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00" yWindow="-15" windowWidth="18660" windowHeight="1239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1Y">'1Y Monitor'!$Y$23:$Y$46</definedName>
    <definedName name="Check3M">'3M Monitor'!$Y$23:$Y$110</definedName>
    <definedName name="Check6M">'6M Monitor'!$Y$23:$Y$77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Monitor'!$AC$104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3">'3M Monitor'!$AD$67</definedName>
    <definedName name="FixedLegBDC" localSheetId="4">'6M Monitor'!$AD$41</definedName>
    <definedName name="FixedLegDayCounter" localSheetId="3">'3M Monitor'!$AE$67</definedName>
    <definedName name="FixedLegDayCounter" localSheetId="4">'6M Monitor'!$AE$41</definedName>
    <definedName name="FixedLegTenor" localSheetId="3">'3M Monitor'!$AC$67</definedName>
    <definedName name="FixedLegTenor" localSheetId="4">'6M Monitor'!$AC$41</definedName>
    <definedName name="Flag1M">'1M Monitor'!$W$23:$W$33</definedName>
    <definedName name="Flag1Y">'1Y Monitor'!$W$23:$W$46</definedName>
    <definedName name="Flag3M">'3M Monitor'!$W$23:$W$110</definedName>
    <definedName name="Flag6M">'6M Monitor'!$W$23:$W$77</definedName>
    <definedName name="FlagON">'ON Monitor'!$W$23:$W$69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BDC" localSheetId="3">'3M Monitor'!$AD$61</definedName>
    <definedName name="ShortFixedLegDayCounter" localSheetId="2">'1M Monitor'!$AE$23</definedName>
    <definedName name="ShortFixedLegDayCounter" localSheetId="3">'3M Monitor'!$AE$61</definedName>
    <definedName name="ShortFixedLegTenor" localSheetId="2">'1M Monitor'!$AC$23</definedName>
    <definedName name="ShortFixedLegTenor" localSheetId="3">'3M Monitor'!$AC$61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66" i="13" l="1"/>
  <c r="P65" i="13"/>
  <c r="P64" i="13"/>
  <c r="P63" i="13"/>
  <c r="P62" i="13"/>
  <c r="P61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T33" i="29"/>
  <c r="O25" i="29"/>
  <c r="S28" i="29"/>
  <c r="S32" i="29"/>
  <c r="T27" i="29"/>
  <c r="O30" i="29"/>
  <c r="T31" i="29"/>
  <c r="S26" i="29"/>
  <c r="O26" i="29"/>
  <c r="S23" i="29"/>
  <c r="S30" i="29"/>
  <c r="S25" i="29"/>
  <c r="O27" i="29"/>
  <c r="T29" i="29"/>
  <c r="O31" i="29"/>
  <c r="S31" i="29"/>
  <c r="O33" i="29"/>
  <c r="T23" i="29"/>
  <c r="O29" i="29"/>
  <c r="S24" i="29"/>
  <c r="S27" i="29"/>
  <c r="O24" i="29"/>
  <c r="T32" i="29"/>
  <c r="T30" i="29"/>
  <c r="O23" i="29"/>
  <c r="O32" i="29"/>
  <c r="S33" i="29"/>
  <c r="T26" i="29"/>
  <c r="T25" i="29"/>
  <c r="O28" i="29"/>
  <c r="T24" i="29"/>
  <c r="T28" i="29"/>
  <c r="S29" i="29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10" i="13" l="1"/>
  <c r="P109" i="13"/>
  <c r="P108" i="13"/>
  <c r="P107" i="13"/>
  <c r="P106" i="13"/>
  <c r="P105" i="13"/>
  <c r="P104" i="13"/>
  <c r="M15" i="22" l="1"/>
  <c r="L15" i="22"/>
  <c r="K15" i="22"/>
  <c r="J15" i="22"/>
  <c r="I15" i="22"/>
  <c r="AA44" i="29"/>
  <c r="AA34" i="29"/>
  <c r="T34" i="29"/>
  <c r="AA23" i="28" l="1" a="1"/>
  <c r="AA24" i="28" s="1"/>
  <c r="AA23" i="28"/>
  <c r="AA30" i="28"/>
  <c r="AA31" i="28"/>
  <c r="AA38" i="28"/>
  <c r="AA39" i="28"/>
  <c r="AA46" i="28"/>
  <c r="AF23" i="26" a="1"/>
  <c r="AF23" i="26" s="1"/>
  <c r="S34" i="29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3" i="28"/>
  <c r="C10" i="28"/>
  <c r="C6" i="28"/>
  <c r="C5" i="28"/>
  <c r="C16" i="28"/>
  <c r="C15" i="28"/>
  <c r="C4" i="28"/>
  <c r="C13" i="28"/>
  <c r="C7" i="28"/>
  <c r="C9" i="28"/>
  <c r="C14" i="28"/>
  <c r="C8" i="28"/>
  <c r="C12" i="28"/>
  <c r="C11" i="28"/>
  <c r="C10" i="27"/>
  <c r="C6" i="27"/>
  <c r="C7" i="27"/>
  <c r="C11" i="27"/>
  <c r="C15" i="27"/>
  <c r="C12" i="27"/>
  <c r="C8" i="27"/>
  <c r="C13" i="27"/>
  <c r="C5" i="27"/>
  <c r="C3" i="27"/>
  <c r="C16" i="27"/>
  <c r="C4" i="27"/>
  <c r="C14" i="27"/>
  <c r="D3" i="29"/>
  <c r="D4" i="28"/>
  <c r="D4" i="27"/>
  <c r="D3" i="27"/>
  <c r="D5" i="29"/>
  <c r="D3" i="28"/>
  <c r="D5" i="27"/>
  <c r="D5" i="28"/>
  <c r="D4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4" i="26"/>
  <c r="C10" i="26"/>
  <c r="C14" i="26"/>
  <c r="C3" i="26"/>
  <c r="C8" i="26"/>
  <c r="C6" i="26"/>
  <c r="C11" i="26"/>
  <c r="C12" i="26"/>
  <c r="C15" i="26"/>
  <c r="C16" i="26"/>
  <c r="C13" i="26"/>
  <c r="C5" i="26"/>
  <c r="C7" i="26"/>
  <c r="C9" i="27"/>
  <c r="D13" i="28" l="1"/>
  <c r="D13" i="27"/>
  <c r="F2" i="21"/>
  <c r="C9" i="26"/>
  <c r="D7" i="29"/>
  <c r="D7" i="27"/>
  <c r="D7" i="28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AA65" i="13"/>
  <c r="D6" i="22"/>
  <c r="AA28" i="27"/>
  <c r="AA55" i="26"/>
  <c r="AA70" i="26"/>
  <c r="AA74" i="13"/>
  <c r="L17" i="22"/>
  <c r="AA71" i="13"/>
  <c r="M18" i="22"/>
  <c r="AA71" i="26"/>
  <c r="AA70" i="13"/>
  <c r="AA49" i="26"/>
  <c r="AA23" i="27"/>
  <c r="AA52" i="26"/>
  <c r="AA90" i="13"/>
  <c r="AA27" i="27"/>
  <c r="AA67" i="26"/>
  <c r="AA66" i="26"/>
  <c r="AA64" i="13"/>
  <c r="AA42" i="26"/>
  <c r="AA60" i="26"/>
  <c r="AA93" i="13"/>
  <c r="AA32" i="27"/>
  <c r="AA89" i="13"/>
  <c r="AA101" i="13"/>
  <c r="AA98" i="13"/>
  <c r="AA25" i="27"/>
  <c r="AA74" i="26"/>
  <c r="AA63" i="13"/>
  <c r="AA44" i="26"/>
  <c r="AA58" i="26"/>
  <c r="AA95" i="13"/>
  <c r="AA97" i="13"/>
  <c r="K17" i="22"/>
  <c r="AA63" i="26"/>
  <c r="AA81" i="13"/>
  <c r="J18" i="22"/>
  <c r="L18" i="22"/>
  <c r="AA92" i="13"/>
  <c r="K16" i="22"/>
  <c r="AA46" i="26"/>
  <c r="AA69" i="13"/>
  <c r="AA80" i="13"/>
  <c r="AA100" i="13"/>
  <c r="AA87" i="13"/>
  <c r="AA72" i="26"/>
  <c r="K18" i="22"/>
  <c r="M17" i="22"/>
  <c r="AA64" i="26"/>
  <c r="AA82" i="13"/>
  <c r="AA94" i="13"/>
  <c r="AA51" i="26"/>
  <c r="AA76" i="26"/>
  <c r="AA43" i="26"/>
  <c r="AA65" i="26"/>
  <c r="AA69" i="26"/>
  <c r="AA53" i="26"/>
  <c r="M19" i="22"/>
  <c r="M16" i="22"/>
  <c r="AA50" i="26"/>
  <c r="AA47" i="26"/>
  <c r="AA68" i="13"/>
  <c r="AA68" i="26"/>
  <c r="AA91" i="13"/>
  <c r="L16" i="22"/>
  <c r="AA88" i="13"/>
  <c r="AA31" i="27"/>
  <c r="AA57" i="26"/>
  <c r="AA62" i="26"/>
  <c r="AA73" i="13"/>
  <c r="J16" i="22"/>
  <c r="AA86" i="13"/>
  <c r="AA62" i="13"/>
  <c r="AA33" i="27"/>
  <c r="K19" i="22"/>
  <c r="AA59" i="26"/>
  <c r="AA61" i="26"/>
  <c r="AA73" i="26"/>
  <c r="AA41" i="26"/>
  <c r="AA99" i="13"/>
  <c r="AA77" i="26"/>
  <c r="AA30" i="27"/>
  <c r="J19" i="22"/>
  <c r="AA29" i="27"/>
  <c r="J17" i="22"/>
  <c r="AA67" i="13"/>
  <c r="AA61" i="13"/>
  <c r="AA77" i="13"/>
  <c r="AA96" i="13"/>
  <c r="AA66" i="13"/>
  <c r="AA26" i="27"/>
  <c r="AA83" i="13"/>
  <c r="AA103" i="13"/>
  <c r="AA75" i="13"/>
  <c r="AA79" i="13"/>
  <c r="AA56" i="26"/>
  <c r="AA84" i="13"/>
  <c r="AC104" i="13"/>
  <c r="AA78" i="13"/>
  <c r="L19" i="22"/>
  <c r="AA102" i="13"/>
  <c r="AA75" i="26"/>
  <c r="AA54" i="26"/>
  <c r="AA72" i="13"/>
  <c r="AA24" i="27"/>
  <c r="AA45" i="26"/>
  <c r="AA85" i="13"/>
  <c r="AA48" i="26"/>
  <c r="AA76" i="13"/>
  <c r="AA56" i="29"/>
  <c r="AA40" i="29"/>
  <c r="AA37" i="29"/>
  <c r="AA61" i="29"/>
  <c r="AA41" i="29"/>
  <c r="AA46" i="29"/>
  <c r="AA50" i="29"/>
  <c r="AA51" i="29"/>
  <c r="AA53" i="29"/>
  <c r="I16" i="22"/>
  <c r="I18" i="22"/>
  <c r="AA57" i="29"/>
  <c r="AA45" i="29"/>
  <c r="AA59" i="29"/>
  <c r="AA65" i="29"/>
  <c r="T50" i="29"/>
  <c r="AA62" i="29"/>
  <c r="I19" i="22"/>
  <c r="AA52" i="29"/>
  <c r="AA49" i="29"/>
  <c r="AA43" i="29"/>
  <c r="AA47" i="29"/>
  <c r="AA60" i="29"/>
  <c r="AA63" i="29"/>
  <c r="T63" i="29" s="1"/>
  <c r="AA42" i="29"/>
  <c r="AA66" i="29"/>
  <c r="S66" i="29" s="1"/>
  <c r="AA58" i="29"/>
  <c r="I17" i="22"/>
  <c r="AA67" i="29"/>
  <c r="AA39" i="29"/>
  <c r="AA54" i="29"/>
  <c r="AA48" i="29"/>
  <c r="T66" i="29"/>
  <c r="AA36" i="29"/>
  <c r="AA68" i="29"/>
  <c r="T43" i="29"/>
  <c r="AA69" i="29"/>
  <c r="AA55" i="29"/>
  <c r="S55" i="29" s="1"/>
  <c r="AA38" i="29"/>
  <c r="AA64" i="29"/>
  <c r="AA35" i="29"/>
  <c r="S63" i="29"/>
  <c r="T38" i="29"/>
  <c r="R66" i="13" l="1"/>
  <c r="R65" i="13"/>
  <c r="R64" i="13"/>
  <c r="R63" i="13"/>
  <c r="R62" i="13"/>
  <c r="R61" i="13"/>
  <c r="R77" i="26"/>
  <c r="R73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44" i="26"/>
  <c r="R75" i="26"/>
  <c r="R67" i="26"/>
  <c r="R63" i="26"/>
  <c r="R59" i="26"/>
  <c r="R55" i="26"/>
  <c r="R51" i="26"/>
  <c r="R47" i="26"/>
  <c r="R74" i="26"/>
  <c r="R66" i="26"/>
  <c r="R62" i="26"/>
  <c r="R54" i="26"/>
  <c r="R46" i="26"/>
  <c r="R72" i="26"/>
  <c r="R71" i="26"/>
  <c r="R43" i="26"/>
  <c r="R70" i="26"/>
  <c r="R58" i="26"/>
  <c r="R50" i="26"/>
  <c r="R42" i="26"/>
  <c r="R34" i="29"/>
  <c r="R99" i="13"/>
  <c r="R91" i="13"/>
  <c r="R83" i="13"/>
  <c r="R75" i="13"/>
  <c r="R67" i="13"/>
  <c r="R98" i="13"/>
  <c r="R90" i="13"/>
  <c r="R82" i="13"/>
  <c r="R74" i="13"/>
  <c r="R94" i="13"/>
  <c r="R84" i="13"/>
  <c r="R72" i="13"/>
  <c r="R92" i="13"/>
  <c r="R70" i="13"/>
  <c r="R89" i="13"/>
  <c r="R69" i="13"/>
  <c r="R68" i="13"/>
  <c r="R87" i="13"/>
  <c r="R77" i="13"/>
  <c r="R96" i="13"/>
  <c r="R76" i="13"/>
  <c r="R73" i="13"/>
  <c r="R103" i="13"/>
  <c r="R93" i="13"/>
  <c r="R81" i="13"/>
  <c r="R71" i="13"/>
  <c r="R102" i="13"/>
  <c r="R80" i="13"/>
  <c r="R101" i="13"/>
  <c r="R79" i="13"/>
  <c r="R100" i="13"/>
  <c r="R78" i="13"/>
  <c r="R97" i="13"/>
  <c r="R86" i="13"/>
  <c r="R85" i="13"/>
  <c r="R95" i="13"/>
  <c r="R88" i="13"/>
  <c r="R33" i="27"/>
  <c r="R25" i="27"/>
  <c r="R32" i="27"/>
  <c r="R24" i="27"/>
  <c r="R31" i="27"/>
  <c r="R23" i="27"/>
  <c r="R29" i="27"/>
  <c r="R30" i="27"/>
  <c r="R28" i="27"/>
  <c r="R26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S61" i="13"/>
  <c r="AE110" i="13"/>
  <c r="AE108" i="13"/>
  <c r="S66" i="13"/>
  <c r="S65" i="13"/>
  <c r="S64" i="13"/>
  <c r="S62" i="13"/>
  <c r="S63" i="13"/>
  <c r="T35" i="29"/>
  <c r="S54" i="29"/>
  <c r="T53" i="29"/>
  <c r="S56" i="29"/>
  <c r="S51" i="29"/>
  <c r="T62" i="29"/>
  <c r="S69" i="29"/>
  <c r="S41" i="29"/>
  <c r="T37" i="29"/>
  <c r="S38" i="29"/>
  <c r="T56" i="29"/>
  <c r="T39" i="29"/>
  <c r="T54" i="29"/>
  <c r="S48" i="29"/>
  <c r="S57" i="29"/>
  <c r="T45" i="29"/>
  <c r="S49" i="29"/>
  <c r="S68" i="29"/>
  <c r="S36" i="29"/>
  <c r="S43" i="29"/>
  <c r="S67" i="29"/>
  <c r="S37" i="29"/>
  <c r="S62" i="29"/>
  <c r="S52" i="29"/>
  <c r="T47" i="29"/>
  <c r="T48" i="29"/>
  <c r="T67" i="29"/>
  <c r="S35" i="29"/>
  <c r="T52" i="29"/>
  <c r="T69" i="29"/>
  <c r="T68" i="29"/>
  <c r="T49" i="29"/>
  <c r="S64" i="29"/>
  <c r="T36" i="29"/>
  <c r="S65" i="29"/>
  <c r="S50" i="29"/>
  <c r="T61" i="29"/>
  <c r="S44" i="29"/>
  <c r="T46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J21" i="22"/>
  <c r="S64" i="26"/>
  <c r="S49" i="26"/>
  <c r="J25" i="22"/>
  <c r="T62" i="13"/>
  <c r="S66" i="26"/>
  <c r="S75" i="13"/>
  <c r="D4" i="13"/>
  <c r="S55" i="26"/>
  <c r="S56" i="26"/>
  <c r="S69" i="26"/>
  <c r="S72" i="26"/>
  <c r="S69" i="13"/>
  <c r="T64" i="13"/>
  <c r="K4" i="21"/>
  <c r="S62" i="26"/>
  <c r="S68" i="26"/>
  <c r="S86" i="13"/>
  <c r="S95" i="13"/>
  <c r="S73" i="13"/>
  <c r="T63" i="13"/>
  <c r="D5" i="13"/>
  <c r="S78" i="13"/>
  <c r="S99" i="13"/>
  <c r="T66" i="13"/>
  <c r="S57" i="26"/>
  <c r="S74" i="13"/>
  <c r="M4" i="21"/>
  <c r="S44" i="26"/>
  <c r="S103" i="13"/>
  <c r="S59" i="26"/>
  <c r="S54" i="26"/>
  <c r="S81" i="13"/>
  <c r="S98" i="13"/>
  <c r="S67" i="13"/>
  <c r="S96" i="13"/>
  <c r="S46" i="26"/>
  <c r="S76" i="13"/>
  <c r="S102" i="13"/>
  <c r="S83" i="13"/>
  <c r="D5" i="26"/>
  <c r="S73" i="26"/>
  <c r="S47" i="26"/>
  <c r="T102" i="13"/>
  <c r="J23" i="22"/>
  <c r="S100" i="13"/>
  <c r="S80" i="13"/>
  <c r="S48" i="26"/>
  <c r="S89" i="13"/>
  <c r="S60" i="26"/>
  <c r="S41" i="26"/>
  <c r="T41" i="26" s="1"/>
  <c r="H5" i="21"/>
  <c r="S77" i="26"/>
  <c r="S68" i="13"/>
  <c r="S101" i="13"/>
  <c r="S79" i="13"/>
  <c r="J4" i="21"/>
  <c r="AE104" i="13"/>
  <c r="S91" i="13"/>
  <c r="S61" i="26"/>
  <c r="S77" i="13"/>
  <c r="S43" i="26"/>
  <c r="S93" i="13"/>
  <c r="D4" i="26"/>
  <c r="S63" i="26"/>
  <c r="S52" i="26"/>
  <c r="J22" i="22"/>
  <c r="S58" i="26"/>
  <c r="S88" i="13"/>
  <c r="S94" i="13"/>
  <c r="S71" i="13"/>
  <c r="T65" i="13"/>
  <c r="S92" i="13"/>
  <c r="D5" i="21"/>
  <c r="S53" i="26"/>
  <c r="S70" i="13"/>
  <c r="S84" i="13"/>
  <c r="S71" i="26"/>
  <c r="L4" i="21"/>
  <c r="S90" i="13"/>
  <c r="O35" i="13"/>
  <c r="S67" i="26"/>
  <c r="S97" i="13"/>
  <c r="S76" i="26"/>
  <c r="S82" i="13"/>
  <c r="S65" i="26"/>
  <c r="S75" i="26"/>
  <c r="S74" i="26"/>
  <c r="D3" i="13"/>
  <c r="S50" i="26"/>
  <c r="T61" i="13"/>
  <c r="D3" i="26"/>
  <c r="S85" i="13"/>
  <c r="M21" i="22"/>
  <c r="S45" i="26"/>
  <c r="S70" i="26"/>
  <c r="S42" i="26"/>
  <c r="K21" i="22"/>
  <c r="S72" i="13"/>
  <c r="S87" i="13"/>
  <c r="S51" i="26"/>
  <c r="L21" i="22"/>
  <c r="S47" i="29"/>
  <c r="S59" i="29"/>
  <c r="S60" i="29"/>
  <c r="S40" i="29"/>
  <c r="T65" i="29"/>
  <c r="T60" i="29"/>
  <c r="S61" i="29"/>
  <c r="S39" i="29"/>
  <c r="T44" i="29"/>
  <c r="T64" i="29"/>
  <c r="T40" i="29"/>
  <c r="T59" i="29"/>
  <c r="S58" i="29"/>
  <c r="S45" i="29"/>
  <c r="S46" i="29"/>
  <c r="S53" i="29"/>
  <c r="T57" i="29"/>
  <c r="T42" i="29"/>
  <c r="T58" i="29"/>
  <c r="T55" i="29"/>
  <c r="S42" i="29"/>
  <c r="T51" i="29"/>
  <c r="T41" i="29"/>
  <c r="F4" i="21"/>
  <c r="M23" i="22"/>
  <c r="M22" i="22"/>
  <c r="M25" i="22"/>
  <c r="K22" i="22"/>
  <c r="L24" i="22"/>
  <c r="L25" i="22"/>
  <c r="L23" i="22"/>
  <c r="L22" i="22"/>
  <c r="D10" i="26" l="1"/>
  <c r="D12" i="26"/>
  <c r="D6" i="26"/>
  <c r="D13" i="26" s="1"/>
  <c r="D11" i="26"/>
  <c r="F9" i="13"/>
  <c r="K24" i="22"/>
  <c r="T43" i="26"/>
  <c r="T77" i="26"/>
  <c r="T57" i="26"/>
  <c r="O36" i="13"/>
  <c r="T49" i="26"/>
  <c r="T55" i="26"/>
  <c r="T99" i="13"/>
  <c r="K23" i="22"/>
  <c r="AE105" i="13"/>
  <c r="T91" i="13"/>
  <c r="T78" i="13"/>
  <c r="T95" i="13"/>
  <c r="T88" i="13"/>
  <c r="T51" i="26"/>
  <c r="T74" i="26"/>
  <c r="T71" i="26"/>
  <c r="T67" i="26"/>
  <c r="T42" i="26"/>
  <c r="T73" i="26"/>
  <c r="T47" i="26"/>
  <c r="T100" i="13"/>
  <c r="T45" i="26"/>
  <c r="T59" i="26"/>
  <c r="T66" i="26"/>
  <c r="T75" i="26"/>
  <c r="T77" i="13"/>
  <c r="J24" i="22"/>
  <c r="T56" i="26"/>
  <c r="T70" i="13"/>
  <c r="T64" i="26"/>
  <c r="T71" i="13"/>
  <c r="T83" i="13"/>
  <c r="T92" i="13"/>
  <c r="T76" i="26"/>
  <c r="T84" i="13"/>
  <c r="T52" i="26"/>
  <c r="T74" i="13"/>
  <c r="T65" i="26"/>
  <c r="T93" i="13"/>
  <c r="T44" i="26"/>
  <c r="T50" i="26"/>
  <c r="T61" i="26"/>
  <c r="T69" i="13"/>
  <c r="S104" i="13"/>
  <c r="T79" i="13"/>
  <c r="T82" i="13"/>
  <c r="T67" i="13"/>
  <c r="T68" i="13"/>
  <c r="T87" i="13"/>
  <c r="T101" i="13"/>
  <c r="T86" i="13"/>
  <c r="K25" i="22"/>
  <c r="T69" i="26"/>
  <c r="T96" i="13"/>
  <c r="M24" i="22"/>
  <c r="T54" i="26"/>
  <c r="T48" i="26"/>
  <c r="T90" i="13"/>
  <c r="T70" i="26"/>
  <c r="T62" i="26"/>
  <c r="T73" i="13"/>
  <c r="T68" i="26"/>
  <c r="T46" i="26"/>
  <c r="T60" i="26"/>
  <c r="T103" i="13"/>
  <c r="T80" i="13"/>
  <c r="T63" i="26"/>
  <c r="T72" i="26"/>
  <c r="T81" i="13"/>
  <c r="T98" i="13"/>
  <c r="T58" i="26"/>
  <c r="T97" i="13"/>
  <c r="T94" i="13"/>
  <c r="H6" i="21"/>
  <c r="T53" i="26"/>
  <c r="D6" i="21"/>
  <c r="T89" i="13"/>
  <c r="T75" i="13"/>
  <c r="T76" i="13"/>
  <c r="T72" i="13"/>
  <c r="T85" i="13"/>
  <c r="AA104" i="13"/>
  <c r="D10" i="13" l="1"/>
  <c r="D6" i="13"/>
  <c r="D13" i="13" s="1"/>
  <c r="D12" i="13"/>
  <c r="D11" i="13"/>
  <c r="R104" i="13"/>
  <c r="T104" i="13"/>
  <c r="Q36" i="13" l="1"/>
  <c r="Q35" i="13"/>
  <c r="P36" i="13"/>
  <c r="P35" i="13"/>
  <c r="I4" i="21"/>
  <c r="S35" i="28"/>
  <c r="S110" i="13"/>
  <c r="S23" i="26"/>
  <c r="T28" i="26"/>
  <c r="T33" i="13"/>
  <c r="O4" i="21"/>
  <c r="T31" i="26"/>
  <c r="T26" i="13"/>
  <c r="K5" i="21"/>
  <c r="S33" i="13"/>
  <c r="O59" i="13"/>
  <c r="S43" i="28"/>
  <c r="S32" i="28"/>
  <c r="T30" i="13"/>
  <c r="D7" i="13"/>
  <c r="T30" i="28"/>
  <c r="S32" i="26"/>
  <c r="S45" i="28"/>
  <c r="S59" i="13"/>
  <c r="S46" i="28"/>
  <c r="T23" i="28"/>
  <c r="S105" i="13"/>
  <c r="T28" i="13"/>
  <c r="T33" i="26"/>
  <c r="S23" i="28"/>
  <c r="S27" i="26"/>
  <c r="S24" i="27"/>
  <c r="P4" i="21"/>
  <c r="S26" i="28"/>
  <c r="S40" i="28"/>
  <c r="J5" i="21"/>
  <c r="S30" i="26"/>
  <c r="T31" i="13"/>
  <c r="S26" i="27"/>
  <c r="T46" i="28"/>
  <c r="S23" i="13"/>
  <c r="S39" i="28"/>
  <c r="O60" i="13"/>
  <c r="T42" i="28"/>
  <c r="S38" i="26"/>
  <c r="I6" i="21"/>
  <c r="S35" i="26"/>
  <c r="T29" i="26"/>
  <c r="S24" i="13"/>
  <c r="S33" i="27"/>
  <c r="S40" i="26"/>
  <c r="S34" i="13"/>
  <c r="T29" i="13"/>
  <c r="AE106" i="13"/>
  <c r="S34" i="26"/>
  <c r="R110" i="13"/>
  <c r="K6" i="21"/>
  <c r="S29" i="13"/>
  <c r="T23" i="13"/>
  <c r="T41" i="28"/>
  <c r="S25" i="13"/>
  <c r="S31" i="26"/>
  <c r="D7" i="21"/>
  <c r="T24" i="13"/>
  <c r="T34" i="13"/>
  <c r="O37" i="13"/>
  <c r="Q4" i="21"/>
  <c r="T38" i="28"/>
  <c r="T34" i="28"/>
  <c r="S25" i="27"/>
  <c r="S24" i="28"/>
  <c r="D7" i="26"/>
  <c r="S23" i="27"/>
  <c r="S42" i="28"/>
  <c r="T28" i="28"/>
  <c r="T45" i="28"/>
  <c r="S38" i="28"/>
  <c r="T27" i="26"/>
  <c r="L5" i="21"/>
  <c r="S25" i="26"/>
  <c r="T23" i="26"/>
  <c r="S31" i="28"/>
  <c r="S29" i="26"/>
  <c r="J6" i="21"/>
  <c r="S26" i="26"/>
  <c r="S36" i="26"/>
  <c r="T43" i="28"/>
  <c r="S33" i="26"/>
  <c r="T32" i="13"/>
  <c r="M6" i="21"/>
  <c r="T32" i="26"/>
  <c r="S31" i="13"/>
  <c r="T40" i="26"/>
  <c r="T29" i="28"/>
  <c r="T39" i="26"/>
  <c r="S41" i="28"/>
  <c r="S36" i="28"/>
  <c r="M5" i="21"/>
  <c r="T39" i="28"/>
  <c r="T26" i="26"/>
  <c r="T38" i="26"/>
  <c r="T25" i="26"/>
  <c r="I5" i="21"/>
  <c r="S32" i="13"/>
  <c r="T40" i="28"/>
  <c r="S25" i="28"/>
  <c r="AE109" i="13"/>
  <c r="S26" i="13"/>
  <c r="D8" i="21"/>
  <c r="T25" i="13"/>
  <c r="T27" i="28"/>
  <c r="T35" i="26"/>
  <c r="S32" i="27"/>
  <c r="S37" i="28"/>
  <c r="T33" i="28"/>
  <c r="S24" i="26"/>
  <c r="S30" i="28"/>
  <c r="S39" i="26"/>
  <c r="S33" i="28"/>
  <c r="S106" i="13"/>
  <c r="R106" i="13"/>
  <c r="H7" i="21"/>
  <c r="T24" i="28"/>
  <c r="S108" i="13"/>
  <c r="K7" i="21"/>
  <c r="S27" i="13"/>
  <c r="T25" i="28"/>
  <c r="T30" i="26"/>
  <c r="L6" i="21"/>
  <c r="S37" i="13"/>
  <c r="S35" i="13"/>
  <c r="T37" i="28"/>
  <c r="S28" i="27"/>
  <c r="T24" i="26"/>
  <c r="S29" i="28"/>
  <c r="S34" i="28"/>
  <c r="T34" i="26"/>
  <c r="T36" i="26"/>
  <c r="S28" i="13"/>
  <c r="T32" i="28"/>
  <c r="T36" i="28"/>
  <c r="AE107" i="13"/>
  <c r="AA106" i="13"/>
  <c r="S27" i="27"/>
  <c r="S28" i="26"/>
  <c r="T31" i="28"/>
  <c r="S27" i="28"/>
  <c r="T37" i="26"/>
  <c r="S36" i="13"/>
  <c r="T35" i="28"/>
  <c r="S37" i="26"/>
  <c r="R105" i="13"/>
  <c r="D9" i="21"/>
  <c r="S30" i="13"/>
  <c r="T26" i="28"/>
  <c r="S30" i="27"/>
  <c r="T30" i="27" s="1"/>
  <c r="S31" i="27"/>
  <c r="J7" i="21"/>
  <c r="S28" i="28"/>
  <c r="T27" i="13"/>
  <c r="S29" i="27"/>
  <c r="T29" i="27" s="1"/>
  <c r="H8" i="21"/>
  <c r="S44" i="28"/>
  <c r="T44" i="28"/>
  <c r="F6" i="21"/>
  <c r="E6" i="21"/>
  <c r="F9" i="21"/>
  <c r="AA23" i="29"/>
  <c r="E4" i="21"/>
  <c r="R31" i="29"/>
  <c r="R24" i="29"/>
  <c r="AA32" i="29"/>
  <c r="AA31" i="29"/>
  <c r="F5" i="21"/>
  <c r="F7" i="21"/>
  <c r="R30" i="29"/>
  <c r="R25" i="29"/>
  <c r="AA26" i="29"/>
  <c r="R26" i="29"/>
  <c r="E7" i="21"/>
  <c r="E5" i="21"/>
  <c r="R32" i="29"/>
  <c r="R28" i="29"/>
  <c r="R23" i="29"/>
  <c r="E9" i="21"/>
  <c r="R33" i="29"/>
  <c r="AA25" i="29"/>
  <c r="AA33" i="29"/>
  <c r="R27" i="29"/>
  <c r="R29" i="29"/>
  <c r="E8" i="21"/>
  <c r="P6" i="21"/>
  <c r="Q6" i="21"/>
  <c r="P5" i="21"/>
  <c r="Q5" i="21"/>
  <c r="I7" i="21"/>
  <c r="M7" i="21"/>
  <c r="L7" i="21"/>
  <c r="R108" i="13"/>
  <c r="R37" i="13"/>
  <c r="T37" i="13"/>
  <c r="T36" i="13"/>
  <c r="R36" i="13"/>
  <c r="M8" i="21"/>
  <c r="J8" i="21"/>
  <c r="H9" i="21"/>
  <c r="L8" i="21"/>
  <c r="I8" i="21"/>
  <c r="K8" i="21"/>
  <c r="O7" i="21"/>
  <c r="Q7" i="21"/>
  <c r="M9" i="21"/>
  <c r="H10" i="21"/>
  <c r="J9" i="21"/>
  <c r="I9" i="21"/>
  <c r="K9" i="21"/>
  <c r="L9" i="21"/>
  <c r="Q8" i="21"/>
  <c r="P8" i="21"/>
  <c r="J10" i="21"/>
  <c r="I10" i="21"/>
  <c r="H11" i="21"/>
  <c r="K10" i="21"/>
  <c r="L10" i="21"/>
  <c r="M10" i="21"/>
  <c r="Q9" i="21"/>
  <c r="P9" i="21"/>
  <c r="O9" i="21"/>
  <c r="O10" i="21"/>
  <c r="Q10" i="21"/>
  <c r="P10" i="21"/>
  <c r="H12" i="21"/>
  <c r="M11" i="21"/>
  <c r="J11" i="21"/>
  <c r="I11" i="21"/>
  <c r="K11" i="21"/>
  <c r="L11" i="21"/>
  <c r="K12" i="21"/>
  <c r="H13" i="21"/>
  <c r="J12" i="21"/>
  <c r="I12" i="21"/>
  <c r="M12" i="21"/>
  <c r="L12" i="21"/>
  <c r="O11" i="21"/>
  <c r="Q11" i="21"/>
  <c r="P11" i="21"/>
  <c r="J13" i="21"/>
  <c r="H14" i="21"/>
  <c r="L13" i="21"/>
  <c r="I13" i="21"/>
  <c r="K13" i="21"/>
  <c r="M13" i="21"/>
  <c r="P12" i="21"/>
  <c r="Q12" i="21"/>
  <c r="O12" i="21"/>
  <c r="I14" i="21"/>
  <c r="H15" i="21"/>
  <c r="J14" i="21"/>
  <c r="M14" i="21"/>
  <c r="K14" i="21"/>
  <c r="L14" i="21"/>
  <c r="O13" i="21"/>
  <c r="Q13" i="21"/>
  <c r="P13" i="21"/>
  <c r="O14" i="21"/>
  <c r="P14" i="21"/>
  <c r="Q14" i="21"/>
  <c r="J15" i="21"/>
  <c r="K15" i="21"/>
  <c r="H16" i="21"/>
  <c r="L15" i="21"/>
  <c r="M15" i="21"/>
  <c r="I15" i="21"/>
  <c r="M16" i="21"/>
  <c r="L16" i="21"/>
  <c r="J16" i="21"/>
  <c r="I16" i="21"/>
  <c r="H17" i="21"/>
  <c r="K16" i="21"/>
  <c r="P15" i="21"/>
  <c r="Q15" i="21"/>
  <c r="O15" i="21"/>
  <c r="P16" i="21"/>
  <c r="Q16" i="21"/>
  <c r="O16" i="21"/>
  <c r="K17" i="21"/>
  <c r="L17" i="21"/>
  <c r="H18" i="21"/>
  <c r="I17" i="21"/>
  <c r="M17" i="21"/>
  <c r="J17" i="21"/>
  <c r="K18" i="21"/>
  <c r="J18" i="21"/>
  <c r="M18" i="21"/>
  <c r="L18" i="21"/>
  <c r="H19" i="21"/>
  <c r="I18" i="21"/>
  <c r="Q17" i="21"/>
  <c r="O17" i="21"/>
  <c r="P17" i="21"/>
  <c r="H20" i="21"/>
  <c r="L19" i="21"/>
  <c r="J19" i="21"/>
  <c r="I19" i="21"/>
  <c r="M19" i="21"/>
  <c r="K19" i="21"/>
  <c r="P18" i="21"/>
  <c r="Q18" i="21"/>
  <c r="O18" i="21"/>
  <c r="H21" i="21"/>
  <c r="I20" i="21"/>
  <c r="K20" i="21"/>
  <c r="M20" i="21"/>
  <c r="L20" i="21"/>
  <c r="J20" i="21"/>
  <c r="P19" i="21"/>
  <c r="Q19" i="21"/>
  <c r="O19" i="21"/>
  <c r="J21" i="21"/>
  <c r="I21" i="21"/>
  <c r="M21" i="21"/>
  <c r="H22" i="21"/>
  <c r="K21" i="21"/>
  <c r="L21" i="21"/>
  <c r="O20" i="21"/>
  <c r="P20" i="21"/>
  <c r="Q20" i="21"/>
  <c r="O21" i="21"/>
  <c r="Q21" i="21"/>
  <c r="P21" i="21"/>
  <c r="J22" i="21"/>
  <c r="I22" i="21"/>
  <c r="M22" i="21"/>
  <c r="K22" i="21"/>
  <c r="L22" i="21"/>
  <c r="H23" i="21"/>
  <c r="Q22" i="21"/>
  <c r="O22" i="21"/>
  <c r="P22" i="21"/>
  <c r="L23" i="21"/>
  <c r="M23" i="21"/>
  <c r="H24" i="21"/>
  <c r="K23" i="21"/>
  <c r="J23" i="21"/>
  <c r="I23" i="21"/>
  <c r="J24" i="21"/>
  <c r="L24" i="21"/>
  <c r="M24" i="21"/>
  <c r="I24" i="21"/>
  <c r="H25" i="21"/>
  <c r="K24" i="21"/>
  <c r="P23" i="21"/>
  <c r="O23" i="21"/>
  <c r="Q23" i="21"/>
  <c r="P24" i="21"/>
  <c r="Q24" i="21"/>
  <c r="O24" i="21"/>
  <c r="M25" i="21"/>
  <c r="H26" i="21"/>
  <c r="J25" i="21"/>
  <c r="I25" i="21"/>
  <c r="L25" i="21"/>
  <c r="K25" i="21"/>
  <c r="J26" i="21"/>
  <c r="H27" i="21"/>
  <c r="L26" i="21"/>
  <c r="M26" i="21"/>
  <c r="I26" i="21"/>
  <c r="K26" i="21"/>
  <c r="P25" i="21"/>
  <c r="Q25" i="21"/>
  <c r="O25" i="21"/>
  <c r="K27" i="21"/>
  <c r="H28" i="21"/>
  <c r="J27" i="21"/>
  <c r="I27" i="21"/>
  <c r="M27" i="21"/>
  <c r="L27" i="21"/>
  <c r="P26" i="21"/>
  <c r="O26" i="21"/>
  <c r="Q26" i="21"/>
  <c r="H29" i="21"/>
  <c r="J28" i="21"/>
  <c r="L28" i="21"/>
  <c r="K28" i="21"/>
  <c r="M28" i="21"/>
  <c r="I28" i="21"/>
  <c r="Q27" i="21"/>
  <c r="O27" i="21"/>
  <c r="P27" i="21"/>
  <c r="K29" i="21"/>
  <c r="M29" i="21"/>
  <c r="H30" i="21"/>
  <c r="L29" i="21"/>
  <c r="I29" i="21"/>
  <c r="J29" i="21"/>
  <c r="O28" i="21"/>
  <c r="Q28" i="21"/>
  <c r="N28" i="21"/>
  <c r="P28" i="21"/>
  <c r="K30" i="21"/>
  <c r="M30" i="21"/>
  <c r="I30" i="21"/>
  <c r="L30" i="21"/>
  <c r="H31" i="21"/>
  <c r="J30" i="21"/>
  <c r="O29" i="21"/>
  <c r="P29" i="21"/>
  <c r="Q29" i="21"/>
  <c r="O30" i="21"/>
  <c r="Q30" i="21"/>
  <c r="P30" i="21"/>
  <c r="M31" i="21"/>
  <c r="K31" i="21"/>
  <c r="I31" i="21"/>
  <c r="H32" i="21"/>
  <c r="J31" i="21"/>
  <c r="Q31" i="21"/>
  <c r="P31" i="21"/>
  <c r="O31" i="21"/>
  <c r="H33" i="21"/>
  <c r="I32" i="21"/>
  <c r="L32" i="21"/>
  <c r="K32" i="21"/>
  <c r="M32" i="21"/>
  <c r="J32" i="21"/>
  <c r="I33" i="21"/>
  <c r="H34" i="21"/>
  <c r="L33" i="21"/>
  <c r="K33" i="21"/>
  <c r="J33" i="21"/>
  <c r="M33" i="21"/>
  <c r="N32" i="21"/>
  <c r="O32" i="21"/>
  <c r="Q32" i="21"/>
  <c r="P32" i="21"/>
  <c r="P33" i="21"/>
  <c r="O33" i="21"/>
  <c r="Q33" i="21"/>
  <c r="M34" i="21"/>
  <c r="J34" i="21"/>
  <c r="H35" i="21"/>
  <c r="K34" i="21"/>
  <c r="I34" i="21"/>
  <c r="L34" i="21"/>
  <c r="K35" i="21"/>
  <c r="I35" i="21"/>
  <c r="L35" i="21"/>
  <c r="M35" i="21"/>
  <c r="H36" i="21"/>
  <c r="J35" i="21"/>
  <c r="P34" i="21"/>
  <c r="Q34" i="21"/>
  <c r="O34" i="21"/>
  <c r="Q35" i="21"/>
  <c r="P35" i="21"/>
  <c r="O35" i="21"/>
  <c r="H37" i="21"/>
  <c r="I36" i="21"/>
  <c r="L36" i="21"/>
  <c r="M36" i="21"/>
  <c r="J36" i="21"/>
  <c r="K36" i="21"/>
  <c r="I37" i="21"/>
  <c r="M37" i="21"/>
  <c r="L37" i="21"/>
  <c r="J37" i="21"/>
  <c r="H38" i="21"/>
  <c r="K37" i="21"/>
  <c r="Q36" i="21"/>
  <c r="O36" i="21"/>
  <c r="P36" i="21"/>
  <c r="O37" i="21"/>
  <c r="Q37" i="21"/>
  <c r="P37" i="21"/>
  <c r="K38" i="21"/>
  <c r="I38" i="21"/>
  <c r="M38" i="21"/>
  <c r="J38" i="21"/>
  <c r="H39" i="21"/>
  <c r="L38" i="21"/>
  <c r="O38" i="21"/>
  <c r="Q38" i="21"/>
  <c r="P38" i="21"/>
  <c r="M39" i="21"/>
  <c r="K39" i="21"/>
  <c r="H40" i="21"/>
  <c r="I39" i="21"/>
  <c r="L39" i="21"/>
  <c r="J39" i="21"/>
  <c r="M40" i="21"/>
  <c r="K40" i="21"/>
  <c r="L40" i="21"/>
  <c r="I40" i="21"/>
  <c r="H41" i="21"/>
  <c r="J40" i="21"/>
  <c r="P39" i="21"/>
  <c r="O39" i="21"/>
  <c r="Q39" i="21"/>
  <c r="O40" i="21"/>
  <c r="P40" i="21"/>
  <c r="Q40" i="21"/>
  <c r="J41" i="21"/>
  <c r="K41" i="21"/>
  <c r="I41" i="21"/>
  <c r="M41" i="21"/>
  <c r="L41" i="21"/>
  <c r="H42" i="21"/>
  <c r="Q41" i="21"/>
  <c r="P41" i="21"/>
  <c r="O41" i="21"/>
  <c r="L42" i="21"/>
  <c r="J42" i="21"/>
  <c r="I42" i="21"/>
  <c r="K42" i="21"/>
  <c r="H43" i="21"/>
  <c r="M42" i="21"/>
  <c r="O42" i="21"/>
  <c r="P42" i="21"/>
  <c r="Q42" i="21"/>
  <c r="M43" i="21"/>
  <c r="H44" i="21"/>
  <c r="L43" i="21"/>
  <c r="K43" i="21"/>
  <c r="I43" i="21"/>
  <c r="J43" i="21"/>
  <c r="K44" i="21"/>
  <c r="M44" i="21"/>
  <c r="J44" i="21"/>
  <c r="I44" i="21"/>
  <c r="H45" i="21"/>
  <c r="L44" i="21"/>
  <c r="O43" i="21"/>
  <c r="P43" i="21"/>
  <c r="Q43" i="21"/>
  <c r="P44" i="21"/>
  <c r="O44" i="21"/>
  <c r="Q44" i="21"/>
  <c r="L45" i="21"/>
  <c r="M45" i="21"/>
  <c r="H46" i="21"/>
  <c r="I45" i="21"/>
  <c r="K45" i="21"/>
  <c r="J45" i="21"/>
  <c r="I46" i="21"/>
  <c r="H47" i="21"/>
  <c r="J46" i="21"/>
  <c r="M46" i="21"/>
  <c r="K46" i="21"/>
  <c r="L46" i="21"/>
  <c r="O45" i="21"/>
  <c r="Q45" i="21"/>
  <c r="P45" i="21"/>
  <c r="P46" i="21"/>
  <c r="O46" i="21"/>
  <c r="Q46" i="21"/>
  <c r="L47" i="21"/>
  <c r="K47" i="21"/>
  <c r="I47" i="21"/>
  <c r="M47" i="21"/>
  <c r="H48" i="21"/>
  <c r="J47" i="21"/>
  <c r="O47" i="21"/>
  <c r="P47" i="21"/>
  <c r="Q47" i="21"/>
  <c r="H49" i="21"/>
  <c r="I48" i="21"/>
  <c r="L48" i="21"/>
  <c r="K48" i="21"/>
  <c r="M48" i="21"/>
  <c r="J48" i="21"/>
  <c r="M49" i="21"/>
  <c r="J49" i="21"/>
  <c r="L49" i="21"/>
  <c r="K49" i="21"/>
  <c r="H50" i="21"/>
  <c r="I49" i="21"/>
  <c r="P48" i="21"/>
  <c r="Q48" i="21"/>
  <c r="O48" i="21"/>
  <c r="J50" i="21"/>
  <c r="H51" i="21"/>
  <c r="I50" i="21"/>
  <c r="K50" i="21"/>
  <c r="L50" i="21"/>
  <c r="M50" i="21"/>
  <c r="P49" i="21"/>
  <c r="Q49" i="21"/>
  <c r="O49" i="21"/>
  <c r="M51" i="21"/>
  <c r="L51" i="21"/>
  <c r="I51" i="21"/>
  <c r="K51" i="21"/>
  <c r="J51" i="21"/>
  <c r="H52" i="21"/>
  <c r="Q50" i="21"/>
  <c r="P50" i="21"/>
  <c r="O50" i="21"/>
  <c r="Q51" i="21"/>
  <c r="O51" i="21"/>
  <c r="P51" i="21"/>
  <c r="M52" i="21"/>
  <c r="K52" i="21"/>
  <c r="I52" i="21"/>
  <c r="L52" i="21"/>
  <c r="J52" i="21"/>
  <c r="H53" i="21"/>
  <c r="O52" i="21"/>
  <c r="Q52" i="21"/>
  <c r="P52" i="21"/>
  <c r="K53" i="21"/>
  <c r="M53" i="21"/>
  <c r="L53" i="21"/>
  <c r="I53" i="21"/>
  <c r="J53" i="21"/>
  <c r="H54" i="21"/>
  <c r="P53" i="21"/>
  <c r="Q53" i="21"/>
  <c r="O53" i="21"/>
  <c r="M54" i="21"/>
  <c r="L54" i="21"/>
  <c r="J54" i="21"/>
  <c r="I54" i="21"/>
  <c r="H55" i="21"/>
  <c r="K54" i="21"/>
  <c r="P54" i="21"/>
  <c r="O54" i="21"/>
  <c r="Q54" i="21"/>
  <c r="M55" i="21"/>
  <c r="J55" i="21"/>
  <c r="I55" i="21"/>
  <c r="K55" i="21"/>
  <c r="H56" i="21"/>
  <c r="L55" i="21"/>
  <c r="Q55" i="21"/>
  <c r="P55" i="21"/>
  <c r="O55" i="21"/>
  <c r="H57" i="21"/>
  <c r="L56" i="21"/>
  <c r="M56" i="21"/>
  <c r="J56" i="21"/>
  <c r="K56" i="21"/>
  <c r="I56" i="21"/>
  <c r="I57" i="21"/>
  <c r="L57" i="21"/>
  <c r="K57" i="21"/>
  <c r="J57" i="21"/>
  <c r="H58" i="21"/>
  <c r="M57" i="21"/>
  <c r="Q56" i="21"/>
  <c r="O56" i="21"/>
  <c r="P56" i="21"/>
  <c r="P57" i="21"/>
  <c r="Q57" i="21"/>
  <c r="O57" i="21"/>
  <c r="L58" i="21"/>
  <c r="J58" i="21"/>
  <c r="I58" i="21"/>
  <c r="M58" i="21"/>
  <c r="H59" i="21"/>
  <c r="K58" i="21"/>
  <c r="O58" i="21"/>
  <c r="P58" i="21"/>
  <c r="Q58" i="21"/>
  <c r="M59" i="21"/>
  <c r="K59" i="21"/>
  <c r="I59" i="21"/>
  <c r="H60" i="21"/>
  <c r="J59" i="21"/>
  <c r="L59" i="21"/>
  <c r="O59" i="21"/>
  <c r="Q59" i="21"/>
  <c r="P59" i="21"/>
  <c r="K60" i="21"/>
  <c r="M60" i="21"/>
  <c r="H61" i="21"/>
  <c r="J60" i="21"/>
  <c r="I60" i="21"/>
  <c r="L60" i="21"/>
  <c r="J61" i="21"/>
  <c r="I61" i="21"/>
  <c r="M61" i="21"/>
  <c r="H62" i="21"/>
  <c r="L61" i="21"/>
  <c r="K61" i="21"/>
  <c r="Q60" i="21"/>
  <c r="P60" i="21"/>
  <c r="O60" i="21"/>
  <c r="P61" i="21"/>
  <c r="O61" i="21"/>
  <c r="Q61" i="21"/>
  <c r="K62" i="21"/>
  <c r="H63" i="21"/>
  <c r="L62" i="21"/>
  <c r="I62" i="21"/>
  <c r="M62" i="21"/>
  <c r="J62" i="21"/>
  <c r="L63" i="21"/>
  <c r="M63" i="21"/>
  <c r="K63" i="21"/>
  <c r="J63" i="21"/>
  <c r="H64" i="21"/>
  <c r="I63" i="21"/>
  <c r="Q62" i="21"/>
  <c r="P62" i="21"/>
  <c r="O62" i="21"/>
  <c r="M64" i="21"/>
  <c r="L64" i="21"/>
  <c r="K64" i="21"/>
  <c r="J64" i="21"/>
  <c r="H65" i="21"/>
  <c r="I64" i="21"/>
  <c r="O63" i="21"/>
  <c r="Q63" i="21"/>
  <c r="P63" i="21"/>
  <c r="I65" i="21"/>
  <c r="K65" i="21"/>
  <c r="J65" i="21"/>
  <c r="L65" i="21"/>
  <c r="H66" i="21"/>
  <c r="M65" i="21"/>
  <c r="O64" i="21"/>
  <c r="Q64" i="21"/>
  <c r="P64" i="21"/>
  <c r="Q65" i="21"/>
  <c r="O65" i="21"/>
  <c r="P65" i="21"/>
  <c r="M66" i="21"/>
  <c r="L66" i="21"/>
  <c r="I66" i="21"/>
  <c r="H67" i="21"/>
  <c r="J66" i="21"/>
  <c r="K66" i="21"/>
  <c r="P66" i="21"/>
  <c r="Q66" i="21"/>
  <c r="O66" i="21"/>
  <c r="H68" i="21"/>
  <c r="I67" i="21"/>
  <c r="J67" i="21"/>
  <c r="K67" i="21"/>
  <c r="L67" i="21"/>
  <c r="M67" i="21"/>
  <c r="I68" i="21"/>
  <c r="J68" i="21"/>
  <c r="H69" i="21"/>
  <c r="L68" i="21"/>
  <c r="K68" i="21"/>
  <c r="M68" i="21"/>
  <c r="Q67" i="21"/>
  <c r="P67" i="21"/>
  <c r="O67" i="21"/>
  <c r="Q68" i="21"/>
  <c r="P68" i="21"/>
  <c r="O68" i="21"/>
  <c r="L69" i="21"/>
  <c r="M69" i="21"/>
  <c r="H70" i="21"/>
  <c r="K69" i="21"/>
  <c r="I69" i="21"/>
  <c r="J69" i="21"/>
  <c r="H71" i="21"/>
  <c r="M70" i="21"/>
  <c r="J70" i="21"/>
  <c r="K70" i="21"/>
  <c r="L70" i="21"/>
  <c r="I70" i="21"/>
  <c r="P69" i="21"/>
  <c r="Q69" i="21"/>
  <c r="O69" i="21"/>
  <c r="H72" i="21"/>
  <c r="I71" i="21"/>
  <c r="K71" i="21"/>
  <c r="L71" i="21"/>
  <c r="J71" i="21"/>
  <c r="M71" i="21"/>
  <c r="Q70" i="21"/>
  <c r="O70" i="21"/>
  <c r="P70" i="21"/>
  <c r="L72" i="21"/>
  <c r="H73" i="21"/>
  <c r="M72" i="21"/>
  <c r="I72" i="21"/>
  <c r="J72" i="21"/>
  <c r="K72" i="21"/>
  <c r="P71" i="21"/>
  <c r="Q71" i="21"/>
  <c r="O71" i="21"/>
  <c r="L73" i="21"/>
  <c r="M73" i="21"/>
  <c r="H74" i="21"/>
  <c r="K73" i="21"/>
  <c r="J73" i="21"/>
  <c r="I73" i="21"/>
  <c r="O72" i="21"/>
  <c r="P72" i="21"/>
  <c r="Q72" i="21"/>
  <c r="J74" i="21"/>
  <c r="K74" i="21"/>
  <c r="I74" i="21"/>
  <c r="M74" i="21"/>
  <c r="L74" i="21"/>
  <c r="H75" i="21"/>
  <c r="O73" i="21"/>
  <c r="Q73" i="21"/>
  <c r="P73" i="21"/>
  <c r="P74" i="21"/>
  <c r="O74" i="21"/>
  <c r="Q74" i="21"/>
  <c r="I75" i="21"/>
  <c r="L75" i="21"/>
  <c r="K75" i="21"/>
  <c r="J75" i="21"/>
  <c r="H76" i="21"/>
  <c r="M75" i="21"/>
  <c r="Q75" i="21"/>
  <c r="O75" i="21"/>
  <c r="P75" i="21"/>
  <c r="J76" i="21"/>
  <c r="K76" i="21"/>
  <c r="L76" i="21"/>
  <c r="M76" i="21"/>
  <c r="I76" i="21"/>
  <c r="H77" i="21"/>
  <c r="P76" i="21"/>
  <c r="O76" i="21"/>
  <c r="Q76" i="21"/>
  <c r="I77" i="21"/>
  <c r="H78" i="21"/>
  <c r="M77" i="21"/>
  <c r="J77" i="21"/>
  <c r="L77" i="21"/>
  <c r="K77" i="21"/>
  <c r="Q77" i="21"/>
  <c r="O77" i="21"/>
  <c r="P77" i="21"/>
  <c r="K78" i="21"/>
  <c r="L78" i="21"/>
  <c r="I78" i="21"/>
  <c r="J78" i="21"/>
  <c r="M78" i="21"/>
  <c r="H79" i="21"/>
  <c r="P78" i="21"/>
  <c r="O78" i="21"/>
  <c r="Q78" i="21"/>
  <c r="J79" i="21"/>
  <c r="L79" i="21"/>
  <c r="H80" i="21"/>
  <c r="K79" i="21"/>
  <c r="M79" i="21"/>
  <c r="I79" i="21"/>
  <c r="I80" i="21"/>
  <c r="J80" i="21"/>
  <c r="H81" i="21"/>
  <c r="L80" i="21"/>
  <c r="K80" i="21"/>
  <c r="M80" i="21"/>
  <c r="Q79" i="21"/>
  <c r="P79" i="21"/>
  <c r="O79" i="21"/>
  <c r="P80" i="21"/>
  <c r="O80" i="21"/>
  <c r="I81" i="21"/>
  <c r="M81" i="21"/>
  <c r="J81" i="21"/>
  <c r="L81" i="21"/>
  <c r="K81" i="21"/>
  <c r="H82" i="21"/>
  <c r="O81" i="21"/>
  <c r="P81" i="21"/>
  <c r="Q81" i="21"/>
  <c r="L82" i="21"/>
  <c r="I82" i="21"/>
  <c r="J82" i="21"/>
  <c r="M82" i="21"/>
  <c r="K82" i="21"/>
  <c r="H83" i="21"/>
  <c r="P82" i="21"/>
  <c r="Q82" i="21"/>
  <c r="O82" i="21"/>
  <c r="L83" i="21"/>
  <c r="I83" i="21"/>
  <c r="M83" i="21"/>
  <c r="K83" i="21"/>
  <c r="H84" i="21"/>
  <c r="J83" i="21"/>
  <c r="P83" i="21"/>
  <c r="Q83" i="21"/>
  <c r="O83" i="21"/>
  <c r="M84" i="21"/>
  <c r="H85" i="21"/>
  <c r="J84" i="21"/>
  <c r="I84" i="21"/>
  <c r="K84" i="21"/>
  <c r="L84" i="21"/>
  <c r="K85" i="21"/>
  <c r="H86" i="21"/>
  <c r="J85" i="21"/>
  <c r="M85" i="21"/>
  <c r="I85" i="21"/>
  <c r="L85" i="21"/>
  <c r="Q84" i="21"/>
  <c r="O84" i="21"/>
  <c r="P84" i="21"/>
  <c r="L86" i="21"/>
  <c r="J86" i="21"/>
  <c r="K86" i="21"/>
  <c r="I86" i="21"/>
  <c r="H87" i="21"/>
  <c r="M86" i="21"/>
  <c r="Q85" i="21"/>
  <c r="O85" i="21"/>
  <c r="P85" i="21"/>
  <c r="O86" i="21"/>
  <c r="P86" i="21"/>
  <c r="Q86" i="21"/>
  <c r="J87" i="21"/>
  <c r="H88" i="21"/>
  <c r="L87" i="21"/>
  <c r="I87" i="21"/>
  <c r="M87" i="21"/>
  <c r="K87" i="21"/>
  <c r="M88" i="21"/>
  <c r="L88" i="21"/>
  <c r="H89" i="21"/>
  <c r="K88" i="21"/>
  <c r="I88" i="21"/>
  <c r="J88" i="21"/>
  <c r="P87" i="21"/>
  <c r="O87" i="21"/>
  <c r="Q87" i="21"/>
  <c r="H90" i="21"/>
  <c r="M89" i="21"/>
  <c r="L89" i="21"/>
  <c r="J89" i="21"/>
  <c r="I89" i="21"/>
  <c r="K89" i="21"/>
  <c r="P88" i="21"/>
  <c r="Q88" i="21"/>
  <c r="O88" i="21"/>
  <c r="H91" i="21"/>
  <c r="I90" i="21"/>
  <c r="M90" i="21"/>
  <c r="L90" i="21"/>
  <c r="J90" i="21"/>
  <c r="K90" i="21"/>
  <c r="O89" i="21"/>
  <c r="Q89" i="21"/>
  <c r="P89" i="21"/>
  <c r="J91" i="21"/>
  <c r="I91" i="21"/>
  <c r="H92" i="21"/>
  <c r="M91" i="21"/>
  <c r="K91" i="21"/>
  <c r="L91" i="21"/>
  <c r="P90" i="21"/>
  <c r="Q90" i="21"/>
  <c r="O90" i="21"/>
  <c r="P91" i="21"/>
  <c r="O91" i="21"/>
  <c r="Q91" i="21"/>
  <c r="H93" i="21"/>
  <c r="M92" i="21"/>
  <c r="J92" i="21"/>
  <c r="L92" i="21"/>
  <c r="I92" i="21"/>
  <c r="K92" i="21"/>
  <c r="M93" i="21"/>
  <c r="I93" i="21"/>
  <c r="K93" i="21"/>
  <c r="J93" i="21"/>
  <c r="L93" i="21"/>
  <c r="H94" i="21"/>
  <c r="P92" i="21"/>
  <c r="O92" i="21"/>
  <c r="Q92" i="21"/>
  <c r="O93" i="21"/>
  <c r="P93" i="21"/>
  <c r="Q93" i="21"/>
  <c r="H95" i="21"/>
  <c r="M94" i="21"/>
  <c r="L94" i="21"/>
  <c r="J94" i="21"/>
  <c r="K94" i="21"/>
  <c r="I94" i="21"/>
  <c r="J95" i="21"/>
  <c r="I95" i="21"/>
  <c r="H96" i="21"/>
  <c r="L95" i="21"/>
  <c r="M95" i="21"/>
  <c r="K95" i="21"/>
  <c r="Q94" i="21"/>
  <c r="P94" i="21"/>
  <c r="O94" i="21"/>
  <c r="O95" i="21"/>
  <c r="P95" i="21"/>
  <c r="Q95" i="21"/>
  <c r="H97" i="21"/>
  <c r="M96" i="21"/>
  <c r="K96" i="21"/>
  <c r="L96" i="21"/>
  <c r="I96" i="21"/>
  <c r="J96" i="21"/>
  <c r="I97" i="21"/>
  <c r="K97" i="21"/>
  <c r="M97" i="21"/>
  <c r="H98" i="21"/>
  <c r="L97" i="21"/>
  <c r="J97" i="21"/>
  <c r="Q96" i="21"/>
  <c r="O96" i="21"/>
  <c r="P96" i="21"/>
  <c r="O97" i="21"/>
  <c r="P97" i="21"/>
  <c r="Q97" i="21"/>
  <c r="H99" i="21"/>
  <c r="I98" i="21"/>
  <c r="J98" i="21"/>
  <c r="K98" i="21"/>
  <c r="L98" i="21"/>
  <c r="M98" i="21"/>
  <c r="I99" i="21"/>
  <c r="J99" i="21"/>
  <c r="L99" i="21"/>
  <c r="M99" i="21"/>
  <c r="H100" i="21"/>
  <c r="K99" i="21"/>
  <c r="Q98" i="21"/>
  <c r="O98" i="21"/>
  <c r="P98" i="21"/>
  <c r="O99" i="21"/>
  <c r="P99" i="21"/>
  <c r="Q99" i="21"/>
  <c r="H101" i="21"/>
  <c r="I100" i="21"/>
  <c r="K100" i="21"/>
  <c r="J100" i="21"/>
  <c r="M100" i="21"/>
  <c r="L100" i="21"/>
  <c r="I101" i="21"/>
  <c r="J101" i="21"/>
  <c r="H102" i="21"/>
  <c r="M101" i="21"/>
  <c r="L101" i="21"/>
  <c r="K101" i="21"/>
  <c r="P100" i="21"/>
  <c r="Q100" i="21"/>
  <c r="O100" i="21"/>
  <c r="Q101" i="21"/>
  <c r="P101" i="21"/>
  <c r="O101" i="21"/>
  <c r="L102" i="21"/>
  <c r="M102" i="21"/>
  <c r="I102" i="21"/>
  <c r="K102" i="21"/>
  <c r="J102" i="21"/>
  <c r="H103" i="21"/>
  <c r="P102" i="21"/>
  <c r="Q102" i="21"/>
  <c r="O102" i="21"/>
  <c r="I103" i="21"/>
  <c r="M103" i="21"/>
  <c r="L103" i="21"/>
  <c r="H104" i="21"/>
  <c r="K103" i="21"/>
  <c r="J103" i="21"/>
  <c r="P103" i="21"/>
  <c r="Q103" i="21"/>
  <c r="O103" i="21"/>
  <c r="K104" i="21"/>
  <c r="H105" i="21"/>
  <c r="I104" i="21"/>
  <c r="J104" i="21"/>
  <c r="L104" i="21"/>
  <c r="M104" i="21"/>
  <c r="J105" i="21"/>
  <c r="I105" i="21"/>
  <c r="L105" i="21"/>
  <c r="M105" i="21"/>
  <c r="K105" i="21"/>
  <c r="H106" i="21"/>
  <c r="Q104" i="21"/>
  <c r="P104" i="21"/>
  <c r="O104" i="21"/>
  <c r="Q105" i="21"/>
  <c r="P105" i="21"/>
  <c r="O105" i="21"/>
  <c r="K106" i="21"/>
  <c r="M106" i="21"/>
  <c r="H107" i="21"/>
  <c r="I106" i="21"/>
  <c r="L106" i="21"/>
  <c r="J106" i="21"/>
  <c r="M107" i="21"/>
  <c r="L107" i="21"/>
  <c r="K107" i="21"/>
  <c r="J107" i="21"/>
  <c r="H108" i="21"/>
  <c r="I107" i="21"/>
  <c r="O106" i="21"/>
  <c r="P106" i="21"/>
  <c r="Q106" i="21"/>
  <c r="K108" i="21"/>
  <c r="J108" i="21"/>
  <c r="I108" i="21"/>
  <c r="M108" i="21"/>
  <c r="H109" i="21"/>
  <c r="L108" i="21"/>
  <c r="P107" i="21"/>
  <c r="Q107" i="21"/>
  <c r="O107" i="21"/>
  <c r="P108" i="21"/>
  <c r="Q108" i="21"/>
  <c r="O108" i="21"/>
  <c r="K109" i="21"/>
  <c r="J109" i="21"/>
  <c r="H110" i="21"/>
  <c r="I109" i="21"/>
  <c r="L109" i="21"/>
  <c r="M109" i="21"/>
  <c r="L110" i="21"/>
  <c r="H111" i="21"/>
  <c r="J110" i="21"/>
  <c r="K110" i="21"/>
  <c r="M110" i="21"/>
  <c r="I110" i="21"/>
  <c r="Q109" i="21"/>
  <c r="P109" i="21"/>
  <c r="O109" i="21"/>
  <c r="J111" i="21"/>
  <c r="H112" i="21"/>
  <c r="K111" i="21"/>
  <c r="M111" i="21"/>
  <c r="L111" i="21"/>
  <c r="I111" i="21"/>
  <c r="P110" i="21"/>
  <c r="O110" i="21"/>
  <c r="Q110" i="21"/>
  <c r="H113" i="21"/>
  <c r="L112" i="21"/>
  <c r="J112" i="21"/>
  <c r="I112" i="21"/>
  <c r="K112" i="21"/>
  <c r="M112" i="21"/>
  <c r="Q111" i="21"/>
  <c r="P111" i="21"/>
  <c r="O111" i="21"/>
  <c r="I113" i="21"/>
  <c r="H114" i="21"/>
  <c r="M113" i="21"/>
  <c r="L113" i="21"/>
  <c r="K113" i="21"/>
  <c r="J113" i="21"/>
  <c r="Q112" i="21"/>
  <c r="P112" i="21"/>
  <c r="O112" i="21"/>
  <c r="O113" i="21"/>
  <c r="P113" i="21"/>
  <c r="Q113" i="21"/>
  <c r="I114" i="21"/>
  <c r="K114" i="21"/>
  <c r="M114" i="21"/>
  <c r="L114" i="21"/>
  <c r="H115" i="21"/>
  <c r="J114" i="21"/>
  <c r="O114" i="21"/>
  <c r="P114" i="21"/>
  <c r="Q114" i="21"/>
  <c r="J115" i="21"/>
  <c r="H116" i="21"/>
  <c r="I115" i="21"/>
  <c r="M115" i="21"/>
  <c r="L115" i="21"/>
  <c r="K115" i="21"/>
  <c r="I116" i="21"/>
  <c r="J116" i="21"/>
  <c r="H117" i="21"/>
  <c r="M116" i="21"/>
  <c r="L116" i="21"/>
  <c r="K116" i="21"/>
  <c r="P115" i="21"/>
  <c r="O115" i="21"/>
  <c r="Q115" i="21"/>
  <c r="O116" i="21"/>
  <c r="P116" i="21"/>
  <c r="Q116" i="21"/>
  <c r="I117" i="21"/>
  <c r="K117" i="21"/>
  <c r="H118" i="21"/>
  <c r="J117" i="21"/>
  <c r="L117" i="21"/>
  <c r="M117" i="21"/>
  <c r="P117" i="21"/>
  <c r="Q117" i="21"/>
  <c r="O117" i="21"/>
  <c r="I118" i="21"/>
  <c r="J118" i="21"/>
  <c r="K118" i="21"/>
  <c r="H119" i="21"/>
  <c r="L118" i="21"/>
  <c r="M118" i="21"/>
  <c r="P118" i="21"/>
  <c r="O118" i="21"/>
  <c r="Q118" i="21"/>
  <c r="K119" i="21"/>
  <c r="L119" i="21"/>
  <c r="M119" i="21"/>
  <c r="J119" i="21"/>
  <c r="H120" i="21"/>
  <c r="I119" i="21"/>
  <c r="K120" i="21"/>
  <c r="J120" i="21"/>
  <c r="L120" i="21"/>
  <c r="I120" i="21"/>
  <c r="H121" i="21"/>
  <c r="M120" i="21"/>
  <c r="O119" i="21"/>
  <c r="P119" i="21"/>
  <c r="Q119" i="21"/>
  <c r="Q120" i="21"/>
  <c r="O120" i="21"/>
  <c r="P120" i="21"/>
  <c r="L121" i="21"/>
  <c r="H122" i="21"/>
  <c r="M121" i="21"/>
  <c r="I121" i="21"/>
  <c r="K121" i="21"/>
  <c r="J121" i="21"/>
  <c r="H123" i="21"/>
  <c r="J122" i="21"/>
  <c r="I122" i="21"/>
  <c r="L122" i="21"/>
  <c r="M122" i="21"/>
  <c r="K122" i="21"/>
  <c r="P121" i="21"/>
  <c r="Q121" i="21"/>
  <c r="O121" i="21"/>
  <c r="I123" i="21"/>
  <c r="M123" i="21"/>
  <c r="H124" i="21"/>
  <c r="J123" i="21"/>
  <c r="L123" i="21"/>
  <c r="K123" i="21"/>
  <c r="P122" i="21"/>
  <c r="Q122" i="21"/>
  <c r="O122" i="21"/>
  <c r="O123" i="21"/>
  <c r="Q123" i="21"/>
  <c r="P123" i="21"/>
  <c r="H125" i="21"/>
  <c r="M124" i="21"/>
  <c r="K124" i="21"/>
  <c r="I124" i="21"/>
  <c r="L124" i="21"/>
  <c r="J124" i="21"/>
  <c r="K125" i="21"/>
  <c r="L125" i="21"/>
  <c r="H126" i="21"/>
  <c r="M125" i="21"/>
  <c r="I125" i="21"/>
  <c r="J125" i="21"/>
  <c r="P124" i="21"/>
  <c r="Q124" i="21"/>
  <c r="O124" i="21"/>
  <c r="H127" i="21"/>
  <c r="L126" i="21"/>
  <c r="J126" i="21"/>
  <c r="I126" i="21"/>
  <c r="K126" i="21"/>
  <c r="M126" i="21"/>
  <c r="P125" i="21"/>
  <c r="O125" i="21"/>
  <c r="Q125" i="21"/>
  <c r="L127" i="21"/>
  <c r="J127" i="21"/>
  <c r="M127" i="21"/>
  <c r="H128" i="21"/>
  <c r="I127" i="21"/>
  <c r="K127" i="21"/>
  <c r="P126" i="21"/>
  <c r="Q126" i="21"/>
  <c r="O126" i="21"/>
  <c r="H129" i="21"/>
  <c r="K128" i="21"/>
  <c r="L128" i="21"/>
  <c r="I128" i="21"/>
  <c r="M128" i="21"/>
  <c r="J128" i="21"/>
  <c r="P127" i="21"/>
  <c r="O127" i="21"/>
  <c r="Q127" i="21"/>
  <c r="K129" i="21"/>
  <c r="H130" i="21"/>
  <c r="J129" i="21"/>
  <c r="L129" i="21"/>
  <c r="I129" i="21"/>
  <c r="M129" i="21"/>
  <c r="Q128" i="21"/>
  <c r="O128" i="21"/>
  <c r="P128" i="21"/>
  <c r="I130" i="21"/>
  <c r="L130" i="21"/>
  <c r="H131" i="21"/>
  <c r="J130" i="21"/>
  <c r="M130" i="21"/>
  <c r="K130" i="21"/>
  <c r="P129" i="21"/>
  <c r="O129" i="21"/>
  <c r="Q129" i="21"/>
  <c r="O130" i="21"/>
  <c r="Q130" i="21"/>
  <c r="P130" i="21"/>
  <c r="H132" i="21"/>
  <c r="M131" i="21"/>
  <c r="J131" i="21"/>
  <c r="K131" i="21"/>
  <c r="L131" i="21"/>
  <c r="I131" i="21"/>
  <c r="I132" i="21"/>
  <c r="L132" i="21"/>
  <c r="H133" i="21"/>
  <c r="M132" i="21"/>
  <c r="K132" i="21"/>
  <c r="J132" i="21"/>
  <c r="O131" i="21"/>
  <c r="Q131" i="21"/>
  <c r="P131" i="21"/>
  <c r="P132" i="21"/>
  <c r="Q132" i="21"/>
  <c r="O132" i="21"/>
  <c r="J133" i="21"/>
  <c r="I133" i="21"/>
  <c r="H134" i="21"/>
  <c r="M133" i="21"/>
  <c r="K133" i="21"/>
  <c r="L133" i="21"/>
  <c r="O133" i="21"/>
  <c r="P133" i="21"/>
  <c r="Q133" i="21"/>
  <c r="I134" i="21"/>
  <c r="L134" i="21"/>
  <c r="H135" i="21"/>
  <c r="J134" i="21"/>
  <c r="K134" i="21"/>
  <c r="M134" i="21"/>
  <c r="Q134" i="21"/>
  <c r="O134" i="21"/>
  <c r="P134" i="21"/>
  <c r="I135" i="21"/>
  <c r="M135" i="21"/>
  <c r="H136" i="21"/>
  <c r="J135" i="21"/>
  <c r="L135" i="21"/>
  <c r="K135" i="21"/>
  <c r="P135" i="21"/>
  <c r="Q135" i="21"/>
  <c r="O135" i="21"/>
  <c r="L136" i="21"/>
  <c r="J136" i="21"/>
  <c r="I136" i="21"/>
  <c r="K136" i="21"/>
  <c r="H137" i="21"/>
  <c r="M136" i="21"/>
  <c r="O136" i="21"/>
  <c r="P136" i="21"/>
  <c r="Q136" i="21"/>
  <c r="K137" i="21"/>
  <c r="J137" i="21"/>
  <c r="L137" i="21"/>
  <c r="I137" i="21"/>
  <c r="M137" i="21"/>
  <c r="H138" i="21"/>
  <c r="Q137" i="21"/>
  <c r="P137" i="21"/>
  <c r="O137" i="21"/>
  <c r="L138" i="21"/>
  <c r="M138" i="21"/>
  <c r="H139" i="21"/>
  <c r="J138" i="21"/>
  <c r="I138" i="21"/>
  <c r="K138" i="21"/>
  <c r="M139" i="21"/>
  <c r="I139" i="21"/>
  <c r="J139" i="21"/>
  <c r="K139" i="21"/>
  <c r="H140" i="21"/>
  <c r="L139" i="21"/>
  <c r="Q138" i="21"/>
  <c r="O138" i="21"/>
  <c r="P138" i="21"/>
  <c r="Q139" i="21"/>
  <c r="O139" i="21"/>
  <c r="P139" i="21"/>
  <c r="L140" i="21"/>
  <c r="K140" i="21"/>
  <c r="J140" i="21"/>
  <c r="I140" i="21"/>
  <c r="M140" i="21"/>
  <c r="H141" i="21"/>
  <c r="P140" i="21"/>
  <c r="O140" i="21"/>
  <c r="Q140" i="21"/>
  <c r="I141" i="21"/>
  <c r="L141" i="21"/>
  <c r="K141" i="21"/>
  <c r="H142" i="21"/>
  <c r="M141" i="21"/>
  <c r="J141" i="21"/>
  <c r="O141" i="21"/>
  <c r="P141" i="21"/>
  <c r="Q141" i="21"/>
  <c r="H143" i="21"/>
  <c r="J142" i="21"/>
  <c r="L142" i="21"/>
  <c r="M142" i="21"/>
  <c r="K142" i="21"/>
  <c r="I142" i="21"/>
  <c r="I143" i="21"/>
  <c r="L143" i="21"/>
  <c r="H144" i="21"/>
  <c r="K143" i="21"/>
  <c r="M143" i="21"/>
  <c r="J143" i="21"/>
  <c r="P142" i="21"/>
  <c r="O142" i="21"/>
  <c r="Q142" i="21"/>
  <c r="P143" i="21"/>
  <c r="O143" i="21"/>
  <c r="Q143" i="21"/>
  <c r="M144" i="21"/>
  <c r="I144" i="21"/>
  <c r="L144" i="21"/>
  <c r="H145" i="21"/>
  <c r="K144" i="21"/>
  <c r="J144" i="21"/>
  <c r="Q144" i="21"/>
  <c r="O144" i="21"/>
  <c r="P144" i="21"/>
  <c r="J145" i="21"/>
  <c r="H146" i="21"/>
  <c r="L145" i="21"/>
  <c r="I145" i="21"/>
  <c r="M145" i="21"/>
  <c r="K145" i="21"/>
  <c r="K146" i="21"/>
  <c r="I146" i="21"/>
  <c r="L146" i="21"/>
  <c r="M146" i="21"/>
  <c r="H147" i="21"/>
  <c r="J146" i="21"/>
  <c r="P145" i="21"/>
  <c r="Q145" i="21"/>
  <c r="O145" i="21"/>
  <c r="P146" i="21"/>
  <c r="Q146" i="21"/>
  <c r="O146" i="21"/>
  <c r="I147" i="21"/>
  <c r="H148" i="21"/>
  <c r="M147" i="21"/>
  <c r="K147" i="21"/>
  <c r="J147" i="21"/>
  <c r="L147" i="21"/>
  <c r="P147" i="21"/>
  <c r="O147" i="21"/>
  <c r="Q147" i="21"/>
  <c r="M148" i="21"/>
  <c r="I148" i="21"/>
  <c r="L148" i="21"/>
  <c r="K148" i="21"/>
  <c r="H149" i="21"/>
  <c r="J148" i="21"/>
  <c r="Q148" i="21"/>
  <c r="O148" i="21"/>
  <c r="P148" i="21"/>
  <c r="L149" i="21"/>
  <c r="J149" i="21"/>
  <c r="H150" i="21"/>
  <c r="M149" i="21"/>
  <c r="I149" i="21"/>
  <c r="K149" i="21"/>
  <c r="J150" i="21"/>
  <c r="H151" i="21"/>
  <c r="L150" i="21"/>
  <c r="K150" i="21"/>
  <c r="I150" i="21"/>
  <c r="M150" i="21"/>
  <c r="P149" i="21"/>
  <c r="Q149" i="21"/>
  <c r="O149" i="21"/>
  <c r="K151" i="21"/>
  <c r="I151" i="21"/>
  <c r="H152" i="21"/>
  <c r="M151" i="21"/>
  <c r="J151" i="21"/>
  <c r="L151" i="21"/>
  <c r="O150" i="21"/>
  <c r="P150" i="21"/>
  <c r="Q150" i="21"/>
  <c r="P151" i="21"/>
  <c r="Q151" i="21"/>
  <c r="O151" i="21"/>
  <c r="L152" i="21"/>
  <c r="K152" i="21"/>
  <c r="H153" i="21"/>
  <c r="J152" i="21"/>
  <c r="I152" i="21"/>
  <c r="M152" i="21"/>
  <c r="L153" i="21"/>
  <c r="J153" i="21"/>
  <c r="I153" i="21"/>
  <c r="H154" i="21"/>
  <c r="M153" i="21"/>
  <c r="K153" i="21"/>
  <c r="Q152" i="21"/>
  <c r="O152" i="21"/>
  <c r="P152" i="21"/>
  <c r="P153" i="21"/>
  <c r="Q153" i="21"/>
  <c r="O153" i="21"/>
  <c r="J154" i="21"/>
  <c r="K154" i="21"/>
  <c r="L154" i="21"/>
  <c r="I154" i="21"/>
  <c r="M154" i="21"/>
  <c r="H155" i="21"/>
  <c r="O154" i="21"/>
  <c r="Q154" i="21"/>
  <c r="P154" i="21"/>
  <c r="K155" i="21"/>
  <c r="J155" i="21"/>
  <c r="M155" i="21"/>
  <c r="I155" i="21"/>
  <c r="H156" i="21"/>
  <c r="L155" i="21"/>
  <c r="Q155" i="21"/>
  <c r="P155" i="21"/>
  <c r="O155" i="21"/>
  <c r="H157" i="21"/>
  <c r="M156" i="21"/>
  <c r="J156" i="21"/>
  <c r="L156" i="21"/>
  <c r="K156" i="21"/>
  <c r="I156" i="21"/>
  <c r="H158" i="21"/>
  <c r="J157" i="21"/>
  <c r="K157" i="21"/>
  <c r="M157" i="21"/>
  <c r="L157" i="21"/>
  <c r="I157" i="21"/>
  <c r="O156" i="21"/>
  <c r="P156" i="21"/>
  <c r="Q156" i="21"/>
  <c r="I158" i="21"/>
  <c r="H159" i="21"/>
  <c r="K158" i="21"/>
  <c r="L158" i="21"/>
  <c r="M158" i="21"/>
  <c r="J158" i="21"/>
  <c r="P157" i="21"/>
  <c r="O157" i="21"/>
  <c r="Q157" i="21"/>
  <c r="O158" i="21"/>
  <c r="P158" i="21"/>
  <c r="Q158" i="21"/>
  <c r="I159" i="21"/>
  <c r="J159" i="21"/>
  <c r="K159" i="21"/>
  <c r="M159" i="21"/>
  <c r="L159" i="21"/>
  <c r="H160" i="21"/>
  <c r="O159" i="21"/>
  <c r="P159" i="21"/>
  <c r="Q159" i="21"/>
  <c r="L160" i="21"/>
  <c r="M160" i="21"/>
  <c r="I160" i="21"/>
  <c r="H161" i="21"/>
  <c r="K160" i="21"/>
  <c r="J160" i="21"/>
  <c r="O160" i="21"/>
  <c r="Q160" i="21"/>
  <c r="P160" i="21"/>
  <c r="K161" i="21"/>
  <c r="I161" i="21"/>
  <c r="L161" i="21"/>
  <c r="J161" i="21"/>
  <c r="H162" i="21"/>
  <c r="M161" i="21"/>
  <c r="Q161" i="21"/>
  <c r="P161" i="21"/>
  <c r="O161" i="21"/>
  <c r="L162" i="21"/>
  <c r="J162" i="21"/>
  <c r="K162" i="21"/>
  <c r="M162" i="21"/>
  <c r="I162" i="21"/>
  <c r="H163" i="21"/>
  <c r="P162" i="21"/>
  <c r="Q162" i="21"/>
  <c r="O162" i="21"/>
  <c r="K163" i="21"/>
  <c r="M163" i="21"/>
  <c r="J163" i="21"/>
  <c r="I163" i="21"/>
  <c r="H164" i="21"/>
  <c r="L163" i="21"/>
  <c r="O163" i="21"/>
  <c r="Q163" i="21"/>
  <c r="P163" i="21"/>
  <c r="K164" i="21"/>
  <c r="M164" i="21"/>
  <c r="J164" i="21"/>
  <c r="H165" i="21"/>
  <c r="I164" i="21"/>
  <c r="L164" i="21"/>
  <c r="I165" i="21"/>
  <c r="H166" i="21"/>
  <c r="L165" i="21"/>
  <c r="J165" i="21"/>
  <c r="M165" i="21"/>
  <c r="K165" i="21"/>
  <c r="O164" i="21"/>
  <c r="P164" i="21"/>
  <c r="Q164" i="21"/>
  <c r="O165" i="21"/>
  <c r="P165" i="21"/>
  <c r="Q165" i="21"/>
  <c r="I166" i="21"/>
  <c r="J166" i="21"/>
  <c r="H167" i="21"/>
  <c r="L166" i="21"/>
  <c r="M166" i="21"/>
  <c r="K166" i="21"/>
  <c r="Q166" i="21"/>
  <c r="P166" i="21"/>
  <c r="O166" i="21"/>
  <c r="H168" i="21"/>
  <c r="K167" i="21"/>
  <c r="L167" i="21"/>
  <c r="M167" i="21"/>
  <c r="J167" i="21"/>
  <c r="I167" i="21"/>
  <c r="H169" i="21"/>
  <c r="M168" i="21"/>
  <c r="K168" i="21"/>
  <c r="I168" i="21"/>
  <c r="J168" i="21"/>
  <c r="L168" i="21"/>
  <c r="O167" i="21"/>
  <c r="Q167" i="21"/>
  <c r="P167" i="21"/>
  <c r="K169" i="21"/>
  <c r="J169" i="21"/>
  <c r="H170" i="21"/>
  <c r="M169" i="21"/>
  <c r="I169" i="21"/>
  <c r="L169" i="21"/>
  <c r="O168" i="21"/>
  <c r="P168" i="21"/>
  <c r="Q168" i="21"/>
  <c r="K170" i="21"/>
  <c r="L170" i="21"/>
  <c r="J170" i="21"/>
  <c r="H171" i="21"/>
  <c r="I170" i="21"/>
  <c r="M170" i="21"/>
  <c r="O169" i="21"/>
  <c r="Q169" i="21"/>
  <c r="P169" i="21"/>
  <c r="J171" i="21"/>
  <c r="K171" i="21"/>
  <c r="I171" i="21"/>
  <c r="H172" i="21"/>
  <c r="M171" i="21"/>
  <c r="L171" i="21"/>
  <c r="P170" i="21"/>
  <c r="O170" i="21"/>
  <c r="Q170" i="21"/>
  <c r="O171" i="21"/>
  <c r="P171" i="21"/>
  <c r="Q171" i="21"/>
  <c r="M172" i="21"/>
  <c r="K172" i="21"/>
  <c r="L172" i="21"/>
  <c r="I172" i="21"/>
  <c r="H173" i="21"/>
  <c r="J172" i="21"/>
  <c r="Q172" i="21"/>
  <c r="O172" i="21"/>
  <c r="P172" i="21"/>
  <c r="L173" i="21"/>
  <c r="M173" i="21"/>
  <c r="H174" i="21"/>
  <c r="I173" i="21"/>
  <c r="K173" i="21"/>
  <c r="J173" i="21"/>
  <c r="I174" i="21"/>
  <c r="M174" i="21"/>
  <c r="H175" i="21"/>
  <c r="J174" i="21"/>
  <c r="L174" i="21"/>
  <c r="K174" i="21"/>
  <c r="O173" i="21"/>
  <c r="Q173" i="21"/>
  <c r="P173" i="21"/>
  <c r="O174" i="21"/>
  <c r="P174" i="21"/>
  <c r="Q174" i="21"/>
  <c r="J175" i="21"/>
  <c r="H176" i="21"/>
  <c r="L175" i="21"/>
  <c r="I175" i="21"/>
  <c r="M175" i="21"/>
  <c r="K175" i="21"/>
  <c r="H177" i="21"/>
  <c r="J176" i="21"/>
  <c r="I176" i="21"/>
  <c r="M176" i="21"/>
  <c r="L176" i="21"/>
  <c r="K176" i="21"/>
  <c r="O175" i="21"/>
  <c r="Q175" i="21"/>
  <c r="P175" i="21"/>
  <c r="H178" i="21"/>
  <c r="J177" i="21"/>
  <c r="M177" i="21"/>
  <c r="K177" i="21"/>
  <c r="I177" i="21"/>
  <c r="L177" i="21"/>
  <c r="Q176" i="21"/>
  <c r="P176" i="21"/>
  <c r="O176" i="21"/>
  <c r="I178" i="21"/>
  <c r="K178" i="21"/>
  <c r="M178" i="21"/>
  <c r="J178" i="21"/>
  <c r="L178" i="21"/>
  <c r="H179" i="21"/>
  <c r="P177" i="21"/>
  <c r="Q177" i="21"/>
  <c r="O177" i="21"/>
  <c r="P178" i="21"/>
  <c r="Q178" i="21"/>
  <c r="O178" i="21"/>
  <c r="K179" i="21"/>
  <c r="H180" i="21"/>
  <c r="L179" i="21"/>
  <c r="J179" i="21"/>
  <c r="I179" i="21"/>
  <c r="M179" i="21"/>
  <c r="H181" i="21"/>
  <c r="M180" i="21"/>
  <c r="J180" i="21"/>
  <c r="K180" i="21"/>
  <c r="I180" i="21"/>
  <c r="L180" i="21"/>
  <c r="P179" i="21"/>
  <c r="O179" i="21"/>
  <c r="Q179" i="21"/>
  <c r="J181" i="21"/>
  <c r="L181" i="21"/>
  <c r="H182" i="21"/>
  <c r="M181" i="21"/>
  <c r="I181" i="21"/>
  <c r="K181" i="21"/>
  <c r="P180" i="21"/>
  <c r="Q180" i="21"/>
  <c r="O180" i="21"/>
  <c r="L182" i="21"/>
  <c r="K182" i="21"/>
  <c r="J182" i="21"/>
  <c r="M182" i="21"/>
  <c r="I182" i="21"/>
  <c r="H183" i="21"/>
  <c r="Q181" i="21"/>
  <c r="O181" i="21"/>
  <c r="P181" i="21"/>
  <c r="Q182" i="21"/>
  <c r="P182" i="21"/>
  <c r="O182" i="21"/>
  <c r="I183" i="21"/>
  <c r="J183" i="21"/>
  <c r="H184" i="21"/>
  <c r="K183" i="21"/>
  <c r="M183" i="21"/>
  <c r="L183" i="21"/>
  <c r="O183" i="21"/>
  <c r="Q183" i="21"/>
  <c r="P183" i="21"/>
  <c r="H185" i="21"/>
  <c r="M184" i="21"/>
  <c r="L184" i="21"/>
  <c r="I184" i="21"/>
  <c r="K184" i="21"/>
  <c r="J184" i="21"/>
  <c r="J185" i="21"/>
  <c r="H186" i="21"/>
  <c r="M185" i="21"/>
  <c r="I185" i="21"/>
  <c r="K185" i="21"/>
  <c r="L185" i="21"/>
  <c r="P184" i="21"/>
  <c r="O184" i="21"/>
  <c r="Q184" i="21"/>
  <c r="J186" i="21"/>
  <c r="H187" i="21"/>
  <c r="M186" i="21"/>
  <c r="I186" i="21"/>
  <c r="L186" i="21"/>
  <c r="K186" i="21"/>
  <c r="Q185" i="21"/>
  <c r="P185" i="21"/>
  <c r="O185" i="21"/>
  <c r="K187" i="21"/>
  <c r="H188" i="21"/>
  <c r="J187" i="21"/>
  <c r="M187" i="21"/>
  <c r="L187" i="21"/>
  <c r="I187" i="21"/>
  <c r="P186" i="21"/>
  <c r="Q186" i="21"/>
  <c r="O186" i="21"/>
  <c r="M188" i="21"/>
  <c r="I188" i="21"/>
  <c r="H189" i="21"/>
  <c r="L188" i="21"/>
  <c r="J188" i="21"/>
  <c r="K188" i="21"/>
  <c r="Q187" i="21"/>
  <c r="P187" i="21"/>
  <c r="O187" i="21"/>
  <c r="Q188" i="21"/>
  <c r="O188" i="21"/>
  <c r="P188" i="21"/>
  <c r="J189" i="21"/>
  <c r="M189" i="21"/>
  <c r="I189" i="21"/>
  <c r="K189" i="21"/>
  <c r="H190" i="21"/>
  <c r="L189" i="21"/>
  <c r="Q189" i="21"/>
  <c r="O189" i="21"/>
  <c r="P189" i="21"/>
  <c r="J190" i="21"/>
  <c r="K190" i="21"/>
  <c r="M190" i="21"/>
  <c r="H191" i="21"/>
  <c r="I190" i="21"/>
  <c r="L190" i="21"/>
  <c r="H192" i="21"/>
  <c r="J191" i="21"/>
  <c r="K191" i="21"/>
  <c r="M191" i="21"/>
  <c r="I191" i="21"/>
  <c r="L191" i="21"/>
  <c r="O190" i="21"/>
  <c r="P190" i="21"/>
  <c r="Q190" i="21"/>
  <c r="L192" i="21"/>
  <c r="M192" i="21"/>
  <c r="K192" i="21"/>
  <c r="I192" i="21"/>
  <c r="J192" i="21"/>
  <c r="H193" i="21"/>
  <c r="O191" i="21"/>
  <c r="Q191" i="21"/>
  <c r="P191" i="21"/>
  <c r="P192" i="21"/>
  <c r="O192" i="21"/>
  <c r="Q192" i="21"/>
  <c r="I193" i="21"/>
  <c r="H194" i="21"/>
  <c r="M193" i="21"/>
  <c r="L193" i="21"/>
  <c r="K193" i="21"/>
  <c r="J193" i="21"/>
  <c r="Q193" i="21"/>
  <c r="O193" i="21"/>
  <c r="P193" i="21"/>
  <c r="H195" i="21"/>
  <c r="K194" i="21"/>
  <c r="M194" i="21"/>
  <c r="L194" i="21"/>
  <c r="J194" i="21"/>
  <c r="I194" i="21"/>
  <c r="L195" i="21"/>
  <c r="M195" i="21"/>
  <c r="K195" i="21"/>
  <c r="I195" i="21"/>
  <c r="J195" i="21"/>
  <c r="H196" i="21"/>
  <c r="O194" i="21"/>
  <c r="Q194" i="21"/>
  <c r="P194" i="21"/>
  <c r="P195" i="21"/>
  <c r="O195" i="21"/>
  <c r="Q195" i="21"/>
  <c r="H197" i="21"/>
  <c r="J196" i="21"/>
  <c r="K196" i="21"/>
  <c r="M196" i="21"/>
  <c r="I196" i="21"/>
  <c r="L196" i="21"/>
  <c r="M197" i="21"/>
  <c r="I197" i="21"/>
  <c r="J197" i="21"/>
  <c r="L197" i="21"/>
  <c r="H198" i="21"/>
  <c r="K197" i="21"/>
  <c r="P196" i="21"/>
  <c r="O196" i="21"/>
  <c r="Q196" i="21"/>
  <c r="P197" i="21"/>
  <c r="O197" i="21"/>
  <c r="Q197" i="21"/>
  <c r="J198" i="21"/>
  <c r="K198" i="21"/>
  <c r="M198" i="21"/>
  <c r="H199" i="21"/>
  <c r="I198" i="21"/>
  <c r="L198" i="21"/>
  <c r="K199" i="21"/>
  <c r="I199" i="21"/>
  <c r="H200" i="21"/>
  <c r="M199" i="21"/>
  <c r="L199" i="21"/>
  <c r="J199" i="21"/>
  <c r="P198" i="21"/>
  <c r="O198" i="21"/>
  <c r="Q198" i="21"/>
  <c r="O199" i="21"/>
  <c r="P199" i="21"/>
  <c r="Q199" i="21"/>
  <c r="M200" i="21"/>
  <c r="K200" i="21"/>
  <c r="J200" i="21"/>
  <c r="L200" i="21"/>
  <c r="H201" i="21"/>
  <c r="I200" i="21"/>
  <c r="L201" i="21"/>
  <c r="H202" i="21"/>
  <c r="K201" i="21"/>
  <c r="J201" i="21"/>
  <c r="I201" i="21"/>
  <c r="M201" i="21"/>
  <c r="P200" i="21"/>
  <c r="O200" i="21"/>
  <c r="Q200" i="21"/>
  <c r="I202" i="21"/>
  <c r="H203" i="21"/>
  <c r="L202" i="21"/>
  <c r="K202" i="21"/>
  <c r="M202" i="21"/>
  <c r="J202" i="21"/>
  <c r="P201" i="21"/>
  <c r="Q201" i="21"/>
  <c r="O201" i="21"/>
  <c r="P202" i="21"/>
  <c r="Q202" i="21"/>
  <c r="O202" i="21"/>
  <c r="J203" i="21"/>
  <c r="K203" i="21"/>
  <c r="H204" i="21"/>
  <c r="M203" i="21"/>
  <c r="L203" i="21"/>
  <c r="I203" i="21"/>
  <c r="L204" i="21"/>
  <c r="J204" i="21"/>
  <c r="K204" i="21"/>
  <c r="I204" i="21"/>
  <c r="H205" i="21"/>
  <c r="M204" i="21"/>
  <c r="P203" i="21"/>
  <c r="O203" i="21"/>
  <c r="Q203" i="21"/>
  <c r="Q204" i="21"/>
  <c r="P204" i="21"/>
  <c r="O204" i="21"/>
  <c r="M205" i="21"/>
  <c r="K205" i="21"/>
  <c r="H206" i="21"/>
  <c r="L205" i="21"/>
  <c r="I205" i="21"/>
  <c r="J205" i="21"/>
  <c r="M206" i="21"/>
  <c r="J206" i="21"/>
  <c r="H207" i="21"/>
  <c r="I206" i="21"/>
  <c r="K206" i="21"/>
  <c r="L206" i="21"/>
  <c r="Q205" i="21"/>
  <c r="P205" i="21"/>
  <c r="O205" i="21"/>
  <c r="K207" i="21"/>
  <c r="J207" i="21"/>
  <c r="L207" i="21"/>
  <c r="I207" i="21"/>
  <c r="M207" i="21"/>
  <c r="H208" i="21"/>
  <c r="P206" i="21"/>
  <c r="O206" i="21"/>
  <c r="Q206" i="21"/>
  <c r="P207" i="21"/>
  <c r="O207" i="21"/>
  <c r="Q207" i="21"/>
  <c r="K208" i="21"/>
  <c r="J208" i="21"/>
  <c r="M208" i="21"/>
  <c r="I208" i="21"/>
  <c r="L208" i="21"/>
  <c r="H209" i="21"/>
  <c r="O208" i="21"/>
  <c r="Q208" i="21"/>
  <c r="P208" i="21"/>
  <c r="M209" i="21"/>
  <c r="J209" i="21"/>
  <c r="K209" i="21"/>
  <c r="H210" i="21"/>
  <c r="I209" i="21"/>
  <c r="L209" i="21"/>
  <c r="M210" i="21"/>
  <c r="L210" i="21"/>
  <c r="J210" i="21"/>
  <c r="H211" i="21"/>
  <c r="K210" i="21"/>
  <c r="I210" i="21"/>
  <c r="Q209" i="21"/>
  <c r="P209" i="21"/>
  <c r="O209" i="21"/>
  <c r="J211" i="21"/>
  <c r="I211" i="21"/>
  <c r="L211" i="21"/>
  <c r="K211" i="21"/>
  <c r="M211" i="21"/>
  <c r="H212" i="21"/>
  <c r="Q210" i="21"/>
  <c r="P210" i="21"/>
  <c r="O210" i="21"/>
  <c r="Q211" i="21"/>
  <c r="O211" i="21"/>
  <c r="P211" i="21"/>
  <c r="H213" i="21"/>
  <c r="J212" i="21"/>
  <c r="K212" i="21"/>
  <c r="M212" i="21"/>
  <c r="L212" i="21"/>
  <c r="I212" i="21"/>
  <c r="H214" i="21"/>
  <c r="K213" i="21"/>
  <c r="J213" i="21"/>
  <c r="L213" i="21"/>
  <c r="I213" i="21"/>
  <c r="M213" i="21"/>
  <c r="P212" i="21"/>
  <c r="O212" i="21"/>
  <c r="Q212" i="21"/>
  <c r="K214" i="21"/>
  <c r="H215" i="21"/>
  <c r="I214" i="21"/>
  <c r="M214" i="21"/>
  <c r="J214" i="21"/>
  <c r="L214" i="21"/>
  <c r="Q213" i="21"/>
  <c r="P213" i="21"/>
  <c r="O213" i="21"/>
  <c r="I215" i="21"/>
  <c r="K215" i="21"/>
  <c r="M215" i="21"/>
  <c r="H216" i="21"/>
  <c r="L215" i="21"/>
  <c r="J215" i="21"/>
  <c r="O214" i="21"/>
  <c r="P214" i="21"/>
  <c r="Q214" i="21"/>
  <c r="O215" i="21"/>
  <c r="Q215" i="21"/>
  <c r="P215" i="21"/>
  <c r="M216" i="21"/>
  <c r="H217" i="21"/>
  <c r="I216" i="21"/>
  <c r="L216" i="21"/>
  <c r="J216" i="21"/>
  <c r="K216" i="21"/>
  <c r="L217" i="21"/>
  <c r="H218" i="21"/>
  <c r="K217" i="21"/>
  <c r="J217" i="21"/>
  <c r="I217" i="21"/>
  <c r="M217" i="21"/>
  <c r="O216" i="21"/>
  <c r="P216" i="21"/>
  <c r="Q216" i="21"/>
  <c r="L218" i="21"/>
  <c r="K218" i="21"/>
  <c r="M218" i="21"/>
  <c r="I218" i="21"/>
  <c r="J218" i="21"/>
  <c r="H219" i="21"/>
  <c r="Q217" i="21"/>
  <c r="O217" i="21"/>
  <c r="P217" i="21"/>
  <c r="Q218" i="21"/>
  <c r="P218" i="21"/>
  <c r="O218" i="21"/>
  <c r="H220" i="21"/>
  <c r="J219" i="21"/>
  <c r="L219" i="21"/>
  <c r="K219" i="21"/>
  <c r="I219" i="21"/>
  <c r="M219" i="21"/>
  <c r="L220" i="21"/>
  <c r="K220" i="21"/>
  <c r="I220" i="21"/>
  <c r="H221" i="21"/>
  <c r="J220" i="21"/>
  <c r="M220" i="21"/>
  <c r="P219" i="21"/>
  <c r="O219" i="21"/>
  <c r="Q219" i="21"/>
  <c r="O220" i="21"/>
  <c r="P220" i="21"/>
  <c r="Q220" i="21"/>
  <c r="I221" i="21"/>
  <c r="M221" i="21"/>
  <c r="J221" i="21"/>
  <c r="K221" i="21"/>
  <c r="H222" i="21"/>
  <c r="L221" i="21"/>
  <c r="Q221" i="21"/>
  <c r="O221" i="21"/>
  <c r="P221" i="21"/>
  <c r="M222" i="21"/>
  <c r="I222" i="21"/>
  <c r="L222" i="21"/>
  <c r="K222" i="21"/>
  <c r="H223" i="21"/>
  <c r="J222" i="21"/>
  <c r="P222" i="21"/>
  <c r="Q222" i="21"/>
  <c r="O222" i="21"/>
  <c r="L223" i="21"/>
  <c r="M223" i="21"/>
  <c r="I223" i="21"/>
  <c r="J223" i="21"/>
  <c r="K223" i="21"/>
  <c r="H224" i="21"/>
  <c r="P223" i="21"/>
  <c r="O223" i="21"/>
  <c r="Q223" i="21"/>
  <c r="J224" i="21"/>
  <c r="K224" i="21"/>
  <c r="H225" i="21"/>
  <c r="I224" i="21"/>
  <c r="L224" i="21"/>
  <c r="M224" i="21"/>
  <c r="M225" i="21"/>
  <c r="J225" i="21"/>
  <c r="L225" i="21"/>
  <c r="H226" i="21"/>
  <c r="I225" i="21"/>
  <c r="K225" i="21"/>
  <c r="O224" i="21"/>
  <c r="Q224" i="21"/>
  <c r="P224" i="21"/>
  <c r="M226" i="21"/>
  <c r="L226" i="21"/>
  <c r="H227" i="21"/>
  <c r="J226" i="21"/>
  <c r="I226" i="21"/>
  <c r="K226" i="21"/>
  <c r="P225" i="21"/>
  <c r="O225" i="21"/>
  <c r="Q225" i="21"/>
  <c r="H228" i="21"/>
  <c r="I227" i="21"/>
  <c r="K227" i="21"/>
  <c r="J227" i="21"/>
  <c r="M227" i="21"/>
  <c r="L227" i="21"/>
  <c r="Q226" i="21"/>
  <c r="P226" i="21"/>
  <c r="O226" i="21"/>
  <c r="I228" i="21"/>
  <c r="J228" i="21"/>
  <c r="H229" i="21"/>
  <c r="K228" i="21"/>
  <c r="M228" i="21"/>
  <c r="L228" i="21"/>
  <c r="P227" i="21"/>
  <c r="Q227" i="21"/>
  <c r="O227" i="21"/>
  <c r="Q228" i="21"/>
  <c r="P228" i="21"/>
  <c r="O228" i="21"/>
  <c r="K229" i="21"/>
  <c r="J229" i="21"/>
  <c r="I229" i="21"/>
  <c r="L229" i="21"/>
  <c r="H230" i="21"/>
  <c r="M229" i="21"/>
  <c r="O229" i="21"/>
  <c r="Q229" i="21"/>
  <c r="P229" i="21"/>
  <c r="L230" i="21"/>
  <c r="J230" i="21"/>
  <c r="H231" i="21"/>
  <c r="I230" i="21"/>
  <c r="M230" i="21"/>
  <c r="K230" i="21"/>
  <c r="M231" i="21"/>
  <c r="K231" i="21"/>
  <c r="J231" i="21"/>
  <c r="H232" i="21"/>
  <c r="I231" i="21"/>
  <c r="L231" i="21"/>
  <c r="P230" i="21"/>
  <c r="O230" i="21"/>
  <c r="Q230" i="21"/>
  <c r="J232" i="21"/>
  <c r="M232" i="21"/>
  <c r="K232" i="21"/>
  <c r="L232" i="21"/>
  <c r="I232" i="21"/>
  <c r="H233" i="21"/>
  <c r="Q231" i="21"/>
  <c r="P231" i="21"/>
  <c r="O231" i="21"/>
  <c r="O232" i="21"/>
  <c r="P232" i="21"/>
  <c r="Q232" i="21"/>
  <c r="I233" i="21"/>
  <c r="K233" i="21"/>
  <c r="L233" i="21"/>
  <c r="H234" i="21"/>
  <c r="J233" i="21"/>
  <c r="M233" i="21"/>
  <c r="Q233" i="21"/>
  <c r="P233" i="21"/>
  <c r="O233" i="21"/>
  <c r="J234" i="21"/>
  <c r="K234" i="21"/>
  <c r="M234" i="21"/>
  <c r="H235" i="21"/>
  <c r="I234" i="21"/>
  <c r="L234" i="21"/>
  <c r="L235" i="21"/>
  <c r="K235" i="21"/>
  <c r="I235" i="21"/>
  <c r="M235" i="21"/>
  <c r="J235" i="21"/>
  <c r="H236" i="21"/>
  <c r="O234" i="21"/>
  <c r="Q234" i="21"/>
  <c r="P234" i="21"/>
  <c r="Q235" i="21"/>
  <c r="O235" i="21"/>
  <c r="P235" i="21"/>
  <c r="H237" i="21"/>
  <c r="L236" i="21"/>
  <c r="M236" i="21"/>
  <c r="I236" i="21"/>
  <c r="K236" i="21"/>
  <c r="J236" i="21"/>
  <c r="L237" i="21"/>
  <c r="M237" i="21"/>
  <c r="I237" i="21"/>
  <c r="J237" i="21"/>
  <c r="H238" i="21"/>
  <c r="K237" i="21"/>
  <c r="Q236" i="21"/>
  <c r="P236" i="21"/>
  <c r="O236" i="21"/>
  <c r="P237" i="21"/>
  <c r="Q237" i="21"/>
  <c r="O237" i="21"/>
  <c r="J238" i="21"/>
  <c r="H239" i="21"/>
  <c r="K238" i="21"/>
  <c r="L238" i="21"/>
  <c r="M238" i="21"/>
  <c r="I238" i="21"/>
  <c r="H240" i="21"/>
  <c r="M239" i="21"/>
  <c r="K239" i="21"/>
  <c r="J239" i="21"/>
  <c r="L239" i="21"/>
  <c r="I239" i="21"/>
  <c r="O238" i="21"/>
  <c r="P238" i="21"/>
  <c r="Q238" i="21"/>
  <c r="M240" i="21"/>
  <c r="K240" i="21"/>
  <c r="H241" i="21"/>
  <c r="I240" i="21"/>
  <c r="J240" i="21"/>
  <c r="L240" i="21"/>
  <c r="P239" i="21"/>
  <c r="Q239" i="21"/>
  <c r="O239" i="21"/>
  <c r="M241" i="21"/>
  <c r="J241" i="21"/>
  <c r="H242" i="21"/>
  <c r="I241" i="21"/>
  <c r="K241" i="21"/>
  <c r="L241" i="21"/>
  <c r="Q240" i="21"/>
  <c r="O240" i="21"/>
  <c r="P240" i="21"/>
  <c r="K242" i="21"/>
  <c r="H243" i="21"/>
  <c r="M242" i="21"/>
  <c r="L242" i="21"/>
  <c r="I242" i="21"/>
  <c r="J242" i="21"/>
  <c r="Q241" i="21"/>
  <c r="O241" i="21"/>
  <c r="P241" i="21"/>
  <c r="K243" i="21"/>
  <c r="L243" i="21"/>
  <c r="J243" i="21"/>
  <c r="I243" i="21"/>
  <c r="M243" i="21"/>
  <c r="H244" i="21"/>
  <c r="Q242" i="21"/>
  <c r="P242" i="21"/>
  <c r="O242" i="21"/>
  <c r="P243" i="21"/>
  <c r="O243" i="21"/>
  <c r="Q243" i="21"/>
  <c r="J244" i="21"/>
  <c r="K244" i="21"/>
  <c r="I244" i="21"/>
  <c r="M244" i="21"/>
  <c r="H245" i="21"/>
  <c r="L244" i="21"/>
  <c r="O244" i="21"/>
  <c r="P244" i="21"/>
  <c r="Q244" i="21"/>
  <c r="H246" i="21"/>
  <c r="M245" i="21"/>
  <c r="L245" i="21"/>
  <c r="J245" i="21"/>
  <c r="K245" i="21"/>
  <c r="I245" i="21"/>
  <c r="H247" i="21"/>
  <c r="M246" i="21"/>
  <c r="I246" i="21"/>
  <c r="L246" i="21"/>
  <c r="K246" i="21"/>
  <c r="J246" i="21"/>
  <c r="P245" i="21"/>
  <c r="O245" i="21"/>
  <c r="Q245" i="21"/>
  <c r="J247" i="21"/>
  <c r="L247" i="21"/>
  <c r="M247" i="21"/>
  <c r="H248" i="21"/>
  <c r="I247" i="21"/>
  <c r="K247" i="21"/>
  <c r="P246" i="21"/>
  <c r="Q246" i="21"/>
  <c r="O246" i="21"/>
  <c r="L248" i="21"/>
  <c r="I248" i="21"/>
  <c r="K248" i="21"/>
  <c r="J248" i="21"/>
  <c r="H249" i="21"/>
  <c r="M248" i="21"/>
  <c r="P247" i="21"/>
  <c r="O247" i="21"/>
  <c r="Q247" i="21"/>
  <c r="Q248" i="21"/>
  <c r="P248" i="21"/>
  <c r="O248" i="21"/>
  <c r="K249" i="21"/>
  <c r="L249" i="21"/>
  <c r="H250" i="21"/>
  <c r="M249" i="21"/>
  <c r="I249" i="21"/>
  <c r="J249" i="21"/>
  <c r="K250" i="21"/>
  <c r="M250" i="21"/>
  <c r="I250" i="21"/>
  <c r="L250" i="21"/>
  <c r="J250" i="21"/>
  <c r="H251" i="21"/>
  <c r="Q249" i="21"/>
  <c r="P249" i="21"/>
  <c r="O249" i="21"/>
  <c r="P250" i="21"/>
  <c r="O250" i="21"/>
  <c r="Q250" i="21"/>
  <c r="J251" i="21"/>
  <c r="L251" i="21"/>
  <c r="M251" i="21"/>
  <c r="I251" i="21"/>
  <c r="H252" i="21"/>
  <c r="K251" i="21"/>
  <c r="Q251" i="21"/>
  <c r="O251" i="21"/>
  <c r="P251" i="21"/>
  <c r="L252" i="21"/>
  <c r="M252" i="21"/>
  <c r="K252" i="21"/>
  <c r="J252" i="21"/>
  <c r="I252" i="21"/>
  <c r="H253" i="21"/>
  <c r="Q252" i="21"/>
  <c r="P252" i="21"/>
  <c r="O252" i="21"/>
  <c r="L253" i="21"/>
  <c r="J253" i="21"/>
  <c r="I253" i="21"/>
  <c r="M253" i="21"/>
  <c r="H254" i="21"/>
  <c r="K253" i="21"/>
  <c r="P253" i="21"/>
  <c r="Q253" i="21"/>
  <c r="O253" i="21"/>
  <c r="J254" i="21"/>
  <c r="I254" i="21"/>
  <c r="M254" i="21"/>
  <c r="H255" i="21"/>
  <c r="L254" i="21"/>
  <c r="K254" i="21"/>
  <c r="Q254" i="21"/>
  <c r="P254" i="21"/>
  <c r="O254" i="21"/>
  <c r="L255" i="21"/>
  <c r="M255" i="21"/>
  <c r="J255" i="21"/>
  <c r="H256" i="21"/>
  <c r="I255" i="21"/>
  <c r="K255" i="21"/>
  <c r="I256" i="21"/>
  <c r="H257" i="21"/>
  <c r="L256" i="21"/>
  <c r="M256" i="21"/>
  <c r="K256" i="21"/>
  <c r="J256" i="21"/>
  <c r="O255" i="21"/>
  <c r="Q255" i="21"/>
  <c r="P255" i="21"/>
  <c r="P256" i="21"/>
  <c r="Q256" i="21"/>
  <c r="O256" i="21"/>
  <c r="L257" i="21"/>
  <c r="M257" i="21"/>
  <c r="H258" i="21"/>
  <c r="K257" i="21"/>
  <c r="I257" i="21"/>
  <c r="J257" i="21"/>
  <c r="K258" i="21"/>
  <c r="J258" i="21"/>
  <c r="I258" i="21"/>
  <c r="M258" i="21"/>
  <c r="H259" i="21"/>
  <c r="L258" i="21"/>
  <c r="O257" i="21"/>
  <c r="Q257" i="21"/>
  <c r="P257" i="21"/>
  <c r="O258" i="21"/>
  <c r="P258" i="21"/>
  <c r="Q258" i="21"/>
  <c r="L259" i="21"/>
  <c r="K259" i="21"/>
  <c r="H260" i="21"/>
  <c r="M259" i="21"/>
  <c r="I259" i="21"/>
  <c r="J259" i="21"/>
  <c r="J260" i="21"/>
  <c r="K260" i="21"/>
  <c r="I260" i="21"/>
  <c r="H261" i="21"/>
  <c r="L260" i="21"/>
  <c r="M260" i="21"/>
  <c r="P259" i="21"/>
  <c r="O259" i="21"/>
  <c r="Q259" i="21"/>
  <c r="O260" i="21"/>
  <c r="P260" i="21"/>
  <c r="Q260" i="21"/>
  <c r="H262" i="21"/>
  <c r="J261" i="21"/>
  <c r="L261" i="21"/>
  <c r="I261" i="21"/>
  <c r="K261" i="21"/>
  <c r="M261" i="21"/>
  <c r="L262" i="21"/>
  <c r="I262" i="21"/>
  <c r="H263" i="21"/>
  <c r="K262" i="21"/>
  <c r="J262" i="21"/>
  <c r="M262" i="21"/>
  <c r="O261" i="21"/>
  <c r="P261" i="21"/>
  <c r="Q261" i="21"/>
  <c r="P262" i="21"/>
  <c r="Q262" i="21"/>
  <c r="O262" i="21"/>
  <c r="I263" i="21"/>
  <c r="M263" i="21"/>
  <c r="L263" i="21"/>
  <c r="H264" i="21"/>
  <c r="J263" i="21"/>
  <c r="K263" i="21"/>
  <c r="P263" i="21"/>
  <c r="O263" i="21"/>
  <c r="Q263" i="21"/>
  <c r="I264" i="21"/>
  <c r="J264" i="21"/>
  <c r="H265" i="21"/>
  <c r="L264" i="21"/>
  <c r="M264" i="21"/>
  <c r="K264" i="21"/>
  <c r="Q264" i="21"/>
  <c r="P264" i="21"/>
  <c r="O264" i="21"/>
  <c r="M265" i="21"/>
  <c r="L265" i="21"/>
  <c r="J265" i="21"/>
  <c r="H266" i="21"/>
  <c r="I265" i="21"/>
  <c r="K265" i="21"/>
  <c r="I266" i="21"/>
  <c r="J266" i="21"/>
  <c r="L266" i="21"/>
  <c r="K266" i="21"/>
  <c r="M266" i="21"/>
  <c r="H267" i="21"/>
  <c r="P265" i="21"/>
  <c r="Q265" i="21"/>
  <c r="O265" i="21"/>
  <c r="Q266" i="21"/>
  <c r="O266" i="21"/>
  <c r="P266" i="21"/>
  <c r="L267" i="21"/>
  <c r="H268" i="21"/>
  <c r="M267" i="21"/>
  <c r="K267" i="21"/>
  <c r="J267" i="21"/>
  <c r="I267" i="21"/>
  <c r="J268" i="21"/>
  <c r="M268" i="21"/>
  <c r="I268" i="21"/>
  <c r="L268" i="21"/>
  <c r="H269" i="21"/>
  <c r="K268" i="21"/>
  <c r="O267" i="21"/>
  <c r="P267" i="21"/>
  <c r="Q267" i="21"/>
  <c r="Q268" i="21"/>
  <c r="P268" i="21"/>
  <c r="O268" i="21"/>
  <c r="L269" i="21"/>
  <c r="I269" i="21"/>
  <c r="J269" i="21"/>
  <c r="H270" i="21"/>
  <c r="M269" i="21"/>
  <c r="K269" i="21"/>
  <c r="P269" i="21"/>
  <c r="Q269" i="21"/>
  <c r="O269" i="21"/>
  <c r="J270" i="21"/>
  <c r="M270" i="21"/>
  <c r="L270" i="21"/>
  <c r="H271" i="21"/>
  <c r="I270" i="21"/>
  <c r="K270" i="21"/>
  <c r="H272" i="21"/>
  <c r="J271" i="21"/>
  <c r="M271" i="21"/>
  <c r="I271" i="21"/>
  <c r="L271" i="21"/>
  <c r="K271" i="21"/>
  <c r="P270" i="21"/>
  <c r="Q270" i="21"/>
  <c r="O270" i="21"/>
  <c r="I272" i="21"/>
  <c r="H273" i="21"/>
  <c r="J272" i="21"/>
  <c r="L272" i="21"/>
  <c r="M272" i="21"/>
  <c r="K272" i="21"/>
  <c r="P271" i="21"/>
  <c r="Q271" i="21"/>
  <c r="O271" i="21"/>
  <c r="P272" i="21"/>
  <c r="Q272" i="21"/>
  <c r="O272" i="21"/>
  <c r="J273" i="21"/>
  <c r="M273" i="21"/>
  <c r="L273" i="21"/>
  <c r="H274" i="21"/>
  <c r="K273" i="21"/>
  <c r="I273" i="21"/>
  <c r="M274" i="21"/>
  <c r="J274" i="21"/>
  <c r="K274" i="21"/>
  <c r="H275" i="21"/>
  <c r="I274" i="21"/>
  <c r="L274" i="21"/>
  <c r="O273" i="21"/>
  <c r="P273" i="21"/>
  <c r="Q273" i="21"/>
  <c r="J275" i="21"/>
  <c r="H276" i="21"/>
  <c r="K275" i="21"/>
  <c r="L275" i="21"/>
  <c r="M275" i="21"/>
  <c r="I275" i="21"/>
  <c r="O274" i="21"/>
  <c r="Q274" i="21"/>
  <c r="P274" i="21"/>
  <c r="L276" i="21"/>
  <c r="I276" i="21"/>
  <c r="M276" i="21"/>
  <c r="H277" i="21"/>
  <c r="K276" i="21"/>
  <c r="J276" i="21"/>
  <c r="O275" i="21"/>
  <c r="Q275" i="21"/>
  <c r="P275" i="21"/>
  <c r="P276" i="21"/>
  <c r="Q276" i="21"/>
  <c r="O276" i="21"/>
  <c r="I277" i="21"/>
  <c r="J277" i="21"/>
  <c r="M277" i="21"/>
  <c r="L277" i="21"/>
  <c r="K277" i="21"/>
  <c r="H278" i="21"/>
  <c r="O277" i="21"/>
  <c r="Q277" i="21"/>
  <c r="P277" i="21"/>
  <c r="L278" i="21"/>
  <c r="J278" i="21"/>
  <c r="K278" i="21"/>
  <c r="I278" i="21"/>
  <c r="H279" i="21"/>
  <c r="M278" i="21"/>
  <c r="O278" i="21"/>
  <c r="P278" i="21"/>
  <c r="Q278" i="21"/>
  <c r="H280" i="21"/>
  <c r="I279" i="21"/>
  <c r="K279" i="21"/>
  <c r="L279" i="21"/>
  <c r="M279" i="21"/>
  <c r="J279" i="21"/>
  <c r="J280" i="21"/>
  <c r="I280" i="21"/>
  <c r="M280" i="21"/>
  <c r="H281" i="21"/>
  <c r="K280" i="21"/>
  <c r="L280" i="21"/>
  <c r="O279" i="21"/>
  <c r="Q279" i="21"/>
  <c r="P279" i="21"/>
  <c r="Q280" i="21"/>
  <c r="O280" i="21"/>
  <c r="P280" i="21"/>
  <c r="H282" i="21"/>
  <c r="J281" i="21"/>
  <c r="K281" i="21"/>
  <c r="M281" i="21"/>
  <c r="I281" i="21"/>
  <c r="L281" i="21"/>
  <c r="H283" i="21"/>
  <c r="K282" i="21"/>
  <c r="L282" i="21"/>
  <c r="J282" i="21"/>
  <c r="M282" i="21"/>
  <c r="I282" i="21"/>
  <c r="O281" i="21"/>
  <c r="Q281" i="21"/>
  <c r="P281" i="21"/>
  <c r="J283" i="21"/>
  <c r="I283" i="21"/>
  <c r="M283" i="21"/>
  <c r="H284" i="21"/>
  <c r="K283" i="21"/>
  <c r="L283" i="21"/>
  <c r="O282" i="21"/>
  <c r="P282" i="21"/>
  <c r="Q282" i="21"/>
  <c r="O283" i="21"/>
  <c r="Q283" i="21"/>
  <c r="P283" i="21"/>
  <c r="K284" i="21"/>
  <c r="L284" i="21"/>
  <c r="M284" i="21"/>
  <c r="J284" i="21"/>
  <c r="I284" i="21"/>
  <c r="H285" i="21"/>
  <c r="O284" i="21"/>
  <c r="P284" i="21"/>
  <c r="Q284" i="21"/>
  <c r="I285" i="21"/>
  <c r="J285" i="21"/>
  <c r="H286" i="21"/>
  <c r="L285" i="21"/>
  <c r="M285" i="21"/>
  <c r="K285" i="21"/>
  <c r="P285" i="21"/>
  <c r="O285" i="21"/>
  <c r="Q285" i="21"/>
  <c r="I286" i="21"/>
  <c r="H287" i="21"/>
  <c r="J286" i="21"/>
  <c r="K286" i="21"/>
  <c r="L286" i="21"/>
  <c r="M286" i="21"/>
  <c r="P286" i="21"/>
  <c r="Q286" i="21"/>
  <c r="O286" i="21"/>
  <c r="K287" i="21"/>
  <c r="L287" i="21"/>
  <c r="J287" i="21"/>
  <c r="M287" i="21"/>
  <c r="H288" i="21"/>
  <c r="I287" i="21"/>
  <c r="I288" i="21"/>
  <c r="M288" i="21"/>
  <c r="L288" i="21"/>
  <c r="H289" i="21"/>
  <c r="K288" i="21"/>
  <c r="J288" i="21"/>
  <c r="O287" i="21"/>
  <c r="P287" i="21"/>
  <c r="Q287" i="21"/>
  <c r="O288" i="21"/>
  <c r="P288" i="21"/>
  <c r="Q288" i="21"/>
  <c r="I289" i="21"/>
  <c r="J289" i="21"/>
  <c r="L289" i="21"/>
  <c r="M289" i="21"/>
  <c r="H290" i="21"/>
  <c r="K289" i="21"/>
  <c r="Q289" i="21"/>
  <c r="P289" i="21"/>
  <c r="O289" i="21"/>
  <c r="I290" i="21"/>
  <c r="K290" i="21"/>
  <c r="J290" i="21"/>
  <c r="H291" i="21"/>
  <c r="L290" i="21"/>
  <c r="M290" i="21"/>
  <c r="P290" i="21"/>
  <c r="O290" i="21"/>
  <c r="Q290" i="21"/>
  <c r="I291" i="21"/>
  <c r="K291" i="21"/>
  <c r="H292" i="21"/>
  <c r="L291" i="21"/>
  <c r="J291" i="21"/>
  <c r="M291" i="21"/>
  <c r="P291" i="21"/>
  <c r="Q291" i="21"/>
  <c r="O291" i="21"/>
  <c r="J292" i="21"/>
  <c r="L292" i="21"/>
  <c r="H293" i="21"/>
  <c r="I292" i="21"/>
  <c r="K292" i="21"/>
  <c r="M292" i="21"/>
  <c r="H294" i="21"/>
  <c r="I293" i="21"/>
  <c r="J293" i="21"/>
  <c r="M293" i="21"/>
  <c r="K293" i="21"/>
  <c r="L293" i="21"/>
  <c r="Q292" i="21"/>
  <c r="O292" i="21"/>
  <c r="P292" i="21"/>
  <c r="H295" i="21"/>
  <c r="I294" i="21"/>
  <c r="M294" i="21"/>
  <c r="J294" i="21"/>
  <c r="L294" i="21"/>
  <c r="K294" i="21"/>
  <c r="Q293" i="21"/>
  <c r="P293" i="21"/>
  <c r="O293" i="21"/>
  <c r="L295" i="21"/>
  <c r="J295" i="21"/>
  <c r="H296" i="21"/>
  <c r="M295" i="21"/>
  <c r="K295" i="21"/>
  <c r="I295" i="21"/>
  <c r="Q294" i="21"/>
  <c r="O294" i="21"/>
  <c r="P294" i="21"/>
  <c r="M296" i="21"/>
  <c r="I296" i="21"/>
  <c r="J296" i="21"/>
  <c r="L296" i="21"/>
  <c r="K296" i="21"/>
  <c r="H297" i="21"/>
  <c r="P295" i="21"/>
  <c r="Q295" i="21"/>
  <c r="O295" i="21"/>
  <c r="O296" i="21"/>
  <c r="P296" i="21"/>
  <c r="Q296" i="21"/>
  <c r="M297" i="21"/>
  <c r="J297" i="21"/>
  <c r="K297" i="21"/>
  <c r="I297" i="21"/>
  <c r="L297" i="21"/>
  <c r="H298" i="21"/>
  <c r="Q297" i="21"/>
  <c r="O297" i="21"/>
  <c r="P297" i="21"/>
  <c r="J298" i="21"/>
  <c r="K298" i="21"/>
  <c r="H299" i="21"/>
  <c r="L298" i="21"/>
  <c r="M298" i="21"/>
  <c r="I298" i="21"/>
  <c r="M299" i="21"/>
  <c r="H300" i="21"/>
  <c r="L299" i="21"/>
  <c r="J299" i="21"/>
  <c r="I299" i="21"/>
  <c r="K299" i="21"/>
  <c r="P298" i="21"/>
  <c r="Q298" i="21"/>
  <c r="O298" i="21"/>
  <c r="J300" i="21"/>
  <c r="M300" i="21"/>
  <c r="K300" i="21"/>
  <c r="H301" i="21"/>
  <c r="I300" i="21"/>
  <c r="L300" i="21"/>
  <c r="O299" i="21"/>
  <c r="P299" i="21"/>
  <c r="Q299" i="21"/>
  <c r="H302" i="21"/>
  <c r="K301" i="21"/>
  <c r="M301" i="21"/>
  <c r="L301" i="21"/>
  <c r="J301" i="21"/>
  <c r="I301" i="21"/>
  <c r="Q300" i="21"/>
  <c r="P300" i="21"/>
  <c r="O300" i="21"/>
  <c r="K302" i="21"/>
  <c r="M302" i="21"/>
  <c r="I302" i="21"/>
  <c r="H303" i="21"/>
  <c r="L302" i="21"/>
  <c r="J302" i="21"/>
  <c r="P301" i="21"/>
  <c r="Q301" i="21"/>
  <c r="O301" i="21"/>
  <c r="P302" i="21"/>
  <c r="Q302" i="21"/>
  <c r="O302" i="21"/>
  <c r="H304" i="21"/>
  <c r="L303" i="21"/>
  <c r="I303" i="21"/>
  <c r="J303" i="21"/>
  <c r="M303" i="21"/>
  <c r="K303" i="21"/>
  <c r="I304" i="21"/>
  <c r="H305" i="21"/>
  <c r="M304" i="21"/>
  <c r="K304" i="21"/>
  <c r="L304" i="21"/>
  <c r="J304" i="21"/>
  <c r="Q303" i="21"/>
  <c r="O303" i="21"/>
  <c r="P303" i="21"/>
  <c r="P304" i="21"/>
  <c r="Q304" i="21"/>
  <c r="O304" i="21"/>
  <c r="J305" i="21"/>
  <c r="M305" i="21"/>
  <c r="K305" i="21"/>
  <c r="L305" i="21"/>
  <c r="I305" i="21"/>
  <c r="H306" i="21"/>
  <c r="O305" i="21"/>
  <c r="Q305" i="21"/>
  <c r="P305" i="21"/>
  <c r="L306" i="21"/>
  <c r="I306" i="21"/>
  <c r="H307" i="21"/>
  <c r="K306" i="21"/>
  <c r="M306" i="21"/>
  <c r="J306" i="21"/>
  <c r="P306" i="21"/>
  <c r="Q306" i="21"/>
  <c r="O306" i="21"/>
  <c r="L307" i="21"/>
  <c r="I307" i="21"/>
  <c r="J307" i="21"/>
  <c r="K307" i="21"/>
  <c r="M307" i="21"/>
  <c r="H308" i="21"/>
  <c r="O307" i="21"/>
  <c r="Q307" i="21"/>
  <c r="P307" i="21"/>
  <c r="I308" i="21"/>
  <c r="J308" i="21"/>
  <c r="M308" i="21"/>
  <c r="L308" i="21"/>
  <c r="K308" i="21"/>
  <c r="H309" i="21"/>
  <c r="P308" i="21"/>
  <c r="Q308" i="21"/>
  <c r="O308" i="21"/>
  <c r="J309" i="21"/>
  <c r="H310" i="21"/>
  <c r="M309" i="21"/>
  <c r="I309" i="21"/>
  <c r="K309" i="21"/>
  <c r="L309" i="21"/>
  <c r="L310" i="21"/>
  <c r="I310" i="21"/>
  <c r="M310" i="21"/>
  <c r="K310" i="21"/>
  <c r="H311" i="21"/>
  <c r="J310" i="21"/>
  <c r="P309" i="21"/>
  <c r="Q309" i="21"/>
  <c r="O309" i="21"/>
  <c r="O310" i="21"/>
  <c r="Q310" i="21"/>
  <c r="P310" i="21"/>
  <c r="H312" i="21"/>
  <c r="M311" i="21"/>
  <c r="I311" i="21"/>
  <c r="K311" i="21"/>
  <c r="J311" i="21"/>
  <c r="L311" i="21"/>
  <c r="M312" i="21"/>
  <c r="K312" i="21"/>
  <c r="H313" i="21"/>
  <c r="J312" i="21"/>
  <c r="I312" i="21"/>
  <c r="L312" i="21"/>
  <c r="P311" i="21"/>
  <c r="Q311" i="21"/>
  <c r="O311" i="21"/>
  <c r="H314" i="21"/>
  <c r="I313" i="21"/>
  <c r="M313" i="21"/>
  <c r="J313" i="21"/>
  <c r="L313" i="21"/>
  <c r="K313" i="21"/>
  <c r="P312" i="21"/>
  <c r="Q312" i="21"/>
  <c r="O312" i="21"/>
  <c r="K314" i="21"/>
  <c r="I314" i="21"/>
  <c r="H315" i="21"/>
  <c r="M314" i="21"/>
  <c r="J314" i="21"/>
  <c r="L314" i="21"/>
  <c r="P313" i="21"/>
  <c r="O313" i="21"/>
  <c r="Q313" i="21"/>
  <c r="P314" i="21"/>
  <c r="Q314" i="21"/>
  <c r="O314" i="21"/>
  <c r="L315" i="21"/>
  <c r="I315" i="21"/>
  <c r="M315" i="21"/>
  <c r="J315" i="21"/>
  <c r="H316" i="21"/>
  <c r="K315" i="21"/>
  <c r="Q315" i="21"/>
  <c r="O315" i="21"/>
  <c r="P315" i="21"/>
  <c r="J316" i="21"/>
  <c r="K316" i="21"/>
  <c r="L316" i="21"/>
  <c r="I316" i="21"/>
  <c r="H317" i="21"/>
  <c r="M316" i="21"/>
  <c r="Q316" i="21"/>
  <c r="P316" i="21"/>
  <c r="O316" i="21"/>
  <c r="J317" i="21"/>
  <c r="M317" i="21"/>
  <c r="H318" i="21"/>
  <c r="L317" i="21"/>
  <c r="I317" i="21"/>
  <c r="K317" i="21"/>
  <c r="J318" i="21"/>
  <c r="L318" i="21"/>
  <c r="K318" i="21"/>
  <c r="H319" i="21"/>
  <c r="I318" i="21"/>
  <c r="M318" i="21"/>
  <c r="O317" i="21"/>
  <c r="Q317" i="21"/>
  <c r="P317" i="21"/>
  <c r="J319" i="21"/>
  <c r="K319" i="21"/>
  <c r="H320" i="21"/>
  <c r="M319" i="21"/>
  <c r="I319" i="21"/>
  <c r="L319" i="21"/>
  <c r="O318" i="21"/>
  <c r="P318" i="21"/>
  <c r="Q318" i="21"/>
  <c r="K320" i="21"/>
  <c r="I320" i="21"/>
  <c r="H321" i="21"/>
  <c r="J320" i="21"/>
  <c r="L320" i="21"/>
  <c r="M320" i="21"/>
  <c r="P319" i="21"/>
  <c r="Q319" i="21"/>
  <c r="O319" i="21"/>
  <c r="P320" i="21"/>
  <c r="Q320" i="21"/>
  <c r="O320" i="21"/>
  <c r="J321" i="21"/>
  <c r="M321" i="21"/>
  <c r="L321" i="21"/>
  <c r="K321" i="21"/>
  <c r="I321" i="21"/>
  <c r="H322" i="21"/>
  <c r="O321" i="21"/>
  <c r="Q321" i="21"/>
  <c r="P321" i="21"/>
  <c r="H323" i="21"/>
  <c r="K322" i="21"/>
  <c r="M322" i="21"/>
  <c r="L322" i="21"/>
  <c r="J322" i="21"/>
  <c r="I322" i="21"/>
  <c r="J323" i="21"/>
  <c r="I323" i="21"/>
  <c r="M323" i="21"/>
  <c r="L323" i="21"/>
  <c r="K323" i="21"/>
  <c r="H324" i="21"/>
  <c r="Q322" i="21"/>
  <c r="P322" i="21"/>
  <c r="O322" i="21"/>
  <c r="O323" i="21"/>
  <c r="Q323" i="21"/>
  <c r="P323" i="21"/>
  <c r="J324" i="21"/>
  <c r="M324" i="21"/>
  <c r="L324" i="21"/>
  <c r="H325" i="21"/>
  <c r="K324" i="21"/>
  <c r="I324" i="21"/>
  <c r="I325" i="21"/>
  <c r="M325" i="21"/>
  <c r="J325" i="21"/>
  <c r="K325" i="21"/>
  <c r="L325" i="21"/>
  <c r="H326" i="21"/>
  <c r="P324" i="21"/>
  <c r="O324" i="21"/>
  <c r="Q324" i="21"/>
  <c r="P325" i="21"/>
  <c r="O325" i="21"/>
  <c r="Q325" i="21"/>
  <c r="H327" i="21"/>
  <c r="M326" i="21"/>
  <c r="I326" i="21"/>
  <c r="J326" i="21"/>
  <c r="L326" i="21"/>
  <c r="K326" i="21"/>
  <c r="L327" i="21"/>
  <c r="I327" i="21"/>
  <c r="J327" i="21"/>
  <c r="M327" i="21"/>
  <c r="H328" i="21"/>
  <c r="K327" i="21"/>
  <c r="P326" i="21"/>
  <c r="Q326" i="21"/>
  <c r="O326" i="21"/>
  <c r="P327" i="21"/>
  <c r="O327" i="21"/>
  <c r="Q327" i="21"/>
  <c r="L328" i="21"/>
  <c r="M328" i="21"/>
  <c r="H329" i="21"/>
  <c r="K328" i="21"/>
  <c r="I328" i="21"/>
  <c r="J328" i="21"/>
  <c r="K329" i="21"/>
  <c r="M329" i="21"/>
  <c r="I329" i="21"/>
  <c r="L329" i="21"/>
  <c r="H330" i="21"/>
  <c r="J329" i="21"/>
  <c r="Q328" i="21"/>
  <c r="O328" i="21"/>
  <c r="P328" i="21"/>
  <c r="Q329" i="21"/>
  <c r="P329" i="21"/>
  <c r="O329" i="21"/>
  <c r="M330" i="21"/>
  <c r="J330" i="21"/>
  <c r="K330" i="21"/>
  <c r="H331" i="21"/>
  <c r="L330" i="21"/>
  <c r="I330" i="21"/>
  <c r="I331" i="21"/>
  <c r="L331" i="21"/>
  <c r="J331" i="21"/>
  <c r="M331" i="21"/>
  <c r="K331" i="21"/>
  <c r="H332" i="21"/>
  <c r="O330" i="21"/>
  <c r="Q330" i="21"/>
  <c r="P330" i="21"/>
  <c r="P331" i="21"/>
  <c r="Q331" i="21"/>
  <c r="O331" i="21"/>
  <c r="M332" i="21"/>
  <c r="I332" i="21"/>
  <c r="K332" i="21"/>
  <c r="J332" i="21"/>
  <c r="L332" i="21"/>
  <c r="H333" i="21"/>
  <c r="Q332" i="21"/>
  <c r="O332" i="21"/>
  <c r="P332" i="21"/>
  <c r="J333" i="21"/>
  <c r="L333" i="21"/>
  <c r="H334" i="21"/>
  <c r="M333" i="21"/>
  <c r="I333" i="21"/>
  <c r="K333" i="21"/>
  <c r="J334" i="21"/>
  <c r="H335" i="21"/>
  <c r="I334" i="21"/>
  <c r="M334" i="21"/>
  <c r="L334" i="21"/>
  <c r="K334" i="21"/>
  <c r="P333" i="21"/>
  <c r="O333" i="21"/>
  <c r="Q333" i="21"/>
  <c r="I335" i="21"/>
  <c r="L335" i="21"/>
  <c r="J335" i="21"/>
  <c r="M335" i="21"/>
  <c r="H336" i="21"/>
  <c r="K335" i="21"/>
  <c r="P334" i="21"/>
  <c r="O334" i="21"/>
  <c r="Q334" i="21"/>
  <c r="Q335" i="21"/>
  <c r="O335" i="21"/>
  <c r="P335" i="21"/>
  <c r="I336" i="21"/>
  <c r="H337" i="21"/>
  <c r="L336" i="21"/>
  <c r="J336" i="21"/>
  <c r="M336" i="21"/>
  <c r="K336" i="21"/>
  <c r="Q336" i="21"/>
  <c r="P336" i="21"/>
  <c r="O336" i="21"/>
  <c r="H338" i="21"/>
  <c r="J337" i="21"/>
  <c r="L337" i="21"/>
  <c r="M337" i="21"/>
  <c r="I337" i="21"/>
  <c r="K337" i="21"/>
  <c r="L338" i="21"/>
  <c r="K338" i="21"/>
  <c r="J338" i="21"/>
  <c r="M338" i="21"/>
  <c r="I338" i="21"/>
  <c r="H339" i="21"/>
  <c r="Q337" i="21"/>
  <c r="O337" i="21"/>
  <c r="P337" i="21"/>
  <c r="P338" i="21"/>
  <c r="O338" i="21"/>
  <c r="Q338" i="21"/>
  <c r="M339" i="21"/>
  <c r="I339" i="21"/>
  <c r="H340" i="21"/>
  <c r="L339" i="21"/>
  <c r="J339" i="21"/>
  <c r="K339" i="21"/>
  <c r="P339" i="21"/>
  <c r="Q339" i="21"/>
  <c r="O339" i="21"/>
  <c r="M340" i="21"/>
  <c r="J340" i="21"/>
  <c r="L340" i="21"/>
  <c r="I340" i="21"/>
  <c r="H341" i="21"/>
  <c r="K340" i="21"/>
  <c r="P340" i="21"/>
  <c r="Q340" i="21"/>
  <c r="O340" i="21"/>
  <c r="H342" i="21"/>
  <c r="I341" i="21"/>
  <c r="J341" i="21"/>
  <c r="K341" i="21"/>
  <c r="L341" i="21"/>
  <c r="M341" i="21"/>
  <c r="I342" i="21"/>
  <c r="L342" i="21"/>
  <c r="J342" i="21"/>
  <c r="K342" i="21"/>
  <c r="H343" i="21"/>
  <c r="M342" i="21"/>
  <c r="O341" i="21"/>
  <c r="Q341" i="21"/>
  <c r="P341" i="21"/>
  <c r="O342" i="21"/>
  <c r="P342" i="21"/>
  <c r="Q342" i="21"/>
  <c r="I343" i="21"/>
  <c r="M343" i="21"/>
  <c r="H344" i="21"/>
  <c r="L343" i="21"/>
  <c r="K343" i="21"/>
  <c r="J343" i="21"/>
  <c r="P343" i="21"/>
  <c r="O343" i="21"/>
  <c r="Q343" i="21"/>
  <c r="L344" i="21"/>
  <c r="H345" i="21"/>
  <c r="J344" i="21"/>
  <c r="M344" i="21"/>
  <c r="K344" i="21"/>
  <c r="I344" i="21"/>
  <c r="H346" i="21"/>
  <c r="K345" i="21"/>
  <c r="M345" i="21"/>
  <c r="I345" i="21"/>
  <c r="L345" i="21"/>
  <c r="J345" i="21"/>
  <c r="P344" i="21"/>
  <c r="O344" i="21"/>
  <c r="Q344" i="21"/>
  <c r="J346" i="21"/>
  <c r="L346" i="21"/>
  <c r="K346" i="21"/>
  <c r="I346" i="21"/>
  <c r="H347" i="21"/>
  <c r="M346" i="21"/>
  <c r="Q345" i="21"/>
  <c r="O345" i="21"/>
  <c r="P345" i="21"/>
  <c r="P346" i="21"/>
  <c r="Q346" i="21"/>
  <c r="O346" i="21"/>
  <c r="J347" i="21"/>
  <c r="I347" i="21"/>
  <c r="H348" i="21"/>
  <c r="L347" i="21"/>
  <c r="M347" i="21"/>
  <c r="K347" i="21"/>
  <c r="O347" i="21"/>
  <c r="P347" i="21"/>
  <c r="Q347" i="21"/>
  <c r="J348" i="21"/>
  <c r="M348" i="21"/>
  <c r="I348" i="21"/>
  <c r="L348" i="21"/>
  <c r="H349" i="21"/>
  <c r="K348" i="21"/>
  <c r="O348" i="21"/>
  <c r="Q348" i="21"/>
  <c r="P348" i="21"/>
  <c r="L349" i="21"/>
  <c r="H350" i="21"/>
  <c r="K349" i="21"/>
  <c r="M349" i="21"/>
  <c r="I349" i="21"/>
  <c r="J349" i="21"/>
  <c r="M350" i="21"/>
  <c r="K350" i="21"/>
  <c r="J350" i="21"/>
  <c r="H351" i="21"/>
  <c r="L350" i="21"/>
  <c r="I350" i="21"/>
  <c r="Q349" i="21"/>
  <c r="P349" i="21"/>
  <c r="O349" i="21"/>
  <c r="I351" i="21"/>
  <c r="K351" i="21"/>
  <c r="J351" i="21"/>
  <c r="H352" i="21"/>
  <c r="M351" i="21"/>
  <c r="L351" i="21"/>
  <c r="P350" i="21"/>
  <c r="Q350" i="21"/>
  <c r="O350" i="21"/>
  <c r="Q351" i="21"/>
  <c r="O351" i="21"/>
  <c r="P351" i="21"/>
  <c r="L352" i="21"/>
  <c r="M352" i="21"/>
  <c r="J352" i="21"/>
  <c r="I352" i="21"/>
  <c r="H353" i="21"/>
  <c r="K352" i="21"/>
  <c r="Q352" i="21"/>
  <c r="P352" i="21"/>
  <c r="O352" i="21"/>
  <c r="M353" i="21"/>
  <c r="I353" i="21"/>
  <c r="L353" i="21"/>
  <c r="H354" i="21"/>
  <c r="J353" i="21"/>
  <c r="K353" i="21"/>
  <c r="O353" i="21"/>
  <c r="Q353" i="21"/>
  <c r="P353" i="21"/>
  <c r="J354" i="21"/>
  <c r="M354" i="21"/>
  <c r="K354" i="21"/>
  <c r="L354" i="21"/>
  <c r="I354" i="21"/>
  <c r="H355" i="21"/>
  <c r="Q354" i="21"/>
  <c r="O354" i="21"/>
  <c r="P354" i="21"/>
  <c r="M355" i="21"/>
  <c r="K355" i="21"/>
  <c r="H356" i="21"/>
  <c r="L355" i="21"/>
  <c r="J355" i="21"/>
  <c r="I355" i="21"/>
  <c r="K356" i="21"/>
  <c r="J356" i="21"/>
  <c r="I356" i="21"/>
  <c r="H357" i="21"/>
  <c r="M356" i="21"/>
  <c r="L356" i="21"/>
  <c r="O355" i="21"/>
  <c r="P355" i="21"/>
  <c r="Q355" i="21"/>
  <c r="O356" i="21"/>
  <c r="P356" i="21"/>
  <c r="Q356" i="21"/>
  <c r="H358" i="21"/>
  <c r="M357" i="21"/>
  <c r="L357" i="21"/>
  <c r="I357" i="21"/>
  <c r="J357" i="21"/>
  <c r="K357" i="21"/>
  <c r="I358" i="21"/>
  <c r="J358" i="21"/>
  <c r="M358" i="21"/>
  <c r="K358" i="21"/>
  <c r="H359" i="21"/>
  <c r="L358" i="21"/>
  <c r="P357" i="21"/>
  <c r="Q357" i="21"/>
  <c r="O357" i="21"/>
  <c r="O358" i="21"/>
  <c r="Q358" i="21"/>
  <c r="P358" i="21"/>
  <c r="L359" i="21"/>
  <c r="I359" i="21"/>
  <c r="J359" i="21"/>
  <c r="H360" i="21"/>
  <c r="M359" i="21"/>
  <c r="K359" i="21"/>
  <c r="Q359" i="21"/>
  <c r="P359" i="21"/>
  <c r="O359" i="21"/>
  <c r="L360" i="21"/>
  <c r="K360" i="21"/>
  <c r="J360" i="21"/>
  <c r="H361" i="21"/>
  <c r="I360" i="21"/>
  <c r="M360" i="21"/>
  <c r="J361" i="21"/>
  <c r="K361" i="21"/>
  <c r="H362" i="21"/>
  <c r="L361" i="21"/>
  <c r="I361" i="21"/>
  <c r="M361" i="21"/>
  <c r="P360" i="21"/>
  <c r="Q360" i="21"/>
  <c r="O360" i="21"/>
  <c r="L362" i="21"/>
  <c r="J362" i="21"/>
  <c r="M362" i="21"/>
  <c r="H363" i="21"/>
  <c r="I362" i="21"/>
  <c r="K362" i="21"/>
  <c r="O361" i="21"/>
  <c r="P361" i="21"/>
  <c r="Q361" i="21"/>
  <c r="H364" i="21"/>
  <c r="I363" i="21"/>
  <c r="L363" i="21"/>
  <c r="J363" i="21"/>
  <c r="K363" i="21"/>
  <c r="M363" i="21"/>
  <c r="O362" i="21"/>
  <c r="P362" i="21"/>
  <c r="Q362" i="21"/>
  <c r="L364" i="21"/>
  <c r="K364" i="21"/>
  <c r="J364" i="21"/>
  <c r="H365" i="21"/>
  <c r="I364" i="21"/>
  <c r="M364" i="21"/>
  <c r="Q363" i="21"/>
  <c r="P363" i="21"/>
  <c r="O363" i="21"/>
  <c r="L365" i="21"/>
  <c r="J365" i="21"/>
  <c r="K365" i="21"/>
  <c r="H366" i="21"/>
  <c r="M365" i="21"/>
  <c r="I365" i="21"/>
  <c r="P364" i="21"/>
  <c r="O364" i="21"/>
  <c r="Q364" i="21"/>
  <c r="L366" i="21"/>
  <c r="J366" i="21"/>
  <c r="K366" i="21"/>
  <c r="M366" i="21"/>
  <c r="H367" i="21"/>
  <c r="I366" i="21"/>
  <c r="P365" i="21"/>
  <c r="Q365" i="21"/>
  <c r="O365" i="21"/>
  <c r="H368" i="21"/>
  <c r="K367" i="21"/>
  <c r="I367" i="21"/>
  <c r="J367" i="21"/>
  <c r="M367" i="21"/>
  <c r="L367" i="21"/>
  <c r="O366" i="21"/>
  <c r="P366" i="21"/>
  <c r="Q366" i="21"/>
  <c r="I368" i="21"/>
  <c r="L368" i="21"/>
  <c r="H369" i="21"/>
  <c r="J368" i="21"/>
  <c r="M368" i="21"/>
  <c r="K368" i="21"/>
  <c r="P367" i="21"/>
  <c r="Q367" i="21"/>
  <c r="O367" i="21"/>
  <c r="O368" i="21"/>
  <c r="Q368" i="21"/>
  <c r="P368" i="21"/>
  <c r="L369" i="21"/>
  <c r="M369" i="21"/>
  <c r="I369" i="21"/>
  <c r="K369" i="21"/>
  <c r="J369" i="21"/>
  <c r="H370" i="21"/>
  <c r="Q369" i="21"/>
  <c r="P369" i="21"/>
  <c r="O369" i="21"/>
  <c r="M370" i="21"/>
  <c r="I370" i="21"/>
  <c r="K370" i="21"/>
  <c r="J370" i="21"/>
  <c r="H371" i="21"/>
  <c r="L370" i="21"/>
  <c r="Q370" i="21"/>
  <c r="O370" i="21"/>
  <c r="P370" i="21"/>
  <c r="H372" i="21"/>
  <c r="M371" i="21"/>
  <c r="J371" i="21"/>
  <c r="I371" i="21"/>
  <c r="L371" i="21"/>
  <c r="K371" i="21"/>
  <c r="L372" i="21"/>
  <c r="M372" i="21"/>
  <c r="J372" i="21"/>
  <c r="H373" i="21"/>
  <c r="I372" i="21"/>
  <c r="K372" i="21"/>
  <c r="O371" i="21"/>
  <c r="P371" i="21"/>
  <c r="Q371" i="21"/>
  <c r="L373" i="21"/>
  <c r="J373" i="21"/>
  <c r="M373" i="21"/>
  <c r="H374" i="21"/>
  <c r="I373" i="21"/>
  <c r="K373" i="21"/>
  <c r="O372" i="21"/>
  <c r="Q372" i="21"/>
  <c r="P372" i="21"/>
  <c r="L374" i="21"/>
  <c r="J374" i="21"/>
  <c r="M374" i="21"/>
  <c r="K374" i="21"/>
  <c r="I374" i="21"/>
  <c r="H375" i="21"/>
  <c r="P373" i="21"/>
  <c r="Q373" i="21"/>
  <c r="O373" i="21"/>
  <c r="O374" i="21"/>
  <c r="Q374" i="21"/>
  <c r="P374" i="21"/>
  <c r="M375" i="21"/>
  <c r="H376" i="21"/>
  <c r="J375" i="21"/>
  <c r="I375" i="21"/>
  <c r="K375" i="21"/>
  <c r="L375" i="21"/>
  <c r="H377" i="21"/>
  <c r="K376" i="21"/>
  <c r="J376" i="21"/>
  <c r="M376" i="21"/>
  <c r="I376" i="21"/>
  <c r="L376" i="21"/>
  <c r="O375" i="21"/>
  <c r="Q375" i="21"/>
  <c r="P375" i="21"/>
  <c r="I377" i="21"/>
  <c r="K377" i="21"/>
  <c r="H378" i="21"/>
  <c r="J377" i="21"/>
  <c r="M377" i="21"/>
  <c r="L377" i="21"/>
  <c r="Q376" i="21"/>
  <c r="P376" i="21"/>
  <c r="O376" i="21"/>
  <c r="Q377" i="21"/>
  <c r="P377" i="21"/>
  <c r="O377" i="21"/>
  <c r="H379" i="21"/>
  <c r="J378" i="21"/>
  <c r="L378" i="21"/>
  <c r="K378" i="21"/>
  <c r="I378" i="21"/>
  <c r="M378" i="21"/>
  <c r="M379" i="21"/>
  <c r="L379" i="21"/>
  <c r="J379" i="21"/>
  <c r="I379" i="21"/>
  <c r="H380" i="21"/>
  <c r="K379" i="21"/>
  <c r="Q378" i="21"/>
  <c r="P378" i="21"/>
  <c r="O378" i="21"/>
  <c r="P379" i="21"/>
  <c r="Q379" i="21"/>
  <c r="O379" i="21"/>
  <c r="H381" i="21"/>
  <c r="J380" i="21"/>
  <c r="L380" i="21"/>
  <c r="K380" i="21"/>
  <c r="M380" i="21"/>
  <c r="I380" i="21"/>
  <c r="J381" i="21"/>
  <c r="L381" i="21"/>
  <c r="H382" i="21"/>
  <c r="K381" i="21"/>
  <c r="I381" i="21"/>
  <c r="M381" i="21"/>
  <c r="Q380" i="21"/>
  <c r="P380" i="21"/>
  <c r="O380" i="21"/>
  <c r="J382" i="21"/>
  <c r="L382" i="21"/>
  <c r="H383" i="21"/>
  <c r="I382" i="21"/>
  <c r="M382" i="21"/>
  <c r="K382" i="21"/>
  <c r="P381" i="21"/>
  <c r="Q381" i="21"/>
  <c r="O381" i="21"/>
  <c r="I383" i="21"/>
  <c r="M383" i="21"/>
  <c r="H384" i="21"/>
  <c r="J383" i="21"/>
  <c r="L383" i="21"/>
  <c r="K383" i="21"/>
  <c r="Q382" i="21"/>
  <c r="P382" i="21"/>
  <c r="O382" i="21"/>
  <c r="P383" i="21"/>
  <c r="Q383" i="21"/>
  <c r="O383" i="21"/>
  <c r="J384" i="21"/>
  <c r="I384" i="21"/>
  <c r="M384" i="21"/>
  <c r="L384" i="21"/>
  <c r="K384" i="21"/>
  <c r="H385" i="21"/>
  <c r="O384" i="21"/>
  <c r="P384" i="21"/>
  <c r="Q384" i="21"/>
  <c r="L385" i="21"/>
  <c r="K385" i="21"/>
  <c r="M385" i="21"/>
  <c r="H386" i="21"/>
  <c r="I385" i="21"/>
  <c r="J385" i="21"/>
  <c r="H387" i="21"/>
  <c r="J386" i="21"/>
  <c r="K386" i="21"/>
  <c r="I386" i="21"/>
  <c r="L386" i="21"/>
  <c r="M386" i="21"/>
  <c r="O385" i="21"/>
  <c r="Q385" i="21"/>
  <c r="P385" i="21"/>
  <c r="I387" i="21"/>
  <c r="M387" i="21"/>
  <c r="H388" i="21"/>
  <c r="L387" i="21"/>
  <c r="J387" i="21"/>
  <c r="K387" i="21"/>
  <c r="Q386" i="21"/>
  <c r="O386" i="21"/>
  <c r="P387" i="21"/>
  <c r="O387" i="21"/>
  <c r="Q387" i="21"/>
  <c r="M388" i="21"/>
  <c r="L388" i="21"/>
  <c r="J388" i="21"/>
  <c r="I388" i="21"/>
  <c r="H389" i="21"/>
  <c r="K388" i="21"/>
  <c r="O388" i="21"/>
  <c r="P388" i="21"/>
  <c r="Q388" i="21"/>
  <c r="I389" i="21"/>
  <c r="K389" i="21"/>
  <c r="J389" i="21"/>
  <c r="M389" i="21"/>
  <c r="H390" i="21"/>
  <c r="L389" i="21"/>
  <c r="P389" i="21"/>
  <c r="Q389" i="21"/>
  <c r="O389" i="21"/>
  <c r="K390" i="21"/>
  <c r="I390" i="21"/>
  <c r="J390" i="21"/>
  <c r="L390" i="21"/>
  <c r="M390" i="21"/>
  <c r="H391" i="21"/>
  <c r="Q390" i="21"/>
  <c r="O390" i="21"/>
  <c r="P390" i="21"/>
  <c r="I391" i="21"/>
  <c r="M391" i="21"/>
  <c r="H392" i="21"/>
  <c r="K391" i="21"/>
  <c r="L391" i="21"/>
  <c r="J391" i="21"/>
  <c r="Q391" i="21"/>
  <c r="O391" i="21"/>
  <c r="P391" i="21"/>
  <c r="K392" i="21"/>
  <c r="M392" i="21"/>
  <c r="I392" i="21"/>
  <c r="H393" i="21"/>
  <c r="J392" i="21"/>
  <c r="L392" i="21"/>
  <c r="Q392" i="21"/>
  <c r="P392" i="21"/>
  <c r="O392" i="21"/>
  <c r="I393" i="21"/>
  <c r="M393" i="21"/>
  <c r="L393" i="21"/>
  <c r="H394" i="21"/>
  <c r="K393" i="21"/>
  <c r="J393" i="21"/>
  <c r="Q393" i="21"/>
  <c r="O393" i="21"/>
  <c r="P393" i="21"/>
  <c r="H395" i="21"/>
  <c r="M394" i="21"/>
  <c r="I394" i="21"/>
  <c r="J394" i="21"/>
  <c r="L394" i="21"/>
  <c r="K394" i="21"/>
  <c r="J395" i="21"/>
  <c r="L395" i="21"/>
  <c r="M395" i="21"/>
  <c r="K395" i="21"/>
  <c r="H396" i="21"/>
  <c r="I395" i="21"/>
  <c r="O394" i="21"/>
  <c r="P394" i="21"/>
  <c r="Q394" i="21"/>
  <c r="H397" i="21"/>
  <c r="K396" i="21"/>
  <c r="I396" i="21"/>
  <c r="L396" i="21"/>
  <c r="M396" i="21"/>
  <c r="J396" i="21"/>
  <c r="P395" i="21"/>
  <c r="Q395" i="21"/>
  <c r="O395" i="21"/>
  <c r="I397" i="21"/>
  <c r="J397" i="21"/>
  <c r="M397" i="21"/>
  <c r="L397" i="21"/>
  <c r="K397" i="21"/>
  <c r="H398" i="21"/>
  <c r="Q396" i="21"/>
  <c r="O396" i="21"/>
  <c r="P396" i="21"/>
  <c r="O397" i="21"/>
  <c r="P397" i="21"/>
  <c r="Q397" i="21"/>
  <c r="K398" i="21"/>
  <c r="I398" i="21"/>
  <c r="L398" i="21"/>
  <c r="M398" i="21"/>
  <c r="J398" i="21"/>
  <c r="H399" i="21"/>
  <c r="O398" i="21"/>
  <c r="P398" i="21"/>
  <c r="Q398" i="21"/>
  <c r="I399" i="21"/>
  <c r="K399" i="21"/>
  <c r="L399" i="21"/>
  <c r="H400" i="21"/>
  <c r="M399" i="21"/>
  <c r="J399" i="21"/>
  <c r="Q399" i="21"/>
  <c r="O399" i="21"/>
  <c r="P399" i="21"/>
  <c r="K400" i="21"/>
  <c r="H401" i="21"/>
  <c r="I400" i="21"/>
  <c r="J400" i="21"/>
  <c r="M400" i="21"/>
  <c r="L400" i="21"/>
  <c r="J401" i="21"/>
  <c r="H402" i="21"/>
  <c r="K401" i="21"/>
  <c r="M401" i="21"/>
  <c r="I401" i="21"/>
  <c r="L401" i="21"/>
  <c r="P400" i="21"/>
  <c r="O400" i="21"/>
  <c r="Q400" i="21"/>
  <c r="L402" i="21"/>
  <c r="I402" i="21"/>
  <c r="K402" i="21"/>
  <c r="M402" i="21"/>
  <c r="H403" i="21"/>
  <c r="J402" i="21"/>
  <c r="O401" i="21"/>
  <c r="Q401" i="21"/>
  <c r="P401" i="21"/>
  <c r="Q402" i="21"/>
  <c r="P402" i="21"/>
  <c r="O402" i="21"/>
  <c r="H404" i="21"/>
  <c r="K403" i="21"/>
  <c r="J403" i="21"/>
  <c r="I403" i="21"/>
  <c r="M403" i="21"/>
  <c r="L403" i="21"/>
  <c r="H405" i="21"/>
  <c r="L404" i="21"/>
  <c r="I404" i="21"/>
  <c r="J404" i="21"/>
  <c r="K404" i="21"/>
  <c r="M404" i="21"/>
  <c r="Q403" i="21"/>
  <c r="P403" i="21"/>
  <c r="O403" i="21"/>
  <c r="K405" i="21"/>
  <c r="L405" i="21"/>
  <c r="I405" i="21"/>
  <c r="J405" i="21"/>
  <c r="H406" i="21"/>
  <c r="M405" i="21"/>
  <c r="O404" i="21"/>
  <c r="P404" i="21"/>
  <c r="Q404" i="21"/>
  <c r="Q405" i="21"/>
  <c r="P405" i="21"/>
  <c r="O405" i="21"/>
  <c r="K406" i="21"/>
  <c r="H407" i="21"/>
  <c r="I406" i="21"/>
  <c r="J406" i="21"/>
  <c r="M406" i="21"/>
  <c r="L406" i="21"/>
  <c r="L407" i="21"/>
  <c r="M407" i="21"/>
  <c r="H408" i="21"/>
  <c r="J407" i="21"/>
  <c r="I407" i="21"/>
  <c r="K407" i="21"/>
  <c r="P406" i="21"/>
  <c r="Q406" i="21"/>
  <c r="O406" i="21"/>
  <c r="M408" i="21"/>
  <c r="L408" i="21"/>
  <c r="J408" i="21"/>
  <c r="K408" i="21"/>
  <c r="H409" i="21"/>
  <c r="I408" i="21"/>
  <c r="P407" i="21"/>
  <c r="Q407" i="21"/>
  <c r="O407" i="21"/>
  <c r="H410" i="21"/>
  <c r="J409" i="21"/>
  <c r="K409" i="21"/>
  <c r="L409" i="21"/>
  <c r="M409" i="21"/>
  <c r="I409" i="21"/>
  <c r="P408" i="21"/>
  <c r="O408" i="21"/>
  <c r="Q408" i="21"/>
  <c r="K410" i="21"/>
  <c r="M410" i="21"/>
  <c r="J410" i="21"/>
  <c r="H411" i="21"/>
  <c r="I410" i="21"/>
  <c r="L410" i="21"/>
  <c r="Q409" i="21"/>
  <c r="P409" i="21"/>
  <c r="O409" i="21"/>
  <c r="M411" i="21"/>
  <c r="H412" i="21"/>
  <c r="K411" i="21"/>
  <c r="I411" i="21"/>
  <c r="L411" i="21"/>
  <c r="J411" i="21"/>
  <c r="Q410" i="21"/>
  <c r="O410" i="21"/>
  <c r="P410" i="21"/>
  <c r="I412" i="21"/>
  <c r="H413" i="21"/>
  <c r="K412" i="21"/>
  <c r="M412" i="21"/>
  <c r="L412" i="21"/>
  <c r="J412" i="21"/>
  <c r="O411" i="21"/>
  <c r="Q411" i="21"/>
  <c r="P411" i="21"/>
  <c r="P412" i="21"/>
  <c r="O412" i="21"/>
  <c r="Q412" i="21"/>
  <c r="M413" i="21"/>
  <c r="J413" i="21"/>
  <c r="I413" i="21"/>
  <c r="K413" i="21"/>
  <c r="L413" i="21"/>
  <c r="H414" i="21"/>
  <c r="O413" i="21"/>
  <c r="P413" i="21"/>
  <c r="Q413" i="21"/>
  <c r="J414" i="21"/>
  <c r="K414" i="21"/>
  <c r="I414" i="21"/>
  <c r="M414" i="21"/>
  <c r="L414" i="21"/>
  <c r="H415" i="21"/>
  <c r="O414" i="21"/>
  <c r="Q414" i="21"/>
  <c r="P414" i="21"/>
  <c r="L415" i="21"/>
  <c r="I415" i="21"/>
  <c r="J415" i="21"/>
  <c r="H416" i="21"/>
  <c r="K415" i="21"/>
  <c r="M415" i="21"/>
  <c r="O415" i="21"/>
  <c r="Q415" i="21"/>
  <c r="P415" i="21"/>
  <c r="L416" i="21"/>
  <c r="H417" i="21"/>
  <c r="K416" i="21"/>
  <c r="J416" i="21"/>
  <c r="I416" i="21"/>
  <c r="M416" i="21"/>
  <c r="L417" i="21"/>
  <c r="H418" i="21"/>
  <c r="J417" i="21"/>
  <c r="K417" i="21"/>
  <c r="M417" i="21"/>
  <c r="I417" i="21"/>
  <c r="Q416" i="21"/>
  <c r="O416" i="21"/>
  <c r="P416" i="21"/>
  <c r="L418" i="21"/>
  <c r="K418" i="21"/>
  <c r="M418" i="21"/>
  <c r="J418" i="21"/>
  <c r="I418" i="21"/>
  <c r="H419" i="21"/>
  <c r="O417" i="21"/>
  <c r="P417" i="21"/>
  <c r="Q417" i="21"/>
  <c r="P418" i="21"/>
  <c r="Q418" i="21"/>
  <c r="K419" i="21"/>
  <c r="L419" i="21"/>
  <c r="M419" i="21"/>
  <c r="J419" i="21"/>
  <c r="H420" i="21"/>
  <c r="I419" i="21"/>
  <c r="L420" i="21"/>
  <c r="H421" i="21"/>
  <c r="J420" i="21"/>
  <c r="I420" i="21"/>
  <c r="M420" i="21"/>
  <c r="K420" i="21"/>
  <c r="P419" i="21"/>
  <c r="Q419" i="21"/>
  <c r="O419" i="21"/>
  <c r="I421" i="21"/>
  <c r="M421" i="21"/>
  <c r="J421" i="21"/>
  <c r="L421" i="21"/>
  <c r="K421" i="21"/>
  <c r="H422" i="21"/>
  <c r="P420" i="21"/>
  <c r="Q420" i="21"/>
  <c r="O420" i="21"/>
  <c r="Q421" i="21"/>
  <c r="P421" i="21"/>
  <c r="O421" i="21"/>
  <c r="H423" i="21"/>
  <c r="M422" i="21"/>
  <c r="L422" i="21"/>
  <c r="J422" i="21"/>
  <c r="K422" i="21"/>
  <c r="I422" i="21"/>
  <c r="J423" i="21"/>
  <c r="L423" i="21"/>
  <c r="I423" i="21"/>
  <c r="M423" i="21"/>
  <c r="H424" i="21"/>
  <c r="K423" i="21"/>
  <c r="P422" i="21"/>
  <c r="Q422" i="21"/>
  <c r="O422" i="21"/>
  <c r="Q423" i="21"/>
  <c r="P423" i="21"/>
  <c r="O423" i="21"/>
  <c r="M424" i="21"/>
  <c r="L424" i="21"/>
  <c r="J424" i="21"/>
  <c r="H425" i="21"/>
  <c r="I424" i="21"/>
  <c r="K424" i="21"/>
  <c r="K425" i="21"/>
  <c r="I425" i="21"/>
  <c r="L425" i="21"/>
  <c r="M425" i="21"/>
  <c r="H426" i="21"/>
  <c r="J425" i="21"/>
  <c r="Q424" i="21"/>
  <c r="P424" i="21"/>
  <c r="O424" i="21"/>
  <c r="P425" i="21"/>
  <c r="O425" i="21"/>
  <c r="Q425" i="21"/>
  <c r="H427" i="21"/>
  <c r="K426" i="21"/>
  <c r="M426" i="21"/>
  <c r="L426" i="21"/>
  <c r="J426" i="21"/>
  <c r="I426" i="21"/>
  <c r="L427" i="21"/>
  <c r="M427" i="21"/>
  <c r="K427" i="21"/>
  <c r="J427" i="21"/>
  <c r="I427" i="21"/>
  <c r="H428" i="21"/>
  <c r="O426" i="21"/>
  <c r="Q426" i="21"/>
  <c r="P426" i="21"/>
  <c r="O427" i="21"/>
  <c r="Q427" i="21"/>
  <c r="P427" i="21"/>
  <c r="J428" i="21"/>
  <c r="K428" i="21"/>
  <c r="H429" i="21"/>
  <c r="M428" i="21"/>
  <c r="I428" i="21"/>
  <c r="L428" i="21"/>
  <c r="L429" i="21"/>
  <c r="J429" i="21"/>
  <c r="H430" i="21"/>
  <c r="I429" i="21"/>
  <c r="M429" i="21"/>
  <c r="K429" i="21"/>
  <c r="P428" i="21"/>
  <c r="O428" i="21"/>
  <c r="Q428" i="21"/>
  <c r="J430" i="21"/>
  <c r="I430" i="21"/>
  <c r="K430" i="21"/>
  <c r="M430" i="21"/>
  <c r="H431" i="21"/>
  <c r="L430" i="21"/>
  <c r="O429" i="21"/>
  <c r="Q429" i="21"/>
  <c r="P429" i="21"/>
  <c r="P430" i="21"/>
  <c r="Q430" i="21"/>
  <c r="O430" i="21"/>
  <c r="J431" i="21"/>
  <c r="K431" i="21"/>
  <c r="M431" i="21"/>
  <c r="I431" i="21"/>
  <c r="L431" i="21"/>
  <c r="H432" i="21"/>
  <c r="P431" i="21"/>
  <c r="O431" i="21"/>
  <c r="Q431" i="21"/>
  <c r="M432" i="21"/>
  <c r="I432" i="21"/>
  <c r="L432" i="21"/>
  <c r="J432" i="21"/>
  <c r="K432" i="21"/>
  <c r="H433" i="21"/>
  <c r="P432" i="21"/>
  <c r="Q432" i="21"/>
  <c r="O432" i="21"/>
  <c r="K433" i="21"/>
  <c r="L433" i="21"/>
  <c r="H434" i="21"/>
  <c r="M433" i="21"/>
  <c r="J433" i="21"/>
  <c r="I433" i="21"/>
  <c r="K434" i="21"/>
  <c r="J434" i="21"/>
  <c r="H435" i="21"/>
  <c r="I434" i="21"/>
  <c r="L434" i="21"/>
  <c r="M434" i="21"/>
  <c r="Q433" i="21"/>
  <c r="O433" i="21"/>
  <c r="P433" i="21"/>
  <c r="I435" i="21"/>
  <c r="K435" i="21"/>
  <c r="L435" i="21"/>
  <c r="J435" i="21"/>
  <c r="H436" i="21"/>
  <c r="M435" i="21"/>
  <c r="Q434" i="21"/>
  <c r="P434" i="21"/>
  <c r="O434" i="21"/>
  <c r="Q435" i="21"/>
  <c r="P435" i="21"/>
  <c r="O435" i="21"/>
  <c r="I436" i="21"/>
  <c r="M436" i="21"/>
  <c r="J436" i="21"/>
  <c r="K436" i="21"/>
  <c r="L436" i="21"/>
  <c r="H437" i="21"/>
  <c r="Q436" i="21"/>
  <c r="O436" i="21"/>
  <c r="P436" i="21"/>
  <c r="K437" i="21"/>
  <c r="H438" i="21"/>
  <c r="M437" i="21"/>
  <c r="L437" i="21"/>
  <c r="I437" i="21"/>
  <c r="J437" i="21"/>
  <c r="J438" i="21"/>
  <c r="K438" i="21"/>
  <c r="M438" i="21"/>
  <c r="I438" i="21"/>
  <c r="L438" i="21"/>
  <c r="H439" i="21"/>
  <c r="P437" i="21"/>
  <c r="Q437" i="21"/>
  <c r="O437" i="21"/>
  <c r="P438" i="21"/>
  <c r="O438" i="21"/>
  <c r="Q438" i="21"/>
  <c r="I439" i="21"/>
  <c r="K439" i="21"/>
  <c r="H440" i="21"/>
  <c r="M439" i="21"/>
  <c r="L439" i="21"/>
  <c r="J439" i="21"/>
  <c r="Q439" i="21"/>
  <c r="P439" i="21"/>
  <c r="O439" i="21"/>
  <c r="M440" i="21"/>
  <c r="H441" i="21"/>
  <c r="I440" i="21"/>
  <c r="K440" i="21"/>
  <c r="J440" i="21"/>
  <c r="L440" i="21"/>
  <c r="J441" i="21"/>
  <c r="K441" i="21"/>
  <c r="H442" i="21"/>
  <c r="L441" i="21"/>
  <c r="M441" i="21"/>
  <c r="I441" i="21"/>
  <c r="Q440" i="21"/>
  <c r="O440" i="21"/>
  <c r="P440" i="21"/>
  <c r="L442" i="21"/>
  <c r="J442" i="21"/>
  <c r="K442" i="21"/>
  <c r="M442" i="21"/>
  <c r="I442" i="21"/>
  <c r="H443" i="21"/>
  <c r="P441" i="21"/>
  <c r="O441" i="21"/>
  <c r="Q441" i="21"/>
  <c r="P442" i="21"/>
  <c r="Q442" i="21"/>
  <c r="O442" i="21"/>
  <c r="I443" i="21"/>
  <c r="M443" i="21"/>
  <c r="J443" i="21"/>
  <c r="K443" i="21"/>
  <c r="H444" i="21"/>
  <c r="L443" i="21"/>
  <c r="P443" i="21"/>
  <c r="O443" i="21"/>
  <c r="Q443" i="21"/>
  <c r="L444" i="21"/>
  <c r="M444" i="21"/>
  <c r="K444" i="21"/>
  <c r="I444" i="21"/>
  <c r="H445" i="21"/>
  <c r="J444" i="21"/>
  <c r="P444" i="21"/>
  <c r="Q444" i="21"/>
  <c r="O444" i="21"/>
  <c r="L445" i="21"/>
  <c r="H446" i="21"/>
  <c r="J445" i="21"/>
  <c r="I445" i="21"/>
  <c r="M445" i="21"/>
  <c r="K445" i="21"/>
  <c r="M446" i="21"/>
  <c r="L446" i="21"/>
  <c r="K446" i="21"/>
  <c r="H447" i="21"/>
  <c r="I446" i="21"/>
  <c r="J446" i="21"/>
  <c r="O445" i="21"/>
  <c r="P445" i="21"/>
  <c r="Q445" i="21"/>
  <c r="J447" i="21"/>
  <c r="L447" i="21"/>
  <c r="M447" i="21"/>
  <c r="H448" i="21"/>
  <c r="K447" i="21"/>
  <c r="I447" i="21"/>
  <c r="O446" i="21"/>
  <c r="P446" i="21"/>
  <c r="Q446" i="21"/>
  <c r="J448" i="21"/>
  <c r="I448" i="21"/>
  <c r="K448" i="21"/>
  <c r="L448" i="21"/>
  <c r="H449" i="21"/>
  <c r="M448" i="21"/>
  <c r="Q447" i="21"/>
  <c r="O447" i="21"/>
  <c r="P447" i="21"/>
  <c r="P448" i="21"/>
  <c r="O448" i="21"/>
  <c r="Q448" i="21"/>
  <c r="J449" i="21"/>
  <c r="L449" i="21"/>
  <c r="I449" i="21"/>
  <c r="K449" i="21"/>
  <c r="H450" i="21"/>
  <c r="M449" i="21"/>
  <c r="P449" i="21"/>
  <c r="Q449" i="21"/>
  <c r="O449" i="21"/>
  <c r="H451" i="21"/>
  <c r="L450" i="21"/>
  <c r="K450" i="21"/>
  <c r="J450" i="21"/>
  <c r="I450" i="21"/>
  <c r="M450" i="21"/>
  <c r="J451" i="21"/>
  <c r="M451" i="21"/>
  <c r="I451" i="21"/>
  <c r="H452" i="21"/>
  <c r="K451" i="21"/>
  <c r="L451" i="21"/>
  <c r="P450" i="21"/>
  <c r="Q450" i="21"/>
  <c r="O450" i="21"/>
  <c r="O451" i="21"/>
  <c r="P451" i="21"/>
  <c r="Q451" i="21"/>
  <c r="M452" i="21"/>
  <c r="H453" i="21"/>
  <c r="I452" i="21"/>
  <c r="J452" i="21"/>
  <c r="K452" i="21"/>
  <c r="L452" i="21"/>
  <c r="L453" i="21"/>
  <c r="H454" i="21"/>
  <c r="J453" i="21"/>
  <c r="K453" i="21"/>
  <c r="I453" i="21"/>
  <c r="M453" i="21"/>
  <c r="P452" i="21"/>
  <c r="O452" i="21"/>
  <c r="Q452" i="21"/>
  <c r="J454" i="21"/>
  <c r="L454" i="21"/>
  <c r="M454" i="21"/>
  <c r="H455" i="21"/>
  <c r="I454" i="21"/>
  <c r="K454" i="21"/>
  <c r="P453" i="21"/>
  <c r="O453" i="21"/>
  <c r="Q453" i="21"/>
  <c r="I455" i="21"/>
  <c r="H456" i="21"/>
  <c r="M455" i="21"/>
  <c r="J455" i="21"/>
  <c r="L455" i="21"/>
  <c r="K455" i="21"/>
  <c r="Q454" i="21"/>
  <c r="P454" i="21"/>
  <c r="O454" i="21"/>
  <c r="Q455" i="21"/>
  <c r="O455" i="21"/>
  <c r="P455" i="21"/>
  <c r="L456" i="21"/>
  <c r="I456" i="21"/>
  <c r="J456" i="21"/>
  <c r="K456" i="21"/>
  <c r="H457" i="21"/>
  <c r="M456" i="21"/>
  <c r="O456" i="21"/>
  <c r="P456" i="21"/>
  <c r="Q456" i="21"/>
  <c r="K457" i="21"/>
  <c r="M457" i="21"/>
  <c r="I457" i="21"/>
  <c r="H458" i="21"/>
  <c r="J457" i="21"/>
  <c r="L457" i="21"/>
  <c r="O457" i="21"/>
  <c r="P457" i="21"/>
  <c r="Q457" i="21"/>
  <c r="L458" i="21"/>
  <c r="I458" i="21"/>
  <c r="J458" i="21"/>
  <c r="K458" i="21"/>
  <c r="M458" i="21"/>
  <c r="H459" i="21"/>
  <c r="Q458" i="21"/>
  <c r="P458" i="21"/>
  <c r="O458" i="21"/>
  <c r="M459" i="21"/>
  <c r="J459" i="21"/>
  <c r="K459" i="21"/>
  <c r="L459" i="21"/>
  <c r="I459" i="21"/>
  <c r="H460" i="21"/>
  <c r="O459" i="21"/>
  <c r="P459" i="21"/>
  <c r="Q459" i="21"/>
  <c r="L460" i="21"/>
  <c r="K460" i="21"/>
  <c r="M460" i="21"/>
  <c r="H461" i="21"/>
  <c r="J460" i="21"/>
  <c r="I460" i="21"/>
  <c r="H462" i="21"/>
  <c r="J461" i="21"/>
  <c r="K461" i="21"/>
  <c r="L461" i="21"/>
  <c r="I461" i="21"/>
  <c r="M461" i="21"/>
  <c r="P460" i="21"/>
  <c r="Q460" i="21"/>
  <c r="O460" i="21"/>
  <c r="L462" i="21"/>
  <c r="J462" i="21"/>
  <c r="H463" i="21"/>
  <c r="K462" i="21"/>
  <c r="I462" i="21"/>
  <c r="M462" i="21"/>
  <c r="P461" i="21"/>
  <c r="O461" i="21"/>
  <c r="Q461" i="21"/>
  <c r="M463" i="21"/>
  <c r="L463" i="21"/>
  <c r="K463" i="21"/>
  <c r="H464" i="21"/>
  <c r="I463" i="21"/>
  <c r="J463" i="21"/>
  <c r="P462" i="21"/>
  <c r="O462" i="21"/>
  <c r="Q462" i="21"/>
  <c r="K464" i="21"/>
  <c r="H465" i="21"/>
  <c r="I464" i="21"/>
  <c r="L464" i="21"/>
  <c r="J464" i="21"/>
  <c r="M464" i="21"/>
  <c r="O463" i="21"/>
  <c r="Q463" i="21"/>
  <c r="P463" i="21"/>
  <c r="L465" i="21"/>
  <c r="J465" i="21"/>
  <c r="K465" i="21"/>
  <c r="I465" i="21"/>
  <c r="H466" i="21"/>
  <c r="M465" i="21"/>
  <c r="O464" i="21"/>
  <c r="P464" i="21"/>
  <c r="Q464" i="21"/>
  <c r="P465" i="21"/>
  <c r="Q465" i="21"/>
  <c r="O465" i="21"/>
  <c r="L466" i="21"/>
  <c r="H467" i="21"/>
  <c r="K466" i="21"/>
  <c r="M466" i="21"/>
  <c r="I466" i="21"/>
  <c r="J466" i="21"/>
  <c r="M467" i="21"/>
  <c r="L467" i="21"/>
  <c r="J467" i="21"/>
  <c r="H468" i="21"/>
  <c r="I467" i="21"/>
  <c r="K467" i="21"/>
  <c r="Q466" i="21"/>
  <c r="P466" i="21"/>
  <c r="O466" i="21"/>
  <c r="I468" i="21"/>
  <c r="K468" i="21"/>
  <c r="J468" i="21"/>
  <c r="M468" i="21"/>
  <c r="H469" i="21"/>
  <c r="L468" i="21"/>
  <c r="Q467" i="21"/>
  <c r="O467" i="21"/>
  <c r="P467" i="21"/>
  <c r="Q468" i="21"/>
  <c r="O468" i="21"/>
  <c r="P468" i="21"/>
  <c r="L469" i="21"/>
  <c r="J469" i="21"/>
  <c r="M469" i="21"/>
  <c r="H470" i="21"/>
  <c r="K469" i="21"/>
  <c r="I469" i="21"/>
  <c r="H471" i="21"/>
  <c r="I470" i="21"/>
  <c r="J470" i="21"/>
  <c r="L470" i="21"/>
  <c r="M470" i="21"/>
  <c r="K470" i="21"/>
  <c r="O469" i="21"/>
  <c r="P469" i="21"/>
  <c r="Q469" i="21"/>
  <c r="M471" i="21"/>
  <c r="K471" i="21"/>
  <c r="H472" i="21"/>
  <c r="J471" i="21"/>
  <c r="L471" i="21"/>
  <c r="I471" i="21"/>
  <c r="P470" i="21"/>
  <c r="Q470" i="21"/>
  <c r="O470" i="21"/>
  <c r="H473" i="21"/>
  <c r="J472" i="21"/>
  <c r="M472" i="21"/>
  <c r="L472" i="21"/>
  <c r="I472" i="21"/>
  <c r="K472" i="21"/>
  <c r="O471" i="21"/>
  <c r="P471" i="21"/>
  <c r="Q471" i="21"/>
  <c r="K473" i="21"/>
  <c r="L473" i="21"/>
  <c r="M473" i="21"/>
  <c r="I473" i="21"/>
  <c r="J473" i="21"/>
  <c r="H474" i="21"/>
  <c r="O472" i="21"/>
  <c r="P472" i="21"/>
  <c r="Q472" i="21"/>
  <c r="P473" i="21"/>
  <c r="Q473" i="21"/>
  <c r="O473" i="21"/>
  <c r="M474" i="21"/>
  <c r="L474" i="21"/>
  <c r="I474" i="21"/>
  <c r="K474" i="21"/>
  <c r="J474" i="21"/>
  <c r="H475" i="21"/>
  <c r="P474" i="21"/>
  <c r="Q474" i="21"/>
  <c r="O474" i="21"/>
  <c r="M475" i="21"/>
  <c r="I475" i="21"/>
  <c r="L475" i="21"/>
  <c r="H476" i="21"/>
  <c r="J475" i="21"/>
  <c r="K475" i="21"/>
  <c r="Q475" i="21"/>
  <c r="P475" i="21"/>
  <c r="O475" i="21"/>
  <c r="L476" i="21"/>
  <c r="K476" i="21"/>
  <c r="I476" i="21"/>
  <c r="M476" i="21"/>
  <c r="H477" i="21"/>
  <c r="J476" i="21"/>
  <c r="P476" i="21"/>
  <c r="O476" i="21"/>
  <c r="Q476" i="21"/>
  <c r="K477" i="21"/>
  <c r="M477" i="21"/>
  <c r="H478" i="21"/>
  <c r="I477" i="21"/>
  <c r="L477" i="21"/>
  <c r="J477" i="21"/>
  <c r="H479" i="21"/>
  <c r="J478" i="21"/>
  <c r="M478" i="21"/>
  <c r="I478" i="21"/>
  <c r="L478" i="21"/>
  <c r="K478" i="21"/>
  <c r="O477" i="21"/>
  <c r="P477" i="21"/>
  <c r="Q477" i="21"/>
  <c r="L479" i="21"/>
  <c r="I479" i="21"/>
  <c r="J479" i="21"/>
  <c r="H480" i="21"/>
  <c r="K479" i="21"/>
  <c r="M479" i="21"/>
  <c r="P478" i="21"/>
  <c r="O478" i="21"/>
  <c r="Q478" i="21"/>
  <c r="Q479" i="21"/>
  <c r="P479" i="21"/>
  <c r="O479" i="21"/>
  <c r="L480" i="21"/>
  <c r="I480" i="21"/>
  <c r="M480" i="21"/>
  <c r="K480" i="21"/>
  <c r="H481" i="21"/>
  <c r="J480" i="21"/>
  <c r="O480" i="21"/>
  <c r="P480" i="21"/>
  <c r="Q480" i="21"/>
  <c r="L481" i="21"/>
  <c r="K481" i="21"/>
  <c r="I481" i="21"/>
  <c r="H482" i="21"/>
  <c r="J481" i="21"/>
  <c r="M481" i="21"/>
  <c r="Q481" i="21"/>
  <c r="O481" i="21"/>
  <c r="P481" i="21"/>
  <c r="K482" i="21"/>
  <c r="M482" i="21"/>
  <c r="J482" i="21"/>
  <c r="H483" i="21"/>
  <c r="L482" i="21"/>
  <c r="I482" i="21"/>
  <c r="K483" i="21"/>
  <c r="J483" i="21"/>
  <c r="I483" i="21"/>
  <c r="M483" i="21"/>
  <c r="L483" i="21"/>
  <c r="H484" i="21"/>
  <c r="O482" i="21"/>
  <c r="P482" i="21"/>
  <c r="Q482" i="21"/>
  <c r="O483" i="21"/>
  <c r="P483" i="21"/>
  <c r="Q483" i="21"/>
  <c r="K484" i="21"/>
  <c r="L484" i="21"/>
  <c r="M484" i="21"/>
  <c r="I484" i="21"/>
  <c r="J484" i="21"/>
  <c r="H485" i="21"/>
  <c r="O484" i="21"/>
  <c r="P484" i="21"/>
  <c r="Q484" i="21"/>
  <c r="K485" i="21"/>
  <c r="L485" i="21"/>
  <c r="M485" i="21"/>
  <c r="H486" i="21"/>
  <c r="J485" i="21"/>
  <c r="I485" i="21"/>
  <c r="J486" i="21"/>
  <c r="L486" i="21"/>
  <c r="I486" i="21"/>
  <c r="K486" i="21"/>
  <c r="M486" i="21"/>
  <c r="H487" i="21"/>
  <c r="P485" i="21"/>
  <c r="Q485" i="21"/>
  <c r="O485" i="21"/>
  <c r="O486" i="21"/>
  <c r="Q486" i="21"/>
  <c r="P486" i="21"/>
  <c r="K487" i="21"/>
  <c r="M487" i="21"/>
  <c r="L487" i="21"/>
  <c r="I487" i="21"/>
  <c r="H488" i="21"/>
  <c r="J487" i="21"/>
  <c r="O487" i="21"/>
  <c r="P487" i="21"/>
  <c r="Q487" i="21"/>
  <c r="J488" i="21"/>
  <c r="K488" i="21"/>
  <c r="H489" i="21"/>
  <c r="I488" i="21"/>
  <c r="M488" i="21"/>
  <c r="L488" i="21"/>
  <c r="I489" i="21"/>
  <c r="K489" i="21"/>
  <c r="H490" i="21"/>
  <c r="M489" i="21"/>
  <c r="L489" i="21"/>
  <c r="J489" i="21"/>
  <c r="O488" i="21"/>
  <c r="Q488" i="21"/>
  <c r="P488" i="21"/>
  <c r="Q489" i="21"/>
  <c r="O489" i="21"/>
  <c r="P489" i="21"/>
  <c r="M490" i="21"/>
  <c r="H491" i="21"/>
  <c r="J490" i="21"/>
  <c r="L490" i="21"/>
  <c r="I490" i="21"/>
  <c r="K490" i="21"/>
  <c r="L491" i="21"/>
  <c r="M491" i="21"/>
  <c r="H492" i="21"/>
  <c r="K491" i="21"/>
  <c r="I491" i="21"/>
  <c r="J491" i="21"/>
  <c r="Q490" i="21"/>
  <c r="P490" i="21"/>
  <c r="O490" i="21"/>
  <c r="H493" i="21"/>
  <c r="L492" i="21"/>
  <c r="J492" i="21"/>
  <c r="M492" i="21"/>
  <c r="I492" i="21"/>
  <c r="K492" i="21"/>
  <c r="O491" i="21"/>
  <c r="Q491" i="21"/>
  <c r="P491" i="21"/>
  <c r="L493" i="21"/>
  <c r="I493" i="21"/>
  <c r="J493" i="21"/>
  <c r="K493" i="21"/>
  <c r="H494" i="21"/>
  <c r="M493" i="21"/>
  <c r="Q492" i="21"/>
  <c r="P492" i="21"/>
  <c r="O492" i="21"/>
  <c r="Q493" i="21"/>
  <c r="P493" i="21"/>
  <c r="O493" i="21"/>
  <c r="M494" i="21"/>
  <c r="K494" i="21"/>
  <c r="J494" i="21"/>
  <c r="H495" i="21"/>
  <c r="L494" i="21"/>
  <c r="I494" i="21"/>
  <c r="M495" i="21"/>
  <c r="H496" i="21"/>
  <c r="K495" i="21"/>
  <c r="I495" i="21"/>
  <c r="L495" i="21"/>
  <c r="J495" i="21"/>
  <c r="O494" i="21"/>
  <c r="P494" i="21"/>
  <c r="Q494" i="21"/>
  <c r="H497" i="21"/>
  <c r="J496" i="21"/>
  <c r="K496" i="21"/>
  <c r="M496" i="21"/>
  <c r="L496" i="21"/>
  <c r="I496" i="21"/>
  <c r="Q495" i="21"/>
  <c r="O495" i="21"/>
  <c r="P495" i="21"/>
  <c r="M497" i="21"/>
  <c r="I497" i="21"/>
  <c r="L497" i="21"/>
  <c r="H498" i="21"/>
  <c r="K497" i="21"/>
  <c r="J497" i="21"/>
  <c r="Q496" i="21"/>
  <c r="O496" i="21"/>
  <c r="P496" i="21"/>
  <c r="P497" i="21"/>
  <c r="Q497" i="21"/>
  <c r="O497" i="21"/>
  <c r="H499" i="21"/>
  <c r="M498" i="21"/>
  <c r="K498" i="21"/>
  <c r="L498" i="21"/>
  <c r="I498" i="21"/>
  <c r="J498" i="21"/>
  <c r="L499" i="21"/>
  <c r="J499" i="21"/>
  <c r="I499" i="21"/>
  <c r="M499" i="21"/>
  <c r="H500" i="21"/>
  <c r="K499" i="21"/>
  <c r="P498" i="21"/>
  <c r="O498" i="21"/>
  <c r="Q498" i="21"/>
  <c r="P499" i="21"/>
  <c r="Q499" i="21"/>
  <c r="O499" i="21"/>
  <c r="L500" i="21"/>
  <c r="H501" i="21"/>
  <c r="I500" i="21"/>
  <c r="K500" i="21"/>
  <c r="J500" i="21"/>
  <c r="M500" i="21"/>
  <c r="J501" i="21"/>
  <c r="L501" i="21"/>
  <c r="K501" i="21"/>
  <c r="M501" i="21"/>
  <c r="I501" i="21"/>
  <c r="H502" i="21"/>
  <c r="O500" i="21"/>
  <c r="Q500" i="21"/>
  <c r="P500" i="21"/>
  <c r="P501" i="21"/>
  <c r="Q501" i="21"/>
  <c r="O501" i="21"/>
  <c r="L502" i="21"/>
  <c r="K502" i="21"/>
  <c r="H503" i="21"/>
  <c r="J502" i="21"/>
  <c r="I502" i="21"/>
  <c r="M502" i="21"/>
  <c r="H504" i="21"/>
  <c r="I503" i="21"/>
  <c r="M503" i="21"/>
  <c r="K503" i="21"/>
  <c r="J503" i="21"/>
  <c r="L503" i="21"/>
  <c r="Q502" i="21"/>
  <c r="O502" i="21"/>
  <c r="P502" i="21"/>
  <c r="K504" i="21"/>
  <c r="I504" i="21"/>
  <c r="H505" i="21"/>
  <c r="L504" i="21"/>
  <c r="M504" i="21"/>
  <c r="J504" i="21"/>
  <c r="O503" i="21"/>
  <c r="P503" i="21"/>
  <c r="Q503" i="21"/>
  <c r="O504" i="21"/>
  <c r="Q504" i="21"/>
  <c r="P504" i="21"/>
  <c r="J505" i="21"/>
  <c r="K505" i="21"/>
  <c r="M505" i="21"/>
  <c r="I505" i="21"/>
  <c r="L505" i="21"/>
  <c r="H506" i="21"/>
  <c r="P505" i="21"/>
  <c r="O505" i="21"/>
  <c r="Q505" i="21"/>
  <c r="L506" i="21"/>
  <c r="H507" i="21"/>
  <c r="I506" i="21"/>
  <c r="K506" i="21"/>
  <c r="J506" i="21"/>
  <c r="M506" i="21"/>
  <c r="I507" i="21"/>
  <c r="H508" i="21"/>
  <c r="L507" i="21"/>
  <c r="J507" i="21"/>
  <c r="M507" i="21"/>
  <c r="K507" i="21"/>
  <c r="Q506" i="21"/>
  <c r="O506" i="21"/>
  <c r="P506" i="21"/>
  <c r="O507" i="21"/>
  <c r="P507" i="21"/>
  <c r="Q507" i="21"/>
  <c r="L508" i="21"/>
  <c r="M508" i="21"/>
  <c r="H509" i="21"/>
  <c r="I508" i="21"/>
  <c r="K508" i="21"/>
  <c r="J508" i="21"/>
  <c r="I509" i="21"/>
  <c r="L509" i="21"/>
  <c r="M509" i="21"/>
  <c r="H510" i="21"/>
  <c r="J509" i="21"/>
  <c r="K509" i="21"/>
  <c r="Q508" i="21"/>
  <c r="O508" i="21"/>
  <c r="P508" i="21"/>
  <c r="P509" i="21"/>
  <c r="Q509" i="21"/>
  <c r="O509" i="21"/>
  <c r="I510" i="21"/>
  <c r="K510" i="21"/>
  <c r="H511" i="21"/>
  <c r="M510" i="21"/>
  <c r="J510" i="21"/>
  <c r="L510" i="21"/>
  <c r="P510" i="21"/>
  <c r="O510" i="21"/>
  <c r="Q510" i="21"/>
  <c r="M511" i="21"/>
  <c r="H512" i="21"/>
  <c r="I511" i="21"/>
  <c r="K511" i="21"/>
  <c r="L511" i="21"/>
  <c r="J511" i="21"/>
  <c r="H513" i="21"/>
  <c r="I512" i="21"/>
  <c r="K512" i="21"/>
  <c r="J512" i="21"/>
  <c r="M512" i="21"/>
  <c r="L512" i="21"/>
  <c r="Q511" i="21"/>
  <c r="P511" i="21"/>
  <c r="O511" i="21"/>
  <c r="M513" i="21"/>
  <c r="H514" i="21"/>
  <c r="L513" i="21"/>
  <c r="K513" i="21"/>
  <c r="J513" i="21"/>
  <c r="I513" i="21"/>
  <c r="P512" i="21"/>
  <c r="O512" i="21"/>
  <c r="Q512" i="21"/>
  <c r="M514" i="21"/>
  <c r="K514" i="21"/>
  <c r="L514" i="21"/>
  <c r="I514" i="21"/>
  <c r="H515" i="21"/>
  <c r="J514" i="21"/>
  <c r="O513" i="21"/>
  <c r="Q513" i="21"/>
  <c r="P513" i="21"/>
  <c r="Q514" i="21"/>
  <c r="P514" i="21"/>
  <c r="O514" i="21"/>
  <c r="J515" i="21"/>
  <c r="H516" i="21"/>
  <c r="M515" i="21"/>
  <c r="I515" i="21"/>
  <c r="L515" i="21"/>
  <c r="K515" i="21"/>
  <c r="I516" i="21"/>
  <c r="K516" i="21"/>
  <c r="M516" i="21"/>
  <c r="L516" i="21"/>
  <c r="H517" i="21"/>
  <c r="J516" i="21"/>
  <c r="P515" i="21"/>
  <c r="O515" i="21"/>
  <c r="Q515" i="21"/>
  <c r="O516" i="21"/>
  <c r="P516" i="21"/>
  <c r="Q516" i="21"/>
  <c r="J517" i="21"/>
  <c r="K517" i="21"/>
  <c r="M517" i="21"/>
  <c r="L517" i="21"/>
  <c r="H518" i="21"/>
  <c r="I517" i="21"/>
  <c r="L518" i="21"/>
  <c r="K518" i="21"/>
  <c r="I518" i="21"/>
  <c r="M518" i="21"/>
  <c r="J518" i="21"/>
  <c r="H519" i="21"/>
  <c r="P517" i="21"/>
  <c r="O517" i="21"/>
  <c r="Q517" i="21"/>
  <c r="Q518" i="21"/>
  <c r="P518" i="21"/>
  <c r="O518" i="21"/>
  <c r="I519" i="21"/>
  <c r="K519" i="21"/>
  <c r="L519" i="21"/>
  <c r="J519" i="21"/>
  <c r="H520" i="21"/>
  <c r="M519" i="21"/>
  <c r="P519" i="21"/>
  <c r="Q519" i="21"/>
  <c r="O519" i="21"/>
  <c r="K520" i="21"/>
  <c r="H521" i="21"/>
  <c r="I520" i="21"/>
  <c r="J520" i="21"/>
  <c r="L520" i="21"/>
  <c r="M520" i="21"/>
  <c r="H522" i="21"/>
  <c r="I521" i="21"/>
  <c r="M521" i="21"/>
  <c r="K521" i="21"/>
  <c r="L521" i="21"/>
  <c r="J521" i="21"/>
  <c r="O520" i="21"/>
  <c r="Q520" i="21"/>
  <c r="P520" i="21"/>
  <c r="L522" i="21"/>
  <c r="J522" i="21"/>
  <c r="K522" i="21"/>
  <c r="H523" i="21"/>
  <c r="M522" i="21"/>
  <c r="I522" i="21"/>
  <c r="O521" i="21"/>
  <c r="P521" i="21"/>
  <c r="Q521" i="21"/>
  <c r="K523" i="21"/>
  <c r="J523" i="21"/>
  <c r="L523" i="21"/>
  <c r="I523" i="21"/>
  <c r="H524" i="21"/>
  <c r="M523" i="21"/>
  <c r="Q522" i="21"/>
  <c r="O522" i="21"/>
  <c r="P522" i="21"/>
  <c r="Q523" i="21"/>
  <c r="P523" i="21"/>
  <c r="O523" i="21"/>
  <c r="K524" i="21"/>
  <c r="H525" i="21"/>
  <c r="L524" i="21"/>
  <c r="I524" i="21"/>
  <c r="J524" i="21"/>
  <c r="M524" i="21"/>
  <c r="H526" i="21"/>
  <c r="J525" i="21"/>
  <c r="M525" i="21"/>
  <c r="I525" i="21"/>
  <c r="K525" i="21"/>
  <c r="L525" i="21"/>
  <c r="O524" i="21"/>
  <c r="Q524" i="21"/>
  <c r="P524" i="21"/>
  <c r="M526" i="21"/>
  <c r="J526" i="21"/>
  <c r="I526" i="21"/>
  <c r="L526" i="21"/>
  <c r="K526" i="21"/>
  <c r="H527" i="21"/>
  <c r="P525" i="21"/>
  <c r="O525" i="21"/>
  <c r="Q525" i="21"/>
  <c r="O526" i="21"/>
  <c r="Q526" i="21"/>
  <c r="P526" i="21"/>
  <c r="K527" i="21"/>
  <c r="M527" i="21"/>
  <c r="H528" i="21"/>
  <c r="I527" i="21"/>
  <c r="L527" i="21"/>
  <c r="J527" i="21"/>
  <c r="K528" i="21"/>
  <c r="J528" i="21"/>
  <c r="M528" i="21"/>
  <c r="H529" i="21"/>
  <c r="L528" i="21"/>
  <c r="I528" i="21"/>
  <c r="P527" i="21"/>
  <c r="O527" i="21"/>
  <c r="Q527" i="21"/>
  <c r="H530" i="21"/>
  <c r="L529" i="21"/>
  <c r="M529" i="21"/>
  <c r="J529" i="21"/>
  <c r="K529" i="21"/>
  <c r="I529" i="21"/>
  <c r="Q528" i="21"/>
  <c r="P528" i="21"/>
  <c r="O528" i="21"/>
  <c r="H531" i="21"/>
  <c r="I530" i="21"/>
  <c r="M530" i="21"/>
  <c r="L530" i="21"/>
  <c r="J530" i="21"/>
  <c r="K530" i="21"/>
  <c r="Q529" i="21"/>
  <c r="O529" i="21"/>
  <c r="P529" i="21"/>
  <c r="H532" i="21"/>
  <c r="M531" i="21"/>
  <c r="K531" i="21"/>
  <c r="L531" i="21"/>
  <c r="J531" i="21"/>
  <c r="I531" i="21"/>
  <c r="Q530" i="21"/>
  <c r="P530" i="21"/>
  <c r="O530" i="21"/>
  <c r="L532" i="21"/>
  <c r="H533" i="21"/>
  <c r="J532" i="21"/>
  <c r="M532" i="21"/>
  <c r="I532" i="21"/>
  <c r="K532" i="21"/>
  <c r="O531" i="21"/>
  <c r="P531" i="21"/>
  <c r="Q531" i="21"/>
  <c r="M533" i="21"/>
  <c r="K533" i="21"/>
  <c r="I533" i="21"/>
  <c r="J533" i="21"/>
  <c r="L533" i="21"/>
  <c r="H534" i="21"/>
  <c r="Q532" i="21"/>
  <c r="O532" i="21"/>
  <c r="P532" i="21"/>
  <c r="P533" i="21"/>
  <c r="Q533" i="21"/>
  <c r="O533" i="21"/>
  <c r="K534" i="21"/>
  <c r="J534" i="21"/>
  <c r="L534" i="21"/>
  <c r="M534" i="21"/>
  <c r="I534" i="21"/>
  <c r="H535" i="21"/>
  <c r="O534" i="21"/>
  <c r="Q534" i="21"/>
  <c r="P534" i="21"/>
  <c r="J535" i="21"/>
  <c r="K535" i="21"/>
  <c r="I535" i="21"/>
  <c r="M535" i="21"/>
  <c r="L535" i="21"/>
  <c r="H536" i="21"/>
  <c r="O535" i="21"/>
  <c r="Q535" i="21"/>
  <c r="P535" i="21"/>
  <c r="K536" i="21"/>
  <c r="I536" i="21"/>
  <c r="H537" i="21"/>
  <c r="J536" i="21"/>
  <c r="L536" i="21"/>
  <c r="M536" i="21"/>
  <c r="O536" i="21"/>
  <c r="Q536" i="21"/>
  <c r="P536" i="21"/>
  <c r="M537" i="21"/>
  <c r="I537" i="21"/>
  <c r="K537" i="21"/>
  <c r="J537" i="21"/>
  <c r="L537" i="21"/>
  <c r="H538" i="21"/>
  <c r="P537" i="21"/>
  <c r="O537" i="21"/>
  <c r="Q537" i="21"/>
  <c r="M538" i="21"/>
  <c r="L538" i="21"/>
  <c r="J538" i="21"/>
  <c r="H539" i="21"/>
  <c r="I538" i="21"/>
  <c r="K538" i="21"/>
  <c r="I539" i="21"/>
  <c r="L539" i="21"/>
  <c r="M539" i="21"/>
  <c r="J539" i="21"/>
  <c r="K539" i="21"/>
  <c r="H540" i="21"/>
  <c r="P538" i="21"/>
  <c r="O538" i="21"/>
  <c r="Q538" i="21"/>
  <c r="O539" i="21"/>
  <c r="Q539" i="21"/>
  <c r="P539" i="21"/>
  <c r="M540" i="21"/>
  <c r="J540" i="21"/>
  <c r="L540" i="21"/>
  <c r="H541" i="21"/>
  <c r="I540" i="21"/>
  <c r="K540" i="21"/>
  <c r="I541" i="21"/>
  <c r="H542" i="21"/>
  <c r="K541" i="21"/>
  <c r="L541" i="21"/>
  <c r="M541" i="21"/>
  <c r="J541" i="21"/>
  <c r="Q540" i="21"/>
  <c r="P540" i="21"/>
  <c r="O540" i="21"/>
  <c r="O541" i="21"/>
  <c r="P541" i="21"/>
  <c r="Q541" i="21"/>
  <c r="M542" i="21"/>
  <c r="L542" i="21"/>
  <c r="H543" i="21"/>
  <c r="I542" i="21"/>
  <c r="J542" i="21"/>
  <c r="K542" i="21"/>
  <c r="J543" i="21"/>
  <c r="H544" i="21"/>
  <c r="L543" i="21"/>
  <c r="M543" i="21"/>
  <c r="I543" i="21"/>
  <c r="K543" i="21"/>
  <c r="O542" i="21"/>
  <c r="P542" i="21"/>
  <c r="Q542" i="21"/>
  <c r="J544" i="21"/>
  <c r="L544" i="21"/>
  <c r="H545" i="21"/>
  <c r="K544" i="21"/>
  <c r="I544" i="21"/>
  <c r="M544" i="21"/>
  <c r="P543" i="21"/>
  <c r="O543" i="21"/>
  <c r="Q543" i="21"/>
  <c r="H546" i="21"/>
  <c r="M545" i="21"/>
  <c r="K545" i="21"/>
  <c r="L545" i="21"/>
  <c r="J545" i="21"/>
  <c r="I545" i="21"/>
  <c r="P544" i="21"/>
  <c r="Q544" i="21"/>
  <c r="O544" i="21"/>
  <c r="I546" i="21"/>
  <c r="H547" i="21"/>
  <c r="K546" i="21"/>
  <c r="L546" i="21"/>
  <c r="M546" i="21"/>
  <c r="J546" i="21"/>
  <c r="O545" i="21"/>
  <c r="Q545" i="21"/>
  <c r="P545" i="21"/>
  <c r="P546" i="21"/>
  <c r="Q546" i="21"/>
  <c r="O546" i="21"/>
  <c r="J547" i="21"/>
  <c r="H548" i="21"/>
  <c r="L547" i="21"/>
  <c r="I547" i="21"/>
  <c r="M547" i="21"/>
  <c r="K547" i="21"/>
  <c r="J548" i="21"/>
  <c r="I548" i="21"/>
  <c r="M548" i="21"/>
  <c r="H549" i="21"/>
  <c r="K548" i="21"/>
  <c r="L548" i="21"/>
  <c r="O547" i="21"/>
  <c r="Q547" i="21"/>
  <c r="P547" i="21"/>
  <c r="O548" i="21"/>
  <c r="P548" i="21"/>
  <c r="Q548" i="21"/>
  <c r="K549" i="21"/>
  <c r="L549" i="21"/>
  <c r="J549" i="21"/>
  <c r="H550" i="21"/>
  <c r="M549" i="21"/>
  <c r="I549" i="21"/>
  <c r="I550" i="21"/>
  <c r="L550" i="21"/>
  <c r="H551" i="21"/>
  <c r="M550" i="21"/>
  <c r="J550" i="21"/>
  <c r="K550" i="21"/>
  <c r="Q549" i="21"/>
  <c r="P549" i="21"/>
  <c r="O549" i="21"/>
  <c r="P550" i="21"/>
  <c r="Q550" i="21"/>
  <c r="K551" i="21"/>
  <c r="J551" i="21"/>
  <c r="M551" i="21"/>
  <c r="I551" i="21"/>
  <c r="H552" i="21"/>
  <c r="L551" i="21"/>
  <c r="Q551" i="21"/>
  <c r="O551" i="21"/>
  <c r="P551" i="21"/>
  <c r="M552" i="21"/>
  <c r="J552" i="21"/>
  <c r="I552" i="21"/>
  <c r="L552" i="21"/>
  <c r="H553" i="21"/>
  <c r="K552" i="21"/>
  <c r="P552" i="21"/>
  <c r="O552" i="21"/>
  <c r="Q552" i="21"/>
  <c r="J553" i="21"/>
  <c r="H554" i="21"/>
  <c r="L553" i="21"/>
  <c r="M553" i="21"/>
  <c r="K553" i="21"/>
  <c r="I553" i="21"/>
  <c r="H555" i="21"/>
  <c r="I554" i="21"/>
  <c r="L554" i="21"/>
  <c r="M554" i="21"/>
  <c r="K554" i="21"/>
  <c r="J554" i="21"/>
  <c r="Q553" i="21"/>
  <c r="O553" i="21"/>
  <c r="P553" i="21"/>
  <c r="I555" i="21"/>
  <c r="L555" i="21"/>
  <c r="J555" i="21"/>
  <c r="K555" i="21"/>
  <c r="H556" i="21"/>
  <c r="M555" i="21"/>
  <c r="Q554" i="21"/>
  <c r="O554" i="21"/>
  <c r="P554" i="21"/>
  <c r="Q555" i="21"/>
  <c r="P555" i="21"/>
  <c r="O555" i="21"/>
  <c r="J556" i="21"/>
  <c r="I556" i="21"/>
  <c r="H557" i="21"/>
  <c r="K556" i="21"/>
  <c r="L556" i="21"/>
  <c r="M556" i="21"/>
  <c r="Q556" i="21"/>
  <c r="P556" i="21"/>
  <c r="O556" i="21"/>
  <c r="J557" i="21"/>
  <c r="H558" i="21"/>
  <c r="M557" i="21"/>
  <c r="I557" i="21"/>
  <c r="K557" i="21"/>
  <c r="L557" i="21"/>
  <c r="J558" i="21"/>
  <c r="H559" i="21"/>
  <c r="M558" i="21"/>
  <c r="K558" i="21"/>
  <c r="L558" i="21"/>
  <c r="I558" i="21"/>
  <c r="O557" i="21"/>
  <c r="P557" i="21"/>
  <c r="Q557" i="21"/>
  <c r="L559" i="21"/>
  <c r="J559" i="21"/>
  <c r="I559" i="21"/>
  <c r="K559" i="21"/>
  <c r="H560" i="21"/>
  <c r="M559" i="21"/>
  <c r="O558" i="21"/>
  <c r="P558" i="21"/>
  <c r="Q558" i="21"/>
  <c r="Q559" i="21"/>
  <c r="O559" i="21"/>
  <c r="P559" i="21"/>
  <c r="H561" i="21"/>
  <c r="J560" i="21"/>
  <c r="K560" i="21"/>
  <c r="L560" i="21"/>
  <c r="I560" i="21"/>
  <c r="M560" i="21"/>
  <c r="I561" i="21"/>
  <c r="L561" i="21"/>
  <c r="H562" i="21"/>
  <c r="J561" i="21"/>
  <c r="M561" i="21"/>
  <c r="K561" i="21"/>
  <c r="P560" i="21"/>
  <c r="Q560" i="21"/>
  <c r="O560" i="21"/>
  <c r="Q561" i="21"/>
  <c r="P561" i="21"/>
  <c r="O561" i="21"/>
  <c r="L562" i="21"/>
  <c r="H563" i="21"/>
  <c r="M562" i="21"/>
  <c r="J562" i="21"/>
  <c r="I562" i="21"/>
  <c r="K562" i="21"/>
  <c r="K563" i="21"/>
  <c r="I563" i="21"/>
  <c r="L563" i="21"/>
  <c r="J563" i="21"/>
  <c r="M563" i="21"/>
  <c r="H564" i="21"/>
  <c r="P562" i="21"/>
  <c r="O562" i="21"/>
  <c r="Q562" i="21"/>
  <c r="Q563" i="21"/>
  <c r="P563" i="21"/>
  <c r="O563" i="21"/>
  <c r="M564" i="21"/>
  <c r="K564" i="21"/>
  <c r="J564" i="21"/>
  <c r="I564" i="21"/>
  <c r="H565" i="21"/>
  <c r="L564" i="21"/>
  <c r="P564" i="21"/>
  <c r="Q564" i="21"/>
  <c r="O564" i="21"/>
  <c r="J565" i="21"/>
  <c r="K565" i="21"/>
  <c r="M565" i="21"/>
  <c r="I565" i="21"/>
  <c r="L565" i="21"/>
  <c r="H566" i="21"/>
  <c r="O565" i="21"/>
  <c r="Q565" i="21"/>
  <c r="P565" i="21"/>
  <c r="L566" i="21"/>
  <c r="I566" i="21"/>
  <c r="J566" i="21"/>
  <c r="K566" i="21"/>
  <c r="H567" i="21"/>
  <c r="M566" i="21"/>
  <c r="O566" i="21"/>
  <c r="Q566" i="21"/>
  <c r="P566" i="21"/>
  <c r="M567" i="21"/>
  <c r="H568" i="21"/>
  <c r="I567" i="21"/>
  <c r="J567" i="21"/>
  <c r="K567" i="21"/>
  <c r="L567" i="21"/>
  <c r="M568" i="21"/>
  <c r="I568" i="21"/>
  <c r="K568" i="21"/>
  <c r="L568" i="21"/>
  <c r="J568" i="21"/>
  <c r="H569" i="21"/>
  <c r="P567" i="21"/>
  <c r="O567" i="21"/>
  <c r="Q567" i="21"/>
  <c r="P568" i="21"/>
  <c r="Q568" i="21"/>
  <c r="O568" i="21"/>
  <c r="J569" i="21"/>
  <c r="L569" i="21"/>
  <c r="M569" i="21"/>
  <c r="K569" i="21"/>
  <c r="I569" i="21"/>
  <c r="H570" i="21"/>
  <c r="O569" i="21"/>
  <c r="P569" i="21"/>
  <c r="Q569" i="21"/>
  <c r="I570" i="21"/>
  <c r="L570" i="21"/>
  <c r="H571" i="21"/>
  <c r="J570" i="21"/>
  <c r="M570" i="21"/>
  <c r="K570" i="21"/>
  <c r="P570" i="21"/>
  <c r="Q570" i="21"/>
  <c r="O570" i="21"/>
  <c r="I571" i="21"/>
  <c r="H572" i="21"/>
  <c r="J571" i="21"/>
  <c r="K571" i="21"/>
  <c r="M571" i="21"/>
  <c r="L571" i="21"/>
  <c r="O571" i="21"/>
  <c r="Q571" i="21"/>
  <c r="P571" i="21"/>
  <c r="J572" i="21"/>
  <c r="H573" i="21"/>
  <c r="M572" i="21"/>
  <c r="I572" i="21"/>
  <c r="K572" i="21"/>
  <c r="L572" i="21"/>
  <c r="K573" i="21"/>
  <c r="I573" i="21"/>
  <c r="L573" i="21"/>
  <c r="M573" i="21"/>
  <c r="H574" i="21"/>
  <c r="J573" i="21"/>
  <c r="P572" i="21"/>
  <c r="Q572" i="21"/>
  <c r="O572" i="21"/>
  <c r="O573" i="21"/>
  <c r="Q573" i="21"/>
  <c r="P573" i="21"/>
  <c r="I574" i="21"/>
  <c r="K574" i="21"/>
  <c r="H575" i="21"/>
  <c r="J574" i="21"/>
  <c r="L574" i="21"/>
  <c r="M574" i="21"/>
  <c r="Q574" i="21"/>
  <c r="O574" i="21"/>
  <c r="P574" i="21"/>
  <c r="K575" i="21"/>
  <c r="J575" i="21"/>
  <c r="H576" i="21"/>
  <c r="I575" i="21"/>
  <c r="L575" i="21"/>
  <c r="M575" i="21"/>
  <c r="H577" i="21"/>
  <c r="K576" i="21"/>
  <c r="I576" i="21"/>
  <c r="J576" i="21"/>
  <c r="M576" i="21"/>
  <c r="L576" i="21"/>
  <c r="P575" i="21"/>
  <c r="Q575" i="21"/>
  <c r="O575" i="21"/>
  <c r="H578" i="21"/>
  <c r="M577" i="21"/>
  <c r="K577" i="21"/>
  <c r="I577" i="21"/>
  <c r="J577" i="21"/>
  <c r="L577" i="21"/>
  <c r="P576" i="21"/>
  <c r="Q576" i="21"/>
  <c r="O576" i="21"/>
  <c r="H579" i="21"/>
  <c r="I578" i="21"/>
  <c r="L578" i="21"/>
  <c r="J578" i="21"/>
  <c r="M578" i="21"/>
  <c r="K578" i="21"/>
  <c r="Q577" i="21"/>
  <c r="O577" i="21"/>
  <c r="P577" i="21"/>
  <c r="L579" i="21"/>
  <c r="J579" i="21"/>
  <c r="H580" i="21"/>
  <c r="K579" i="21"/>
  <c r="M579" i="21"/>
  <c r="I579" i="21"/>
  <c r="Q578" i="21"/>
  <c r="O578" i="21"/>
  <c r="P578" i="21"/>
  <c r="J580" i="21"/>
  <c r="H581" i="21"/>
  <c r="K580" i="21"/>
  <c r="I580" i="21"/>
  <c r="L580" i="21"/>
  <c r="M580" i="21"/>
  <c r="O579" i="21"/>
  <c r="Q579" i="21"/>
  <c r="P579" i="21"/>
  <c r="I581" i="21"/>
  <c r="K581" i="21"/>
  <c r="L581" i="21"/>
  <c r="J581" i="21"/>
  <c r="H582" i="21"/>
  <c r="M581" i="21"/>
  <c r="O580" i="21"/>
  <c r="P580" i="21"/>
  <c r="Q580" i="21"/>
  <c r="O581" i="21"/>
  <c r="Q581" i="21"/>
  <c r="P581" i="21"/>
  <c r="L582" i="21"/>
  <c r="J582" i="21"/>
  <c r="M582" i="21"/>
  <c r="K582" i="21"/>
  <c r="I582" i="21"/>
  <c r="H583" i="21"/>
  <c r="P582" i="21"/>
  <c r="Q582" i="21"/>
  <c r="O582" i="21"/>
  <c r="K583" i="21"/>
  <c r="H584" i="21"/>
  <c r="I583" i="21"/>
  <c r="M583" i="21"/>
  <c r="L583" i="21"/>
  <c r="J583" i="21"/>
  <c r="H585" i="21"/>
  <c r="L584" i="21"/>
  <c r="I584" i="21"/>
  <c r="J584" i="21"/>
  <c r="M584" i="21"/>
  <c r="K584" i="21"/>
  <c r="P583" i="21"/>
  <c r="Q583" i="21"/>
  <c r="O583" i="21"/>
  <c r="M585" i="21"/>
  <c r="K585" i="21"/>
  <c r="L585" i="21"/>
  <c r="H586" i="21"/>
  <c r="I585" i="21"/>
  <c r="J585" i="21"/>
  <c r="O584" i="21"/>
  <c r="Q584" i="21"/>
  <c r="P584" i="21"/>
  <c r="K586" i="21"/>
  <c r="L586" i="21"/>
  <c r="H587" i="21"/>
  <c r="I586" i="21"/>
  <c r="J586" i="21"/>
  <c r="M586" i="21"/>
  <c r="O585" i="21"/>
  <c r="Q585" i="21"/>
  <c r="P585" i="21"/>
  <c r="L587" i="21"/>
  <c r="M587" i="21"/>
  <c r="H588" i="21"/>
  <c r="J587" i="21"/>
  <c r="K587" i="21"/>
  <c r="I587" i="21"/>
  <c r="P586" i="21"/>
  <c r="Q586" i="21"/>
  <c r="O586" i="21"/>
  <c r="H589" i="21"/>
  <c r="L588" i="21"/>
  <c r="M588" i="21"/>
  <c r="K588" i="21"/>
  <c r="I588" i="21"/>
  <c r="J588" i="21"/>
  <c r="Q587" i="21"/>
  <c r="P587" i="21"/>
  <c r="O587" i="21"/>
  <c r="H590" i="21"/>
  <c r="M589" i="21"/>
  <c r="L589" i="21"/>
  <c r="J589" i="21"/>
  <c r="I589" i="21"/>
  <c r="K589" i="21"/>
  <c r="O588" i="21"/>
  <c r="P588" i="21"/>
  <c r="Q588" i="21"/>
  <c r="K590" i="21"/>
  <c r="M590" i="21"/>
  <c r="H591" i="21"/>
  <c r="I590" i="21"/>
  <c r="L590" i="21"/>
  <c r="J590" i="21"/>
  <c r="Q589" i="21"/>
  <c r="O589" i="21"/>
  <c r="P589" i="21"/>
  <c r="J591" i="21"/>
  <c r="M591" i="21"/>
  <c r="K591" i="21"/>
  <c r="L591" i="21"/>
  <c r="H592" i="21"/>
  <c r="I591" i="21"/>
  <c r="Q590" i="21"/>
  <c r="P590" i="21"/>
  <c r="O590" i="21"/>
  <c r="H593" i="21"/>
  <c r="I592" i="21"/>
  <c r="J592" i="21"/>
  <c r="K592" i="21"/>
  <c r="L592" i="21"/>
  <c r="M592" i="21"/>
  <c r="O591" i="21"/>
  <c r="Q591" i="21"/>
  <c r="P591" i="21"/>
  <c r="L593" i="21"/>
  <c r="K593" i="21"/>
  <c r="H594" i="21"/>
  <c r="J593" i="21"/>
  <c r="I593" i="21"/>
  <c r="M593" i="21"/>
  <c r="P592" i="21"/>
  <c r="O592" i="21"/>
  <c r="Q592" i="21"/>
  <c r="K594" i="21"/>
  <c r="M594" i="21"/>
  <c r="I594" i="21"/>
  <c r="J594" i="21"/>
  <c r="L594" i="21"/>
  <c r="H595" i="21"/>
  <c r="O593" i="21"/>
  <c r="P593" i="21"/>
  <c r="Q593" i="21"/>
  <c r="P594" i="21"/>
  <c r="O594" i="21"/>
  <c r="Q594" i="21"/>
  <c r="L595" i="21"/>
  <c r="H596" i="21"/>
  <c r="M595" i="21"/>
  <c r="K595" i="21"/>
  <c r="J595" i="21"/>
  <c r="I595" i="21"/>
  <c r="M596" i="21"/>
  <c r="H597" i="21"/>
  <c r="I596" i="21"/>
  <c r="K596" i="21"/>
  <c r="L596" i="21"/>
  <c r="J596" i="21"/>
  <c r="P595" i="21"/>
  <c r="Q595" i="21"/>
  <c r="O595" i="21"/>
  <c r="K597" i="21"/>
  <c r="M597" i="21"/>
  <c r="I597" i="21"/>
  <c r="H598" i="21"/>
  <c r="J597" i="21"/>
  <c r="L597" i="21"/>
  <c r="O596" i="21"/>
  <c r="P596" i="21"/>
  <c r="Q596" i="21"/>
  <c r="O597" i="21"/>
  <c r="P597" i="21"/>
  <c r="Q597" i="21"/>
  <c r="H599" i="21"/>
  <c r="I598" i="21"/>
  <c r="J598" i="21"/>
  <c r="M598" i="21"/>
  <c r="K598" i="21"/>
  <c r="L598" i="21"/>
  <c r="I599" i="21"/>
  <c r="M599" i="21"/>
  <c r="K599" i="21"/>
  <c r="H600" i="21"/>
  <c r="L599" i="21"/>
  <c r="J599" i="21"/>
  <c r="O598" i="21"/>
  <c r="P598" i="21"/>
  <c r="Q598" i="21"/>
  <c r="P599" i="21"/>
  <c r="Q599" i="21"/>
  <c r="O599" i="21"/>
  <c r="J600" i="21"/>
  <c r="L600" i="21"/>
  <c r="H601" i="21"/>
  <c r="M600" i="21"/>
  <c r="K600" i="21"/>
  <c r="I600" i="21"/>
  <c r="H602" i="21"/>
  <c r="M601" i="21"/>
  <c r="L601" i="21"/>
  <c r="J601" i="21"/>
  <c r="K601" i="21"/>
  <c r="I601" i="21"/>
  <c r="P600" i="21"/>
  <c r="Q600" i="21"/>
  <c r="O600" i="21"/>
  <c r="I602" i="21"/>
  <c r="H603" i="21"/>
  <c r="L602" i="21"/>
  <c r="K602" i="21"/>
  <c r="J602" i="21"/>
  <c r="M602" i="21"/>
  <c r="P601" i="21"/>
  <c r="Q601" i="21"/>
  <c r="O601" i="21"/>
  <c r="Q602" i="21"/>
  <c r="O602" i="21"/>
  <c r="P602" i="21"/>
  <c r="M603" i="21"/>
  <c r="J603" i="21"/>
  <c r="H604" i="21"/>
  <c r="I603" i="21"/>
  <c r="K603" i="21"/>
  <c r="L603" i="21"/>
  <c r="K604" i="21"/>
  <c r="L604" i="21"/>
  <c r="M604" i="21"/>
  <c r="H605" i="21"/>
  <c r="J604" i="21"/>
  <c r="I604" i="21"/>
  <c r="O603" i="21"/>
  <c r="P603" i="21"/>
  <c r="Q603" i="21"/>
  <c r="M605" i="21"/>
  <c r="L605" i="21"/>
  <c r="J605" i="21"/>
  <c r="K605" i="21"/>
  <c r="H606" i="21"/>
  <c r="I605" i="21"/>
  <c r="P604" i="21"/>
  <c r="Q604" i="21"/>
  <c r="O604" i="21"/>
  <c r="L606" i="21"/>
  <c r="I606" i="21"/>
  <c r="K606" i="21"/>
  <c r="M606" i="21"/>
  <c r="J606" i="21"/>
  <c r="H607" i="21"/>
  <c r="O605" i="21"/>
  <c r="P605" i="21"/>
  <c r="Q605" i="21"/>
  <c r="P606" i="21"/>
  <c r="Q606" i="21"/>
  <c r="O606" i="21"/>
  <c r="I607" i="21"/>
  <c r="L607" i="21"/>
  <c r="M607" i="21"/>
  <c r="H608" i="21"/>
  <c r="J607" i="21"/>
  <c r="K607" i="21"/>
  <c r="Q607" i="21"/>
  <c r="O607" i="21"/>
  <c r="P607" i="21"/>
  <c r="L608" i="21"/>
  <c r="H609" i="21"/>
  <c r="M608" i="21"/>
  <c r="I608" i="21"/>
  <c r="K608" i="21"/>
  <c r="J608" i="21"/>
  <c r="H610" i="21"/>
  <c r="K609" i="21"/>
  <c r="L609" i="21"/>
  <c r="J609" i="21"/>
  <c r="M609" i="21"/>
  <c r="I609" i="21"/>
  <c r="P608" i="21"/>
  <c r="Q608" i="21"/>
  <c r="O608" i="21"/>
  <c r="I610" i="21"/>
  <c r="L610" i="21"/>
  <c r="H611" i="21"/>
  <c r="M610" i="21"/>
  <c r="K610" i="21"/>
  <c r="J610" i="21"/>
  <c r="P609" i="21"/>
  <c r="Q609" i="21"/>
  <c r="O609" i="21"/>
  <c r="P610" i="21"/>
  <c r="Q610" i="21"/>
  <c r="O610" i="21"/>
  <c r="H612" i="21"/>
  <c r="L611" i="21"/>
  <c r="M611" i="21"/>
  <c r="I611" i="21"/>
  <c r="J611" i="21"/>
  <c r="K611" i="21"/>
  <c r="J612" i="21"/>
  <c r="L612" i="21"/>
  <c r="H613" i="21"/>
  <c r="K612" i="21"/>
  <c r="M612" i="21"/>
  <c r="I612" i="21"/>
  <c r="P611" i="21"/>
  <c r="Q611" i="21"/>
  <c r="O611" i="21"/>
  <c r="K613" i="21"/>
  <c r="H614" i="21"/>
  <c r="L613" i="21"/>
  <c r="M613" i="21"/>
  <c r="J613" i="21"/>
  <c r="I613" i="21"/>
  <c r="Q612" i="21"/>
  <c r="O612" i="21"/>
  <c r="P612" i="21"/>
  <c r="K614" i="21"/>
  <c r="I614" i="21"/>
  <c r="M614" i="21"/>
  <c r="L614" i="21"/>
  <c r="J614" i="21"/>
  <c r="H615" i="21"/>
  <c r="P613" i="21"/>
  <c r="O613" i="21"/>
  <c r="Q613" i="21"/>
  <c r="O614" i="21"/>
  <c r="P614" i="21"/>
  <c r="Q614" i="21"/>
  <c r="L615" i="21"/>
  <c r="K615" i="21"/>
  <c r="H616" i="21"/>
  <c r="I615" i="21"/>
  <c r="J615" i="21"/>
  <c r="M615" i="21"/>
  <c r="J616" i="21"/>
  <c r="L616" i="21"/>
  <c r="K616" i="21"/>
  <c r="I616" i="21"/>
  <c r="H617" i="21"/>
  <c r="M616" i="21"/>
  <c r="P615" i="21"/>
  <c r="O615" i="21"/>
  <c r="Q615" i="21"/>
  <c r="O616" i="21"/>
  <c r="P616" i="21"/>
  <c r="Q616" i="21"/>
  <c r="J617" i="21"/>
  <c r="M617" i="21"/>
  <c r="I617" i="21"/>
  <c r="L617" i="21"/>
  <c r="K617" i="21"/>
  <c r="H618" i="21"/>
  <c r="P617" i="21"/>
  <c r="O617" i="21"/>
  <c r="Q617" i="21"/>
  <c r="I618" i="21"/>
  <c r="L618" i="21"/>
  <c r="K618" i="21"/>
  <c r="M618" i="21"/>
  <c r="H619" i="21"/>
  <c r="J618" i="21"/>
  <c r="O618" i="21"/>
  <c r="P618" i="21"/>
  <c r="Q618" i="21"/>
  <c r="J619" i="21"/>
  <c r="M619" i="21"/>
  <c r="K619" i="21"/>
  <c r="L619" i="21"/>
  <c r="H620" i="21"/>
  <c r="I619" i="21"/>
  <c r="K620" i="21"/>
  <c r="M620" i="21"/>
  <c r="I620" i="21"/>
  <c r="H621" i="21"/>
  <c r="L620" i="21"/>
  <c r="J620" i="21"/>
  <c r="O619" i="21"/>
  <c r="Q619" i="21"/>
  <c r="P619" i="21"/>
  <c r="Q620" i="21"/>
  <c r="O620" i="21"/>
  <c r="P620" i="21"/>
  <c r="J621" i="21"/>
  <c r="L621" i="21"/>
  <c r="M621" i="21"/>
  <c r="H622" i="21"/>
  <c r="K621" i="21"/>
  <c r="I621" i="21"/>
  <c r="M622" i="21"/>
  <c r="L622" i="21"/>
  <c r="J622" i="21"/>
  <c r="I622" i="21"/>
  <c r="K622" i="21"/>
  <c r="H623" i="21"/>
  <c r="Q621" i="21"/>
  <c r="P621" i="21"/>
  <c r="O621" i="21"/>
  <c r="P622" i="21"/>
  <c r="O622" i="21"/>
  <c r="Q622" i="21"/>
  <c r="L623" i="21"/>
  <c r="K623" i="21"/>
  <c r="I623" i="21"/>
  <c r="H624" i="21"/>
  <c r="J623" i="21"/>
  <c r="M623" i="21"/>
  <c r="O623" i="21"/>
  <c r="Q623" i="21"/>
  <c r="P623" i="21"/>
  <c r="I624" i="21"/>
  <c r="L624" i="21"/>
  <c r="H625" i="21"/>
  <c r="K624" i="21"/>
  <c r="M624" i="21"/>
  <c r="J624" i="21"/>
  <c r="Q624" i="21"/>
  <c r="O624" i="21"/>
  <c r="P624" i="21"/>
  <c r="K625" i="21"/>
  <c r="J625" i="21"/>
  <c r="L625" i="21"/>
  <c r="I625" i="21"/>
  <c r="H626" i="21"/>
  <c r="M625" i="21"/>
  <c r="Q625" i="21"/>
  <c r="O625" i="21"/>
  <c r="P625" i="21"/>
  <c r="I626" i="21"/>
  <c r="H627" i="21"/>
  <c r="J626" i="21"/>
  <c r="M626" i="21"/>
  <c r="K626" i="21"/>
  <c r="L626" i="21"/>
  <c r="O626" i="21"/>
  <c r="Q626" i="21"/>
  <c r="P626" i="21"/>
  <c r="L627" i="21"/>
  <c r="J627" i="21"/>
  <c r="K627" i="21"/>
  <c r="H628" i="21"/>
  <c r="M627" i="21"/>
  <c r="I627" i="21"/>
  <c r="H629" i="21"/>
  <c r="M628" i="21"/>
  <c r="J628" i="21"/>
  <c r="I628" i="21"/>
  <c r="L628" i="21"/>
  <c r="K628" i="21"/>
  <c r="Q627" i="21"/>
  <c r="P627" i="21"/>
  <c r="O627" i="21"/>
  <c r="M629" i="21"/>
  <c r="J629" i="21"/>
  <c r="I629" i="21"/>
  <c r="H630" i="21"/>
  <c r="L629" i="21"/>
  <c r="K629" i="21"/>
  <c r="P628" i="21"/>
  <c r="Q628" i="21"/>
  <c r="O628" i="21"/>
  <c r="O629" i="21"/>
  <c r="Q629" i="21"/>
  <c r="P629" i="21"/>
  <c r="I630" i="21"/>
  <c r="J630" i="21"/>
  <c r="M630" i="21"/>
  <c r="K630" i="21"/>
  <c r="L630" i="21"/>
  <c r="H631" i="21"/>
  <c r="Q630" i="21"/>
  <c r="P630" i="21"/>
  <c r="O630" i="21"/>
  <c r="I631" i="21"/>
  <c r="K631" i="21"/>
  <c r="H632" i="21"/>
  <c r="L631" i="21"/>
  <c r="M631" i="21"/>
  <c r="J631" i="21"/>
  <c r="O631" i="21"/>
  <c r="P631" i="21"/>
  <c r="Q631" i="21"/>
  <c r="L632" i="21"/>
  <c r="J632" i="21"/>
  <c r="I632" i="21"/>
  <c r="M632" i="21"/>
  <c r="H633" i="21"/>
  <c r="K632" i="21"/>
  <c r="Q632" i="21"/>
  <c r="P632" i="21"/>
  <c r="O632" i="21"/>
  <c r="I633" i="21"/>
  <c r="K633" i="21"/>
  <c r="J633" i="21"/>
  <c r="L633" i="21"/>
  <c r="M633" i="21"/>
  <c r="H634" i="21"/>
  <c r="P633" i="21"/>
  <c r="O633" i="21"/>
  <c r="Q633" i="21"/>
  <c r="H635" i="21"/>
  <c r="I634" i="21"/>
  <c r="K634" i="21"/>
  <c r="J634" i="21"/>
  <c r="L634" i="21"/>
  <c r="M634" i="21"/>
  <c r="J635" i="21"/>
  <c r="K635" i="21"/>
  <c r="H636" i="21"/>
  <c r="M635" i="21"/>
  <c r="L635" i="21"/>
  <c r="I635" i="21"/>
  <c r="Q634" i="21"/>
  <c r="P634" i="21"/>
  <c r="O634" i="21"/>
  <c r="K636" i="21"/>
  <c r="J636" i="21"/>
  <c r="L636" i="21"/>
  <c r="I636" i="21"/>
  <c r="H637" i="21"/>
  <c r="M636" i="21"/>
  <c r="O635" i="21"/>
  <c r="P635" i="21"/>
  <c r="Q635" i="21"/>
  <c r="O636" i="21"/>
  <c r="Q636" i="21"/>
  <c r="P636" i="21"/>
  <c r="J637" i="21"/>
  <c r="M637" i="21"/>
  <c r="H638" i="21"/>
  <c r="K637" i="21"/>
  <c r="L637" i="21"/>
  <c r="I637" i="21"/>
  <c r="H639" i="21"/>
  <c r="K638" i="21"/>
  <c r="J638" i="21"/>
  <c r="I638" i="21"/>
  <c r="L638" i="21"/>
  <c r="M638" i="21"/>
  <c r="P637" i="21"/>
  <c r="Q637" i="21"/>
  <c r="O637" i="21"/>
  <c r="L639" i="21"/>
  <c r="K639" i="21"/>
  <c r="J639" i="21"/>
  <c r="I639" i="21"/>
  <c r="M639" i="21"/>
  <c r="H640" i="21"/>
  <c r="P638" i="21"/>
  <c r="Q638" i="21"/>
  <c r="O638" i="21"/>
  <c r="O639" i="21"/>
  <c r="P639" i="21"/>
  <c r="Q639" i="21"/>
  <c r="L640" i="21"/>
  <c r="J640" i="21"/>
  <c r="I640" i="21"/>
  <c r="H641" i="21"/>
  <c r="M640" i="21"/>
  <c r="K640" i="21"/>
  <c r="O640" i="21"/>
  <c r="P640" i="21"/>
  <c r="Q640" i="21"/>
  <c r="I641" i="21"/>
  <c r="K641" i="21"/>
  <c r="M641" i="21"/>
  <c r="J641" i="21"/>
  <c r="L641" i="21"/>
  <c r="H642" i="21"/>
  <c r="O641" i="21"/>
  <c r="Q641" i="21"/>
  <c r="P641" i="21"/>
  <c r="I642" i="21"/>
  <c r="K642" i="21"/>
  <c r="J642" i="21"/>
  <c r="M642" i="21"/>
  <c r="H643" i="21"/>
  <c r="L642" i="21"/>
  <c r="O642" i="21"/>
  <c r="Q642" i="21"/>
  <c r="P642" i="21"/>
  <c r="L643" i="21"/>
  <c r="H644" i="21"/>
  <c r="M643" i="21"/>
  <c r="J643" i="21"/>
  <c r="K643" i="21"/>
  <c r="I643" i="21"/>
  <c r="M644" i="21"/>
  <c r="J644" i="21"/>
  <c r="K644" i="21"/>
  <c r="L644" i="21"/>
  <c r="H645" i="21"/>
  <c r="I644" i="21"/>
  <c r="O643" i="21"/>
  <c r="Q643" i="21"/>
  <c r="P643" i="21"/>
  <c r="J645" i="21"/>
  <c r="I645" i="21"/>
  <c r="K645" i="21"/>
  <c r="H646" i="21"/>
  <c r="M645" i="21"/>
  <c r="L645" i="21"/>
  <c r="Q644" i="21"/>
  <c r="O644" i="21"/>
  <c r="P644" i="21"/>
  <c r="O645" i="21"/>
  <c r="P645" i="21"/>
  <c r="Q645" i="21"/>
  <c r="J646" i="21"/>
  <c r="I646" i="21"/>
  <c r="H647" i="21"/>
  <c r="M646" i="21"/>
  <c r="L646" i="21"/>
  <c r="K646" i="21"/>
  <c r="O646" i="21"/>
  <c r="Q646" i="21"/>
  <c r="P646" i="21"/>
  <c r="J647" i="21"/>
  <c r="L647" i="21"/>
  <c r="K647" i="21"/>
  <c r="H648" i="21"/>
  <c r="M647" i="21"/>
  <c r="I647" i="21"/>
  <c r="J648" i="21"/>
  <c r="L648" i="21"/>
  <c r="H649" i="21"/>
  <c r="M648" i="21"/>
  <c r="K648" i="21"/>
  <c r="I648" i="21"/>
  <c r="Q647" i="21"/>
  <c r="P647" i="21"/>
  <c r="O647" i="21"/>
  <c r="L649" i="21"/>
  <c r="M649" i="21"/>
  <c r="J649" i="21"/>
  <c r="H650" i="21"/>
  <c r="I649" i="21"/>
  <c r="K649" i="21"/>
  <c r="Q648" i="21"/>
  <c r="P648" i="21"/>
  <c r="O648" i="21"/>
  <c r="M650" i="21"/>
  <c r="I650" i="21"/>
  <c r="J650" i="21"/>
  <c r="K650" i="21"/>
  <c r="L650" i="21"/>
  <c r="H651" i="21"/>
  <c r="Q649" i="21"/>
  <c r="P649" i="21"/>
  <c r="O649" i="21"/>
  <c r="Q650" i="21"/>
  <c r="P650" i="21"/>
  <c r="O650" i="21"/>
  <c r="J651" i="21"/>
  <c r="M651" i="21"/>
  <c r="H652" i="21"/>
  <c r="I651" i="21"/>
  <c r="L651" i="21"/>
  <c r="K651" i="21"/>
  <c r="J652" i="21"/>
  <c r="L652" i="21"/>
  <c r="M652" i="21"/>
  <c r="K652" i="21"/>
  <c r="I652" i="21"/>
  <c r="H653" i="21"/>
  <c r="P651" i="21"/>
  <c r="O651" i="21"/>
  <c r="Q651" i="21"/>
  <c r="Q652" i="21"/>
  <c r="P652" i="21"/>
  <c r="O652" i="21"/>
  <c r="H654" i="21"/>
  <c r="L653" i="21"/>
  <c r="I653" i="21"/>
  <c r="K653" i="21"/>
  <c r="J653" i="21"/>
  <c r="M653" i="21"/>
  <c r="I654" i="21"/>
  <c r="H655" i="21"/>
  <c r="L654" i="21"/>
  <c r="K654" i="21"/>
  <c r="M654" i="21"/>
  <c r="J654" i="21"/>
  <c r="O653" i="21"/>
  <c r="Q653" i="21"/>
  <c r="P653" i="21"/>
  <c r="Q654" i="21"/>
  <c r="O654" i="21"/>
  <c r="P654" i="21"/>
  <c r="J655" i="21"/>
  <c r="I655" i="21"/>
  <c r="K655" i="21"/>
  <c r="H656" i="21"/>
  <c r="L655" i="21"/>
  <c r="M655" i="21"/>
  <c r="Q655" i="21"/>
  <c r="O655" i="21"/>
  <c r="P655" i="21"/>
  <c r="J656" i="21"/>
  <c r="M656" i="21"/>
  <c r="H657" i="21"/>
  <c r="L656" i="21"/>
  <c r="I656" i="21"/>
  <c r="K656" i="21"/>
  <c r="I657" i="21"/>
  <c r="H658" i="21"/>
  <c r="L657" i="21"/>
  <c r="J657" i="21"/>
  <c r="M657" i="21"/>
  <c r="K657" i="21"/>
  <c r="Q656" i="21"/>
  <c r="P656" i="21"/>
  <c r="O656" i="21"/>
  <c r="Q657" i="21"/>
  <c r="P657" i="21"/>
  <c r="O657" i="21"/>
  <c r="M658" i="21"/>
  <c r="K658" i="21"/>
  <c r="L658" i="21"/>
  <c r="H659" i="21"/>
  <c r="J658" i="21"/>
  <c r="I658" i="21"/>
  <c r="H660" i="21"/>
  <c r="M659" i="21"/>
  <c r="J659" i="21"/>
  <c r="L659" i="21"/>
  <c r="I659" i="21"/>
  <c r="K659" i="21"/>
  <c r="Q658" i="21"/>
  <c r="O658" i="21"/>
  <c r="P658" i="21"/>
  <c r="K660" i="21"/>
  <c r="I660" i="21"/>
  <c r="J660" i="21"/>
  <c r="L660" i="21"/>
  <c r="M660" i="21"/>
  <c r="H661" i="21"/>
  <c r="O659" i="21"/>
  <c r="P659" i="21"/>
  <c r="Q659" i="21"/>
  <c r="P660" i="21"/>
  <c r="O660" i="21"/>
  <c r="Q660" i="21"/>
  <c r="J661" i="21"/>
  <c r="L661" i="21"/>
  <c r="I661" i="21"/>
  <c r="H662" i="21"/>
  <c r="M661" i="21"/>
  <c r="K661" i="21"/>
  <c r="Q661" i="21"/>
  <c r="P661" i="21"/>
  <c r="O661" i="21"/>
  <c r="K662" i="21"/>
  <c r="J662" i="21"/>
  <c r="H663" i="21"/>
  <c r="M662" i="21"/>
  <c r="I662" i="21"/>
  <c r="L662" i="21"/>
  <c r="I663" i="21"/>
  <c r="J663" i="21"/>
  <c r="M663" i="21"/>
  <c r="L663" i="21"/>
  <c r="K663" i="21"/>
  <c r="H664" i="21"/>
  <c r="P662" i="21"/>
  <c r="Q662" i="21"/>
  <c r="O662" i="21"/>
  <c r="P663" i="21"/>
  <c r="O663" i="21"/>
  <c r="Q663" i="21"/>
  <c r="L664" i="21"/>
  <c r="H665" i="21"/>
  <c r="K664" i="21"/>
  <c r="I664" i="21"/>
  <c r="M664" i="21"/>
  <c r="J664" i="21"/>
  <c r="H666" i="21"/>
  <c r="M665" i="21"/>
  <c r="J665" i="21"/>
  <c r="I665" i="21"/>
  <c r="K665" i="21"/>
  <c r="L665" i="21"/>
  <c r="O664" i="21"/>
  <c r="Q664" i="21"/>
  <c r="P664" i="21"/>
  <c r="J666" i="21"/>
  <c r="K666" i="21"/>
  <c r="L666" i="21"/>
  <c r="I666" i="21"/>
  <c r="M666" i="21"/>
  <c r="H667" i="21"/>
  <c r="P665" i="21"/>
  <c r="Q665" i="21"/>
  <c r="O665" i="21"/>
  <c r="O666" i="21"/>
  <c r="Q666" i="21"/>
  <c r="P666" i="21"/>
  <c r="M667" i="21"/>
  <c r="I667" i="21"/>
  <c r="J667" i="21"/>
  <c r="K667" i="21"/>
  <c r="H668" i="21"/>
  <c r="L667" i="21"/>
  <c r="Q667" i="21"/>
  <c r="O667" i="21"/>
  <c r="P667" i="21"/>
  <c r="M668" i="21"/>
  <c r="K668" i="21"/>
  <c r="J668" i="21"/>
  <c r="I668" i="21"/>
  <c r="H669" i="21"/>
  <c r="L668" i="21"/>
  <c r="O668" i="21"/>
  <c r="P668" i="21"/>
  <c r="Q668" i="21"/>
  <c r="K669" i="21"/>
  <c r="M669" i="21"/>
  <c r="L669" i="21"/>
  <c r="J669" i="21"/>
  <c r="I669" i="21"/>
  <c r="H670" i="21"/>
  <c r="P669" i="21"/>
  <c r="O669" i="21"/>
  <c r="Q669" i="21"/>
  <c r="H671" i="21"/>
  <c r="I670" i="21"/>
  <c r="K670" i="21"/>
  <c r="L670" i="21"/>
  <c r="J670" i="21"/>
  <c r="M670" i="21"/>
  <c r="L671" i="21"/>
  <c r="K671" i="21"/>
  <c r="M671" i="21"/>
  <c r="I671" i="21"/>
  <c r="J671" i="21"/>
  <c r="H672" i="21"/>
  <c r="P670" i="21"/>
  <c r="Q670" i="21"/>
  <c r="O670" i="21"/>
  <c r="P671" i="21"/>
  <c r="O671" i="21"/>
  <c r="Q671" i="21"/>
  <c r="J672" i="21"/>
  <c r="L672" i="21"/>
  <c r="I672" i="21"/>
  <c r="K672" i="21"/>
  <c r="M672" i="21"/>
  <c r="H673" i="21"/>
  <c r="O672" i="21"/>
  <c r="P672" i="21"/>
  <c r="Q672" i="21"/>
  <c r="I673" i="21"/>
  <c r="J673" i="21"/>
  <c r="L673" i="21"/>
  <c r="K673" i="21"/>
  <c r="H674" i="21"/>
  <c r="M673" i="21"/>
  <c r="Q673" i="21"/>
  <c r="O673" i="21"/>
  <c r="P673" i="21"/>
  <c r="M674" i="21"/>
  <c r="I674" i="21"/>
  <c r="J674" i="21"/>
  <c r="H675" i="21"/>
  <c r="L674" i="21"/>
  <c r="K674" i="21"/>
  <c r="Q674" i="21"/>
  <c r="P674" i="21"/>
  <c r="O674" i="21"/>
  <c r="M675" i="21"/>
  <c r="I675" i="21"/>
  <c r="J675" i="21"/>
  <c r="L675" i="21"/>
  <c r="H676" i="21"/>
  <c r="K675" i="21"/>
  <c r="Q675" i="21"/>
  <c r="P675" i="21"/>
  <c r="O675" i="21"/>
  <c r="M676" i="21"/>
  <c r="I676" i="21"/>
  <c r="K676" i="21"/>
  <c r="J676" i="21"/>
  <c r="H677" i="21"/>
  <c r="L676" i="21"/>
  <c r="P676" i="21"/>
  <c r="Q676" i="21"/>
  <c r="O676" i="21"/>
  <c r="M677" i="21"/>
  <c r="K677" i="21"/>
  <c r="I677" i="21"/>
  <c r="L677" i="21"/>
  <c r="H678" i="21"/>
  <c r="J677" i="21"/>
  <c r="O677" i="21"/>
  <c r="Q677" i="21"/>
  <c r="P677" i="21"/>
  <c r="H679" i="21"/>
  <c r="K678" i="21"/>
  <c r="I678" i="21"/>
  <c r="L678" i="21"/>
  <c r="J678" i="21"/>
  <c r="M678" i="21"/>
  <c r="J679" i="21"/>
  <c r="H680" i="21"/>
  <c r="M679" i="21"/>
  <c r="L679" i="21"/>
  <c r="I679" i="21"/>
  <c r="K679" i="21"/>
  <c r="O678" i="21"/>
  <c r="P678" i="21"/>
  <c r="Q678" i="21"/>
  <c r="J680" i="21"/>
  <c r="I680" i="21"/>
  <c r="L680" i="21"/>
  <c r="H681" i="21"/>
  <c r="M680" i="21"/>
  <c r="K680" i="21"/>
  <c r="P679" i="21"/>
  <c r="O679" i="21"/>
  <c r="Q679" i="21"/>
  <c r="P680" i="21"/>
  <c r="Q680" i="21"/>
  <c r="O680" i="21"/>
  <c r="H682" i="21"/>
  <c r="I681" i="21"/>
  <c r="J681" i="21"/>
  <c r="M681" i="21"/>
  <c r="K681" i="21"/>
  <c r="L681" i="21"/>
  <c r="M682" i="21"/>
  <c r="I682" i="21"/>
  <c r="K682" i="21"/>
  <c r="J682" i="21"/>
  <c r="L682" i="21"/>
  <c r="H683" i="21"/>
  <c r="Q681" i="21"/>
  <c r="P681" i="21"/>
  <c r="O681" i="21"/>
  <c r="Q682" i="21"/>
  <c r="P682" i="21"/>
  <c r="O682" i="21"/>
  <c r="M683" i="21"/>
  <c r="L683" i="21"/>
  <c r="J683" i="21"/>
  <c r="H684" i="21"/>
  <c r="K683" i="21"/>
  <c r="I683" i="21"/>
  <c r="I684" i="21"/>
  <c r="L684" i="21"/>
  <c r="J684" i="21"/>
  <c r="M684" i="21"/>
  <c r="K684" i="21"/>
  <c r="H685" i="21"/>
  <c r="O683" i="21"/>
  <c r="Q683" i="21"/>
  <c r="P683" i="21"/>
  <c r="O684" i="21"/>
  <c r="P684" i="21"/>
  <c r="Q684" i="21"/>
  <c r="H686" i="21"/>
  <c r="K685" i="21"/>
  <c r="L685" i="21"/>
  <c r="M685" i="21"/>
  <c r="I685" i="21"/>
  <c r="J685" i="21"/>
  <c r="I686" i="21"/>
  <c r="L686" i="21"/>
  <c r="J686" i="21"/>
  <c r="M686" i="21"/>
  <c r="K686" i="21"/>
  <c r="H687" i="21"/>
  <c r="Q685" i="21"/>
  <c r="O685" i="21"/>
  <c r="P685" i="21"/>
  <c r="P686" i="21"/>
  <c r="Q686" i="21"/>
  <c r="O686" i="21"/>
  <c r="M687" i="21"/>
  <c r="J687" i="21"/>
  <c r="L687" i="21"/>
  <c r="K687" i="21"/>
  <c r="H688" i="21"/>
  <c r="I687" i="21"/>
  <c r="M688" i="21"/>
  <c r="H689" i="21"/>
  <c r="K688" i="21"/>
  <c r="J688" i="21"/>
  <c r="L688" i="21"/>
  <c r="I688" i="21"/>
  <c r="Q687" i="21"/>
  <c r="P687" i="21"/>
  <c r="O687" i="21"/>
  <c r="J689" i="21"/>
  <c r="L689" i="21"/>
  <c r="M689" i="21"/>
  <c r="K689" i="21"/>
  <c r="H690" i="21"/>
  <c r="I689" i="21"/>
  <c r="O688" i="21"/>
  <c r="P688" i="21"/>
  <c r="Q688" i="21"/>
  <c r="I690" i="21"/>
  <c r="J690" i="21"/>
  <c r="K690" i="21"/>
  <c r="M690" i="21"/>
  <c r="L690" i="21"/>
  <c r="H691" i="21"/>
  <c r="Q689" i="21"/>
  <c r="O689" i="21"/>
  <c r="P689" i="21"/>
  <c r="Q690" i="21"/>
  <c r="P690" i="21"/>
  <c r="O690" i="21"/>
  <c r="J691" i="21"/>
  <c r="L691" i="21"/>
  <c r="H692" i="21"/>
  <c r="M691" i="21"/>
  <c r="I691" i="21"/>
  <c r="K691" i="21"/>
  <c r="J692" i="21"/>
  <c r="L692" i="21"/>
  <c r="M692" i="21"/>
  <c r="H693" i="21"/>
  <c r="I692" i="21"/>
  <c r="K692" i="21"/>
  <c r="Q691" i="21"/>
  <c r="P691" i="21"/>
  <c r="O691" i="21"/>
  <c r="M693" i="21"/>
  <c r="K693" i="21"/>
  <c r="L693" i="21"/>
  <c r="J693" i="21"/>
  <c r="H694" i="21"/>
  <c r="I693" i="21"/>
  <c r="Q692" i="21"/>
  <c r="O692" i="21"/>
  <c r="P692" i="21"/>
  <c r="M694" i="21"/>
  <c r="J694" i="21"/>
  <c r="H695" i="21"/>
  <c r="I694" i="21"/>
  <c r="K694" i="21"/>
  <c r="L694" i="21"/>
  <c r="O693" i="21"/>
  <c r="P693" i="21"/>
  <c r="Q693" i="21"/>
  <c r="H696" i="21"/>
  <c r="I695" i="21"/>
  <c r="M695" i="21"/>
  <c r="K695" i="21"/>
  <c r="L695" i="21"/>
  <c r="J695" i="21"/>
  <c r="O694" i="21"/>
  <c r="P694" i="21"/>
  <c r="Q694" i="21"/>
  <c r="J696" i="21"/>
  <c r="M696" i="21"/>
  <c r="H697" i="21"/>
  <c r="I696" i="21"/>
  <c r="L696" i="21"/>
  <c r="K696" i="21"/>
  <c r="O695" i="21"/>
  <c r="Q695" i="21"/>
  <c r="P695" i="21"/>
  <c r="H698" i="21"/>
  <c r="J697" i="21"/>
  <c r="K697" i="21"/>
  <c r="I697" i="21"/>
  <c r="L697" i="21"/>
  <c r="M697" i="21"/>
  <c r="Q696" i="21"/>
  <c r="P696" i="21"/>
  <c r="O696" i="21"/>
  <c r="I698" i="21"/>
  <c r="H699" i="21"/>
  <c r="J698" i="21"/>
  <c r="K698" i="21"/>
  <c r="L698" i="21"/>
  <c r="M698" i="21"/>
  <c r="P697" i="21"/>
  <c r="Q697" i="21"/>
  <c r="O697" i="21"/>
  <c r="P698" i="21"/>
  <c r="O698" i="21"/>
  <c r="Q698" i="21"/>
  <c r="J699" i="21"/>
  <c r="M699" i="21"/>
  <c r="L699" i="21"/>
  <c r="I699" i="21"/>
  <c r="H700" i="21"/>
  <c r="K699" i="21"/>
  <c r="Q699" i="21"/>
  <c r="O699" i="21"/>
  <c r="P699" i="21"/>
  <c r="M700" i="21"/>
  <c r="K700" i="21"/>
  <c r="I700" i="21"/>
  <c r="L700" i="21"/>
  <c r="H701" i="21"/>
  <c r="J700" i="21"/>
  <c r="O700" i="21"/>
  <c r="Q700" i="21"/>
  <c r="P700" i="21"/>
  <c r="L701" i="21"/>
  <c r="K701" i="21"/>
  <c r="J701" i="21"/>
  <c r="M701" i="21"/>
  <c r="I701" i="21"/>
  <c r="H702" i="21"/>
  <c r="Q701" i="21"/>
  <c r="O701" i="21"/>
  <c r="P701" i="21"/>
  <c r="J702" i="21"/>
  <c r="M702" i="21"/>
  <c r="I702" i="21"/>
  <c r="H703" i="21"/>
  <c r="L702" i="21"/>
  <c r="K702" i="21"/>
  <c r="O702" i="21"/>
  <c r="P702" i="21"/>
  <c r="Q702" i="21"/>
  <c r="I703" i="21"/>
  <c r="J703" i="21"/>
  <c r="H704" i="21"/>
  <c r="K703" i="21"/>
  <c r="M703" i="21"/>
  <c r="L703" i="21"/>
  <c r="O703" i="21"/>
  <c r="Q703" i="21"/>
  <c r="P703" i="21"/>
  <c r="L704" i="21"/>
  <c r="M704" i="21"/>
  <c r="K704" i="21"/>
  <c r="J704" i="21"/>
  <c r="I704" i="21"/>
  <c r="H705" i="21"/>
  <c r="Q704" i="21"/>
  <c r="P704" i="21"/>
  <c r="O704" i="21"/>
  <c r="M705" i="21"/>
  <c r="L705" i="21"/>
  <c r="H706" i="21"/>
  <c r="I705" i="21"/>
  <c r="J705" i="21"/>
  <c r="K705" i="21"/>
  <c r="K706" i="21"/>
  <c r="H707" i="21"/>
  <c r="L706" i="21"/>
  <c r="M706" i="21"/>
  <c r="J706" i="21"/>
  <c r="I706" i="21"/>
  <c r="O705" i="21"/>
  <c r="P705" i="21"/>
  <c r="Q705" i="21"/>
  <c r="K707" i="21"/>
  <c r="J707" i="21"/>
  <c r="M707" i="21"/>
  <c r="L707" i="21"/>
  <c r="I707" i="21"/>
  <c r="H708" i="21"/>
  <c r="Q706" i="21"/>
  <c r="O706" i="21"/>
  <c r="P706" i="21"/>
  <c r="P707" i="21"/>
  <c r="Q707" i="21"/>
  <c r="O707" i="21"/>
  <c r="K708" i="21"/>
  <c r="H709" i="21"/>
  <c r="J708" i="21"/>
  <c r="L708" i="21"/>
  <c r="M708" i="21"/>
  <c r="I708" i="21"/>
  <c r="L709" i="21"/>
  <c r="I709" i="21"/>
  <c r="J709" i="21"/>
  <c r="K709" i="21"/>
  <c r="M709" i="21"/>
  <c r="H710" i="21"/>
  <c r="Q708" i="21"/>
  <c r="O708" i="21"/>
  <c r="P708" i="21"/>
  <c r="O709" i="21"/>
  <c r="Q709" i="21"/>
  <c r="P709" i="21"/>
  <c r="J710" i="21"/>
  <c r="H711" i="21"/>
  <c r="L710" i="21"/>
  <c r="M710" i="21"/>
  <c r="K710" i="21"/>
  <c r="I710" i="21"/>
  <c r="M711" i="21"/>
  <c r="L711" i="21"/>
  <c r="J711" i="21"/>
  <c r="I711" i="21"/>
  <c r="K711" i="21"/>
  <c r="H712" i="21"/>
  <c r="P710" i="21"/>
  <c r="Q710" i="21"/>
  <c r="O710" i="21"/>
  <c r="P711" i="21"/>
  <c r="O711" i="21"/>
  <c r="Q711" i="21"/>
  <c r="M712" i="21"/>
  <c r="H713" i="21"/>
  <c r="J712" i="21"/>
  <c r="I712" i="21"/>
  <c r="L712" i="21"/>
  <c r="K712" i="21"/>
  <c r="J713" i="21"/>
  <c r="I713" i="21"/>
  <c r="L713" i="21"/>
  <c r="K713" i="21"/>
  <c r="H714" i="21"/>
  <c r="M713" i="21"/>
  <c r="P712" i="21"/>
  <c r="O712" i="21"/>
  <c r="Q712" i="21"/>
  <c r="P713" i="21"/>
  <c r="O713" i="21"/>
  <c r="Q713" i="21"/>
  <c r="J714" i="21"/>
  <c r="M714" i="21"/>
  <c r="H715" i="21"/>
  <c r="K714" i="21"/>
  <c r="L714" i="21"/>
  <c r="I714" i="21"/>
  <c r="J715" i="21"/>
  <c r="I715" i="21"/>
  <c r="L715" i="21"/>
  <c r="H716" i="21"/>
  <c r="K715" i="21"/>
  <c r="M715" i="21"/>
  <c r="O714" i="21"/>
  <c r="Q714" i="21"/>
  <c r="P714" i="21"/>
  <c r="Q715" i="21"/>
  <c r="O715" i="21"/>
  <c r="P715" i="21"/>
  <c r="J716" i="21"/>
  <c r="L716" i="21"/>
  <c r="I716" i="21"/>
  <c r="K716" i="21"/>
  <c r="H717" i="21"/>
  <c r="M716" i="21"/>
  <c r="Q716" i="21"/>
  <c r="P716" i="21"/>
  <c r="O716" i="21"/>
  <c r="H718" i="21"/>
  <c r="L717" i="21"/>
  <c r="K717" i="21"/>
  <c r="J717" i="21"/>
  <c r="I717" i="21"/>
  <c r="M717" i="21"/>
  <c r="L718" i="21"/>
  <c r="J718" i="21"/>
  <c r="I718" i="21"/>
  <c r="K718" i="21"/>
  <c r="M718" i="21"/>
  <c r="H719" i="21"/>
  <c r="Q717" i="21"/>
  <c r="P717" i="21"/>
  <c r="O717" i="21"/>
  <c r="Q718" i="21"/>
  <c r="P718" i="21"/>
  <c r="O718" i="21"/>
  <c r="J719" i="21"/>
  <c r="K719" i="21"/>
  <c r="L719" i="21"/>
  <c r="H720" i="21"/>
  <c r="M719" i="21"/>
  <c r="I719" i="21"/>
  <c r="K720" i="21"/>
  <c r="J720" i="21"/>
  <c r="M720" i="21"/>
  <c r="L720" i="21"/>
  <c r="H721" i="21"/>
  <c r="I720" i="21"/>
  <c r="Q719" i="21"/>
  <c r="O719" i="21"/>
  <c r="P719" i="21"/>
  <c r="H722" i="21"/>
  <c r="J721" i="21"/>
  <c r="M721" i="21"/>
  <c r="L721" i="21"/>
  <c r="K721" i="21"/>
  <c r="I721" i="21"/>
  <c r="P720" i="21"/>
  <c r="O720" i="21"/>
  <c r="Q720" i="21"/>
  <c r="M722" i="21"/>
  <c r="H723" i="21"/>
  <c r="L722" i="21"/>
  <c r="J722" i="21"/>
  <c r="K722" i="21"/>
  <c r="I722" i="21"/>
  <c r="P721" i="21"/>
  <c r="O721" i="21"/>
  <c r="Q721" i="21"/>
  <c r="J723" i="21"/>
  <c r="I723" i="21"/>
  <c r="M723" i="21"/>
  <c r="H724" i="21"/>
  <c r="K723" i="21"/>
  <c r="L723" i="21"/>
  <c r="O722" i="21"/>
  <c r="P722" i="21"/>
  <c r="Q722" i="21"/>
  <c r="O723" i="21"/>
  <c r="Q723" i="21"/>
  <c r="P723" i="21"/>
  <c r="J724" i="21"/>
  <c r="L724" i="21"/>
  <c r="I724" i="21"/>
  <c r="M724" i="21"/>
  <c r="K724" i="21"/>
  <c r="H725" i="21"/>
  <c r="P724" i="21"/>
  <c r="O724" i="21"/>
  <c r="Q724" i="21"/>
  <c r="I725" i="21"/>
  <c r="K725" i="21"/>
  <c r="M725" i="21"/>
  <c r="L725" i="21"/>
  <c r="H726" i="21"/>
  <c r="J725" i="21"/>
  <c r="O725" i="21"/>
  <c r="Q725" i="21"/>
  <c r="P725" i="21"/>
  <c r="L726" i="21"/>
  <c r="J726" i="21"/>
  <c r="H727" i="21"/>
  <c r="M726" i="21"/>
  <c r="I726" i="21"/>
  <c r="K726" i="21"/>
  <c r="I727" i="21"/>
  <c r="M727" i="21"/>
  <c r="K727" i="21"/>
  <c r="J727" i="21"/>
  <c r="L727" i="21"/>
  <c r="H728" i="21"/>
  <c r="P726" i="21"/>
  <c r="O726" i="21"/>
  <c r="Q726" i="21"/>
  <c r="Q727" i="21"/>
  <c r="P727" i="21"/>
  <c r="O727" i="21"/>
  <c r="L728" i="21"/>
  <c r="I728" i="21"/>
  <c r="M728" i="21"/>
  <c r="K728" i="21"/>
  <c r="H729" i="21"/>
  <c r="J728" i="21"/>
  <c r="O728" i="21"/>
  <c r="Q728" i="21"/>
  <c r="P728" i="21"/>
  <c r="I729" i="21"/>
  <c r="K729" i="21"/>
  <c r="M729" i="21"/>
  <c r="L729" i="21"/>
  <c r="H730" i="21"/>
  <c r="J729" i="21"/>
  <c r="P729" i="21"/>
  <c r="Q729" i="21"/>
  <c r="O729" i="21"/>
  <c r="J730" i="21"/>
  <c r="I730" i="21"/>
  <c r="H731" i="21"/>
  <c r="K730" i="21"/>
  <c r="L730" i="21"/>
  <c r="M730" i="21"/>
  <c r="P730" i="21"/>
  <c r="Q730" i="21"/>
  <c r="O730" i="21"/>
  <c r="I731" i="21"/>
  <c r="M731" i="21"/>
  <c r="H732" i="21"/>
  <c r="L731" i="21"/>
  <c r="J731" i="21"/>
  <c r="K731" i="21"/>
  <c r="P731" i="21"/>
  <c r="O731" i="21"/>
  <c r="Q731" i="21"/>
  <c r="J732" i="21"/>
  <c r="I732" i="21"/>
  <c r="M732" i="21"/>
  <c r="H733" i="21"/>
  <c r="L732" i="21"/>
  <c r="K732" i="21"/>
  <c r="O732" i="21"/>
  <c r="Q732" i="21"/>
  <c r="P732" i="21"/>
  <c r="H734" i="21"/>
  <c r="I733" i="21"/>
  <c r="J733" i="21"/>
  <c r="K733" i="21"/>
  <c r="L733" i="21"/>
  <c r="M733" i="21"/>
  <c r="K734" i="21"/>
  <c r="L734" i="21"/>
  <c r="I734" i="21"/>
  <c r="H735" i="21"/>
  <c r="M734" i="21"/>
  <c r="J734" i="21"/>
  <c r="P733" i="21"/>
  <c r="O733" i="21"/>
  <c r="Q733" i="21"/>
  <c r="Q734" i="21"/>
  <c r="O734" i="21"/>
  <c r="P734" i="21"/>
  <c r="M735" i="21"/>
  <c r="I735" i="21"/>
  <c r="J735" i="21"/>
  <c r="L735" i="21"/>
  <c r="K735" i="21"/>
  <c r="H736" i="21"/>
  <c r="Q735" i="21"/>
  <c r="P735" i="21"/>
  <c r="O735" i="21"/>
  <c r="M736" i="21"/>
  <c r="H737" i="21"/>
  <c r="L736" i="21"/>
  <c r="J736" i="21"/>
  <c r="K736" i="21"/>
  <c r="I736" i="21"/>
  <c r="L737" i="21"/>
  <c r="J737" i="21"/>
  <c r="M737" i="21"/>
  <c r="H738" i="21"/>
  <c r="I737" i="21"/>
  <c r="K737" i="21"/>
  <c r="O736" i="21"/>
  <c r="Q736" i="21"/>
  <c r="P736" i="21"/>
  <c r="I738" i="21"/>
  <c r="J738" i="21"/>
  <c r="L738" i="21"/>
  <c r="M738" i="21"/>
  <c r="H739" i="21"/>
  <c r="K738" i="21"/>
  <c r="P737" i="21"/>
  <c r="O737" i="21"/>
  <c r="Q737" i="21"/>
  <c r="Q738" i="21"/>
  <c r="P738" i="21"/>
  <c r="O738" i="21"/>
  <c r="K739" i="21"/>
  <c r="M739" i="21"/>
  <c r="H740" i="21"/>
  <c r="L739" i="21"/>
  <c r="J739" i="21"/>
  <c r="I739" i="21"/>
  <c r="J740" i="21"/>
  <c r="I740" i="21"/>
  <c r="K740" i="21"/>
  <c r="M740" i="21"/>
  <c r="L740" i="21"/>
  <c r="H741" i="21"/>
  <c r="O739" i="21"/>
  <c r="Q739" i="21"/>
  <c r="P739" i="21"/>
  <c r="P740" i="21"/>
  <c r="O740" i="21"/>
  <c r="Q740" i="21"/>
  <c r="I741" i="21"/>
  <c r="L741" i="21"/>
  <c r="M741" i="21"/>
  <c r="J741" i="21"/>
  <c r="H742" i="21"/>
  <c r="K741" i="21"/>
  <c r="P741" i="21"/>
  <c r="Q741" i="21"/>
  <c r="O741" i="21"/>
  <c r="K742" i="21"/>
  <c r="J742" i="21"/>
  <c r="M742" i="21"/>
  <c r="L742" i="21"/>
  <c r="I742" i="21"/>
  <c r="H743" i="21"/>
  <c r="Q742" i="21"/>
  <c r="P742" i="21"/>
  <c r="O742" i="21"/>
  <c r="J743" i="21"/>
  <c r="H744" i="21"/>
  <c r="M743" i="21"/>
  <c r="I743" i="21"/>
  <c r="K743" i="21"/>
  <c r="L743" i="21"/>
  <c r="J744" i="21"/>
  <c r="M744" i="21"/>
  <c r="I744" i="21"/>
  <c r="K744" i="21"/>
  <c r="L744" i="21"/>
  <c r="H745" i="21"/>
  <c r="Q743" i="21"/>
  <c r="P743" i="21"/>
  <c r="O743" i="21"/>
  <c r="Q744" i="21"/>
  <c r="O744" i="21"/>
  <c r="P744" i="21"/>
  <c r="K745" i="21"/>
  <c r="J745" i="21"/>
  <c r="I745" i="21"/>
  <c r="H746" i="21"/>
  <c r="M745" i="21"/>
  <c r="L745" i="21"/>
  <c r="Q745" i="21"/>
  <c r="O745" i="21"/>
  <c r="P745" i="21"/>
  <c r="H747" i="21"/>
  <c r="J746" i="21"/>
  <c r="L746" i="21"/>
  <c r="I746" i="21"/>
  <c r="M746" i="21"/>
  <c r="K746" i="21"/>
  <c r="M747" i="21"/>
  <c r="I747" i="21"/>
  <c r="J747" i="21"/>
  <c r="K747" i="21"/>
  <c r="H748" i="21"/>
  <c r="L747" i="21"/>
  <c r="Q746" i="21"/>
  <c r="O746" i="21"/>
  <c r="P746" i="21"/>
  <c r="O747" i="21"/>
  <c r="Q747" i="21"/>
  <c r="P747" i="21"/>
  <c r="J748" i="21"/>
  <c r="H749" i="21"/>
  <c r="I748" i="21"/>
  <c r="M748" i="21"/>
  <c r="L748" i="21"/>
  <c r="K748" i="21"/>
  <c r="J749" i="21"/>
  <c r="M749" i="21"/>
  <c r="I749" i="21"/>
  <c r="K749" i="21"/>
  <c r="H750" i="21"/>
  <c r="L749" i="21"/>
  <c r="Q748" i="21"/>
  <c r="P748" i="21"/>
  <c r="O748" i="21"/>
  <c r="O749" i="21"/>
  <c r="P749" i="21"/>
  <c r="Q749" i="21"/>
  <c r="J750" i="21"/>
  <c r="I750" i="21"/>
  <c r="H751" i="21"/>
  <c r="K750" i="21"/>
  <c r="M750" i="21"/>
  <c r="L750" i="21"/>
  <c r="Q750" i="21"/>
  <c r="P750" i="21"/>
  <c r="O750" i="21"/>
  <c r="K751" i="21"/>
  <c r="M751" i="21"/>
  <c r="L751" i="21"/>
  <c r="I751" i="21"/>
  <c r="H752" i="21"/>
  <c r="J751" i="21"/>
  <c r="Q751" i="21"/>
  <c r="P751" i="21"/>
  <c r="O751" i="21"/>
  <c r="K752" i="21"/>
  <c r="L752" i="21"/>
  <c r="H753" i="21"/>
  <c r="M752" i="21"/>
  <c r="J752" i="21"/>
  <c r="I752" i="21"/>
  <c r="L753" i="21"/>
  <c r="K753" i="21"/>
  <c r="I753" i="21"/>
  <c r="M753" i="21"/>
  <c r="J753" i="21"/>
  <c r="H754" i="21"/>
  <c r="Q752" i="21"/>
  <c r="P752" i="21"/>
  <c r="O752" i="21"/>
  <c r="Q753" i="21"/>
  <c r="P753" i="21"/>
  <c r="O753" i="21"/>
  <c r="M754" i="21"/>
  <c r="K754" i="21"/>
  <c r="J754" i="21"/>
  <c r="H755" i="21"/>
  <c r="I754" i="21"/>
  <c r="L754" i="21"/>
  <c r="I755" i="21"/>
  <c r="J755" i="21"/>
  <c r="H756" i="21"/>
  <c r="K755" i="21"/>
  <c r="L755" i="21"/>
  <c r="M755" i="21"/>
  <c r="Q754" i="21"/>
  <c r="O754" i="21"/>
  <c r="P754" i="21"/>
  <c r="Q755" i="21"/>
  <c r="P755" i="21"/>
  <c r="O755" i="21"/>
  <c r="H757" i="21"/>
  <c r="I756" i="21"/>
  <c r="M756" i="21"/>
  <c r="J756" i="21"/>
  <c r="L756" i="21"/>
  <c r="K756" i="21"/>
  <c r="J757" i="21"/>
  <c r="L757" i="21"/>
  <c r="H758" i="21"/>
  <c r="M757" i="21"/>
  <c r="I757" i="21"/>
  <c r="K757" i="21"/>
  <c r="O756" i="21"/>
  <c r="P756" i="21"/>
  <c r="Q756" i="21"/>
  <c r="K758" i="21"/>
  <c r="J758" i="21"/>
  <c r="I758" i="21"/>
  <c r="H759" i="21"/>
  <c r="L758" i="21"/>
  <c r="M758" i="21"/>
  <c r="Q757" i="21"/>
  <c r="O757" i="21"/>
  <c r="P757" i="21"/>
  <c r="O758" i="21"/>
  <c r="Q758" i="21"/>
  <c r="P758" i="21"/>
  <c r="J759" i="21"/>
  <c r="H760" i="21"/>
  <c r="K759" i="21"/>
  <c r="L759" i="21"/>
  <c r="I759" i="21"/>
  <c r="M759" i="21"/>
  <c r="I760" i="21"/>
  <c r="J760" i="21"/>
  <c r="K760" i="21"/>
  <c r="H761" i="21"/>
  <c r="L760" i="21"/>
  <c r="M760" i="21"/>
  <c r="O759" i="21"/>
  <c r="P759" i="21"/>
  <c r="Q759" i="21"/>
  <c r="O760" i="21"/>
  <c r="Q760" i="21"/>
  <c r="P760" i="21"/>
  <c r="H762" i="21"/>
  <c r="L761" i="21"/>
  <c r="J761" i="21"/>
  <c r="I761" i="21"/>
  <c r="K761" i="21"/>
  <c r="M761" i="21"/>
  <c r="K762" i="21"/>
  <c r="L762" i="21"/>
  <c r="J762" i="21"/>
  <c r="M762" i="21"/>
  <c r="I762" i="21"/>
  <c r="H763" i="21"/>
  <c r="O761" i="21"/>
  <c r="Q761" i="21"/>
  <c r="P761" i="21"/>
  <c r="Q762" i="21"/>
  <c r="O762" i="21"/>
  <c r="P762" i="21"/>
  <c r="I763" i="21"/>
  <c r="M763" i="21"/>
  <c r="K763" i="21"/>
  <c r="J763" i="21"/>
  <c r="L763" i="21"/>
  <c r="H764" i="21"/>
  <c r="P763" i="21"/>
  <c r="Q763" i="21"/>
  <c r="O763" i="21"/>
  <c r="J764" i="21"/>
  <c r="H765" i="21"/>
  <c r="K764" i="21"/>
  <c r="I764" i="21"/>
  <c r="M764" i="21"/>
  <c r="L764" i="21"/>
  <c r="K765" i="21"/>
  <c r="I765" i="21"/>
  <c r="H766" i="21"/>
  <c r="M765" i="21"/>
  <c r="J765" i="21"/>
  <c r="L765" i="21"/>
  <c r="O764" i="21"/>
  <c r="Q764" i="21"/>
  <c r="P764" i="21"/>
  <c r="Q765" i="21"/>
  <c r="O765" i="21"/>
  <c r="P765" i="21"/>
  <c r="J766" i="21"/>
  <c r="K766" i="21"/>
  <c r="I766" i="21"/>
  <c r="H767" i="21"/>
  <c r="L766" i="21"/>
  <c r="M766" i="21"/>
  <c r="P766" i="21"/>
  <c r="O766" i="21"/>
  <c r="Q766" i="21"/>
  <c r="J767" i="21"/>
  <c r="H768" i="21"/>
  <c r="K767" i="21"/>
  <c r="I767" i="21"/>
  <c r="M767" i="21"/>
  <c r="L767" i="21"/>
  <c r="I768" i="21"/>
  <c r="K768" i="21"/>
  <c r="J768" i="21"/>
  <c r="M768" i="21"/>
  <c r="L768" i="21"/>
  <c r="H769" i="21"/>
  <c r="O767" i="21"/>
  <c r="P767" i="21"/>
  <c r="Q767" i="21"/>
  <c r="O768" i="21"/>
  <c r="Q768" i="21"/>
  <c r="P768" i="21"/>
  <c r="I769" i="21"/>
  <c r="L769" i="21"/>
  <c r="K769" i="21"/>
  <c r="H770" i="21"/>
  <c r="J769" i="21"/>
  <c r="M769" i="21"/>
  <c r="P769" i="21"/>
  <c r="Q769" i="21"/>
  <c r="O769" i="21"/>
  <c r="I770" i="21"/>
  <c r="M770" i="21"/>
  <c r="J770" i="21"/>
  <c r="H771" i="21"/>
  <c r="K770" i="21"/>
  <c r="L770" i="21"/>
  <c r="P770" i="21"/>
  <c r="O770" i="21"/>
  <c r="Q770" i="21"/>
  <c r="I771" i="21"/>
  <c r="H772" i="21"/>
  <c r="L771" i="21"/>
  <c r="M771" i="21"/>
  <c r="J771" i="21"/>
  <c r="K771" i="21"/>
  <c r="O771" i="21"/>
  <c r="P771" i="21"/>
  <c r="Q771" i="21"/>
  <c r="I772" i="21"/>
  <c r="L772" i="21"/>
  <c r="J772" i="21"/>
  <c r="M772" i="21"/>
  <c r="K772" i="21"/>
  <c r="H773" i="21"/>
  <c r="Q772" i="21"/>
  <c r="P772" i="21"/>
  <c r="O772" i="21"/>
  <c r="K773" i="21"/>
  <c r="I773" i="21"/>
  <c r="J773" i="21"/>
  <c r="L773" i="21"/>
  <c r="M773" i="21"/>
  <c r="H774" i="21"/>
  <c r="P773" i="21"/>
  <c r="O773" i="21"/>
  <c r="Q773" i="21"/>
  <c r="K774" i="21"/>
  <c r="L774" i="21"/>
  <c r="I774" i="21"/>
  <c r="M774" i="21"/>
  <c r="J774" i="21"/>
  <c r="H775" i="21"/>
  <c r="O774" i="21"/>
  <c r="P774" i="21"/>
  <c r="Q774" i="21"/>
  <c r="I775" i="21"/>
  <c r="M775" i="21"/>
  <c r="H776" i="21"/>
  <c r="J775" i="21"/>
  <c r="L775" i="21"/>
  <c r="K775" i="21"/>
  <c r="Q775" i="21"/>
  <c r="P775" i="21"/>
  <c r="O775" i="21"/>
  <c r="M776" i="21"/>
  <c r="J776" i="21"/>
  <c r="K776" i="21"/>
  <c r="H777" i="21"/>
  <c r="I776" i="21"/>
  <c r="L776" i="21"/>
  <c r="L777" i="21"/>
  <c r="H778" i="21"/>
  <c r="I777" i="21"/>
  <c r="J777" i="21"/>
  <c r="M777" i="21"/>
  <c r="K777" i="21"/>
  <c r="P776" i="21"/>
  <c r="Q776" i="21"/>
  <c r="O776" i="21"/>
  <c r="I778" i="21"/>
  <c r="L778" i="21"/>
  <c r="K778" i="21"/>
  <c r="J778" i="21"/>
  <c r="H779" i="21"/>
  <c r="M778" i="21"/>
  <c r="P777" i="21"/>
  <c r="Q777" i="21"/>
  <c r="O777" i="21"/>
  <c r="P778" i="21"/>
  <c r="Q778" i="21"/>
  <c r="O778" i="21"/>
  <c r="H780" i="21"/>
  <c r="L779" i="21"/>
  <c r="I779" i="21"/>
  <c r="M779" i="21"/>
  <c r="J779" i="21"/>
  <c r="K779" i="21"/>
  <c r="L780" i="21"/>
  <c r="I780" i="21"/>
  <c r="J780" i="21"/>
  <c r="M780" i="21"/>
  <c r="K780" i="21"/>
  <c r="H781" i="21"/>
  <c r="Q779" i="21"/>
  <c r="P779" i="21"/>
  <c r="O779" i="21"/>
  <c r="P780" i="21"/>
  <c r="O780" i="21"/>
  <c r="Q780" i="21"/>
  <c r="H782" i="21"/>
  <c r="I781" i="21"/>
  <c r="K781" i="21"/>
  <c r="L781" i="21"/>
  <c r="M781" i="21"/>
  <c r="J781" i="21"/>
  <c r="I782" i="21"/>
  <c r="L782" i="21"/>
  <c r="H783" i="21"/>
  <c r="J782" i="21"/>
  <c r="M782" i="21"/>
  <c r="K782" i="21"/>
  <c r="P781" i="21"/>
  <c r="O781" i="21"/>
  <c r="Q781" i="21"/>
  <c r="Q782" i="21"/>
  <c r="P782" i="21"/>
  <c r="O782" i="21"/>
  <c r="I783" i="21"/>
  <c r="M783" i="21"/>
  <c r="L783" i="21"/>
  <c r="H784" i="21"/>
  <c r="J783" i="21"/>
  <c r="K783" i="21"/>
  <c r="P783" i="21"/>
  <c r="O783" i="21"/>
  <c r="Q783" i="21"/>
  <c r="H785" i="21"/>
  <c r="J784" i="21"/>
  <c r="I784" i="21"/>
  <c r="K784" i="21"/>
  <c r="M784" i="21"/>
  <c r="L784" i="21"/>
  <c r="I785" i="21"/>
  <c r="K785" i="21"/>
  <c r="M785" i="21"/>
  <c r="L785" i="21"/>
  <c r="H786" i="21"/>
  <c r="J785" i="21"/>
  <c r="Q784" i="21"/>
  <c r="P784" i="21"/>
  <c r="O784" i="21"/>
  <c r="P785" i="21"/>
  <c r="O785" i="21"/>
  <c r="Q785" i="21"/>
  <c r="I786" i="21"/>
  <c r="M786" i="21"/>
  <c r="L786" i="21"/>
  <c r="H787" i="21"/>
  <c r="K786" i="21"/>
  <c r="J786" i="21"/>
  <c r="P786" i="21"/>
  <c r="O786" i="21"/>
  <c r="Q786" i="21"/>
  <c r="I787" i="21"/>
  <c r="K787" i="21"/>
  <c r="M787" i="21"/>
  <c r="L787" i="21"/>
  <c r="H788" i="21"/>
  <c r="J787" i="21"/>
  <c r="P787" i="21"/>
  <c r="Q787" i="21"/>
  <c r="O787" i="21"/>
  <c r="M788" i="21"/>
  <c r="K788" i="21"/>
  <c r="L788" i="21"/>
  <c r="J788" i="21"/>
  <c r="I788" i="21"/>
  <c r="H789" i="21"/>
  <c r="P788" i="21"/>
  <c r="Q788" i="21"/>
  <c r="O788" i="21"/>
  <c r="M789" i="21"/>
  <c r="J789" i="21"/>
  <c r="K789" i="21"/>
  <c r="I789" i="21"/>
  <c r="H790" i="21"/>
  <c r="L789" i="21"/>
  <c r="Q789" i="21"/>
  <c r="O789" i="21"/>
  <c r="P789" i="21"/>
  <c r="M790" i="21"/>
  <c r="H791" i="21"/>
  <c r="J790" i="21"/>
  <c r="K790" i="21"/>
  <c r="L790" i="21"/>
  <c r="I790" i="21"/>
  <c r="H792" i="21"/>
  <c r="J791" i="21"/>
  <c r="I791" i="21"/>
  <c r="M791" i="21"/>
  <c r="L791" i="21"/>
  <c r="K791" i="21"/>
  <c r="O790" i="21"/>
  <c r="P790" i="21"/>
  <c r="Q790" i="21"/>
  <c r="I792" i="21"/>
  <c r="M792" i="21"/>
  <c r="H793" i="21"/>
  <c r="L792" i="21"/>
  <c r="J792" i="21"/>
  <c r="K792" i="21"/>
  <c r="P791" i="21"/>
  <c r="Q791" i="21"/>
  <c r="O791" i="21"/>
  <c r="Q792" i="21"/>
  <c r="O792" i="21"/>
  <c r="P792" i="21"/>
  <c r="M793" i="21"/>
  <c r="H794" i="21"/>
  <c r="K793" i="21"/>
  <c r="L793" i="21"/>
  <c r="I793" i="21"/>
  <c r="J793" i="21"/>
  <c r="I794" i="21"/>
  <c r="M794" i="21"/>
  <c r="L794" i="21"/>
  <c r="K794" i="21"/>
  <c r="H795" i="21"/>
  <c r="J794" i="21"/>
  <c r="O793" i="21"/>
  <c r="Q793" i="21"/>
  <c r="P793" i="21"/>
  <c r="Q794" i="21"/>
  <c r="P794" i="21"/>
  <c r="O794" i="21"/>
  <c r="J795" i="21"/>
  <c r="K795" i="21"/>
  <c r="M795" i="21"/>
  <c r="L795" i="21"/>
  <c r="H796" i="21"/>
  <c r="I795" i="21"/>
  <c r="I796" i="21"/>
  <c r="M796" i="21"/>
  <c r="K796" i="21"/>
  <c r="L796" i="21"/>
  <c r="J796" i="21"/>
  <c r="H797" i="21"/>
  <c r="Q795" i="21"/>
  <c r="O795" i="21"/>
  <c r="P795" i="21"/>
  <c r="P796" i="21"/>
  <c r="Q796" i="21"/>
  <c r="O796" i="21"/>
  <c r="K797" i="21"/>
  <c r="M797" i="21"/>
  <c r="J797" i="21"/>
  <c r="H798" i="21"/>
  <c r="I797" i="21"/>
  <c r="L797" i="21"/>
  <c r="J798" i="21"/>
  <c r="M798" i="21"/>
  <c r="L798" i="21"/>
  <c r="H799" i="21"/>
  <c r="I798" i="21"/>
  <c r="K798" i="21"/>
  <c r="P797" i="21"/>
  <c r="Q797" i="21"/>
  <c r="O797" i="21"/>
  <c r="J799" i="21"/>
  <c r="K799" i="21"/>
  <c r="H800" i="21"/>
  <c r="I799" i="21"/>
  <c r="L799" i="21"/>
  <c r="M799" i="21"/>
  <c r="O798" i="21"/>
  <c r="P798" i="21"/>
  <c r="Q798" i="21"/>
  <c r="J800" i="21"/>
  <c r="H801" i="21"/>
  <c r="I800" i="21"/>
  <c r="M800" i="21"/>
  <c r="L800" i="21"/>
  <c r="K800" i="21"/>
  <c r="P799" i="21"/>
  <c r="Q799" i="21"/>
  <c r="O799" i="21"/>
  <c r="M801" i="21"/>
  <c r="L801" i="21"/>
  <c r="J801" i="21"/>
  <c r="K801" i="21"/>
  <c r="H802" i="21"/>
  <c r="I801" i="21"/>
  <c r="P800" i="21"/>
  <c r="O800" i="21"/>
  <c r="Q800" i="21"/>
  <c r="M802" i="21"/>
  <c r="L802" i="21"/>
  <c r="K802" i="21"/>
  <c r="H803" i="21"/>
  <c r="I802" i="21"/>
  <c r="J802" i="21"/>
  <c r="Q801" i="21"/>
  <c r="O801" i="21"/>
  <c r="P801" i="21"/>
  <c r="H804" i="21"/>
  <c r="L803" i="21"/>
  <c r="J803" i="21"/>
  <c r="I803" i="21"/>
  <c r="M803" i="21"/>
  <c r="K803" i="21"/>
  <c r="O802" i="21"/>
  <c r="P802" i="21"/>
  <c r="Q802" i="21"/>
  <c r="L804" i="21"/>
  <c r="H805" i="21"/>
  <c r="M804" i="21"/>
  <c r="J804" i="21"/>
  <c r="K804" i="21"/>
  <c r="I804" i="21"/>
  <c r="O803" i="21"/>
  <c r="Q803" i="21"/>
  <c r="P803" i="21"/>
  <c r="H806" i="21"/>
  <c r="I805" i="21"/>
  <c r="M805" i="21"/>
  <c r="L805" i="21"/>
  <c r="K805" i="21"/>
  <c r="J805" i="21"/>
  <c r="Q804" i="21"/>
  <c r="O804" i="21"/>
  <c r="P804" i="21"/>
  <c r="L806" i="21"/>
  <c r="H807" i="21"/>
  <c r="I806" i="21"/>
  <c r="M806" i="21"/>
  <c r="K806" i="21"/>
  <c r="J806" i="21"/>
  <c r="Q805" i="21"/>
  <c r="P805" i="21"/>
  <c r="O805" i="21"/>
  <c r="M807" i="21"/>
  <c r="J807" i="21"/>
  <c r="L807" i="21"/>
  <c r="I807" i="21"/>
  <c r="H808" i="21"/>
  <c r="K807" i="21"/>
  <c r="Q806" i="21"/>
  <c r="P806" i="21"/>
  <c r="O806" i="21"/>
  <c r="Q807" i="21"/>
  <c r="P807" i="21"/>
  <c r="O807" i="21"/>
  <c r="I808" i="21"/>
  <c r="K808" i="21"/>
  <c r="J808" i="21"/>
  <c r="M808" i="21"/>
  <c r="H809" i="21"/>
  <c r="L808" i="21"/>
  <c r="Q808" i="21"/>
  <c r="P808" i="21"/>
  <c r="O808" i="21"/>
  <c r="H810" i="21"/>
  <c r="M809" i="21"/>
  <c r="K809" i="21"/>
  <c r="L809" i="21"/>
  <c r="I809" i="21"/>
  <c r="J809" i="21"/>
  <c r="K810" i="21"/>
  <c r="I810" i="21"/>
  <c r="H811" i="21"/>
  <c r="J810" i="21"/>
  <c r="L810" i="21"/>
  <c r="M810" i="21"/>
  <c r="P809" i="21"/>
  <c r="Q809" i="21"/>
  <c r="O809" i="21"/>
  <c r="Q810" i="21"/>
  <c r="O810" i="21"/>
  <c r="P810" i="21"/>
  <c r="K811" i="21"/>
  <c r="L811" i="21"/>
  <c r="M811" i="21"/>
  <c r="J811" i="21"/>
  <c r="H812" i="21"/>
  <c r="I811" i="21"/>
  <c r="J812" i="21"/>
  <c r="K812" i="21"/>
  <c r="L812" i="21"/>
  <c r="M812" i="21"/>
  <c r="I812" i="21"/>
  <c r="H813" i="21"/>
  <c r="Q811" i="21"/>
  <c r="P811" i="21"/>
  <c r="O811" i="21"/>
  <c r="O812" i="21"/>
  <c r="P812" i="21"/>
  <c r="Q812" i="21"/>
  <c r="K813" i="21"/>
  <c r="L813" i="21"/>
  <c r="J813" i="21"/>
  <c r="I813" i="21"/>
  <c r="M813" i="21"/>
  <c r="H814" i="21"/>
  <c r="P813" i="21"/>
  <c r="O813" i="21"/>
  <c r="Q813" i="21"/>
  <c r="L814" i="21"/>
  <c r="K814" i="21"/>
  <c r="J814" i="21"/>
  <c r="I814" i="21"/>
  <c r="H815" i="21"/>
  <c r="M814" i="21"/>
  <c r="Q814" i="21"/>
  <c r="P814" i="21"/>
  <c r="O814" i="21"/>
  <c r="J815" i="21"/>
  <c r="K815" i="21"/>
  <c r="H816" i="21"/>
  <c r="M815" i="21"/>
  <c r="L815" i="21"/>
  <c r="I815" i="21"/>
  <c r="L816" i="21"/>
  <c r="M816" i="21"/>
  <c r="H817" i="21"/>
  <c r="J816" i="21"/>
  <c r="I816" i="21"/>
  <c r="K816" i="21"/>
  <c r="O815" i="21"/>
  <c r="Q815" i="21"/>
  <c r="P815" i="21"/>
  <c r="J817" i="21"/>
  <c r="M817" i="21"/>
  <c r="K817" i="21"/>
  <c r="H818" i="21"/>
  <c r="L817" i="21"/>
  <c r="I817" i="21"/>
  <c r="Q816" i="21"/>
  <c r="P816" i="21"/>
  <c r="O816" i="21"/>
  <c r="H819" i="21"/>
  <c r="J818" i="21"/>
  <c r="I818" i="21"/>
  <c r="L818" i="21"/>
  <c r="M818" i="21"/>
  <c r="K818" i="21"/>
  <c r="Q817" i="21"/>
  <c r="O817" i="21"/>
  <c r="P817" i="21"/>
  <c r="I819" i="21"/>
  <c r="J819" i="21"/>
  <c r="L819" i="21"/>
  <c r="K819" i="21"/>
  <c r="M819" i="21"/>
  <c r="H820" i="21"/>
  <c r="Q818" i="21"/>
  <c r="O818" i="21"/>
  <c r="P818" i="21"/>
  <c r="O819" i="21"/>
  <c r="Q819" i="21"/>
  <c r="P819" i="21"/>
  <c r="M820" i="21"/>
  <c r="H821" i="21"/>
  <c r="K820" i="21"/>
  <c r="I820" i="21"/>
  <c r="J820" i="21"/>
  <c r="L820" i="21"/>
  <c r="L821" i="21"/>
  <c r="H822" i="21"/>
  <c r="I821" i="21"/>
  <c r="M821" i="21"/>
  <c r="K821" i="21"/>
  <c r="J821" i="21"/>
  <c r="Q820" i="21"/>
  <c r="P820" i="21"/>
  <c r="O820" i="21"/>
  <c r="I822" i="21"/>
  <c r="K822" i="21"/>
  <c r="L822" i="21"/>
  <c r="J822" i="21"/>
  <c r="H823" i="21"/>
  <c r="M822" i="21"/>
  <c r="Q821" i="21"/>
  <c r="O821" i="21"/>
  <c r="P821" i="21"/>
  <c r="P822" i="21"/>
  <c r="O822" i="21"/>
  <c r="Q822" i="21"/>
  <c r="H824" i="21"/>
  <c r="I823" i="21"/>
  <c r="K823" i="21"/>
  <c r="M823" i="21"/>
  <c r="J823" i="21"/>
  <c r="L823" i="21"/>
  <c r="M824" i="21"/>
  <c r="J824" i="21"/>
  <c r="I824" i="21"/>
  <c r="K824" i="21"/>
  <c r="H825" i="21"/>
  <c r="L824" i="21"/>
  <c r="O823" i="21"/>
  <c r="Q823" i="21"/>
  <c r="P823" i="21"/>
  <c r="Q824" i="21"/>
  <c r="P824" i="21"/>
  <c r="O824" i="21"/>
  <c r="H826" i="21"/>
  <c r="K825" i="21"/>
  <c r="I825" i="21"/>
  <c r="L825" i="21"/>
  <c r="M825" i="21"/>
  <c r="J825" i="21"/>
  <c r="K826" i="21"/>
  <c r="I826" i="21"/>
  <c r="H827" i="21"/>
  <c r="J826" i="21"/>
  <c r="M826" i="21"/>
  <c r="L826" i="21"/>
  <c r="Q825" i="21"/>
  <c r="O825" i="21"/>
  <c r="P825" i="21"/>
  <c r="O826" i="21"/>
  <c r="Q826" i="21"/>
  <c r="P826" i="21"/>
  <c r="M827" i="21"/>
  <c r="I827" i="21"/>
  <c r="H828" i="21"/>
  <c r="J827" i="21"/>
  <c r="K827" i="21"/>
  <c r="L827" i="21"/>
  <c r="P827" i="21"/>
  <c r="Q827" i="21"/>
  <c r="O827" i="21"/>
  <c r="I828" i="21"/>
  <c r="L828" i="21"/>
  <c r="H829" i="21"/>
  <c r="K828" i="21"/>
  <c r="J828" i="21"/>
  <c r="M828" i="21"/>
  <c r="Q828" i="21"/>
  <c r="P828" i="21"/>
  <c r="O828" i="21"/>
  <c r="H830" i="21"/>
  <c r="I829" i="21"/>
  <c r="M829" i="21"/>
  <c r="J829" i="21"/>
  <c r="K829" i="21"/>
  <c r="L829" i="21"/>
  <c r="H831" i="21"/>
  <c r="I830" i="21"/>
  <c r="K830" i="21"/>
  <c r="J830" i="21"/>
  <c r="L830" i="21"/>
  <c r="M830" i="21"/>
  <c r="O829" i="21"/>
  <c r="Q829" i="21"/>
  <c r="P829" i="21"/>
  <c r="J831" i="21"/>
  <c r="K831" i="21"/>
  <c r="M831" i="21"/>
  <c r="I831" i="21"/>
  <c r="H832" i="21"/>
  <c r="L831" i="21"/>
  <c r="Q830" i="21"/>
  <c r="O830" i="21"/>
  <c r="P830" i="21"/>
  <c r="Q831" i="21"/>
  <c r="P831" i="21"/>
  <c r="O831" i="21"/>
  <c r="I832" i="21"/>
  <c r="L832" i="21"/>
  <c r="M832" i="21"/>
  <c r="J832" i="21"/>
  <c r="H833" i="21"/>
  <c r="K832" i="21"/>
  <c r="P832" i="21"/>
  <c r="O832" i="21"/>
  <c r="Q832" i="21"/>
  <c r="H834" i="21"/>
  <c r="I833" i="21"/>
  <c r="M833" i="21"/>
  <c r="K833" i="21"/>
  <c r="J833" i="21"/>
  <c r="L833" i="21"/>
  <c r="K834" i="21"/>
  <c r="I834" i="21"/>
  <c r="M834" i="21"/>
  <c r="L834" i="21"/>
  <c r="H835" i="21"/>
  <c r="J834" i="21"/>
  <c r="O833" i="21"/>
  <c r="Q833" i="21"/>
  <c r="P833" i="21"/>
  <c r="O834" i="21"/>
  <c r="P834" i="21"/>
  <c r="Q834" i="21"/>
  <c r="K835" i="21"/>
  <c r="J835" i="21"/>
  <c r="H836" i="21"/>
  <c r="M835" i="21"/>
  <c r="L835" i="21"/>
  <c r="I835" i="21"/>
  <c r="I836" i="21"/>
  <c r="J836" i="21"/>
  <c r="M836" i="21"/>
  <c r="L836" i="21"/>
  <c r="H837" i="21"/>
  <c r="K836" i="21"/>
  <c r="O835" i="21"/>
  <c r="Q835" i="21"/>
  <c r="P835" i="21"/>
  <c r="O836" i="21"/>
  <c r="P836" i="21"/>
  <c r="Q836" i="21"/>
  <c r="K837" i="21"/>
  <c r="J837" i="21"/>
  <c r="L837" i="21"/>
  <c r="M837" i="21"/>
  <c r="H838" i="21"/>
  <c r="I837" i="21"/>
  <c r="L838" i="21"/>
  <c r="I838" i="21"/>
  <c r="M838" i="21"/>
  <c r="J838" i="21"/>
  <c r="K838" i="21"/>
  <c r="H839" i="21"/>
  <c r="Q837" i="21"/>
  <c r="O837" i="21"/>
  <c r="P837" i="21"/>
  <c r="P838" i="21"/>
  <c r="O838" i="21"/>
  <c r="Q838" i="21"/>
  <c r="L839" i="21"/>
  <c r="H840" i="21"/>
  <c r="J839" i="21"/>
  <c r="I839" i="21"/>
  <c r="M839" i="21"/>
  <c r="K839" i="21"/>
  <c r="K840" i="21"/>
  <c r="M840" i="21"/>
  <c r="H841" i="21"/>
  <c r="I840" i="21"/>
  <c r="L840" i="21"/>
  <c r="J840" i="21"/>
  <c r="Q839" i="21"/>
  <c r="O839" i="21"/>
  <c r="P839" i="21"/>
  <c r="K841" i="21"/>
  <c r="I841" i="21"/>
  <c r="L841" i="21"/>
  <c r="M841" i="21"/>
  <c r="J841" i="21"/>
  <c r="H842" i="21"/>
  <c r="Q840" i="21"/>
  <c r="O840" i="21"/>
  <c r="P840" i="21"/>
  <c r="O841" i="21"/>
  <c r="P841" i="21"/>
  <c r="Q841" i="21"/>
  <c r="M842" i="21"/>
  <c r="H843" i="21"/>
  <c r="L842" i="21"/>
  <c r="K842" i="21"/>
  <c r="I842" i="21"/>
  <c r="J842" i="21"/>
  <c r="J843" i="21"/>
  <c r="L843" i="21"/>
  <c r="K843" i="21"/>
  <c r="H844" i="21"/>
  <c r="I843" i="21"/>
  <c r="M843" i="21"/>
  <c r="O842" i="21"/>
  <c r="Q842" i="21"/>
  <c r="P842" i="21"/>
  <c r="J844" i="21"/>
  <c r="L844" i="21"/>
  <c r="H845" i="21"/>
  <c r="I844" i="21"/>
  <c r="M844" i="21"/>
  <c r="K844" i="21"/>
  <c r="P843" i="21"/>
  <c r="O843" i="21"/>
  <c r="Q843" i="21"/>
  <c r="L845" i="21"/>
  <c r="H846" i="21"/>
  <c r="I845" i="21"/>
  <c r="M845" i="21"/>
  <c r="J845" i="21"/>
  <c r="K845" i="21"/>
  <c r="Q844" i="21"/>
  <c r="O844" i="21"/>
  <c r="P844" i="21"/>
  <c r="K846" i="21"/>
  <c r="I846" i="21"/>
  <c r="H847" i="21"/>
  <c r="L846" i="21"/>
  <c r="J846" i="21"/>
  <c r="M846" i="21"/>
  <c r="P845" i="21"/>
  <c r="O845" i="21"/>
  <c r="Q845" i="21"/>
  <c r="Q846" i="21"/>
  <c r="P846" i="21"/>
  <c r="O846" i="21"/>
  <c r="L847" i="21"/>
  <c r="M847" i="21"/>
  <c r="K847" i="21"/>
  <c r="I847" i="21"/>
  <c r="H848" i="21"/>
  <c r="J847" i="21"/>
  <c r="P847" i="21"/>
  <c r="Q847" i="21"/>
  <c r="O847" i="21"/>
  <c r="K848" i="21"/>
  <c r="H849" i="21"/>
  <c r="I848" i="21"/>
  <c r="M848" i="21"/>
  <c r="L848" i="21"/>
  <c r="J848" i="21"/>
  <c r="H850" i="21"/>
  <c r="K849" i="21"/>
  <c r="M849" i="21"/>
  <c r="I849" i="21"/>
  <c r="J849" i="21"/>
  <c r="L849" i="21"/>
  <c r="P848" i="21"/>
  <c r="O848" i="21"/>
  <c r="Q848" i="21"/>
  <c r="J850" i="21"/>
  <c r="I850" i="21"/>
  <c r="H851" i="21"/>
  <c r="M850" i="21"/>
  <c r="K850" i="21"/>
  <c r="L850" i="21"/>
  <c r="P849" i="21"/>
  <c r="O849" i="21"/>
  <c r="Q849" i="21"/>
  <c r="Q850" i="21"/>
  <c r="O850" i="21"/>
  <c r="P850" i="21"/>
  <c r="I851" i="21"/>
  <c r="K851" i="21"/>
  <c r="M851" i="21"/>
  <c r="J851" i="21"/>
  <c r="H852" i="21"/>
  <c r="L851" i="21"/>
  <c r="Q851" i="21"/>
  <c r="O851" i="21"/>
  <c r="P851" i="21"/>
  <c r="L852" i="21"/>
  <c r="K852" i="21"/>
  <c r="H853" i="21"/>
  <c r="I852" i="21"/>
  <c r="J852" i="21"/>
  <c r="M852" i="21"/>
  <c r="J853" i="21"/>
  <c r="K853" i="21"/>
  <c r="H854" i="21"/>
  <c r="I853" i="21"/>
  <c r="L853" i="21"/>
  <c r="M853" i="21"/>
  <c r="P852" i="21"/>
  <c r="Q852" i="21"/>
  <c r="O852" i="21"/>
  <c r="I854" i="21"/>
  <c r="M854" i="21"/>
  <c r="L854" i="21"/>
  <c r="J854" i="21"/>
  <c r="K854" i="21"/>
  <c r="H855" i="21"/>
  <c r="O853" i="21"/>
  <c r="P853" i="21"/>
  <c r="Q853" i="21"/>
  <c r="P854" i="21"/>
  <c r="Q854" i="21"/>
  <c r="O854" i="21"/>
  <c r="K855" i="21"/>
  <c r="H856" i="21"/>
  <c r="M855" i="21"/>
  <c r="J855" i="21"/>
  <c r="I855" i="21"/>
  <c r="L855" i="21"/>
  <c r="M856" i="21"/>
  <c r="L856" i="21"/>
  <c r="H857" i="21"/>
  <c r="J856" i="21"/>
  <c r="K856" i="21"/>
  <c r="I856" i="21"/>
  <c r="P855" i="21"/>
  <c r="Q855" i="21"/>
  <c r="O855" i="21"/>
  <c r="H858" i="21"/>
  <c r="M857" i="21"/>
  <c r="J857" i="21"/>
  <c r="I857" i="21"/>
  <c r="L857" i="21"/>
  <c r="K857" i="21"/>
  <c r="P856" i="21"/>
  <c r="Q856" i="21"/>
  <c r="O856" i="21"/>
  <c r="H859" i="21"/>
  <c r="K858" i="21"/>
  <c r="L858" i="21"/>
  <c r="J858" i="21"/>
  <c r="I858" i="21"/>
  <c r="M858" i="21"/>
  <c r="P857" i="21"/>
  <c r="Q857" i="21"/>
  <c r="O857" i="21"/>
  <c r="I859" i="21"/>
  <c r="H860" i="21"/>
  <c r="J859" i="21"/>
  <c r="M859" i="21"/>
  <c r="L859" i="21"/>
  <c r="K859" i="21"/>
  <c r="Q858" i="21"/>
  <c r="O858" i="21"/>
  <c r="P858" i="21"/>
  <c r="O859" i="21"/>
  <c r="Q859" i="21"/>
  <c r="P859" i="21"/>
  <c r="L860" i="21"/>
  <c r="I860" i="21"/>
  <c r="M860" i="21"/>
  <c r="J860" i="21"/>
  <c r="K860" i="21"/>
  <c r="H861" i="21"/>
  <c r="P860" i="21"/>
  <c r="Q860" i="21"/>
  <c r="O860" i="21"/>
  <c r="K861" i="21"/>
  <c r="I861" i="21"/>
  <c r="J861" i="21"/>
  <c r="M861" i="21"/>
  <c r="L861" i="21"/>
  <c r="H862" i="21"/>
  <c r="Q861" i="21"/>
  <c r="O861" i="21"/>
  <c r="P861" i="21"/>
  <c r="L862" i="21"/>
  <c r="K862" i="21"/>
  <c r="I862" i="21"/>
  <c r="H863" i="21"/>
  <c r="J862" i="21"/>
  <c r="M862" i="21"/>
  <c r="Q862" i="21"/>
  <c r="O862" i="21"/>
  <c r="P862" i="21"/>
  <c r="K863" i="21"/>
  <c r="M863" i="21"/>
  <c r="I863" i="21"/>
  <c r="L863" i="21"/>
  <c r="J863" i="21"/>
  <c r="H864" i="21"/>
  <c r="O863" i="21"/>
  <c r="Q863" i="21"/>
  <c r="P863" i="21"/>
  <c r="I864" i="21"/>
  <c r="L864" i="21"/>
  <c r="H865" i="21"/>
  <c r="J864" i="21"/>
  <c r="K864" i="21"/>
  <c r="M864" i="21"/>
  <c r="O864" i="21"/>
  <c r="Q864" i="21"/>
  <c r="P864" i="21"/>
  <c r="H866" i="21"/>
  <c r="I865" i="21"/>
  <c r="K865" i="21"/>
  <c r="L865" i="21"/>
  <c r="M865" i="21"/>
  <c r="J865" i="21"/>
  <c r="M866" i="21"/>
  <c r="J866" i="21"/>
  <c r="I866" i="21"/>
  <c r="H867" i="21"/>
  <c r="K866" i="21"/>
  <c r="L866" i="21"/>
  <c r="Q865" i="21"/>
  <c r="P865" i="21"/>
  <c r="O865" i="21"/>
  <c r="O866" i="21"/>
  <c r="Q866" i="21"/>
  <c r="P866" i="21"/>
  <c r="K867" i="21"/>
  <c r="M867" i="21"/>
  <c r="J867" i="21"/>
  <c r="H868" i="21"/>
  <c r="L867" i="21"/>
  <c r="I867" i="21"/>
  <c r="H869" i="21"/>
  <c r="J868" i="21"/>
  <c r="K868" i="21"/>
  <c r="M868" i="21"/>
  <c r="L868" i="21"/>
  <c r="I868" i="21"/>
  <c r="O867" i="21"/>
  <c r="P867" i="21"/>
  <c r="Q867" i="21"/>
  <c r="I869" i="21"/>
  <c r="H870" i="21"/>
  <c r="M869" i="21"/>
  <c r="J869" i="21"/>
  <c r="K869" i="21"/>
  <c r="L869" i="21"/>
  <c r="Q868" i="21"/>
  <c r="P868" i="21"/>
  <c r="O868" i="21"/>
  <c r="P869" i="21"/>
  <c r="Q869" i="21"/>
  <c r="O869" i="21"/>
  <c r="J870" i="21"/>
  <c r="L870" i="21"/>
  <c r="K870" i="21"/>
  <c r="I870" i="21"/>
  <c r="H871" i="21"/>
  <c r="M870" i="21"/>
  <c r="O870" i="21"/>
  <c r="Q870" i="21"/>
  <c r="P870" i="21"/>
  <c r="L871" i="21"/>
  <c r="J871" i="21"/>
  <c r="K871" i="21"/>
  <c r="H872" i="21"/>
  <c r="I871" i="21"/>
  <c r="M871" i="21"/>
  <c r="M872" i="21"/>
  <c r="I872" i="21"/>
  <c r="L872" i="21"/>
  <c r="H873" i="21"/>
  <c r="K872" i="21"/>
  <c r="J872" i="21"/>
  <c r="Q871" i="21"/>
  <c r="P871" i="21"/>
  <c r="O871" i="21"/>
  <c r="Q872" i="21"/>
  <c r="P872" i="21"/>
  <c r="O872" i="21"/>
  <c r="M873" i="21"/>
  <c r="L873" i="21"/>
  <c r="K873" i="21"/>
  <c r="H874" i="21"/>
  <c r="J873" i="21"/>
  <c r="I873" i="21"/>
  <c r="K874" i="21"/>
  <c r="J874" i="21"/>
  <c r="M874" i="21"/>
  <c r="L874" i="21"/>
  <c r="I874" i="21"/>
  <c r="H875" i="21"/>
  <c r="P873" i="21"/>
  <c r="O873" i="21"/>
  <c r="Q873" i="21"/>
  <c r="O874" i="21"/>
  <c r="P874" i="21"/>
  <c r="Q874" i="21"/>
  <c r="H876" i="21"/>
  <c r="J875" i="21"/>
  <c r="K875" i="21"/>
  <c r="M875" i="21"/>
  <c r="I875" i="21"/>
  <c r="L875" i="21"/>
  <c r="H877" i="21"/>
  <c r="K876" i="21"/>
  <c r="L876" i="21"/>
  <c r="J876" i="21"/>
  <c r="M876" i="21"/>
  <c r="I876" i="21"/>
  <c r="Q875" i="21"/>
  <c r="O875" i="21"/>
  <c r="P875" i="21"/>
  <c r="I877" i="21"/>
  <c r="K877" i="21"/>
  <c r="H878" i="21"/>
  <c r="M877" i="21"/>
  <c r="L877" i="21"/>
  <c r="J877" i="21"/>
  <c r="P876" i="21"/>
  <c r="O876" i="21"/>
  <c r="Q876" i="21"/>
  <c r="Q877" i="21"/>
  <c r="P877" i="21"/>
  <c r="O877" i="21"/>
  <c r="M878" i="21"/>
  <c r="K878" i="21"/>
  <c r="J878" i="21"/>
  <c r="L878" i="21"/>
  <c r="H879" i="21"/>
  <c r="I878" i="21"/>
  <c r="I879" i="21"/>
  <c r="J879" i="21"/>
  <c r="L879" i="21"/>
  <c r="H880" i="21"/>
  <c r="M879" i="21"/>
  <c r="K879" i="21"/>
  <c r="O878" i="21"/>
  <c r="P878" i="21"/>
  <c r="Q878" i="21"/>
  <c r="P879" i="21"/>
  <c r="O879" i="21"/>
  <c r="Q879" i="21"/>
  <c r="L880" i="21"/>
  <c r="H881" i="21"/>
  <c r="I880" i="21"/>
  <c r="M880" i="21"/>
  <c r="K880" i="21"/>
  <c r="J880" i="21"/>
  <c r="L881" i="21"/>
  <c r="J881" i="21"/>
  <c r="M881" i="21"/>
  <c r="H882" i="21"/>
  <c r="K881" i="21"/>
  <c r="I881" i="21"/>
  <c r="O880" i="21"/>
  <c r="P880" i="21"/>
  <c r="Q880" i="21"/>
  <c r="H883" i="21"/>
  <c r="J882" i="21"/>
  <c r="L882" i="21"/>
  <c r="K882" i="21"/>
  <c r="M882" i="21"/>
  <c r="I882" i="21"/>
  <c r="Q881" i="21"/>
  <c r="P881" i="21"/>
  <c r="O881" i="21"/>
  <c r="K883" i="21"/>
  <c r="L883" i="21"/>
  <c r="J883" i="21"/>
  <c r="I883" i="21"/>
  <c r="H884" i="21"/>
  <c r="M883" i="21"/>
  <c r="Q882" i="21"/>
  <c r="O882" i="21"/>
  <c r="P882" i="21"/>
  <c r="O883" i="21"/>
  <c r="Q883" i="21"/>
  <c r="P883" i="21"/>
  <c r="K884" i="21"/>
  <c r="L884" i="21"/>
  <c r="I884" i="21"/>
  <c r="H885" i="21"/>
  <c r="M884" i="21"/>
  <c r="J884" i="21"/>
  <c r="Q884" i="21"/>
  <c r="O884" i="21"/>
  <c r="P884" i="21"/>
  <c r="K885" i="21"/>
  <c r="I885" i="21"/>
  <c r="J885" i="21"/>
  <c r="L885" i="21"/>
  <c r="M885" i="21"/>
  <c r="H886" i="21"/>
  <c r="P885" i="21"/>
  <c r="O885" i="21"/>
  <c r="Q885" i="21"/>
  <c r="H887" i="21"/>
  <c r="I886" i="21"/>
  <c r="M886" i="21"/>
  <c r="K886" i="21"/>
  <c r="L886" i="21"/>
  <c r="J886" i="21"/>
  <c r="I887" i="21"/>
  <c r="H888" i="21"/>
  <c r="M887" i="21"/>
  <c r="L887" i="21"/>
  <c r="K887" i="21"/>
  <c r="J887" i="21"/>
  <c r="P886" i="21"/>
  <c r="O886" i="21"/>
  <c r="Q886" i="21"/>
  <c r="O887" i="21"/>
  <c r="P887" i="21"/>
  <c r="Q887" i="21"/>
  <c r="L888" i="21"/>
  <c r="I888" i="21"/>
  <c r="H889" i="21"/>
  <c r="M888" i="21"/>
  <c r="J888" i="21"/>
  <c r="K888" i="21"/>
  <c r="P888" i="21"/>
  <c r="O888" i="21"/>
  <c r="Q888" i="21"/>
  <c r="H890" i="21"/>
  <c r="J889" i="21"/>
  <c r="M889" i="21"/>
  <c r="K889" i="21"/>
  <c r="L889" i="21"/>
  <c r="I889" i="21"/>
  <c r="J890" i="21"/>
  <c r="I890" i="21"/>
  <c r="H891" i="21"/>
  <c r="M890" i="21"/>
  <c r="L890" i="21"/>
  <c r="K890" i="21"/>
  <c r="O889" i="21"/>
  <c r="Q889" i="21"/>
  <c r="P889" i="21"/>
  <c r="P890" i="21"/>
  <c r="O890" i="21"/>
  <c r="Q890" i="21"/>
  <c r="H892" i="21"/>
  <c r="M891" i="21"/>
  <c r="J891" i="21"/>
  <c r="L891" i="21"/>
  <c r="I891" i="21"/>
  <c r="K891" i="21"/>
  <c r="M892" i="21"/>
  <c r="H893" i="21"/>
  <c r="L892" i="21"/>
  <c r="J892" i="21"/>
  <c r="K892" i="21"/>
  <c r="I892" i="21"/>
  <c r="P891" i="21"/>
  <c r="O891" i="21"/>
  <c r="Q891" i="21"/>
  <c r="L893" i="21"/>
  <c r="I893" i="21"/>
  <c r="K893" i="21"/>
  <c r="M893" i="21"/>
  <c r="H894" i="21"/>
  <c r="J893" i="21"/>
  <c r="Q892" i="21"/>
  <c r="P892" i="21"/>
  <c r="O892" i="21"/>
  <c r="P893" i="21"/>
  <c r="O893" i="21"/>
  <c r="Q893" i="21"/>
  <c r="H895" i="21"/>
  <c r="L894" i="21"/>
  <c r="K894" i="21"/>
  <c r="I894" i="21"/>
  <c r="J894" i="21"/>
  <c r="M894" i="21"/>
  <c r="J895" i="21"/>
  <c r="K895" i="21"/>
  <c r="L895" i="21"/>
  <c r="I895" i="21"/>
  <c r="H896" i="21"/>
  <c r="M895" i="21"/>
  <c r="P894" i="21"/>
  <c r="Q894" i="21"/>
  <c r="O894" i="21"/>
  <c r="Q895" i="21"/>
  <c r="P895" i="21"/>
  <c r="O895" i="21"/>
  <c r="I896" i="21"/>
  <c r="K896" i="21"/>
  <c r="H897" i="21"/>
  <c r="J896" i="21"/>
  <c r="L896" i="21"/>
  <c r="M896" i="21"/>
  <c r="O896" i="21"/>
  <c r="P896" i="21"/>
  <c r="Q896" i="21"/>
  <c r="M897" i="21"/>
  <c r="H898" i="21"/>
  <c r="J897" i="21"/>
  <c r="L897" i="21"/>
  <c r="K897" i="21"/>
  <c r="I897" i="21"/>
  <c r="J898" i="21"/>
  <c r="L898" i="21"/>
  <c r="H899" i="21"/>
  <c r="I898" i="21"/>
  <c r="M898" i="21"/>
  <c r="K898" i="21"/>
  <c r="P897" i="21"/>
  <c r="Q897" i="21"/>
  <c r="O897" i="21"/>
  <c r="K899" i="21"/>
  <c r="I899" i="21"/>
  <c r="M899" i="21"/>
  <c r="J899" i="21"/>
  <c r="L899" i="21"/>
  <c r="H900" i="21"/>
  <c r="Q898" i="21"/>
  <c r="O898" i="21"/>
  <c r="P898" i="21"/>
  <c r="P899" i="21"/>
  <c r="Q899" i="21"/>
  <c r="O899" i="21"/>
  <c r="H901" i="21"/>
  <c r="I900" i="21"/>
  <c r="L900" i="21"/>
  <c r="K900" i="21"/>
  <c r="J900" i="21"/>
  <c r="M900" i="21"/>
  <c r="K901" i="21"/>
  <c r="I901" i="21"/>
  <c r="M901" i="21"/>
  <c r="L901" i="21"/>
  <c r="H902" i="21"/>
  <c r="J901" i="21"/>
  <c r="O900" i="21"/>
  <c r="P900" i="21"/>
  <c r="Q900" i="21"/>
  <c r="Q901" i="21"/>
  <c r="O901" i="21"/>
  <c r="P901" i="21"/>
  <c r="I902" i="21"/>
  <c r="L902" i="21"/>
  <c r="K902" i="21"/>
  <c r="M902" i="21"/>
  <c r="H903" i="21"/>
  <c r="J902" i="21"/>
  <c r="O902" i="21"/>
  <c r="P902" i="21"/>
  <c r="Q902" i="21"/>
  <c r="I903" i="21"/>
  <c r="M903" i="21"/>
  <c r="K903" i="21"/>
  <c r="J903" i="21"/>
  <c r="H904" i="21"/>
  <c r="L903" i="21"/>
  <c r="P903" i="21"/>
  <c r="O903" i="21"/>
  <c r="Q903" i="21"/>
  <c r="L904" i="21"/>
  <c r="I904" i="21"/>
  <c r="J904" i="21"/>
  <c r="M904" i="21"/>
  <c r="K904" i="21"/>
  <c r="H905" i="21"/>
  <c r="P904" i="21"/>
  <c r="Q904" i="21"/>
  <c r="O904" i="21"/>
  <c r="L905" i="21"/>
  <c r="K905" i="21"/>
  <c r="M905" i="21"/>
  <c r="H906" i="21"/>
  <c r="J905" i="21"/>
  <c r="I905" i="21"/>
  <c r="L906" i="21"/>
  <c r="K906" i="21"/>
  <c r="H907" i="21"/>
  <c r="J906" i="21"/>
  <c r="M906" i="21"/>
  <c r="I906" i="21"/>
  <c r="Q905" i="21"/>
  <c r="O905" i="21"/>
  <c r="P905" i="21"/>
  <c r="I907" i="21"/>
  <c r="M907" i="21"/>
  <c r="H908" i="21"/>
  <c r="J907" i="21"/>
  <c r="K907" i="21"/>
  <c r="L907" i="21"/>
  <c r="Q906" i="21"/>
  <c r="O906" i="21"/>
  <c r="P906" i="21"/>
  <c r="O907" i="21"/>
  <c r="P907" i="21"/>
  <c r="Q907" i="21"/>
  <c r="K908" i="21"/>
  <c r="J908" i="21"/>
  <c r="H909" i="21"/>
  <c r="I908" i="21"/>
  <c r="L908" i="21"/>
  <c r="M908" i="21"/>
  <c r="M909" i="21"/>
  <c r="H910" i="21"/>
  <c r="K909" i="21"/>
  <c r="J909" i="21"/>
  <c r="I909" i="21"/>
  <c r="L909" i="21"/>
  <c r="O908" i="21"/>
  <c r="P908" i="21"/>
  <c r="Q908" i="21"/>
  <c r="K910" i="21"/>
  <c r="L910" i="21"/>
  <c r="I910" i="21"/>
  <c r="M910" i="21"/>
  <c r="H911" i="21"/>
  <c r="J910" i="21"/>
  <c r="Q909" i="21"/>
  <c r="O909" i="21"/>
  <c r="P909" i="21"/>
  <c r="O910" i="21"/>
  <c r="P910" i="21"/>
  <c r="Q910" i="21"/>
  <c r="M911" i="21"/>
  <c r="J911" i="21"/>
  <c r="L911" i="21"/>
  <c r="I911" i="21"/>
  <c r="H912" i="21"/>
  <c r="K911" i="21"/>
  <c r="P911" i="21"/>
  <c r="Q911" i="21"/>
  <c r="O911" i="21"/>
  <c r="M912" i="21"/>
  <c r="K912" i="21"/>
  <c r="L912" i="21"/>
  <c r="I912" i="21"/>
  <c r="J912" i="21"/>
  <c r="H913" i="21"/>
  <c r="P912" i="21"/>
  <c r="O912" i="21"/>
  <c r="Q912" i="21"/>
  <c r="M913" i="21"/>
  <c r="I913" i="21"/>
  <c r="H914" i="21"/>
  <c r="J913" i="21"/>
  <c r="K913" i="21"/>
  <c r="L913" i="21"/>
  <c r="P913" i="21"/>
  <c r="Q913" i="21"/>
  <c r="O913" i="21"/>
  <c r="J914" i="21"/>
  <c r="M914" i="21"/>
  <c r="H915" i="21"/>
  <c r="I914" i="21"/>
  <c r="L914" i="21"/>
  <c r="K914" i="21"/>
  <c r="L915" i="21"/>
  <c r="H916" i="21"/>
  <c r="K915" i="21"/>
  <c r="M915" i="21"/>
  <c r="I915" i="21"/>
  <c r="J915" i="21"/>
  <c r="P914" i="21"/>
  <c r="O914" i="21"/>
  <c r="Q914" i="21"/>
  <c r="H917" i="21"/>
  <c r="L916" i="21"/>
  <c r="J916" i="21"/>
  <c r="K916" i="21"/>
  <c r="M916" i="21"/>
  <c r="I916" i="21"/>
  <c r="Q915" i="21"/>
  <c r="O915" i="21"/>
  <c r="P915" i="21"/>
  <c r="I917" i="21"/>
  <c r="L917" i="21"/>
  <c r="K917" i="21"/>
  <c r="H918" i="21"/>
  <c r="J917" i="21"/>
  <c r="M917" i="21"/>
  <c r="O916" i="21"/>
  <c r="P916" i="21"/>
  <c r="Q916" i="21"/>
  <c r="O917" i="21"/>
  <c r="Q917" i="21"/>
  <c r="P917" i="21"/>
  <c r="I918" i="21"/>
  <c r="M918" i="21"/>
  <c r="J918" i="21"/>
  <c r="L918" i="21"/>
  <c r="K918" i="21"/>
  <c r="H919" i="21"/>
  <c r="Q918" i="21"/>
  <c r="P918" i="21"/>
  <c r="O918" i="21"/>
  <c r="L919" i="21"/>
  <c r="J919" i="21"/>
  <c r="M919" i="21"/>
  <c r="K919" i="21"/>
  <c r="I919" i="21"/>
  <c r="H920" i="21"/>
  <c r="P919" i="21"/>
  <c r="O919" i="21"/>
  <c r="Q919" i="21"/>
  <c r="L920" i="21"/>
  <c r="H921" i="21"/>
  <c r="K920" i="21"/>
  <c r="M920" i="21"/>
  <c r="I920" i="21"/>
  <c r="J920" i="21"/>
  <c r="K921" i="21"/>
  <c r="J921" i="21"/>
  <c r="L921" i="21"/>
  <c r="M921" i="21"/>
  <c r="H922" i="21"/>
  <c r="I921" i="21"/>
  <c r="O920" i="21"/>
  <c r="P920" i="21"/>
  <c r="Q920" i="21"/>
  <c r="I922" i="21"/>
  <c r="H923" i="21"/>
  <c r="J922" i="21"/>
  <c r="L922" i="21"/>
  <c r="K922" i="21"/>
  <c r="M922" i="21"/>
  <c r="Q921" i="21"/>
  <c r="O921" i="21"/>
  <c r="P921" i="21"/>
  <c r="O922" i="21"/>
  <c r="Q922" i="21"/>
  <c r="P922" i="21"/>
  <c r="I923" i="21"/>
  <c r="L923" i="21"/>
  <c r="J923" i="21"/>
  <c r="M923" i="21"/>
  <c r="K923" i="21"/>
  <c r="H924" i="21"/>
  <c r="O923" i="21"/>
  <c r="Q923" i="21"/>
  <c r="P923" i="21"/>
  <c r="L924" i="21"/>
  <c r="M924" i="21"/>
  <c r="H925" i="21"/>
  <c r="J924" i="21"/>
  <c r="I924" i="21"/>
  <c r="K924" i="21"/>
  <c r="K925" i="21"/>
  <c r="L925" i="21"/>
  <c r="M925" i="21"/>
  <c r="I925" i="21"/>
  <c r="J925" i="21"/>
  <c r="H926" i="21"/>
  <c r="Q924" i="21"/>
  <c r="P924" i="21"/>
  <c r="O924" i="21"/>
  <c r="O925" i="21"/>
  <c r="P925" i="21"/>
  <c r="Q925" i="21"/>
  <c r="K926" i="21"/>
  <c r="H927" i="21"/>
  <c r="L926" i="21"/>
  <c r="I926" i="21"/>
  <c r="J926" i="21"/>
  <c r="M926" i="21"/>
  <c r="H928" i="21"/>
  <c r="J927" i="21"/>
  <c r="K927" i="21"/>
  <c r="I927" i="21"/>
  <c r="M927" i="21"/>
  <c r="L927" i="21"/>
  <c r="O926" i="21"/>
  <c r="Q926" i="21"/>
  <c r="P926" i="21"/>
  <c r="H929" i="21"/>
  <c r="K928" i="21"/>
  <c r="M928" i="21"/>
  <c r="L928" i="21"/>
  <c r="I928" i="21"/>
  <c r="J928" i="21"/>
  <c r="O927" i="21"/>
  <c r="Q927" i="21"/>
  <c r="P927" i="21"/>
  <c r="J929" i="21"/>
  <c r="L929" i="21"/>
  <c r="I929" i="21"/>
  <c r="M929" i="21"/>
  <c r="K929" i="21"/>
  <c r="H930" i="21"/>
  <c r="O928" i="21"/>
  <c r="P928" i="21"/>
  <c r="Q928" i="21"/>
  <c r="P929" i="21"/>
  <c r="O929" i="21"/>
  <c r="Q929" i="21"/>
  <c r="H931" i="21"/>
  <c r="K930" i="21"/>
  <c r="I930" i="21"/>
  <c r="J930" i="21"/>
  <c r="M930" i="21"/>
  <c r="L930" i="21"/>
  <c r="H932" i="21"/>
  <c r="K931" i="21"/>
  <c r="L931" i="21"/>
  <c r="I931" i="21"/>
  <c r="M931" i="21"/>
  <c r="J931" i="21"/>
  <c r="P930" i="21"/>
  <c r="Q930" i="21"/>
  <c r="O930" i="21"/>
  <c r="J932" i="21"/>
  <c r="M932" i="21"/>
  <c r="I932" i="21"/>
  <c r="L932" i="21"/>
  <c r="H933" i="21"/>
  <c r="K932" i="21"/>
  <c r="O931" i="21"/>
  <c r="P931" i="21"/>
  <c r="Q931" i="21"/>
  <c r="O932" i="21"/>
  <c r="Q932" i="21"/>
  <c r="P932" i="21"/>
  <c r="H934" i="21"/>
  <c r="K933" i="21"/>
  <c r="L933" i="21"/>
  <c r="M933" i="21"/>
  <c r="I933" i="21"/>
  <c r="J933" i="21"/>
  <c r="I934" i="21"/>
  <c r="M934" i="21"/>
  <c r="L934" i="21"/>
  <c r="H935" i="21"/>
  <c r="K934" i="21"/>
  <c r="J934" i="21"/>
  <c r="P933" i="21"/>
  <c r="O933" i="21"/>
  <c r="Q933" i="21"/>
  <c r="Q934" i="21"/>
  <c r="O934" i="21"/>
  <c r="P934" i="21"/>
  <c r="J935" i="21"/>
  <c r="I935" i="21"/>
  <c r="K935" i="21"/>
  <c r="H936" i="21"/>
  <c r="L935" i="21"/>
  <c r="M935" i="21"/>
  <c r="P935" i="21"/>
  <c r="Q935" i="21"/>
  <c r="O935" i="21"/>
  <c r="J936" i="21"/>
  <c r="H937" i="21"/>
  <c r="L936" i="21"/>
  <c r="I936" i="21"/>
  <c r="M936" i="21"/>
  <c r="K936" i="21"/>
  <c r="M937" i="21"/>
  <c r="J937" i="21"/>
  <c r="L937" i="21"/>
  <c r="K937" i="21"/>
  <c r="I937" i="21"/>
  <c r="H938" i="21"/>
  <c r="P936" i="21"/>
  <c r="O936" i="21"/>
  <c r="Q936" i="21"/>
  <c r="P937" i="21"/>
  <c r="Q937" i="21"/>
  <c r="O937" i="21"/>
  <c r="M938" i="21"/>
  <c r="I938" i="21"/>
  <c r="H939" i="21"/>
  <c r="L938" i="21"/>
  <c r="K938" i="21"/>
  <c r="J938" i="21"/>
  <c r="P938" i="21"/>
  <c r="O938" i="21"/>
  <c r="Q938" i="21"/>
  <c r="M939" i="21"/>
  <c r="L939" i="21"/>
  <c r="J939" i="21"/>
  <c r="K939" i="21"/>
  <c r="H940" i="21"/>
  <c r="I939" i="21"/>
  <c r="J940" i="21"/>
  <c r="M940" i="21"/>
  <c r="H941" i="21"/>
  <c r="I940" i="21"/>
  <c r="L940" i="21"/>
  <c r="K940" i="21"/>
  <c r="P939" i="21"/>
  <c r="O939" i="21"/>
  <c r="Q939" i="21"/>
  <c r="M941" i="21"/>
  <c r="I941" i="21"/>
  <c r="K941" i="21"/>
  <c r="H942" i="21"/>
  <c r="J941" i="21"/>
  <c r="L941" i="21"/>
  <c r="P940" i="21"/>
  <c r="O940" i="21"/>
  <c r="Q940" i="21"/>
  <c r="Q941" i="21"/>
  <c r="P941" i="21"/>
  <c r="O941" i="21"/>
  <c r="L942" i="21"/>
  <c r="K942" i="21"/>
  <c r="M942" i="21"/>
  <c r="I942" i="21"/>
  <c r="J942" i="21"/>
  <c r="H943" i="21"/>
  <c r="O942" i="21"/>
  <c r="P942" i="21"/>
  <c r="Q942" i="21"/>
  <c r="K943" i="21"/>
  <c r="M943" i="21"/>
  <c r="H944" i="21"/>
  <c r="I943" i="21"/>
  <c r="L943" i="21"/>
  <c r="J943" i="21"/>
  <c r="H945" i="21"/>
  <c r="L944" i="21"/>
  <c r="M944" i="21"/>
  <c r="J944" i="21"/>
  <c r="I944" i="21"/>
  <c r="K944" i="21"/>
  <c r="Q943" i="21"/>
  <c r="O943" i="21"/>
  <c r="P943" i="21"/>
  <c r="M945" i="21"/>
  <c r="H946" i="21"/>
  <c r="J945" i="21"/>
  <c r="L945" i="21"/>
  <c r="K945" i="21"/>
  <c r="I945" i="21"/>
  <c r="Q944" i="21"/>
  <c r="O944" i="21"/>
  <c r="P944" i="21"/>
  <c r="K946" i="21"/>
  <c r="I946" i="21"/>
  <c r="L946" i="21"/>
  <c r="H947" i="21"/>
  <c r="M946" i="21"/>
  <c r="J946" i="21"/>
  <c r="O945" i="21"/>
  <c r="Q945" i="21"/>
  <c r="P945" i="21"/>
  <c r="Q946" i="21"/>
  <c r="O946" i="21"/>
  <c r="P946" i="21"/>
  <c r="L947" i="21"/>
  <c r="M947" i="21"/>
  <c r="J947" i="21"/>
  <c r="I947" i="21"/>
  <c r="H948" i="21"/>
  <c r="K947" i="21"/>
  <c r="P947" i="21"/>
  <c r="O947" i="21"/>
  <c r="Q947" i="21"/>
  <c r="I948" i="21"/>
  <c r="J948" i="21"/>
  <c r="H949" i="21"/>
  <c r="L948" i="21"/>
  <c r="M948" i="21"/>
  <c r="K948" i="21"/>
  <c r="O948" i="21"/>
  <c r="P948" i="21"/>
  <c r="Q948" i="21"/>
  <c r="I949" i="21"/>
  <c r="H950" i="21"/>
  <c r="L949" i="21"/>
  <c r="J949" i="21"/>
  <c r="K949" i="21"/>
  <c r="M949" i="21"/>
  <c r="P949" i="21"/>
  <c r="Q949" i="21"/>
  <c r="O949" i="21"/>
  <c r="K950" i="21"/>
  <c r="H951" i="21"/>
  <c r="L950" i="21"/>
  <c r="J950" i="21"/>
  <c r="I950" i="21"/>
  <c r="M950" i="21"/>
  <c r="K951" i="21"/>
  <c r="I951" i="21"/>
  <c r="L951" i="21"/>
  <c r="H952" i="21"/>
  <c r="J951" i="21"/>
  <c r="M951" i="21"/>
  <c r="Q950" i="21"/>
  <c r="P950" i="21"/>
  <c r="O950" i="21"/>
  <c r="O951" i="21"/>
  <c r="P951" i="21"/>
  <c r="Q951" i="21"/>
  <c r="H953" i="21"/>
  <c r="J952" i="21"/>
  <c r="K952" i="21"/>
  <c r="L952" i="21"/>
  <c r="M952" i="21"/>
  <c r="I952" i="21"/>
  <c r="J953" i="21"/>
  <c r="H954" i="21"/>
  <c r="K953" i="21"/>
  <c r="I953" i="21"/>
  <c r="M953" i="21"/>
  <c r="L953" i="21"/>
  <c r="O952" i="21"/>
  <c r="Q952" i="21"/>
  <c r="P952" i="21"/>
  <c r="J954" i="21"/>
  <c r="I954" i="21"/>
  <c r="H955" i="21"/>
  <c r="K954" i="21"/>
  <c r="M954" i="21"/>
  <c r="L954" i="21"/>
  <c r="Q953" i="21"/>
  <c r="P953" i="21"/>
  <c r="O953" i="21"/>
  <c r="O954" i="21"/>
  <c r="Q954" i="21"/>
  <c r="P954" i="21"/>
  <c r="L955" i="21"/>
  <c r="H956" i="21"/>
  <c r="M955" i="21"/>
  <c r="I955" i="21"/>
  <c r="J955" i="21"/>
  <c r="K955" i="21"/>
  <c r="I956" i="21"/>
  <c r="L956" i="21"/>
  <c r="K956" i="21"/>
  <c r="J956" i="21"/>
  <c r="M956" i="21"/>
  <c r="H957" i="21"/>
  <c r="O955" i="21"/>
  <c r="P955" i="21"/>
  <c r="Q955" i="21"/>
  <c r="O956" i="21"/>
  <c r="Q956" i="21"/>
  <c r="P956" i="21"/>
  <c r="K957" i="21"/>
  <c r="H958" i="21"/>
  <c r="I957" i="21"/>
  <c r="L957" i="21"/>
  <c r="M957" i="21"/>
  <c r="J957" i="21"/>
  <c r="L958" i="21"/>
  <c r="J958" i="21"/>
  <c r="H959" i="21"/>
  <c r="I958" i="21"/>
  <c r="K958" i="21"/>
  <c r="M958" i="21"/>
  <c r="O957" i="21"/>
  <c r="P957" i="21"/>
  <c r="Q957" i="21"/>
  <c r="M959" i="21"/>
  <c r="L959" i="21"/>
  <c r="J959" i="21"/>
  <c r="K959" i="21"/>
  <c r="H960" i="21"/>
  <c r="I959" i="21"/>
  <c r="Q958" i="21"/>
  <c r="P958" i="21"/>
  <c r="O958" i="21"/>
  <c r="H961" i="21"/>
  <c r="L960" i="21"/>
  <c r="M960" i="21"/>
  <c r="J960" i="21"/>
  <c r="I960" i="21"/>
  <c r="K960" i="21"/>
  <c r="O959" i="21"/>
  <c r="Q959" i="21"/>
  <c r="P959" i="21"/>
  <c r="M961" i="21"/>
  <c r="J961" i="21"/>
  <c r="I961" i="21"/>
  <c r="L961" i="21"/>
  <c r="H962" i="21"/>
  <c r="K961" i="21"/>
  <c r="O960" i="21"/>
  <c r="Q960" i="21"/>
  <c r="P960" i="21"/>
  <c r="P961" i="21"/>
  <c r="Q961" i="21"/>
  <c r="O961" i="21"/>
  <c r="K962" i="21"/>
  <c r="I962" i="21"/>
  <c r="H963" i="21"/>
  <c r="M962" i="21"/>
  <c r="J962" i="21"/>
  <c r="L962" i="21"/>
  <c r="P962" i="21"/>
  <c r="Q962" i="21"/>
  <c r="O962" i="21"/>
  <c r="K963" i="21"/>
  <c r="M963" i="21"/>
  <c r="I963" i="21"/>
  <c r="L963" i="21"/>
  <c r="J963" i="21"/>
  <c r="H964" i="21"/>
  <c r="P963" i="21"/>
  <c r="Q963" i="21"/>
  <c r="O963" i="21"/>
  <c r="H965" i="21"/>
  <c r="L964" i="21"/>
  <c r="K964" i="21"/>
  <c r="I964" i="21"/>
  <c r="J964" i="21"/>
  <c r="M964" i="21"/>
  <c r="L965" i="21"/>
  <c r="M965" i="21"/>
  <c r="H966" i="21"/>
  <c r="K965" i="21"/>
  <c r="I965" i="21"/>
  <c r="J965" i="21"/>
  <c r="O964" i="21"/>
  <c r="Q964" i="21"/>
  <c r="P964" i="21"/>
  <c r="K966" i="21"/>
  <c r="L966" i="21"/>
  <c r="I966" i="21"/>
  <c r="H967" i="21"/>
  <c r="J966" i="21"/>
  <c r="M966" i="21"/>
  <c r="O965" i="21"/>
  <c r="P965" i="21"/>
  <c r="Q965" i="21"/>
  <c r="Q966" i="21"/>
  <c r="P966" i="21"/>
  <c r="O966" i="21"/>
  <c r="H968" i="21"/>
  <c r="M967" i="21"/>
  <c r="I967" i="21"/>
  <c r="J967" i="21"/>
  <c r="K967" i="21"/>
  <c r="L967" i="21"/>
  <c r="M968" i="21"/>
  <c r="I968" i="21"/>
  <c r="H969" i="21"/>
  <c r="L968" i="21"/>
  <c r="K968" i="21"/>
  <c r="J968" i="21"/>
  <c r="P967" i="21"/>
  <c r="Q967" i="21"/>
  <c r="O967" i="21"/>
  <c r="P968" i="21"/>
  <c r="O968" i="21"/>
  <c r="Q968" i="21"/>
  <c r="L969" i="21"/>
  <c r="I969" i="21"/>
  <c r="M969" i="21"/>
  <c r="H970" i="21"/>
  <c r="J969" i="21"/>
  <c r="K969" i="21"/>
  <c r="Q969" i="21"/>
  <c r="O969" i="21"/>
  <c r="P969" i="21"/>
  <c r="I970" i="21"/>
  <c r="L970" i="21"/>
  <c r="H971" i="21"/>
  <c r="M970" i="21"/>
  <c r="K970" i="21"/>
  <c r="J970" i="21"/>
  <c r="Q970" i="21"/>
  <c r="O970" i="21"/>
  <c r="P970" i="21"/>
  <c r="I971" i="21"/>
  <c r="L971" i="21"/>
  <c r="H972" i="21"/>
  <c r="M971" i="21"/>
  <c r="K971" i="21"/>
  <c r="J971" i="21"/>
  <c r="O971" i="21"/>
  <c r="P971" i="21"/>
  <c r="Q971" i="21"/>
  <c r="I972" i="21"/>
  <c r="L972" i="21"/>
  <c r="M972" i="21"/>
  <c r="K972" i="21"/>
  <c r="J972" i="21"/>
  <c r="H973" i="21"/>
  <c r="Q972" i="21"/>
  <c r="P972" i="21"/>
  <c r="O972" i="21"/>
  <c r="K973" i="21"/>
  <c r="I973" i="21"/>
  <c r="J973" i="21"/>
  <c r="L973" i="21"/>
  <c r="H974" i="21"/>
  <c r="M973" i="21"/>
  <c r="P973" i="21"/>
  <c r="Q973" i="21"/>
  <c r="O973" i="21"/>
  <c r="K974" i="21"/>
  <c r="J974" i="21"/>
  <c r="L974" i="21"/>
  <c r="M974" i="21"/>
  <c r="H975" i="21"/>
  <c r="I974" i="21"/>
  <c r="J975" i="21"/>
  <c r="L975" i="21"/>
  <c r="I975" i="21"/>
  <c r="K975" i="21"/>
  <c r="M975" i="21"/>
  <c r="H976" i="21"/>
  <c r="P974" i="21"/>
  <c r="Q974" i="21"/>
  <c r="O974" i="21"/>
  <c r="P975" i="21"/>
  <c r="Q975" i="21"/>
  <c r="O975" i="21"/>
  <c r="H977" i="21"/>
  <c r="L976" i="21"/>
  <c r="K976" i="21"/>
  <c r="I976" i="21"/>
  <c r="M976" i="21"/>
  <c r="J976" i="21"/>
  <c r="H978" i="21"/>
  <c r="L977" i="21"/>
  <c r="I977" i="21"/>
  <c r="K977" i="21"/>
  <c r="M977" i="21"/>
  <c r="J977" i="21"/>
  <c r="P976" i="21"/>
  <c r="O976" i="21"/>
  <c r="Q976" i="21"/>
  <c r="I978" i="21"/>
  <c r="H979" i="21"/>
  <c r="M978" i="21"/>
  <c r="J978" i="21"/>
  <c r="K978" i="21"/>
  <c r="L978" i="21"/>
  <c r="O977" i="21"/>
  <c r="Q977" i="21"/>
  <c r="P977" i="21"/>
  <c r="O978" i="21"/>
  <c r="Q978" i="21"/>
  <c r="P978" i="21"/>
  <c r="M979" i="21"/>
  <c r="H980" i="21"/>
  <c r="K979" i="21"/>
  <c r="J979" i="21"/>
  <c r="I979" i="21"/>
  <c r="L979" i="21"/>
  <c r="K980" i="21"/>
  <c r="H981" i="21"/>
  <c r="I980" i="21"/>
  <c r="L980" i="21"/>
  <c r="M980" i="21"/>
  <c r="J980" i="21"/>
  <c r="P979" i="21"/>
  <c r="O979" i="21"/>
  <c r="Q979" i="21"/>
  <c r="M981" i="21"/>
  <c r="I981" i="21"/>
  <c r="H982" i="21"/>
  <c r="L981" i="21"/>
  <c r="J981" i="21"/>
  <c r="K981" i="21"/>
  <c r="Q980" i="21"/>
  <c r="P980" i="21"/>
  <c r="O980" i="21"/>
  <c r="Q981" i="21"/>
  <c r="O981" i="21"/>
  <c r="P981" i="21"/>
  <c r="K982" i="21"/>
  <c r="J982" i="21"/>
  <c r="M982" i="21"/>
  <c r="I982" i="21"/>
  <c r="L982" i="21"/>
  <c r="H983" i="21"/>
  <c r="Q982" i="21"/>
  <c r="O982" i="21"/>
  <c r="P982" i="21"/>
  <c r="K983" i="21"/>
  <c r="H984" i="21"/>
  <c r="J983" i="21"/>
  <c r="I983" i="21"/>
  <c r="M983" i="21"/>
  <c r="L983" i="21"/>
  <c r="K984" i="21"/>
  <c r="L984" i="21"/>
  <c r="H985" i="21"/>
  <c r="M984" i="21"/>
  <c r="J984" i="21"/>
  <c r="I984" i="21"/>
  <c r="O983" i="21"/>
  <c r="Q983" i="21"/>
  <c r="P983" i="21"/>
  <c r="M985" i="21"/>
  <c r="H986" i="21"/>
  <c r="I985" i="21"/>
  <c r="L985" i="21"/>
  <c r="J985" i="21"/>
  <c r="K985" i="21"/>
  <c r="Q984" i="21"/>
  <c r="P984" i="21"/>
  <c r="O984" i="21"/>
  <c r="K986" i="21"/>
  <c r="M986" i="21"/>
  <c r="J986" i="21"/>
  <c r="I986" i="21"/>
  <c r="L986" i="21"/>
  <c r="H987" i="21"/>
  <c r="Q985" i="21"/>
  <c r="P985" i="21"/>
  <c r="O985" i="21"/>
  <c r="O986" i="21"/>
  <c r="Q986" i="21"/>
  <c r="P986" i="21"/>
  <c r="J987" i="21"/>
  <c r="K987" i="21"/>
  <c r="H988" i="21"/>
  <c r="I987" i="21"/>
  <c r="L987" i="21"/>
  <c r="M987" i="21"/>
  <c r="K988" i="21"/>
  <c r="L988" i="21"/>
  <c r="H989" i="21"/>
  <c r="I988" i="21"/>
  <c r="M988" i="21"/>
  <c r="J988" i="21"/>
  <c r="O987" i="21"/>
  <c r="Q987" i="21"/>
  <c r="P987" i="21"/>
  <c r="M989" i="21"/>
  <c r="H990" i="21"/>
  <c r="K989" i="21"/>
  <c r="J989" i="21"/>
  <c r="I989" i="21"/>
  <c r="L989" i="21"/>
  <c r="P988" i="21"/>
  <c r="O988" i="21"/>
  <c r="Q988" i="21"/>
  <c r="H991" i="21"/>
  <c r="J990" i="21"/>
  <c r="K990" i="21"/>
  <c r="L990" i="21"/>
  <c r="I990" i="21"/>
  <c r="M990" i="21"/>
  <c r="O989" i="21"/>
  <c r="Q989" i="21"/>
  <c r="P989" i="21"/>
  <c r="M991" i="21"/>
  <c r="H992" i="21"/>
  <c r="I991" i="21"/>
  <c r="J991" i="21"/>
  <c r="L991" i="21"/>
  <c r="K991" i="21"/>
  <c r="Q990" i="21"/>
  <c r="P990" i="21"/>
  <c r="O990" i="21"/>
  <c r="I992" i="21"/>
  <c r="J992" i="21"/>
  <c r="L992" i="21"/>
  <c r="K992" i="21"/>
  <c r="H993" i="21"/>
  <c r="M992" i="21"/>
  <c r="Q991" i="21"/>
  <c r="P991" i="21"/>
  <c r="O991" i="21"/>
  <c r="O992" i="21"/>
  <c r="Q992" i="21"/>
  <c r="P992" i="21"/>
  <c r="L993" i="21"/>
  <c r="J993" i="21"/>
  <c r="H994" i="21"/>
  <c r="I993" i="21"/>
  <c r="M993" i="21"/>
  <c r="K993" i="21"/>
  <c r="J994" i="21"/>
  <c r="K994" i="21"/>
  <c r="L994" i="21"/>
  <c r="M994" i="21"/>
  <c r="I994" i="21"/>
  <c r="H995" i="21"/>
  <c r="O993" i="21"/>
  <c r="Q993" i="21"/>
  <c r="P993" i="21"/>
  <c r="Q994" i="21"/>
  <c r="O994" i="21"/>
  <c r="P994" i="21"/>
  <c r="H996" i="21"/>
  <c r="M995" i="21"/>
  <c r="K995" i="21"/>
  <c r="L995" i="21"/>
  <c r="J995" i="21"/>
  <c r="I995" i="21"/>
  <c r="M996" i="21"/>
  <c r="I996" i="21"/>
  <c r="K996" i="21"/>
  <c r="H997" i="21"/>
  <c r="L996" i="21"/>
  <c r="J996" i="21"/>
  <c r="P995" i="21"/>
  <c r="Q995" i="21"/>
  <c r="O995" i="21"/>
  <c r="Q996" i="21"/>
  <c r="P996" i="21"/>
  <c r="O996" i="21"/>
  <c r="L997" i="21"/>
  <c r="J997" i="21"/>
  <c r="K997" i="21"/>
  <c r="M997" i="21"/>
  <c r="H998" i="21"/>
  <c r="I997" i="21"/>
  <c r="L998" i="21"/>
  <c r="J998" i="21"/>
  <c r="M998" i="21"/>
  <c r="H999" i="21"/>
  <c r="K998" i="21"/>
  <c r="I998" i="21"/>
  <c r="O997" i="21"/>
  <c r="Q997" i="21"/>
  <c r="P997" i="21"/>
  <c r="L999" i="21"/>
  <c r="M999" i="21"/>
  <c r="J999" i="21"/>
  <c r="K999" i="21"/>
  <c r="H1000" i="21"/>
  <c r="I999" i="21"/>
  <c r="O998" i="21"/>
  <c r="P998" i="21"/>
  <c r="Q998" i="21"/>
  <c r="I1000" i="21"/>
  <c r="M1000" i="21"/>
  <c r="J1000" i="21"/>
  <c r="H1001" i="21"/>
  <c r="K1000" i="21"/>
  <c r="L1000" i="21"/>
  <c r="Q999" i="21"/>
  <c r="P999" i="21"/>
  <c r="O999" i="21"/>
  <c r="Q1000" i="21"/>
  <c r="O1000" i="21"/>
  <c r="P1000" i="21"/>
  <c r="J1001" i="21"/>
  <c r="K1001" i="21"/>
  <c r="L1001" i="21"/>
  <c r="I1001" i="21"/>
  <c r="H1002" i="21"/>
  <c r="M1001" i="21"/>
  <c r="P1001" i="21"/>
  <c r="Q1001" i="21"/>
  <c r="O1001" i="21"/>
  <c r="L1002" i="21"/>
  <c r="H1003" i="21"/>
  <c r="M1002" i="21"/>
  <c r="I1002" i="21"/>
  <c r="J1002" i="21"/>
  <c r="K1002" i="21"/>
  <c r="K1003" i="21"/>
  <c r="H1004" i="21"/>
  <c r="L1003" i="21"/>
  <c r="I1003" i="21"/>
  <c r="J1003" i="21"/>
  <c r="M1003" i="21"/>
  <c r="Q1002" i="21"/>
  <c r="O1002" i="21"/>
  <c r="P1002" i="21"/>
  <c r="M1004" i="21"/>
  <c r="H1005" i="21"/>
  <c r="I1004" i="21"/>
  <c r="K1004" i="21"/>
  <c r="L1004" i="21"/>
  <c r="J1004" i="21"/>
  <c r="P1003" i="21"/>
  <c r="O1003" i="21"/>
  <c r="Q1003" i="21"/>
  <c r="K1005" i="21"/>
  <c r="H1006" i="21"/>
  <c r="L1005" i="21"/>
  <c r="M1005" i="21"/>
  <c r="I1005" i="21"/>
  <c r="J1005" i="21"/>
  <c r="O1004" i="21"/>
  <c r="Q1004" i="21"/>
  <c r="P1004" i="21"/>
  <c r="M1006" i="21"/>
  <c r="K1006" i="21"/>
  <c r="I1006" i="21"/>
  <c r="J1006" i="21"/>
  <c r="H1007" i="21"/>
  <c r="L1006" i="21"/>
  <c r="Q1005" i="21"/>
  <c r="P1005" i="21"/>
  <c r="O1005" i="21"/>
  <c r="O1006" i="21"/>
  <c r="Q1006" i="21"/>
  <c r="P1006" i="21"/>
  <c r="K1007" i="21"/>
  <c r="H1008" i="21"/>
  <c r="I1007" i="21"/>
  <c r="M1007" i="21"/>
  <c r="J1007" i="21"/>
  <c r="L1007" i="21"/>
  <c r="M1008" i="21"/>
  <c r="J1008" i="21"/>
  <c r="H1009" i="21"/>
  <c r="K1008" i="21"/>
  <c r="L1008" i="21"/>
  <c r="I1008" i="21"/>
  <c r="P1007" i="21"/>
  <c r="Q1007" i="21"/>
  <c r="O1007" i="21"/>
  <c r="L1009" i="21"/>
  <c r="H1010" i="21"/>
  <c r="M1009" i="21"/>
  <c r="I1009" i="21"/>
  <c r="K1009" i="21"/>
  <c r="J1009" i="21"/>
  <c r="P1008" i="21"/>
  <c r="Q1008" i="21"/>
  <c r="O1008" i="21"/>
  <c r="M1010" i="21"/>
  <c r="H1011" i="21"/>
  <c r="I1010" i="21"/>
  <c r="J1010" i="21"/>
  <c r="L1010" i="21"/>
  <c r="K1010" i="21"/>
  <c r="P1009" i="21"/>
  <c r="O1009" i="21"/>
  <c r="Q1009" i="21"/>
  <c r="L1011" i="21"/>
  <c r="K1011" i="21"/>
  <c r="H1012" i="21"/>
  <c r="M1011" i="21"/>
  <c r="J1011" i="21"/>
  <c r="I1011" i="21"/>
  <c r="O1010" i="21"/>
  <c r="Q1010" i="21"/>
  <c r="P1010" i="21"/>
  <c r="K1012" i="21"/>
  <c r="J1012" i="21"/>
  <c r="H1013" i="21"/>
  <c r="M1012" i="21"/>
  <c r="L1012" i="21"/>
  <c r="I1012" i="21"/>
  <c r="Q1011" i="21"/>
  <c r="P1011" i="21"/>
  <c r="O1011" i="21"/>
  <c r="H1014" i="21"/>
  <c r="J1013" i="21"/>
  <c r="K1013" i="21"/>
  <c r="L1013" i="21"/>
  <c r="M1013" i="21"/>
  <c r="I1013" i="21"/>
  <c r="O1012" i="21"/>
  <c r="Q1012" i="21"/>
  <c r="P1012" i="21"/>
  <c r="H1015" i="21"/>
  <c r="K1014" i="21"/>
  <c r="M1014" i="21"/>
  <c r="I1014" i="21"/>
  <c r="L1014" i="21"/>
  <c r="J1014" i="21"/>
  <c r="Q1013" i="21"/>
  <c r="O1013" i="21"/>
  <c r="P1013" i="21"/>
  <c r="M1015" i="21"/>
  <c r="K1015" i="21"/>
  <c r="I1015" i="21"/>
  <c r="J1015" i="21"/>
  <c r="H1016" i="21"/>
  <c r="L1015" i="21"/>
  <c r="O1014" i="21"/>
  <c r="P1014" i="21"/>
  <c r="Q1014" i="21"/>
  <c r="O1015" i="21"/>
  <c r="Q1015" i="21"/>
  <c r="P1015" i="21"/>
  <c r="K1016" i="21"/>
  <c r="I1016" i="21"/>
  <c r="M1016" i="21"/>
  <c r="H1017" i="21"/>
  <c r="J1016" i="21"/>
  <c r="L1016" i="21"/>
  <c r="O1016" i="21"/>
  <c r="P1016" i="21"/>
  <c r="Q1016" i="21"/>
  <c r="K1017" i="21"/>
  <c r="J1017" i="21"/>
  <c r="L1017" i="21"/>
  <c r="M1017" i="21"/>
  <c r="I1017" i="21"/>
  <c r="H1018" i="21"/>
  <c r="Q1017" i="21"/>
  <c r="P1017" i="21"/>
  <c r="O1017" i="21"/>
  <c r="K1018" i="21"/>
  <c r="H1019" i="21"/>
  <c r="I1018" i="21"/>
  <c r="L1018" i="21"/>
  <c r="J1018" i="21"/>
  <c r="M1018" i="21"/>
  <c r="I1019" i="21"/>
  <c r="H1020" i="21"/>
  <c r="M1019" i="21"/>
  <c r="J1019" i="21"/>
  <c r="K1019" i="21"/>
  <c r="L1019" i="21"/>
  <c r="Q1018" i="21"/>
  <c r="P1018" i="21"/>
  <c r="O1018" i="21"/>
  <c r="O1019" i="21"/>
  <c r="Q1019" i="21"/>
  <c r="P1019" i="21"/>
  <c r="H1021" i="21"/>
  <c r="M1020" i="21"/>
  <c r="K1020" i="21"/>
  <c r="J1020" i="21"/>
  <c r="L1020" i="21"/>
  <c r="I1020" i="21"/>
  <c r="J1021" i="21"/>
  <c r="K1021" i="21"/>
  <c r="M1021" i="21"/>
  <c r="H1022" i="21"/>
  <c r="I1021" i="21"/>
  <c r="L1021" i="21"/>
  <c r="P1020" i="21"/>
  <c r="Q1020" i="21"/>
  <c r="O1020" i="21"/>
  <c r="K1022" i="21"/>
  <c r="L1022" i="21"/>
  <c r="J1022" i="21"/>
  <c r="H1023" i="21"/>
  <c r="M1022" i="21"/>
  <c r="I1022" i="21"/>
  <c r="O1021" i="21"/>
  <c r="P1021" i="21"/>
  <c r="Q1021" i="21"/>
  <c r="H1024" i="21"/>
  <c r="I1023" i="21"/>
  <c r="J1023" i="21"/>
  <c r="L1023" i="21"/>
  <c r="K1023" i="21"/>
  <c r="M1023" i="21"/>
  <c r="P1022" i="21"/>
  <c r="O1022" i="21"/>
  <c r="Q1022" i="21"/>
  <c r="M1024" i="21"/>
  <c r="L1024" i="21"/>
  <c r="H1025" i="21"/>
  <c r="J1024" i="21"/>
  <c r="I1024" i="21"/>
  <c r="K1024" i="21"/>
  <c r="Q1023" i="21"/>
  <c r="P1023" i="21"/>
  <c r="O1023" i="21"/>
  <c r="J1025" i="21"/>
  <c r="K1025" i="21"/>
  <c r="I1025" i="21"/>
  <c r="L1025" i="21"/>
  <c r="M1025" i="21"/>
  <c r="H1026" i="21"/>
  <c r="Q1024" i="21"/>
  <c r="P1024" i="21"/>
  <c r="O1024" i="21"/>
  <c r="O1025" i="21"/>
  <c r="P1025" i="21"/>
  <c r="Q1025" i="21"/>
  <c r="H1027" i="21"/>
  <c r="J1026" i="21"/>
  <c r="L1026" i="21"/>
  <c r="M1026" i="21"/>
  <c r="K1026" i="21"/>
  <c r="I1026" i="21"/>
  <c r="I1027" i="21"/>
  <c r="J1027" i="21"/>
  <c r="H1028" i="21"/>
  <c r="M1027" i="21"/>
  <c r="K1027" i="21"/>
  <c r="L1027" i="21"/>
  <c r="O1026" i="21"/>
  <c r="Q1026" i="21"/>
  <c r="P1026" i="21"/>
  <c r="P1027" i="21"/>
  <c r="O1027" i="21"/>
  <c r="Q1027" i="21"/>
  <c r="H1029" i="21"/>
  <c r="J1028" i="21"/>
  <c r="M1028" i="21"/>
  <c r="L1028" i="21"/>
  <c r="I1028" i="21"/>
  <c r="K1028" i="21"/>
  <c r="I1029" i="21"/>
  <c r="K1029" i="21"/>
  <c r="L1029" i="21"/>
  <c r="M1029" i="21"/>
  <c r="J1029" i="21"/>
  <c r="H1030" i="21"/>
  <c r="O1028" i="21"/>
  <c r="Q1028" i="21"/>
  <c r="P1028" i="21"/>
  <c r="Q1029" i="21"/>
  <c r="O1029" i="21"/>
  <c r="P1029" i="21"/>
  <c r="K1030" i="21"/>
  <c r="J1030" i="21"/>
  <c r="L1030" i="21"/>
  <c r="M1030" i="21"/>
  <c r="H1031" i="21"/>
  <c r="I1030" i="21"/>
  <c r="H1032" i="21"/>
  <c r="L1031" i="21"/>
  <c r="M1031" i="21"/>
  <c r="I1031" i="21"/>
  <c r="K1031" i="21"/>
  <c r="J1031" i="21"/>
  <c r="Q1030" i="21"/>
  <c r="P1030" i="21"/>
  <c r="O1030" i="21"/>
  <c r="L1032" i="21"/>
  <c r="I1032" i="21"/>
  <c r="M1032" i="21"/>
  <c r="J1032" i="21"/>
  <c r="K1032" i="21"/>
  <c r="H1033" i="21"/>
  <c r="Q1031" i="21"/>
  <c r="P1031" i="21"/>
  <c r="O1031" i="21"/>
  <c r="O1032" i="21"/>
  <c r="Q1032" i="21"/>
  <c r="P1032" i="21"/>
  <c r="J1033" i="21"/>
  <c r="K1033" i="21"/>
  <c r="H1034" i="21"/>
  <c r="M1033" i="21"/>
  <c r="I1033" i="21"/>
  <c r="L1033" i="21"/>
  <c r="K1034" i="21"/>
  <c r="L1034" i="21"/>
  <c r="J1034" i="21"/>
  <c r="I1034" i="21"/>
  <c r="H1035" i="21"/>
  <c r="M1034" i="21"/>
  <c r="P1033" i="21"/>
  <c r="Q1033" i="21"/>
  <c r="O1033" i="21"/>
  <c r="Q1034" i="21"/>
  <c r="O1034" i="21"/>
  <c r="P1034" i="21"/>
  <c r="L1035" i="21"/>
  <c r="M1035" i="21"/>
  <c r="J1035" i="21"/>
  <c r="H1036" i="21"/>
  <c r="I1035" i="21"/>
  <c r="K1035" i="21"/>
  <c r="L1036" i="21"/>
  <c r="M1036" i="21"/>
  <c r="H1037" i="21"/>
  <c r="J1036" i="21"/>
  <c r="K1036" i="21"/>
  <c r="I1036" i="21"/>
  <c r="O1035" i="21"/>
  <c r="P1035" i="21"/>
  <c r="Q1035" i="21"/>
  <c r="K1037" i="21"/>
  <c r="M1037" i="21"/>
  <c r="J1037" i="21"/>
  <c r="H1038" i="21"/>
  <c r="I1037" i="21"/>
  <c r="L1037" i="21"/>
  <c r="O1036" i="21"/>
  <c r="Q1036" i="21"/>
  <c r="P1036" i="21"/>
  <c r="K1038" i="21"/>
  <c r="M1038" i="21"/>
  <c r="L1038" i="21"/>
  <c r="I1038" i="21"/>
  <c r="J1038" i="21"/>
  <c r="H1039" i="21"/>
  <c r="O1037" i="21"/>
  <c r="Q1037" i="21"/>
  <c r="P1037" i="21"/>
  <c r="P1038" i="21"/>
  <c r="O1038" i="21"/>
  <c r="Q1038" i="21"/>
  <c r="J1039" i="21"/>
  <c r="M1039" i="21"/>
  <c r="H1040" i="21"/>
  <c r="K1039" i="21"/>
  <c r="I1039" i="21"/>
  <c r="L1039" i="21"/>
  <c r="L1040" i="21"/>
  <c r="I1040" i="21"/>
  <c r="K1040" i="21"/>
  <c r="M1040" i="21"/>
  <c r="J1040" i="21"/>
  <c r="H1041" i="21"/>
  <c r="P1039" i="21"/>
  <c r="O1039" i="21"/>
  <c r="Q1039" i="21"/>
  <c r="P1040" i="21"/>
  <c r="Q1040" i="21"/>
  <c r="O1040" i="21"/>
  <c r="M1041" i="21"/>
  <c r="H1042" i="21"/>
  <c r="J1041" i="21"/>
  <c r="K1041" i="21"/>
  <c r="I1041" i="21"/>
  <c r="L1041" i="21"/>
  <c r="K1042" i="21"/>
  <c r="H1043" i="21"/>
  <c r="J1042" i="21"/>
  <c r="L1042" i="21"/>
  <c r="I1042" i="21"/>
  <c r="M1042" i="21"/>
  <c r="Q1041" i="21"/>
  <c r="P1041" i="21"/>
  <c r="O1041" i="21"/>
  <c r="I1043" i="21"/>
  <c r="M1043" i="21"/>
  <c r="J1043" i="21"/>
  <c r="K1043" i="21"/>
  <c r="H1044" i="21"/>
  <c r="L1043" i="21"/>
  <c r="Q1042" i="21"/>
  <c r="O1042" i="21"/>
  <c r="P1042" i="21"/>
  <c r="P1043" i="21"/>
  <c r="O1043" i="21"/>
  <c r="Q1043" i="21"/>
  <c r="L1044" i="21"/>
  <c r="M1044" i="21"/>
  <c r="K1044" i="21"/>
  <c r="I1044" i="21"/>
  <c r="H1045" i="21"/>
  <c r="J1044" i="21"/>
  <c r="Q1044" i="21"/>
  <c r="P1044" i="21"/>
  <c r="O1044" i="21"/>
  <c r="K1045" i="21"/>
  <c r="H1046" i="21"/>
  <c r="L1045" i="21"/>
  <c r="J1045" i="21"/>
  <c r="M1045" i="21"/>
  <c r="I1045" i="21"/>
  <c r="H1047" i="21"/>
  <c r="K1046" i="21"/>
  <c r="M1046" i="21"/>
  <c r="J1046" i="21"/>
  <c r="L1046" i="21"/>
  <c r="I1046" i="21"/>
  <c r="Q1045" i="21"/>
  <c r="P1045" i="21"/>
  <c r="O1045" i="21"/>
  <c r="H1048" i="21"/>
  <c r="M1047" i="21"/>
  <c r="K1047" i="21"/>
  <c r="J1047" i="21"/>
  <c r="L1047" i="21"/>
  <c r="I1047" i="21"/>
  <c r="Q1046" i="21"/>
  <c r="O1046" i="21"/>
  <c r="P1046" i="21"/>
  <c r="K1048" i="21"/>
  <c r="J1048" i="21"/>
  <c r="I1048" i="21"/>
  <c r="H1049" i="21"/>
  <c r="L1048" i="21"/>
  <c r="M1048" i="21"/>
  <c r="O1047" i="21"/>
  <c r="Q1047" i="21"/>
  <c r="P1047" i="21"/>
  <c r="O1048" i="21"/>
  <c r="P1048" i="21"/>
  <c r="Q1048" i="21"/>
  <c r="L1049" i="21"/>
  <c r="J1049" i="21"/>
  <c r="I1049" i="21"/>
  <c r="M1049" i="21"/>
  <c r="H1050" i="21"/>
  <c r="K1049" i="21"/>
  <c r="Q1049" i="21"/>
  <c r="P1049" i="21"/>
  <c r="O1049" i="21"/>
  <c r="H1051" i="21"/>
  <c r="I1050" i="21"/>
  <c r="J1050" i="21"/>
  <c r="M1050" i="21"/>
  <c r="K1050" i="21"/>
  <c r="L1050" i="21"/>
  <c r="H1052" i="21"/>
  <c r="M1051" i="21"/>
  <c r="J1051" i="21"/>
  <c r="I1051" i="21"/>
  <c r="L1051" i="21"/>
  <c r="K1051" i="21"/>
  <c r="P1050" i="21"/>
  <c r="Q1050" i="21"/>
  <c r="O1050" i="21"/>
  <c r="I1052" i="21"/>
  <c r="H1053" i="21"/>
  <c r="J1052" i="21"/>
  <c r="K1052" i="21"/>
  <c r="L1052" i="21"/>
  <c r="M1052" i="21"/>
  <c r="Q1051" i="21"/>
  <c r="O1051" i="21"/>
  <c r="P1051" i="21"/>
  <c r="P1052" i="21"/>
  <c r="O1052" i="21"/>
  <c r="Q1052" i="21"/>
  <c r="L1053" i="21"/>
  <c r="H1054" i="21"/>
  <c r="K1053" i="21"/>
  <c r="M1053" i="21"/>
  <c r="I1053" i="21"/>
  <c r="J1053" i="21"/>
  <c r="M1054" i="21"/>
  <c r="J1054" i="21"/>
  <c r="L1054" i="21"/>
  <c r="H1055" i="21"/>
  <c r="K1054" i="21"/>
  <c r="I1054" i="21"/>
  <c r="Q1053" i="21"/>
  <c r="P1053" i="21"/>
  <c r="O1053" i="21"/>
  <c r="K1055" i="21"/>
  <c r="L1055" i="21"/>
  <c r="M1055" i="21"/>
  <c r="H1056" i="21"/>
  <c r="I1055" i="21"/>
  <c r="J1055" i="21"/>
  <c r="P1054" i="21"/>
  <c r="O1054" i="21"/>
  <c r="Q1054" i="21"/>
  <c r="H1057" i="21"/>
  <c r="J1056" i="21"/>
  <c r="K1056" i="21"/>
  <c r="L1056" i="21"/>
  <c r="I1056" i="21"/>
  <c r="M1056" i="21"/>
  <c r="Q1055" i="21"/>
  <c r="O1055" i="21"/>
  <c r="P1055" i="21"/>
  <c r="K1057" i="21"/>
  <c r="H1058" i="21"/>
  <c r="I1057" i="21"/>
  <c r="L1057" i="21"/>
  <c r="J1057" i="21"/>
  <c r="M1057" i="21"/>
  <c r="O1056" i="21"/>
  <c r="Q1056" i="21"/>
  <c r="P1056" i="21"/>
  <c r="H1059" i="21"/>
  <c r="L1058" i="21"/>
  <c r="I1058" i="21"/>
  <c r="J1058" i="21"/>
  <c r="M1058" i="21"/>
  <c r="K1058" i="21"/>
  <c r="O1057" i="21"/>
  <c r="P1057" i="21"/>
  <c r="Q1057" i="21"/>
  <c r="I1059" i="21"/>
  <c r="K1059" i="21"/>
  <c r="M1059" i="21"/>
  <c r="L1059" i="21"/>
  <c r="H1060" i="21"/>
  <c r="J1059" i="21"/>
  <c r="O1058" i="21"/>
  <c r="Q1058" i="21"/>
  <c r="P1058" i="21"/>
  <c r="O1059" i="21"/>
  <c r="Q1059" i="21"/>
  <c r="P1059" i="21"/>
  <c r="L1060" i="21"/>
  <c r="I1060" i="21"/>
  <c r="K1060" i="21"/>
  <c r="J1060" i="21"/>
  <c r="H1061" i="21"/>
  <c r="M1060" i="21"/>
  <c r="O1060" i="21"/>
  <c r="P1060" i="21"/>
  <c r="Q1060" i="21"/>
  <c r="M1061" i="21"/>
  <c r="J1061" i="21"/>
  <c r="L1061" i="21"/>
  <c r="K1061" i="21"/>
  <c r="H1062" i="21"/>
  <c r="I1061" i="21"/>
  <c r="J1062" i="21"/>
  <c r="I1062" i="21"/>
  <c r="M1062" i="21"/>
  <c r="K1062" i="21"/>
  <c r="H1063" i="21"/>
  <c r="L1062" i="21"/>
  <c r="O1061" i="21"/>
  <c r="P1061" i="21"/>
  <c r="Q1061" i="21"/>
  <c r="Q1062" i="21"/>
  <c r="O1062" i="21"/>
  <c r="P1062" i="21"/>
  <c r="J1063" i="21"/>
  <c r="H1064" i="21"/>
  <c r="I1063" i="21"/>
  <c r="K1063" i="21"/>
  <c r="M1063" i="21"/>
  <c r="L1063" i="21"/>
  <c r="L1064" i="21"/>
  <c r="M1064" i="21"/>
  <c r="I1064" i="21"/>
  <c r="J1064" i="21"/>
  <c r="H1065" i="21"/>
  <c r="K1064" i="21"/>
  <c r="Q1063" i="21"/>
  <c r="O1063" i="21"/>
  <c r="P1063" i="21"/>
  <c r="Q1064" i="21"/>
  <c r="O1064" i="21"/>
  <c r="P1064" i="21"/>
  <c r="J1065" i="21"/>
  <c r="I1065" i="21"/>
  <c r="M1065" i="21"/>
  <c r="K1065" i="21"/>
  <c r="H1066" i="21"/>
  <c r="L1065" i="21"/>
  <c r="O1065" i="21"/>
  <c r="Q1065" i="21"/>
  <c r="P1065" i="21"/>
  <c r="I1066" i="21"/>
  <c r="H1067" i="21"/>
  <c r="J1066" i="21"/>
  <c r="K1066" i="21"/>
  <c r="M1066" i="21"/>
  <c r="L1066" i="21"/>
  <c r="O1066" i="21"/>
  <c r="Q1066" i="21"/>
  <c r="P1066" i="21"/>
  <c r="J1067" i="21"/>
  <c r="L1067" i="21"/>
  <c r="M1067" i="21"/>
  <c r="H1068" i="21"/>
  <c r="I1067" i="21"/>
  <c r="K1067" i="21"/>
  <c r="K1068" i="21"/>
  <c r="M1068" i="21"/>
  <c r="I1068" i="21"/>
  <c r="H1069" i="21"/>
  <c r="J1068" i="21"/>
  <c r="L1068" i="21"/>
  <c r="P1067" i="21"/>
  <c r="Q1067" i="21"/>
  <c r="O1067" i="21"/>
  <c r="P1068" i="21"/>
  <c r="O1068" i="21"/>
  <c r="Q1068" i="21"/>
  <c r="K1069" i="21"/>
  <c r="M1069" i="21"/>
  <c r="H1070" i="21"/>
  <c r="J1069" i="21"/>
  <c r="L1069" i="21"/>
  <c r="I1069" i="21"/>
  <c r="I1070" i="21"/>
  <c r="J1070" i="21"/>
  <c r="K1070" i="21"/>
  <c r="M1070" i="21"/>
  <c r="L1070" i="21"/>
  <c r="H1071" i="21"/>
  <c r="P1069" i="21"/>
  <c r="Q1069" i="21"/>
  <c r="O1069" i="21"/>
  <c r="P1070" i="21"/>
  <c r="O1070" i="21"/>
  <c r="Q1070" i="21"/>
  <c r="L1071" i="21"/>
  <c r="J1071" i="21"/>
  <c r="I1071" i="21"/>
  <c r="K1071" i="21"/>
  <c r="H1072" i="21"/>
  <c r="M1071" i="21"/>
  <c r="Q1071" i="21"/>
  <c r="P1071" i="21"/>
  <c r="O1071" i="21"/>
  <c r="I1072" i="21"/>
  <c r="H1073" i="21"/>
  <c r="K1072" i="21"/>
  <c r="L1072" i="21"/>
  <c r="M1072" i="21"/>
  <c r="J1072" i="21"/>
  <c r="Q1072" i="21"/>
  <c r="O1072" i="21"/>
  <c r="P1072" i="21"/>
  <c r="I1073" i="21"/>
  <c r="L1073" i="21"/>
  <c r="K1073" i="21"/>
  <c r="M1073" i="21"/>
  <c r="H1074" i="21"/>
  <c r="J1073" i="21"/>
  <c r="Q1073" i="21"/>
  <c r="P1073" i="21"/>
  <c r="O1073" i="21"/>
  <c r="M1074" i="21"/>
  <c r="L1074" i="21"/>
  <c r="I1074" i="21"/>
  <c r="H1075" i="21"/>
  <c r="K1074" i="21"/>
  <c r="J1074" i="21"/>
  <c r="O1074" i="21"/>
  <c r="Q1074" i="21"/>
  <c r="P1074" i="21"/>
  <c r="I1075" i="21"/>
  <c r="L1075" i="21"/>
  <c r="K1075" i="21"/>
  <c r="H1076" i="21"/>
  <c r="M1075" i="21"/>
  <c r="J1075" i="21"/>
  <c r="O1075" i="21"/>
  <c r="Q1075" i="21"/>
  <c r="P1075" i="21"/>
  <c r="K1076" i="21"/>
  <c r="J1076" i="21"/>
  <c r="L1076" i="21"/>
  <c r="I1076" i="21"/>
  <c r="H1077" i="21"/>
  <c r="M1076" i="21"/>
  <c r="P1076" i="21"/>
  <c r="O1076" i="21"/>
  <c r="Q1076" i="21"/>
  <c r="K1077" i="21"/>
  <c r="J1077" i="21"/>
  <c r="M1077" i="21"/>
  <c r="L1077" i="21"/>
  <c r="H1078" i="21"/>
  <c r="I1077" i="21"/>
  <c r="J1078" i="21"/>
  <c r="I1078" i="21"/>
  <c r="H1079" i="21"/>
  <c r="M1078" i="21"/>
  <c r="L1078" i="21"/>
  <c r="K1078" i="21"/>
  <c r="P1077" i="21"/>
  <c r="Q1077" i="21"/>
  <c r="O1077" i="21"/>
  <c r="O1078" i="21"/>
  <c r="Q1078" i="21"/>
  <c r="P1078" i="21"/>
  <c r="H1080" i="21"/>
  <c r="L1079" i="21"/>
  <c r="M1079" i="21"/>
  <c r="J1079" i="21"/>
  <c r="I1079" i="21"/>
  <c r="K1079" i="21"/>
  <c r="K1080" i="21"/>
  <c r="I1080" i="21"/>
  <c r="H1081" i="21"/>
  <c r="J1080" i="21"/>
  <c r="M1080" i="21"/>
  <c r="L1080" i="21"/>
  <c r="P1079" i="21"/>
  <c r="Q1079" i="21"/>
  <c r="O1079" i="21"/>
  <c r="P1080" i="21"/>
  <c r="Q1080" i="21"/>
  <c r="O1080" i="21"/>
  <c r="K1081" i="21"/>
  <c r="M1081" i="21"/>
  <c r="H1082" i="21"/>
  <c r="J1081" i="21"/>
  <c r="I1081" i="21"/>
  <c r="L1081" i="21"/>
  <c r="I1082" i="21"/>
  <c r="J1082" i="21"/>
  <c r="K1082" i="21"/>
  <c r="M1082" i="21"/>
  <c r="H1083" i="21"/>
  <c r="L1082" i="21"/>
  <c r="Q1081" i="21"/>
  <c r="O1081" i="21"/>
  <c r="P1081" i="21"/>
  <c r="Q1082" i="21"/>
  <c r="O1082" i="21"/>
  <c r="P1082" i="21"/>
  <c r="K1083" i="21"/>
  <c r="H1084" i="21"/>
  <c r="L1083" i="21"/>
  <c r="M1083" i="21"/>
  <c r="J1083" i="21"/>
  <c r="I1083" i="21"/>
  <c r="I1084" i="21"/>
  <c r="J1084" i="21"/>
  <c r="M1084" i="21"/>
  <c r="L1084" i="21"/>
  <c r="H1085" i="21"/>
  <c r="K1084" i="21"/>
  <c r="Q1083" i="21"/>
  <c r="P1083" i="21"/>
  <c r="O1083" i="21"/>
  <c r="Q1084" i="21"/>
  <c r="O1084" i="21"/>
  <c r="P1084" i="21"/>
  <c r="L1085" i="21"/>
  <c r="K1085" i="21"/>
  <c r="I1085" i="21"/>
  <c r="M1085" i="21"/>
  <c r="J1085" i="21"/>
  <c r="H1086" i="21"/>
  <c r="O1085" i="21"/>
  <c r="Q1085" i="21"/>
  <c r="P1085" i="21"/>
  <c r="J1086" i="21"/>
  <c r="K1086" i="21"/>
  <c r="I1086" i="21"/>
  <c r="M1086" i="21"/>
  <c r="H1087" i="21"/>
  <c r="L1086" i="21"/>
  <c r="Q1086" i="21"/>
  <c r="O1086" i="21"/>
  <c r="P1086" i="21"/>
  <c r="M1087" i="21"/>
  <c r="K1087" i="21"/>
  <c r="J1087" i="21"/>
  <c r="I1087" i="21"/>
  <c r="H1088" i="21"/>
  <c r="L1087" i="21"/>
  <c r="P1087" i="21"/>
  <c r="Q1087" i="21"/>
  <c r="O1087" i="21"/>
  <c r="H1089" i="21"/>
  <c r="K1088" i="21"/>
  <c r="M1088" i="21"/>
  <c r="J1088" i="21"/>
  <c r="I1088" i="21"/>
  <c r="L1088" i="21"/>
  <c r="J1089" i="21"/>
  <c r="I1089" i="21"/>
  <c r="L1089" i="21"/>
  <c r="K1089" i="21"/>
  <c r="H1090" i="21"/>
  <c r="M1089" i="21"/>
  <c r="O1088" i="21"/>
  <c r="P1088" i="21"/>
  <c r="Q1088" i="21"/>
  <c r="O1089" i="21"/>
  <c r="Q1089" i="21"/>
  <c r="P1089" i="21"/>
  <c r="J1090" i="21"/>
  <c r="K1090" i="21"/>
  <c r="M1090" i="21"/>
  <c r="I1090" i="21"/>
  <c r="L1090" i="21"/>
  <c r="H1091" i="21"/>
  <c r="P1090" i="21"/>
  <c r="O1090" i="21"/>
  <c r="Q1090" i="21"/>
  <c r="I1091" i="21"/>
  <c r="J1091" i="21"/>
  <c r="H1092" i="21"/>
  <c r="L1091" i="21"/>
  <c r="K1091" i="21"/>
  <c r="M1091" i="21"/>
  <c r="O1091" i="21"/>
  <c r="Q1091" i="21"/>
  <c r="P1091" i="21"/>
  <c r="I1092" i="21"/>
  <c r="K1092" i="21"/>
  <c r="H1093" i="21"/>
  <c r="M1092" i="21"/>
  <c r="J1092" i="21"/>
  <c r="L1092" i="21"/>
  <c r="O1092" i="21"/>
  <c r="P1092" i="21"/>
  <c r="Q1092" i="21"/>
  <c r="M1093" i="21"/>
  <c r="L1093" i="21"/>
  <c r="I1093" i="21"/>
  <c r="H1094" i="21"/>
  <c r="J1093" i="21"/>
  <c r="K1093" i="21"/>
  <c r="Q1093" i="21"/>
  <c r="P1093" i="21"/>
  <c r="O1093" i="21"/>
  <c r="H1095" i="21"/>
  <c r="I1094" i="21"/>
  <c r="L1094" i="21"/>
  <c r="K1094" i="21"/>
  <c r="M1094" i="21"/>
  <c r="J1094" i="21"/>
  <c r="J1095" i="21"/>
  <c r="L1095" i="21"/>
  <c r="K1095" i="21"/>
  <c r="H1096" i="21"/>
  <c r="M1095" i="21"/>
  <c r="I1095" i="21"/>
  <c r="O1094" i="21"/>
  <c r="Q1094" i="21"/>
  <c r="P1094" i="21"/>
  <c r="M1096" i="21"/>
  <c r="L1096" i="21"/>
  <c r="J1096" i="21"/>
  <c r="H1097" i="21"/>
  <c r="K1096" i="21"/>
  <c r="I1096" i="21"/>
  <c r="Q1095" i="21"/>
  <c r="O1095" i="21"/>
  <c r="P1095" i="21"/>
  <c r="J1097" i="21"/>
  <c r="I1097" i="21"/>
  <c r="H1098" i="21"/>
  <c r="M1097" i="21"/>
  <c r="L1097" i="21"/>
  <c r="K1097" i="21"/>
  <c r="Q1096" i="21"/>
  <c r="P1096" i="21"/>
  <c r="O1096" i="21"/>
  <c r="O1097" i="21"/>
  <c r="Q1097" i="21"/>
  <c r="P1097" i="21"/>
  <c r="L1098" i="21"/>
  <c r="M1098" i="21"/>
  <c r="J1098" i="21"/>
  <c r="K1098" i="21"/>
  <c r="H1099" i="21"/>
  <c r="I1098" i="21"/>
  <c r="M1099" i="21"/>
  <c r="H1100" i="21"/>
  <c r="J1099" i="21"/>
  <c r="I1099" i="21"/>
  <c r="K1099" i="21"/>
  <c r="L1099" i="21"/>
  <c r="P1098" i="21"/>
  <c r="Q1098" i="21"/>
  <c r="O1098" i="21"/>
  <c r="L1100" i="21"/>
  <c r="I1100" i="21"/>
  <c r="H1101" i="21"/>
  <c r="K1100" i="21"/>
  <c r="M1100" i="21"/>
  <c r="J1100" i="21"/>
  <c r="O1099" i="21"/>
  <c r="P1099" i="21"/>
  <c r="Q1099" i="21"/>
  <c r="Q1100" i="21"/>
  <c r="O1100" i="21"/>
  <c r="P1100" i="21"/>
  <c r="J1101" i="21"/>
  <c r="I1101" i="21"/>
  <c r="L1101" i="21"/>
  <c r="K1101" i="21"/>
  <c r="H1102" i="21"/>
  <c r="M1101" i="21"/>
  <c r="P1101" i="21"/>
  <c r="O1101" i="21"/>
  <c r="Q1101" i="21"/>
  <c r="K1102" i="21"/>
  <c r="M1102" i="21"/>
  <c r="L1102" i="21"/>
  <c r="I1102" i="21"/>
  <c r="J1102" i="21"/>
  <c r="H1103" i="21"/>
  <c r="O1102" i="21"/>
  <c r="P1102" i="21"/>
  <c r="Q1102" i="21"/>
  <c r="H1104" i="21"/>
  <c r="L1103" i="21"/>
  <c r="M1103" i="21"/>
  <c r="I1103" i="21"/>
  <c r="K1103" i="21"/>
  <c r="J1103" i="21"/>
  <c r="L1104" i="21"/>
  <c r="M1104" i="21"/>
  <c r="J1104" i="21"/>
  <c r="I1104" i="21"/>
  <c r="K1104" i="21"/>
  <c r="H1105" i="21"/>
  <c r="O1103" i="21"/>
  <c r="P1103" i="21"/>
  <c r="Q1103" i="21"/>
  <c r="Q1104" i="21"/>
  <c r="P1104" i="21"/>
  <c r="O1104" i="21"/>
  <c r="L1105" i="21"/>
  <c r="K1105" i="21"/>
  <c r="J1105" i="21"/>
  <c r="M1105" i="21"/>
  <c r="H1106" i="21"/>
  <c r="I1105" i="21"/>
  <c r="M1106" i="21"/>
  <c r="L1106" i="21"/>
  <c r="K1106" i="21"/>
  <c r="I1106" i="21"/>
  <c r="J1106" i="21"/>
  <c r="H1107" i="21"/>
  <c r="P1105" i="21"/>
  <c r="O1105" i="21"/>
  <c r="Q1105" i="21"/>
  <c r="P1106" i="21"/>
  <c r="Q1106" i="21"/>
  <c r="O1106" i="21"/>
  <c r="L1107" i="21"/>
  <c r="K1107" i="21"/>
  <c r="I1107" i="21"/>
  <c r="H1108" i="21"/>
  <c r="M1107" i="21"/>
  <c r="J1107" i="21"/>
  <c r="O1107" i="21"/>
  <c r="Q1107" i="21"/>
  <c r="P1107" i="21"/>
  <c r="J1108" i="21"/>
  <c r="H1109" i="21"/>
  <c r="K1108" i="21"/>
  <c r="L1108" i="21"/>
  <c r="I1108" i="21"/>
  <c r="M1108" i="21"/>
  <c r="K1109" i="21"/>
  <c r="M1109" i="21"/>
  <c r="H1110" i="21"/>
  <c r="I1109" i="21"/>
  <c r="J1109" i="21"/>
  <c r="L1109" i="21"/>
  <c r="Q1108" i="21"/>
  <c r="O1108" i="21"/>
  <c r="P1108" i="21"/>
  <c r="J1110" i="21"/>
  <c r="I1110" i="21"/>
  <c r="L1110" i="21"/>
  <c r="K1110" i="21"/>
  <c r="H1111" i="21"/>
  <c r="M1110" i="21"/>
  <c r="P1109" i="21"/>
  <c r="Q1109" i="21"/>
  <c r="O1109" i="21"/>
  <c r="Q1110" i="21"/>
  <c r="O1110" i="21"/>
  <c r="P1110" i="21"/>
  <c r="L1111" i="21"/>
  <c r="H1112" i="21"/>
  <c r="K1111" i="21"/>
  <c r="M1111" i="21"/>
  <c r="I1111" i="21"/>
  <c r="J1111" i="21"/>
  <c r="K1112" i="21"/>
  <c r="I1112" i="21"/>
  <c r="H1113" i="21"/>
  <c r="M1112" i="21"/>
  <c r="J1112" i="21"/>
  <c r="L1112" i="21"/>
  <c r="P1111" i="21"/>
  <c r="O1111" i="21"/>
  <c r="Q1111" i="21"/>
  <c r="P1112" i="21"/>
  <c r="O1112" i="21"/>
  <c r="Q1112" i="21"/>
  <c r="H1114" i="21"/>
  <c r="I1113" i="21"/>
  <c r="J1113" i="21"/>
  <c r="M1113" i="21"/>
  <c r="L1113" i="21"/>
  <c r="K1113" i="21"/>
  <c r="L1114" i="21"/>
  <c r="M1114" i="21"/>
  <c r="H1115" i="21"/>
  <c r="J1114" i="21"/>
  <c r="K1114" i="21"/>
  <c r="I1114" i="21"/>
  <c r="Q1113" i="21"/>
  <c r="O1113" i="21"/>
  <c r="P1113" i="21"/>
  <c r="K1115" i="21"/>
  <c r="M1115" i="21"/>
  <c r="J1115" i="21"/>
  <c r="I1115" i="21"/>
  <c r="H1116" i="21"/>
  <c r="L1115" i="21"/>
  <c r="O1114" i="21"/>
  <c r="P1114" i="21"/>
  <c r="Q1114" i="21"/>
  <c r="P1115" i="21"/>
  <c r="O1115" i="21"/>
  <c r="Q1115" i="21"/>
  <c r="L1116" i="21"/>
  <c r="M1116" i="21"/>
  <c r="H1117" i="21"/>
  <c r="J1116" i="21"/>
  <c r="I1116" i="21"/>
  <c r="K1116" i="21"/>
  <c r="H1118" i="21"/>
  <c r="K1117" i="21"/>
  <c r="M1117" i="21"/>
  <c r="I1117" i="21"/>
  <c r="J1117" i="21"/>
  <c r="L1117" i="21"/>
  <c r="O1116" i="21"/>
  <c r="P1116" i="21"/>
  <c r="Q1116" i="21"/>
  <c r="J1118" i="21"/>
  <c r="L1118" i="21"/>
  <c r="M1118" i="21"/>
  <c r="K1118" i="21"/>
  <c r="H1119" i="21"/>
  <c r="I1118" i="21"/>
  <c r="Q1117" i="21"/>
  <c r="O1117" i="21"/>
  <c r="P1117" i="21"/>
  <c r="H1120" i="21"/>
  <c r="I1119" i="21"/>
  <c r="J1119" i="21"/>
  <c r="M1119" i="21"/>
  <c r="K1119" i="21"/>
  <c r="L1119" i="21"/>
  <c r="Q1118" i="21"/>
  <c r="P1118" i="21"/>
  <c r="O1118" i="21"/>
  <c r="I1120" i="21"/>
  <c r="H1121" i="21"/>
  <c r="L1120" i="21"/>
  <c r="M1120" i="21"/>
  <c r="J1120" i="21"/>
  <c r="K1120" i="21"/>
  <c r="O1119" i="21"/>
  <c r="P1119" i="21"/>
  <c r="Q1119" i="21"/>
  <c r="Q1120" i="21"/>
  <c r="P1120" i="21"/>
  <c r="O1120" i="21"/>
  <c r="J1121" i="21"/>
  <c r="L1121" i="21"/>
  <c r="H1122" i="21"/>
  <c r="M1121" i="21"/>
  <c r="K1121" i="21"/>
  <c r="I1121" i="21"/>
  <c r="H1123" i="21"/>
  <c r="I1122" i="21"/>
  <c r="M1122" i="21"/>
  <c r="J1122" i="21"/>
  <c r="L1122" i="21"/>
  <c r="K1122" i="21"/>
  <c r="P1121" i="21"/>
  <c r="O1121" i="21"/>
  <c r="Q1121" i="21"/>
  <c r="H1124" i="21"/>
  <c r="J1123" i="21"/>
  <c r="M1123" i="21"/>
  <c r="I1123" i="21"/>
  <c r="L1123" i="21"/>
  <c r="K1123" i="21"/>
  <c r="O1122" i="21"/>
  <c r="P1122" i="21"/>
  <c r="Q1122" i="21"/>
  <c r="K1124" i="21"/>
  <c r="I1124" i="21"/>
  <c r="J1124" i="21"/>
  <c r="M1124" i="21"/>
  <c r="H1125" i="21"/>
  <c r="L1124" i="21"/>
  <c r="O1123" i="21"/>
  <c r="Q1123" i="21"/>
  <c r="P1123" i="21"/>
  <c r="O1124" i="21"/>
  <c r="Q1124" i="21"/>
  <c r="P1124" i="21"/>
  <c r="M1125" i="21"/>
  <c r="L1125" i="21"/>
  <c r="H1126" i="21"/>
  <c r="I1125" i="21"/>
  <c r="K1125" i="21"/>
  <c r="J1125" i="21"/>
  <c r="I1126" i="21"/>
  <c r="M1126" i="21"/>
  <c r="H1127" i="21"/>
  <c r="K1126" i="21"/>
  <c r="L1126" i="21"/>
  <c r="J1126" i="21"/>
  <c r="P1125" i="21"/>
  <c r="Q1125" i="21"/>
  <c r="O1125" i="21"/>
  <c r="Q1126" i="21"/>
  <c r="P1126" i="21"/>
  <c r="O1126" i="21"/>
  <c r="M1127" i="21"/>
  <c r="L1127" i="21"/>
  <c r="J1127" i="21"/>
  <c r="H1128" i="21"/>
  <c r="K1127" i="21"/>
  <c r="I1127" i="21"/>
  <c r="K1128" i="21"/>
  <c r="L1128" i="21"/>
  <c r="I1128" i="21"/>
  <c r="H1129" i="21"/>
  <c r="M1128" i="21"/>
  <c r="J1128" i="21"/>
  <c r="O1127" i="21"/>
  <c r="Q1127" i="21"/>
  <c r="P1127" i="21"/>
  <c r="P1128" i="21"/>
  <c r="O1128" i="21"/>
  <c r="Q1128" i="21"/>
  <c r="K1129" i="21"/>
  <c r="H1130" i="21"/>
  <c r="M1129" i="21"/>
  <c r="I1129" i="21"/>
  <c r="L1129" i="21"/>
  <c r="J1129" i="21"/>
  <c r="K1130" i="21"/>
  <c r="H1131" i="21"/>
  <c r="L1130" i="21"/>
  <c r="M1130" i="21"/>
  <c r="J1130" i="21"/>
  <c r="I1130" i="21"/>
  <c r="P1129" i="21"/>
  <c r="Q1129" i="21"/>
  <c r="O1129" i="21"/>
  <c r="J1131" i="21"/>
  <c r="H1132" i="21"/>
  <c r="I1131" i="21"/>
  <c r="L1131" i="21"/>
  <c r="K1131" i="21"/>
  <c r="M1131" i="21"/>
  <c r="Q1130" i="21"/>
  <c r="P1130" i="21"/>
  <c r="O1130" i="21"/>
  <c r="J1132" i="21"/>
  <c r="I1132" i="21"/>
  <c r="L1132" i="21"/>
  <c r="M1132" i="21"/>
  <c r="K1132" i="21"/>
  <c r="H1133" i="21"/>
  <c r="P1131" i="21"/>
  <c r="O1131" i="21"/>
  <c r="Q1131" i="21"/>
  <c r="Q1132" i="21"/>
  <c r="P1132" i="21"/>
  <c r="O1132" i="21"/>
  <c r="L1133" i="21"/>
  <c r="K1133" i="21"/>
  <c r="H1134" i="21"/>
  <c r="M1133" i="21"/>
  <c r="I1133" i="21"/>
  <c r="J1133" i="21"/>
  <c r="I1134" i="21"/>
  <c r="M1134" i="21"/>
  <c r="H1135" i="21"/>
  <c r="J1134" i="21"/>
  <c r="K1134" i="21"/>
  <c r="L1134" i="21"/>
  <c r="O1133" i="21"/>
  <c r="Q1133" i="21"/>
  <c r="P1133" i="21"/>
  <c r="O1134" i="21"/>
  <c r="Q1134" i="21"/>
  <c r="P1134" i="21"/>
  <c r="J1135" i="21"/>
  <c r="K1135" i="21"/>
  <c r="M1135" i="21"/>
  <c r="L1135" i="21"/>
  <c r="H1136" i="21"/>
  <c r="I1135" i="21"/>
  <c r="H1137" i="21"/>
  <c r="K1136" i="21"/>
  <c r="L1136" i="21"/>
  <c r="M1136" i="21"/>
  <c r="I1136" i="21"/>
  <c r="J1136" i="21"/>
  <c r="P1135" i="21"/>
  <c r="Q1135" i="21"/>
  <c r="O1135" i="21"/>
  <c r="L1137" i="21"/>
  <c r="M1137" i="21"/>
  <c r="J1137" i="21"/>
  <c r="I1137" i="21"/>
  <c r="H1138" i="21"/>
  <c r="K1137" i="21"/>
  <c r="Q1136" i="21"/>
  <c r="P1136" i="21"/>
  <c r="O1136" i="21"/>
  <c r="Q1137" i="21"/>
  <c r="O1137" i="21"/>
  <c r="P1137" i="21"/>
  <c r="M1138" i="21"/>
  <c r="H1139" i="21"/>
  <c r="K1138" i="21"/>
  <c r="J1138" i="21"/>
  <c r="I1138" i="21"/>
  <c r="L1138" i="21"/>
  <c r="L1139" i="21"/>
  <c r="H1140" i="21"/>
  <c r="M1139" i="21"/>
  <c r="J1139" i="21"/>
  <c r="I1139" i="21"/>
  <c r="K1139" i="21"/>
  <c r="Q1138" i="21"/>
  <c r="O1138" i="21"/>
  <c r="P1138" i="21"/>
  <c r="K1140" i="21"/>
  <c r="J1140" i="21"/>
  <c r="I1140" i="21"/>
  <c r="L1140" i="21"/>
  <c r="H1141" i="21"/>
  <c r="M1140" i="21"/>
  <c r="Q1139" i="21"/>
  <c r="P1139" i="21"/>
  <c r="O1139" i="21"/>
  <c r="P1140" i="21"/>
  <c r="O1140" i="21"/>
  <c r="Q1140" i="21"/>
  <c r="H1142" i="21"/>
  <c r="J1141" i="21"/>
  <c r="K1141" i="21"/>
  <c r="M1141" i="21"/>
  <c r="L1141" i="21"/>
  <c r="I1141" i="21"/>
  <c r="H1143" i="21"/>
  <c r="I1142" i="21"/>
  <c r="L1142" i="21"/>
  <c r="M1142" i="21"/>
  <c r="K1142" i="21"/>
  <c r="J1142" i="21"/>
  <c r="P1141" i="21"/>
  <c r="Q1141" i="21"/>
  <c r="O1141" i="21"/>
  <c r="K1143" i="21"/>
  <c r="H1144" i="21"/>
  <c r="M1143" i="21"/>
  <c r="I1143" i="21"/>
  <c r="L1143" i="21"/>
  <c r="J1143" i="21"/>
  <c r="Q1142" i="21"/>
  <c r="O1142" i="21"/>
  <c r="P1142" i="21"/>
  <c r="M1144" i="21"/>
  <c r="H1145" i="21"/>
  <c r="L1144" i="21"/>
  <c r="I1144" i="21"/>
  <c r="K1144" i="21"/>
  <c r="J1144" i="21"/>
  <c r="O1143" i="21"/>
  <c r="Q1143" i="21"/>
  <c r="P1143" i="21"/>
  <c r="H1146" i="21"/>
  <c r="I1145" i="21"/>
  <c r="K1145" i="21"/>
  <c r="J1145" i="21"/>
  <c r="L1145" i="21"/>
  <c r="M1145" i="21"/>
  <c r="Q1144" i="21"/>
  <c r="O1144" i="21"/>
  <c r="P1144" i="21"/>
  <c r="M1146" i="21"/>
  <c r="I1146" i="21"/>
  <c r="L1146" i="21"/>
  <c r="J1146" i="21"/>
  <c r="H1147" i="21"/>
  <c r="K1146" i="21"/>
  <c r="Q1145" i="21"/>
  <c r="O1145" i="21"/>
  <c r="P1145" i="21"/>
  <c r="P1146" i="21"/>
  <c r="Q1146" i="21"/>
  <c r="O1146" i="21"/>
  <c r="L1147" i="21"/>
  <c r="K1147" i="21"/>
  <c r="M1147" i="21"/>
  <c r="H1148" i="21"/>
  <c r="I1147" i="21"/>
  <c r="J1147" i="21"/>
  <c r="M1148" i="21"/>
  <c r="H1149" i="21"/>
  <c r="L1148" i="21"/>
  <c r="J1148" i="21"/>
  <c r="I1148" i="21"/>
  <c r="K1148" i="21"/>
  <c r="P1147" i="21"/>
  <c r="O1147" i="21"/>
  <c r="Q1147" i="21"/>
  <c r="L1149" i="21"/>
  <c r="H1150" i="21"/>
  <c r="I1149" i="21"/>
  <c r="K1149" i="21"/>
  <c r="M1149" i="21"/>
  <c r="J1149" i="21"/>
  <c r="P1148" i="21"/>
  <c r="O1148" i="21"/>
  <c r="Q1148" i="21"/>
  <c r="K1150" i="21"/>
  <c r="L1150" i="21"/>
  <c r="M1150" i="21"/>
  <c r="J1150" i="21"/>
  <c r="I1150" i="21"/>
  <c r="H1151" i="21"/>
  <c r="O1149" i="21"/>
  <c r="Q1149" i="21"/>
  <c r="P1149" i="21"/>
  <c r="P1150" i="21"/>
  <c r="O1150" i="21"/>
  <c r="Q1150" i="21"/>
  <c r="H1152" i="21"/>
  <c r="L1151" i="21"/>
  <c r="K1151" i="21"/>
  <c r="J1151" i="21"/>
  <c r="I1151" i="21"/>
  <c r="M1151" i="21"/>
  <c r="I1152" i="21"/>
  <c r="K1152" i="21"/>
  <c r="M1152" i="21"/>
  <c r="H1153" i="21"/>
  <c r="J1152" i="21"/>
  <c r="L1152" i="21"/>
  <c r="O1151" i="21"/>
  <c r="P1151" i="21"/>
  <c r="Q1151" i="21"/>
  <c r="P1152" i="21"/>
  <c r="O1152" i="21"/>
  <c r="Q1152" i="21"/>
  <c r="L1153" i="21"/>
  <c r="K1153" i="21"/>
  <c r="H1154" i="21"/>
  <c r="I1153" i="21"/>
  <c r="J1153" i="21"/>
  <c r="M1153" i="21"/>
  <c r="K1154" i="21"/>
  <c r="L1154" i="21"/>
  <c r="J1154" i="21"/>
  <c r="H1155" i="21"/>
  <c r="M1154" i="21"/>
  <c r="I1154" i="21"/>
  <c r="O1153" i="21"/>
  <c r="P1153" i="21"/>
  <c r="Q1153" i="21"/>
  <c r="J1155" i="21"/>
  <c r="L1155" i="21"/>
  <c r="I1155" i="21"/>
  <c r="K1155" i="21"/>
  <c r="M1155" i="21"/>
  <c r="H1156" i="21"/>
  <c r="P1154" i="21"/>
  <c r="Q1154" i="21"/>
  <c r="O1154" i="21"/>
  <c r="O1155" i="21"/>
  <c r="P1155" i="21"/>
  <c r="Q1155" i="21"/>
  <c r="J1156" i="21"/>
  <c r="K1156" i="21"/>
  <c r="H1157" i="21"/>
  <c r="L1156" i="21"/>
  <c r="I1156" i="21"/>
  <c r="M1156" i="21"/>
  <c r="L1157" i="21"/>
  <c r="I1157" i="21"/>
  <c r="M1157" i="21"/>
  <c r="J1157" i="21"/>
  <c r="K1157" i="21"/>
  <c r="H1158" i="21"/>
  <c r="O1156" i="21"/>
  <c r="P1156" i="21"/>
  <c r="Q1156" i="21"/>
  <c r="Q1157" i="21"/>
  <c r="P1157" i="21"/>
  <c r="O1157" i="21"/>
  <c r="H1159" i="21"/>
  <c r="I1158" i="21"/>
  <c r="J1158" i="21"/>
  <c r="K1158" i="21"/>
  <c r="L1158" i="21"/>
  <c r="M1158" i="21"/>
  <c r="H1160" i="21"/>
  <c r="I1159" i="21"/>
  <c r="M1159" i="21"/>
  <c r="L1159" i="21"/>
  <c r="K1159" i="21"/>
  <c r="J1159" i="21"/>
  <c r="Q1158" i="21"/>
  <c r="P1158" i="21"/>
  <c r="O1158" i="21"/>
  <c r="J1160" i="21"/>
  <c r="I1160" i="21"/>
  <c r="M1160" i="21"/>
  <c r="L1160" i="21"/>
  <c r="H1161" i="21"/>
  <c r="K1160" i="21"/>
  <c r="P1159" i="21"/>
  <c r="O1159" i="21"/>
  <c r="Q1159" i="21"/>
  <c r="Q1160" i="21"/>
  <c r="O1160" i="21"/>
  <c r="P1160" i="21"/>
  <c r="I1161" i="21"/>
  <c r="L1161" i="21"/>
  <c r="H1162" i="21"/>
  <c r="M1161" i="21"/>
  <c r="J1161" i="21"/>
  <c r="K1161" i="21"/>
  <c r="Q1161" i="21"/>
  <c r="O1161" i="21"/>
  <c r="P1161" i="21"/>
  <c r="I1162" i="21"/>
  <c r="M1162" i="21"/>
  <c r="H1163" i="21"/>
  <c r="J1162" i="21"/>
  <c r="L1162" i="21"/>
  <c r="K1162" i="21"/>
  <c r="Q1162" i="21"/>
  <c r="P1162" i="21"/>
  <c r="O1162" i="21"/>
  <c r="H1164" i="21"/>
  <c r="J1163" i="21"/>
  <c r="K1163" i="21"/>
  <c r="L1163" i="21"/>
  <c r="I1163" i="21"/>
  <c r="M1163" i="21"/>
  <c r="K1164" i="21"/>
  <c r="H1165" i="21"/>
  <c r="I1164" i="21"/>
  <c r="J1164" i="21"/>
  <c r="M1164" i="21"/>
  <c r="L1164" i="21"/>
  <c r="O1163" i="21"/>
  <c r="Q1163" i="21"/>
  <c r="P1163" i="21"/>
  <c r="M1165" i="21"/>
  <c r="H1166" i="21"/>
  <c r="L1165" i="21"/>
  <c r="J1165" i="21"/>
  <c r="K1165" i="21"/>
  <c r="I1165" i="21"/>
  <c r="O1164" i="21"/>
  <c r="Q1164" i="21"/>
  <c r="P1164" i="21"/>
  <c r="L1166" i="21"/>
  <c r="J1166" i="21"/>
  <c r="H1167" i="21"/>
  <c r="I1166" i="21"/>
  <c r="K1166" i="21"/>
  <c r="M1166" i="21"/>
  <c r="O1165" i="21"/>
  <c r="P1165" i="21"/>
  <c r="Q1165" i="21"/>
  <c r="K1167" i="21"/>
  <c r="L1167" i="21"/>
  <c r="J1167" i="21"/>
  <c r="H1168" i="21"/>
  <c r="I1167" i="21"/>
  <c r="M1167" i="21"/>
  <c r="P1166" i="21"/>
  <c r="O1166" i="21"/>
  <c r="Q1166" i="21"/>
  <c r="J1168" i="21"/>
  <c r="I1168" i="21"/>
  <c r="M1168" i="21"/>
  <c r="L1168" i="21"/>
  <c r="K1168" i="21"/>
  <c r="H1169" i="21"/>
  <c r="P1167" i="21"/>
  <c r="O1167" i="21"/>
  <c r="Q1167" i="21"/>
  <c r="P1168" i="21"/>
  <c r="O1168" i="21"/>
  <c r="Q1168" i="21"/>
  <c r="I1169" i="21"/>
  <c r="L1169" i="21"/>
  <c r="K1169" i="21"/>
  <c r="M1169" i="21"/>
  <c r="J1169" i="21"/>
  <c r="H1170" i="21"/>
  <c r="P1169" i="21"/>
  <c r="Q1169" i="21"/>
  <c r="O1169" i="21"/>
  <c r="M1170" i="21"/>
  <c r="K1170" i="21"/>
  <c r="H1171" i="21"/>
  <c r="J1170" i="21"/>
  <c r="I1170" i="21"/>
  <c r="L1170" i="21"/>
  <c r="K1171" i="21"/>
  <c r="L1171" i="21"/>
  <c r="M1171" i="21"/>
  <c r="H1172" i="21"/>
  <c r="I1171" i="21"/>
  <c r="J1171" i="21"/>
  <c r="Q1170" i="21"/>
  <c r="P1170" i="21"/>
  <c r="O1170" i="21"/>
  <c r="J1172" i="21"/>
  <c r="H1173" i="21"/>
  <c r="M1172" i="21"/>
  <c r="L1172" i="21"/>
  <c r="I1172" i="21"/>
  <c r="K1172" i="21"/>
  <c r="P1171" i="21"/>
  <c r="Q1171" i="21"/>
  <c r="O1171" i="21"/>
  <c r="K1173" i="21"/>
  <c r="M1173" i="21"/>
  <c r="L1173" i="21"/>
  <c r="H1174" i="21"/>
  <c r="I1173" i="21"/>
  <c r="J1173" i="21"/>
  <c r="Q1172" i="21"/>
  <c r="O1172" i="21"/>
  <c r="P1172" i="21"/>
  <c r="I1174" i="21"/>
  <c r="K1174" i="21"/>
  <c r="H1175" i="21"/>
  <c r="L1174" i="21"/>
  <c r="J1174" i="21"/>
  <c r="M1174" i="21"/>
  <c r="O1173" i="21"/>
  <c r="P1173" i="21"/>
  <c r="Q1173" i="21"/>
  <c r="P1174" i="21"/>
  <c r="O1174" i="21"/>
  <c r="Q1174" i="21"/>
  <c r="I1175" i="21"/>
  <c r="K1175" i="21"/>
  <c r="H1176" i="21"/>
  <c r="L1175" i="21"/>
  <c r="J1175" i="21"/>
  <c r="M1175" i="21"/>
  <c r="P1175" i="21"/>
  <c r="O1175" i="21"/>
  <c r="Q1175" i="21"/>
  <c r="K1176" i="21"/>
  <c r="L1176" i="21"/>
  <c r="H1177" i="21"/>
  <c r="M1176" i="21"/>
  <c r="J1176" i="21"/>
  <c r="I1176" i="21"/>
  <c r="J1177" i="21"/>
  <c r="K1177" i="21"/>
  <c r="M1177" i="21"/>
  <c r="H1178" i="21"/>
  <c r="I1177" i="21"/>
  <c r="L1177" i="21"/>
  <c r="P1176" i="21"/>
  <c r="Q1176" i="21"/>
  <c r="O1176" i="21"/>
  <c r="L1178" i="21"/>
  <c r="I1178" i="21"/>
  <c r="K1178" i="21"/>
  <c r="M1178" i="21"/>
  <c r="J1178" i="21"/>
  <c r="H1179" i="21"/>
  <c r="Q1177" i="21"/>
  <c r="P1177" i="21"/>
  <c r="O1177" i="21"/>
  <c r="O1178" i="21"/>
  <c r="Q1178" i="21"/>
  <c r="P1178" i="21"/>
  <c r="I1179" i="21"/>
  <c r="M1179" i="21"/>
  <c r="L1179" i="21"/>
  <c r="J1179" i="21"/>
  <c r="H1180" i="21"/>
  <c r="K1179" i="21"/>
  <c r="P1179" i="21"/>
  <c r="Q1179" i="21"/>
  <c r="O1179" i="21"/>
  <c r="L1180" i="21"/>
  <c r="J1180" i="21"/>
  <c r="K1180" i="21"/>
  <c r="H1181" i="21"/>
  <c r="I1180" i="21"/>
  <c r="M1180" i="21"/>
  <c r="H1182" i="21"/>
  <c r="M1181" i="21"/>
  <c r="J1181" i="21"/>
  <c r="I1181" i="21"/>
  <c r="L1181" i="21"/>
  <c r="K1181" i="21"/>
  <c r="P1180" i="21"/>
  <c r="Q1180" i="21"/>
  <c r="O1180" i="21"/>
  <c r="I1182" i="21"/>
  <c r="K1182" i="21"/>
  <c r="H1183" i="21"/>
  <c r="M1182" i="21"/>
  <c r="J1182" i="21"/>
  <c r="L1182" i="21"/>
  <c r="O1181" i="21"/>
  <c r="P1181" i="21"/>
  <c r="Q1181" i="21"/>
  <c r="P1182" i="21"/>
  <c r="O1182" i="21"/>
  <c r="Q1182" i="21"/>
  <c r="M1183" i="21"/>
  <c r="I1183" i="21"/>
  <c r="L1183" i="21"/>
  <c r="J1183" i="21"/>
  <c r="H1184" i="21"/>
  <c r="K1183" i="21"/>
  <c r="P1183" i="21"/>
  <c r="O1183" i="21"/>
  <c r="Q1183" i="21"/>
  <c r="K1184" i="21"/>
  <c r="I1184" i="21"/>
  <c r="J1184" i="21"/>
  <c r="H1185" i="21"/>
  <c r="M1184" i="21"/>
  <c r="L1184" i="21"/>
  <c r="P1184" i="21"/>
  <c r="O1184" i="21"/>
  <c r="Q1184" i="21"/>
  <c r="K1185" i="21"/>
  <c r="J1185" i="21"/>
  <c r="H1186" i="21"/>
  <c r="I1185" i="21"/>
  <c r="L1185" i="21"/>
  <c r="M1185" i="21"/>
  <c r="M1186" i="21"/>
  <c r="H1187" i="21"/>
  <c r="J1186" i="21"/>
  <c r="L1186" i="21"/>
  <c r="K1186" i="21"/>
  <c r="I1186" i="21"/>
  <c r="O1185" i="21"/>
  <c r="Q1185" i="21"/>
  <c r="P1185" i="21"/>
  <c r="I1187" i="21"/>
  <c r="K1187" i="21"/>
  <c r="M1187" i="21"/>
  <c r="L1187" i="21"/>
  <c r="H1188" i="21"/>
  <c r="J1187" i="21"/>
  <c r="P1186" i="21"/>
  <c r="O1186" i="21"/>
  <c r="Q1186" i="21"/>
  <c r="O1187" i="21"/>
  <c r="P1187" i="21"/>
  <c r="Q1187" i="21"/>
  <c r="J1188" i="21"/>
  <c r="M1188" i="21"/>
  <c r="I1188" i="21"/>
  <c r="K1188" i="21"/>
  <c r="L1188" i="21"/>
  <c r="H1189" i="21"/>
  <c r="Q1188" i="21"/>
  <c r="P1188" i="21"/>
  <c r="O1188" i="21"/>
  <c r="L1189" i="21"/>
  <c r="J1189" i="21"/>
  <c r="H1190" i="21"/>
  <c r="I1189" i="21"/>
  <c r="K1189" i="21"/>
  <c r="M1189" i="21"/>
  <c r="M1190" i="21"/>
  <c r="J1190" i="21"/>
  <c r="H1191" i="21"/>
  <c r="K1190" i="21"/>
  <c r="I1190" i="21"/>
  <c r="L1190" i="21"/>
  <c r="Q1189" i="21"/>
  <c r="O1189" i="21"/>
  <c r="P1189" i="21"/>
  <c r="J1191" i="21"/>
  <c r="K1191" i="21"/>
  <c r="H1192" i="21"/>
  <c r="M1191" i="21"/>
  <c r="I1191" i="21"/>
  <c r="L1191" i="21"/>
  <c r="O1190" i="21"/>
  <c r="Q1190" i="21"/>
  <c r="P1190" i="21"/>
  <c r="L1192" i="21"/>
  <c r="M1192" i="21"/>
  <c r="H1193" i="21"/>
  <c r="I1192" i="21"/>
  <c r="J1192" i="21"/>
  <c r="K1192" i="21"/>
  <c r="O1191" i="21"/>
  <c r="P1191" i="21"/>
  <c r="Q1191" i="21"/>
  <c r="M1193" i="21"/>
  <c r="L1193" i="21"/>
  <c r="H1194" i="21"/>
  <c r="K1193" i="21"/>
  <c r="J1193" i="21"/>
  <c r="I1193" i="21"/>
  <c r="O1192" i="21"/>
  <c r="P1192" i="21"/>
  <c r="Q1192" i="21"/>
  <c r="K1194" i="21"/>
  <c r="J1194" i="21"/>
  <c r="M1194" i="21"/>
  <c r="H1195" i="21"/>
  <c r="L1194" i="21"/>
  <c r="I1194" i="21"/>
  <c r="P1193" i="21"/>
  <c r="O1193" i="21"/>
  <c r="Q1193" i="21"/>
  <c r="K1195" i="21"/>
  <c r="J1195" i="21"/>
  <c r="M1195" i="21"/>
  <c r="H1196" i="21"/>
  <c r="L1195" i="21"/>
  <c r="I1195" i="21"/>
  <c r="O1194" i="21"/>
  <c r="Q1194" i="21"/>
  <c r="P1194" i="21"/>
  <c r="J1196" i="21"/>
  <c r="K1196" i="21"/>
  <c r="M1196" i="21"/>
  <c r="L1196" i="21"/>
  <c r="H1197" i="21"/>
  <c r="I1196" i="21"/>
  <c r="O1195" i="21"/>
  <c r="P1195" i="21"/>
  <c r="Q1195" i="21"/>
  <c r="K1197" i="21"/>
  <c r="I1197" i="21"/>
  <c r="M1197" i="21"/>
  <c r="L1197" i="21"/>
  <c r="J1197" i="21"/>
  <c r="H1198" i="21"/>
  <c r="P1196" i="21"/>
  <c r="O1196" i="21"/>
  <c r="Q1196" i="21"/>
  <c r="Q1197" i="21"/>
  <c r="O1197" i="21"/>
  <c r="P1197" i="21"/>
  <c r="M1198" i="21"/>
  <c r="L1198" i="21"/>
  <c r="K1198" i="21"/>
  <c r="I1198" i="21"/>
  <c r="J1198" i="21"/>
  <c r="H1199" i="21"/>
  <c r="P1198" i="21"/>
  <c r="O1198" i="21"/>
  <c r="Q1198" i="21"/>
  <c r="J1199" i="21"/>
  <c r="I1199" i="21"/>
  <c r="H1200" i="21"/>
  <c r="M1199" i="21"/>
  <c r="L1199" i="21"/>
  <c r="K1199" i="21"/>
  <c r="O1199" i="21"/>
  <c r="Q1199" i="21"/>
  <c r="P1199" i="21"/>
  <c r="I1200" i="21"/>
  <c r="K1200" i="21"/>
  <c r="J1200" i="21"/>
  <c r="M1200" i="21"/>
  <c r="L1200" i="21"/>
  <c r="H1201" i="21"/>
  <c r="O1200" i="21"/>
  <c r="Q1200" i="21"/>
  <c r="P1200" i="21"/>
  <c r="L1201" i="21"/>
  <c r="M1201" i="21"/>
  <c r="J1201" i="21"/>
  <c r="I1201" i="21"/>
  <c r="H1202" i="21"/>
  <c r="K1201" i="21"/>
  <c r="Q1201" i="21"/>
  <c r="P1201" i="21"/>
  <c r="O1201" i="21"/>
  <c r="L1202" i="21"/>
  <c r="J1202" i="21"/>
  <c r="H1203" i="21"/>
  <c r="M1202" i="21"/>
  <c r="K1202" i="21"/>
  <c r="I1202" i="21"/>
  <c r="J1203" i="21"/>
  <c r="I1203" i="21"/>
  <c r="M1203" i="21"/>
  <c r="K1203" i="21"/>
  <c r="L1203" i="21"/>
  <c r="H1204" i="21"/>
  <c r="P1202" i="21"/>
  <c r="O1202" i="21"/>
  <c r="Q1202" i="21"/>
  <c r="Q1203" i="21"/>
  <c r="P1203" i="21"/>
  <c r="O1203" i="21"/>
  <c r="H1205" i="21"/>
  <c r="I1204" i="21"/>
  <c r="K1204" i="21"/>
  <c r="M1204" i="21"/>
  <c r="L1204" i="21"/>
  <c r="J1204" i="21"/>
  <c r="H1206" i="21"/>
  <c r="M1205" i="21"/>
  <c r="J1205" i="21"/>
  <c r="K1205" i="21"/>
  <c r="L1205" i="21"/>
  <c r="I1205" i="21"/>
  <c r="O1204" i="21"/>
  <c r="Q1204" i="21"/>
  <c r="P1204" i="21"/>
  <c r="K1206" i="21"/>
  <c r="I1206" i="21"/>
  <c r="M1206" i="21"/>
  <c r="L1206" i="21"/>
  <c r="J1206" i="21"/>
  <c r="H1207" i="21"/>
  <c r="O1205" i="21"/>
  <c r="Q1205" i="21"/>
  <c r="P1205" i="21"/>
  <c r="P1206" i="21"/>
  <c r="Q1206" i="21"/>
  <c r="O1206" i="21"/>
  <c r="H1208" i="21"/>
  <c r="I1207" i="21"/>
  <c r="J1207" i="21"/>
  <c r="M1207" i="21"/>
  <c r="K1207" i="21"/>
  <c r="L1207" i="21"/>
  <c r="I1208" i="21"/>
  <c r="L1208" i="21"/>
  <c r="J1208" i="21"/>
  <c r="M1208" i="21"/>
  <c r="H1209" i="21"/>
  <c r="K1208" i="21"/>
  <c r="O1207" i="21"/>
  <c r="Q1207" i="21"/>
  <c r="P1207" i="21"/>
  <c r="Q1208" i="21"/>
  <c r="P1208" i="21"/>
  <c r="O1208" i="21"/>
  <c r="H1210" i="21"/>
  <c r="I1209" i="21"/>
  <c r="L1209" i="21"/>
  <c r="J1209" i="21"/>
  <c r="K1209" i="21"/>
  <c r="M1209" i="21"/>
  <c r="I1210" i="21"/>
  <c r="K1210" i="21"/>
  <c r="M1210" i="21"/>
  <c r="J1210" i="21"/>
  <c r="H1211" i="21"/>
  <c r="L1210" i="21"/>
  <c r="Q1209" i="21"/>
  <c r="P1209" i="21"/>
  <c r="O1209" i="21"/>
  <c r="Q1210" i="21"/>
  <c r="O1210" i="21"/>
  <c r="P1210" i="21"/>
  <c r="H1212" i="21"/>
  <c r="M1211" i="21"/>
  <c r="J1211" i="21"/>
  <c r="I1211" i="21"/>
  <c r="L1211" i="21"/>
  <c r="K1211" i="21"/>
  <c r="M1212" i="21"/>
  <c r="J1212" i="21"/>
  <c r="L1212" i="21"/>
  <c r="I1212" i="21"/>
  <c r="H1213" i="21"/>
  <c r="K1212" i="21"/>
  <c r="P1211" i="21"/>
  <c r="Q1211" i="21"/>
  <c r="O1211" i="21"/>
  <c r="P1212" i="21"/>
  <c r="Q1212" i="21"/>
  <c r="O1212" i="21"/>
  <c r="H1214" i="21"/>
  <c r="M1213" i="21"/>
  <c r="L1213" i="21"/>
  <c r="I1213" i="21"/>
  <c r="K1213" i="21"/>
  <c r="J1213" i="21"/>
  <c r="H1215" i="21"/>
  <c r="M1214" i="21"/>
  <c r="L1214" i="21"/>
  <c r="J1214" i="21"/>
  <c r="K1214" i="21"/>
  <c r="I1214" i="21"/>
  <c r="Q1213" i="21"/>
  <c r="O1213" i="21"/>
  <c r="P1213" i="21"/>
  <c r="M1215" i="21"/>
  <c r="I1215" i="21"/>
  <c r="L1215" i="21"/>
  <c r="K1215" i="21"/>
  <c r="H1216" i="21"/>
  <c r="J1215" i="21"/>
  <c r="O1214" i="21"/>
  <c r="P1214" i="21"/>
  <c r="Q1214" i="21"/>
  <c r="O1215" i="21"/>
  <c r="P1215" i="21"/>
  <c r="Q1215" i="21"/>
  <c r="K1216" i="21"/>
  <c r="I1216" i="21"/>
  <c r="J1216" i="21"/>
  <c r="L1216" i="21"/>
  <c r="M1216" i="21"/>
  <c r="H1217" i="21"/>
  <c r="Q1216" i="21"/>
  <c r="P1216" i="21"/>
  <c r="O1216" i="21"/>
  <c r="M1217" i="21"/>
  <c r="I1217" i="21"/>
  <c r="J1217" i="21"/>
  <c r="L1217" i="21"/>
  <c r="K1217" i="21"/>
  <c r="H1218" i="21"/>
  <c r="P1217" i="21"/>
  <c r="O1217" i="21"/>
  <c r="Q1217" i="21"/>
  <c r="I1218" i="21"/>
  <c r="K1218" i="21"/>
  <c r="J1218" i="21"/>
  <c r="L1218" i="21"/>
  <c r="H1219" i="21"/>
  <c r="M1218" i="21"/>
  <c r="P1218" i="21"/>
  <c r="Q1218" i="21"/>
  <c r="O1218" i="21"/>
  <c r="J1219" i="21"/>
  <c r="H1220" i="21"/>
  <c r="L1219" i="21"/>
  <c r="K1219" i="21"/>
  <c r="I1219" i="21"/>
  <c r="M1219" i="21"/>
  <c r="H1221" i="21"/>
  <c r="L1220" i="21"/>
  <c r="J1220" i="21"/>
  <c r="I1220" i="21"/>
  <c r="K1220" i="21"/>
  <c r="M1220" i="21"/>
  <c r="P1219" i="21"/>
  <c r="Q1219" i="21"/>
  <c r="O1219" i="21"/>
  <c r="J1221" i="21"/>
  <c r="L1221" i="21"/>
  <c r="K1221" i="21"/>
  <c r="H1222" i="21"/>
  <c r="M1221" i="21"/>
  <c r="I1221" i="21"/>
  <c r="P1220" i="21"/>
  <c r="Q1220" i="21"/>
  <c r="O1220" i="21"/>
  <c r="K1222" i="21"/>
  <c r="J1222" i="21"/>
  <c r="L1222" i="21"/>
  <c r="H1223" i="21"/>
  <c r="I1222" i="21"/>
  <c r="M1222" i="21"/>
  <c r="P1221" i="21"/>
  <c r="Q1221" i="21"/>
  <c r="O1221" i="21"/>
  <c r="L1223" i="21"/>
  <c r="J1223" i="21"/>
  <c r="H1224" i="21"/>
  <c r="K1223" i="21"/>
  <c r="M1223" i="21"/>
  <c r="I1223" i="21"/>
  <c r="Q1222" i="21"/>
  <c r="O1222" i="21"/>
  <c r="P1222" i="21"/>
  <c r="H1225" i="21"/>
  <c r="I1224" i="21"/>
  <c r="M1224" i="21"/>
  <c r="L1224" i="21"/>
  <c r="J1224" i="21"/>
  <c r="K1224" i="21"/>
  <c r="P1223" i="21"/>
  <c r="O1223" i="21"/>
  <c r="Q1223" i="21"/>
  <c r="J1225" i="21"/>
  <c r="K1225" i="21"/>
  <c r="L1225" i="21"/>
  <c r="M1225" i="21"/>
  <c r="H1226" i="21"/>
  <c r="I1225" i="21"/>
  <c r="P1224" i="21"/>
  <c r="O1224" i="21"/>
  <c r="Q1224" i="21"/>
  <c r="M1226" i="21"/>
  <c r="J1226" i="21"/>
  <c r="I1226" i="21"/>
  <c r="L1226" i="21"/>
  <c r="K1226" i="21"/>
  <c r="H1227" i="21"/>
  <c r="Q1225" i="21"/>
  <c r="P1225" i="21"/>
  <c r="O1225" i="21"/>
  <c r="Q1226" i="21"/>
  <c r="P1226" i="21"/>
  <c r="O1226" i="21"/>
  <c r="I1227" i="21"/>
  <c r="H1228" i="21"/>
  <c r="J1227" i="21"/>
  <c r="M1227" i="21"/>
  <c r="L1227" i="21"/>
  <c r="K1227" i="21"/>
  <c r="Q1227" i="21"/>
  <c r="O1227" i="21"/>
  <c r="P1227" i="21"/>
  <c r="M1228" i="21"/>
  <c r="H1229" i="21"/>
  <c r="K1228" i="21"/>
  <c r="I1228" i="21"/>
  <c r="L1228" i="21"/>
  <c r="J1228" i="21"/>
  <c r="I1229" i="21"/>
  <c r="L1229" i="21"/>
  <c r="J1229" i="21"/>
  <c r="H1230" i="21"/>
  <c r="K1229" i="21"/>
  <c r="M1229" i="21"/>
  <c r="O1228" i="21"/>
  <c r="P1228" i="21"/>
  <c r="Q1228" i="21"/>
  <c r="O1229" i="21"/>
  <c r="Q1229" i="21"/>
  <c r="P1229" i="21"/>
  <c r="M1230" i="21"/>
  <c r="J1230" i="21"/>
  <c r="H1231" i="21"/>
  <c r="L1230" i="21"/>
  <c r="I1230" i="21"/>
  <c r="K1230" i="21"/>
  <c r="L1231" i="21"/>
  <c r="J1231" i="21"/>
  <c r="M1231" i="21"/>
  <c r="K1231" i="21"/>
  <c r="I1231" i="21"/>
  <c r="H1232" i="21"/>
  <c r="P1230" i="21"/>
  <c r="O1230" i="21"/>
  <c r="Q1230" i="21"/>
  <c r="P1231" i="21"/>
  <c r="O1231" i="21"/>
  <c r="Q1231" i="21"/>
  <c r="I1232" i="21"/>
  <c r="M1232" i="21"/>
  <c r="L1232" i="21"/>
  <c r="K1232" i="21"/>
  <c r="H1233" i="21"/>
  <c r="J1232" i="21"/>
  <c r="Q1232" i="21"/>
  <c r="O1232" i="21"/>
  <c r="P1232" i="21"/>
  <c r="M1233" i="21"/>
  <c r="H1234" i="21"/>
  <c r="J1233" i="21"/>
  <c r="I1233" i="21"/>
  <c r="K1233" i="21"/>
  <c r="L1233" i="21"/>
  <c r="L1234" i="21"/>
  <c r="K1234" i="21"/>
  <c r="J1234" i="21"/>
  <c r="M1234" i="21"/>
  <c r="I1234" i="21"/>
  <c r="H1235" i="21"/>
  <c r="P1233" i="21"/>
  <c r="Q1233" i="21"/>
  <c r="O1233" i="21"/>
  <c r="O1234" i="21"/>
  <c r="P1234" i="21"/>
  <c r="Q1234" i="21"/>
  <c r="I1235" i="21"/>
  <c r="M1235" i="21"/>
  <c r="J1235" i="21"/>
  <c r="L1235" i="21"/>
  <c r="K1235" i="21"/>
  <c r="H1236" i="21"/>
  <c r="Q1235" i="21"/>
  <c r="O1235" i="21"/>
  <c r="P1235" i="21"/>
  <c r="I1236" i="21"/>
  <c r="K1236" i="21"/>
  <c r="J1236" i="21"/>
  <c r="M1236" i="21"/>
  <c r="L1236" i="21"/>
  <c r="H1237" i="21"/>
  <c r="O1236" i="21"/>
  <c r="P1236" i="21"/>
  <c r="Q1236" i="21"/>
  <c r="L1237" i="21"/>
  <c r="K1237" i="21"/>
  <c r="M1237" i="21"/>
  <c r="J1237" i="21"/>
  <c r="H1238" i="21"/>
  <c r="I1237" i="21"/>
  <c r="M1238" i="21"/>
  <c r="L1238" i="21"/>
  <c r="K1238" i="21"/>
  <c r="H1239" i="21"/>
  <c r="I1238" i="21"/>
  <c r="J1238" i="21"/>
  <c r="P1237" i="21"/>
  <c r="Q1237" i="21"/>
  <c r="O1237" i="21"/>
  <c r="K1239" i="21"/>
  <c r="H1240" i="21"/>
  <c r="L1239" i="21"/>
  <c r="I1239" i="21"/>
  <c r="J1239" i="21"/>
  <c r="M1239" i="21"/>
  <c r="P1238" i="21"/>
  <c r="O1238" i="21"/>
  <c r="Q1238" i="21"/>
  <c r="J1240" i="21"/>
  <c r="M1240" i="21"/>
  <c r="L1240" i="21"/>
  <c r="I1240" i="21"/>
  <c r="K1240" i="21"/>
  <c r="H1241" i="21"/>
  <c r="Q1239" i="21"/>
  <c r="P1239" i="21"/>
  <c r="O1239" i="21"/>
  <c r="O1240" i="21"/>
  <c r="P1240" i="21"/>
  <c r="Q1240" i="21"/>
  <c r="L1241" i="21"/>
  <c r="I1241" i="21"/>
  <c r="M1241" i="21"/>
  <c r="J1241" i="21"/>
  <c r="K1241" i="21"/>
  <c r="H1242" i="21"/>
  <c r="P1241" i="21"/>
  <c r="O1241" i="21"/>
  <c r="Q1241" i="21"/>
  <c r="K1242" i="21"/>
  <c r="L1242" i="21"/>
  <c r="M1242" i="21"/>
  <c r="I1242" i="21"/>
  <c r="J1242" i="21"/>
  <c r="H1243" i="21"/>
  <c r="P1242" i="21"/>
  <c r="O1242" i="21"/>
  <c r="Q1242" i="21"/>
  <c r="L1243" i="21"/>
  <c r="M1243" i="21"/>
  <c r="I1243" i="21"/>
  <c r="H1244" i="21"/>
  <c r="K1243" i="21"/>
  <c r="J1243" i="21"/>
  <c r="O1243" i="21"/>
  <c r="P1243" i="21"/>
  <c r="Q1243" i="21"/>
  <c r="J1244" i="21"/>
  <c r="K1244" i="21"/>
  <c r="M1244" i="21"/>
  <c r="H1245" i="21"/>
  <c r="I1244" i="21"/>
  <c r="L1244" i="21"/>
  <c r="M1245" i="21"/>
  <c r="H1246" i="21"/>
  <c r="J1245" i="21"/>
  <c r="L1245" i="21"/>
  <c r="K1245" i="21"/>
  <c r="I1245" i="21"/>
  <c r="O1244" i="21"/>
  <c r="Q1244" i="21"/>
  <c r="P1244" i="21"/>
  <c r="J1246" i="21"/>
  <c r="I1246" i="21"/>
  <c r="M1246" i="21"/>
  <c r="K1246" i="21"/>
  <c r="L1246" i="21"/>
  <c r="H1247" i="21"/>
  <c r="Q1245" i="21"/>
  <c r="P1245" i="21"/>
  <c r="O1245" i="21"/>
  <c r="Q1246" i="21"/>
  <c r="P1246" i="21"/>
  <c r="O1246" i="21"/>
  <c r="K1247" i="21"/>
  <c r="J1247" i="21"/>
  <c r="H1248" i="21"/>
  <c r="M1247" i="21"/>
  <c r="L1247" i="21"/>
  <c r="I1247" i="21"/>
  <c r="I1248" i="21"/>
  <c r="H1249" i="21"/>
  <c r="J1248" i="21"/>
  <c r="M1248" i="21"/>
  <c r="K1248" i="21"/>
  <c r="L1248" i="21"/>
  <c r="Q1247" i="21"/>
  <c r="O1247" i="21"/>
  <c r="P1247" i="21"/>
  <c r="O1248" i="21"/>
  <c r="P1248" i="21"/>
  <c r="Q1248" i="21"/>
  <c r="M1249" i="21"/>
  <c r="J1249" i="21"/>
  <c r="K1249" i="21"/>
  <c r="H1250" i="21"/>
  <c r="I1249" i="21"/>
  <c r="L1249" i="21"/>
  <c r="M1250" i="21"/>
  <c r="K1250" i="21"/>
  <c r="H1251" i="21"/>
  <c r="J1250" i="21"/>
  <c r="I1250" i="21"/>
  <c r="L1250" i="21"/>
  <c r="P1249" i="21"/>
  <c r="O1249" i="21"/>
  <c r="Q1249" i="21"/>
  <c r="M1251" i="21"/>
  <c r="I1251" i="21"/>
  <c r="L1251" i="21"/>
  <c r="H1252" i="21"/>
  <c r="J1251" i="21"/>
  <c r="K1251" i="21"/>
  <c r="Q1250" i="21"/>
  <c r="O1250" i="21"/>
  <c r="P1250" i="21"/>
  <c r="O1251" i="21"/>
  <c r="P1251" i="21"/>
  <c r="Q1251" i="21"/>
  <c r="K1252" i="21"/>
  <c r="H1253" i="21"/>
  <c r="L1252" i="21"/>
  <c r="M1252" i="21"/>
  <c r="J1252" i="21"/>
  <c r="I1252" i="21"/>
  <c r="M1253" i="21"/>
  <c r="J1253" i="21"/>
  <c r="K1253" i="21"/>
  <c r="I1253" i="21"/>
  <c r="L1253" i="21"/>
  <c r="H1254" i="21"/>
  <c r="P1252" i="21"/>
  <c r="Q1252" i="21"/>
  <c r="O1252" i="21"/>
  <c r="Q1253" i="21"/>
  <c r="P1253" i="21"/>
  <c r="O1253" i="21"/>
  <c r="J1254" i="21"/>
  <c r="L1254" i="21"/>
  <c r="M1254" i="21"/>
  <c r="I1254" i="21"/>
  <c r="K1254" i="21"/>
  <c r="H1255" i="21"/>
  <c r="Q1254" i="21"/>
  <c r="P1254" i="21"/>
  <c r="O1254" i="21"/>
  <c r="I1255" i="21"/>
  <c r="M1255" i="21"/>
  <c r="L1255" i="21"/>
  <c r="J1255" i="21"/>
  <c r="K1255" i="21"/>
  <c r="H1256" i="21"/>
  <c r="O1255" i="21"/>
  <c r="Q1255" i="21"/>
  <c r="P1255" i="21"/>
  <c r="H1257" i="21"/>
  <c r="I1256" i="21"/>
  <c r="K1256" i="21"/>
  <c r="L1256" i="21"/>
  <c r="J1256" i="21"/>
  <c r="M1256" i="21"/>
  <c r="L1257" i="21"/>
  <c r="H1258" i="21"/>
  <c r="I1257" i="21"/>
  <c r="J1257" i="21"/>
  <c r="M1257" i="21"/>
  <c r="K1257" i="21"/>
  <c r="P1256" i="21"/>
  <c r="Q1256" i="21"/>
  <c r="O1256" i="21"/>
  <c r="L1258" i="21"/>
  <c r="J1258" i="21"/>
  <c r="I1258" i="21"/>
  <c r="H1259" i="21"/>
  <c r="K1258" i="21"/>
  <c r="M1258" i="21"/>
  <c r="Q1257" i="21"/>
  <c r="O1257" i="21"/>
  <c r="P1257" i="21"/>
  <c r="O1258" i="21"/>
  <c r="P1258" i="21"/>
  <c r="Q1258" i="21"/>
  <c r="L1259" i="21"/>
  <c r="I1259" i="21"/>
  <c r="M1259" i="21"/>
  <c r="J1259" i="21"/>
  <c r="K1259" i="21"/>
  <c r="H1260" i="21"/>
  <c r="Q1259" i="21"/>
  <c r="P1259" i="21"/>
  <c r="O1259" i="21"/>
  <c r="K1260" i="21"/>
  <c r="I1260" i="21"/>
  <c r="L1260" i="21"/>
  <c r="J1260" i="21"/>
  <c r="M1260" i="21"/>
  <c r="H1261" i="21"/>
  <c r="P1260" i="21"/>
  <c r="O1260" i="21"/>
  <c r="Q1260" i="21"/>
  <c r="H1262" i="21"/>
  <c r="J1261" i="21"/>
  <c r="K1261" i="21"/>
  <c r="L1261" i="21"/>
  <c r="I1261" i="21"/>
  <c r="M1261" i="21"/>
  <c r="M1262" i="21"/>
  <c r="I1262" i="21"/>
  <c r="H1263" i="21"/>
  <c r="J1262" i="21"/>
  <c r="K1262" i="21"/>
  <c r="L1262" i="21"/>
  <c r="P1261" i="21"/>
  <c r="Q1261" i="21"/>
  <c r="O1261" i="21"/>
  <c r="P1262" i="21"/>
  <c r="O1262" i="21"/>
  <c r="Q1262" i="21"/>
  <c r="I1263" i="21"/>
  <c r="K1263" i="21"/>
  <c r="H1264" i="21"/>
  <c r="L1263" i="21"/>
  <c r="J1263" i="21"/>
  <c r="M1263" i="21"/>
  <c r="Q1263" i="21"/>
  <c r="P1263" i="21"/>
  <c r="O1263" i="21"/>
  <c r="H1265" i="21"/>
  <c r="L1264" i="21"/>
  <c r="M1264" i="21"/>
  <c r="K1264" i="21"/>
  <c r="I1264" i="21"/>
  <c r="J1264" i="21"/>
  <c r="M1265" i="21"/>
  <c r="J1265" i="21"/>
  <c r="I1265" i="21"/>
  <c r="H1266" i="21"/>
  <c r="L1265" i="21"/>
  <c r="K1265" i="21"/>
  <c r="P1264" i="21"/>
  <c r="O1264" i="21"/>
  <c r="Q1264" i="21"/>
  <c r="Q1265" i="21"/>
  <c r="P1265" i="21"/>
  <c r="O1265" i="21"/>
  <c r="J1266" i="21"/>
  <c r="I1266" i="21"/>
  <c r="M1266" i="21"/>
  <c r="L1266" i="21"/>
  <c r="K1266" i="21"/>
  <c r="H1267" i="21"/>
  <c r="Q1266" i="21"/>
  <c r="O1266" i="21"/>
  <c r="P1266" i="21"/>
  <c r="H1268" i="21"/>
  <c r="L1267" i="21"/>
  <c r="K1267" i="21"/>
  <c r="I1267" i="21"/>
  <c r="M1267" i="21"/>
  <c r="J1267" i="21"/>
  <c r="K1268" i="21"/>
  <c r="M1268" i="21"/>
  <c r="H1269" i="21"/>
  <c r="L1268" i="21"/>
  <c r="I1268" i="21"/>
  <c r="J1268" i="21"/>
  <c r="O1267" i="21"/>
  <c r="P1267" i="21"/>
  <c r="Q1267" i="21"/>
  <c r="H1270" i="21"/>
  <c r="I1269" i="21"/>
  <c r="J1269" i="21"/>
  <c r="M1269" i="21"/>
  <c r="K1269" i="21"/>
  <c r="L1269" i="21"/>
  <c r="P1268" i="21"/>
  <c r="Q1268" i="21"/>
  <c r="O1268" i="21"/>
  <c r="I1270" i="21"/>
  <c r="L1270" i="21"/>
  <c r="M1270" i="21"/>
  <c r="J1270" i="21"/>
  <c r="H1271" i="21"/>
  <c r="K1270" i="21"/>
  <c r="O1269" i="21"/>
  <c r="P1269" i="21"/>
  <c r="Q1269" i="21"/>
  <c r="Q1270" i="21"/>
  <c r="O1270" i="21"/>
  <c r="P1270" i="21"/>
  <c r="L1271" i="21"/>
  <c r="M1271" i="21"/>
  <c r="H1272" i="21"/>
  <c r="I1271" i="21"/>
  <c r="K1271" i="21"/>
  <c r="J1271" i="21"/>
  <c r="I1272" i="21"/>
  <c r="K1272" i="21"/>
  <c r="H1273" i="21"/>
  <c r="J1272" i="21"/>
  <c r="M1272" i="21"/>
  <c r="L1272" i="21"/>
  <c r="P1271" i="21"/>
  <c r="Q1271" i="21"/>
  <c r="O1271" i="21"/>
  <c r="Q1272" i="21"/>
  <c r="P1272" i="21"/>
  <c r="O1272" i="21"/>
  <c r="K1273" i="21"/>
  <c r="L1273" i="21"/>
  <c r="H1274" i="21"/>
  <c r="I1273" i="21"/>
  <c r="J1273" i="21"/>
  <c r="M1273" i="21"/>
  <c r="J1274" i="21"/>
  <c r="L1274" i="21"/>
  <c r="K1274" i="21"/>
  <c r="I1274" i="21"/>
  <c r="M1274" i="21"/>
  <c r="H1275" i="21"/>
  <c r="P1273" i="21"/>
  <c r="O1273" i="21"/>
  <c r="Q1273" i="21"/>
  <c r="P1274" i="21"/>
  <c r="O1274" i="21"/>
  <c r="Q1274" i="21"/>
  <c r="J1275" i="21"/>
  <c r="M1275" i="21"/>
  <c r="K1275" i="21"/>
  <c r="H1276" i="21"/>
  <c r="I1275" i="21"/>
  <c r="L1275" i="21"/>
  <c r="K1276" i="21"/>
  <c r="M1276" i="21"/>
  <c r="L1276" i="21"/>
  <c r="H1277" i="21"/>
  <c r="I1276" i="21"/>
  <c r="J1276" i="21"/>
  <c r="P1275" i="21"/>
  <c r="O1275" i="21"/>
  <c r="Q1275" i="21"/>
  <c r="L1277" i="21"/>
  <c r="I1277" i="21"/>
  <c r="H1278" i="21"/>
  <c r="J1277" i="21"/>
  <c r="K1277" i="21"/>
  <c r="M1277" i="21"/>
  <c r="P1276" i="21"/>
  <c r="Q1276" i="21"/>
  <c r="O1276" i="21"/>
  <c r="P1277" i="21"/>
  <c r="O1277" i="21"/>
  <c r="Q1277" i="21"/>
  <c r="J1278" i="21"/>
  <c r="K1278" i="21"/>
  <c r="M1278" i="21"/>
  <c r="I1278" i="21"/>
  <c r="L1278" i="21"/>
  <c r="H1279" i="21"/>
  <c r="P1278" i="21"/>
  <c r="Q1278" i="21"/>
  <c r="O1278" i="21"/>
  <c r="M1279" i="21"/>
  <c r="L1279" i="21"/>
  <c r="K1279" i="21"/>
  <c r="H1280" i="21"/>
  <c r="J1279" i="21"/>
  <c r="I1279" i="21"/>
  <c r="M1280" i="21"/>
  <c r="I1280" i="21"/>
  <c r="H1281" i="21"/>
  <c r="L1280" i="21"/>
  <c r="J1280" i="21"/>
  <c r="K1280" i="21"/>
  <c r="O1279" i="21"/>
  <c r="Q1279" i="21"/>
  <c r="P1279" i="21"/>
  <c r="O1280" i="21"/>
  <c r="P1280" i="21"/>
  <c r="Q1280" i="21"/>
  <c r="K1281" i="21"/>
  <c r="M1281" i="21"/>
  <c r="L1281" i="21"/>
  <c r="H1282" i="21"/>
  <c r="I1281" i="21"/>
  <c r="J1281" i="21"/>
  <c r="K1282" i="21"/>
  <c r="M1282" i="21"/>
  <c r="H1283" i="21"/>
  <c r="J1282" i="21"/>
  <c r="I1282" i="21"/>
  <c r="L1282" i="21"/>
  <c r="Q1281" i="21"/>
  <c r="O1281" i="21"/>
  <c r="P1281" i="21"/>
  <c r="J1283" i="21"/>
  <c r="I1283" i="21"/>
  <c r="H1284" i="21"/>
  <c r="L1283" i="21"/>
  <c r="M1283" i="21"/>
  <c r="K1283" i="21"/>
  <c r="Q1282" i="21"/>
  <c r="P1282" i="21"/>
  <c r="O1282" i="21"/>
  <c r="O1283" i="21"/>
  <c r="P1283" i="21"/>
  <c r="Q1283" i="21"/>
  <c r="I1284" i="21"/>
  <c r="K1284" i="21"/>
  <c r="J1284" i="21"/>
  <c r="M1284" i="21"/>
  <c r="H1285" i="21"/>
  <c r="L1284" i="21"/>
  <c r="P1284" i="21"/>
  <c r="Q1284" i="21"/>
  <c r="O1284" i="21"/>
  <c r="J1285" i="21"/>
  <c r="I1285" i="21"/>
  <c r="L1285" i="21"/>
  <c r="K1285" i="21"/>
  <c r="M1285" i="21"/>
  <c r="H1286" i="21"/>
  <c r="P1285" i="21"/>
  <c r="Q1285" i="21"/>
  <c r="O1285" i="21"/>
  <c r="J1286" i="21"/>
  <c r="L1286" i="21"/>
  <c r="K1286" i="21"/>
  <c r="I1286" i="21"/>
  <c r="H1287" i="21"/>
  <c r="M1286" i="21"/>
  <c r="Q1286" i="21"/>
  <c r="P1286" i="21"/>
  <c r="O1286" i="21"/>
  <c r="K1287" i="21"/>
  <c r="H1288" i="21"/>
  <c r="I1287" i="21"/>
  <c r="M1287" i="21"/>
  <c r="L1287" i="21"/>
  <c r="J1287" i="21"/>
  <c r="K1288" i="21"/>
  <c r="I1288" i="21"/>
  <c r="J1288" i="21"/>
  <c r="L1288" i="21"/>
  <c r="H1289" i="21"/>
  <c r="M1288" i="21"/>
  <c r="Q1287" i="21"/>
  <c r="P1287" i="21"/>
  <c r="O1287" i="21"/>
  <c r="P1288" i="21"/>
  <c r="Q1288" i="21"/>
  <c r="O1288" i="21"/>
  <c r="I1289" i="21"/>
  <c r="L1289" i="21"/>
  <c r="H1290" i="21"/>
  <c r="M1289" i="21"/>
  <c r="K1289" i="21"/>
  <c r="J1289" i="21"/>
  <c r="P1289" i="21"/>
  <c r="Q1289" i="21"/>
  <c r="O1289" i="21"/>
  <c r="M1290" i="21"/>
  <c r="H1291" i="21"/>
  <c r="J1290" i="21"/>
  <c r="L1290" i="21"/>
  <c r="K1290" i="21"/>
  <c r="I1290" i="21"/>
  <c r="H1292" i="21"/>
  <c r="K1291" i="21"/>
  <c r="J1291" i="21"/>
  <c r="M1291" i="21"/>
  <c r="L1291" i="21"/>
  <c r="I1291" i="21"/>
  <c r="Q1290" i="21"/>
  <c r="P1290" i="21"/>
  <c r="O1290" i="21"/>
  <c r="M1292" i="21"/>
  <c r="I1292" i="21"/>
  <c r="K1292" i="21"/>
  <c r="H1293" i="21"/>
  <c r="J1292" i="21"/>
  <c r="L1292" i="21"/>
  <c r="O1291" i="21"/>
  <c r="P1291" i="21"/>
  <c r="Q1291" i="21"/>
  <c r="P1292" i="21"/>
  <c r="O1292" i="21"/>
  <c r="Q1292" i="21"/>
  <c r="H1294" i="21"/>
  <c r="K1293" i="21"/>
  <c r="M1293" i="21"/>
  <c r="J1293" i="21"/>
  <c r="L1293" i="21"/>
  <c r="I1293" i="21"/>
  <c r="J1294" i="21"/>
  <c r="M1294" i="21"/>
  <c r="K1294" i="21"/>
  <c r="L1294" i="21"/>
  <c r="H1295" i="21"/>
  <c r="I1294" i="21"/>
  <c r="O1293" i="21"/>
  <c r="Q1293" i="21"/>
  <c r="P1293" i="21"/>
  <c r="M1295" i="21"/>
  <c r="H1296" i="21"/>
  <c r="K1295" i="21"/>
  <c r="I1295" i="21"/>
  <c r="J1295" i="21"/>
  <c r="L1295" i="21"/>
  <c r="Q1294" i="21"/>
  <c r="O1294" i="21"/>
  <c r="P1294" i="21"/>
  <c r="L1296" i="21"/>
  <c r="M1296" i="21"/>
  <c r="I1296" i="21"/>
  <c r="J1296" i="21"/>
  <c r="H1297" i="21"/>
  <c r="K1296" i="21"/>
  <c r="O1295" i="21"/>
  <c r="Q1295" i="21"/>
  <c r="P1295" i="21"/>
  <c r="Q1296" i="21"/>
  <c r="P1296" i="21"/>
  <c r="O1296" i="21"/>
  <c r="K1297" i="21"/>
  <c r="J1297" i="21"/>
  <c r="M1297" i="21"/>
  <c r="H1298" i="21"/>
  <c r="L1297" i="21"/>
  <c r="I1297" i="21"/>
  <c r="H1299" i="21"/>
  <c r="M1298" i="21"/>
  <c r="I1298" i="21"/>
  <c r="J1298" i="21"/>
  <c r="L1298" i="21"/>
  <c r="K1298" i="21"/>
  <c r="Q1297" i="21"/>
  <c r="P1297" i="21"/>
  <c r="O1297" i="21"/>
  <c r="I1299" i="21"/>
  <c r="L1299" i="21"/>
  <c r="J1299" i="21"/>
  <c r="M1299" i="21"/>
  <c r="H1300" i="21"/>
  <c r="K1299" i="21"/>
  <c r="Q1298" i="21"/>
  <c r="P1298" i="21"/>
  <c r="O1298" i="21"/>
  <c r="Q1299" i="21"/>
  <c r="O1299" i="21"/>
  <c r="P1299" i="21"/>
  <c r="J1300" i="21"/>
  <c r="M1300" i="21"/>
  <c r="I1300" i="21"/>
  <c r="L1300" i="21"/>
  <c r="H1301" i="21"/>
  <c r="K1300" i="21"/>
  <c r="O1300" i="21"/>
  <c r="Q1300" i="21"/>
  <c r="P1300" i="21"/>
  <c r="L1301" i="21"/>
  <c r="K1301" i="21"/>
  <c r="M1301" i="21"/>
  <c r="I1301" i="21"/>
  <c r="H1302" i="21"/>
  <c r="J1301" i="21"/>
  <c r="O1301" i="21"/>
  <c r="P1301" i="21"/>
  <c r="Q1301" i="21"/>
  <c r="M1302" i="21"/>
  <c r="L1302" i="21"/>
  <c r="H1303" i="21"/>
  <c r="K1302" i="21"/>
  <c r="J1302" i="21"/>
  <c r="I1302" i="21"/>
  <c r="J1303" i="21"/>
  <c r="H1304" i="21"/>
  <c r="L1303" i="21"/>
  <c r="K1303" i="21"/>
  <c r="M1303" i="21"/>
  <c r="I1303" i="21"/>
  <c r="O1302" i="21"/>
  <c r="Q1302" i="21"/>
  <c r="P1302" i="21"/>
  <c r="J1304" i="21"/>
  <c r="L1304" i="21"/>
  <c r="K1304" i="21"/>
  <c r="H1305" i="21"/>
  <c r="M1304" i="21"/>
  <c r="I1304" i="21"/>
  <c r="Q1303" i="21"/>
  <c r="P1303" i="21"/>
  <c r="O1303" i="21"/>
  <c r="M1305" i="21"/>
  <c r="J1305" i="21"/>
  <c r="I1305" i="21"/>
  <c r="H1306" i="21"/>
  <c r="L1305" i="21"/>
  <c r="K1305" i="21"/>
  <c r="Q1304" i="21"/>
  <c r="O1304" i="21"/>
  <c r="P1304" i="21"/>
  <c r="P1305" i="21"/>
  <c r="Q1305" i="21"/>
  <c r="O1305" i="21"/>
  <c r="I1306" i="21"/>
  <c r="M1306" i="21"/>
  <c r="H1307" i="21"/>
  <c r="K1306" i="21"/>
  <c r="L1306" i="21"/>
  <c r="J1306" i="21"/>
  <c r="P1306" i="21"/>
  <c r="O1306" i="21"/>
  <c r="Q1306" i="21"/>
  <c r="J1307" i="21"/>
  <c r="M1307" i="21"/>
  <c r="H1308" i="21"/>
  <c r="I1307" i="21"/>
  <c r="L1307" i="21"/>
  <c r="K1307" i="21"/>
  <c r="L1308" i="21"/>
  <c r="K1308" i="21"/>
  <c r="M1308" i="21"/>
  <c r="I1308" i="21"/>
  <c r="J1308" i="21"/>
  <c r="H1309" i="21"/>
  <c r="Q1307" i="21"/>
  <c r="P1307" i="21"/>
  <c r="O1307" i="21"/>
  <c r="O1308" i="21"/>
  <c r="Q1308" i="21"/>
  <c r="P1308" i="21"/>
  <c r="M1309" i="21"/>
  <c r="I1309" i="21"/>
  <c r="K1309" i="21"/>
  <c r="J1309" i="21"/>
  <c r="L1309" i="21"/>
  <c r="H1310" i="21"/>
  <c r="O1309" i="21"/>
  <c r="Q1309" i="21"/>
  <c r="P1309" i="21"/>
  <c r="J1310" i="21"/>
  <c r="M1310" i="21"/>
  <c r="H1311" i="21"/>
  <c r="L1310" i="21"/>
  <c r="I1310" i="21"/>
  <c r="K1310" i="21"/>
  <c r="K1311" i="21"/>
  <c r="I1311" i="21"/>
  <c r="J1311" i="21"/>
  <c r="L1311" i="21"/>
  <c r="M1311" i="21"/>
  <c r="H1312" i="21"/>
  <c r="O1310" i="21"/>
  <c r="Q1310" i="21"/>
  <c r="P1310" i="21"/>
  <c r="Q1311" i="21"/>
  <c r="P1311" i="21"/>
  <c r="O1311" i="21"/>
  <c r="M1312" i="21"/>
  <c r="I1312" i="21"/>
  <c r="L1312" i="21"/>
  <c r="H1313" i="21"/>
  <c r="K1312" i="21"/>
  <c r="J1312" i="21"/>
  <c r="O1312" i="21"/>
  <c r="P1312" i="21"/>
  <c r="Q1312" i="21"/>
  <c r="M1313" i="21"/>
  <c r="I1313" i="21"/>
  <c r="L1313" i="21"/>
  <c r="K1313" i="21"/>
  <c r="J1313" i="21"/>
  <c r="H1314" i="21"/>
  <c r="Q1313" i="21"/>
  <c r="O1313" i="21"/>
  <c r="P1313" i="21"/>
  <c r="H1315" i="21"/>
  <c r="I1314" i="21"/>
  <c r="J1314" i="21"/>
  <c r="M1314" i="21"/>
  <c r="L1314" i="21"/>
  <c r="K1314" i="21"/>
  <c r="H1316" i="21"/>
  <c r="M1315" i="21"/>
  <c r="I1315" i="21"/>
  <c r="J1315" i="21"/>
  <c r="L1315" i="21"/>
  <c r="K1315" i="21"/>
  <c r="P1314" i="21"/>
  <c r="O1314" i="21"/>
  <c r="Q1314" i="21"/>
  <c r="H1317" i="21"/>
  <c r="I1316" i="21"/>
  <c r="M1316" i="21"/>
  <c r="J1316" i="21"/>
  <c r="L1316" i="21"/>
  <c r="K1316" i="21"/>
  <c r="P1315" i="21"/>
  <c r="O1315" i="21"/>
  <c r="Q1315" i="21"/>
  <c r="K1317" i="21"/>
  <c r="H1318" i="21"/>
  <c r="M1317" i="21"/>
  <c r="L1317" i="21"/>
  <c r="J1317" i="21"/>
  <c r="I1317" i="21"/>
  <c r="O1316" i="21"/>
  <c r="Q1316" i="21"/>
  <c r="P1316" i="21"/>
  <c r="L1318" i="21"/>
  <c r="M1318" i="21"/>
  <c r="K1318" i="21"/>
  <c r="J1318" i="21"/>
  <c r="I1318" i="21"/>
  <c r="H1319" i="21"/>
  <c r="O1317" i="21"/>
  <c r="Q1317" i="21"/>
  <c r="P1317" i="21"/>
  <c r="P1318" i="21"/>
  <c r="Q1318" i="21"/>
  <c r="O1318" i="21"/>
  <c r="I1319" i="21"/>
  <c r="K1319" i="21"/>
  <c r="J1319" i="21"/>
  <c r="M1319" i="21"/>
  <c r="H1320" i="21"/>
  <c r="L1319" i="21"/>
  <c r="O1319" i="21"/>
  <c r="Q1319" i="21"/>
  <c r="P1319" i="21"/>
  <c r="K1320" i="21"/>
  <c r="H1321" i="21"/>
  <c r="M1320" i="21"/>
  <c r="I1320" i="21"/>
  <c r="J1320" i="21"/>
  <c r="L1320" i="21"/>
  <c r="L1321" i="21"/>
  <c r="J1321" i="21"/>
  <c r="M1321" i="21"/>
  <c r="I1321" i="21"/>
  <c r="K1321" i="21"/>
  <c r="H1322" i="21"/>
  <c r="Q1320" i="21"/>
  <c r="P1320" i="21"/>
  <c r="O1320" i="21"/>
  <c r="Q1321" i="21"/>
  <c r="P1321" i="21"/>
  <c r="O1321" i="21"/>
  <c r="H1323" i="21"/>
  <c r="K1322" i="21"/>
  <c r="J1322" i="21"/>
  <c r="M1322" i="21"/>
  <c r="L1322" i="21"/>
  <c r="I1322" i="21"/>
  <c r="J1323" i="21"/>
  <c r="I1323" i="21"/>
  <c r="H1324" i="21"/>
  <c r="K1323" i="21"/>
  <c r="L1323" i="21"/>
  <c r="M1323" i="21"/>
  <c r="Q1322" i="21"/>
  <c r="P1322" i="21"/>
  <c r="O1322" i="21"/>
  <c r="O1323" i="21"/>
  <c r="Q1323" i="21"/>
  <c r="P1323" i="21"/>
  <c r="H1325" i="21"/>
  <c r="I1324" i="21"/>
  <c r="L1324" i="21"/>
  <c r="K1324" i="21"/>
  <c r="M1324" i="21"/>
  <c r="J1324" i="21"/>
  <c r="I1325" i="21"/>
  <c r="K1325" i="21"/>
  <c r="J1325" i="21"/>
  <c r="M1325" i="21"/>
  <c r="H1326" i="21"/>
  <c r="L1325" i="21"/>
  <c r="P1324" i="21"/>
  <c r="O1324" i="21"/>
  <c r="Q1324" i="21"/>
  <c r="Q1325" i="21"/>
  <c r="O1325" i="21"/>
  <c r="P1325" i="21"/>
  <c r="K1326" i="21"/>
  <c r="H1327" i="21"/>
  <c r="L1326" i="21"/>
  <c r="J1326" i="21"/>
  <c r="I1326" i="21"/>
  <c r="M1326" i="21"/>
  <c r="J1327" i="21"/>
  <c r="K1327" i="21"/>
  <c r="L1327" i="21"/>
  <c r="H1328" i="21"/>
  <c r="I1327" i="21"/>
  <c r="M1327" i="21"/>
  <c r="Q1326" i="21"/>
  <c r="O1326" i="21"/>
  <c r="P1326" i="21"/>
  <c r="L1328" i="21"/>
  <c r="J1328" i="21"/>
  <c r="M1328" i="21"/>
  <c r="I1328" i="21"/>
  <c r="H1329" i="21"/>
  <c r="K1328" i="21"/>
  <c r="O1327" i="21"/>
  <c r="Q1327" i="21"/>
  <c r="P1327" i="21"/>
  <c r="P1328" i="21"/>
  <c r="Q1328" i="21"/>
  <c r="O1328" i="21"/>
  <c r="M1329" i="21"/>
  <c r="K1329" i="21"/>
  <c r="L1329" i="21"/>
  <c r="J1329" i="21"/>
  <c r="I1329" i="21"/>
  <c r="H1330" i="21"/>
  <c r="P1329" i="21"/>
  <c r="O1329" i="21"/>
  <c r="Q1329" i="21"/>
  <c r="K1330" i="21"/>
  <c r="L1330" i="21"/>
  <c r="H1331" i="21"/>
  <c r="I1330" i="21"/>
  <c r="J1330" i="21"/>
  <c r="M1330" i="21"/>
  <c r="I1331" i="21"/>
  <c r="H1332" i="21"/>
  <c r="K1331" i="21"/>
  <c r="M1331" i="21"/>
  <c r="J1331" i="21"/>
  <c r="L1331" i="21"/>
  <c r="Q1330" i="21"/>
  <c r="P1330" i="21"/>
  <c r="O1330" i="21"/>
  <c r="P1331" i="21"/>
  <c r="Q1331" i="21"/>
  <c r="O1331" i="21"/>
  <c r="I1332" i="21"/>
  <c r="M1332" i="21"/>
  <c r="K1332" i="21"/>
  <c r="J1332" i="21"/>
  <c r="L1332" i="21"/>
  <c r="H1333" i="21"/>
  <c r="O1332" i="21"/>
  <c r="Q1332" i="21"/>
  <c r="P1332" i="21"/>
  <c r="H1334" i="21"/>
  <c r="I1333" i="21"/>
  <c r="K1333" i="21"/>
  <c r="L1333" i="21"/>
  <c r="J1333" i="21"/>
  <c r="M1333" i="21"/>
  <c r="M1334" i="21"/>
  <c r="H1335" i="21"/>
  <c r="K1334" i="21"/>
  <c r="J1334" i="21"/>
  <c r="L1334" i="21"/>
  <c r="I1334" i="21"/>
  <c r="Q1333" i="21"/>
  <c r="O1333" i="21"/>
  <c r="P1333" i="21"/>
  <c r="H1336" i="21"/>
  <c r="L1335" i="21"/>
  <c r="K1335" i="21"/>
  <c r="J1335" i="21"/>
  <c r="I1335" i="21"/>
  <c r="M1335" i="21"/>
  <c r="Q1334" i="21"/>
  <c r="O1334" i="21"/>
  <c r="P1334" i="21"/>
  <c r="M1336" i="21"/>
  <c r="K1336" i="21"/>
  <c r="J1336" i="21"/>
  <c r="L1336" i="21"/>
  <c r="H1337" i="21"/>
  <c r="I1336" i="21"/>
  <c r="O1335" i="21"/>
  <c r="P1335" i="21"/>
  <c r="Q1335" i="21"/>
  <c r="H1338" i="21"/>
  <c r="I1337" i="21"/>
  <c r="K1337" i="21"/>
  <c r="M1337" i="21"/>
  <c r="J1337" i="21"/>
  <c r="L1337" i="21"/>
  <c r="P1336" i="21"/>
  <c r="O1336" i="21"/>
  <c r="Q1336" i="21"/>
  <c r="H1339" i="21"/>
  <c r="K1338" i="21"/>
  <c r="J1338" i="21"/>
  <c r="I1338" i="21"/>
  <c r="L1338" i="21"/>
  <c r="M1338" i="21"/>
  <c r="O1337" i="21"/>
  <c r="Q1337" i="21"/>
  <c r="P1337" i="21"/>
  <c r="I1339" i="21"/>
  <c r="M1339" i="21"/>
  <c r="H1340" i="21"/>
  <c r="L1339" i="21"/>
  <c r="J1339" i="21"/>
  <c r="K1339" i="21"/>
  <c r="P1338" i="21"/>
  <c r="Q1338" i="21"/>
  <c r="O1338" i="21"/>
  <c r="O1339" i="21"/>
  <c r="P1339" i="21"/>
  <c r="Q1339" i="21"/>
  <c r="I1340" i="21"/>
  <c r="L1340" i="21"/>
  <c r="M1340" i="21"/>
  <c r="K1340" i="21"/>
  <c r="J1340" i="21"/>
  <c r="H1341" i="21"/>
  <c r="O1340" i="21"/>
  <c r="Q1340" i="21"/>
  <c r="P1340" i="21"/>
  <c r="H1342" i="21"/>
  <c r="L1341" i="21"/>
  <c r="J1341" i="21"/>
  <c r="I1341" i="21"/>
  <c r="K1341" i="21"/>
  <c r="M1341" i="21"/>
  <c r="J1342" i="21"/>
  <c r="L1342" i="21"/>
  <c r="M1342" i="21"/>
  <c r="H1343" i="21"/>
  <c r="K1342" i="21"/>
  <c r="I1342" i="21"/>
  <c r="Q1341" i="21"/>
  <c r="P1341" i="21"/>
  <c r="O1341" i="21"/>
  <c r="I1343" i="21"/>
  <c r="H1344" i="21"/>
  <c r="K1343" i="21"/>
  <c r="M1343" i="21"/>
  <c r="J1343" i="21"/>
  <c r="L1343" i="21"/>
  <c r="P1342" i="21"/>
  <c r="Q1342" i="21"/>
  <c r="O1342" i="21"/>
  <c r="Q1343" i="21"/>
  <c r="O1343" i="21"/>
  <c r="P1343" i="21"/>
  <c r="L1344" i="21"/>
  <c r="H1345" i="21"/>
  <c r="J1344" i="21"/>
  <c r="I1344" i="21"/>
  <c r="M1344" i="21"/>
  <c r="K1344" i="21"/>
  <c r="J1345" i="21"/>
  <c r="H1346" i="21"/>
  <c r="M1345" i="21"/>
  <c r="K1345" i="21"/>
  <c r="I1345" i="21"/>
  <c r="L1345" i="21"/>
  <c r="Q1344" i="21"/>
  <c r="P1344" i="21"/>
  <c r="O1344" i="21"/>
  <c r="L1346" i="21"/>
  <c r="M1346" i="21"/>
  <c r="K1346" i="21"/>
  <c r="J1346" i="21"/>
  <c r="H1347" i="21"/>
  <c r="I1346" i="21"/>
  <c r="P1345" i="21"/>
  <c r="Q1345" i="21"/>
  <c r="O1345" i="21"/>
  <c r="L1347" i="21"/>
  <c r="M1347" i="21"/>
  <c r="K1347" i="21"/>
  <c r="J1347" i="21"/>
  <c r="H1348" i="21"/>
  <c r="I1347" i="21"/>
  <c r="O1346" i="21"/>
  <c r="Q1346" i="21"/>
  <c r="P1346" i="21"/>
  <c r="L1348" i="21"/>
  <c r="I1348" i="21"/>
  <c r="H1349" i="21"/>
  <c r="J1348" i="21"/>
  <c r="M1348" i="21"/>
  <c r="K1348" i="21"/>
  <c r="Q1347" i="21"/>
  <c r="O1347" i="21"/>
  <c r="P1347" i="21"/>
  <c r="P1348" i="21"/>
  <c r="Q1348" i="21"/>
  <c r="O1348" i="21"/>
  <c r="I1349" i="21"/>
  <c r="H1350" i="21"/>
  <c r="M1349" i="21"/>
  <c r="L1349" i="21"/>
  <c r="J1349" i="21"/>
  <c r="K1349" i="21"/>
  <c r="P1349" i="21"/>
  <c r="O1349" i="21"/>
  <c r="Q1349" i="21"/>
  <c r="K1350" i="21"/>
  <c r="L1350" i="21"/>
  <c r="J1350" i="21"/>
  <c r="M1350" i="21"/>
  <c r="H1351" i="21"/>
  <c r="I1350" i="21"/>
  <c r="M1351" i="21"/>
  <c r="J1351" i="21"/>
  <c r="K1351" i="21"/>
  <c r="H1352" i="21"/>
  <c r="L1351" i="21"/>
  <c r="I1351" i="21"/>
  <c r="P1350" i="21"/>
  <c r="O1350" i="21"/>
  <c r="Q1350" i="21"/>
  <c r="L1352" i="21"/>
  <c r="I1352" i="21"/>
  <c r="H1353" i="21"/>
  <c r="J1352" i="21"/>
  <c r="M1352" i="21"/>
  <c r="K1352" i="21"/>
  <c r="Q1351" i="21"/>
  <c r="O1351" i="21"/>
  <c r="P1351" i="21"/>
  <c r="P1352" i="21"/>
  <c r="Q1352" i="21"/>
  <c r="O1352" i="21"/>
  <c r="I1353" i="21"/>
  <c r="J1353" i="21"/>
  <c r="M1353" i="21"/>
  <c r="K1353" i="21"/>
  <c r="L1353" i="21"/>
  <c r="H1354" i="21"/>
  <c r="Q1353" i="21"/>
  <c r="O1353" i="21"/>
  <c r="P1353" i="21"/>
  <c r="J1354" i="21"/>
  <c r="K1354" i="21"/>
  <c r="I1354" i="21"/>
  <c r="H1355" i="21"/>
  <c r="M1354" i="21"/>
  <c r="L1354" i="21"/>
  <c r="Q1354" i="21"/>
  <c r="O1354" i="21"/>
  <c r="P1354" i="21"/>
  <c r="H1356" i="21"/>
  <c r="J1355" i="21"/>
  <c r="M1355" i="21"/>
  <c r="L1355" i="21"/>
  <c r="K1355" i="21"/>
  <c r="I1355" i="21"/>
  <c r="H1357" i="21"/>
  <c r="I1356" i="21"/>
  <c r="L1356" i="21"/>
  <c r="M1356" i="21"/>
  <c r="J1356" i="21"/>
  <c r="K1356" i="21"/>
  <c r="O1355" i="21"/>
  <c r="P1355" i="21"/>
  <c r="Q1355" i="21"/>
  <c r="M1357" i="21"/>
  <c r="K1357" i="21"/>
  <c r="L1357" i="21"/>
  <c r="H1358" i="21"/>
  <c r="I1357" i="21"/>
  <c r="J1357" i="21"/>
  <c r="P1356" i="21"/>
  <c r="O1356" i="21"/>
  <c r="Q1356" i="21"/>
  <c r="J1358" i="21"/>
  <c r="I1358" i="21"/>
  <c r="K1358" i="21"/>
  <c r="M1358" i="21"/>
  <c r="H1359" i="21"/>
  <c r="L1358" i="21"/>
  <c r="O1357" i="21"/>
  <c r="Q1357" i="21"/>
  <c r="P1357" i="21"/>
  <c r="P1358" i="21"/>
  <c r="O1358" i="21"/>
  <c r="Q1358" i="21"/>
  <c r="M1359" i="21"/>
  <c r="K1359" i="21"/>
  <c r="H1360" i="21"/>
  <c r="J1359" i="21"/>
  <c r="L1359" i="21"/>
  <c r="I1359" i="21"/>
  <c r="L1360" i="21"/>
  <c r="H1361" i="21"/>
  <c r="I1360" i="21"/>
  <c r="M1360" i="21"/>
  <c r="J1360" i="21"/>
  <c r="K1360" i="21"/>
  <c r="Q1359" i="21"/>
  <c r="O1359" i="21"/>
  <c r="P1359" i="21"/>
  <c r="H1362" i="21"/>
  <c r="M1361" i="21"/>
  <c r="K1361" i="21"/>
  <c r="J1361" i="21"/>
  <c r="I1361" i="21"/>
  <c r="L1361" i="21"/>
  <c r="P1360" i="21"/>
  <c r="Q1360" i="21"/>
  <c r="O1360" i="21"/>
  <c r="J1362" i="21"/>
  <c r="L1362" i="21"/>
  <c r="H1363" i="21"/>
  <c r="M1362" i="21"/>
  <c r="I1362" i="21"/>
  <c r="K1362" i="21"/>
  <c r="Q1361" i="21"/>
  <c r="P1361" i="21"/>
  <c r="O1361" i="21"/>
  <c r="K1363" i="21"/>
  <c r="I1363" i="21"/>
  <c r="M1363" i="21"/>
  <c r="J1363" i="21"/>
  <c r="H1364" i="21"/>
  <c r="L1363" i="21"/>
  <c r="O1362" i="21"/>
  <c r="Q1362" i="21"/>
  <c r="P1362" i="21"/>
  <c r="O1363" i="21"/>
  <c r="P1363" i="21"/>
  <c r="Q1363" i="21"/>
  <c r="K1364" i="21"/>
  <c r="L1364" i="21"/>
  <c r="J1364" i="21"/>
  <c r="H1365" i="21"/>
  <c r="I1364" i="21"/>
  <c r="M1364" i="21"/>
  <c r="I1365" i="21"/>
  <c r="K1365" i="21"/>
  <c r="J1365" i="21"/>
  <c r="H1366" i="21"/>
  <c r="L1365" i="21"/>
  <c r="M1365" i="21"/>
  <c r="O1364" i="21"/>
  <c r="P1364" i="21"/>
  <c r="Q1364" i="21"/>
  <c r="Q1365" i="21"/>
  <c r="P1365" i="21"/>
  <c r="O1365" i="21"/>
  <c r="J1366" i="21"/>
  <c r="H1367" i="21"/>
  <c r="K1366" i="21"/>
  <c r="M1366" i="21"/>
  <c r="I1366" i="21"/>
  <c r="L1366" i="21"/>
  <c r="M1367" i="21"/>
  <c r="L1367" i="21"/>
  <c r="H1368" i="21"/>
  <c r="I1367" i="21"/>
  <c r="K1367" i="21"/>
  <c r="J1367" i="21"/>
  <c r="Q1366" i="21"/>
  <c r="P1366" i="21"/>
  <c r="O1366" i="21"/>
  <c r="M1368" i="21"/>
  <c r="K1368" i="21"/>
  <c r="H1369" i="21"/>
  <c r="I1368" i="21"/>
  <c r="J1368" i="21"/>
  <c r="L1368" i="21"/>
  <c r="P1367" i="21"/>
  <c r="Q1367" i="21"/>
  <c r="O1367" i="21"/>
  <c r="M1369" i="21"/>
  <c r="I1369" i="21"/>
  <c r="L1369" i="21"/>
  <c r="H1370" i="21"/>
  <c r="J1369" i="21"/>
  <c r="K1369" i="21"/>
  <c r="Q1368" i="21"/>
  <c r="P1368" i="21"/>
  <c r="O1368" i="21"/>
  <c r="Q1369" i="21"/>
  <c r="O1369" i="21"/>
  <c r="P1369" i="21"/>
  <c r="H1371" i="21"/>
  <c r="L1370" i="21"/>
  <c r="J1370" i="21"/>
  <c r="I1370" i="21"/>
  <c r="K1370" i="21"/>
  <c r="M1370" i="21"/>
  <c r="K1371" i="21"/>
  <c r="L1371" i="21"/>
  <c r="J1371" i="21"/>
  <c r="H1372" i="21"/>
  <c r="M1371" i="21"/>
  <c r="I1371" i="21"/>
  <c r="P1370" i="21"/>
  <c r="O1370" i="21"/>
  <c r="Q1370" i="21"/>
  <c r="L1372" i="21"/>
  <c r="H1373" i="21"/>
  <c r="K1372" i="21"/>
  <c r="M1372" i="21"/>
  <c r="J1372" i="21"/>
  <c r="I1372" i="21"/>
  <c r="Q1371" i="21"/>
  <c r="O1371" i="21"/>
  <c r="P1371" i="21"/>
  <c r="J1373" i="21"/>
  <c r="K1373" i="21"/>
  <c r="M1373" i="21"/>
  <c r="I1373" i="21"/>
  <c r="H1374" i="21"/>
  <c r="L1373" i="21"/>
  <c r="Q1372" i="21"/>
  <c r="O1372" i="21"/>
  <c r="P1372" i="21"/>
  <c r="P1373" i="21"/>
  <c r="O1373" i="21"/>
  <c r="Q1373" i="21"/>
  <c r="M1374" i="21"/>
  <c r="L1374" i="21"/>
  <c r="J1374" i="21"/>
  <c r="I1374" i="21"/>
  <c r="K1374" i="21"/>
  <c r="H1375" i="21"/>
  <c r="O1374" i="21"/>
  <c r="Q1374" i="21"/>
  <c r="P1374" i="21"/>
  <c r="K1375" i="21"/>
  <c r="L1375" i="21"/>
  <c r="J1375" i="21"/>
  <c r="I1375" i="21"/>
  <c r="H1376" i="21"/>
  <c r="M1375" i="21"/>
  <c r="O1375" i="21"/>
  <c r="Q1375" i="21"/>
  <c r="P1375" i="21"/>
  <c r="J1376" i="21"/>
  <c r="I1376" i="21"/>
  <c r="L1376" i="21"/>
  <c r="M1376" i="21"/>
  <c r="K1376" i="21"/>
  <c r="H1377" i="21"/>
  <c r="O1376" i="21"/>
  <c r="Q1376" i="21"/>
  <c r="P1376" i="21"/>
  <c r="J1377" i="21"/>
  <c r="M1377" i="21"/>
  <c r="I1377" i="21"/>
  <c r="H1378" i="21"/>
  <c r="L1377" i="21"/>
  <c r="K1377" i="21"/>
  <c r="O1377" i="21"/>
  <c r="P1377" i="21"/>
  <c r="Q1377" i="21"/>
  <c r="J1378" i="21"/>
  <c r="M1378" i="21"/>
  <c r="K1378" i="21"/>
  <c r="H1379" i="21"/>
  <c r="I1378" i="21"/>
  <c r="L1378" i="21"/>
  <c r="M1379" i="21"/>
  <c r="J1379" i="21"/>
  <c r="H1380" i="21"/>
  <c r="I1379" i="21"/>
  <c r="K1379" i="21"/>
  <c r="L1379" i="21"/>
  <c r="Q1378" i="21"/>
  <c r="O1378" i="21"/>
  <c r="P1378" i="21"/>
  <c r="J1380" i="21"/>
  <c r="I1380" i="21"/>
  <c r="L1380" i="21"/>
  <c r="H1381" i="21"/>
  <c r="M1380" i="21"/>
  <c r="K1380" i="21"/>
  <c r="P1379" i="21"/>
  <c r="Q1379" i="21"/>
  <c r="O1379" i="21"/>
  <c r="P1380" i="21"/>
  <c r="O1380" i="21"/>
  <c r="Q1380" i="21"/>
  <c r="J1381" i="21"/>
  <c r="M1381" i="21"/>
  <c r="L1381" i="21"/>
  <c r="I1381" i="21"/>
  <c r="H1382" i="21"/>
  <c r="K1381" i="21"/>
  <c r="Q1381" i="21"/>
  <c r="P1381" i="21"/>
  <c r="O1381" i="21"/>
  <c r="I1382" i="21"/>
  <c r="M1382" i="21"/>
  <c r="H1383" i="21"/>
  <c r="K1382" i="21"/>
  <c r="J1382" i="21"/>
  <c r="L1382" i="21"/>
  <c r="O1382" i="21"/>
  <c r="P1382" i="21"/>
  <c r="Q1382" i="21"/>
  <c r="H1384" i="21"/>
  <c r="I1383" i="21"/>
  <c r="M1383" i="21"/>
  <c r="K1383" i="21"/>
  <c r="J1383" i="21"/>
  <c r="L1383" i="21"/>
  <c r="J1384" i="21"/>
  <c r="M1384" i="21"/>
  <c r="H1385" i="21"/>
  <c r="K1384" i="21"/>
  <c r="I1384" i="21"/>
  <c r="L1384" i="21"/>
  <c r="Q1383" i="21"/>
  <c r="O1383" i="21"/>
  <c r="P1383" i="21"/>
  <c r="K1385" i="21"/>
  <c r="M1385" i="21"/>
  <c r="H1386" i="21"/>
  <c r="J1385" i="21"/>
  <c r="I1385" i="21"/>
  <c r="L1385" i="21"/>
  <c r="P1384" i="21"/>
  <c r="Q1384" i="21"/>
  <c r="O1384" i="21"/>
  <c r="K1386" i="21"/>
  <c r="I1386" i="21"/>
  <c r="H1387" i="21"/>
  <c r="L1386" i="21"/>
  <c r="J1386" i="21"/>
  <c r="M1386" i="21"/>
  <c r="P1385" i="21"/>
  <c r="O1385" i="21"/>
  <c r="Q1385" i="21"/>
  <c r="P1386" i="21"/>
  <c r="O1386" i="21"/>
  <c r="Q1386" i="21"/>
  <c r="I1387" i="21"/>
  <c r="J1387" i="21"/>
  <c r="K1387" i="21"/>
  <c r="M1387" i="21"/>
  <c r="L1387" i="21"/>
  <c r="H1388" i="21"/>
  <c r="Q1387" i="21"/>
  <c r="P1387" i="21"/>
  <c r="O1387" i="21"/>
  <c r="K1388" i="21"/>
  <c r="M1388" i="21"/>
  <c r="L1388" i="21"/>
  <c r="I1388" i="21"/>
  <c r="H1389" i="21"/>
  <c r="J1388" i="21"/>
  <c r="Q1388" i="21"/>
  <c r="O1388" i="21"/>
  <c r="P1388" i="21"/>
  <c r="K1389" i="21"/>
  <c r="H1390" i="21"/>
  <c r="I1389" i="21"/>
  <c r="J1389" i="21"/>
  <c r="L1389" i="21"/>
  <c r="M1389" i="21"/>
  <c r="J1390" i="21"/>
  <c r="L1390" i="21"/>
  <c r="K1390" i="21"/>
  <c r="H1391" i="21"/>
  <c r="I1390" i="21"/>
  <c r="M1390" i="21"/>
  <c r="O1389" i="21"/>
  <c r="Q1389" i="21"/>
  <c r="P1389" i="21"/>
  <c r="K1391" i="21"/>
  <c r="J1391" i="21"/>
  <c r="I1391" i="21"/>
  <c r="H1392" i="21"/>
  <c r="L1391" i="21"/>
  <c r="M1391" i="21"/>
  <c r="P1390" i="21"/>
  <c r="Q1390" i="21"/>
  <c r="O1390" i="21"/>
  <c r="P1391" i="21"/>
  <c r="O1391" i="21"/>
  <c r="Q1391" i="21"/>
  <c r="L1392" i="21"/>
  <c r="J1392" i="21"/>
  <c r="M1392" i="21"/>
  <c r="K1392" i="21"/>
  <c r="I1392" i="21"/>
  <c r="H1393" i="21"/>
  <c r="P1392" i="21"/>
  <c r="O1392" i="21"/>
  <c r="Q1392" i="21"/>
  <c r="J1393" i="21"/>
  <c r="I1393" i="21"/>
  <c r="K1393" i="21"/>
  <c r="H1394" i="21"/>
  <c r="L1393" i="21"/>
  <c r="M1393" i="21"/>
  <c r="P1393" i="21"/>
  <c r="Q1393" i="21"/>
  <c r="O1393" i="21"/>
  <c r="L1394" i="21"/>
  <c r="M1394" i="21"/>
  <c r="J1394" i="21"/>
  <c r="K1394" i="21"/>
  <c r="I1394" i="21"/>
  <c r="H1395" i="21"/>
  <c r="P1394" i="21"/>
  <c r="O1394" i="21"/>
  <c r="Q1394" i="21"/>
  <c r="L1395" i="21"/>
  <c r="I1395" i="21"/>
  <c r="K1395" i="21"/>
  <c r="M1395" i="21"/>
  <c r="H1396" i="21"/>
  <c r="J1395" i="21"/>
  <c r="O1395" i="21"/>
  <c r="Q1395" i="21"/>
  <c r="P1395" i="21"/>
  <c r="J1396" i="21"/>
  <c r="K1396" i="21"/>
  <c r="H1397" i="21"/>
  <c r="L1396" i="21"/>
  <c r="M1396" i="21"/>
  <c r="I1396" i="21"/>
  <c r="J1397" i="21"/>
  <c r="I1397" i="21"/>
  <c r="H1398" i="21"/>
  <c r="L1397" i="21"/>
  <c r="M1397" i="21"/>
  <c r="K1397" i="21"/>
  <c r="Q1396" i="21"/>
  <c r="O1396" i="21"/>
  <c r="P1396" i="21"/>
  <c r="P1397" i="21"/>
  <c r="Q1397" i="21"/>
  <c r="O1397" i="21"/>
  <c r="H1399" i="21"/>
  <c r="K1398" i="21"/>
  <c r="L1398" i="21"/>
  <c r="I1398" i="21"/>
  <c r="M1398" i="21"/>
  <c r="J1398" i="21"/>
  <c r="L1399" i="21"/>
  <c r="M1399" i="21"/>
  <c r="J1399" i="21"/>
  <c r="K1399" i="21"/>
  <c r="I1399" i="21"/>
  <c r="H1400" i="21"/>
  <c r="O1398" i="21"/>
  <c r="P1398" i="21"/>
  <c r="Q1398" i="21"/>
  <c r="P1399" i="21"/>
  <c r="O1399" i="21"/>
  <c r="Q1399" i="21"/>
  <c r="H1401" i="21"/>
  <c r="L1400" i="21"/>
  <c r="I1400" i="21"/>
  <c r="K1400" i="21"/>
  <c r="M1400" i="21"/>
  <c r="J1400" i="21"/>
  <c r="L1401" i="21"/>
  <c r="M1401" i="21"/>
  <c r="K1401" i="21"/>
  <c r="I1401" i="21"/>
  <c r="H1402" i="21"/>
  <c r="J1401" i="21"/>
  <c r="O1400" i="21"/>
  <c r="P1400" i="21"/>
  <c r="Q1400" i="21"/>
  <c r="O1401" i="21"/>
  <c r="P1401" i="21"/>
  <c r="Q1401" i="21"/>
  <c r="J1402" i="21"/>
  <c r="K1402" i="21"/>
  <c r="I1402" i="21"/>
  <c r="M1402" i="21"/>
  <c r="H1403" i="21"/>
  <c r="L1402" i="21"/>
  <c r="O1402" i="21"/>
  <c r="Q1402" i="21"/>
  <c r="P1402" i="21"/>
  <c r="I1403" i="21"/>
  <c r="K1403" i="21"/>
  <c r="M1403" i="21"/>
  <c r="J1403" i="21"/>
  <c r="L1403" i="21"/>
  <c r="H1404" i="21"/>
  <c r="Q1403" i="21"/>
  <c r="O1403" i="21"/>
  <c r="P1403" i="21"/>
  <c r="M1404" i="21"/>
  <c r="L1404" i="21"/>
  <c r="I1404" i="21"/>
  <c r="K1404" i="21"/>
  <c r="H1405" i="21"/>
  <c r="J1404" i="21"/>
  <c r="O1404" i="21"/>
  <c r="Q1404" i="21"/>
  <c r="P1404" i="21"/>
  <c r="K1405" i="21"/>
  <c r="M1405" i="21"/>
  <c r="L1405" i="21"/>
  <c r="J1405" i="21"/>
  <c r="I1405" i="21"/>
  <c r="H1406" i="21"/>
  <c r="O1405" i="21"/>
  <c r="P1405" i="21"/>
  <c r="Q1405" i="21"/>
  <c r="H1407" i="21"/>
  <c r="K1406" i="21"/>
  <c r="L1406" i="21"/>
  <c r="M1406" i="21"/>
  <c r="J1406" i="21"/>
  <c r="I1406" i="21"/>
  <c r="J1407" i="21"/>
  <c r="M1407" i="21"/>
  <c r="K1407" i="21"/>
  <c r="I1407" i="21"/>
  <c r="L1407" i="21"/>
  <c r="H1408" i="21"/>
  <c r="O1406" i="21"/>
  <c r="P1406" i="21"/>
  <c r="Q1406" i="21"/>
  <c r="Q1407" i="21"/>
  <c r="O1407" i="21"/>
  <c r="P1407" i="21"/>
  <c r="J1408" i="21"/>
  <c r="I1408" i="21"/>
  <c r="L1408" i="21"/>
  <c r="K1408" i="21"/>
  <c r="H1409" i="21"/>
  <c r="M1408" i="21"/>
  <c r="P1408" i="21"/>
  <c r="Q1408" i="21"/>
  <c r="O1408" i="21"/>
  <c r="K1409" i="21"/>
  <c r="L1409" i="21"/>
  <c r="I1409" i="21"/>
  <c r="H1410" i="21"/>
  <c r="M1409" i="21"/>
  <c r="J1409" i="21"/>
  <c r="P1409" i="21"/>
  <c r="Q1409" i="21"/>
  <c r="O1409" i="21"/>
  <c r="M1410" i="21"/>
  <c r="I1410" i="21"/>
  <c r="H1411" i="21"/>
  <c r="L1410" i="21"/>
  <c r="K1410" i="21"/>
  <c r="J1410" i="21"/>
  <c r="Q1410" i="21"/>
  <c r="P1410" i="21"/>
  <c r="O1410" i="21"/>
  <c r="I1411" i="21"/>
  <c r="M1411" i="21"/>
  <c r="L1411" i="21"/>
  <c r="H1412" i="21"/>
  <c r="J1411" i="21"/>
  <c r="K1411" i="21"/>
  <c r="O1411" i="21"/>
  <c r="P1411" i="21"/>
  <c r="Q1411" i="21"/>
  <c r="J1412" i="21"/>
  <c r="H1413" i="21"/>
  <c r="I1412" i="21"/>
  <c r="K1412" i="21"/>
  <c r="L1412" i="21"/>
  <c r="M1412" i="21"/>
  <c r="K1413" i="21"/>
  <c r="H1414" i="21"/>
  <c r="M1413" i="21"/>
  <c r="I1413" i="21"/>
  <c r="J1413" i="21"/>
  <c r="L1413" i="21"/>
  <c r="O1412" i="21"/>
  <c r="Q1412" i="21"/>
  <c r="P1412" i="21"/>
  <c r="H1415" i="21"/>
  <c r="K1414" i="21"/>
  <c r="L1414" i="21"/>
  <c r="J1414" i="21"/>
  <c r="I1414" i="21"/>
  <c r="M1414" i="21"/>
  <c r="P1413" i="21"/>
  <c r="Q1413" i="21"/>
  <c r="O1413" i="21"/>
  <c r="L1415" i="21"/>
  <c r="J1415" i="21"/>
  <c r="K1415" i="21"/>
  <c r="H1416" i="21"/>
  <c r="M1415" i="21"/>
  <c r="I1415" i="21"/>
  <c r="O1414" i="21"/>
  <c r="P1414" i="21"/>
  <c r="Q1414" i="21"/>
  <c r="H1417" i="21"/>
  <c r="J1416" i="21"/>
  <c r="L1416" i="21"/>
  <c r="I1416" i="21"/>
  <c r="K1416" i="21"/>
  <c r="M1416" i="21"/>
  <c r="O1415" i="21"/>
  <c r="P1415" i="21"/>
  <c r="Q1415" i="21"/>
  <c r="M1417" i="21"/>
  <c r="J1417" i="21"/>
  <c r="L1417" i="21"/>
  <c r="K1417" i="21"/>
  <c r="I1417" i="21"/>
  <c r="H1418" i="21"/>
  <c r="Q1416" i="21"/>
  <c r="O1416" i="21"/>
  <c r="P1416" i="21"/>
  <c r="O1417" i="21"/>
  <c r="P1417" i="21"/>
  <c r="Q1417" i="21"/>
  <c r="J1418" i="21"/>
  <c r="M1418" i="21"/>
  <c r="K1418" i="21"/>
  <c r="I1418" i="21"/>
  <c r="L1418" i="21"/>
  <c r="H1419" i="21"/>
  <c r="Q1418" i="21"/>
  <c r="P1418" i="21"/>
  <c r="O1418" i="21"/>
  <c r="K1419" i="21"/>
  <c r="H1420" i="21"/>
  <c r="I1419" i="21"/>
  <c r="J1419" i="21"/>
  <c r="L1419" i="21"/>
  <c r="M1419" i="21"/>
  <c r="M1420" i="21"/>
  <c r="H1421" i="21"/>
  <c r="I1420" i="21"/>
  <c r="K1420" i="21"/>
  <c r="L1420" i="21"/>
  <c r="J1420" i="21"/>
  <c r="O1419" i="21"/>
  <c r="P1419" i="21"/>
  <c r="Q1419" i="21"/>
  <c r="L1421" i="21"/>
  <c r="I1421" i="21"/>
  <c r="M1421" i="21"/>
  <c r="H1422" i="21"/>
  <c r="K1421" i="21"/>
  <c r="J1421" i="21"/>
  <c r="Q1420" i="21"/>
  <c r="P1420" i="21"/>
  <c r="O1420" i="21"/>
  <c r="P1421" i="21"/>
  <c r="O1421" i="21"/>
  <c r="Q1421" i="21"/>
  <c r="I1422" i="21"/>
  <c r="J1422" i="21"/>
  <c r="H1423" i="21"/>
  <c r="L1422" i="21"/>
  <c r="M1422" i="21"/>
  <c r="K1422" i="21"/>
  <c r="P1422" i="21"/>
  <c r="Q1422" i="21"/>
  <c r="O1422" i="21"/>
  <c r="K1423" i="21"/>
  <c r="I1423" i="21"/>
  <c r="H1424" i="21"/>
  <c r="M1423" i="21"/>
  <c r="L1423" i="21"/>
  <c r="J1423" i="21"/>
  <c r="P1423" i="21"/>
  <c r="Q1423" i="21"/>
  <c r="O1423" i="21"/>
  <c r="M1424" i="21"/>
  <c r="H1425" i="21"/>
  <c r="L1424" i="21"/>
  <c r="K1424" i="21"/>
  <c r="I1424" i="21"/>
  <c r="J1424" i="21"/>
  <c r="M1425" i="21"/>
  <c r="H1426" i="21"/>
  <c r="L1425" i="21"/>
  <c r="K1425" i="21"/>
  <c r="J1425" i="21"/>
  <c r="I1425" i="21"/>
  <c r="Q1424" i="21"/>
  <c r="O1424" i="21"/>
  <c r="P1424" i="21"/>
  <c r="M1426" i="21"/>
  <c r="I1426" i="21"/>
  <c r="H1427" i="21"/>
  <c r="L1426" i="21"/>
  <c r="J1426" i="21"/>
  <c r="K1426" i="21"/>
  <c r="P1425" i="21"/>
  <c r="Q1425" i="21"/>
  <c r="O1425" i="21"/>
  <c r="O1426" i="21"/>
  <c r="P1426" i="21"/>
  <c r="Q1426" i="21"/>
  <c r="K1427" i="21"/>
  <c r="M1427" i="21"/>
  <c r="H1428" i="21"/>
  <c r="I1427" i="21"/>
  <c r="L1427" i="21"/>
  <c r="J1427" i="21"/>
  <c r="I1428" i="21"/>
  <c r="J1428" i="21"/>
  <c r="H1429" i="21"/>
  <c r="L1428" i="21"/>
  <c r="K1428" i="21"/>
  <c r="M1428" i="21"/>
  <c r="P1427" i="21"/>
  <c r="O1427" i="21"/>
  <c r="Q1427" i="21"/>
  <c r="Q1428" i="21"/>
  <c r="O1428" i="21"/>
  <c r="P1428" i="21"/>
  <c r="M1429" i="21"/>
  <c r="J1429" i="21"/>
  <c r="I1429" i="21"/>
  <c r="L1429" i="21"/>
  <c r="H1430" i="21"/>
  <c r="K1429" i="21"/>
  <c r="P1429" i="21"/>
  <c r="O1429" i="21"/>
  <c r="Q1429" i="21"/>
  <c r="J1430" i="21"/>
  <c r="H1431" i="21"/>
  <c r="L1430" i="21"/>
  <c r="K1430" i="21"/>
  <c r="M1430" i="21"/>
  <c r="I1430" i="21"/>
  <c r="J1431" i="21"/>
  <c r="H1432" i="21"/>
  <c r="I1431" i="21"/>
  <c r="K1431" i="21"/>
  <c r="L1431" i="21"/>
  <c r="M1431" i="21"/>
  <c r="Q1430" i="21"/>
  <c r="O1430" i="21"/>
  <c r="P1430" i="21"/>
  <c r="L1432" i="21"/>
  <c r="J1432" i="21"/>
  <c r="I1432" i="21"/>
  <c r="K1432" i="21"/>
  <c r="H1433" i="21"/>
  <c r="M1432" i="21"/>
  <c r="Q1431" i="21"/>
  <c r="P1431" i="21"/>
  <c r="O1431" i="21"/>
  <c r="Q1432" i="21"/>
  <c r="O1432" i="21"/>
  <c r="P1432" i="21"/>
  <c r="K1433" i="21"/>
  <c r="I1433" i="21"/>
  <c r="M1433" i="21"/>
  <c r="L1433" i="21"/>
  <c r="J1433" i="21"/>
  <c r="H1434" i="21"/>
  <c r="O1433" i="21"/>
  <c r="P1433" i="21"/>
  <c r="Q1433" i="21"/>
  <c r="J1434" i="21"/>
  <c r="M1434" i="21"/>
  <c r="K1434" i="21"/>
  <c r="I1434" i="21"/>
  <c r="H1435" i="21"/>
  <c r="L1434" i="21"/>
  <c r="O1434" i="21"/>
  <c r="Q1434" i="21"/>
  <c r="P1434" i="21"/>
  <c r="L1435" i="21"/>
  <c r="H1436" i="21"/>
  <c r="M1435" i="21"/>
  <c r="J1435" i="21"/>
  <c r="I1435" i="21"/>
  <c r="K1435" i="21"/>
  <c r="L1436" i="21"/>
  <c r="J1436" i="21"/>
  <c r="K1436" i="21"/>
  <c r="M1436" i="21"/>
  <c r="I1436" i="21"/>
  <c r="H1437" i="21"/>
  <c r="Q1435" i="21"/>
  <c r="O1435" i="21"/>
  <c r="P1435" i="21"/>
  <c r="O1436" i="21"/>
  <c r="P1436" i="21"/>
  <c r="Q1436" i="21"/>
  <c r="M1437" i="21"/>
  <c r="K1437" i="21"/>
  <c r="L1437" i="21"/>
  <c r="H1438" i="21"/>
  <c r="I1437" i="21"/>
  <c r="J1437" i="21"/>
  <c r="L1438" i="21"/>
  <c r="K1438" i="21"/>
  <c r="M1438" i="21"/>
  <c r="H1439" i="21"/>
  <c r="I1438" i="21"/>
  <c r="J1438" i="21"/>
  <c r="O1437" i="21"/>
  <c r="Q1437" i="21"/>
  <c r="P1437" i="21"/>
  <c r="I1439" i="21"/>
  <c r="H1440" i="21"/>
  <c r="M1439" i="21"/>
  <c r="K1439" i="21"/>
  <c r="J1439" i="21"/>
  <c r="L1439" i="21"/>
  <c r="P1438" i="21"/>
  <c r="O1438" i="21"/>
  <c r="Q1438" i="21"/>
  <c r="O1439" i="21"/>
  <c r="Q1439" i="21"/>
  <c r="P1439" i="21"/>
  <c r="I1440" i="21"/>
  <c r="K1440" i="21"/>
  <c r="L1440" i="21"/>
  <c r="M1440" i="21"/>
  <c r="J1440" i="21"/>
  <c r="H1441" i="21"/>
  <c r="P1440" i="21"/>
  <c r="O1440" i="21"/>
  <c r="Q1440" i="21"/>
  <c r="M1441" i="21"/>
  <c r="I1441" i="21"/>
  <c r="L1441" i="21"/>
  <c r="K1441" i="21"/>
  <c r="J1441" i="21"/>
  <c r="H1442" i="21"/>
  <c r="O1441" i="21"/>
  <c r="P1441" i="21"/>
  <c r="Q1441" i="21"/>
  <c r="K1442" i="21"/>
  <c r="J1442" i="21"/>
  <c r="L1442" i="21"/>
  <c r="H1443" i="21"/>
  <c r="I1442" i="21"/>
  <c r="M1442" i="21"/>
  <c r="I1443" i="21"/>
  <c r="H1444" i="21"/>
  <c r="L1443" i="21"/>
  <c r="M1443" i="21"/>
  <c r="J1443" i="21"/>
  <c r="K1443" i="21"/>
  <c r="P1442" i="21"/>
  <c r="O1442" i="21"/>
  <c r="Q1442" i="21"/>
  <c r="Q1443" i="21"/>
  <c r="O1443" i="21"/>
  <c r="P1443" i="21"/>
  <c r="L1444" i="21"/>
  <c r="H1445" i="21"/>
  <c r="K1444" i="21"/>
  <c r="I1444" i="21"/>
  <c r="M1444" i="21"/>
  <c r="J1444" i="21"/>
  <c r="H1446" i="21"/>
  <c r="K1445" i="21"/>
  <c r="L1445" i="21"/>
  <c r="J1445" i="21"/>
  <c r="M1445" i="21"/>
  <c r="I1445" i="21"/>
  <c r="O1444" i="21"/>
  <c r="P1444" i="21"/>
  <c r="Q1444" i="21"/>
  <c r="J1446" i="21"/>
  <c r="L1446" i="21"/>
  <c r="M1446" i="21"/>
  <c r="K1446" i="21"/>
  <c r="I1446" i="21"/>
  <c r="H1447" i="21"/>
  <c r="P1445" i="21"/>
  <c r="O1445" i="21"/>
  <c r="Q1445" i="21"/>
  <c r="P1446" i="21"/>
  <c r="Q1446" i="21"/>
  <c r="O1446" i="21"/>
  <c r="I1447" i="21"/>
  <c r="M1447" i="21"/>
  <c r="L1447" i="21"/>
  <c r="K1447" i="21"/>
  <c r="H1448" i="21"/>
  <c r="J1447" i="21"/>
  <c r="Q1447" i="21"/>
  <c r="O1447" i="21"/>
  <c r="P1447" i="21"/>
  <c r="M1448" i="21"/>
  <c r="I1448" i="21"/>
  <c r="J1448" i="21"/>
  <c r="L1448" i="21"/>
  <c r="H1449" i="21"/>
  <c r="K1448" i="21"/>
  <c r="P1448" i="21"/>
  <c r="Q1448" i="21"/>
  <c r="O1448" i="21"/>
  <c r="M1449" i="21"/>
  <c r="K1449" i="21"/>
  <c r="I1449" i="21"/>
  <c r="J1449" i="21"/>
  <c r="L1449" i="21"/>
  <c r="H1450" i="21"/>
  <c r="P1449" i="21"/>
  <c r="Q1449" i="21"/>
  <c r="O1449" i="21"/>
  <c r="J1450" i="21"/>
  <c r="H1451" i="21"/>
  <c r="M1450" i="21"/>
  <c r="I1450" i="21"/>
  <c r="K1450" i="21"/>
  <c r="L1450" i="21"/>
  <c r="H1452" i="21"/>
  <c r="J1451" i="21"/>
  <c r="L1451" i="21"/>
  <c r="K1451" i="21"/>
  <c r="I1451" i="21"/>
  <c r="M1451" i="21"/>
  <c r="O1450" i="21"/>
  <c r="P1450" i="21"/>
  <c r="Q1450" i="21"/>
  <c r="M1452" i="21"/>
  <c r="L1452" i="21"/>
  <c r="H1453" i="21"/>
  <c r="K1452" i="21"/>
  <c r="I1452" i="21"/>
  <c r="J1452" i="21"/>
  <c r="O1451" i="21"/>
  <c r="P1451" i="21"/>
  <c r="Q1451" i="21"/>
  <c r="K1453" i="21"/>
  <c r="H1454" i="21"/>
  <c r="M1453" i="21"/>
  <c r="J1453" i="21"/>
  <c r="I1453" i="21"/>
  <c r="L1453" i="21"/>
  <c r="Q1452" i="21"/>
  <c r="P1452" i="21"/>
  <c r="O1452" i="21"/>
  <c r="I1454" i="21"/>
  <c r="J1454" i="21"/>
  <c r="H1455" i="21"/>
  <c r="K1454" i="21"/>
  <c r="M1454" i="21"/>
  <c r="L1454" i="21"/>
  <c r="O1453" i="21"/>
  <c r="Q1453" i="21"/>
  <c r="P1453" i="21"/>
  <c r="P1454" i="21"/>
  <c r="O1454" i="21"/>
  <c r="Q1454" i="21"/>
  <c r="I1455" i="21"/>
  <c r="K1455" i="21"/>
  <c r="M1455" i="21"/>
  <c r="H1456" i="21"/>
  <c r="L1455" i="21"/>
  <c r="J1455" i="21"/>
  <c r="O1455" i="21"/>
  <c r="Q1455" i="21"/>
  <c r="P1455" i="21"/>
  <c r="I1456" i="21"/>
  <c r="L1456" i="21"/>
  <c r="M1456" i="21"/>
  <c r="K1456" i="21"/>
  <c r="H1457" i="21"/>
  <c r="J1456" i="21"/>
  <c r="P1456" i="21"/>
  <c r="O1456" i="21"/>
  <c r="Q1456" i="21"/>
  <c r="I1457" i="21"/>
  <c r="H1458" i="21"/>
  <c r="J1457" i="21"/>
  <c r="M1457" i="21"/>
  <c r="K1457" i="21"/>
  <c r="L1457" i="21"/>
  <c r="P1457" i="21"/>
  <c r="O1457" i="21"/>
  <c r="Q1457" i="21"/>
  <c r="K1458" i="21"/>
  <c r="I1458" i="21"/>
  <c r="H1459" i="21"/>
  <c r="J1458" i="21"/>
  <c r="M1458" i="21"/>
  <c r="L1458" i="21"/>
  <c r="O1458" i="21"/>
  <c r="Q1458" i="21"/>
  <c r="P1458" i="21"/>
  <c r="H1460" i="21"/>
  <c r="M1459" i="21"/>
  <c r="L1459" i="21"/>
  <c r="J1459" i="21"/>
  <c r="I1459" i="21"/>
  <c r="K1459" i="21"/>
  <c r="K1460" i="21"/>
  <c r="M1460" i="21"/>
  <c r="I1460" i="21"/>
  <c r="H1461" i="21"/>
  <c r="L1460" i="21"/>
  <c r="J1460" i="21"/>
  <c r="O1459" i="21"/>
  <c r="Q1459" i="21"/>
  <c r="P1459" i="21"/>
  <c r="Q1460" i="21"/>
  <c r="O1460" i="21"/>
  <c r="P1460" i="21"/>
  <c r="I1461" i="21"/>
  <c r="J1461" i="21"/>
  <c r="H1462" i="21"/>
  <c r="L1461" i="21"/>
  <c r="K1461" i="21"/>
  <c r="M1461" i="21"/>
  <c r="Q1461" i="21"/>
  <c r="P1461" i="21"/>
  <c r="O1461" i="21"/>
  <c r="H1463" i="21"/>
  <c r="I1462" i="21"/>
  <c r="K1462" i="21"/>
  <c r="L1462" i="21"/>
  <c r="J1462" i="21"/>
  <c r="M1462" i="21"/>
  <c r="H1464" i="21"/>
  <c r="J1463" i="21"/>
  <c r="M1463" i="21"/>
  <c r="K1463" i="21"/>
  <c r="L1463" i="21"/>
  <c r="I1463" i="21"/>
  <c r="O1462" i="21"/>
  <c r="P1462" i="21"/>
  <c r="Q1462" i="21"/>
  <c r="K1464" i="21"/>
  <c r="L1464" i="21"/>
  <c r="J1464" i="21"/>
  <c r="I1464" i="21"/>
  <c r="M1464" i="21"/>
  <c r="H1465" i="21"/>
  <c r="O1463" i="21"/>
  <c r="P1463" i="21"/>
  <c r="Q1463" i="21"/>
  <c r="O1464" i="21"/>
  <c r="P1464" i="21"/>
  <c r="Q1464" i="21"/>
  <c r="J1465" i="21"/>
  <c r="M1465" i="21"/>
  <c r="I1465" i="21"/>
  <c r="L1465" i="21"/>
  <c r="K1465" i="21"/>
  <c r="H1466" i="21"/>
  <c r="O1465" i="21"/>
  <c r="Q1465" i="21"/>
  <c r="P1465" i="21"/>
  <c r="L1466" i="21"/>
  <c r="I1466" i="21"/>
  <c r="K1466" i="21"/>
  <c r="M1466" i="21"/>
  <c r="H1467" i="21"/>
  <c r="J1466" i="21"/>
  <c r="P1466" i="21"/>
  <c r="Q1466" i="21"/>
  <c r="O1466" i="21"/>
  <c r="H1468" i="21"/>
  <c r="L1467" i="21"/>
  <c r="K1467" i="21"/>
  <c r="M1467" i="21"/>
  <c r="J1467" i="21"/>
  <c r="I1467" i="21"/>
  <c r="M1468" i="21"/>
  <c r="J1468" i="21"/>
  <c r="H1469" i="21"/>
  <c r="I1468" i="21"/>
  <c r="L1468" i="21"/>
  <c r="K1468" i="21"/>
  <c r="O1467" i="21"/>
  <c r="Q1467" i="21"/>
  <c r="P1467" i="21"/>
  <c r="M1469" i="21"/>
  <c r="J1469" i="21"/>
  <c r="K1469" i="21"/>
  <c r="H1470" i="21"/>
  <c r="L1469" i="21"/>
  <c r="I1469" i="21"/>
  <c r="O1468" i="21"/>
  <c r="P1468" i="21"/>
  <c r="Q1468" i="21"/>
  <c r="I1470" i="21"/>
  <c r="H1471" i="21"/>
  <c r="J1470" i="21"/>
  <c r="M1470" i="21"/>
  <c r="L1470" i="21"/>
  <c r="K1470" i="21"/>
  <c r="P1469" i="21"/>
  <c r="Q1469" i="21"/>
  <c r="O1469" i="21"/>
  <c r="O1470" i="21"/>
  <c r="Q1470" i="21"/>
  <c r="P1470" i="21"/>
  <c r="J1471" i="21"/>
  <c r="K1471" i="21"/>
  <c r="M1471" i="21"/>
  <c r="H1472" i="21"/>
  <c r="L1471" i="21"/>
  <c r="I1471" i="21"/>
  <c r="I1472" i="21"/>
  <c r="M1472" i="21"/>
  <c r="J1472" i="21"/>
  <c r="K1472" i="21"/>
  <c r="L1472" i="21"/>
  <c r="H1473" i="21"/>
  <c r="O1471" i="21"/>
  <c r="P1471" i="21"/>
  <c r="Q1471" i="21"/>
  <c r="Q1472" i="21"/>
  <c r="P1472" i="21"/>
  <c r="O1472" i="21"/>
  <c r="I1473" i="21"/>
  <c r="J1473" i="21"/>
  <c r="K1473" i="21"/>
  <c r="L1473" i="21"/>
  <c r="M1473" i="21"/>
  <c r="H1474" i="21"/>
  <c r="O1473" i="21"/>
  <c r="P1473" i="21"/>
  <c r="Q1473" i="21"/>
  <c r="J1474" i="21"/>
  <c r="K1474" i="21"/>
  <c r="I1474" i="21"/>
  <c r="L1474" i="21"/>
  <c r="M1474" i="21"/>
  <c r="H1475" i="21"/>
  <c r="O1474" i="21"/>
  <c r="Q1474" i="21"/>
  <c r="P1474" i="21"/>
  <c r="L1475" i="21"/>
  <c r="M1475" i="21"/>
  <c r="J1475" i="21"/>
  <c r="K1475" i="21"/>
  <c r="H1476" i="21"/>
  <c r="I1475" i="21"/>
  <c r="J1476" i="21"/>
  <c r="H1477" i="21"/>
  <c r="I1476" i="21"/>
  <c r="M1476" i="21"/>
  <c r="L1476" i="21"/>
  <c r="K1476" i="21"/>
  <c r="Q1475" i="21"/>
  <c r="O1475" i="21"/>
  <c r="P1475" i="21"/>
  <c r="I1477" i="21"/>
  <c r="H1478" i="21"/>
  <c r="M1477" i="21"/>
  <c r="L1477" i="21"/>
  <c r="K1477" i="21"/>
  <c r="J1477" i="21"/>
  <c r="Q1476" i="21"/>
  <c r="O1476" i="21"/>
  <c r="P1476" i="21"/>
  <c r="O1477" i="21"/>
  <c r="P1477" i="21"/>
  <c r="Q1477" i="21"/>
  <c r="L1478" i="21"/>
  <c r="M1478" i="21"/>
  <c r="K1478" i="21"/>
  <c r="H1479" i="21"/>
  <c r="I1478" i="21"/>
  <c r="J1478" i="21"/>
  <c r="J1479" i="21"/>
  <c r="L1479" i="21"/>
  <c r="H1480" i="21"/>
  <c r="K1479" i="21"/>
  <c r="M1479" i="21"/>
  <c r="I1479" i="21"/>
  <c r="Q1478" i="21"/>
  <c r="O1478" i="21"/>
  <c r="P1478" i="21"/>
  <c r="H1481" i="21"/>
  <c r="M1480" i="21"/>
  <c r="J1480" i="21"/>
  <c r="I1480" i="21"/>
  <c r="L1480" i="21"/>
  <c r="K1480" i="21"/>
  <c r="P1479" i="21"/>
  <c r="O1479" i="21"/>
  <c r="Q1479" i="21"/>
  <c r="L1481" i="21"/>
  <c r="K1481" i="21"/>
  <c r="H1482" i="21"/>
  <c r="M1481" i="21"/>
  <c r="I1481" i="21"/>
  <c r="J1481" i="21"/>
  <c r="O1480" i="21"/>
  <c r="Q1480" i="21"/>
  <c r="P1480" i="21"/>
  <c r="H1483" i="21"/>
  <c r="K1482" i="21"/>
  <c r="M1482" i="21"/>
  <c r="I1482" i="21"/>
  <c r="L1482" i="21"/>
  <c r="J1482" i="21"/>
  <c r="Q1481" i="21"/>
  <c r="O1481" i="21"/>
  <c r="P1481" i="21"/>
  <c r="H1484" i="21"/>
  <c r="M1483" i="21"/>
  <c r="K1483" i="21"/>
  <c r="I1483" i="21"/>
  <c r="J1483" i="21"/>
  <c r="L1483" i="21"/>
  <c r="P1482" i="21"/>
  <c r="Q1482" i="21"/>
  <c r="O1482" i="21"/>
  <c r="M1484" i="21"/>
  <c r="H1485" i="21"/>
  <c r="J1484" i="21"/>
  <c r="K1484" i="21"/>
  <c r="L1484" i="21"/>
  <c r="I1484" i="21"/>
  <c r="O1483" i="21"/>
  <c r="P1483" i="21"/>
  <c r="Q1483" i="21"/>
  <c r="L1485" i="21"/>
  <c r="J1485" i="21"/>
  <c r="I1485" i="21"/>
  <c r="H1486" i="21"/>
  <c r="K1485" i="21"/>
  <c r="M1485" i="21"/>
  <c r="O1484" i="21"/>
  <c r="Q1484" i="21"/>
  <c r="P1484" i="21"/>
  <c r="O1485" i="21"/>
  <c r="P1485" i="21"/>
  <c r="Q1485" i="21"/>
  <c r="L1486" i="21"/>
  <c r="J1486" i="21"/>
  <c r="K1486" i="21"/>
  <c r="H1487" i="21"/>
  <c r="I1486" i="21"/>
  <c r="M1486" i="21"/>
  <c r="K1487" i="21"/>
  <c r="I1487" i="21"/>
  <c r="M1487" i="21"/>
  <c r="H1488" i="21"/>
  <c r="L1487" i="21"/>
  <c r="J1487" i="21"/>
  <c r="O1486" i="21"/>
  <c r="P1486" i="21"/>
  <c r="Q1486" i="21"/>
  <c r="P1487" i="21"/>
  <c r="Q1487" i="21"/>
  <c r="O1487" i="21"/>
  <c r="K1488" i="21"/>
  <c r="H1489" i="21"/>
  <c r="I1488" i="21"/>
  <c r="L1488" i="21"/>
  <c r="J1488" i="21"/>
  <c r="M1488" i="21"/>
  <c r="I1489" i="21"/>
  <c r="L1489" i="21"/>
  <c r="M1489" i="21"/>
  <c r="H1490" i="21"/>
  <c r="K1489" i="21"/>
  <c r="J1489" i="21"/>
  <c r="Q1488" i="21"/>
  <c r="P1488" i="21"/>
  <c r="O1488" i="21"/>
  <c r="P1489" i="21"/>
  <c r="Q1489" i="21"/>
  <c r="O1489" i="21"/>
  <c r="J1490" i="21"/>
  <c r="I1490" i="21"/>
  <c r="M1490" i="21"/>
  <c r="H1491" i="21"/>
  <c r="L1490" i="21"/>
  <c r="K1490" i="21"/>
  <c r="O1490" i="21"/>
  <c r="Q1490" i="21"/>
  <c r="P1490" i="21"/>
  <c r="H1492" i="21"/>
  <c r="L1491" i="21"/>
  <c r="M1491" i="21"/>
  <c r="I1491" i="21"/>
  <c r="K1491" i="21"/>
  <c r="J1491" i="21"/>
  <c r="M1492" i="21"/>
  <c r="H1493" i="21"/>
  <c r="I1492" i="21"/>
  <c r="J1492" i="21"/>
  <c r="L1492" i="21"/>
  <c r="K1492" i="21"/>
  <c r="P1491" i="21"/>
  <c r="O1491" i="21"/>
  <c r="Q1491" i="21"/>
  <c r="H1494" i="21"/>
  <c r="M1493" i="21"/>
  <c r="K1493" i="21"/>
  <c r="J1493" i="21"/>
  <c r="I1493" i="21"/>
  <c r="L1493" i="21"/>
  <c r="P1492" i="21"/>
  <c r="O1492" i="21"/>
  <c r="Q1492" i="21"/>
  <c r="L1494" i="21"/>
  <c r="K1494" i="21"/>
  <c r="H1495" i="21"/>
  <c r="M1494" i="21"/>
  <c r="J1494" i="21"/>
  <c r="I1494" i="21"/>
  <c r="P1493" i="21"/>
  <c r="Q1493" i="21"/>
  <c r="O1493" i="21"/>
  <c r="K1495" i="21"/>
  <c r="J1495" i="21"/>
  <c r="L1495" i="21"/>
  <c r="M1495" i="21"/>
  <c r="I1495" i="21"/>
  <c r="H1496" i="21"/>
  <c r="O1494" i="21"/>
  <c r="Q1494" i="21"/>
  <c r="P1494" i="21"/>
  <c r="O1495" i="21"/>
  <c r="P1495" i="21"/>
  <c r="Q1495" i="21"/>
  <c r="J1496" i="21"/>
  <c r="M1496" i="21"/>
  <c r="I1496" i="21"/>
  <c r="L1496" i="21"/>
  <c r="K1496" i="21"/>
  <c r="H1497" i="21"/>
  <c r="Q1496" i="21"/>
  <c r="O1496" i="21"/>
  <c r="P1496" i="21"/>
  <c r="J1497" i="21"/>
  <c r="H1498" i="21"/>
  <c r="M1497" i="21"/>
  <c r="I1497" i="21"/>
  <c r="K1497" i="21"/>
  <c r="L1497" i="21"/>
  <c r="M1498" i="21"/>
  <c r="H1499" i="21"/>
  <c r="I1498" i="21"/>
  <c r="L1498" i="21"/>
  <c r="J1498" i="21"/>
  <c r="K1498" i="21"/>
  <c r="Q1497" i="21"/>
  <c r="P1497" i="21"/>
  <c r="O1497" i="21"/>
  <c r="L1499" i="21"/>
  <c r="H1500" i="21"/>
  <c r="K1499" i="21"/>
  <c r="M1499" i="21"/>
  <c r="I1499" i="21"/>
  <c r="J1499" i="21"/>
  <c r="O1498" i="21"/>
  <c r="P1498" i="21"/>
  <c r="Q1498" i="21"/>
  <c r="L1500" i="21"/>
  <c r="J1500" i="21"/>
  <c r="M1500" i="21"/>
  <c r="K1500" i="21"/>
  <c r="H1501" i="21"/>
  <c r="I1500" i="21"/>
  <c r="P1499" i="21"/>
  <c r="O1499" i="21"/>
  <c r="Q1499" i="21"/>
  <c r="I1501" i="21"/>
  <c r="L1501" i="21"/>
  <c r="K1501" i="21"/>
  <c r="H1502" i="21"/>
  <c r="J1501" i="21"/>
  <c r="M1501" i="21"/>
  <c r="P1500" i="21"/>
  <c r="O1500" i="21"/>
  <c r="Q1500" i="21"/>
  <c r="O1501" i="21"/>
  <c r="Q1501" i="21"/>
  <c r="P1501" i="21"/>
  <c r="M1502" i="21"/>
  <c r="L1502" i="21"/>
  <c r="I1502" i="21"/>
  <c r="J1502" i="21"/>
  <c r="H1503" i="21"/>
  <c r="K1502" i="21"/>
  <c r="P1502" i="21"/>
  <c r="Q1502" i="21"/>
  <c r="O1502" i="21"/>
  <c r="K1503" i="21"/>
  <c r="M1503" i="21"/>
  <c r="I1503" i="21"/>
  <c r="J1503" i="21"/>
  <c r="H1504" i="21"/>
  <c r="L1503" i="21"/>
  <c r="Q1503" i="21"/>
  <c r="O1503" i="21"/>
  <c r="P1503" i="21"/>
  <c r="J1504" i="21"/>
  <c r="K1504" i="21"/>
  <c r="I1504" i="21"/>
  <c r="L1504" i="21"/>
  <c r="M1504" i="21"/>
  <c r="H1505" i="21"/>
  <c r="O1504" i="21"/>
  <c r="P1504" i="21"/>
  <c r="Q1504" i="21"/>
  <c r="I1505" i="21"/>
  <c r="K1505" i="21"/>
  <c r="H1506" i="21"/>
  <c r="M1505" i="21"/>
  <c r="L1505" i="21"/>
  <c r="J1505" i="21"/>
  <c r="Q1505" i="21"/>
  <c r="O1505" i="21"/>
  <c r="P1505" i="21"/>
  <c r="I1506" i="21"/>
  <c r="J1506" i="21"/>
  <c r="M1506" i="21"/>
  <c r="L1506" i="21"/>
  <c r="H1507" i="21"/>
  <c r="K1506" i="21"/>
  <c r="P1506" i="21"/>
  <c r="O1506" i="21"/>
  <c r="Q1506" i="21"/>
  <c r="I1507" i="21"/>
  <c r="M1507" i="21"/>
  <c r="H1508" i="21"/>
  <c r="L1507" i="21"/>
  <c r="K1507" i="21"/>
  <c r="J1507" i="21"/>
  <c r="O1507" i="21"/>
  <c r="Q1507" i="21"/>
  <c r="P1507" i="21"/>
  <c r="H1509" i="21"/>
  <c r="L1508" i="21"/>
  <c r="K1508" i="21"/>
  <c r="I1508" i="21"/>
  <c r="J1508" i="21"/>
  <c r="M1508" i="21"/>
  <c r="M1509" i="21"/>
  <c r="I1509" i="21"/>
  <c r="L1509" i="21"/>
  <c r="J1509" i="21"/>
  <c r="K1509" i="21"/>
  <c r="H1510" i="21"/>
  <c r="P1508" i="21"/>
  <c r="O1508" i="21"/>
  <c r="Q1508" i="21"/>
  <c r="P1509" i="21"/>
  <c r="Q1509" i="21"/>
  <c r="O1509" i="21"/>
  <c r="K1510" i="21"/>
  <c r="H1511" i="21"/>
  <c r="J1510" i="21"/>
  <c r="I1510" i="21"/>
  <c r="M1510" i="21"/>
  <c r="L1510" i="21"/>
  <c r="M1511" i="21"/>
  <c r="I1511" i="21"/>
  <c r="J1511" i="21"/>
  <c r="L1511" i="21"/>
  <c r="K1511" i="21"/>
  <c r="H1512" i="21"/>
  <c r="O1510" i="21"/>
  <c r="P1510" i="21"/>
  <c r="Q1510" i="21"/>
  <c r="P1511" i="21"/>
  <c r="Q1511" i="21"/>
  <c r="O1511" i="21"/>
  <c r="I1512" i="21"/>
  <c r="H1513" i="21"/>
  <c r="L1512" i="21"/>
  <c r="M1512" i="21"/>
  <c r="J1512" i="21"/>
  <c r="K1512" i="21"/>
  <c r="Q1512" i="21"/>
  <c r="O1512" i="21"/>
  <c r="P1512" i="21"/>
  <c r="L1513" i="21"/>
  <c r="J1513" i="21"/>
  <c r="I1513" i="21"/>
  <c r="K1513" i="21"/>
  <c r="M1513" i="21"/>
  <c r="H1514" i="21"/>
  <c r="P1513" i="21"/>
  <c r="Q1513" i="21"/>
  <c r="O1513" i="21"/>
  <c r="K1514" i="21"/>
  <c r="J1514" i="21"/>
  <c r="I1514" i="21"/>
  <c r="L1514" i="21"/>
  <c r="H1515" i="21"/>
  <c r="M1514" i="21"/>
  <c r="P1514" i="21"/>
  <c r="O1514" i="21"/>
  <c r="Q1514" i="21"/>
  <c r="M1515" i="21"/>
  <c r="I1515" i="21"/>
  <c r="K1515" i="21"/>
  <c r="H1516" i="21"/>
  <c r="J1515" i="21"/>
  <c r="L1515" i="21"/>
  <c r="P1515" i="21"/>
  <c r="O1515" i="21"/>
  <c r="Q1515" i="21"/>
  <c r="I1516" i="21"/>
  <c r="L1516" i="21"/>
  <c r="H1517" i="21"/>
  <c r="K1516" i="21"/>
  <c r="M1516" i="21"/>
  <c r="J1516" i="21"/>
  <c r="P1516" i="21"/>
  <c r="O1516" i="21"/>
  <c r="Q1516" i="21"/>
  <c r="L1517" i="21"/>
  <c r="H1518" i="21"/>
  <c r="J1517" i="21"/>
  <c r="M1517" i="21"/>
  <c r="I1517" i="21"/>
  <c r="K1517" i="21"/>
  <c r="L1518" i="21"/>
  <c r="K1518" i="21"/>
  <c r="H1519" i="21"/>
  <c r="M1518" i="21"/>
  <c r="I1518" i="21"/>
  <c r="J1518" i="21"/>
  <c r="P1517" i="21"/>
  <c r="O1517" i="21"/>
  <c r="Q1517" i="21"/>
  <c r="L1519" i="21"/>
  <c r="M1519" i="21"/>
  <c r="K1519" i="21"/>
  <c r="I1519" i="21"/>
  <c r="H1520" i="21"/>
  <c r="J1519" i="21"/>
  <c r="P1518" i="21"/>
  <c r="Q1518" i="21"/>
  <c r="O1518" i="21"/>
  <c r="O1519" i="21"/>
  <c r="P1519" i="21"/>
  <c r="Q1519" i="21"/>
  <c r="J1520" i="21"/>
  <c r="K1520" i="21"/>
  <c r="H1521" i="21"/>
  <c r="L1520" i="21"/>
  <c r="I1520" i="21"/>
  <c r="M1520" i="21"/>
  <c r="H1522" i="21"/>
  <c r="L1521" i="21"/>
  <c r="M1521" i="21"/>
  <c r="I1521" i="21"/>
  <c r="J1521" i="21"/>
  <c r="K1521" i="21"/>
  <c r="P1520" i="21"/>
  <c r="Q1520" i="21"/>
  <c r="O1520" i="21"/>
  <c r="J1522" i="21"/>
  <c r="M1522" i="21"/>
  <c r="I1522" i="21"/>
  <c r="H1523" i="21"/>
  <c r="K1522" i="21"/>
  <c r="L1522" i="21"/>
  <c r="Q1521" i="21"/>
  <c r="P1521" i="21"/>
  <c r="O1521" i="21"/>
  <c r="O1522" i="21"/>
  <c r="P1522" i="21"/>
  <c r="Q1522" i="21"/>
  <c r="J1523" i="21"/>
  <c r="K1523" i="21"/>
  <c r="L1523" i="21"/>
  <c r="M1523" i="21"/>
  <c r="I1523" i="21"/>
  <c r="H1524" i="21"/>
  <c r="O1523" i="21"/>
  <c r="Q1523" i="21"/>
  <c r="P1523" i="21"/>
  <c r="I1524" i="21"/>
  <c r="H1525" i="21"/>
  <c r="M1524" i="21"/>
  <c r="L1524" i="21"/>
  <c r="K1524" i="21"/>
  <c r="J1524" i="21"/>
  <c r="O1524" i="21"/>
  <c r="P1524" i="21"/>
  <c r="Q1524" i="21"/>
  <c r="I1525" i="21"/>
  <c r="K1525" i="21"/>
  <c r="L1525" i="21"/>
  <c r="M1525" i="21"/>
  <c r="J1525" i="21"/>
  <c r="H1526" i="21"/>
  <c r="Q1525" i="21"/>
  <c r="O1525" i="21"/>
  <c r="P1525" i="21"/>
  <c r="H1527" i="21"/>
  <c r="I1526" i="21"/>
  <c r="J1526" i="21"/>
  <c r="L1526" i="21"/>
  <c r="M1526" i="21"/>
  <c r="K1526" i="21"/>
  <c r="I1527" i="21"/>
  <c r="K1527" i="21"/>
  <c r="H1528" i="21"/>
  <c r="J1527" i="21"/>
  <c r="M1527" i="21"/>
  <c r="L1527" i="21"/>
  <c r="P1526" i="21"/>
  <c r="Q1526" i="21"/>
  <c r="O1526" i="21"/>
  <c r="Q1527" i="21"/>
  <c r="P1527" i="21"/>
  <c r="O1527" i="21"/>
  <c r="L1528" i="21"/>
  <c r="J1528" i="21"/>
  <c r="M1528" i="21"/>
  <c r="I1528" i="21"/>
  <c r="H1529" i="21"/>
  <c r="K1528" i="21"/>
  <c r="Q1528" i="21"/>
  <c r="O1528" i="21"/>
  <c r="P1528" i="21"/>
  <c r="H1530" i="21"/>
  <c r="K1529" i="21"/>
  <c r="L1529" i="21"/>
  <c r="M1529" i="21"/>
  <c r="I1529" i="21"/>
  <c r="J1529" i="21"/>
  <c r="I1530" i="21"/>
  <c r="L1530" i="21"/>
  <c r="K1530" i="21"/>
  <c r="J1530" i="21"/>
  <c r="M1530" i="21"/>
  <c r="H1531" i="21"/>
  <c r="P1529" i="21"/>
  <c r="Q1529" i="21"/>
  <c r="O1529" i="21"/>
  <c r="O1530" i="21"/>
  <c r="Q1530" i="21"/>
  <c r="P1530" i="21"/>
  <c r="I1531" i="21"/>
  <c r="J1531" i="21"/>
  <c r="K1531" i="21"/>
  <c r="M1531" i="21"/>
  <c r="L1531" i="21"/>
  <c r="H1532" i="21"/>
  <c r="P1531" i="21"/>
  <c r="O1531" i="21"/>
  <c r="Q1531" i="21"/>
  <c r="K1532" i="21"/>
  <c r="I1532" i="21"/>
  <c r="H1533" i="21"/>
  <c r="M1532" i="21"/>
  <c r="L1532" i="21"/>
  <c r="J1532" i="21"/>
  <c r="Q1532" i="21"/>
  <c r="O1532" i="21"/>
  <c r="P1532" i="21"/>
  <c r="L1533" i="21"/>
  <c r="I1533" i="21"/>
  <c r="J1533" i="21"/>
  <c r="M1533" i="21"/>
  <c r="H1534" i="21"/>
  <c r="K1533" i="21"/>
  <c r="O1533" i="21"/>
  <c r="Q1533" i="21"/>
  <c r="P1533" i="21"/>
  <c r="I1534" i="21"/>
  <c r="M1534" i="21"/>
  <c r="K1534" i="21"/>
  <c r="H1535" i="21"/>
  <c r="L1534" i="21"/>
  <c r="J1534" i="21"/>
  <c r="P1534" i="21"/>
  <c r="Q1534" i="21"/>
  <c r="O1534" i="21"/>
  <c r="I1535" i="21"/>
  <c r="L1535" i="21"/>
  <c r="K1535" i="21"/>
  <c r="M1535" i="21"/>
  <c r="J1535" i="21"/>
  <c r="H1536" i="21"/>
  <c r="Q1535" i="21"/>
  <c r="O1535" i="21"/>
  <c r="P1535" i="21"/>
  <c r="M1536" i="21"/>
  <c r="I1536" i="21"/>
  <c r="J1536" i="21"/>
  <c r="H1537" i="21"/>
  <c r="L1536" i="21"/>
  <c r="K1536" i="21"/>
  <c r="O1536" i="21"/>
  <c r="P1536" i="21"/>
  <c r="Q1536" i="21"/>
  <c r="H1538" i="21"/>
  <c r="M1537" i="21"/>
  <c r="L1537" i="21"/>
  <c r="I1537" i="21"/>
  <c r="K1537" i="21"/>
  <c r="J1537" i="21"/>
  <c r="I1538" i="21"/>
  <c r="L1538" i="21"/>
  <c r="K1538" i="21"/>
  <c r="H1539" i="21"/>
  <c r="J1538" i="21"/>
  <c r="M1538" i="21"/>
  <c r="O1537" i="21"/>
  <c r="P1537" i="21"/>
  <c r="Q1537" i="21"/>
  <c r="O1538" i="21"/>
  <c r="Q1538" i="21"/>
  <c r="P1538" i="21"/>
  <c r="H1540" i="21"/>
  <c r="J1539" i="21"/>
  <c r="I1539" i="21"/>
  <c r="M1539" i="21"/>
  <c r="L1539" i="21"/>
  <c r="K1539" i="21"/>
  <c r="M1540" i="21"/>
  <c r="I1540" i="21"/>
  <c r="L1540" i="21"/>
  <c r="K1540" i="21"/>
  <c r="H1541" i="21"/>
  <c r="J1540" i="21"/>
  <c r="O1539" i="21"/>
  <c r="P1539" i="21"/>
  <c r="Q1539" i="21"/>
  <c r="P1540" i="21"/>
  <c r="Q1540" i="21"/>
  <c r="O1540" i="21"/>
  <c r="I1541" i="21"/>
  <c r="J1541" i="21"/>
  <c r="L1541" i="21"/>
  <c r="M1541" i="21"/>
  <c r="K1541" i="21"/>
  <c r="H1542" i="21"/>
  <c r="Q1541" i="21"/>
  <c r="O1541" i="21"/>
  <c r="P1541" i="21"/>
  <c r="J1542" i="21"/>
  <c r="K1542" i="21"/>
  <c r="L1542" i="21"/>
  <c r="I1542" i="21"/>
  <c r="M1542" i="21"/>
  <c r="H1543" i="21"/>
  <c r="P1542" i="21"/>
  <c r="Q1542" i="21"/>
  <c r="O1542" i="21"/>
  <c r="I1543" i="21"/>
  <c r="J1543" i="21"/>
  <c r="L1543" i="21"/>
  <c r="K1543" i="21"/>
  <c r="H1544" i="21"/>
  <c r="M1543" i="21"/>
  <c r="Q1543" i="21"/>
  <c r="P1543" i="21"/>
  <c r="O1543" i="21"/>
  <c r="K1544" i="21"/>
  <c r="L1544" i="21"/>
  <c r="H1545" i="21"/>
  <c r="I1544" i="21"/>
  <c r="M1544" i="21"/>
  <c r="J1544" i="21"/>
  <c r="J1545" i="21"/>
  <c r="L1545" i="21"/>
  <c r="M1545" i="21"/>
  <c r="I1545" i="21"/>
  <c r="H1546" i="21"/>
  <c r="K1545" i="21"/>
  <c r="Q1544" i="21"/>
  <c r="O1544" i="21"/>
  <c r="P1544" i="21"/>
  <c r="P1545" i="21"/>
  <c r="Q1545" i="21"/>
  <c r="O1545" i="21"/>
  <c r="K1546" i="21"/>
  <c r="M1546" i="21"/>
  <c r="L1546" i="21"/>
  <c r="I1546" i="21"/>
  <c r="H1547" i="21"/>
  <c r="J1546" i="21"/>
  <c r="Q1546" i="21"/>
  <c r="P1546" i="21"/>
  <c r="O1546" i="21"/>
  <c r="I1547" i="21"/>
  <c r="L1547" i="21"/>
  <c r="J1547" i="21"/>
  <c r="M1547" i="21"/>
  <c r="H1548" i="21"/>
  <c r="K1547" i="21"/>
  <c r="Q1547" i="21"/>
  <c r="O1547" i="21"/>
  <c r="P1547" i="21"/>
  <c r="L1548" i="21"/>
  <c r="J1548" i="21"/>
  <c r="H1549" i="21"/>
  <c r="M1548" i="21"/>
  <c r="I1548" i="21"/>
  <c r="K1548" i="21"/>
  <c r="K1549" i="21"/>
  <c r="J1549" i="21"/>
  <c r="M1549" i="21"/>
  <c r="L1549" i="21"/>
  <c r="I1549" i="21"/>
  <c r="H1550" i="21"/>
  <c r="O1548" i="21"/>
  <c r="P1548" i="21"/>
  <c r="Q1548" i="21"/>
  <c r="Q1549" i="21"/>
  <c r="O1549" i="21"/>
  <c r="P1549" i="21"/>
  <c r="H1551" i="21"/>
  <c r="J1550" i="21"/>
  <c r="I1550" i="21"/>
  <c r="L1550" i="21"/>
  <c r="M1550" i="21"/>
  <c r="K1550" i="21"/>
  <c r="I1551" i="21"/>
  <c r="L1551" i="21"/>
  <c r="H1552" i="21"/>
  <c r="K1551" i="21"/>
  <c r="J1551" i="21"/>
  <c r="M1551" i="21"/>
  <c r="P1550" i="21"/>
  <c r="O1550" i="21"/>
  <c r="Q1550" i="21"/>
  <c r="P1551" i="21"/>
  <c r="Q1551" i="21"/>
  <c r="O1551" i="21"/>
  <c r="K1552" i="21"/>
  <c r="I1552" i="21"/>
  <c r="M1552" i="21"/>
  <c r="L1552" i="21"/>
  <c r="J1552" i="21"/>
  <c r="H1553" i="21"/>
  <c r="Q1552" i="21"/>
  <c r="O1552" i="21"/>
  <c r="P1552" i="21"/>
  <c r="H1554" i="21"/>
  <c r="M1553" i="21"/>
  <c r="J1553" i="21"/>
  <c r="L1553" i="21"/>
  <c r="I1553" i="21"/>
  <c r="K1553" i="21"/>
  <c r="H1555" i="21"/>
  <c r="L1554" i="21"/>
  <c r="M1554" i="21"/>
  <c r="I1554" i="21"/>
  <c r="K1554" i="21"/>
  <c r="J1554" i="21"/>
  <c r="Q1553" i="21"/>
  <c r="P1553" i="21"/>
  <c r="O1553" i="21"/>
  <c r="J1555" i="21"/>
  <c r="H1556" i="21"/>
  <c r="K1555" i="21"/>
  <c r="M1555" i="21"/>
  <c r="L1555" i="21"/>
  <c r="I1555" i="21"/>
  <c r="P1554" i="21"/>
  <c r="O1554" i="21"/>
  <c r="Q1554" i="21"/>
  <c r="K1556" i="21"/>
  <c r="H1557" i="21"/>
  <c r="J1556" i="21"/>
  <c r="M1556" i="21"/>
  <c r="L1556" i="21"/>
  <c r="I1556" i="21"/>
  <c r="Q1555" i="21"/>
  <c r="O1555" i="21"/>
  <c r="P1555" i="21"/>
  <c r="J1557" i="21"/>
  <c r="L1557" i="21"/>
  <c r="H1558" i="21"/>
  <c r="I1557" i="21"/>
  <c r="K1557" i="21"/>
  <c r="M1557" i="21"/>
  <c r="Q1556" i="21"/>
  <c r="O1556" i="21"/>
  <c r="P1556" i="21"/>
  <c r="I1558" i="21"/>
  <c r="J1558" i="21"/>
  <c r="M1558" i="21"/>
  <c r="K1558" i="21"/>
  <c r="L1558" i="21"/>
  <c r="H1559" i="21"/>
  <c r="Q1557" i="21"/>
  <c r="O1557" i="21"/>
  <c r="P1557" i="21"/>
  <c r="P1558" i="21"/>
  <c r="O1558" i="21"/>
  <c r="Q1558" i="21"/>
  <c r="M1559" i="21"/>
  <c r="J1559" i="21"/>
  <c r="L1559" i="21"/>
  <c r="K1559" i="21"/>
  <c r="H1560" i="21"/>
  <c r="I1559" i="21"/>
  <c r="H1561" i="21"/>
  <c r="J1560" i="21"/>
  <c r="L1560" i="21"/>
  <c r="M1560" i="21"/>
  <c r="K1560" i="21"/>
  <c r="I1560" i="21"/>
  <c r="O1559" i="21"/>
  <c r="Q1559" i="21"/>
  <c r="P1559" i="21"/>
  <c r="I1561" i="21"/>
  <c r="K1561" i="21"/>
  <c r="J1561" i="21"/>
  <c r="H1562" i="21"/>
  <c r="M1561" i="21"/>
  <c r="L1561" i="21"/>
  <c r="P1560" i="21"/>
  <c r="O1560" i="21"/>
  <c r="Q1560" i="21"/>
  <c r="O1561" i="21"/>
  <c r="Q1561" i="21"/>
  <c r="P1561" i="21"/>
  <c r="K1562" i="21"/>
  <c r="J1562" i="21"/>
  <c r="I1562" i="21"/>
  <c r="H1563" i="21"/>
  <c r="L1562" i="21"/>
  <c r="M1562" i="21"/>
  <c r="O1562" i="21"/>
  <c r="P1562" i="21"/>
  <c r="Q1562" i="21"/>
  <c r="J1563" i="21"/>
  <c r="K1563" i="21"/>
  <c r="I1563" i="21"/>
  <c r="H1564" i="21"/>
  <c r="M1563" i="21"/>
  <c r="L1563" i="21"/>
  <c r="P1563" i="21"/>
  <c r="Q1563" i="21"/>
  <c r="O1563" i="21"/>
  <c r="K1564" i="21"/>
  <c r="H1565" i="21"/>
  <c r="L1564" i="21"/>
  <c r="M1564" i="21"/>
  <c r="I1564" i="21"/>
  <c r="J1564" i="21"/>
  <c r="L1565" i="21"/>
  <c r="K1565" i="21"/>
  <c r="J1565" i="21"/>
  <c r="M1565" i="21"/>
  <c r="I1565" i="21"/>
  <c r="H1566" i="21"/>
  <c r="P1564" i="21"/>
  <c r="O1564" i="21"/>
  <c r="Q1564" i="21"/>
  <c r="P1565" i="21"/>
  <c r="O1565" i="21"/>
  <c r="Q1565" i="21"/>
  <c r="I1566" i="21"/>
  <c r="M1566" i="21"/>
  <c r="K1566" i="21"/>
  <c r="L1566" i="21"/>
  <c r="H1567" i="21"/>
  <c r="J1566" i="21"/>
  <c r="O1566" i="21"/>
  <c r="P1566" i="21"/>
  <c r="Q1566" i="21"/>
  <c r="H1568" i="21"/>
  <c r="J1567" i="21"/>
  <c r="K1567" i="21"/>
  <c r="L1567" i="21"/>
  <c r="I1567" i="21"/>
  <c r="M1567" i="21"/>
  <c r="L1568" i="21"/>
  <c r="I1568" i="21"/>
  <c r="H1569" i="21"/>
  <c r="M1568" i="21"/>
  <c r="J1568" i="21"/>
  <c r="K1568" i="21"/>
  <c r="P1567" i="21"/>
  <c r="O1567" i="21"/>
  <c r="Q1567" i="21"/>
  <c r="Q1568" i="21"/>
  <c r="P1568" i="21"/>
  <c r="O1568" i="21"/>
  <c r="I1569" i="21"/>
  <c r="M1569" i="21"/>
  <c r="H1570" i="21"/>
  <c r="L1569" i="21"/>
  <c r="J1569" i="21"/>
  <c r="K1569" i="21"/>
  <c r="Q1569" i="21"/>
  <c r="O1569" i="21"/>
  <c r="P1569" i="21"/>
  <c r="I1570" i="21"/>
  <c r="K1570" i="21"/>
  <c r="J1570" i="21"/>
  <c r="H1571" i="21"/>
  <c r="L1570" i="21"/>
  <c r="M1570" i="21"/>
  <c r="O1570" i="21"/>
  <c r="P1570" i="21"/>
  <c r="Q1570" i="21"/>
  <c r="H1572" i="21"/>
  <c r="J1571" i="21"/>
  <c r="I1571" i="21"/>
  <c r="M1571" i="21"/>
  <c r="L1571" i="21"/>
  <c r="K1571" i="21"/>
  <c r="K1572" i="21"/>
  <c r="H1573" i="21"/>
  <c r="I1572" i="21"/>
  <c r="L1572" i="21"/>
  <c r="J1572" i="21"/>
  <c r="M1572" i="21"/>
  <c r="P1571" i="21"/>
  <c r="Q1571" i="21"/>
  <c r="O1571" i="21"/>
  <c r="K1573" i="21"/>
  <c r="J1573" i="21"/>
  <c r="M1573" i="21"/>
  <c r="H1574" i="21"/>
  <c r="L1573" i="21"/>
  <c r="I1573" i="21"/>
  <c r="O1572" i="21"/>
  <c r="P1572" i="21"/>
  <c r="Q1572" i="21"/>
  <c r="M1574" i="21"/>
  <c r="K1574" i="21"/>
  <c r="J1574" i="21"/>
  <c r="I1574" i="21"/>
  <c r="H1575" i="21"/>
  <c r="L1574" i="21"/>
  <c r="Q1573" i="21"/>
  <c r="O1573" i="21"/>
  <c r="P1573" i="21"/>
  <c r="O1574" i="21"/>
  <c r="P1574" i="21"/>
  <c r="Q1574" i="21"/>
  <c r="I1575" i="21"/>
  <c r="L1575" i="21"/>
  <c r="K1575" i="21"/>
  <c r="H1576" i="21"/>
  <c r="J1575" i="21"/>
  <c r="M1575" i="21"/>
  <c r="Q1575" i="21"/>
  <c r="O1575" i="21"/>
  <c r="P1575" i="21"/>
  <c r="K1576" i="21"/>
  <c r="H1577" i="21"/>
  <c r="M1576" i="21"/>
  <c r="L1576" i="21"/>
  <c r="J1576" i="21"/>
  <c r="I1576" i="21"/>
  <c r="J1577" i="21"/>
  <c r="L1577" i="21"/>
  <c r="K1577" i="21"/>
  <c r="M1577" i="21"/>
  <c r="H1578" i="21"/>
  <c r="I1577" i="21"/>
  <c r="O1576" i="21"/>
  <c r="Q1576" i="21"/>
  <c r="P1576" i="21"/>
  <c r="M1578" i="21"/>
  <c r="K1578" i="21"/>
  <c r="L1578" i="21"/>
  <c r="H1579" i="21"/>
  <c r="J1578" i="21"/>
  <c r="I1578" i="21"/>
  <c r="P1577" i="21"/>
  <c r="O1577" i="21"/>
  <c r="Q1577" i="21"/>
  <c r="I1579" i="21"/>
  <c r="K1579" i="21"/>
  <c r="J1579" i="21"/>
  <c r="M1579" i="21"/>
  <c r="H1580" i="21"/>
  <c r="L1579" i="21"/>
  <c r="O1578" i="21"/>
  <c r="P1578" i="21"/>
  <c r="Q1578" i="21"/>
  <c r="Q1579" i="21"/>
  <c r="O1579" i="21"/>
  <c r="P1579" i="21"/>
  <c r="H1581" i="21"/>
  <c r="M1580" i="21"/>
  <c r="L1580" i="21"/>
  <c r="K1580" i="21"/>
  <c r="I1580" i="21"/>
  <c r="J1580" i="21"/>
  <c r="L1581" i="21"/>
  <c r="H1582" i="21"/>
  <c r="I1581" i="21"/>
  <c r="J1581" i="21"/>
  <c r="K1581" i="21"/>
  <c r="M1581" i="21"/>
  <c r="O1580" i="21"/>
  <c r="P1580" i="21"/>
  <c r="Q1580" i="21"/>
  <c r="I1582" i="21"/>
  <c r="L1582" i="21"/>
  <c r="M1582" i="21"/>
  <c r="J1582" i="21"/>
  <c r="K1582" i="21"/>
  <c r="H1583" i="21"/>
  <c r="Q1581" i="21"/>
  <c r="P1581" i="21"/>
  <c r="O1581" i="21"/>
  <c r="Q1582" i="21"/>
  <c r="O1582" i="21"/>
  <c r="P1582" i="21"/>
  <c r="M1583" i="21"/>
  <c r="H1584" i="21"/>
  <c r="J1583" i="21"/>
  <c r="L1583" i="21"/>
  <c r="I1583" i="21"/>
  <c r="K1583" i="21"/>
  <c r="M1584" i="21"/>
  <c r="I1584" i="21"/>
  <c r="J1584" i="21"/>
  <c r="L1584" i="21"/>
  <c r="H1585" i="21"/>
  <c r="K1584" i="21"/>
  <c r="P1583" i="21"/>
  <c r="Q1583" i="21"/>
  <c r="O1583" i="21"/>
  <c r="O1584" i="21"/>
  <c r="P1584" i="21"/>
  <c r="Q1584" i="21"/>
  <c r="L1585" i="21"/>
  <c r="M1585" i="21"/>
  <c r="J1585" i="21"/>
  <c r="I1585" i="21"/>
  <c r="K1585" i="21"/>
  <c r="H1586" i="21"/>
  <c r="Q1585" i="21"/>
  <c r="O1585" i="21"/>
  <c r="P1585" i="21"/>
  <c r="J1586" i="21"/>
  <c r="K1586" i="21"/>
  <c r="I1586" i="21"/>
  <c r="H1587" i="21"/>
  <c r="M1586" i="21"/>
  <c r="L1586" i="21"/>
  <c r="Q1586" i="21"/>
  <c r="P1586" i="21"/>
  <c r="O1586" i="21"/>
  <c r="H1588" i="21"/>
  <c r="J1587" i="21"/>
  <c r="M1587" i="21"/>
  <c r="K1587" i="21"/>
  <c r="I1587" i="21"/>
  <c r="L1587" i="21"/>
  <c r="I1588" i="21"/>
  <c r="M1588" i="21"/>
  <c r="H1589" i="21"/>
  <c r="K1588" i="21"/>
  <c r="J1588" i="21"/>
  <c r="L1588" i="21"/>
  <c r="Q1587" i="21"/>
  <c r="P1587" i="21"/>
  <c r="O1587" i="21"/>
  <c r="Q1588" i="21"/>
  <c r="P1588" i="21"/>
  <c r="O1588" i="21"/>
  <c r="L1589" i="21"/>
  <c r="M1589" i="21"/>
  <c r="H1590" i="21"/>
  <c r="J1589" i="21"/>
  <c r="K1589" i="21"/>
  <c r="I1589" i="21"/>
  <c r="I1590" i="21"/>
  <c r="H1591" i="21"/>
  <c r="M1590" i="21"/>
  <c r="K1590" i="21"/>
  <c r="J1590" i="21"/>
  <c r="L1590" i="21"/>
  <c r="O1589" i="21"/>
  <c r="Q1589" i="21"/>
  <c r="P1589" i="21"/>
  <c r="O1590" i="21"/>
  <c r="P1590" i="21"/>
  <c r="Q1590" i="21"/>
  <c r="M1591" i="21"/>
  <c r="L1591" i="21"/>
  <c r="H1592" i="21"/>
  <c r="K1591" i="21"/>
  <c r="J1591" i="21"/>
  <c r="I1591" i="21"/>
  <c r="I1592" i="21"/>
  <c r="L1592" i="21"/>
  <c r="J1592" i="21"/>
  <c r="H1593" i="21"/>
  <c r="K1592" i="21"/>
  <c r="M1592" i="21"/>
  <c r="Q1591" i="21"/>
  <c r="O1591" i="21"/>
  <c r="P1591" i="21"/>
  <c r="P1592" i="21"/>
  <c r="O1592" i="21"/>
  <c r="Q1592" i="21"/>
  <c r="M1593" i="21"/>
  <c r="K1593" i="21"/>
  <c r="I1593" i="21"/>
  <c r="J1593" i="21"/>
  <c r="L1593" i="21"/>
  <c r="H1594" i="21"/>
  <c r="O1593" i="21"/>
  <c r="P1593" i="21"/>
  <c r="Q1593" i="21"/>
  <c r="M1594" i="21"/>
  <c r="L1594" i="21"/>
  <c r="I1594" i="21"/>
  <c r="H1595" i="21"/>
  <c r="J1594" i="21"/>
  <c r="K1594" i="21"/>
  <c r="O1594" i="21"/>
  <c r="Q1594" i="21"/>
  <c r="P1594" i="21"/>
  <c r="M1595" i="21"/>
  <c r="K1595" i="21"/>
  <c r="H1596" i="21"/>
  <c r="I1595" i="21"/>
  <c r="L1595" i="21"/>
  <c r="J1595" i="21"/>
  <c r="M1596" i="21"/>
  <c r="I1596" i="21"/>
  <c r="J1596" i="21"/>
  <c r="K1596" i="21"/>
  <c r="H1597" i="21"/>
  <c r="L1596" i="21"/>
  <c r="Q1595" i="21"/>
  <c r="O1595" i="21"/>
  <c r="P1595" i="21"/>
  <c r="O1596" i="21"/>
  <c r="P1596" i="21"/>
  <c r="Q1596" i="21"/>
  <c r="M1597" i="21"/>
  <c r="H1598" i="21"/>
  <c r="L1597" i="21"/>
  <c r="J1597" i="21"/>
  <c r="K1597" i="21"/>
  <c r="I1597" i="21"/>
  <c r="K1598" i="21"/>
  <c r="H1599" i="21"/>
  <c r="I1598" i="21"/>
  <c r="J1598" i="21"/>
  <c r="M1598" i="21"/>
  <c r="L1598" i="21"/>
  <c r="P1597" i="21"/>
  <c r="O1597" i="21"/>
  <c r="Q1597" i="21"/>
  <c r="L1599" i="21"/>
  <c r="M1599" i="21"/>
  <c r="H1600" i="21"/>
  <c r="K1599" i="21"/>
  <c r="I1599" i="21"/>
  <c r="J1599" i="21"/>
  <c r="P1598" i="21"/>
  <c r="O1598" i="21"/>
  <c r="Q1598" i="21"/>
  <c r="J1600" i="21"/>
  <c r="H1601" i="21"/>
  <c r="L1600" i="21"/>
  <c r="I1600" i="21"/>
  <c r="K1600" i="21"/>
  <c r="M1600" i="21"/>
  <c r="P1599" i="21"/>
  <c r="O1599" i="21"/>
  <c r="Q1599" i="21"/>
  <c r="M1601" i="21"/>
  <c r="L1601" i="21"/>
  <c r="I1601" i="21"/>
  <c r="K1601" i="21"/>
  <c r="H1602" i="21"/>
  <c r="J1601" i="21"/>
  <c r="P1600" i="21"/>
  <c r="O1600" i="21"/>
  <c r="Q1600" i="21"/>
  <c r="P1601" i="21"/>
  <c r="O1601" i="21"/>
  <c r="Q1601" i="21"/>
  <c r="J1602" i="21"/>
  <c r="L1602" i="21"/>
  <c r="I1602" i="21"/>
  <c r="K1602" i="21"/>
  <c r="M1602" i="21"/>
  <c r="H1603" i="21"/>
  <c r="Q1602" i="21"/>
  <c r="O1602" i="21"/>
  <c r="P1602" i="21"/>
  <c r="J1603" i="21"/>
  <c r="L1603" i="21"/>
  <c r="M1603" i="21"/>
  <c r="I1603" i="21"/>
  <c r="K1603" i="21"/>
  <c r="H1604" i="21"/>
  <c r="Q1603" i="21"/>
  <c r="O1603" i="21"/>
  <c r="P1603" i="21"/>
  <c r="K1604" i="21"/>
  <c r="L1604" i="21"/>
  <c r="M1604" i="21"/>
  <c r="I1604" i="21"/>
  <c r="J1604" i="21"/>
  <c r="H1605" i="21"/>
  <c r="Q1604" i="21"/>
  <c r="O1604" i="21"/>
  <c r="P1604" i="21"/>
  <c r="K1605" i="21"/>
  <c r="J1605" i="21"/>
  <c r="M1605" i="21"/>
  <c r="H1606" i="21"/>
  <c r="I1605" i="21"/>
  <c r="L1605" i="21"/>
  <c r="I1606" i="21"/>
  <c r="K1606" i="21"/>
  <c r="M1606" i="21"/>
  <c r="H1607" i="21"/>
  <c r="J1606" i="21"/>
  <c r="L1606" i="21"/>
  <c r="Q1605" i="21"/>
  <c r="P1605" i="21"/>
  <c r="O1605" i="21"/>
  <c r="Q1606" i="21"/>
  <c r="O1606" i="21"/>
  <c r="P1606" i="21"/>
  <c r="M1607" i="21"/>
  <c r="L1607" i="21"/>
  <c r="H1608" i="21"/>
  <c r="K1607" i="21"/>
  <c r="J1607" i="21"/>
  <c r="I1607" i="21"/>
  <c r="M1608" i="21"/>
  <c r="I1608" i="21"/>
  <c r="H1609" i="21"/>
  <c r="K1608" i="21"/>
  <c r="J1608" i="21"/>
  <c r="L1608" i="21"/>
  <c r="Q1607" i="21"/>
  <c r="O1607" i="21"/>
  <c r="P1607" i="21"/>
  <c r="Q1608" i="21"/>
  <c r="P1608" i="21"/>
  <c r="O1608" i="21"/>
  <c r="H1610" i="21"/>
  <c r="M1609" i="21"/>
  <c r="I1609" i="21"/>
  <c r="K1609" i="21"/>
  <c r="J1609" i="21"/>
  <c r="L1609" i="21"/>
  <c r="J1610" i="21"/>
  <c r="H1611" i="21"/>
  <c r="I1610" i="21"/>
  <c r="L1610" i="21"/>
  <c r="M1610" i="21"/>
  <c r="K1610" i="21"/>
  <c r="P1609" i="21"/>
  <c r="O1609" i="21"/>
  <c r="Q1609" i="21"/>
  <c r="H1612" i="21"/>
  <c r="J1611" i="21"/>
  <c r="I1611" i="21"/>
  <c r="L1611" i="21"/>
  <c r="M1611" i="21"/>
  <c r="K1611" i="21"/>
  <c r="O1610" i="21"/>
  <c r="P1610" i="21"/>
  <c r="Q1610" i="21"/>
  <c r="M1612" i="21"/>
  <c r="K1612" i="21"/>
  <c r="H1613" i="21"/>
  <c r="J1612" i="21"/>
  <c r="I1612" i="21"/>
  <c r="L1612" i="21"/>
  <c r="O1611" i="21"/>
  <c r="Q1611" i="21"/>
  <c r="P1611" i="21"/>
  <c r="J1613" i="21"/>
  <c r="H1614" i="21"/>
  <c r="M1613" i="21"/>
  <c r="K1613" i="21"/>
  <c r="L1613" i="21"/>
  <c r="I1613" i="21"/>
  <c r="Q1612" i="21"/>
  <c r="P1612" i="21"/>
  <c r="O1612" i="21"/>
  <c r="I1614" i="21"/>
  <c r="K1614" i="21"/>
  <c r="L1614" i="21"/>
  <c r="J1614" i="21"/>
  <c r="M1614" i="21"/>
  <c r="H1615" i="21"/>
  <c r="P1613" i="21"/>
  <c r="Q1613" i="21"/>
  <c r="O1613" i="21"/>
  <c r="Q1614" i="21"/>
  <c r="O1614" i="21"/>
  <c r="P1614" i="21"/>
  <c r="L1615" i="21"/>
  <c r="K1615" i="21"/>
  <c r="I1615" i="21"/>
  <c r="J1615" i="21"/>
  <c r="M1615" i="21"/>
  <c r="H1616" i="21"/>
  <c r="O1615" i="21"/>
  <c r="Q1615" i="21"/>
  <c r="P1615" i="21"/>
  <c r="L1616" i="21"/>
  <c r="M1616" i="21"/>
  <c r="H1617" i="21"/>
  <c r="K1616" i="21"/>
  <c r="J1616" i="21"/>
  <c r="I1616" i="21"/>
  <c r="K1617" i="21"/>
  <c r="J1617" i="21"/>
  <c r="H1618" i="21"/>
  <c r="L1617" i="21"/>
  <c r="I1617" i="21"/>
  <c r="M1617" i="21"/>
  <c r="P1616" i="21"/>
  <c r="Q1616" i="21"/>
  <c r="O1616" i="21"/>
  <c r="M1618" i="21"/>
  <c r="J1618" i="21"/>
  <c r="L1618" i="21"/>
  <c r="K1618" i="21"/>
  <c r="I1618" i="21"/>
  <c r="H1619" i="21"/>
  <c r="P1617" i="21"/>
  <c r="O1617" i="21"/>
  <c r="Q1617" i="21"/>
  <c r="O1618" i="21"/>
  <c r="P1618" i="21"/>
  <c r="Q1618" i="21"/>
  <c r="K1619" i="21"/>
  <c r="H1620" i="21"/>
  <c r="I1619" i="21"/>
  <c r="J1619" i="21"/>
  <c r="L1619" i="21"/>
  <c r="M1619" i="21"/>
  <c r="I1620" i="21"/>
  <c r="J1620" i="21"/>
  <c r="M1620" i="21"/>
  <c r="H1621" i="21"/>
  <c r="L1620" i="21"/>
  <c r="K1620" i="21"/>
  <c r="O1619" i="21"/>
  <c r="Q1619" i="21"/>
  <c r="P1619" i="21"/>
  <c r="Q1620" i="21"/>
  <c r="P1620" i="21"/>
  <c r="O1620" i="21"/>
  <c r="M1621" i="21"/>
  <c r="L1621" i="21"/>
  <c r="H1622" i="21"/>
  <c r="J1621" i="21"/>
  <c r="I1621" i="21"/>
  <c r="K1621" i="21"/>
  <c r="J1622" i="21"/>
  <c r="H1623" i="21"/>
  <c r="I1622" i="21"/>
  <c r="M1622" i="21"/>
  <c r="K1622" i="21"/>
  <c r="L1622" i="21"/>
  <c r="P1621" i="21"/>
  <c r="O1621" i="21"/>
  <c r="Q1621" i="21"/>
  <c r="J1623" i="21"/>
  <c r="I1623" i="21"/>
  <c r="M1623" i="21"/>
  <c r="H1624" i="21"/>
  <c r="K1623" i="21"/>
  <c r="L1623" i="21"/>
  <c r="P1622" i="21"/>
  <c r="O1622" i="21"/>
  <c r="Q1622" i="21"/>
  <c r="Q1623" i="21"/>
  <c r="O1623" i="21"/>
  <c r="P1623" i="21"/>
  <c r="L1624" i="21"/>
  <c r="M1624" i="21"/>
  <c r="J1624" i="21"/>
  <c r="K1624" i="21"/>
  <c r="I1624" i="21"/>
  <c r="H1625" i="21"/>
  <c r="O1624" i="21"/>
  <c r="P1624" i="21"/>
  <c r="Q1624" i="21"/>
  <c r="M1625" i="21"/>
  <c r="K1625" i="21"/>
  <c r="J1625" i="21"/>
  <c r="I1625" i="21"/>
  <c r="H1626" i="21"/>
  <c r="L1625" i="21"/>
  <c r="O1625" i="21"/>
  <c r="P1625" i="21"/>
  <c r="Q1625" i="21"/>
  <c r="L1626" i="21"/>
  <c r="M1626" i="21"/>
  <c r="K1626" i="21"/>
  <c r="J1626" i="21"/>
  <c r="I1626" i="21"/>
  <c r="H1627" i="21"/>
  <c r="Q1626" i="21"/>
  <c r="O1626" i="21"/>
  <c r="P1626" i="21"/>
  <c r="K1627" i="21"/>
  <c r="M1627" i="21"/>
  <c r="H1628" i="21"/>
  <c r="J1627" i="21"/>
  <c r="I1627" i="21"/>
  <c r="L1627" i="21"/>
  <c r="I1628" i="21"/>
  <c r="H1629" i="21"/>
  <c r="J1628" i="21"/>
  <c r="L1628" i="21"/>
  <c r="K1628" i="21"/>
  <c r="M1628" i="21"/>
  <c r="O1627" i="21"/>
  <c r="P1627" i="21"/>
  <c r="Q1627" i="21"/>
  <c r="O1628" i="21"/>
  <c r="P1628" i="21"/>
  <c r="Q1628" i="21"/>
  <c r="J1629" i="21"/>
  <c r="K1629" i="21"/>
  <c r="H1630" i="21"/>
  <c r="L1629" i="21"/>
  <c r="I1629" i="21"/>
  <c r="M1629" i="21"/>
  <c r="K1630" i="21"/>
  <c r="H1631" i="21"/>
  <c r="J1630" i="21"/>
  <c r="I1630" i="21"/>
  <c r="M1630" i="21"/>
  <c r="L1630" i="21"/>
  <c r="O1629" i="21"/>
  <c r="P1629" i="21"/>
  <c r="Q1629" i="21"/>
  <c r="H1632" i="21"/>
  <c r="J1631" i="21"/>
  <c r="L1631" i="21"/>
  <c r="K1631" i="21"/>
  <c r="M1631" i="21"/>
  <c r="I1631" i="21"/>
  <c r="O1630" i="21"/>
  <c r="P1630" i="21"/>
  <c r="Q1630" i="21"/>
  <c r="L1632" i="21"/>
  <c r="J1632" i="21"/>
  <c r="K1632" i="21"/>
  <c r="I1632" i="21"/>
  <c r="M1632" i="21"/>
  <c r="H1633" i="21"/>
  <c r="P1631" i="21"/>
  <c r="O1631" i="21"/>
  <c r="Q1631" i="21"/>
  <c r="Q1632" i="21"/>
  <c r="P1632" i="21"/>
  <c r="O1632" i="21"/>
  <c r="M1633" i="21"/>
  <c r="I1633" i="21"/>
  <c r="K1633" i="21"/>
  <c r="L1633" i="21"/>
  <c r="H1634" i="21"/>
  <c r="J1633" i="21"/>
  <c r="O1633" i="21"/>
  <c r="Q1633" i="21"/>
  <c r="P1633" i="21"/>
  <c r="L1634" i="21"/>
  <c r="M1634" i="21"/>
  <c r="K1634" i="21"/>
  <c r="J1634" i="21"/>
  <c r="H1635" i="21"/>
  <c r="I1634" i="21"/>
  <c r="H1636" i="21"/>
  <c r="J1635" i="21"/>
  <c r="M1635" i="21"/>
  <c r="L1635" i="21"/>
  <c r="K1635" i="21"/>
  <c r="I1635" i="21"/>
  <c r="P1634" i="21"/>
  <c r="Q1634" i="21"/>
  <c r="O1634" i="21"/>
  <c r="L1636" i="21"/>
  <c r="M1636" i="21"/>
  <c r="J1636" i="21"/>
  <c r="H1637" i="21"/>
  <c r="K1636" i="21"/>
  <c r="I1636" i="21"/>
  <c r="O1635" i="21"/>
  <c r="P1635" i="21"/>
  <c r="Q1635" i="21"/>
  <c r="I1637" i="21"/>
  <c r="J1637" i="21"/>
  <c r="L1637" i="21"/>
  <c r="H1638" i="21"/>
  <c r="M1637" i="21"/>
  <c r="K1637" i="21"/>
  <c r="P1636" i="21"/>
  <c r="O1636" i="21"/>
  <c r="Q1636" i="21"/>
  <c r="O1637" i="21"/>
  <c r="P1637" i="21"/>
  <c r="Q1637" i="21"/>
  <c r="J1638" i="21"/>
  <c r="I1638" i="21"/>
  <c r="K1638" i="21"/>
  <c r="H1639" i="21"/>
  <c r="M1638" i="21"/>
  <c r="L1638" i="21"/>
  <c r="P1638" i="21"/>
  <c r="O1638" i="21"/>
  <c r="Q1638" i="21"/>
  <c r="K1639" i="21"/>
  <c r="I1639" i="21"/>
  <c r="H1640" i="21"/>
  <c r="L1639" i="21"/>
  <c r="M1639" i="21"/>
  <c r="J1639" i="21"/>
  <c r="P1639" i="21"/>
  <c r="O1639" i="21"/>
  <c r="Q1639" i="21"/>
  <c r="J1640" i="21"/>
  <c r="K1640" i="21"/>
  <c r="M1640" i="21"/>
  <c r="H1641" i="21"/>
  <c r="L1640" i="21"/>
  <c r="I1640" i="21"/>
  <c r="J1641" i="21"/>
  <c r="L1641" i="21"/>
  <c r="K1641" i="21"/>
  <c r="I1641" i="21"/>
  <c r="H1642" i="21"/>
  <c r="M1641" i="21"/>
  <c r="O1640" i="21"/>
  <c r="Q1640" i="21"/>
  <c r="P1640" i="21"/>
  <c r="P1641" i="21"/>
  <c r="Q1641" i="21"/>
  <c r="O1641" i="21"/>
  <c r="J1642" i="21"/>
  <c r="K1642" i="21"/>
  <c r="M1642" i="21"/>
  <c r="L1642" i="21"/>
  <c r="I1642" i="21"/>
  <c r="H1643" i="21"/>
  <c r="Q1642" i="21"/>
  <c r="P1642" i="21"/>
  <c r="O1642" i="21"/>
  <c r="J1643" i="21"/>
  <c r="M1643" i="21"/>
  <c r="H1644" i="21"/>
  <c r="L1643" i="21"/>
  <c r="I1643" i="21"/>
  <c r="K1643" i="21"/>
  <c r="J1644" i="21"/>
  <c r="H1645" i="21"/>
  <c r="M1644" i="21"/>
  <c r="I1644" i="21"/>
  <c r="L1644" i="21"/>
  <c r="K1644" i="21"/>
  <c r="O1643" i="21"/>
  <c r="Q1643" i="21"/>
  <c r="P1643" i="21"/>
  <c r="L1645" i="21"/>
  <c r="J1645" i="21"/>
  <c r="H1646" i="21"/>
  <c r="K1645" i="21"/>
  <c r="M1645" i="21"/>
  <c r="I1645" i="21"/>
  <c r="P1644" i="21"/>
  <c r="O1644" i="21"/>
  <c r="Q1644" i="21"/>
  <c r="L1646" i="21"/>
  <c r="M1646" i="21"/>
  <c r="I1646" i="21"/>
  <c r="J1646" i="21"/>
  <c r="H1647" i="21"/>
  <c r="K1646" i="21"/>
  <c r="Q1645" i="21"/>
  <c r="P1645" i="21"/>
  <c r="O1645" i="21"/>
  <c r="O1646" i="21"/>
  <c r="Q1646" i="21"/>
  <c r="P1646" i="21"/>
  <c r="M1647" i="21"/>
  <c r="L1647" i="21"/>
  <c r="I1647" i="21"/>
  <c r="K1647" i="21"/>
  <c r="J1647" i="21"/>
  <c r="H1648" i="21"/>
  <c r="O1647" i="21"/>
  <c r="Q1647" i="21"/>
  <c r="P1647" i="21"/>
  <c r="K1648" i="21"/>
  <c r="I1648" i="21"/>
  <c r="H1649" i="21"/>
  <c r="M1648" i="21"/>
  <c r="J1648" i="21"/>
  <c r="L1648" i="21"/>
  <c r="O1648" i="21"/>
  <c r="P1648" i="21"/>
  <c r="Q1648" i="21"/>
  <c r="H1650" i="21"/>
  <c r="M1649" i="21"/>
  <c r="K1649" i="21"/>
  <c r="J1649" i="21"/>
  <c r="I1649" i="21"/>
  <c r="L1649" i="21"/>
  <c r="M1650" i="21"/>
  <c r="K1650" i="21"/>
  <c r="L1650" i="21"/>
  <c r="H1651" i="21"/>
  <c r="I1650" i="21"/>
  <c r="J1650" i="21"/>
  <c r="P1649" i="21"/>
  <c r="O1649" i="21"/>
  <c r="Q1649" i="21"/>
  <c r="I1651" i="21"/>
  <c r="M1651" i="21"/>
  <c r="L1651" i="21"/>
  <c r="H1652" i="21"/>
  <c r="J1651" i="21"/>
  <c r="K1651" i="21"/>
  <c r="Q1650" i="21"/>
  <c r="O1650" i="21"/>
  <c r="P1650" i="21"/>
  <c r="O1651" i="21"/>
  <c r="Q1651" i="21"/>
  <c r="P1651" i="21"/>
  <c r="L1652" i="21"/>
  <c r="I1652" i="21"/>
  <c r="J1652" i="21"/>
  <c r="H1653" i="21"/>
  <c r="K1652" i="21"/>
  <c r="M1652" i="21"/>
  <c r="P1652" i="21"/>
  <c r="Q1652" i="21"/>
  <c r="O1652" i="21"/>
  <c r="J1653" i="21"/>
  <c r="K1653" i="21"/>
  <c r="H1654" i="21"/>
  <c r="L1653" i="21"/>
  <c r="M1653" i="21"/>
  <c r="I1653" i="21"/>
  <c r="I1654" i="21"/>
  <c r="M1654" i="21"/>
  <c r="L1654" i="21"/>
  <c r="J1654" i="21"/>
  <c r="K1654" i="21"/>
  <c r="H1655" i="21"/>
  <c r="O1653" i="21"/>
  <c r="Q1653" i="21"/>
  <c r="P1653" i="21"/>
  <c r="P1654" i="21"/>
  <c r="Q1654" i="21"/>
  <c r="O1654" i="21"/>
  <c r="I1655" i="21"/>
  <c r="M1655" i="21"/>
  <c r="H1656" i="21"/>
  <c r="J1655" i="21"/>
  <c r="K1655" i="21"/>
  <c r="L1655" i="21"/>
  <c r="O1655" i="21"/>
  <c r="Q1655" i="21"/>
  <c r="P1655" i="21"/>
  <c r="H1657" i="21"/>
  <c r="J1656" i="21"/>
  <c r="M1656" i="21"/>
  <c r="L1656" i="21"/>
  <c r="I1656" i="21"/>
  <c r="K1656" i="21"/>
  <c r="M1657" i="21"/>
  <c r="I1657" i="21"/>
  <c r="J1657" i="21"/>
  <c r="L1657" i="21"/>
  <c r="H1658" i="21"/>
  <c r="K1657" i="21"/>
  <c r="Q1656" i="21"/>
  <c r="O1656" i="21"/>
  <c r="P1656" i="21"/>
  <c r="Q1657" i="21"/>
  <c r="O1657" i="21"/>
  <c r="P1657" i="21"/>
  <c r="K1658" i="21"/>
  <c r="I1658" i="21"/>
  <c r="H1659" i="21"/>
  <c r="M1658" i="21"/>
  <c r="L1658" i="21"/>
  <c r="J1658" i="21"/>
  <c r="O1658" i="21"/>
  <c r="Q1658" i="21"/>
  <c r="P1658" i="21"/>
  <c r="K1659" i="21"/>
  <c r="J1659" i="21"/>
  <c r="M1659" i="21"/>
  <c r="I1659" i="21"/>
  <c r="H1660" i="21"/>
  <c r="L1659" i="21"/>
  <c r="O1659" i="21"/>
  <c r="P1659" i="21"/>
  <c r="Q1659" i="21"/>
  <c r="K1660" i="21"/>
  <c r="I1660" i="21"/>
  <c r="M1660" i="21"/>
  <c r="H1661" i="21"/>
  <c r="J1660" i="21"/>
  <c r="L1660" i="21"/>
  <c r="P1660" i="21"/>
  <c r="O1660" i="21"/>
  <c r="Q1660" i="21"/>
  <c r="H1662" i="21"/>
  <c r="I1661" i="21"/>
  <c r="K1661" i="21"/>
  <c r="M1661" i="21"/>
  <c r="L1661" i="21"/>
  <c r="J1661" i="21"/>
  <c r="I1662" i="21"/>
  <c r="J1662" i="21"/>
  <c r="L1662" i="21"/>
  <c r="H1663" i="21"/>
  <c r="K1662" i="21"/>
  <c r="M1662" i="21"/>
  <c r="P1661" i="21"/>
  <c r="Q1661" i="21"/>
  <c r="O1661" i="21"/>
  <c r="Q1662" i="21"/>
  <c r="P1662" i="21"/>
  <c r="O1662" i="21"/>
  <c r="K1663" i="21"/>
  <c r="M1663" i="21"/>
  <c r="H1664" i="21"/>
  <c r="J1663" i="21"/>
  <c r="I1663" i="21"/>
  <c r="L1663" i="21"/>
  <c r="H1665" i="21"/>
  <c r="L1664" i="21"/>
  <c r="M1664" i="21"/>
  <c r="K1664" i="21"/>
  <c r="J1664" i="21"/>
  <c r="I1664" i="21"/>
  <c r="O1663" i="21"/>
  <c r="P1663" i="21"/>
  <c r="Q1663" i="21"/>
  <c r="I1665" i="21"/>
  <c r="L1665" i="21"/>
  <c r="H1666" i="21"/>
  <c r="K1665" i="21"/>
  <c r="J1665" i="21"/>
  <c r="M1665" i="21"/>
  <c r="P1664" i="21"/>
  <c r="Q1664" i="21"/>
  <c r="O1664" i="21"/>
  <c r="O1665" i="21"/>
  <c r="Q1665" i="21"/>
  <c r="P1665" i="21"/>
  <c r="H1667" i="21"/>
  <c r="J1666" i="21"/>
  <c r="K1666" i="21"/>
  <c r="I1666" i="21"/>
  <c r="L1666" i="21"/>
  <c r="M1666" i="21"/>
  <c r="H1668" i="21"/>
  <c r="L1667" i="21"/>
  <c r="M1667" i="21"/>
  <c r="J1667" i="21"/>
  <c r="K1667" i="21"/>
  <c r="I1667" i="21"/>
  <c r="Q1666" i="21"/>
  <c r="P1666" i="21"/>
  <c r="O1666" i="21"/>
  <c r="M1668" i="21"/>
  <c r="I1668" i="21"/>
  <c r="J1668" i="21"/>
  <c r="H1669" i="21"/>
  <c r="K1668" i="21"/>
  <c r="L1668" i="21"/>
  <c r="P1667" i="21"/>
  <c r="Q1667" i="21"/>
  <c r="O1667" i="21"/>
  <c r="Q1668" i="21"/>
  <c r="O1668" i="21"/>
  <c r="P1668" i="21"/>
  <c r="L1669" i="21"/>
  <c r="J1669" i="21"/>
  <c r="I1669" i="21"/>
  <c r="H1670" i="21"/>
  <c r="K1669" i="21"/>
  <c r="M1669" i="21"/>
  <c r="Q1669" i="21"/>
  <c r="O1669" i="21"/>
  <c r="P1669" i="21"/>
  <c r="H1671" i="21"/>
  <c r="J1670" i="21"/>
  <c r="K1670" i="21"/>
  <c r="I1670" i="21"/>
  <c r="M1670" i="21"/>
  <c r="L1670" i="21"/>
  <c r="J1671" i="21"/>
  <c r="L1671" i="21"/>
  <c r="H1672" i="21"/>
  <c r="I1671" i="21"/>
  <c r="M1671" i="21"/>
  <c r="K1671" i="21"/>
  <c r="P1670" i="21"/>
  <c r="Q1670" i="21"/>
  <c r="O1670" i="21"/>
  <c r="L1672" i="21"/>
  <c r="M1672" i="21"/>
  <c r="I1672" i="21"/>
  <c r="H1673" i="21"/>
  <c r="J1672" i="21"/>
  <c r="K1672" i="21"/>
  <c r="O1671" i="21"/>
  <c r="Q1671" i="21"/>
  <c r="P1671" i="21"/>
  <c r="P1672" i="21"/>
  <c r="O1672" i="21"/>
  <c r="Q1672" i="21"/>
  <c r="L1673" i="21"/>
  <c r="J1673" i="21"/>
  <c r="I1673" i="21"/>
  <c r="K1673" i="21"/>
  <c r="M1673" i="21"/>
  <c r="H1674" i="21"/>
  <c r="Q1673" i="21"/>
  <c r="P1673" i="21"/>
  <c r="O1673" i="21"/>
  <c r="I1674" i="21"/>
  <c r="H1675" i="21"/>
  <c r="M1674" i="21"/>
  <c r="K1674" i="21"/>
  <c r="L1674" i="21"/>
  <c r="J1674" i="21"/>
  <c r="P1674" i="21"/>
  <c r="O1674" i="21"/>
  <c r="Q1674" i="21"/>
  <c r="K1675" i="21"/>
  <c r="M1675" i="21"/>
  <c r="J1675" i="21"/>
  <c r="L1675" i="21"/>
  <c r="H1676" i="21"/>
  <c r="I1675" i="21"/>
  <c r="J1676" i="21"/>
  <c r="M1676" i="21"/>
  <c r="H1677" i="21"/>
  <c r="I1676" i="21"/>
  <c r="K1676" i="21"/>
  <c r="L1676" i="21"/>
  <c r="P1675" i="21"/>
  <c r="O1675" i="21"/>
  <c r="Q1675" i="21"/>
  <c r="L1677" i="21"/>
  <c r="K1677" i="21"/>
  <c r="I1677" i="21"/>
  <c r="M1677" i="21"/>
  <c r="J1677" i="21"/>
  <c r="H1678" i="21"/>
  <c r="Q1676" i="21"/>
  <c r="P1676" i="21"/>
  <c r="O1676" i="21"/>
  <c r="P1677" i="21"/>
  <c r="Q1677" i="21"/>
  <c r="O1677" i="21"/>
  <c r="J1678" i="21"/>
  <c r="M1678" i="21"/>
  <c r="I1678" i="21"/>
  <c r="H1679" i="21"/>
  <c r="L1678" i="21"/>
  <c r="K1678" i="21"/>
  <c r="O1678" i="21"/>
  <c r="Q1678" i="21"/>
  <c r="P1678" i="21"/>
  <c r="L1679" i="21"/>
  <c r="H1680" i="21"/>
  <c r="I1679" i="21"/>
  <c r="K1679" i="21"/>
  <c r="M1679" i="21"/>
  <c r="J1679" i="21"/>
  <c r="K1680" i="21"/>
  <c r="I1680" i="21"/>
  <c r="H1681" i="21"/>
  <c r="M1680" i="21"/>
  <c r="L1680" i="21"/>
  <c r="J1680" i="21"/>
  <c r="Q1679" i="21"/>
  <c r="P1679" i="21"/>
  <c r="O1679" i="21"/>
  <c r="Q1680" i="21"/>
  <c r="P1680" i="21"/>
  <c r="O1680" i="21"/>
  <c r="M1681" i="21"/>
  <c r="J1681" i="21"/>
  <c r="L1681" i="21"/>
  <c r="H1682" i="21"/>
  <c r="K1681" i="21"/>
  <c r="I1681" i="21"/>
  <c r="L1682" i="21"/>
  <c r="K1682" i="21"/>
  <c r="H1683" i="21"/>
  <c r="M1682" i="21"/>
  <c r="I1682" i="21"/>
  <c r="J1682" i="21"/>
  <c r="P1681" i="21"/>
  <c r="Q1681" i="21"/>
  <c r="O1681" i="21"/>
  <c r="M1683" i="21"/>
  <c r="L1683" i="21"/>
  <c r="I1683" i="21"/>
  <c r="K1683" i="21"/>
  <c r="H1684" i="21"/>
  <c r="J1683" i="21"/>
  <c r="P1682" i="21"/>
  <c r="Q1682" i="21"/>
  <c r="O1682" i="21"/>
  <c r="P1683" i="21"/>
  <c r="Q1683" i="21"/>
  <c r="O1683" i="21"/>
  <c r="H1685" i="21"/>
  <c r="J1684" i="21"/>
  <c r="K1684" i="21"/>
  <c r="L1684" i="21"/>
  <c r="I1684" i="21"/>
  <c r="M1684" i="21"/>
  <c r="I1685" i="21"/>
  <c r="M1685" i="21"/>
  <c r="J1685" i="21"/>
  <c r="H1686" i="21"/>
  <c r="K1685" i="21"/>
  <c r="L1685" i="21"/>
  <c r="O1684" i="21"/>
  <c r="P1684" i="21"/>
  <c r="Q1684" i="21"/>
  <c r="Q1685" i="21"/>
  <c r="P1685" i="21"/>
  <c r="O1685" i="21"/>
  <c r="I1686" i="21"/>
  <c r="J1686" i="21"/>
  <c r="M1686" i="21"/>
  <c r="L1686" i="21"/>
  <c r="H1687" i="21"/>
  <c r="K1686" i="21"/>
  <c r="Q1686" i="21"/>
  <c r="P1686" i="21"/>
  <c r="O1686" i="21"/>
  <c r="J1687" i="21"/>
  <c r="H1688" i="21"/>
  <c r="I1687" i="21"/>
  <c r="L1687" i="21"/>
  <c r="M1687" i="21"/>
  <c r="K1687" i="21"/>
  <c r="M1688" i="21"/>
  <c r="L1688" i="21"/>
  <c r="K1688" i="21"/>
  <c r="H1689" i="21"/>
  <c r="I1688" i="21"/>
  <c r="J1688" i="21"/>
  <c r="Q1687" i="21"/>
  <c r="P1687" i="21"/>
  <c r="O1687" i="21"/>
  <c r="I1689" i="21"/>
  <c r="J1689" i="21"/>
  <c r="K1689" i="21"/>
  <c r="H1690" i="21"/>
  <c r="L1689" i="21"/>
  <c r="M1689" i="21"/>
  <c r="P1688" i="21"/>
  <c r="O1688" i="21"/>
  <c r="Q1688" i="21"/>
  <c r="P1689" i="21"/>
  <c r="O1689" i="21"/>
  <c r="Q1689" i="21"/>
  <c r="I1690" i="21"/>
  <c r="H1691" i="21"/>
  <c r="M1690" i="21"/>
  <c r="J1690" i="21"/>
  <c r="K1690" i="21"/>
  <c r="L1690" i="21"/>
  <c r="P1690" i="21"/>
  <c r="Q1690" i="21"/>
  <c r="O1690" i="21"/>
  <c r="I1691" i="21"/>
  <c r="K1691" i="21"/>
  <c r="M1691" i="21"/>
  <c r="H1692" i="21"/>
  <c r="J1691" i="21"/>
  <c r="L1691" i="21"/>
  <c r="Q1691" i="21"/>
  <c r="P1691" i="21"/>
  <c r="O1691" i="21"/>
  <c r="L1692" i="21"/>
  <c r="J1692" i="21"/>
  <c r="K1692" i="21"/>
  <c r="M1692" i="21"/>
  <c r="I1692" i="21"/>
  <c r="H1693" i="21"/>
  <c r="P1692" i="21"/>
  <c r="Q1692" i="21"/>
  <c r="O1692" i="21"/>
  <c r="L1693" i="21"/>
  <c r="I1693" i="21"/>
  <c r="K1693" i="21"/>
  <c r="H1694" i="21"/>
  <c r="M1693" i="21"/>
  <c r="J1693" i="21"/>
  <c r="Q1693" i="21"/>
  <c r="P1693" i="21"/>
  <c r="O1693" i="21"/>
  <c r="I1694" i="21"/>
  <c r="M1694" i="21"/>
  <c r="L1694" i="21"/>
  <c r="H1695" i="21"/>
  <c r="J1694" i="21"/>
  <c r="K1694" i="21"/>
  <c r="P1694" i="21"/>
  <c r="O1694" i="21"/>
  <c r="Q1694" i="21"/>
  <c r="H1696" i="21"/>
  <c r="I1695" i="21"/>
  <c r="L1695" i="21"/>
  <c r="K1695" i="21"/>
  <c r="M1695" i="21"/>
  <c r="J1695" i="21"/>
  <c r="L1696" i="21"/>
  <c r="K1696" i="21"/>
  <c r="J1696" i="21"/>
  <c r="H1697" i="21"/>
  <c r="M1696" i="21"/>
  <c r="I1696" i="21"/>
  <c r="P1695" i="21"/>
  <c r="O1695" i="21"/>
  <c r="Q1695" i="21"/>
  <c r="M1697" i="21"/>
  <c r="L1697" i="21"/>
  <c r="K1697" i="21"/>
  <c r="H1698" i="21"/>
  <c r="I1697" i="21"/>
  <c r="J1697" i="21"/>
  <c r="P1696" i="21"/>
  <c r="O1696" i="21"/>
  <c r="Q1696" i="21"/>
  <c r="H1699" i="21"/>
  <c r="L1698" i="21"/>
  <c r="I1698" i="21"/>
  <c r="M1698" i="21"/>
  <c r="J1698" i="21"/>
  <c r="K1698" i="21"/>
  <c r="Q1697" i="21"/>
  <c r="P1697" i="21"/>
  <c r="O1697" i="21"/>
  <c r="I1699" i="21"/>
  <c r="M1699" i="21"/>
  <c r="J1699" i="21"/>
  <c r="H1700" i="21"/>
  <c r="L1699" i="21"/>
  <c r="K1699" i="21"/>
  <c r="Q1698" i="21"/>
  <c r="P1698" i="21"/>
  <c r="O1698" i="21"/>
  <c r="P1699" i="21"/>
  <c r="O1699" i="21"/>
  <c r="Q1699" i="21"/>
  <c r="M1700" i="21"/>
  <c r="K1700" i="21"/>
  <c r="L1700" i="21"/>
  <c r="I1700" i="21"/>
  <c r="J1700" i="21"/>
  <c r="H1701" i="21"/>
  <c r="O1700" i="21"/>
  <c r="Q1700" i="21"/>
  <c r="P1700" i="21"/>
  <c r="M1701" i="21"/>
  <c r="I1701" i="21"/>
  <c r="L1701" i="21"/>
  <c r="H1702" i="21"/>
  <c r="K1701" i="21"/>
  <c r="J1701" i="21"/>
  <c r="O1701" i="21"/>
  <c r="Q1701" i="21"/>
  <c r="P1701" i="21"/>
  <c r="L1702" i="21"/>
  <c r="I1702" i="21"/>
  <c r="J1702" i="21"/>
  <c r="H1703" i="21"/>
  <c r="M1702" i="21"/>
  <c r="K1702" i="21"/>
  <c r="P1702" i="21"/>
  <c r="O1702" i="21"/>
  <c r="Q1702" i="21"/>
  <c r="L1703" i="21"/>
  <c r="M1703" i="21"/>
  <c r="H1704" i="21"/>
  <c r="J1703" i="21"/>
  <c r="I1703" i="21"/>
  <c r="K1703" i="21"/>
  <c r="J1704" i="21"/>
  <c r="I1704" i="21"/>
  <c r="M1704" i="21"/>
  <c r="H1705" i="21"/>
  <c r="L1704" i="21"/>
  <c r="K1704" i="21"/>
  <c r="Q1703" i="21"/>
  <c r="O1703" i="21"/>
  <c r="P1703" i="21"/>
  <c r="O1704" i="21"/>
  <c r="Q1704" i="21"/>
  <c r="P1704" i="21"/>
  <c r="J1705" i="21"/>
  <c r="L1705" i="21"/>
  <c r="H1706" i="21"/>
  <c r="K1705" i="21"/>
  <c r="M1705" i="21"/>
  <c r="I1705" i="21"/>
  <c r="H1707" i="21"/>
  <c r="M1706" i="21"/>
  <c r="J1706" i="21"/>
  <c r="K1706" i="21"/>
  <c r="I1706" i="21"/>
  <c r="L1706" i="21"/>
  <c r="P1705" i="21"/>
  <c r="O1705" i="21"/>
  <c r="Q1705" i="21"/>
  <c r="J1707" i="21"/>
  <c r="L1707" i="21"/>
  <c r="H1708" i="21"/>
  <c r="K1707" i="21"/>
  <c r="I1707" i="21"/>
  <c r="M1707" i="21"/>
  <c r="Q1706" i="21"/>
  <c r="O1706" i="21"/>
  <c r="P1706" i="21"/>
  <c r="I1708" i="21"/>
  <c r="K1708" i="21"/>
  <c r="J1708" i="21"/>
  <c r="H1709" i="21"/>
  <c r="L1708" i="21"/>
  <c r="M1708" i="21"/>
  <c r="P1707" i="21"/>
  <c r="O1707" i="21"/>
  <c r="Q1707" i="21"/>
  <c r="P1708" i="21"/>
  <c r="Q1708" i="21"/>
  <c r="O1708" i="21"/>
  <c r="I1709" i="21"/>
  <c r="H1710" i="21"/>
  <c r="L1709" i="21"/>
  <c r="M1709" i="21"/>
  <c r="J1709" i="21"/>
  <c r="K1709" i="21"/>
  <c r="O1709" i="21"/>
  <c r="Q1709" i="21"/>
  <c r="P1709" i="21"/>
  <c r="K1710" i="21"/>
  <c r="M1710" i="21"/>
  <c r="H1711" i="21"/>
  <c r="I1710" i="21"/>
  <c r="L1710" i="21"/>
  <c r="J1710" i="21"/>
  <c r="K1711" i="21"/>
  <c r="J1711" i="21"/>
  <c r="M1711" i="21"/>
  <c r="L1711" i="21"/>
  <c r="H1712" i="21"/>
  <c r="I1711" i="21"/>
  <c r="O1710" i="21"/>
  <c r="Q1710" i="21"/>
  <c r="P1710" i="21"/>
  <c r="L1712" i="21"/>
  <c r="J1712" i="21"/>
  <c r="H1713" i="21"/>
  <c r="K1712" i="21"/>
  <c r="I1712" i="21"/>
  <c r="M1712" i="21"/>
  <c r="O1711" i="21"/>
  <c r="Q1711" i="21"/>
  <c r="P1711" i="21"/>
  <c r="K1713" i="21"/>
  <c r="I1713" i="21"/>
  <c r="J1713" i="21"/>
  <c r="L1713" i="21"/>
  <c r="M1713" i="21"/>
  <c r="H1714" i="21"/>
  <c r="P1712" i="21"/>
  <c r="Q1712" i="21"/>
  <c r="O1712" i="21"/>
  <c r="P1713" i="21"/>
  <c r="O1713" i="21"/>
  <c r="Q1713" i="21"/>
  <c r="M1714" i="21"/>
  <c r="J1714" i="21"/>
  <c r="I1714" i="21"/>
  <c r="H1715" i="21"/>
  <c r="K1714" i="21"/>
  <c r="L1714" i="21"/>
  <c r="P1714" i="21"/>
  <c r="O1714" i="21"/>
  <c r="Q1714" i="21"/>
  <c r="L1715" i="21"/>
  <c r="M1715" i="21"/>
  <c r="K1715" i="21"/>
  <c r="J1715" i="21"/>
  <c r="H1716" i="21"/>
  <c r="I1715" i="21"/>
  <c r="L1716" i="21"/>
  <c r="I1716" i="21"/>
  <c r="J1716" i="21"/>
  <c r="H1717" i="21"/>
  <c r="M1716" i="21"/>
  <c r="K1716" i="21"/>
  <c r="P1715" i="21"/>
  <c r="Q1715" i="21"/>
  <c r="O1715" i="21"/>
  <c r="P1716" i="21"/>
  <c r="O1716" i="21"/>
  <c r="Q1716" i="21"/>
  <c r="K1717" i="21"/>
  <c r="L1717" i="21"/>
  <c r="J1717" i="21"/>
  <c r="I1717" i="21"/>
  <c r="H1718" i="21"/>
  <c r="M1717" i="21"/>
  <c r="Q1717" i="21"/>
  <c r="O1717" i="21"/>
  <c r="P1717" i="21"/>
  <c r="I1718" i="21"/>
  <c r="M1718" i="21"/>
  <c r="J1718" i="21"/>
  <c r="K1718" i="21"/>
  <c r="H1719" i="21"/>
  <c r="L1718" i="21"/>
  <c r="O1718" i="21"/>
  <c r="Q1718" i="21"/>
  <c r="P1718" i="21"/>
  <c r="L1719" i="21"/>
  <c r="H1720" i="21"/>
  <c r="I1719" i="21"/>
  <c r="J1719" i="21"/>
  <c r="M1719" i="21"/>
  <c r="K1719" i="21"/>
  <c r="J1720" i="21"/>
  <c r="L1720" i="21"/>
  <c r="I1720" i="21"/>
  <c r="K1720" i="21"/>
  <c r="H1721" i="21"/>
  <c r="M1720" i="21"/>
  <c r="Q1719" i="21"/>
  <c r="O1719" i="21"/>
  <c r="P1719" i="21"/>
  <c r="P1720" i="21"/>
  <c r="O1720" i="21"/>
  <c r="Q1720" i="21"/>
  <c r="H1722" i="21"/>
  <c r="J1721" i="21"/>
  <c r="M1721" i="21"/>
  <c r="L1721" i="21"/>
  <c r="I1721" i="21"/>
  <c r="K1721" i="21"/>
  <c r="I1722" i="21"/>
  <c r="J1722" i="21"/>
  <c r="H1723" i="21"/>
  <c r="M1722" i="21"/>
  <c r="L1722" i="21"/>
  <c r="K1722" i="21"/>
  <c r="O1721" i="21"/>
  <c r="P1721" i="21"/>
  <c r="Q1721" i="21"/>
  <c r="Q1722" i="21"/>
  <c r="O1722" i="21"/>
  <c r="P1722" i="21"/>
  <c r="K1723" i="21"/>
  <c r="J1723" i="21"/>
  <c r="I1723" i="21"/>
  <c r="M1723" i="21"/>
  <c r="L1723" i="21"/>
  <c r="H1724" i="21"/>
  <c r="P1723" i="21"/>
  <c r="O1723" i="21"/>
  <c r="Q1723" i="21"/>
  <c r="M1724" i="21"/>
  <c r="K1724" i="21"/>
  <c r="H1725" i="21"/>
  <c r="L1724" i="21"/>
  <c r="I1724" i="21"/>
  <c r="J1724" i="21"/>
  <c r="L1725" i="21"/>
  <c r="K1725" i="21"/>
  <c r="I1725" i="21"/>
  <c r="J1725" i="21"/>
  <c r="H1726" i="21"/>
  <c r="M1725" i="21"/>
  <c r="P1724" i="21"/>
  <c r="O1724" i="21"/>
  <c r="Q1724" i="21"/>
  <c r="O1725" i="21"/>
  <c r="P1725" i="21"/>
  <c r="Q1725" i="21"/>
  <c r="H1727" i="21"/>
  <c r="K1726" i="21"/>
  <c r="I1726" i="21"/>
  <c r="M1726" i="21"/>
  <c r="J1726" i="21"/>
  <c r="L1726" i="21"/>
  <c r="M1727" i="21"/>
  <c r="H1728" i="21"/>
  <c r="I1727" i="21"/>
  <c r="L1727" i="21"/>
  <c r="K1727" i="21"/>
  <c r="J1727" i="21"/>
  <c r="Q1726" i="21"/>
  <c r="P1726" i="21"/>
  <c r="O1726" i="21"/>
  <c r="J1728" i="21"/>
  <c r="L1728" i="21"/>
  <c r="K1728" i="21"/>
  <c r="H1729" i="21"/>
  <c r="M1728" i="21"/>
  <c r="I1728" i="21"/>
  <c r="O1727" i="21"/>
  <c r="P1727" i="21"/>
  <c r="Q1727" i="21"/>
  <c r="H1730" i="21"/>
  <c r="K1729" i="21"/>
  <c r="J1729" i="21"/>
  <c r="I1729" i="21"/>
  <c r="L1729" i="21"/>
  <c r="M1729" i="21"/>
  <c r="P1728" i="21"/>
  <c r="O1728" i="21"/>
  <c r="Q1728" i="21"/>
  <c r="I1730" i="21"/>
  <c r="H1731" i="21"/>
  <c r="K1730" i="21"/>
  <c r="L1730" i="21"/>
  <c r="M1730" i="21"/>
  <c r="J1730" i="21"/>
  <c r="Q1729" i="21"/>
  <c r="P1729" i="21"/>
  <c r="O1729" i="21"/>
  <c r="Q1730" i="21"/>
  <c r="P1730" i="21"/>
  <c r="O1730" i="21"/>
  <c r="M1731" i="21"/>
  <c r="L1731" i="21"/>
  <c r="I1731" i="21"/>
  <c r="J1731" i="21"/>
  <c r="K1731" i="21"/>
  <c r="H1732" i="21"/>
  <c r="P1731" i="21"/>
  <c r="Q1731" i="21"/>
  <c r="O1731" i="21"/>
  <c r="K1732" i="21"/>
  <c r="I1732" i="21"/>
  <c r="L1732" i="21"/>
  <c r="M1732" i="21"/>
  <c r="H1733" i="21"/>
  <c r="J1732" i="21"/>
  <c r="O1732" i="21"/>
  <c r="Q1732" i="21"/>
  <c r="P1732" i="21"/>
  <c r="L1733" i="21"/>
  <c r="K1733" i="21"/>
  <c r="M1733" i="21"/>
  <c r="I1733" i="21"/>
  <c r="J1733" i="21"/>
  <c r="H1734" i="21"/>
  <c r="Q1733" i="21"/>
  <c r="P1733" i="21"/>
  <c r="O1733" i="21"/>
  <c r="K1734" i="21"/>
  <c r="M1734" i="21"/>
  <c r="I1734" i="21"/>
  <c r="J1734" i="21"/>
  <c r="H1735" i="21"/>
  <c r="L1734" i="21"/>
  <c r="P1734" i="21"/>
  <c r="O1734" i="21"/>
  <c r="Q1734" i="21"/>
  <c r="H1736" i="21"/>
  <c r="K1735" i="21"/>
  <c r="L1735" i="21"/>
  <c r="J1735" i="21"/>
  <c r="M1735" i="21"/>
  <c r="I1735" i="21"/>
  <c r="J1736" i="21"/>
  <c r="H1737" i="21"/>
  <c r="K1736" i="21"/>
  <c r="M1736" i="21"/>
  <c r="L1736" i="21"/>
  <c r="I1736" i="21"/>
  <c r="P1735" i="21"/>
  <c r="Q1735" i="21"/>
  <c r="O1735" i="21"/>
  <c r="M1737" i="21"/>
  <c r="I1737" i="21"/>
  <c r="H1738" i="21"/>
  <c r="J1737" i="21"/>
  <c r="K1737" i="21"/>
  <c r="L1737" i="21"/>
  <c r="P1736" i="21"/>
  <c r="O1736" i="21"/>
  <c r="Q1736" i="21"/>
  <c r="P1737" i="21"/>
  <c r="O1737" i="21"/>
  <c r="Q1737" i="21"/>
  <c r="H1739" i="21"/>
  <c r="I1738" i="21"/>
  <c r="K1738" i="21"/>
  <c r="M1738" i="21"/>
  <c r="J1738" i="21"/>
  <c r="L1738" i="21"/>
  <c r="H1740" i="21"/>
  <c r="L1739" i="21"/>
  <c r="J1739" i="21"/>
  <c r="M1739" i="21"/>
  <c r="K1739" i="21"/>
  <c r="I1739" i="21"/>
  <c r="Q1738" i="21"/>
  <c r="P1738" i="21"/>
  <c r="O1738" i="21"/>
  <c r="H1741" i="21"/>
  <c r="K1740" i="21"/>
  <c r="M1740" i="21"/>
  <c r="J1740" i="21"/>
  <c r="I1740" i="21"/>
  <c r="L1740" i="21"/>
  <c r="Q1739" i="21"/>
  <c r="P1739" i="21"/>
  <c r="O1739" i="21"/>
  <c r="L1741" i="21"/>
  <c r="K1741" i="21"/>
  <c r="H1742" i="21"/>
  <c r="J1741" i="21"/>
  <c r="M1741" i="21"/>
  <c r="I1741" i="21"/>
  <c r="P1740" i="21"/>
  <c r="O1740" i="21"/>
  <c r="Q1740" i="21"/>
  <c r="K1742" i="21"/>
  <c r="M1742" i="21"/>
  <c r="I1742" i="21"/>
  <c r="L1742" i="21"/>
  <c r="J1742" i="21"/>
  <c r="H1743" i="21"/>
  <c r="Q1741" i="21"/>
  <c r="O1741" i="21"/>
  <c r="P1741" i="21"/>
  <c r="Q1742" i="21"/>
  <c r="P1742" i="21"/>
  <c r="O1742" i="21"/>
  <c r="L1743" i="21"/>
  <c r="H1744" i="21"/>
  <c r="K1743" i="21"/>
  <c r="I1743" i="21"/>
  <c r="M1743" i="21"/>
  <c r="J1743" i="21"/>
  <c r="J1744" i="21"/>
  <c r="H1745" i="21"/>
  <c r="I1744" i="21"/>
  <c r="M1744" i="21"/>
  <c r="L1744" i="21"/>
  <c r="K1744" i="21"/>
  <c r="P1743" i="21"/>
  <c r="Q1743" i="21"/>
  <c r="O1743" i="21"/>
  <c r="L1745" i="21"/>
  <c r="M1745" i="21"/>
  <c r="K1745" i="21"/>
  <c r="J1745" i="21"/>
  <c r="H1746" i="21"/>
  <c r="I1745" i="21"/>
  <c r="O1744" i="21"/>
  <c r="P1744" i="21"/>
  <c r="Q1744" i="21"/>
  <c r="M1746" i="21"/>
  <c r="H1747" i="21"/>
  <c r="J1746" i="21"/>
  <c r="K1746" i="21"/>
  <c r="I1746" i="21"/>
  <c r="L1746" i="21"/>
  <c r="P1745" i="21"/>
  <c r="O1745" i="21"/>
  <c r="Q1745" i="21"/>
  <c r="K1747" i="21"/>
  <c r="H1748" i="21"/>
  <c r="I1747" i="21"/>
  <c r="M1747" i="21"/>
  <c r="J1747" i="21"/>
  <c r="L1747" i="21"/>
  <c r="P1746" i="21"/>
  <c r="Q1746" i="21"/>
  <c r="O1746" i="21"/>
  <c r="K1748" i="21"/>
  <c r="M1748" i="21"/>
  <c r="J1748" i="21"/>
  <c r="L1748" i="21"/>
  <c r="H1749" i="21"/>
  <c r="I1748" i="21"/>
  <c r="O1747" i="21"/>
  <c r="P1747" i="21"/>
  <c r="Q1747" i="21"/>
  <c r="J1749" i="21"/>
  <c r="H1750" i="21"/>
  <c r="L1749" i="21"/>
  <c r="K1749" i="21"/>
  <c r="I1749" i="21"/>
  <c r="M1749" i="21"/>
  <c r="Q1748" i="21"/>
  <c r="P1748" i="21"/>
  <c r="O1748" i="21"/>
  <c r="L1750" i="21"/>
  <c r="K1750" i="21"/>
  <c r="M1750" i="21"/>
  <c r="J1750" i="21"/>
  <c r="I1750" i="21"/>
  <c r="H1751" i="21"/>
  <c r="P1749" i="21"/>
  <c r="O1749" i="21"/>
  <c r="Q1749" i="21"/>
  <c r="O1750" i="21"/>
  <c r="Q1750" i="21"/>
  <c r="P1750" i="21"/>
  <c r="K1751" i="21"/>
  <c r="I1751" i="21"/>
  <c r="L1751" i="21"/>
  <c r="M1751" i="21"/>
  <c r="J1751" i="21"/>
  <c r="H1752" i="21"/>
  <c r="O1751" i="21"/>
  <c r="Q1751" i="21"/>
  <c r="P1751" i="21"/>
  <c r="M1752" i="21"/>
  <c r="L1752" i="21"/>
  <c r="H1753" i="21"/>
  <c r="K1752" i="21"/>
  <c r="J1752" i="21"/>
  <c r="I1752" i="21"/>
  <c r="I1753" i="21"/>
  <c r="H1754" i="21"/>
  <c r="J1753" i="21"/>
  <c r="M1753" i="21"/>
  <c r="L1753" i="21"/>
  <c r="K1753" i="21"/>
  <c r="P1752" i="21"/>
  <c r="O1752" i="21"/>
  <c r="Q1752" i="21"/>
  <c r="Q1753" i="21"/>
  <c r="O1753" i="21"/>
  <c r="P1753" i="21"/>
  <c r="K1754" i="21"/>
  <c r="M1754" i="21"/>
  <c r="L1754" i="21"/>
  <c r="H1755" i="21"/>
  <c r="J1754" i="21"/>
  <c r="I1754" i="21"/>
  <c r="H1756" i="21"/>
  <c r="L1755" i="21"/>
  <c r="K1755" i="21"/>
  <c r="J1755" i="21"/>
  <c r="I1755" i="21"/>
  <c r="M1755" i="21"/>
  <c r="O1754" i="21"/>
  <c r="P1754" i="21"/>
  <c r="Q1754" i="21"/>
  <c r="L1756" i="21"/>
  <c r="K1756" i="21"/>
  <c r="J1756" i="21"/>
  <c r="I1756" i="21"/>
  <c r="M1756" i="21"/>
  <c r="H1757" i="21"/>
  <c r="Q1755" i="21"/>
  <c r="O1755" i="21"/>
  <c r="P1755" i="21"/>
  <c r="O1756" i="21"/>
  <c r="P1756" i="21"/>
  <c r="Q1756" i="21"/>
  <c r="M1757" i="21"/>
  <c r="J1757" i="21"/>
  <c r="L1757" i="21"/>
  <c r="H1758" i="21"/>
  <c r="K1757" i="21"/>
  <c r="I1757" i="21"/>
  <c r="J1758" i="21"/>
  <c r="M1758" i="21"/>
  <c r="H1759" i="21"/>
  <c r="L1758" i="21"/>
  <c r="I1758" i="21"/>
  <c r="K1758" i="21"/>
  <c r="Q1757" i="21"/>
  <c r="O1757" i="21"/>
  <c r="P1757" i="21"/>
  <c r="M1759" i="21"/>
  <c r="I1759" i="21"/>
  <c r="K1759" i="21"/>
  <c r="J1759" i="21"/>
  <c r="L1759" i="21"/>
  <c r="H1760" i="21"/>
  <c r="Q1758" i="21"/>
  <c r="P1758" i="21"/>
  <c r="O1758" i="21"/>
  <c r="O1759" i="21"/>
  <c r="P1759" i="21"/>
  <c r="Q1759" i="21"/>
  <c r="H1761" i="21"/>
  <c r="L1760" i="21"/>
  <c r="I1760" i="21"/>
  <c r="M1760" i="21"/>
  <c r="K1760" i="21"/>
  <c r="J1760" i="21"/>
  <c r="I1761" i="21"/>
  <c r="H1762" i="21"/>
  <c r="M1761" i="21"/>
  <c r="L1761" i="21"/>
  <c r="K1761" i="21"/>
  <c r="J1761" i="21"/>
  <c r="P1760" i="21"/>
  <c r="Q1760" i="21"/>
  <c r="O1760" i="21"/>
  <c r="Q1761" i="21"/>
  <c r="P1761" i="21"/>
  <c r="O1761" i="21"/>
  <c r="H1763" i="21"/>
  <c r="L1762" i="21"/>
  <c r="J1762" i="21"/>
  <c r="K1762" i="21"/>
  <c r="I1762" i="21"/>
  <c r="M1762" i="21"/>
  <c r="K1763" i="21"/>
  <c r="I1763" i="21"/>
  <c r="M1763" i="21"/>
  <c r="H1764" i="21"/>
  <c r="L1763" i="21"/>
  <c r="J1763" i="21"/>
  <c r="P1762" i="21"/>
  <c r="O1762" i="21"/>
  <c r="Q1762" i="21"/>
  <c r="O1763" i="21"/>
  <c r="P1763" i="21"/>
  <c r="Q1763" i="21"/>
  <c r="J1764" i="21"/>
  <c r="H1765" i="21"/>
  <c r="I1764" i="21"/>
  <c r="L1764" i="21"/>
  <c r="K1764" i="21"/>
  <c r="M1764" i="21"/>
  <c r="K1765" i="21"/>
  <c r="I1765" i="21"/>
  <c r="L1765" i="21"/>
  <c r="J1765" i="21"/>
  <c r="M1765" i="21"/>
  <c r="H1766" i="21"/>
  <c r="P1764" i="21"/>
  <c r="O1764" i="21"/>
  <c r="Q1764" i="21"/>
  <c r="P1765" i="21"/>
  <c r="O1765" i="21"/>
  <c r="Q1765" i="21"/>
  <c r="K1766" i="21"/>
  <c r="M1766" i="21"/>
  <c r="L1766" i="21"/>
  <c r="I1766" i="21"/>
  <c r="J1766" i="21"/>
  <c r="H1767" i="21"/>
  <c r="Q1766" i="21"/>
  <c r="O1766" i="21"/>
  <c r="P1766" i="21"/>
  <c r="M1767" i="21"/>
  <c r="J1767" i="21"/>
  <c r="I1767" i="21"/>
  <c r="H1768" i="21"/>
  <c r="L1767" i="21"/>
  <c r="K1767" i="21"/>
  <c r="Q1767" i="21"/>
  <c r="P1767" i="21"/>
  <c r="O1767" i="21"/>
  <c r="J1768" i="21"/>
  <c r="H1769" i="21"/>
  <c r="I1768" i="21"/>
  <c r="L1768" i="21"/>
  <c r="K1768" i="21"/>
  <c r="M1768" i="21"/>
  <c r="M1769" i="21"/>
  <c r="J1769" i="21"/>
  <c r="K1769" i="21"/>
  <c r="H1770" i="21"/>
  <c r="L1769" i="21"/>
  <c r="I1769" i="21"/>
  <c r="O1768" i="21"/>
  <c r="P1768" i="21"/>
  <c r="Q1768" i="21"/>
  <c r="I1770" i="21"/>
  <c r="K1770" i="21"/>
  <c r="M1770" i="21"/>
  <c r="H1771" i="21"/>
  <c r="J1770" i="21"/>
  <c r="L1770" i="21"/>
  <c r="Q1769" i="21"/>
  <c r="O1769" i="21"/>
  <c r="P1769" i="21"/>
  <c r="O1770" i="21"/>
  <c r="N1770" i="21"/>
  <c r="P1770" i="21"/>
  <c r="Q1770" i="21"/>
  <c r="J1771" i="21"/>
  <c r="L1771" i="21"/>
  <c r="M1771" i="21"/>
  <c r="I1771" i="21"/>
  <c r="K1771" i="21"/>
  <c r="H1772" i="21"/>
  <c r="O1771" i="21"/>
  <c r="P1771" i="21"/>
  <c r="Q1771" i="21"/>
  <c r="L1772" i="21"/>
  <c r="I1772" i="21"/>
  <c r="J1772" i="21"/>
  <c r="K1772" i="21"/>
  <c r="H1773" i="21"/>
  <c r="M1772" i="21"/>
  <c r="P1772" i="21"/>
  <c r="Q1772" i="21"/>
  <c r="O1772" i="21"/>
  <c r="K1773" i="21"/>
  <c r="I1773" i="21"/>
  <c r="H1774" i="21"/>
  <c r="M1773" i="21"/>
  <c r="L1773" i="21"/>
  <c r="J1773" i="21"/>
  <c r="P1773" i="21"/>
  <c r="O1773" i="21"/>
  <c r="Q1773" i="21"/>
  <c r="J1774" i="21"/>
  <c r="M1774" i="21"/>
  <c r="K1774" i="21"/>
  <c r="H1775" i="21"/>
  <c r="L1774" i="21"/>
  <c r="I1774" i="21"/>
  <c r="L1775" i="21"/>
  <c r="H1776" i="21"/>
  <c r="J1775" i="21"/>
  <c r="M1775" i="21"/>
  <c r="K1775" i="21"/>
  <c r="I1775" i="21"/>
  <c r="P1774" i="21"/>
  <c r="O1774" i="21"/>
  <c r="Q1774" i="21"/>
  <c r="M1776" i="21"/>
  <c r="H1777" i="21"/>
  <c r="J1776" i="21"/>
  <c r="L1776" i="21"/>
  <c r="I1776" i="21"/>
  <c r="K1776" i="21"/>
  <c r="Q1775" i="21"/>
  <c r="O1775" i="21"/>
  <c r="P1775" i="21"/>
  <c r="M1777" i="21"/>
  <c r="H1778" i="21"/>
  <c r="L1777" i="21"/>
  <c r="K1777" i="21"/>
  <c r="I1777" i="21"/>
  <c r="J1777" i="21"/>
  <c r="P1776" i="21"/>
  <c r="Q1776" i="21"/>
  <c r="O1776" i="21"/>
  <c r="M1778" i="21"/>
  <c r="H1779" i="21"/>
  <c r="L1778" i="21"/>
  <c r="K1778" i="21"/>
  <c r="I1778" i="21"/>
  <c r="J1778" i="21"/>
  <c r="O1777" i="21"/>
  <c r="P1777" i="21"/>
  <c r="Q1777" i="21"/>
  <c r="J1779" i="21"/>
  <c r="H1780" i="21"/>
  <c r="K1779" i="21"/>
  <c r="M1779" i="21"/>
  <c r="I1779" i="21"/>
  <c r="L1779" i="21"/>
  <c r="P1778" i="21"/>
  <c r="Q1778" i="21"/>
  <c r="O1778" i="21"/>
  <c r="I1780" i="21"/>
  <c r="K1780" i="21"/>
  <c r="L1780" i="21"/>
  <c r="M1780" i="21"/>
  <c r="J1780" i="21"/>
  <c r="H1781" i="21"/>
  <c r="Q1779" i="21"/>
  <c r="P1779" i="21"/>
  <c r="O1779" i="21"/>
  <c r="O1780" i="21"/>
  <c r="P1780" i="21"/>
  <c r="Q1780" i="21"/>
  <c r="H1782" i="21"/>
  <c r="L1781" i="21"/>
  <c r="K1781" i="21"/>
  <c r="M1781" i="21"/>
  <c r="J1781" i="21"/>
  <c r="I1781" i="21"/>
  <c r="I1782" i="21"/>
  <c r="H1783" i="21"/>
  <c r="M1782" i="21"/>
  <c r="J1782" i="21"/>
  <c r="K1782" i="21"/>
  <c r="L1782" i="21"/>
  <c r="Q1781" i="21"/>
  <c r="P1781" i="21"/>
  <c r="O1781" i="21"/>
  <c r="Q1782" i="21"/>
  <c r="O1782" i="21"/>
  <c r="P1782" i="21"/>
  <c r="M1783" i="21"/>
  <c r="J1783" i="21"/>
  <c r="H1784" i="21"/>
  <c r="L1783" i="21"/>
  <c r="K1783" i="21"/>
  <c r="I1783" i="21"/>
  <c r="I1784" i="21"/>
  <c r="H1785" i="21"/>
  <c r="J1784" i="21"/>
  <c r="M1784" i="21"/>
  <c r="K1784" i="21"/>
  <c r="L1784" i="21"/>
  <c r="O1783" i="21"/>
  <c r="Q1783" i="21"/>
  <c r="P1783" i="21"/>
  <c r="Q1784" i="21"/>
  <c r="P1784" i="21"/>
  <c r="O1784" i="21"/>
  <c r="I1785" i="21"/>
  <c r="M1785" i="21"/>
  <c r="K1785" i="21"/>
  <c r="L1785" i="21"/>
  <c r="J1785" i="21"/>
  <c r="H1786" i="21"/>
  <c r="P1785" i="21"/>
  <c r="Q1785" i="21"/>
  <c r="O1785" i="21"/>
  <c r="H1787" i="21"/>
  <c r="K1786" i="21"/>
  <c r="L1786" i="21"/>
  <c r="J1786" i="21"/>
  <c r="I1786" i="21"/>
  <c r="M1786" i="21"/>
  <c r="I1787" i="21"/>
  <c r="H1788" i="21"/>
  <c r="J1787" i="21"/>
  <c r="K1787" i="21"/>
  <c r="L1787" i="21"/>
  <c r="M1787" i="21"/>
  <c r="P1786" i="21"/>
  <c r="O1786" i="21"/>
  <c r="Q1786" i="21"/>
  <c r="P1787" i="21"/>
  <c r="O1787" i="21"/>
  <c r="Q1787" i="21"/>
  <c r="K1788" i="21"/>
  <c r="I1788" i="21"/>
  <c r="L1788" i="21"/>
  <c r="M1788" i="21"/>
  <c r="H1789" i="21"/>
  <c r="J1788" i="21"/>
  <c r="P1788" i="21"/>
  <c r="Q1788" i="21"/>
  <c r="O1788" i="21"/>
  <c r="I1789" i="21"/>
  <c r="L1789" i="21"/>
  <c r="K1789" i="21"/>
  <c r="J1789" i="21"/>
  <c r="H1790" i="21"/>
  <c r="M1789" i="21"/>
  <c r="O1789" i="21"/>
  <c r="P1789" i="21"/>
  <c r="Q1789" i="21"/>
  <c r="J1790" i="21"/>
  <c r="I1790" i="21"/>
  <c r="H1791" i="21"/>
  <c r="K1790" i="21"/>
  <c r="L1790" i="21"/>
  <c r="M1790" i="21"/>
  <c r="P1790" i="21"/>
  <c r="Q1790" i="21"/>
  <c r="O1790" i="21"/>
  <c r="L1791" i="21"/>
  <c r="H1792" i="21"/>
  <c r="I1791" i="21"/>
  <c r="J1791" i="21"/>
  <c r="K1791" i="21"/>
  <c r="M1791" i="21"/>
  <c r="M1792" i="21"/>
  <c r="H1793" i="21"/>
  <c r="K1792" i="21"/>
  <c r="J1792" i="21"/>
  <c r="I1792" i="21"/>
  <c r="L1792" i="21"/>
  <c r="P1791" i="21"/>
  <c r="O1791" i="21"/>
  <c r="Q1791" i="21"/>
  <c r="H1794" i="21"/>
  <c r="K1793" i="21"/>
  <c r="J1793" i="21"/>
  <c r="I1793" i="21"/>
  <c r="M1793" i="21"/>
  <c r="L1793" i="21"/>
  <c r="Q1792" i="21"/>
  <c r="P1792" i="21"/>
  <c r="O1792" i="21"/>
  <c r="M1794" i="21"/>
  <c r="K1794" i="21"/>
  <c r="L1794" i="21"/>
  <c r="J1794" i="21"/>
  <c r="I1794" i="21"/>
  <c r="H1795" i="21"/>
  <c r="Q1793" i="21"/>
  <c r="O1793" i="21"/>
  <c r="P1793" i="21"/>
  <c r="O1794" i="21"/>
  <c r="P1794" i="21"/>
  <c r="Q1794" i="21"/>
  <c r="J1795" i="21"/>
  <c r="M1795" i="21"/>
  <c r="L1795" i="21"/>
  <c r="I1795" i="21"/>
  <c r="K1795" i="21"/>
  <c r="H1796" i="21"/>
  <c r="Q1795" i="21"/>
  <c r="O1795" i="21"/>
  <c r="P1795" i="21"/>
  <c r="H1797" i="21"/>
  <c r="K1796" i="21"/>
  <c r="I1796" i="21"/>
  <c r="L1796" i="21"/>
  <c r="J1796" i="21"/>
  <c r="M1796" i="21"/>
  <c r="M1797" i="21"/>
  <c r="H1798" i="21"/>
  <c r="I1797" i="21"/>
  <c r="J1797" i="21"/>
  <c r="L1797" i="21"/>
  <c r="K1797" i="21"/>
  <c r="Q1796" i="21"/>
  <c r="P1796" i="21"/>
  <c r="O1796" i="21"/>
  <c r="H1799" i="21"/>
  <c r="J1798" i="21"/>
  <c r="I1798" i="21"/>
  <c r="L1798" i="21"/>
  <c r="K1798" i="21"/>
  <c r="M1798" i="21"/>
  <c r="O1797" i="21"/>
  <c r="P1797" i="21"/>
  <c r="Q1797" i="21"/>
  <c r="L1799" i="21"/>
  <c r="I1799" i="21"/>
  <c r="M1799" i="21"/>
  <c r="H1800" i="21"/>
  <c r="J1799" i="21"/>
  <c r="K1799" i="21"/>
  <c r="O1798" i="21"/>
  <c r="Q1798" i="21"/>
  <c r="P1798" i="21"/>
  <c r="Q1799" i="21"/>
  <c r="O1799" i="21"/>
  <c r="P1799" i="21"/>
  <c r="L1800" i="21"/>
  <c r="H1801" i="21"/>
  <c r="J1800" i="21"/>
  <c r="M1800" i="21"/>
  <c r="I1800" i="21"/>
  <c r="K1800" i="21"/>
  <c r="I1801" i="21"/>
  <c r="K1801" i="21"/>
  <c r="H1802" i="21"/>
  <c r="L1801" i="21"/>
  <c r="M1801" i="21"/>
  <c r="J1801" i="21"/>
  <c r="P1800" i="21"/>
  <c r="Q1800" i="21"/>
  <c r="O1800" i="21"/>
  <c r="O1801" i="21"/>
  <c r="P1801" i="21"/>
  <c r="Q1801" i="21"/>
  <c r="M1802" i="21"/>
  <c r="K1802" i="21"/>
  <c r="L1802" i="21"/>
  <c r="I1802" i="21"/>
  <c r="J1802" i="21"/>
  <c r="H1803" i="21"/>
  <c r="P1802" i="21"/>
  <c r="Q1802" i="21"/>
  <c r="O1802" i="21"/>
  <c r="M1803" i="21"/>
  <c r="H1804" i="21"/>
  <c r="J1803" i="21"/>
  <c r="K1803" i="21"/>
  <c r="I1803" i="21"/>
  <c r="L1803" i="21"/>
  <c r="M1804" i="21"/>
  <c r="K1804" i="21"/>
  <c r="I1804" i="21"/>
  <c r="L1804" i="21"/>
  <c r="H1805" i="21"/>
  <c r="J1804" i="21"/>
  <c r="O1803" i="21"/>
  <c r="Q1803" i="21"/>
  <c r="P1803" i="21"/>
  <c r="P1804" i="21"/>
  <c r="O1804" i="21"/>
  <c r="Q1804" i="21"/>
  <c r="J1805" i="21"/>
  <c r="I1805" i="21"/>
  <c r="M1805" i="21"/>
  <c r="K1805" i="21"/>
  <c r="H1806" i="21"/>
  <c r="L1805" i="21"/>
  <c r="P1805" i="21"/>
  <c r="O1805" i="21"/>
  <c r="Q1805" i="21"/>
  <c r="L1806" i="21"/>
  <c r="M1806" i="21"/>
  <c r="K1806" i="21"/>
  <c r="J1806" i="21"/>
  <c r="H1807" i="21"/>
  <c r="I1806" i="21"/>
  <c r="H1808" i="21"/>
  <c r="M1807" i="21"/>
  <c r="I1807" i="21"/>
  <c r="J1807" i="21"/>
  <c r="L1807" i="21"/>
  <c r="K1807" i="21"/>
  <c r="Q1806" i="21"/>
  <c r="O1806" i="21"/>
  <c r="P1806" i="21"/>
  <c r="I1808" i="21"/>
  <c r="L1808" i="21"/>
  <c r="K1808" i="21"/>
  <c r="M1808" i="21"/>
  <c r="H1809" i="21"/>
  <c r="J1808" i="21"/>
  <c r="Q1807" i="21"/>
  <c r="P1807" i="21"/>
  <c r="O1807" i="21"/>
  <c r="P1808" i="21"/>
  <c r="Q1808" i="21"/>
  <c r="O1808" i="21"/>
  <c r="M1809" i="21"/>
  <c r="I1809" i="21"/>
  <c r="H1810" i="21"/>
  <c r="L1809" i="21"/>
  <c r="K1809" i="21"/>
  <c r="J1809" i="21"/>
  <c r="O1809" i="21"/>
  <c r="Q1809" i="21"/>
  <c r="P1809" i="21"/>
  <c r="J1810" i="21"/>
  <c r="K1810" i="21"/>
  <c r="L1810" i="21"/>
  <c r="I1810" i="21"/>
  <c r="H1811" i="21"/>
  <c r="M1810" i="21"/>
  <c r="O1810" i="21"/>
  <c r="P1810" i="21"/>
  <c r="Q1810" i="21"/>
  <c r="J1811" i="21"/>
  <c r="H1812" i="21"/>
  <c r="I1811" i="21"/>
  <c r="L1811" i="21"/>
  <c r="K1811" i="21"/>
  <c r="M1811" i="21"/>
  <c r="I1812" i="21"/>
  <c r="H1813" i="21"/>
  <c r="M1812" i="21"/>
  <c r="K1812" i="21"/>
  <c r="J1812" i="21"/>
  <c r="L1812" i="21"/>
  <c r="P1811" i="21"/>
  <c r="Q1811" i="21"/>
  <c r="O1811" i="21"/>
  <c r="O1812" i="21"/>
  <c r="P1812" i="21"/>
  <c r="Q1812" i="21"/>
  <c r="M1813" i="21"/>
  <c r="H1814" i="21"/>
  <c r="L1813" i="21"/>
  <c r="J1813" i="21"/>
  <c r="K1813" i="21"/>
  <c r="I1813" i="21"/>
  <c r="L1814" i="21"/>
  <c r="H1815" i="21"/>
  <c r="I1814" i="21"/>
  <c r="M1814" i="21"/>
  <c r="J1814" i="21"/>
  <c r="K1814" i="21"/>
  <c r="O1813" i="21"/>
  <c r="P1813" i="21"/>
  <c r="Q1813" i="21"/>
  <c r="I1815" i="21"/>
  <c r="J1815" i="21"/>
  <c r="L1815" i="21"/>
  <c r="M1815" i="21"/>
  <c r="K1815" i="21"/>
  <c r="H1816" i="21"/>
  <c r="Q1814" i="21"/>
  <c r="P1814" i="21"/>
  <c r="O1814" i="21"/>
  <c r="P1815" i="21"/>
  <c r="O1815" i="21"/>
  <c r="Q1815" i="21"/>
  <c r="K1816" i="21"/>
  <c r="I1816" i="21"/>
  <c r="L1816" i="21"/>
  <c r="H1817" i="21"/>
  <c r="M1816" i="21"/>
  <c r="J1816" i="21"/>
  <c r="Q1816" i="21"/>
  <c r="O1816" i="21"/>
  <c r="P1816" i="21"/>
  <c r="I1817" i="21"/>
  <c r="K1817" i="21"/>
  <c r="L1817" i="21"/>
  <c r="M1817" i="21"/>
  <c r="J1817" i="21"/>
  <c r="H1818" i="21"/>
  <c r="P1817" i="21"/>
  <c r="O1817" i="21"/>
  <c r="Q1817" i="21"/>
  <c r="K1818" i="21"/>
  <c r="I1818" i="21"/>
  <c r="J1818" i="21"/>
  <c r="L1818" i="21"/>
  <c r="M1818" i="21"/>
  <c r="H1819" i="21"/>
  <c r="O1818" i="21"/>
  <c r="P1818" i="21"/>
  <c r="Q1818" i="21"/>
  <c r="L1819" i="21"/>
  <c r="J1819" i="21"/>
  <c r="H1820" i="21"/>
  <c r="M1819" i="21"/>
  <c r="K1819" i="21"/>
  <c r="I1819" i="21"/>
  <c r="M1820" i="21"/>
  <c r="J1820" i="21"/>
  <c r="L1820" i="21"/>
  <c r="K1820" i="21"/>
  <c r="H1821" i="21"/>
  <c r="I1820" i="21"/>
  <c r="Q1819" i="21"/>
  <c r="O1819" i="21"/>
  <c r="P1819" i="21"/>
  <c r="J1821" i="21"/>
  <c r="K1821" i="21"/>
  <c r="L1821" i="21"/>
  <c r="M1821" i="21"/>
  <c r="H1822" i="21"/>
  <c r="I1821" i="21"/>
  <c r="Q1820" i="21"/>
  <c r="O1820" i="21"/>
  <c r="P1820" i="21"/>
  <c r="M1822" i="21"/>
  <c r="J1822" i="21"/>
  <c r="H1823" i="21"/>
  <c r="L1822" i="21"/>
  <c r="K1822" i="21"/>
  <c r="I1822" i="21"/>
  <c r="Q1821" i="21"/>
  <c r="O1821" i="21"/>
  <c r="P1821" i="21"/>
  <c r="J1823" i="21"/>
  <c r="M1823" i="21"/>
  <c r="I1823" i="21"/>
  <c r="K1823" i="21"/>
  <c r="L1823" i="21"/>
  <c r="H1824" i="21"/>
  <c r="P1822" i="21"/>
  <c r="Q1822" i="21"/>
  <c r="O1822" i="21"/>
  <c r="P1823" i="21"/>
  <c r="Q1823" i="21"/>
  <c r="O1823" i="21"/>
  <c r="K1824" i="21"/>
  <c r="J1824" i="21"/>
  <c r="I1824" i="21"/>
  <c r="L1824" i="21"/>
  <c r="M1824" i="21"/>
  <c r="H1825" i="21"/>
  <c r="Q1824" i="21"/>
  <c r="P1824" i="21"/>
  <c r="O1824" i="21"/>
  <c r="M1825" i="21"/>
  <c r="I1825" i="21"/>
  <c r="H1826" i="21"/>
  <c r="K1825" i="21"/>
  <c r="L1825" i="21"/>
  <c r="J1825" i="21"/>
  <c r="Q1825" i="21"/>
  <c r="P1825" i="21"/>
  <c r="O1825" i="21"/>
  <c r="I1826" i="21"/>
  <c r="K1826" i="21"/>
  <c r="L1826" i="21"/>
  <c r="H1827" i="21"/>
  <c r="J1826" i="21"/>
  <c r="M1826" i="21"/>
  <c r="O1826" i="21"/>
  <c r="Q1826" i="21"/>
  <c r="P1826" i="21"/>
  <c r="M1827" i="21"/>
  <c r="K1827" i="21"/>
  <c r="H1828" i="21"/>
  <c r="I1827" i="21"/>
  <c r="J1827" i="21"/>
  <c r="L1827" i="21"/>
  <c r="H1829" i="21"/>
  <c r="I1828" i="21"/>
  <c r="L1828" i="21"/>
  <c r="J1828" i="21"/>
  <c r="M1828" i="21"/>
  <c r="K1828" i="21"/>
  <c r="O1827" i="21"/>
  <c r="Q1827" i="21"/>
  <c r="P1827" i="21"/>
  <c r="M1829" i="21"/>
  <c r="K1829" i="21"/>
  <c r="L1829" i="21"/>
  <c r="I1829" i="21"/>
  <c r="J1829" i="21"/>
  <c r="H1830" i="21"/>
  <c r="Q1828" i="21"/>
  <c r="O1828" i="21"/>
  <c r="P1828" i="21"/>
  <c r="P1829" i="21"/>
  <c r="O1829" i="21"/>
  <c r="Q1829" i="21"/>
  <c r="L1830" i="21"/>
  <c r="J1830" i="21"/>
  <c r="H1831" i="21"/>
  <c r="K1830" i="21"/>
  <c r="I1830" i="21"/>
  <c r="M1830" i="21"/>
  <c r="L1831" i="21"/>
  <c r="I1831" i="21"/>
  <c r="K1831" i="21"/>
  <c r="M1831" i="21"/>
  <c r="H1832" i="21"/>
  <c r="J1831" i="21"/>
  <c r="O1830" i="21"/>
  <c r="P1830" i="21"/>
  <c r="Q1830" i="21"/>
  <c r="O1831" i="21"/>
  <c r="P1831" i="21"/>
  <c r="Q1831" i="21"/>
  <c r="H1833" i="21"/>
  <c r="J1832" i="21"/>
  <c r="K1832" i="21"/>
  <c r="M1832" i="21"/>
  <c r="I1832" i="21"/>
  <c r="L1832" i="21"/>
  <c r="M1833" i="21"/>
  <c r="K1833" i="21"/>
  <c r="H1834" i="21"/>
  <c r="L1833" i="21"/>
  <c r="I1833" i="21"/>
  <c r="J1833" i="21"/>
  <c r="P1832" i="21"/>
  <c r="O1832" i="21"/>
  <c r="Q1832" i="21"/>
  <c r="J1834" i="21"/>
  <c r="K1834" i="21"/>
  <c r="M1834" i="21"/>
  <c r="I1834" i="21"/>
  <c r="L1834" i="21"/>
  <c r="H1835" i="21"/>
  <c r="P1833" i="21"/>
  <c r="O1833" i="21"/>
  <c r="Q1833" i="21"/>
  <c r="O1834" i="21"/>
  <c r="P1834" i="21"/>
  <c r="Q1834" i="21"/>
  <c r="I1835" i="21"/>
  <c r="J1835" i="21"/>
  <c r="M1835" i="21"/>
  <c r="L1835" i="21"/>
  <c r="K1835" i="21"/>
  <c r="H1836" i="21"/>
  <c r="Q1835" i="21"/>
  <c r="O1835" i="21"/>
  <c r="P1835" i="21"/>
  <c r="K1836" i="21"/>
  <c r="M1836" i="21"/>
  <c r="I1836" i="21"/>
  <c r="L1836" i="21"/>
  <c r="H1837" i="21"/>
  <c r="J1836" i="21"/>
  <c r="P1836" i="21"/>
  <c r="Q1836" i="21"/>
  <c r="O1836" i="21"/>
  <c r="M1837" i="21"/>
  <c r="I1837" i="21"/>
  <c r="J1837" i="21"/>
  <c r="K1837" i="21"/>
  <c r="H1838" i="21"/>
  <c r="L1837" i="21"/>
  <c r="O1837" i="21"/>
  <c r="Q1837" i="21"/>
  <c r="P1837" i="21"/>
  <c r="M1838" i="21"/>
  <c r="J1838" i="21"/>
  <c r="K1838" i="21"/>
  <c r="H1839" i="21"/>
  <c r="L1838" i="21"/>
  <c r="I1838" i="21"/>
  <c r="L1839" i="21"/>
  <c r="H1840" i="21"/>
  <c r="J1839" i="21"/>
  <c r="I1839" i="21"/>
  <c r="K1839" i="21"/>
  <c r="M1839" i="21"/>
  <c r="O1838" i="21"/>
  <c r="Q1838" i="21"/>
  <c r="P1838" i="21"/>
  <c r="L1840" i="21"/>
  <c r="M1840" i="21"/>
  <c r="K1840" i="21"/>
  <c r="H1841" i="21"/>
  <c r="J1840" i="21"/>
  <c r="I1840" i="21"/>
  <c r="Q1839" i="21"/>
  <c r="O1839" i="21"/>
  <c r="P1839" i="21"/>
  <c r="K1841" i="21"/>
  <c r="I1841" i="21"/>
  <c r="L1841" i="21"/>
  <c r="M1841" i="21"/>
  <c r="J1841" i="21"/>
  <c r="H1842" i="21"/>
  <c r="O1840" i="21"/>
  <c r="Q1840" i="21"/>
  <c r="P1840" i="21"/>
  <c r="Q1841" i="21"/>
  <c r="P1841" i="21"/>
  <c r="O1841" i="21"/>
  <c r="I1842" i="21"/>
  <c r="J1842" i="21"/>
  <c r="H1843" i="21"/>
  <c r="K1842" i="21"/>
  <c r="L1842" i="21"/>
  <c r="M1842" i="21"/>
  <c r="O1842" i="21"/>
  <c r="Q1842" i="21"/>
  <c r="P1842" i="21"/>
  <c r="M1843" i="21"/>
  <c r="H1844" i="21"/>
  <c r="L1843" i="21"/>
  <c r="I1843" i="21"/>
  <c r="J1843" i="21"/>
  <c r="K1843" i="21"/>
  <c r="H1845" i="21"/>
  <c r="K1844" i="21"/>
  <c r="L1844" i="21"/>
  <c r="M1844" i="21"/>
  <c r="I1844" i="21"/>
  <c r="J1844" i="21"/>
  <c r="P1843" i="21"/>
  <c r="O1843" i="21"/>
  <c r="Q1843" i="21"/>
  <c r="M1845" i="21"/>
  <c r="I1845" i="21"/>
  <c r="K1845" i="21"/>
  <c r="J1845" i="21"/>
  <c r="L1845" i="21"/>
  <c r="H1846" i="21"/>
  <c r="O1844" i="21"/>
  <c r="Q1844" i="21"/>
  <c r="P1844" i="21"/>
  <c r="Q1845" i="21"/>
  <c r="P1845" i="21"/>
  <c r="O1845" i="21"/>
  <c r="K1846" i="21"/>
  <c r="H1847" i="21"/>
  <c r="M1846" i="21"/>
  <c r="L1846" i="21"/>
  <c r="J1846" i="21"/>
  <c r="I1846" i="21"/>
  <c r="K1847" i="21"/>
  <c r="I1847" i="21"/>
  <c r="H1848" i="21"/>
  <c r="J1847" i="21"/>
  <c r="L1847" i="21"/>
  <c r="M1847" i="21"/>
  <c r="O1846" i="21"/>
  <c r="Q1846" i="21"/>
  <c r="P1846" i="21"/>
  <c r="O1847" i="21"/>
  <c r="Q1847" i="21"/>
  <c r="P1847" i="21"/>
  <c r="J1848" i="21"/>
  <c r="H1849" i="21"/>
  <c r="I1848" i="21"/>
  <c r="L1848" i="21"/>
  <c r="K1848" i="21"/>
  <c r="M1848" i="21"/>
  <c r="H1850" i="21"/>
  <c r="I1849" i="21"/>
  <c r="M1849" i="21"/>
  <c r="K1849" i="21"/>
  <c r="L1849" i="21"/>
  <c r="J1849" i="21"/>
  <c r="Q1848" i="21"/>
  <c r="P1848" i="21"/>
  <c r="O1848" i="21"/>
  <c r="K1850" i="21"/>
  <c r="J1850" i="21"/>
  <c r="I1850" i="21"/>
  <c r="H1851" i="21"/>
  <c r="L1850" i="21"/>
  <c r="M1850" i="21"/>
  <c r="O1849" i="21"/>
  <c r="P1849" i="21"/>
  <c r="Q1849" i="21"/>
  <c r="O1850" i="21"/>
  <c r="P1850" i="21"/>
  <c r="Q1850" i="21"/>
  <c r="L1851" i="21"/>
  <c r="K1851" i="21"/>
  <c r="I1851" i="21"/>
  <c r="M1851" i="21"/>
  <c r="J1851" i="21"/>
  <c r="H1852" i="21"/>
  <c r="O1851" i="21"/>
  <c r="Q1851" i="21"/>
  <c r="P1851" i="21"/>
  <c r="K1852" i="21"/>
  <c r="H1853" i="21"/>
  <c r="L1852" i="21"/>
  <c r="J1852" i="21"/>
  <c r="I1852" i="21"/>
  <c r="M1852" i="21"/>
  <c r="H1854" i="21"/>
  <c r="K1853" i="21"/>
  <c r="J1853" i="21"/>
  <c r="I1853" i="21"/>
  <c r="L1853" i="21"/>
  <c r="M1853" i="21"/>
  <c r="O1852" i="21"/>
  <c r="Q1852" i="21"/>
  <c r="P1852" i="21"/>
  <c r="H1855" i="21"/>
  <c r="M1854" i="21"/>
  <c r="K1854" i="21"/>
  <c r="L1854" i="21"/>
  <c r="I1854" i="21"/>
  <c r="J1854" i="21"/>
  <c r="P1853" i="21"/>
  <c r="Q1853" i="21"/>
  <c r="O1853" i="21"/>
  <c r="L1855" i="21"/>
  <c r="I1855" i="21"/>
  <c r="H1856" i="21"/>
  <c r="J1855" i="21"/>
  <c r="M1855" i="21"/>
  <c r="K1855" i="21"/>
  <c r="Q1854" i="21"/>
  <c r="P1854" i="21"/>
  <c r="O1854" i="21"/>
  <c r="P1855" i="21"/>
  <c r="Q1855" i="21"/>
  <c r="O1855" i="21"/>
  <c r="K1856" i="21"/>
  <c r="L1856" i="21"/>
  <c r="J1856" i="21"/>
  <c r="I1856" i="21"/>
  <c r="M1856" i="21"/>
  <c r="H1857" i="21"/>
  <c r="Q1856" i="21"/>
  <c r="P1856" i="21"/>
  <c r="O1856" i="21"/>
  <c r="I1857" i="21"/>
  <c r="M1857" i="21"/>
  <c r="J1857" i="21"/>
  <c r="K1857" i="21"/>
  <c r="L1857" i="21"/>
  <c r="H1858" i="21"/>
  <c r="Q1857" i="21"/>
  <c r="P1857" i="21"/>
  <c r="O1857" i="21"/>
  <c r="M1858" i="21"/>
  <c r="L1858" i="21"/>
  <c r="H1859" i="21"/>
  <c r="I1858" i="21"/>
  <c r="K1858" i="21"/>
  <c r="J1858" i="21"/>
  <c r="L1859" i="21"/>
  <c r="M1859" i="21"/>
  <c r="I1859" i="21"/>
  <c r="H1860" i="21"/>
  <c r="J1859" i="21"/>
  <c r="K1859" i="21"/>
  <c r="P1858" i="21"/>
  <c r="Q1858" i="21"/>
  <c r="O1858" i="21"/>
  <c r="P1859" i="21"/>
  <c r="Q1859" i="21"/>
  <c r="O1859" i="21"/>
  <c r="M1860" i="21"/>
  <c r="K1860" i="21"/>
  <c r="I1860" i="21"/>
  <c r="H1861" i="21"/>
  <c r="L1860" i="21"/>
  <c r="J1860" i="21"/>
  <c r="O1860" i="21"/>
  <c r="P1860" i="21"/>
  <c r="Q1860" i="21"/>
  <c r="L1861" i="21"/>
  <c r="I1861" i="21"/>
  <c r="M1861" i="21"/>
  <c r="J1861" i="21"/>
  <c r="H1862" i="21"/>
  <c r="K1861" i="21"/>
  <c r="O1861" i="21"/>
  <c r="P1861" i="21"/>
  <c r="Q1861" i="21"/>
  <c r="H1863" i="21"/>
  <c r="K1862" i="21"/>
  <c r="M1862" i="21"/>
  <c r="L1862" i="21"/>
  <c r="I1862" i="21"/>
  <c r="J1862" i="21"/>
  <c r="L1863" i="21"/>
  <c r="K1863" i="21"/>
  <c r="M1863" i="21"/>
  <c r="H1864" i="21"/>
  <c r="I1863" i="21"/>
  <c r="J1863" i="21"/>
  <c r="P1862" i="21"/>
  <c r="Q1862" i="21"/>
  <c r="O1862" i="21"/>
  <c r="J1864" i="21"/>
  <c r="I1864" i="21"/>
  <c r="L1864" i="21"/>
  <c r="M1864" i="21"/>
  <c r="H1865" i="21"/>
  <c r="K1864" i="21"/>
  <c r="Q1863" i="21"/>
  <c r="P1863" i="21"/>
  <c r="O1863" i="21"/>
  <c r="P1864" i="21"/>
  <c r="Q1864" i="21"/>
  <c r="O1864" i="21"/>
  <c r="H1866" i="21"/>
  <c r="J1865" i="21"/>
  <c r="M1865" i="21"/>
  <c r="L1865" i="21"/>
  <c r="I1865" i="21"/>
  <c r="K1865" i="21"/>
  <c r="J1866" i="21"/>
  <c r="M1866" i="21"/>
  <c r="L1866" i="21"/>
  <c r="I1866" i="21"/>
  <c r="H1867" i="21"/>
  <c r="K1866" i="21"/>
  <c r="Q1865" i="21"/>
  <c r="O1865" i="21"/>
  <c r="P1865" i="21"/>
  <c r="Q1866" i="21"/>
  <c r="O1866" i="21"/>
  <c r="P1866" i="21"/>
  <c r="I1867" i="21"/>
  <c r="J1867" i="21"/>
  <c r="L1867" i="21"/>
  <c r="M1867" i="21"/>
  <c r="K1867" i="21"/>
  <c r="H1868" i="21"/>
  <c r="P1867" i="21"/>
  <c r="Q1867" i="21"/>
  <c r="O1867" i="21"/>
  <c r="I1868" i="21"/>
  <c r="H1869" i="21"/>
  <c r="M1868" i="21"/>
  <c r="K1868" i="21"/>
  <c r="L1868" i="21"/>
  <c r="J1868" i="21"/>
  <c r="Q1868" i="21"/>
  <c r="P1868" i="21"/>
  <c r="O1868" i="21"/>
  <c r="K1869" i="21"/>
  <c r="L1869" i="21"/>
  <c r="H1870" i="21"/>
  <c r="J1869" i="21"/>
  <c r="M1869" i="21"/>
  <c r="I1869" i="21"/>
  <c r="H1871" i="21"/>
  <c r="M1870" i="21"/>
  <c r="L1870" i="21"/>
  <c r="J1870" i="21"/>
  <c r="K1870" i="21"/>
  <c r="I1870" i="21"/>
  <c r="P1869" i="21"/>
  <c r="Q1869" i="21"/>
  <c r="O1869" i="21"/>
  <c r="J1871" i="21"/>
  <c r="K1871" i="21"/>
  <c r="L1871" i="21"/>
  <c r="I1871" i="21"/>
  <c r="H1872" i="21"/>
  <c r="M1871" i="21"/>
  <c r="O1870" i="21"/>
  <c r="Q1870" i="21"/>
  <c r="P1870" i="21"/>
  <c r="O1871" i="21"/>
  <c r="P1871" i="21"/>
  <c r="Q1871" i="21"/>
  <c r="K1872" i="21"/>
  <c r="L1872" i="21"/>
  <c r="H1873" i="21"/>
  <c r="I1872" i="21"/>
  <c r="J1872" i="21"/>
  <c r="M1872" i="21"/>
  <c r="K1873" i="21"/>
  <c r="I1873" i="21"/>
  <c r="H1874" i="21"/>
  <c r="J1873" i="21"/>
  <c r="M1873" i="21"/>
  <c r="L1873" i="21"/>
  <c r="O1872" i="21"/>
  <c r="Q1872" i="21"/>
  <c r="P1872" i="21"/>
  <c r="P1873" i="21"/>
  <c r="Q1873" i="21"/>
  <c r="O1873" i="21"/>
  <c r="K1874" i="21"/>
  <c r="M1874" i="21"/>
  <c r="I1874" i="21"/>
  <c r="H1875" i="21"/>
  <c r="L1874" i="21"/>
  <c r="J1874" i="21"/>
  <c r="P1874" i="21"/>
  <c r="O1874" i="21"/>
  <c r="Q1874" i="21"/>
  <c r="I1875" i="21"/>
  <c r="J1875" i="21"/>
  <c r="K1875" i="21"/>
  <c r="M1875" i="21"/>
  <c r="H1876" i="21"/>
  <c r="L1875" i="21"/>
  <c r="P1875" i="21"/>
  <c r="Q1875" i="21"/>
  <c r="O1875" i="21"/>
  <c r="K1876" i="21"/>
  <c r="L1876" i="21"/>
  <c r="J1876" i="21"/>
  <c r="H1877" i="21"/>
  <c r="I1876" i="21"/>
  <c r="M1876" i="21"/>
  <c r="L1877" i="21"/>
  <c r="K1877" i="21"/>
  <c r="H1878" i="21"/>
  <c r="I1877" i="21"/>
  <c r="M1877" i="21"/>
  <c r="J1877" i="21"/>
  <c r="Q1876" i="21"/>
  <c r="P1876" i="21"/>
  <c r="O1876" i="21"/>
  <c r="K1878" i="21"/>
  <c r="H1879" i="21"/>
  <c r="I1878" i="21"/>
  <c r="L1878" i="21"/>
  <c r="M1878" i="21"/>
  <c r="J1878" i="21"/>
  <c r="P1877" i="21"/>
  <c r="Q1877" i="21"/>
  <c r="O1877" i="21"/>
  <c r="L1879" i="21"/>
  <c r="M1879" i="21"/>
  <c r="K1879" i="21"/>
  <c r="I1879" i="21"/>
  <c r="H1880" i="21"/>
  <c r="J1879" i="21"/>
  <c r="O1878" i="21"/>
  <c r="P1878" i="21"/>
  <c r="Q1878" i="21"/>
  <c r="O1879" i="21"/>
  <c r="Q1879" i="21"/>
  <c r="P1879" i="21"/>
  <c r="K1880" i="21"/>
  <c r="I1880" i="21"/>
  <c r="J1880" i="21"/>
  <c r="M1880" i="21"/>
  <c r="H1881" i="21"/>
  <c r="L1880" i="21"/>
  <c r="O1880" i="21"/>
  <c r="P1880" i="21"/>
  <c r="Q1880" i="21"/>
  <c r="L1881" i="21"/>
  <c r="K1881" i="21"/>
  <c r="J1881" i="21"/>
  <c r="M1881" i="21"/>
  <c r="H1882" i="21"/>
  <c r="I1881" i="21"/>
  <c r="M1882" i="21"/>
  <c r="K1882" i="21"/>
  <c r="J1882" i="21"/>
  <c r="H1883" i="21"/>
  <c r="L1882" i="21"/>
  <c r="I1882" i="21"/>
  <c r="Q1881" i="21"/>
  <c r="P1881" i="21"/>
  <c r="O1881" i="21"/>
  <c r="M1883" i="21"/>
  <c r="I1883" i="21"/>
  <c r="K1883" i="21"/>
  <c r="J1883" i="21"/>
  <c r="L1883" i="21"/>
  <c r="H1884" i="21"/>
  <c r="O1882" i="21"/>
  <c r="Q1882" i="21"/>
  <c r="P1882" i="21"/>
  <c r="P1883" i="21"/>
  <c r="O1883" i="21"/>
  <c r="Q1883" i="21"/>
  <c r="M1884" i="21"/>
  <c r="I1884" i="21"/>
  <c r="K1884" i="21"/>
  <c r="H1885" i="21"/>
  <c r="J1884" i="21"/>
  <c r="L1884" i="21"/>
  <c r="Q1884" i="21"/>
  <c r="O1884" i="21"/>
  <c r="P1884" i="21"/>
  <c r="J1885" i="21"/>
  <c r="K1885" i="21"/>
  <c r="H1886" i="21"/>
  <c r="M1885" i="21"/>
  <c r="L1885" i="21"/>
  <c r="I1885" i="21"/>
  <c r="K1886" i="21"/>
  <c r="J1886" i="21"/>
  <c r="M1886" i="21"/>
  <c r="I1886" i="21"/>
  <c r="H1887" i="21"/>
  <c r="L1886" i="21"/>
  <c r="Q1885" i="21"/>
  <c r="P1885" i="21"/>
  <c r="O1885" i="21"/>
  <c r="Q1886" i="21"/>
  <c r="O1886" i="21"/>
  <c r="P1886" i="21"/>
  <c r="M1887" i="21"/>
  <c r="L1887" i="21"/>
  <c r="I1887" i="21"/>
  <c r="K1887" i="21"/>
  <c r="H1888" i="21"/>
  <c r="J1887" i="21"/>
  <c r="Q1887" i="21"/>
  <c r="P1887" i="21"/>
  <c r="O1887" i="21"/>
  <c r="K1888" i="21"/>
  <c r="M1888" i="21"/>
  <c r="J1888" i="21"/>
  <c r="I1888" i="21"/>
  <c r="L1888" i="21"/>
  <c r="H1889" i="21"/>
  <c r="P1888" i="21"/>
  <c r="O1888" i="21"/>
  <c r="Q1888" i="21"/>
  <c r="M1889" i="21"/>
  <c r="K1889" i="21"/>
  <c r="H1890" i="21"/>
  <c r="L1889" i="21"/>
  <c r="J1889" i="21"/>
  <c r="I1889" i="21"/>
  <c r="I1890" i="21"/>
  <c r="L1890" i="21"/>
  <c r="J1890" i="21"/>
  <c r="M1890" i="21"/>
  <c r="K1890" i="21"/>
  <c r="H1891" i="21"/>
  <c r="P1889" i="21"/>
  <c r="O1889" i="21"/>
  <c r="Q1889" i="21"/>
  <c r="P1890" i="21"/>
  <c r="O1890" i="21"/>
  <c r="Q1890" i="21"/>
  <c r="I1891" i="21"/>
  <c r="L1891" i="21"/>
  <c r="J1891" i="21"/>
  <c r="H1892" i="21"/>
  <c r="K1891" i="21"/>
  <c r="M1891" i="21"/>
  <c r="P1891" i="21"/>
  <c r="O1891" i="21"/>
  <c r="Q1891" i="21"/>
  <c r="J1892" i="21"/>
  <c r="I1892" i="21"/>
  <c r="M1892" i="21"/>
  <c r="K1892" i="21"/>
  <c r="L1892" i="21"/>
  <c r="H1893" i="21"/>
  <c r="O1892" i="21"/>
  <c r="Q1892" i="21"/>
  <c r="P1892" i="21"/>
  <c r="L1893" i="21"/>
  <c r="M1893" i="21"/>
  <c r="K1893" i="21"/>
  <c r="J1893" i="21"/>
  <c r="I1893" i="21"/>
  <c r="H1894" i="21"/>
  <c r="P1893" i="21"/>
  <c r="Q1893" i="21"/>
  <c r="O1893" i="21"/>
  <c r="K1894" i="21"/>
  <c r="H1895" i="21"/>
  <c r="L1894" i="21"/>
  <c r="M1894" i="21"/>
  <c r="J1894" i="21"/>
  <c r="I1894" i="21"/>
  <c r="K1895" i="21"/>
  <c r="L1895" i="21"/>
  <c r="H1896" i="21"/>
  <c r="I1895" i="21"/>
  <c r="J1895" i="21"/>
  <c r="M1895" i="21"/>
  <c r="P1894" i="21"/>
  <c r="Q1894" i="21"/>
  <c r="O1894" i="21"/>
  <c r="K1896" i="21"/>
  <c r="I1896" i="21"/>
  <c r="H1897" i="21"/>
  <c r="J1896" i="21"/>
  <c r="M1896" i="21"/>
  <c r="L1896" i="21"/>
  <c r="Q1895" i="21"/>
  <c r="P1895" i="21"/>
  <c r="O1895" i="21"/>
  <c r="P1896" i="21"/>
  <c r="O1896" i="21"/>
  <c r="Q1896" i="21"/>
  <c r="K1897" i="21"/>
  <c r="H1898" i="21"/>
  <c r="I1897" i="21"/>
  <c r="L1897" i="21"/>
  <c r="M1897" i="21"/>
  <c r="J1897" i="21"/>
  <c r="M1898" i="21"/>
  <c r="K1898" i="21"/>
  <c r="J1898" i="21"/>
  <c r="I1898" i="21"/>
  <c r="L1898" i="21"/>
  <c r="H1899" i="21"/>
  <c r="O1897" i="21"/>
  <c r="P1897" i="21"/>
  <c r="Q1897" i="21"/>
  <c r="O1898" i="21"/>
  <c r="Q1898" i="21"/>
  <c r="P1898" i="21"/>
  <c r="I1899" i="21"/>
  <c r="K1899" i="21"/>
  <c r="H1900" i="21"/>
  <c r="L1899" i="21"/>
  <c r="J1899" i="21"/>
  <c r="M1899" i="21"/>
  <c r="O1899" i="21"/>
  <c r="P1899" i="21"/>
  <c r="Q1899" i="21"/>
  <c r="J1900" i="21"/>
  <c r="L1900" i="21"/>
  <c r="M1900" i="21"/>
  <c r="H1901" i="21"/>
  <c r="I1900" i="21"/>
  <c r="K1900" i="21"/>
  <c r="K1901" i="21"/>
  <c r="L1901" i="21"/>
  <c r="M1901" i="21"/>
  <c r="J1901" i="21"/>
  <c r="I1901" i="21"/>
  <c r="H1902" i="21"/>
  <c r="P1900" i="21"/>
  <c r="Q1900" i="21"/>
  <c r="O1900" i="21"/>
  <c r="P1901" i="21"/>
  <c r="Q1901" i="21"/>
  <c r="O1901" i="21"/>
  <c r="K1902" i="21"/>
  <c r="L1902" i="21"/>
  <c r="I1902" i="21"/>
  <c r="M1902" i="21"/>
  <c r="J1902" i="21"/>
  <c r="H1903" i="21"/>
  <c r="Q1902" i="21"/>
  <c r="O1902" i="21"/>
  <c r="P1902" i="21"/>
  <c r="L1903" i="21"/>
  <c r="H1904" i="21"/>
  <c r="K1903" i="21"/>
  <c r="I1903" i="21"/>
  <c r="J1903" i="21"/>
  <c r="M1903" i="21"/>
  <c r="M1904" i="21"/>
  <c r="K1904" i="21"/>
  <c r="L1904" i="21"/>
  <c r="I1904" i="21"/>
  <c r="J1904" i="21"/>
  <c r="H1905" i="21"/>
  <c r="P1903" i="21"/>
  <c r="O1903" i="21"/>
  <c r="Q1903" i="21"/>
  <c r="Q1904" i="21"/>
  <c r="O1904" i="21"/>
  <c r="P1904" i="21"/>
  <c r="H1906" i="21"/>
  <c r="L1905" i="21"/>
  <c r="M1905" i="21"/>
  <c r="I1905" i="21"/>
  <c r="K1905" i="21"/>
  <c r="J1905" i="21"/>
  <c r="M1906" i="21"/>
  <c r="I1906" i="21"/>
  <c r="K1906" i="21"/>
  <c r="H1907" i="21"/>
  <c r="L1906" i="21"/>
  <c r="J1906" i="21"/>
  <c r="O1905" i="21"/>
  <c r="P1905" i="21"/>
  <c r="Q1905" i="21"/>
  <c r="P1906" i="21"/>
  <c r="Q1906" i="21"/>
  <c r="O1906" i="21"/>
  <c r="K1907" i="21"/>
  <c r="H1908" i="21"/>
  <c r="J1907" i="21"/>
  <c r="L1907" i="21"/>
  <c r="I1907" i="21"/>
  <c r="M1907" i="21"/>
  <c r="L1908" i="21"/>
  <c r="J1908" i="21"/>
  <c r="M1908" i="21"/>
  <c r="I1908" i="21"/>
  <c r="H1909" i="21"/>
  <c r="K1908" i="21"/>
  <c r="O1907" i="21"/>
  <c r="Q1907" i="21"/>
  <c r="P1907" i="21"/>
  <c r="O1908" i="21"/>
  <c r="Q1908" i="21"/>
  <c r="P1908" i="21"/>
  <c r="L1909" i="21"/>
  <c r="I1909" i="21"/>
  <c r="H1910" i="21"/>
  <c r="K1909" i="21"/>
  <c r="J1909" i="21"/>
  <c r="M1909" i="21"/>
  <c r="O1909" i="21"/>
  <c r="Q1909" i="21"/>
  <c r="P1909" i="21"/>
  <c r="H1911" i="21"/>
  <c r="K1910" i="21"/>
  <c r="M1910" i="21"/>
  <c r="J1910" i="21"/>
  <c r="I1910" i="21"/>
  <c r="L1910" i="21"/>
  <c r="L1911" i="21"/>
  <c r="M1911" i="21"/>
  <c r="K1911" i="21"/>
  <c r="I1911" i="21"/>
  <c r="J1911" i="21"/>
  <c r="H1912" i="21"/>
  <c r="P1910" i="21"/>
  <c r="Q1910" i="21"/>
  <c r="O1910" i="21"/>
  <c r="O1911" i="21"/>
  <c r="P1911" i="21"/>
  <c r="Q1911" i="21"/>
  <c r="L1912" i="21"/>
  <c r="M1912" i="21"/>
  <c r="K1912" i="21"/>
  <c r="I1912" i="21"/>
  <c r="J1912" i="21"/>
  <c r="H1913" i="21"/>
  <c r="O1912" i="21"/>
  <c r="Q1912" i="21"/>
  <c r="P1912" i="21"/>
  <c r="H1914" i="21"/>
  <c r="L1913" i="21"/>
  <c r="I1913" i="21"/>
  <c r="J1913" i="21"/>
  <c r="M1913" i="21"/>
  <c r="K1913" i="21"/>
  <c r="L1914" i="21"/>
  <c r="H1915" i="21"/>
  <c r="J1914" i="21"/>
  <c r="I1914" i="21"/>
  <c r="K1914" i="21"/>
  <c r="M1914" i="21"/>
  <c r="O1913" i="21"/>
  <c r="P1913" i="21"/>
  <c r="Q1913" i="21"/>
  <c r="H1916" i="21"/>
  <c r="I1915" i="21"/>
  <c r="K1915" i="21"/>
  <c r="J1915" i="21"/>
  <c r="M1915" i="21"/>
  <c r="L1915" i="21"/>
  <c r="Q1914" i="21"/>
  <c r="O1914" i="21"/>
  <c r="P1914" i="21"/>
  <c r="M1916" i="21"/>
  <c r="K1916" i="21"/>
  <c r="L1916" i="21"/>
  <c r="I1916" i="21"/>
  <c r="J1916" i="21"/>
  <c r="H1917" i="21"/>
  <c r="P1915" i="21"/>
  <c r="Q1915" i="21"/>
  <c r="O1915" i="21"/>
  <c r="O1916" i="21"/>
  <c r="Q1916" i="21"/>
  <c r="P1916" i="21"/>
  <c r="I1917" i="21"/>
  <c r="L1917" i="21"/>
  <c r="K1917" i="21"/>
  <c r="J1917" i="21"/>
  <c r="M1917" i="21"/>
  <c r="H1918" i="21"/>
  <c r="P1917" i="21"/>
  <c r="O1917" i="21"/>
  <c r="Q1917" i="21"/>
  <c r="L1918" i="21"/>
  <c r="J1918" i="21"/>
  <c r="M1918" i="21"/>
  <c r="H1919" i="21"/>
  <c r="K1918" i="21"/>
  <c r="I1918" i="21"/>
  <c r="I1919" i="21"/>
  <c r="H1920" i="21"/>
  <c r="L1919" i="21"/>
  <c r="K1919" i="21"/>
  <c r="J1919" i="21"/>
  <c r="M1919" i="21"/>
  <c r="Q1918" i="21"/>
  <c r="O1918" i="21"/>
  <c r="P1918" i="21"/>
  <c r="Q1919" i="21"/>
  <c r="P1919" i="21"/>
  <c r="O1919" i="21"/>
  <c r="I1920" i="21"/>
  <c r="M1920" i="21"/>
  <c r="L1920" i="21"/>
  <c r="K1920" i="21"/>
  <c r="H1921" i="21"/>
  <c r="J1920" i="21"/>
  <c r="P1920" i="21"/>
  <c r="O1920" i="21"/>
  <c r="Q1920" i="21"/>
  <c r="L1921" i="21"/>
  <c r="I1921" i="21"/>
  <c r="J1921" i="21"/>
  <c r="M1921" i="21"/>
  <c r="H1922" i="21"/>
  <c r="K1921" i="21"/>
  <c r="P1921" i="21"/>
  <c r="O1921" i="21"/>
  <c r="Q1921" i="21"/>
  <c r="J1922" i="21"/>
  <c r="H1923" i="21"/>
  <c r="I1922" i="21"/>
  <c r="K1922" i="21"/>
  <c r="M1922" i="21"/>
  <c r="L1922" i="21"/>
  <c r="H1924" i="21"/>
  <c r="L1923" i="21"/>
  <c r="K1923" i="21"/>
  <c r="J1923" i="21"/>
  <c r="I1923" i="21"/>
  <c r="M1923" i="21"/>
  <c r="Q1922" i="21"/>
  <c r="P1922" i="21"/>
  <c r="O1922" i="21"/>
  <c r="L1924" i="21"/>
  <c r="M1924" i="21"/>
  <c r="K1924" i="21"/>
  <c r="I1924" i="21"/>
  <c r="H1925" i="21"/>
  <c r="J1924" i="21"/>
  <c r="O1923" i="21"/>
  <c r="Q1923" i="21"/>
  <c r="P1923" i="21"/>
  <c r="O1924" i="21"/>
  <c r="Q1924" i="21"/>
  <c r="P1924" i="21"/>
  <c r="M1925" i="21"/>
  <c r="L1925" i="21"/>
  <c r="H1926" i="21"/>
  <c r="I1925" i="21"/>
  <c r="J1925" i="21"/>
  <c r="K1925" i="21"/>
  <c r="J1926" i="21"/>
  <c r="I1926" i="21"/>
  <c r="M1926" i="21"/>
  <c r="L1926" i="21"/>
  <c r="K1926" i="21"/>
  <c r="H1927" i="21"/>
  <c r="P1925" i="21"/>
  <c r="O1925" i="21"/>
  <c r="Q1925" i="21"/>
  <c r="P1926" i="21"/>
  <c r="Q1926" i="21"/>
  <c r="O1926" i="21"/>
  <c r="H1928" i="21"/>
  <c r="J1927" i="21"/>
  <c r="I1927" i="21"/>
  <c r="K1927" i="21"/>
  <c r="L1927" i="21"/>
  <c r="M1927" i="21"/>
  <c r="I1928" i="21"/>
  <c r="J1928" i="21"/>
  <c r="L1928" i="21"/>
  <c r="M1928" i="21"/>
  <c r="H1929" i="21"/>
  <c r="K1928" i="21"/>
  <c r="O1927" i="21"/>
  <c r="P1927" i="21"/>
  <c r="Q1927" i="21"/>
  <c r="O1928" i="21"/>
  <c r="Q1928" i="21"/>
  <c r="P1928" i="21"/>
  <c r="K1929" i="21"/>
  <c r="H1930" i="21"/>
  <c r="I1929" i="21"/>
  <c r="M1929" i="21"/>
  <c r="L1929" i="21"/>
  <c r="J1929" i="21"/>
  <c r="J1930" i="21"/>
  <c r="M1930" i="21"/>
  <c r="L1930" i="21"/>
  <c r="H1931" i="21"/>
  <c r="I1930" i="21"/>
  <c r="K1930" i="21"/>
  <c r="P1929" i="21"/>
  <c r="O1929" i="21"/>
  <c r="Q1929" i="21"/>
  <c r="I1931" i="21"/>
  <c r="M1931" i="21"/>
  <c r="L1931" i="21"/>
  <c r="H1932" i="21"/>
  <c r="J1931" i="21"/>
  <c r="K1931" i="21"/>
  <c r="O1930" i="21"/>
  <c r="Q1930" i="21"/>
  <c r="P1930" i="21"/>
  <c r="P1931" i="21"/>
  <c r="O1931" i="21"/>
  <c r="Q1931" i="21"/>
  <c r="H1933" i="21"/>
  <c r="L1932" i="21"/>
  <c r="M1932" i="21"/>
  <c r="I1932" i="21"/>
  <c r="K1932" i="21"/>
  <c r="J1932" i="21"/>
  <c r="I1933" i="21"/>
  <c r="M1933" i="21"/>
  <c r="J1933" i="21"/>
  <c r="K1933" i="21"/>
  <c r="H1934" i="21"/>
  <c r="L1933" i="21"/>
  <c r="Q1932" i="21"/>
  <c r="O1932" i="21"/>
  <c r="P1932" i="21"/>
  <c r="Q1933" i="21"/>
  <c r="O1933" i="21"/>
  <c r="P1933" i="21"/>
  <c r="H1935" i="21"/>
  <c r="K1934" i="21"/>
  <c r="M1934" i="21"/>
  <c r="L1934" i="21"/>
  <c r="J1934" i="21"/>
  <c r="I1934" i="21"/>
  <c r="H1936" i="21"/>
  <c r="L1935" i="21"/>
  <c r="M1935" i="21"/>
  <c r="J1935" i="21"/>
  <c r="K1935" i="21"/>
  <c r="I1935" i="21"/>
  <c r="Q1934" i="21"/>
  <c r="O1934" i="21"/>
  <c r="P1934" i="21"/>
  <c r="J1936" i="21"/>
  <c r="L1936" i="21"/>
  <c r="H1937" i="21"/>
  <c r="K1936" i="21"/>
  <c r="I1936" i="21"/>
  <c r="M1936" i="21"/>
  <c r="P1935" i="21"/>
  <c r="Q1935" i="21"/>
  <c r="O1935" i="21"/>
  <c r="I1937" i="21"/>
  <c r="H1938" i="21"/>
  <c r="M1937" i="21"/>
  <c r="K1937" i="21"/>
  <c r="J1937" i="21"/>
  <c r="L1937" i="21"/>
  <c r="P1936" i="21"/>
  <c r="Q1936" i="21"/>
  <c r="O1936" i="21"/>
  <c r="Q1937" i="21"/>
  <c r="P1937" i="21"/>
  <c r="O1937" i="21"/>
  <c r="K1938" i="21"/>
  <c r="J1938" i="21"/>
  <c r="L1938" i="21"/>
  <c r="I1938" i="21"/>
  <c r="H1939" i="21"/>
  <c r="M1938" i="21"/>
  <c r="P1938" i="21"/>
  <c r="Q1938" i="21"/>
  <c r="O1938" i="21"/>
  <c r="M1939" i="21"/>
  <c r="I1939" i="21"/>
  <c r="L1939" i="21"/>
  <c r="J1939" i="21"/>
  <c r="H1940" i="21"/>
  <c r="K1939" i="21"/>
  <c r="P1939" i="21"/>
  <c r="Q1939" i="21"/>
  <c r="O1939" i="21"/>
  <c r="L1940" i="21"/>
  <c r="H1941" i="21"/>
  <c r="J1940" i="21"/>
  <c r="K1940" i="21"/>
  <c r="M1940" i="21"/>
  <c r="I1940" i="21"/>
  <c r="K1941" i="21"/>
  <c r="J1941" i="21"/>
  <c r="H1942" i="21"/>
  <c r="L1941" i="21"/>
  <c r="I1941" i="21"/>
  <c r="M1941" i="21"/>
  <c r="P1940" i="21"/>
  <c r="Q1940" i="21"/>
  <c r="O1940" i="21"/>
  <c r="L1942" i="21"/>
  <c r="J1942" i="21"/>
  <c r="K1942" i="21"/>
  <c r="I1942" i="21"/>
  <c r="H1943" i="21"/>
  <c r="M1942" i="21"/>
  <c r="P1941" i="21"/>
  <c r="Q1941" i="21"/>
  <c r="O1941" i="21"/>
  <c r="O1942" i="21"/>
  <c r="Q1942" i="21"/>
  <c r="P1942" i="21"/>
  <c r="K1943" i="21"/>
  <c r="I1943" i="21"/>
  <c r="J1943" i="21"/>
  <c r="H1944" i="21"/>
  <c r="M1943" i="21"/>
  <c r="L1943" i="21"/>
  <c r="P1943" i="21"/>
  <c r="Q1943" i="21"/>
  <c r="O1943" i="21"/>
  <c r="K1944" i="21"/>
  <c r="J1944" i="21"/>
  <c r="M1944" i="21"/>
  <c r="L1944" i="21"/>
  <c r="I1944" i="21"/>
  <c r="H1945" i="21"/>
  <c r="O1944" i="21"/>
  <c r="Q1944" i="21"/>
  <c r="P1944" i="21"/>
  <c r="M1945" i="21"/>
  <c r="J1945" i="21"/>
  <c r="L1945" i="21"/>
  <c r="K1945" i="21"/>
  <c r="I1945" i="21"/>
  <c r="H1946" i="21"/>
  <c r="Q1945" i="21"/>
  <c r="O1945" i="21"/>
  <c r="P1945" i="21"/>
  <c r="K1946" i="21"/>
  <c r="M1946" i="21"/>
  <c r="L1946" i="21"/>
  <c r="H1947" i="21"/>
  <c r="J1946" i="21"/>
  <c r="I1946" i="21"/>
  <c r="I1947" i="21"/>
  <c r="H1948" i="21"/>
  <c r="L1947" i="21"/>
  <c r="K1947" i="21"/>
  <c r="J1947" i="21"/>
  <c r="M1947" i="21"/>
  <c r="P1946" i="21"/>
  <c r="O1946" i="21"/>
  <c r="Q1946" i="21"/>
  <c r="O1947" i="21"/>
  <c r="Q1947" i="21"/>
  <c r="P1947" i="21"/>
  <c r="H1949" i="21"/>
  <c r="I1948" i="21"/>
  <c r="J1948" i="21"/>
  <c r="M1948" i="21"/>
  <c r="L1948" i="21"/>
  <c r="K1948" i="21"/>
  <c r="H1950" i="21"/>
  <c r="K1949" i="21"/>
  <c r="L1949" i="21"/>
  <c r="J1949" i="21"/>
  <c r="M1949" i="21"/>
  <c r="I1949" i="21"/>
  <c r="O1948" i="21"/>
  <c r="P1948" i="21"/>
  <c r="Q1948" i="21"/>
  <c r="J1950" i="21"/>
  <c r="H1951" i="21"/>
  <c r="L1950" i="21"/>
  <c r="M1950" i="21"/>
  <c r="K1950" i="21"/>
  <c r="I1950" i="21"/>
  <c r="P1949" i="21"/>
  <c r="Q1949" i="21"/>
  <c r="O1949" i="21"/>
  <c r="M1951" i="21"/>
  <c r="H1952" i="21"/>
  <c r="K1951" i="21"/>
  <c r="J1951" i="21"/>
  <c r="L1951" i="21"/>
  <c r="I1951" i="21"/>
  <c r="P1950" i="21"/>
  <c r="O1950" i="21"/>
  <c r="Q1950" i="21"/>
  <c r="J1952" i="21"/>
  <c r="I1952" i="21"/>
  <c r="M1952" i="21"/>
  <c r="L1952" i="21"/>
  <c r="H1953" i="21"/>
  <c r="K1952" i="21"/>
  <c r="Q1951" i="21"/>
  <c r="O1951" i="21"/>
  <c r="P1951" i="21"/>
  <c r="P1952" i="21"/>
  <c r="Q1952" i="21"/>
  <c r="O1952" i="21"/>
  <c r="H1954" i="21"/>
  <c r="K1953" i="21"/>
  <c r="I1953" i="21"/>
  <c r="J1953" i="21"/>
  <c r="L1953" i="21"/>
  <c r="M1953" i="21"/>
  <c r="M1954" i="21"/>
  <c r="K1954" i="21"/>
  <c r="I1954" i="21"/>
  <c r="L1954" i="21"/>
  <c r="H1955" i="21"/>
  <c r="J1954" i="21"/>
  <c r="Q1953" i="21"/>
  <c r="O1953" i="21"/>
  <c r="P1953" i="21"/>
  <c r="P1954" i="21"/>
  <c r="Q1954" i="21"/>
  <c r="O1954" i="21"/>
  <c r="H1956" i="21"/>
  <c r="M1955" i="21"/>
  <c r="K1955" i="21"/>
  <c r="L1955" i="21"/>
  <c r="J1955" i="21"/>
  <c r="I1955" i="21"/>
  <c r="I1956" i="21"/>
  <c r="M1956" i="21"/>
  <c r="J1956" i="21"/>
  <c r="H1957" i="21"/>
  <c r="K1956" i="21"/>
  <c r="L1956" i="21"/>
  <c r="Q1955" i="21"/>
  <c r="P1955" i="21"/>
  <c r="O1955" i="21"/>
  <c r="Q1956" i="21"/>
  <c r="P1956" i="21"/>
  <c r="O1956" i="21"/>
  <c r="K1957" i="21"/>
  <c r="H1958" i="21"/>
  <c r="I1957" i="21"/>
  <c r="J1957" i="21"/>
  <c r="L1957" i="21"/>
  <c r="M1957" i="21"/>
  <c r="I1958" i="21"/>
  <c r="M1958" i="21"/>
  <c r="L1958" i="21"/>
  <c r="H1959" i="21"/>
  <c r="J1958" i="21"/>
  <c r="K1958" i="21"/>
  <c r="O1957" i="21"/>
  <c r="Q1957" i="21"/>
  <c r="P1957" i="21"/>
  <c r="P1958" i="21"/>
  <c r="Q1958" i="21"/>
  <c r="O1958" i="21"/>
  <c r="K1959" i="21"/>
  <c r="M1959" i="21"/>
  <c r="L1959" i="21"/>
  <c r="H1960" i="21"/>
  <c r="J1959" i="21"/>
  <c r="I1959" i="21"/>
  <c r="J1960" i="21"/>
  <c r="M1960" i="21"/>
  <c r="L1960" i="21"/>
  <c r="K1960" i="21"/>
  <c r="H1961" i="21"/>
  <c r="I1960" i="21"/>
  <c r="P1959" i="21"/>
  <c r="O1959" i="21"/>
  <c r="Q1959" i="21"/>
  <c r="K1961" i="21"/>
  <c r="J1961" i="21"/>
  <c r="H1962" i="21"/>
  <c r="M1961" i="21"/>
  <c r="L1961" i="21"/>
  <c r="I1961" i="21"/>
  <c r="Q1960" i="21"/>
  <c r="P1960" i="21"/>
  <c r="O1960" i="21"/>
  <c r="J1962" i="21"/>
  <c r="H1963" i="21"/>
  <c r="I1962" i="21"/>
  <c r="M1962" i="21"/>
  <c r="L1962" i="21"/>
  <c r="K1962" i="21"/>
  <c r="Q1961" i="21"/>
  <c r="O1961" i="21"/>
  <c r="P1961" i="21"/>
  <c r="M1963" i="21"/>
  <c r="H1964" i="21"/>
  <c r="L1963" i="21"/>
  <c r="K1963" i="21"/>
  <c r="J1963" i="21"/>
  <c r="I1963" i="21"/>
  <c r="Q1962" i="21"/>
  <c r="O1962" i="21"/>
  <c r="P1962" i="21"/>
  <c r="H1965" i="21"/>
  <c r="J1964" i="21"/>
  <c r="I1964" i="21"/>
  <c r="K1964" i="21"/>
  <c r="M1964" i="21"/>
  <c r="L1964" i="21"/>
  <c r="P1963" i="21"/>
  <c r="Q1963" i="21"/>
  <c r="O1963" i="21"/>
  <c r="K1965" i="21"/>
  <c r="M1965" i="21"/>
  <c r="I1965" i="21"/>
  <c r="L1965" i="21"/>
  <c r="J1965" i="21"/>
  <c r="H1966" i="21"/>
  <c r="Q1964" i="21"/>
  <c r="O1964" i="21"/>
  <c r="P1964" i="21"/>
  <c r="Q1965" i="21"/>
  <c r="O1965" i="21"/>
  <c r="P1965" i="21"/>
  <c r="L1966" i="21"/>
  <c r="K1966" i="21"/>
  <c r="J1966" i="21"/>
  <c r="I1966" i="21"/>
  <c r="M1966" i="21"/>
  <c r="H1967" i="21"/>
  <c r="O1966" i="21"/>
  <c r="P1966" i="21"/>
  <c r="Q1966" i="21"/>
  <c r="L1967" i="21"/>
  <c r="K1967" i="21"/>
  <c r="M1967" i="21"/>
  <c r="J1967" i="21"/>
  <c r="I1967" i="21"/>
  <c r="H1968" i="21"/>
  <c r="P1967" i="21"/>
  <c r="Q1967" i="21"/>
  <c r="O1967" i="21"/>
  <c r="M1968" i="21"/>
  <c r="J1968" i="21"/>
  <c r="K1968" i="21"/>
  <c r="H1969" i="21"/>
  <c r="L1968" i="21"/>
  <c r="I1968" i="21"/>
  <c r="I1969" i="21"/>
  <c r="M1969" i="21"/>
  <c r="K1969" i="21"/>
  <c r="L1969" i="21"/>
  <c r="J1969" i="21"/>
  <c r="H1970" i="21"/>
  <c r="O1968" i="21"/>
  <c r="P1968" i="21"/>
  <c r="Q1968" i="21"/>
  <c r="Q1969" i="21"/>
  <c r="P1969" i="21"/>
  <c r="O1969" i="21"/>
  <c r="I1970" i="21"/>
  <c r="J1970" i="21"/>
  <c r="H1971" i="21"/>
  <c r="K1970" i="21"/>
  <c r="M1970" i="21"/>
  <c r="L1970" i="21"/>
  <c r="P1970" i="21"/>
  <c r="Q1970" i="21"/>
  <c r="O1970" i="21"/>
  <c r="L1971" i="21"/>
  <c r="I1971" i="21"/>
  <c r="K1971" i="21"/>
  <c r="H1972" i="21"/>
  <c r="M1971" i="21"/>
  <c r="J1971" i="21"/>
  <c r="Q1971" i="21"/>
  <c r="P1971" i="21"/>
  <c r="O1971" i="21"/>
  <c r="K1972" i="21"/>
  <c r="M1972" i="21"/>
  <c r="H1973" i="21"/>
  <c r="J1972" i="21"/>
  <c r="L1972" i="21"/>
  <c r="I1972" i="21"/>
  <c r="L1973" i="21"/>
  <c r="H1974" i="21"/>
  <c r="I1973" i="21"/>
  <c r="M1973" i="21"/>
  <c r="K1973" i="21"/>
  <c r="J1973" i="21"/>
  <c r="O1972" i="21"/>
  <c r="Q1972" i="21"/>
  <c r="P1972" i="21"/>
  <c r="K1974" i="21"/>
  <c r="J1974" i="21"/>
  <c r="I1974" i="21"/>
  <c r="L1974" i="21"/>
  <c r="H1975" i="21"/>
  <c r="M1974" i="21"/>
  <c r="Q1973" i="21"/>
  <c r="O1973" i="21"/>
  <c r="P1973" i="21"/>
  <c r="Q1974" i="21"/>
  <c r="P1974" i="21"/>
  <c r="O1974" i="21"/>
  <c r="H1976" i="21"/>
  <c r="L1975" i="21"/>
  <c r="M1975" i="21"/>
  <c r="J1975" i="21"/>
  <c r="I1975" i="21"/>
  <c r="K1975" i="21"/>
  <c r="K1976" i="21"/>
  <c r="L1976" i="21"/>
  <c r="M1976" i="21"/>
  <c r="H1977" i="21"/>
  <c r="J1976" i="21"/>
  <c r="I1976" i="21"/>
  <c r="O1975" i="21"/>
  <c r="Q1975" i="21"/>
  <c r="P1975" i="21"/>
  <c r="J1977" i="21"/>
  <c r="L1977" i="21"/>
  <c r="I1977" i="21"/>
  <c r="H1978" i="21"/>
  <c r="K1977" i="21"/>
  <c r="M1977" i="21"/>
  <c r="O1976" i="21"/>
  <c r="Q1976" i="21"/>
  <c r="P1976" i="21"/>
  <c r="Q1977" i="21"/>
  <c r="O1977" i="21"/>
  <c r="P1977" i="21"/>
  <c r="K1978" i="21"/>
  <c r="H1979" i="21"/>
  <c r="L1978" i="21"/>
  <c r="I1978" i="21"/>
  <c r="J1978" i="21"/>
  <c r="M1978" i="21"/>
  <c r="L1979" i="21"/>
  <c r="K1979" i="21"/>
  <c r="I1979" i="21"/>
  <c r="J1979" i="21"/>
  <c r="H1980" i="21"/>
  <c r="M1979" i="21"/>
  <c r="O1978" i="21"/>
  <c r="P1978" i="21"/>
  <c r="Q1978" i="21"/>
  <c r="Q1979" i="21"/>
  <c r="O1979" i="21"/>
  <c r="P1979" i="21"/>
  <c r="K1980" i="21"/>
  <c r="J1980" i="21"/>
  <c r="L1980" i="21"/>
  <c r="I1980" i="21"/>
  <c r="M1980" i="21"/>
  <c r="H1981" i="21"/>
  <c r="Q1980" i="21"/>
  <c r="O1980" i="21"/>
  <c r="P1980" i="21"/>
  <c r="L1981" i="21"/>
  <c r="M1981" i="21"/>
  <c r="H1982" i="21"/>
  <c r="J1981" i="21"/>
  <c r="K1981" i="21"/>
  <c r="I1981" i="21"/>
  <c r="H1983" i="21"/>
  <c r="I1982" i="21"/>
  <c r="K1982" i="21"/>
  <c r="M1982" i="21"/>
  <c r="J1982" i="21"/>
  <c r="L1982" i="21"/>
  <c r="Q1981" i="21"/>
  <c r="P1981" i="21"/>
  <c r="O1981" i="21"/>
  <c r="I1983" i="21"/>
  <c r="H1984" i="21"/>
  <c r="L1983" i="21"/>
  <c r="K1983" i="21"/>
  <c r="J1983" i="21"/>
  <c r="M1983" i="21"/>
  <c r="O1982" i="21"/>
  <c r="Q1982" i="21"/>
  <c r="P1982" i="21"/>
  <c r="Q1983" i="21"/>
  <c r="P1983" i="21"/>
  <c r="O1983" i="21"/>
  <c r="K1984" i="21"/>
  <c r="J1984" i="21"/>
  <c r="L1984" i="21"/>
  <c r="I1984" i="21"/>
  <c r="M1984" i="21"/>
  <c r="H1985" i="21"/>
  <c r="P1984" i="21"/>
  <c r="O1984" i="21"/>
  <c r="Q1984" i="21"/>
  <c r="H1986" i="21"/>
  <c r="M1985" i="21"/>
  <c r="I1985" i="21"/>
  <c r="L1985" i="21"/>
  <c r="K1985" i="21"/>
  <c r="J1985" i="21"/>
  <c r="K1986" i="21"/>
  <c r="M1986" i="21"/>
  <c r="L1986" i="21"/>
  <c r="I1986" i="21"/>
  <c r="H1987" i="21"/>
  <c r="J1986" i="21"/>
  <c r="Q1985" i="21"/>
  <c r="P1985" i="21"/>
  <c r="O1985" i="21"/>
  <c r="P1986" i="21"/>
  <c r="Q1986" i="21"/>
  <c r="O1986" i="21"/>
  <c r="L1987" i="21"/>
  <c r="K1987" i="21"/>
  <c r="J1987" i="21"/>
  <c r="I1987" i="21"/>
  <c r="H1988" i="21"/>
  <c r="M1987" i="21"/>
  <c r="P1987" i="21"/>
  <c r="O1987" i="21"/>
  <c r="Q1987" i="21"/>
  <c r="J1988" i="21"/>
  <c r="M1988" i="21"/>
  <c r="I1988" i="21"/>
  <c r="K1988" i="21"/>
  <c r="H1989" i="21"/>
  <c r="L1988" i="21"/>
  <c r="Q1988" i="21"/>
  <c r="O1988" i="21"/>
  <c r="P1988" i="21"/>
  <c r="L1989" i="21"/>
  <c r="I1989" i="21"/>
  <c r="M1989" i="21"/>
  <c r="J1989" i="21"/>
  <c r="K1989" i="21"/>
  <c r="H1990" i="21"/>
  <c r="O1989" i="21"/>
  <c r="Q1989" i="21"/>
  <c r="P1989" i="21"/>
  <c r="I1990" i="21"/>
  <c r="L1990" i="21"/>
  <c r="M1990" i="21"/>
  <c r="H1991" i="21"/>
  <c r="K1990" i="21"/>
  <c r="J1990" i="21"/>
  <c r="P1990" i="21"/>
  <c r="O1990" i="21"/>
  <c r="Q1990" i="21"/>
  <c r="L1991" i="21"/>
  <c r="I1991" i="21"/>
  <c r="H1992" i="21"/>
  <c r="M1991" i="21"/>
  <c r="K1991" i="21"/>
  <c r="J1991" i="21"/>
  <c r="Q1991" i="21"/>
  <c r="P1991" i="21"/>
  <c r="O1991" i="21"/>
  <c r="I1992" i="21"/>
  <c r="L1992" i="21"/>
  <c r="M1992" i="21"/>
  <c r="K1992" i="21"/>
  <c r="H1993" i="21"/>
  <c r="J1992" i="21"/>
  <c r="O1992" i="21"/>
  <c r="P1992" i="21"/>
  <c r="Q1992" i="21"/>
  <c r="M1993" i="21"/>
  <c r="I1993" i="21"/>
  <c r="K1993" i="21"/>
  <c r="L1993" i="21"/>
  <c r="H1994" i="21"/>
  <c r="J1993" i="21"/>
  <c r="O1993" i="21"/>
  <c r="P1993" i="21"/>
  <c r="Q1993" i="21"/>
  <c r="K1994" i="21"/>
  <c r="M1994" i="21"/>
  <c r="I1994" i="21"/>
  <c r="J1994" i="21"/>
  <c r="L1994" i="21"/>
  <c r="H1995" i="21"/>
  <c r="O1994" i="21"/>
  <c r="P1994" i="21"/>
  <c r="Q1994" i="21"/>
  <c r="I1995" i="21"/>
  <c r="L1995" i="21"/>
  <c r="K1995" i="21"/>
  <c r="H1996" i="21"/>
  <c r="M1995" i="21"/>
  <c r="J1995" i="21"/>
  <c r="P1995" i="21"/>
  <c r="Q1995" i="21"/>
  <c r="O1995" i="21"/>
  <c r="H1997" i="21"/>
  <c r="M1996" i="21"/>
  <c r="I1996" i="21"/>
  <c r="L1996" i="21"/>
  <c r="J1996" i="21"/>
  <c r="K1996" i="21"/>
  <c r="K1997" i="21"/>
  <c r="L1997" i="21"/>
  <c r="M1997" i="21"/>
  <c r="I1997" i="21"/>
  <c r="H1998" i="21"/>
  <c r="J1997" i="21"/>
  <c r="O1996" i="21"/>
  <c r="Q1996" i="21"/>
  <c r="P1996" i="21"/>
  <c r="Q1997" i="21"/>
  <c r="O1997" i="21"/>
  <c r="P1997" i="21"/>
  <c r="H1999" i="21"/>
  <c r="L1998" i="21"/>
  <c r="J1998" i="21"/>
  <c r="K1998" i="21"/>
  <c r="M1998" i="21"/>
  <c r="I1998" i="21"/>
  <c r="K1999" i="21"/>
  <c r="I1999" i="21"/>
  <c r="J1999" i="21"/>
  <c r="L1999" i="21"/>
  <c r="M1999" i="21"/>
  <c r="H2000" i="21"/>
  <c r="Q1998" i="21"/>
  <c r="O1998" i="21"/>
  <c r="P1998" i="21"/>
  <c r="P1999" i="21"/>
  <c r="Q1999" i="21"/>
  <c r="O1999" i="21"/>
  <c r="K2000" i="21"/>
  <c r="H2001" i="21"/>
  <c r="I2000" i="21"/>
  <c r="L2000" i="21"/>
  <c r="M2000" i="21"/>
  <c r="J2000" i="21"/>
  <c r="J2001" i="21"/>
  <c r="I2001" i="21"/>
  <c r="K2001" i="21"/>
  <c r="M2001" i="21"/>
  <c r="L2001" i="21"/>
  <c r="H2002" i="21"/>
  <c r="O2000" i="21"/>
  <c r="Q2000" i="21"/>
  <c r="P2000" i="21"/>
  <c r="Q2001" i="21"/>
  <c r="O2001" i="21"/>
  <c r="P2001" i="21"/>
  <c r="J2002" i="21"/>
  <c r="H2003" i="21"/>
  <c r="L2002" i="21"/>
  <c r="M2002" i="21"/>
  <c r="K2002" i="21"/>
  <c r="I2002" i="21"/>
  <c r="K2003" i="21"/>
  <c r="I2003" i="21"/>
  <c r="M2003" i="21"/>
  <c r="J2003" i="21"/>
  <c r="L2003" i="21"/>
  <c r="H2004" i="21"/>
  <c r="Q2002" i="21"/>
  <c r="P2002" i="21"/>
  <c r="O2002" i="21"/>
  <c r="O2003" i="21"/>
  <c r="P2003" i="21"/>
  <c r="Q2003" i="21"/>
  <c r="K2004" i="21"/>
  <c r="L2004" i="21"/>
  <c r="J2004" i="21"/>
  <c r="I2004" i="21"/>
  <c r="M2004" i="21"/>
  <c r="H2005" i="21"/>
  <c r="Q2004" i="21"/>
  <c r="P2004" i="21"/>
  <c r="O2004" i="21"/>
  <c r="I2005" i="21"/>
  <c r="L2005" i="21"/>
  <c r="M2005" i="21"/>
  <c r="H2006" i="21"/>
  <c r="K2005" i="21"/>
  <c r="J2005" i="21"/>
  <c r="P2005" i="21"/>
  <c r="O2005" i="21"/>
  <c r="Q2005" i="21"/>
  <c r="I2006" i="21"/>
  <c r="J2006" i="21"/>
  <c r="L2006" i="21"/>
  <c r="K2006" i="21"/>
  <c r="M2006" i="21"/>
  <c r="H2007" i="21"/>
  <c r="P2006" i="21"/>
  <c r="O2006" i="21"/>
  <c r="Q2006" i="21"/>
  <c r="K2007" i="21"/>
  <c r="J2007" i="21"/>
  <c r="L2007" i="21"/>
  <c r="I2007" i="21"/>
  <c r="M2007" i="21"/>
  <c r="H2008" i="21"/>
  <c r="P2007" i="21"/>
  <c r="Q2007" i="21"/>
  <c r="O2007" i="21"/>
  <c r="I2008" i="21"/>
  <c r="M2008" i="21"/>
  <c r="L2008" i="21"/>
  <c r="J2008" i="21"/>
  <c r="H2009" i="21"/>
  <c r="K2008" i="21"/>
  <c r="O2008" i="21"/>
  <c r="P2008" i="21"/>
  <c r="Q2008" i="21"/>
  <c r="L2009" i="21"/>
  <c r="I2009" i="21"/>
  <c r="J2009" i="21"/>
  <c r="H2010" i="21"/>
  <c r="M2009" i="21"/>
  <c r="K2009" i="21"/>
  <c r="O2009" i="21"/>
  <c r="Q2009" i="21"/>
  <c r="P2009" i="21"/>
  <c r="M2010" i="21"/>
  <c r="I2010" i="21"/>
  <c r="J2010" i="21"/>
  <c r="K2010" i="21"/>
  <c r="H2011" i="21"/>
  <c r="L2010" i="21"/>
  <c r="P2010" i="21"/>
  <c r="O2010" i="21"/>
  <c r="Q2010" i="21"/>
  <c r="I2011" i="21"/>
  <c r="L2011" i="21"/>
  <c r="J2011" i="21"/>
  <c r="K2011" i="21"/>
  <c r="M2011" i="21"/>
  <c r="H2012" i="21"/>
  <c r="Q2011" i="21"/>
  <c r="P2011" i="21"/>
  <c r="O2011" i="21"/>
  <c r="J2012" i="21"/>
  <c r="L2012" i="21"/>
  <c r="H2013" i="21"/>
  <c r="M2012" i="21"/>
  <c r="K2012" i="21"/>
  <c r="I2012" i="21"/>
  <c r="L2013" i="21"/>
  <c r="M2013" i="21"/>
  <c r="I2013" i="21"/>
  <c r="K2013" i="21"/>
  <c r="H2014" i="21"/>
  <c r="J2013" i="21"/>
  <c r="P2012" i="21"/>
  <c r="O2012" i="21"/>
  <c r="Q2012" i="21"/>
  <c r="P2013" i="21"/>
  <c r="O2013" i="21"/>
  <c r="Q2013" i="21"/>
  <c r="J2014" i="21"/>
  <c r="H2015" i="21"/>
  <c r="L2014" i="21"/>
  <c r="M2014" i="21"/>
  <c r="K2014" i="21"/>
  <c r="I2014" i="21"/>
  <c r="H2016" i="21"/>
  <c r="J2015" i="21"/>
  <c r="L2015" i="21"/>
  <c r="K2015" i="21"/>
  <c r="M2015" i="21"/>
  <c r="I2015" i="21"/>
  <c r="P2014" i="21"/>
  <c r="Q2014" i="21"/>
  <c r="O2014" i="21"/>
  <c r="L2016" i="21"/>
  <c r="K2016" i="21"/>
  <c r="J2016" i="21"/>
  <c r="H2017" i="21"/>
  <c r="M2016" i="21"/>
  <c r="I2016" i="21"/>
  <c r="P2015" i="21"/>
  <c r="O2015" i="21"/>
  <c r="Q2015" i="21"/>
  <c r="M2017" i="21"/>
  <c r="L2017" i="21"/>
  <c r="I2017" i="21"/>
  <c r="K2017" i="21"/>
  <c r="H2018" i="21"/>
  <c r="J2017" i="21"/>
  <c r="O2016" i="21"/>
  <c r="Q2016" i="21"/>
  <c r="P2016" i="21"/>
  <c r="P2017" i="21"/>
  <c r="Q2017" i="21"/>
  <c r="O2017" i="21"/>
  <c r="J2018" i="21"/>
  <c r="L2018" i="21"/>
  <c r="H2019" i="21"/>
  <c r="I2018" i="21"/>
  <c r="M2018" i="21"/>
  <c r="K2018" i="21"/>
  <c r="I2019" i="21"/>
  <c r="H2020" i="21"/>
  <c r="K2019" i="21"/>
  <c r="J2019" i="21"/>
  <c r="L2019" i="21"/>
  <c r="M2019" i="21"/>
  <c r="O2018" i="21"/>
  <c r="P2018" i="21"/>
  <c r="Q2018" i="21"/>
  <c r="Q2019" i="21"/>
  <c r="O2019" i="21"/>
  <c r="P2019" i="21"/>
  <c r="J2020" i="21"/>
  <c r="L2020" i="21"/>
  <c r="H2021" i="21"/>
  <c r="M2020" i="21"/>
  <c r="K2020" i="21"/>
  <c r="I2020" i="21"/>
  <c r="K2021" i="21"/>
  <c r="M2021" i="21"/>
  <c r="H2022" i="21"/>
  <c r="I2021" i="21"/>
  <c r="L2021" i="21"/>
  <c r="J2021" i="21"/>
  <c r="Q2020" i="21"/>
  <c r="O2020" i="21"/>
  <c r="P2020" i="21"/>
  <c r="H2023" i="21"/>
  <c r="I2022" i="21"/>
  <c r="M2022" i="21"/>
  <c r="L2022" i="21"/>
  <c r="K2022" i="21"/>
  <c r="J2022" i="21"/>
  <c r="O2021" i="21"/>
  <c r="Q2021" i="21"/>
  <c r="P2021" i="21"/>
  <c r="J2023" i="21"/>
  <c r="I2023" i="21"/>
  <c r="L2023" i="21"/>
  <c r="K2023" i="21"/>
  <c r="H2024" i="21"/>
  <c r="M2023" i="21"/>
  <c r="Q2022" i="21"/>
  <c r="O2022" i="21"/>
  <c r="P2022" i="21"/>
  <c r="O2023" i="21"/>
  <c r="P2023" i="21"/>
  <c r="Q2023" i="21"/>
  <c r="L2024" i="21"/>
  <c r="M2024" i="21"/>
  <c r="H2025" i="21"/>
  <c r="J2024" i="21"/>
  <c r="I2024" i="21"/>
  <c r="K2024" i="21"/>
  <c r="H2026" i="21"/>
  <c r="K2025" i="21"/>
  <c r="I2025" i="21"/>
  <c r="M2025" i="21"/>
  <c r="L2025" i="21"/>
  <c r="J2025" i="21"/>
  <c r="P2024" i="21"/>
  <c r="O2024" i="21"/>
  <c r="Q2024" i="21"/>
  <c r="H2027" i="21"/>
  <c r="K2026" i="21"/>
  <c r="L2026" i="21"/>
  <c r="I2026" i="21"/>
  <c r="J2026" i="21"/>
  <c r="M2026" i="21"/>
  <c r="P2025" i="21"/>
  <c r="O2025" i="21"/>
  <c r="Q2025" i="21"/>
  <c r="L2027" i="21"/>
  <c r="J2027" i="21"/>
  <c r="K2027" i="21"/>
  <c r="I2027" i="21"/>
  <c r="H2028" i="21"/>
  <c r="M2027" i="21"/>
  <c r="O2026" i="21"/>
  <c r="Q2026" i="21"/>
  <c r="P2026" i="21"/>
  <c r="P2027" i="21"/>
  <c r="Q2027" i="21"/>
  <c r="O2027" i="21"/>
  <c r="K2028" i="21"/>
  <c r="I2028" i="21"/>
  <c r="H2029" i="21"/>
  <c r="M2028" i="21"/>
  <c r="J2028" i="21"/>
  <c r="L2028" i="21"/>
  <c r="P2028" i="21"/>
  <c r="O2028" i="21"/>
  <c r="Q2028" i="21"/>
  <c r="J2029" i="21"/>
  <c r="K2029" i="21"/>
  <c r="H2030" i="21"/>
  <c r="L2029" i="21"/>
  <c r="M2029" i="21"/>
  <c r="I2029" i="21"/>
  <c r="M2030" i="21"/>
  <c r="J2030" i="21"/>
  <c r="K2030" i="21"/>
  <c r="I2030" i="21"/>
  <c r="H2031" i="21"/>
  <c r="L2030" i="21"/>
  <c r="Q2029" i="21"/>
  <c r="P2029" i="21"/>
  <c r="O2029" i="21"/>
  <c r="O2030" i="21"/>
  <c r="P2030" i="21"/>
  <c r="Q2030" i="21"/>
  <c r="J2031" i="21"/>
  <c r="H2032" i="21"/>
  <c r="M2031" i="21"/>
  <c r="L2031" i="21"/>
  <c r="I2031" i="21"/>
  <c r="K2031" i="21"/>
  <c r="I2032" i="21"/>
  <c r="L2032" i="21"/>
  <c r="H2033" i="21"/>
  <c r="K2032" i="21"/>
  <c r="M2032" i="21"/>
  <c r="J2032" i="21"/>
  <c r="Q2031" i="21"/>
  <c r="P2031" i="21"/>
  <c r="O2031" i="21"/>
  <c r="O2032" i="21"/>
  <c r="P2032" i="21"/>
  <c r="Q2032" i="21"/>
  <c r="K2033" i="21"/>
  <c r="H2034" i="21"/>
  <c r="I2033" i="21"/>
  <c r="M2033" i="21"/>
  <c r="J2033" i="21"/>
  <c r="L2033" i="21"/>
  <c r="H2035" i="21"/>
  <c r="M2034" i="21"/>
  <c r="J2034" i="21"/>
  <c r="L2034" i="21"/>
  <c r="K2034" i="21"/>
  <c r="I2034" i="21"/>
  <c r="P2033" i="21"/>
  <c r="O2033" i="21"/>
  <c r="Q2033" i="21"/>
  <c r="J2035" i="21"/>
  <c r="I2035" i="21"/>
  <c r="M2035" i="21"/>
  <c r="K2035" i="21"/>
  <c r="H2036" i="21"/>
  <c r="L2035" i="21"/>
  <c r="Q2034" i="21"/>
  <c r="O2034" i="21"/>
  <c r="P2034" i="21"/>
  <c r="P2035" i="21"/>
  <c r="Q2035" i="21"/>
  <c r="O2035" i="21"/>
  <c r="J2036" i="21"/>
  <c r="K2036" i="21"/>
  <c r="H2037" i="21"/>
  <c r="M2036" i="21"/>
  <c r="L2036" i="21"/>
  <c r="I2036" i="21"/>
  <c r="I2037" i="21"/>
  <c r="K2037" i="21"/>
  <c r="L2037" i="21"/>
  <c r="J2037" i="21"/>
  <c r="H2038" i="21"/>
  <c r="M2037" i="21"/>
  <c r="O2036" i="21"/>
  <c r="Q2036" i="21"/>
  <c r="P2036" i="21"/>
  <c r="O2037" i="21"/>
  <c r="Q2037" i="21"/>
  <c r="P2037" i="21"/>
  <c r="H2039" i="21"/>
  <c r="M2038" i="21"/>
  <c r="L2038" i="21"/>
  <c r="I2038" i="21"/>
  <c r="J2038" i="21"/>
  <c r="K2038" i="21"/>
  <c r="L2039" i="21"/>
  <c r="J2039" i="21"/>
  <c r="M2039" i="21"/>
  <c r="K2039" i="21"/>
  <c r="I2039" i="21"/>
  <c r="H2040" i="21"/>
  <c r="P2038" i="21"/>
  <c r="O2038" i="21"/>
  <c r="Q2038" i="21"/>
  <c r="O2039" i="21"/>
  <c r="Q2039" i="21"/>
  <c r="P2039" i="21"/>
  <c r="K2040" i="21"/>
  <c r="M2040" i="21"/>
  <c r="H2041" i="21"/>
  <c r="L2040" i="21"/>
  <c r="I2040" i="21"/>
  <c r="J2040" i="21"/>
  <c r="K2041" i="21"/>
  <c r="I2041" i="21"/>
  <c r="M2041" i="21"/>
  <c r="L2041" i="21"/>
  <c r="H2042" i="21"/>
  <c r="J2041" i="21"/>
  <c r="P2040" i="21"/>
  <c r="Q2040" i="21"/>
  <c r="O2040" i="21"/>
  <c r="P2041" i="21"/>
  <c r="O2041" i="21"/>
  <c r="Q2041" i="21"/>
  <c r="L2042" i="21"/>
  <c r="K2042" i="21"/>
  <c r="M2042" i="21"/>
  <c r="I2042" i="21"/>
  <c r="H2043" i="21"/>
  <c r="J2042" i="21"/>
  <c r="Q2042" i="21"/>
  <c r="O2042" i="21"/>
  <c r="P2042" i="21"/>
  <c r="I2043" i="21"/>
  <c r="K2043" i="21"/>
  <c r="J2043" i="21"/>
  <c r="H2044" i="21"/>
  <c r="M2043" i="21"/>
  <c r="L2043" i="21"/>
  <c r="Q2043" i="21"/>
  <c r="P2043" i="21"/>
  <c r="O2043" i="21"/>
  <c r="M2044" i="21"/>
  <c r="L2044" i="21"/>
  <c r="J2044" i="21"/>
  <c r="I2044" i="21"/>
  <c r="K2044" i="21"/>
  <c r="H2045" i="21"/>
  <c r="O2044" i="21"/>
  <c r="Q2044" i="21"/>
  <c r="P2044" i="21"/>
  <c r="M2045" i="21"/>
  <c r="J2045" i="21"/>
  <c r="K2045" i="21"/>
  <c r="L2045" i="21"/>
  <c r="H2046" i="21"/>
  <c r="I2045" i="21"/>
  <c r="M2046" i="21"/>
  <c r="K2046" i="21"/>
  <c r="J2046" i="21"/>
  <c r="I2046" i="21"/>
  <c r="H2047" i="21"/>
  <c r="L2046" i="21"/>
  <c r="P2045" i="21"/>
  <c r="Q2045" i="21"/>
  <c r="O2045" i="21"/>
  <c r="O2046" i="21"/>
  <c r="Q2046" i="21"/>
  <c r="P2046" i="21"/>
  <c r="M2047" i="21"/>
  <c r="L2047" i="21"/>
  <c r="H2048" i="21"/>
  <c r="K2047" i="21"/>
  <c r="J2047" i="21"/>
  <c r="I2047" i="21"/>
  <c r="M2048" i="21"/>
  <c r="K2048" i="21"/>
  <c r="L2048" i="21"/>
  <c r="I2048" i="21"/>
  <c r="J2048" i="21"/>
  <c r="H2049" i="21"/>
  <c r="Q2047" i="21"/>
  <c r="O2047" i="21"/>
  <c r="P2047" i="21"/>
  <c r="P2048" i="21"/>
  <c r="O2048" i="21"/>
  <c r="Q2048" i="21"/>
  <c r="K2049" i="21"/>
  <c r="M2049" i="21"/>
  <c r="J2049" i="21"/>
  <c r="L2049" i="21"/>
  <c r="I2049" i="21"/>
  <c r="H2050" i="21"/>
  <c r="O2049" i="21"/>
  <c r="P2049" i="21"/>
  <c r="Q2049" i="21"/>
  <c r="J2050" i="21"/>
  <c r="I2050" i="21"/>
  <c r="H2051" i="21"/>
  <c r="K2050" i="21"/>
  <c r="M2050" i="21"/>
  <c r="L2050" i="21"/>
  <c r="P2050" i="21"/>
  <c r="Q2050" i="21"/>
  <c r="O2050" i="21"/>
  <c r="K2051" i="21"/>
  <c r="I2051" i="21"/>
  <c r="L2051" i="21"/>
  <c r="H2052" i="21"/>
  <c r="J2051" i="21"/>
  <c r="M2051" i="21"/>
  <c r="O2051" i="21"/>
  <c r="P2051" i="21"/>
  <c r="Q2051" i="21"/>
  <c r="I2052" i="21"/>
  <c r="H2053" i="21"/>
  <c r="J2052" i="21"/>
  <c r="L2052" i="21"/>
  <c r="M2052" i="21"/>
  <c r="K2052" i="21"/>
  <c r="Q2052" i="21"/>
  <c r="P2052" i="21"/>
  <c r="O2052" i="21"/>
  <c r="K2053" i="21"/>
  <c r="H2054" i="21"/>
  <c r="M2053" i="21"/>
  <c r="L2053" i="21"/>
  <c r="I2053" i="21"/>
  <c r="J2053" i="21"/>
  <c r="L2054" i="21"/>
  <c r="M2054" i="21"/>
  <c r="J2054" i="21"/>
  <c r="K2054" i="21"/>
  <c r="H2055" i="21"/>
  <c r="I2054" i="21"/>
  <c r="O2053" i="21"/>
  <c r="Q2053" i="21"/>
  <c r="P2053" i="21"/>
  <c r="K2055" i="21"/>
  <c r="H2056" i="21"/>
  <c r="J2055" i="21"/>
  <c r="M2055" i="21"/>
  <c r="I2055" i="21"/>
  <c r="L2055" i="21"/>
  <c r="P2054" i="21"/>
  <c r="O2054" i="21"/>
  <c r="Q2054" i="21"/>
  <c r="M2056" i="21"/>
  <c r="L2056" i="21"/>
  <c r="J2056" i="21"/>
  <c r="K2056" i="21"/>
  <c r="H2057" i="21"/>
  <c r="I2056" i="21"/>
  <c r="P2055" i="21"/>
  <c r="O2055" i="21"/>
  <c r="Q2055" i="21"/>
  <c r="K2057" i="21"/>
  <c r="L2057" i="21"/>
  <c r="M2057" i="21"/>
  <c r="J2057" i="21"/>
  <c r="I2057" i="21"/>
  <c r="H2058" i="21"/>
  <c r="O2056" i="21"/>
  <c r="Q2056" i="21"/>
  <c r="P2056" i="21"/>
  <c r="Q2057" i="21"/>
  <c r="P2057" i="21"/>
  <c r="O2057" i="21"/>
  <c r="J2058" i="21"/>
  <c r="H2059" i="21"/>
  <c r="M2058" i="21"/>
  <c r="K2058" i="21"/>
  <c r="I2058" i="21"/>
  <c r="L2058" i="21"/>
  <c r="L2059" i="21"/>
  <c r="J2059" i="21"/>
  <c r="I2059" i="21"/>
  <c r="H2060" i="21"/>
  <c r="M2059" i="21"/>
  <c r="K2059" i="21"/>
  <c r="O2058" i="21"/>
  <c r="P2058" i="21"/>
  <c r="Q2058" i="21"/>
  <c r="P2059" i="21"/>
  <c r="O2059" i="21"/>
  <c r="Q2059" i="21"/>
  <c r="J2060" i="21"/>
  <c r="K2060" i="21"/>
  <c r="H2061" i="21"/>
  <c r="I2060" i="21"/>
  <c r="M2060" i="21"/>
  <c r="L2060" i="21"/>
  <c r="L2061" i="21"/>
  <c r="I2061" i="21"/>
  <c r="K2061" i="21"/>
  <c r="J2061" i="21"/>
  <c r="M2061" i="21"/>
  <c r="H2062" i="21"/>
  <c r="Q2060" i="21"/>
  <c r="O2060" i="21"/>
  <c r="P2060" i="21"/>
  <c r="O2061" i="21"/>
  <c r="Q2061" i="21"/>
  <c r="P2061" i="21"/>
  <c r="I2062" i="21"/>
  <c r="J2062" i="21"/>
  <c r="L2062" i="21"/>
  <c r="K2062" i="21"/>
  <c r="H2063" i="21"/>
  <c r="M2062" i="21"/>
  <c r="O2062" i="21"/>
  <c r="P2062" i="21"/>
  <c r="Q2062" i="21"/>
  <c r="L2063" i="21"/>
  <c r="H2064" i="21"/>
  <c r="I2063" i="21"/>
  <c r="J2063" i="21"/>
  <c r="M2063" i="21"/>
  <c r="K2063" i="21"/>
  <c r="M2064" i="21"/>
  <c r="K2064" i="21"/>
  <c r="L2064" i="21"/>
  <c r="J2064" i="21"/>
  <c r="I2064" i="21"/>
  <c r="H2065" i="21"/>
  <c r="P2063" i="21"/>
  <c r="Q2063" i="21"/>
  <c r="O2063" i="21"/>
  <c r="P2064" i="21"/>
  <c r="Q2064" i="21"/>
  <c r="O2064" i="21"/>
  <c r="L2065" i="21"/>
  <c r="J2065" i="21"/>
  <c r="M2065" i="21"/>
  <c r="I2065" i="21"/>
  <c r="K2065" i="21"/>
  <c r="H2066" i="21"/>
  <c r="O2065" i="21"/>
  <c r="P2065" i="21"/>
  <c r="Q2065" i="21"/>
  <c r="H2067" i="21"/>
  <c r="J2066" i="21"/>
  <c r="I2066" i="21"/>
  <c r="L2066" i="21"/>
  <c r="K2066" i="21"/>
  <c r="M2066" i="21"/>
  <c r="L2067" i="21"/>
  <c r="K2067" i="21"/>
  <c r="M2067" i="21"/>
  <c r="J2067" i="21"/>
  <c r="I2067" i="21"/>
  <c r="H2068" i="21"/>
  <c r="Q2066" i="21"/>
  <c r="P2066" i="21"/>
  <c r="O2066" i="21"/>
  <c r="Q2067" i="21"/>
  <c r="P2067" i="21"/>
  <c r="O2067" i="21"/>
  <c r="K2068" i="21"/>
  <c r="I2068" i="21"/>
  <c r="H2069" i="21"/>
  <c r="M2068" i="21"/>
  <c r="J2068" i="21"/>
  <c r="L2068" i="21"/>
  <c r="O2068" i="21"/>
  <c r="P2068" i="21"/>
  <c r="Q2068" i="21"/>
  <c r="H2070" i="21"/>
  <c r="J2069" i="21"/>
  <c r="M2069" i="21"/>
  <c r="L2069" i="21"/>
  <c r="K2069" i="21"/>
  <c r="I2069" i="21"/>
  <c r="K2070" i="21"/>
  <c r="L2070" i="21"/>
  <c r="J2070" i="21"/>
  <c r="I2070" i="21"/>
  <c r="H2071" i="21"/>
  <c r="M2070" i="21"/>
  <c r="O2069" i="21"/>
  <c r="P2069" i="21"/>
  <c r="Q2069" i="21"/>
  <c r="Q2070" i="21"/>
  <c r="O2070" i="21"/>
  <c r="P2070" i="21"/>
  <c r="J2071" i="21"/>
  <c r="H2072" i="21"/>
  <c r="I2071" i="21"/>
  <c r="K2071" i="21"/>
  <c r="L2071" i="21"/>
  <c r="M2071" i="21"/>
  <c r="L2072" i="21"/>
  <c r="I2072" i="21"/>
  <c r="K2072" i="21"/>
  <c r="H2073" i="21"/>
  <c r="J2072" i="21"/>
  <c r="M2072" i="21"/>
  <c r="P2071" i="21"/>
  <c r="Q2071" i="21"/>
  <c r="O2071" i="21"/>
  <c r="P2072" i="21"/>
  <c r="O2072" i="21"/>
  <c r="Q2072" i="21"/>
  <c r="H2074" i="21"/>
  <c r="M2073" i="21"/>
  <c r="L2073" i="21"/>
  <c r="I2073" i="21"/>
  <c r="K2073" i="21"/>
  <c r="J2073" i="21"/>
  <c r="H2075" i="21"/>
  <c r="M2074" i="21"/>
  <c r="J2074" i="21"/>
  <c r="K2074" i="21"/>
  <c r="I2074" i="21"/>
  <c r="L2074" i="21"/>
  <c r="O2073" i="21"/>
  <c r="P2073" i="21"/>
  <c r="Q2073" i="21"/>
  <c r="J2075" i="21"/>
  <c r="H2076" i="21"/>
  <c r="I2075" i="21"/>
  <c r="L2075" i="21"/>
  <c r="M2075" i="21"/>
  <c r="K2075" i="21"/>
  <c r="P2074" i="21"/>
  <c r="O2074" i="21"/>
  <c r="Q2074" i="21"/>
  <c r="K2076" i="21"/>
  <c r="H2077" i="21"/>
  <c r="I2076" i="21"/>
  <c r="J2076" i="21"/>
  <c r="L2076" i="21"/>
  <c r="M2076" i="21"/>
  <c r="P2075" i="21"/>
  <c r="O2075" i="21"/>
  <c r="Q2075" i="21"/>
  <c r="H2078" i="21"/>
  <c r="I2077" i="21"/>
  <c r="M2077" i="21"/>
  <c r="J2077" i="21"/>
  <c r="K2077" i="21"/>
  <c r="L2077" i="21"/>
  <c r="P2076" i="21"/>
  <c r="Q2076" i="21"/>
  <c r="O2076" i="21"/>
  <c r="I2078" i="21"/>
  <c r="K2078" i="21"/>
  <c r="L2078" i="21"/>
  <c r="H2079" i="21"/>
  <c r="M2078" i="21"/>
  <c r="J2078" i="21"/>
  <c r="O2077" i="21"/>
  <c r="Q2077" i="21"/>
  <c r="P2077" i="21"/>
  <c r="P2078" i="21"/>
  <c r="Q2078" i="21"/>
  <c r="O2078" i="21"/>
  <c r="I2079" i="21"/>
  <c r="H2080" i="21"/>
  <c r="M2079" i="21"/>
  <c r="K2079" i="21"/>
  <c r="J2079" i="21"/>
  <c r="L2079" i="21"/>
  <c r="O2079" i="21"/>
  <c r="Q2079" i="21"/>
  <c r="P2079" i="21"/>
  <c r="K2080" i="21"/>
  <c r="L2080" i="21"/>
  <c r="J2080" i="21"/>
  <c r="I2080" i="21"/>
  <c r="M2080" i="21"/>
  <c r="H2081" i="21"/>
  <c r="O2080" i="21"/>
  <c r="Q2080" i="21"/>
  <c r="P2080" i="21"/>
  <c r="L2081" i="21"/>
  <c r="K2081" i="21"/>
  <c r="M2081" i="21"/>
  <c r="I2081" i="21"/>
  <c r="J2081" i="21"/>
  <c r="H2082" i="21"/>
  <c r="P2081" i="21"/>
  <c r="O2081" i="21"/>
  <c r="Q2081" i="21"/>
  <c r="I2082" i="21"/>
  <c r="M2082" i="21"/>
  <c r="H2083" i="21"/>
  <c r="J2082" i="21"/>
  <c r="K2082" i="21"/>
  <c r="L2082" i="21"/>
  <c r="Q2082" i="21"/>
  <c r="O2082" i="21"/>
  <c r="P2082" i="21"/>
  <c r="J2083" i="21"/>
  <c r="L2083" i="21"/>
  <c r="M2083" i="21"/>
  <c r="I2083" i="21"/>
  <c r="H2084" i="21"/>
  <c r="K2083" i="21"/>
  <c r="P2083" i="21"/>
  <c r="Q2083" i="21"/>
  <c r="O2083" i="21"/>
  <c r="H2085" i="21"/>
  <c r="M2084" i="21"/>
  <c r="J2084" i="21"/>
  <c r="L2084" i="21"/>
  <c r="K2084" i="21"/>
  <c r="I2084" i="21"/>
  <c r="L2085" i="21"/>
  <c r="I2085" i="21"/>
  <c r="H2086" i="21"/>
  <c r="M2085" i="21"/>
  <c r="J2085" i="21"/>
  <c r="K2085" i="21"/>
  <c r="P2084" i="21"/>
  <c r="Q2084" i="21"/>
  <c r="O2084" i="21"/>
  <c r="Q2085" i="21"/>
  <c r="O2085" i="21"/>
  <c r="P2085" i="21"/>
  <c r="K2086" i="21"/>
  <c r="L2086" i="21"/>
  <c r="M2086" i="21"/>
  <c r="H2087" i="21"/>
  <c r="J2086" i="21"/>
  <c r="I2086" i="21"/>
  <c r="L2087" i="21"/>
  <c r="M2087" i="21"/>
  <c r="I2087" i="21"/>
  <c r="K2087" i="21"/>
  <c r="J2087" i="21"/>
  <c r="H2088" i="21"/>
  <c r="O2086" i="21"/>
  <c r="P2086" i="21"/>
  <c r="Q2086" i="21"/>
  <c r="Q2087" i="21"/>
  <c r="O2087" i="21"/>
  <c r="P2087" i="21"/>
  <c r="I2088" i="21"/>
  <c r="L2088" i="21"/>
  <c r="K2088" i="21"/>
  <c r="J2088" i="21"/>
  <c r="H2089" i="21"/>
  <c r="M2088" i="21"/>
  <c r="O2088" i="21"/>
  <c r="P2088" i="21"/>
  <c r="Q2088" i="21"/>
  <c r="L2089" i="21"/>
  <c r="H2090" i="21"/>
  <c r="K2089" i="21"/>
  <c r="I2089" i="21"/>
  <c r="M2089" i="21"/>
  <c r="J2089" i="21"/>
  <c r="K2090" i="21"/>
  <c r="M2090" i="21"/>
  <c r="I2090" i="21"/>
  <c r="H2091" i="21"/>
  <c r="L2090" i="21"/>
  <c r="J2090" i="21"/>
  <c r="O2089" i="21"/>
  <c r="Q2089" i="21"/>
  <c r="P2089" i="21"/>
  <c r="O2090" i="21"/>
  <c r="Q2090" i="21"/>
  <c r="P2090" i="21"/>
  <c r="M2091" i="21"/>
  <c r="K2091" i="21"/>
  <c r="I2091" i="21"/>
  <c r="L2091" i="21"/>
  <c r="H2092" i="21"/>
  <c r="J2091" i="21"/>
  <c r="Q2091" i="21"/>
  <c r="O2091" i="21"/>
  <c r="P2091" i="21"/>
  <c r="K2092" i="21"/>
  <c r="J2092" i="21"/>
  <c r="L2092" i="21"/>
  <c r="H2093" i="21"/>
  <c r="M2092" i="21"/>
  <c r="I2092" i="21"/>
  <c r="M2093" i="21"/>
  <c r="K2093" i="21"/>
  <c r="H2094" i="21"/>
  <c r="L2093" i="21"/>
  <c r="I2093" i="21"/>
  <c r="J2093" i="21"/>
  <c r="O2092" i="21"/>
  <c r="P2092" i="21"/>
  <c r="Q2092" i="21"/>
  <c r="M2094" i="21"/>
  <c r="I2094" i="21"/>
  <c r="L2094" i="21"/>
  <c r="H2095" i="21"/>
  <c r="K2094" i="21"/>
  <c r="J2094" i="21"/>
  <c r="P2093" i="21"/>
  <c r="O2093" i="21"/>
  <c r="Q2093" i="21"/>
  <c r="Q2094" i="21"/>
  <c r="O2094" i="21"/>
  <c r="P2094" i="21"/>
  <c r="H2096" i="21"/>
  <c r="L2095" i="21"/>
  <c r="J2095" i="21"/>
  <c r="K2095" i="21"/>
  <c r="M2095" i="21"/>
  <c r="I2095" i="21"/>
  <c r="J2096" i="21"/>
  <c r="H2097" i="21"/>
  <c r="M2096" i="21"/>
  <c r="K2096" i="21"/>
  <c r="L2096" i="21"/>
  <c r="I2096" i="21"/>
  <c r="P2095" i="21"/>
  <c r="Q2095" i="21"/>
  <c r="O2095" i="21"/>
  <c r="M2097" i="21"/>
  <c r="I2097" i="21"/>
  <c r="H2098" i="21"/>
  <c r="J2097" i="21"/>
  <c r="L2097" i="21"/>
  <c r="K2097" i="21"/>
  <c r="O2096" i="21"/>
  <c r="Q2096" i="21"/>
  <c r="P2096" i="21"/>
  <c r="O2097" i="21"/>
  <c r="P2097" i="21"/>
  <c r="Q2097" i="21"/>
  <c r="K2098" i="21"/>
  <c r="J2098" i="21"/>
  <c r="L2098" i="21"/>
  <c r="H2099" i="21"/>
  <c r="I2098" i="21"/>
  <c r="M2098" i="21"/>
  <c r="M2099" i="21"/>
  <c r="I2099" i="21"/>
  <c r="K2099" i="21"/>
  <c r="L2099" i="21"/>
  <c r="J2099" i="21"/>
  <c r="H2100" i="21"/>
  <c r="Q2098" i="21"/>
  <c r="P2098" i="21"/>
  <c r="O2098" i="21"/>
  <c r="P2099" i="21"/>
  <c r="O2099" i="21"/>
  <c r="Q2099" i="21"/>
  <c r="M2100" i="21"/>
  <c r="K2100" i="21"/>
  <c r="J2100" i="21"/>
  <c r="I2100" i="21"/>
  <c r="H2101" i="21"/>
  <c r="L2100" i="21"/>
  <c r="O2100" i="21"/>
  <c r="P2100" i="21"/>
  <c r="Q2100" i="21"/>
  <c r="K2101" i="21"/>
  <c r="M2101" i="21"/>
  <c r="J2101" i="21"/>
  <c r="I2101" i="21"/>
  <c r="L2101" i="21"/>
  <c r="H2102" i="21"/>
  <c r="Q2101" i="21"/>
  <c r="O2101" i="21"/>
  <c r="P2101" i="21"/>
  <c r="J2102" i="21"/>
  <c r="H2103" i="21"/>
  <c r="I2102" i="21"/>
  <c r="M2102" i="21"/>
  <c r="K2102" i="21"/>
  <c r="L2102" i="21"/>
  <c r="J2103" i="21"/>
  <c r="I2103" i="21"/>
  <c r="K2103" i="21"/>
  <c r="M2103" i="21"/>
  <c r="H2104" i="21"/>
  <c r="L2103" i="21"/>
  <c r="Q2102" i="21"/>
  <c r="P2102" i="21"/>
  <c r="O2102" i="21"/>
  <c r="O2103" i="21"/>
  <c r="P2103" i="21"/>
  <c r="Q2103" i="21"/>
  <c r="K2104" i="21"/>
  <c r="H2105" i="21"/>
  <c r="L2104" i="21"/>
  <c r="M2104" i="21"/>
  <c r="I2104" i="21"/>
  <c r="J2104" i="21"/>
  <c r="K2105" i="21"/>
  <c r="M2105" i="21"/>
  <c r="I2105" i="21"/>
  <c r="J2105" i="21"/>
  <c r="H2106" i="21"/>
  <c r="L2105" i="21"/>
  <c r="P2104" i="21"/>
  <c r="Q2104" i="21"/>
  <c r="O2104" i="21"/>
  <c r="P2105" i="21"/>
  <c r="O2105" i="21"/>
  <c r="Q2105" i="21"/>
  <c r="J2106" i="21"/>
  <c r="K2106" i="21"/>
  <c r="M2106" i="21"/>
  <c r="L2106" i="21"/>
  <c r="I2106" i="21"/>
  <c r="H2107" i="21"/>
  <c r="P2106" i="21"/>
  <c r="O2106" i="21"/>
  <c r="Q2106" i="21"/>
  <c r="K2107" i="21"/>
  <c r="J2107" i="21"/>
  <c r="H2108" i="21"/>
  <c r="I2107" i="21"/>
  <c r="M2107" i="21"/>
  <c r="L2107" i="21"/>
  <c r="K2108" i="21"/>
  <c r="I2108" i="21"/>
  <c r="M2108" i="21"/>
  <c r="H2109" i="21"/>
  <c r="J2108" i="21"/>
  <c r="L2108" i="21"/>
  <c r="Q2107" i="21"/>
  <c r="P2107" i="21"/>
  <c r="O2107" i="21"/>
  <c r="P2108" i="21"/>
  <c r="Q2108" i="21"/>
  <c r="O2108" i="21"/>
  <c r="K2109" i="21"/>
  <c r="L2109" i="21"/>
  <c r="M2109" i="21"/>
  <c r="J2109" i="21"/>
  <c r="I2109" i="21"/>
  <c r="H2110" i="21"/>
  <c r="P2109" i="21"/>
  <c r="Q2109" i="21"/>
  <c r="O2109" i="21"/>
  <c r="K2110" i="21"/>
  <c r="M2110" i="21"/>
  <c r="J2110" i="21"/>
  <c r="L2110" i="21"/>
  <c r="H2111" i="21"/>
  <c r="I2110" i="21"/>
  <c r="H2112" i="21"/>
  <c r="K2111" i="21"/>
  <c r="I2111" i="21"/>
  <c r="J2111" i="21"/>
  <c r="M2111" i="21"/>
  <c r="L2111" i="21"/>
  <c r="P2110" i="21"/>
  <c r="Q2110" i="21"/>
  <c r="O2110" i="21"/>
  <c r="K2112" i="21"/>
  <c r="M2112" i="21"/>
  <c r="J2112" i="21"/>
  <c r="L2112" i="21"/>
  <c r="I2112" i="21"/>
  <c r="H2113" i="21"/>
  <c r="Q2111" i="21"/>
  <c r="O2111" i="21"/>
  <c r="P2111" i="21"/>
  <c r="Q2112" i="21"/>
  <c r="P2112" i="21"/>
  <c r="O2112" i="21"/>
  <c r="M2113" i="21"/>
  <c r="I2113" i="21"/>
  <c r="K2113" i="21"/>
  <c r="J2113" i="21"/>
  <c r="H2114" i="21"/>
  <c r="L2113" i="21"/>
  <c r="Q2113" i="21"/>
  <c r="O2113" i="21"/>
  <c r="P2113" i="21"/>
  <c r="M2114" i="21"/>
  <c r="I2114" i="21"/>
  <c r="J2114" i="21"/>
  <c r="L2114" i="21"/>
  <c r="H2115" i="21"/>
  <c r="K2114" i="21"/>
  <c r="O2114" i="21"/>
  <c r="P2114" i="21"/>
  <c r="Q2114" i="21"/>
  <c r="K2115" i="21"/>
  <c r="J2115" i="21"/>
  <c r="M2115" i="21"/>
  <c r="I2115" i="21"/>
  <c r="H2116" i="21"/>
  <c r="L2115" i="21"/>
  <c r="P2115" i="21"/>
  <c r="O2115" i="21"/>
  <c r="Q2115" i="21"/>
  <c r="H2117" i="21"/>
  <c r="L2116" i="21"/>
  <c r="J2116" i="21"/>
  <c r="M2116" i="21"/>
  <c r="I2116" i="21"/>
  <c r="K2116" i="21"/>
  <c r="L2117" i="21"/>
  <c r="K2117" i="21"/>
  <c r="I2117" i="21"/>
  <c r="J2117" i="21"/>
  <c r="H2118" i="21"/>
  <c r="M2117" i="21"/>
  <c r="P2116" i="21"/>
  <c r="Q2116" i="21"/>
  <c r="O2116" i="21"/>
  <c r="Q2117" i="21"/>
  <c r="P2117" i="21"/>
  <c r="O2117" i="21"/>
  <c r="M2118" i="21"/>
  <c r="I2118" i="21"/>
  <c r="L2118" i="21"/>
  <c r="J2118" i="21"/>
  <c r="H2119" i="21"/>
  <c r="K2118" i="21"/>
  <c r="O2118" i="21"/>
  <c r="P2118" i="21"/>
  <c r="Q2118" i="21"/>
  <c r="I2119" i="21"/>
  <c r="H2120" i="21"/>
  <c r="J2119" i="21"/>
  <c r="L2119" i="21"/>
  <c r="M2119" i="21"/>
  <c r="K2119" i="21"/>
  <c r="Q2119" i="21"/>
  <c r="O2119" i="21"/>
  <c r="P2119" i="21"/>
  <c r="K2120" i="21"/>
  <c r="J2120" i="21"/>
  <c r="L2120" i="21"/>
  <c r="I2120" i="21"/>
  <c r="H2121" i="21"/>
  <c r="M2120" i="21"/>
  <c r="Q2120" i="21"/>
  <c r="P2120" i="21"/>
  <c r="O2120" i="21"/>
  <c r="L2121" i="21"/>
  <c r="M2121" i="21"/>
  <c r="I2121" i="21"/>
  <c r="H2122" i="21"/>
  <c r="K2121" i="21"/>
  <c r="J2121" i="21"/>
  <c r="Q2121" i="21"/>
  <c r="O2121" i="21"/>
  <c r="P2121" i="21"/>
  <c r="L2122" i="21"/>
  <c r="I2122" i="21"/>
  <c r="M2122" i="21"/>
  <c r="K2122" i="21"/>
  <c r="J2122" i="21"/>
  <c r="H2123" i="21"/>
  <c r="Q2122" i="21"/>
  <c r="P2122" i="21"/>
  <c r="O2122" i="21"/>
  <c r="M2123" i="21"/>
  <c r="H2124" i="21"/>
  <c r="K2123" i="21"/>
  <c r="J2123" i="21"/>
  <c r="I2123" i="21"/>
  <c r="L2123" i="21"/>
  <c r="I2124" i="21"/>
  <c r="H2125" i="21"/>
  <c r="K2124" i="21"/>
  <c r="M2124" i="21"/>
  <c r="L2124" i="21"/>
  <c r="J2124" i="21"/>
  <c r="O2123" i="21"/>
  <c r="P2123" i="21"/>
  <c r="Q2123" i="21"/>
  <c r="P2124" i="21"/>
  <c r="O2124" i="21"/>
  <c r="Q2124" i="21"/>
  <c r="K2125" i="21"/>
  <c r="L2125" i="21"/>
  <c r="H2126" i="21"/>
  <c r="M2125" i="21"/>
  <c r="I2125" i="21"/>
  <c r="J2125" i="21"/>
  <c r="K2126" i="21"/>
  <c r="J2126" i="21"/>
  <c r="H2127" i="21"/>
  <c r="I2126" i="21"/>
  <c r="L2126" i="21"/>
  <c r="M2126" i="21"/>
  <c r="O2125" i="21"/>
  <c r="P2125" i="21"/>
  <c r="Q2125" i="21"/>
  <c r="J2127" i="21"/>
  <c r="L2127" i="21"/>
  <c r="M2127" i="21"/>
  <c r="K2127" i="21"/>
  <c r="H2128" i="21"/>
  <c r="I2127" i="21"/>
  <c r="O2126" i="21"/>
  <c r="P2126" i="21"/>
  <c r="Q2126" i="21"/>
  <c r="I2128" i="21"/>
  <c r="H2129" i="21"/>
  <c r="M2128" i="21"/>
  <c r="J2128" i="21"/>
  <c r="L2128" i="21"/>
  <c r="K2128" i="21"/>
  <c r="Q2127" i="21"/>
  <c r="O2127" i="21"/>
  <c r="P2127" i="21"/>
  <c r="P2128" i="21"/>
  <c r="Q2128" i="21"/>
  <c r="O2128" i="21"/>
  <c r="K2129" i="21"/>
  <c r="M2129" i="21"/>
  <c r="I2129" i="21"/>
  <c r="J2129" i="21"/>
  <c r="L2129" i="21"/>
  <c r="H2130" i="21"/>
  <c r="P2129" i="21"/>
  <c r="O2129" i="21"/>
  <c r="Q2129" i="21"/>
  <c r="H2131" i="21"/>
  <c r="M2130" i="21"/>
  <c r="J2130" i="21"/>
  <c r="L2130" i="21"/>
  <c r="I2130" i="21"/>
  <c r="K2130" i="21"/>
  <c r="I2131" i="21"/>
  <c r="K2131" i="21"/>
  <c r="H2132" i="21"/>
  <c r="L2131" i="21"/>
  <c r="M2131" i="21"/>
  <c r="J2131" i="21"/>
  <c r="P2130" i="21"/>
  <c r="O2130" i="21"/>
  <c r="Q2130" i="21"/>
  <c r="O2131" i="21"/>
  <c r="Q2131" i="21"/>
  <c r="P2131" i="21"/>
  <c r="M2132" i="21"/>
  <c r="H2133" i="21"/>
  <c r="L2132" i="21"/>
  <c r="J2132" i="21"/>
  <c r="I2132" i="21"/>
  <c r="K2132" i="21"/>
  <c r="H2134" i="21"/>
  <c r="M2133" i="21"/>
  <c r="L2133" i="21"/>
  <c r="I2133" i="21"/>
  <c r="J2133" i="21"/>
  <c r="K2133" i="21"/>
  <c r="Q2132" i="21"/>
  <c r="P2132" i="21"/>
  <c r="O2132" i="21"/>
  <c r="M2134" i="21"/>
  <c r="K2134" i="21"/>
  <c r="J2134" i="21"/>
  <c r="I2134" i="21"/>
  <c r="H2135" i="21"/>
  <c r="L2134" i="21"/>
  <c r="Q2133" i="21"/>
  <c r="O2133" i="21"/>
  <c r="P2133" i="21"/>
  <c r="O2134" i="21"/>
  <c r="P2134" i="21"/>
  <c r="Q2134" i="21"/>
  <c r="K2135" i="21"/>
  <c r="L2135" i="21"/>
  <c r="H2136" i="21"/>
  <c r="J2135" i="21"/>
  <c r="M2135" i="21"/>
  <c r="I2135" i="21"/>
  <c r="J2136" i="21"/>
  <c r="K2136" i="21"/>
  <c r="L2136" i="21"/>
  <c r="H2137" i="21"/>
  <c r="M2136" i="21"/>
  <c r="I2136" i="21"/>
  <c r="O2135" i="21"/>
  <c r="Q2135" i="21"/>
  <c r="P2135" i="21"/>
  <c r="M2137" i="21"/>
  <c r="H2138" i="21"/>
  <c r="I2137" i="21"/>
  <c r="J2137" i="21"/>
  <c r="L2137" i="21"/>
  <c r="K2137" i="21"/>
  <c r="P2136" i="21"/>
  <c r="Q2136" i="21"/>
  <c r="O2136" i="21"/>
  <c r="L2138" i="21"/>
  <c r="H2139" i="21"/>
  <c r="I2138" i="21"/>
  <c r="M2138" i="21"/>
  <c r="J2138" i="21"/>
  <c r="K2138" i="21"/>
  <c r="O2137" i="21"/>
  <c r="P2137" i="21"/>
  <c r="Q2137" i="21"/>
  <c r="H2140" i="21"/>
  <c r="M2139" i="21"/>
  <c r="L2139" i="21"/>
  <c r="I2139" i="21"/>
  <c r="K2139" i="21"/>
  <c r="J2139" i="21"/>
  <c r="P2138" i="21"/>
  <c r="O2138" i="21"/>
  <c r="Q2138" i="21"/>
  <c r="K2140" i="21"/>
  <c r="M2140" i="21"/>
  <c r="I2140" i="21"/>
  <c r="J2140" i="21"/>
  <c r="H2141" i="21"/>
  <c r="L2140" i="21"/>
  <c r="O2139" i="21"/>
  <c r="Q2139" i="21"/>
  <c r="P2139" i="21"/>
  <c r="O2140" i="21"/>
  <c r="P2140" i="21"/>
  <c r="Q2140" i="21"/>
  <c r="L2141" i="21"/>
  <c r="K2141" i="21"/>
  <c r="J2141" i="21"/>
  <c r="M2141" i="21"/>
  <c r="H2142" i="21"/>
  <c r="I2141" i="21"/>
  <c r="I2142" i="21"/>
  <c r="M2142" i="21"/>
  <c r="L2142" i="21"/>
  <c r="J2142" i="21"/>
  <c r="K2142" i="21"/>
  <c r="H2143" i="21"/>
  <c r="Q2141" i="21"/>
  <c r="P2141" i="21"/>
  <c r="O2141" i="21"/>
  <c r="P2142" i="21"/>
  <c r="Q2142" i="21"/>
  <c r="O2142" i="21"/>
  <c r="H2144" i="21"/>
  <c r="M2143" i="21"/>
  <c r="K2143" i="21"/>
  <c r="J2143" i="21"/>
  <c r="L2143" i="21"/>
  <c r="I2143" i="21"/>
  <c r="I2144" i="21"/>
  <c r="J2144" i="21"/>
  <c r="K2144" i="21"/>
  <c r="L2144" i="21"/>
  <c r="H2145" i="21"/>
  <c r="M2144" i="21"/>
  <c r="O2143" i="21"/>
  <c r="Q2143" i="21"/>
  <c r="P2143" i="21"/>
  <c r="P2144" i="21"/>
  <c r="Q2144" i="21"/>
  <c r="O2144" i="21"/>
  <c r="M2145" i="21"/>
  <c r="L2145" i="21"/>
  <c r="J2145" i="21"/>
  <c r="H2146" i="21"/>
  <c r="K2145" i="21"/>
  <c r="I2145" i="21"/>
  <c r="M2146" i="21"/>
  <c r="H2147" i="21"/>
  <c r="L2146" i="21"/>
  <c r="K2146" i="21"/>
  <c r="I2146" i="21"/>
  <c r="J2146" i="21"/>
  <c r="P2145" i="21"/>
  <c r="O2145" i="21"/>
  <c r="Q2145" i="21"/>
  <c r="H2148" i="21"/>
  <c r="K2147" i="21"/>
  <c r="J2147" i="21"/>
  <c r="L2147" i="21"/>
  <c r="I2147" i="21"/>
  <c r="M2147" i="21"/>
  <c r="O2146" i="21"/>
  <c r="Q2146" i="21"/>
  <c r="P2146" i="21"/>
  <c r="I2148" i="21"/>
  <c r="K2148" i="21"/>
  <c r="H2149" i="21"/>
  <c r="M2148" i="21"/>
  <c r="J2148" i="21"/>
  <c r="L2148" i="21"/>
  <c r="Q2147" i="21"/>
  <c r="O2147" i="21"/>
  <c r="P2147" i="21"/>
  <c r="P2148" i="21"/>
  <c r="Q2148" i="21"/>
  <c r="O2148" i="21"/>
  <c r="K2149" i="21"/>
  <c r="J2149" i="21"/>
  <c r="M2149" i="21"/>
  <c r="L2149" i="21"/>
  <c r="H2150" i="21"/>
  <c r="I2149" i="21"/>
  <c r="I2150" i="21"/>
  <c r="K2150" i="21"/>
  <c r="L2150" i="21"/>
  <c r="M2150" i="21"/>
  <c r="H2151" i="21"/>
  <c r="J2150" i="21"/>
  <c r="P2149" i="21"/>
  <c r="O2149" i="21"/>
  <c r="Q2149" i="21"/>
  <c r="P2150" i="21"/>
  <c r="Q2150" i="21"/>
  <c r="O2150" i="21"/>
  <c r="M2151" i="21"/>
  <c r="I2151" i="21"/>
  <c r="H2152" i="21"/>
  <c r="K2151" i="21"/>
  <c r="J2151" i="21"/>
  <c r="L2151" i="21"/>
  <c r="P2151" i="21"/>
  <c r="O2151" i="21"/>
  <c r="Q2151" i="21"/>
  <c r="H2153" i="21"/>
  <c r="J2152" i="21"/>
  <c r="L2152" i="21"/>
  <c r="M2152" i="21"/>
  <c r="K2152" i="21"/>
  <c r="I2152" i="21"/>
  <c r="K2153" i="21"/>
  <c r="L2153" i="21"/>
  <c r="I2153" i="21"/>
  <c r="H2154" i="21"/>
  <c r="J2153" i="21"/>
  <c r="M2153" i="21"/>
  <c r="P2152" i="21"/>
  <c r="O2152" i="21"/>
  <c r="Q2152" i="21"/>
  <c r="P2153" i="21"/>
  <c r="O2153" i="21"/>
  <c r="Q2153" i="21"/>
  <c r="M2154" i="21"/>
  <c r="L2154" i="21"/>
  <c r="H2155" i="21"/>
  <c r="I2154" i="21"/>
  <c r="J2154" i="21"/>
  <c r="K2154" i="21"/>
  <c r="I2155" i="21"/>
  <c r="H2156" i="21"/>
  <c r="M2155" i="21"/>
  <c r="J2155" i="21"/>
  <c r="K2155" i="21"/>
  <c r="L2155" i="21"/>
  <c r="Q2154" i="21"/>
  <c r="P2154" i="21"/>
  <c r="O2154" i="21"/>
  <c r="P2155" i="21"/>
  <c r="O2155" i="21"/>
  <c r="Q2155" i="21"/>
  <c r="L2156" i="21"/>
  <c r="J2156" i="21"/>
  <c r="H2157" i="21"/>
  <c r="I2156" i="21"/>
  <c r="M2156" i="21"/>
  <c r="K2156" i="21"/>
  <c r="M2157" i="21"/>
  <c r="L2157" i="21"/>
  <c r="K2157" i="21"/>
  <c r="J2157" i="21"/>
  <c r="I2157" i="21"/>
  <c r="H2158" i="21"/>
  <c r="O2156" i="21"/>
  <c r="P2156" i="21"/>
  <c r="Q2156" i="21"/>
  <c r="P2157" i="21"/>
  <c r="Q2157" i="21"/>
  <c r="O2157" i="21"/>
  <c r="M2158" i="21"/>
  <c r="L2158" i="21"/>
  <c r="J2158" i="21"/>
  <c r="H2159" i="21"/>
  <c r="I2158" i="21"/>
  <c r="K2158" i="21"/>
  <c r="J2159" i="21"/>
  <c r="L2159" i="21"/>
  <c r="I2159" i="21"/>
  <c r="K2159" i="21"/>
  <c r="H2160" i="21"/>
  <c r="M2159" i="21"/>
  <c r="P2158" i="21"/>
  <c r="Q2158" i="21"/>
  <c r="O2158" i="21"/>
  <c r="Q2159" i="21"/>
  <c r="P2159" i="21"/>
  <c r="O2159" i="21"/>
  <c r="I2160" i="21"/>
  <c r="M2160" i="21"/>
  <c r="H2161" i="21"/>
  <c r="L2160" i="21"/>
  <c r="J2160" i="21"/>
  <c r="K2160" i="21"/>
  <c r="Q2160" i="21"/>
  <c r="P2160" i="21"/>
  <c r="O2160" i="21"/>
  <c r="J2161" i="21"/>
  <c r="M2161" i="21"/>
  <c r="H2162" i="21"/>
  <c r="L2161" i="21"/>
  <c r="I2161" i="21"/>
  <c r="K2161" i="21"/>
  <c r="M2162" i="21"/>
  <c r="J2162" i="21"/>
  <c r="K2162" i="21"/>
  <c r="I2162" i="21"/>
  <c r="H2163" i="21"/>
  <c r="L2162" i="21"/>
  <c r="O2161" i="21"/>
  <c r="P2161" i="21"/>
  <c r="Q2161" i="21"/>
  <c r="P2162" i="21"/>
  <c r="O2162" i="21"/>
  <c r="Q2162" i="21"/>
  <c r="K2163" i="21"/>
  <c r="M2163" i="21"/>
  <c r="L2163" i="21"/>
  <c r="I2163" i="21"/>
  <c r="H2164" i="21"/>
  <c r="J2163" i="21"/>
  <c r="O2163" i="21"/>
  <c r="Q2163" i="21"/>
  <c r="P2163" i="21"/>
  <c r="H2165" i="21"/>
  <c r="I2164" i="21"/>
  <c r="L2164" i="21"/>
  <c r="J2164" i="21"/>
  <c r="M2164" i="21"/>
  <c r="K2164" i="21"/>
  <c r="H2166" i="21"/>
  <c r="M2165" i="21"/>
  <c r="K2165" i="21"/>
  <c r="L2165" i="21"/>
  <c r="I2165" i="21"/>
  <c r="J2165" i="21"/>
  <c r="P2164" i="21"/>
  <c r="Q2164" i="21"/>
  <c r="O2164" i="21"/>
  <c r="J2166" i="21"/>
  <c r="M2166" i="21"/>
  <c r="L2166" i="21"/>
  <c r="K2166" i="21"/>
  <c r="I2166" i="21"/>
  <c r="H2167" i="21"/>
  <c r="P2165" i="21"/>
  <c r="O2165" i="21"/>
  <c r="Q2165" i="21"/>
  <c r="O2166" i="21"/>
  <c r="Q2166" i="21"/>
  <c r="P2166" i="21"/>
  <c r="I2167" i="21"/>
  <c r="L2167" i="21"/>
  <c r="K2167" i="21"/>
  <c r="M2167" i="21"/>
  <c r="J2167" i="21"/>
  <c r="H2168" i="21"/>
  <c r="Q2167" i="21"/>
  <c r="O2167" i="21"/>
  <c r="P2167" i="21"/>
  <c r="H2169" i="21"/>
  <c r="M2168" i="21"/>
  <c r="J2168" i="21"/>
  <c r="K2168" i="21"/>
  <c r="I2168" i="21"/>
  <c r="L2168" i="21"/>
  <c r="M2169" i="21"/>
  <c r="I2169" i="21"/>
  <c r="H2170" i="21"/>
  <c r="L2169" i="21"/>
  <c r="J2169" i="21"/>
  <c r="K2169" i="21"/>
  <c r="O2168" i="21"/>
  <c r="Q2168" i="21"/>
  <c r="P2168" i="21"/>
  <c r="Q2169" i="21"/>
  <c r="P2169" i="21"/>
  <c r="O2169" i="21"/>
  <c r="K2170" i="21"/>
  <c r="M2170" i="21"/>
  <c r="I2170" i="21"/>
  <c r="J2170" i="21"/>
  <c r="H2171" i="21"/>
  <c r="L2170" i="21"/>
  <c r="P2170" i="21"/>
  <c r="Q2170" i="21"/>
  <c r="O2170" i="21"/>
  <c r="I2171" i="21"/>
  <c r="M2171" i="21"/>
  <c r="K2171" i="21"/>
  <c r="L2171" i="21"/>
  <c r="J2171" i="21"/>
  <c r="H2172" i="21"/>
  <c r="P2171" i="21"/>
  <c r="O2171" i="21"/>
  <c r="Q2171" i="21"/>
  <c r="J2172" i="21"/>
  <c r="M2172" i="21"/>
  <c r="L2172" i="21"/>
  <c r="H2173" i="21"/>
  <c r="K2172" i="21"/>
  <c r="I2172" i="21"/>
  <c r="M2173" i="21"/>
  <c r="L2173" i="21"/>
  <c r="K2173" i="21"/>
  <c r="H2174" i="21"/>
  <c r="I2173" i="21"/>
  <c r="J2173" i="21"/>
  <c r="Q2172" i="21"/>
  <c r="O2172" i="21"/>
  <c r="P2172" i="21"/>
  <c r="I2174" i="21"/>
  <c r="H2175" i="21"/>
  <c r="K2174" i="21"/>
  <c r="J2174" i="21"/>
  <c r="L2174" i="21"/>
  <c r="M2174" i="21"/>
  <c r="Q2173" i="21"/>
  <c r="P2173" i="21"/>
  <c r="O2173" i="21"/>
  <c r="O2174" i="21"/>
  <c r="P2174" i="21"/>
  <c r="Q2174" i="21"/>
  <c r="L2175" i="21"/>
  <c r="J2175" i="21"/>
  <c r="M2175" i="21"/>
  <c r="K2175" i="21"/>
  <c r="I2175" i="21"/>
  <c r="H2176" i="21"/>
  <c r="O2175" i="21"/>
  <c r="Q2175" i="21"/>
  <c r="P2175" i="21"/>
  <c r="J2176" i="21"/>
  <c r="H2177" i="21"/>
  <c r="L2176" i="21"/>
  <c r="I2176" i="21"/>
  <c r="K2176" i="21"/>
  <c r="M2176" i="21"/>
  <c r="J2177" i="21"/>
  <c r="K2177" i="21"/>
  <c r="I2177" i="21"/>
  <c r="H2178" i="21"/>
  <c r="L2177" i="21"/>
  <c r="M2177" i="21"/>
  <c r="O2176" i="21"/>
  <c r="Q2176" i="21"/>
  <c r="P2176" i="21"/>
  <c r="Q2177" i="21"/>
  <c r="O2177" i="21"/>
  <c r="P2177" i="21"/>
  <c r="L2178" i="21"/>
  <c r="I2178" i="21"/>
  <c r="M2178" i="21"/>
  <c r="H2179" i="21"/>
  <c r="K2178" i="21"/>
  <c r="J2178" i="21"/>
  <c r="O2178" i="21"/>
  <c r="P2178" i="21"/>
  <c r="Q2178" i="21"/>
  <c r="J2179" i="21"/>
  <c r="H2180" i="21"/>
  <c r="K2179" i="21"/>
  <c r="I2179" i="21"/>
  <c r="M2179" i="21"/>
  <c r="L2179" i="21"/>
  <c r="M2180" i="21"/>
  <c r="K2180" i="21"/>
  <c r="L2180" i="21"/>
  <c r="I2180" i="21"/>
  <c r="H2181" i="21"/>
  <c r="J2180" i="21"/>
  <c r="Q2179" i="21"/>
  <c r="P2179" i="21"/>
  <c r="O2179" i="21"/>
  <c r="Q2180" i="21"/>
  <c r="P2180" i="21"/>
  <c r="O2180" i="21"/>
  <c r="L2181" i="21"/>
  <c r="K2181" i="21"/>
  <c r="I2181" i="21"/>
  <c r="M2181" i="21"/>
  <c r="J2181" i="21"/>
  <c r="H2182" i="21"/>
  <c r="P2181" i="21"/>
  <c r="O2181" i="21"/>
  <c r="Q2181" i="21"/>
  <c r="M2182" i="21"/>
  <c r="H2183" i="21"/>
  <c r="L2182" i="21"/>
  <c r="I2182" i="21"/>
  <c r="K2182" i="21"/>
  <c r="J2182" i="21"/>
  <c r="M2183" i="21"/>
  <c r="H2184" i="21"/>
  <c r="I2183" i="21"/>
  <c r="K2183" i="21"/>
  <c r="J2183" i="21"/>
  <c r="L2183" i="21"/>
  <c r="Q2182" i="21"/>
  <c r="O2182" i="21"/>
  <c r="P2182" i="21"/>
  <c r="I2184" i="21"/>
  <c r="J2184" i="21"/>
  <c r="M2184" i="21"/>
  <c r="L2184" i="21"/>
  <c r="H2185" i="21"/>
  <c r="K2184" i="21"/>
  <c r="O2183" i="21"/>
  <c r="P2183" i="21"/>
  <c r="Q2183" i="21"/>
  <c r="P2184" i="21"/>
  <c r="Q2184" i="21"/>
  <c r="O2184" i="21"/>
  <c r="L2185" i="21"/>
  <c r="H2186" i="21"/>
  <c r="K2185" i="21"/>
  <c r="J2185" i="21"/>
  <c r="M2185" i="21"/>
  <c r="I2185" i="21"/>
  <c r="K2186" i="21"/>
  <c r="M2186" i="21"/>
  <c r="I2186" i="21"/>
  <c r="H2187" i="21"/>
  <c r="J2186" i="21"/>
  <c r="L2186" i="21"/>
  <c r="P2185" i="21"/>
  <c r="O2185" i="21"/>
  <c r="Q2185" i="21"/>
  <c r="Q2186" i="21"/>
  <c r="O2186" i="21"/>
  <c r="P2186" i="21"/>
  <c r="J2187" i="21"/>
  <c r="M2187" i="21"/>
  <c r="K2187" i="21"/>
  <c r="L2187" i="21"/>
  <c r="H2188" i="21"/>
  <c r="I2187" i="21"/>
  <c r="I2188" i="21"/>
  <c r="K2188" i="21"/>
  <c r="J2188" i="21"/>
  <c r="M2188" i="21"/>
  <c r="L2188" i="21"/>
  <c r="H2189" i="21"/>
  <c r="Q2187" i="21"/>
  <c r="P2187" i="21"/>
  <c r="O2187" i="21"/>
  <c r="O2188" i="21"/>
  <c r="Q2188" i="21"/>
  <c r="P2188" i="21"/>
  <c r="M2189" i="21"/>
  <c r="H2190" i="21"/>
  <c r="K2189" i="21"/>
  <c r="J2189" i="21"/>
  <c r="I2189" i="21"/>
  <c r="L2189" i="21"/>
  <c r="J2190" i="21"/>
  <c r="L2190" i="21"/>
  <c r="K2190" i="21"/>
  <c r="H2191" i="21"/>
  <c r="M2190" i="21"/>
  <c r="I2190" i="21"/>
  <c r="O2189" i="21"/>
  <c r="Q2189" i="21"/>
  <c r="P2189" i="21"/>
  <c r="K2191" i="21"/>
  <c r="L2191" i="21"/>
  <c r="M2191" i="21"/>
  <c r="J2191" i="21"/>
  <c r="H2192" i="21"/>
  <c r="I2191" i="21"/>
  <c r="P2190" i="21"/>
  <c r="O2190" i="21"/>
  <c r="Q2190" i="21"/>
  <c r="M2192" i="21"/>
  <c r="I2192" i="21"/>
  <c r="L2192" i="21"/>
  <c r="J2192" i="21"/>
  <c r="H2193" i="21"/>
  <c r="K2192" i="21"/>
  <c r="Q2191" i="21"/>
  <c r="P2191" i="21"/>
  <c r="O2191" i="21"/>
  <c r="O2192" i="21"/>
  <c r="Q2192" i="21"/>
  <c r="P2192" i="21"/>
  <c r="J2193" i="21"/>
  <c r="H2194" i="21"/>
  <c r="M2193" i="21"/>
  <c r="I2193" i="21"/>
  <c r="L2193" i="21"/>
  <c r="K2193" i="21"/>
  <c r="M2194" i="21"/>
  <c r="L2194" i="21"/>
  <c r="J2194" i="21"/>
  <c r="H2195" i="21"/>
  <c r="K2194" i="21"/>
  <c r="I2194" i="21"/>
  <c r="P2193" i="21"/>
  <c r="Q2193" i="21"/>
  <c r="O2193" i="21"/>
  <c r="M2195" i="21"/>
  <c r="L2195" i="21"/>
  <c r="H2196" i="21"/>
  <c r="K2195" i="21"/>
  <c r="J2195" i="21"/>
  <c r="I2195" i="21"/>
  <c r="O2194" i="21"/>
  <c r="P2194" i="21"/>
  <c r="Q2194" i="21"/>
  <c r="H2197" i="21"/>
  <c r="J2196" i="21"/>
  <c r="L2196" i="21"/>
  <c r="I2196" i="21"/>
  <c r="M2196" i="21"/>
  <c r="K2196" i="21"/>
  <c r="Q2195" i="21"/>
  <c r="O2195" i="21"/>
  <c r="P2195" i="21"/>
  <c r="H2198" i="21"/>
  <c r="L2197" i="21"/>
  <c r="J2197" i="21"/>
  <c r="I2197" i="21"/>
  <c r="M2197" i="21"/>
  <c r="K2197" i="21"/>
  <c r="Q2196" i="21"/>
  <c r="O2196" i="21"/>
  <c r="P2196" i="21"/>
  <c r="J2198" i="21"/>
  <c r="K2198" i="21"/>
  <c r="L2198" i="21"/>
  <c r="M2198" i="21"/>
  <c r="I2198" i="21"/>
  <c r="H2199" i="21"/>
  <c r="P2197" i="21"/>
  <c r="Q2197" i="21"/>
  <c r="O2197" i="21"/>
  <c r="Q2198" i="21"/>
  <c r="O2198" i="21"/>
  <c r="P2198" i="21"/>
  <c r="H2200" i="21"/>
  <c r="J2199" i="21"/>
  <c r="I2199" i="21"/>
  <c r="M2199" i="21"/>
  <c r="L2199" i="21"/>
  <c r="K2199" i="21"/>
  <c r="I2200" i="21"/>
  <c r="H2201" i="21"/>
  <c r="L2200" i="21"/>
  <c r="J2200" i="21"/>
  <c r="K2200" i="21"/>
  <c r="M2200" i="21"/>
  <c r="O2199" i="21"/>
  <c r="Q2199" i="21"/>
  <c r="P2199" i="21"/>
  <c r="Q2200" i="21"/>
  <c r="P2200" i="21"/>
  <c r="O2200" i="21"/>
  <c r="K2201" i="21"/>
  <c r="I2201" i="21"/>
  <c r="L2201" i="21"/>
  <c r="H2202" i="21"/>
  <c r="J2201" i="21"/>
  <c r="M2201" i="21"/>
  <c r="Q2201" i="21"/>
  <c r="O2201" i="21"/>
  <c r="P2201" i="21"/>
  <c r="J2202" i="21"/>
  <c r="L2202" i="21"/>
  <c r="K2202" i="21"/>
  <c r="M2202" i="21"/>
  <c r="H2203" i="21"/>
  <c r="I2202" i="21"/>
  <c r="M2203" i="21"/>
  <c r="J2203" i="21"/>
  <c r="H2204" i="21"/>
  <c r="I2203" i="21"/>
  <c r="L2203" i="21"/>
  <c r="K2203" i="21"/>
  <c r="Q2202" i="21"/>
  <c r="P2202" i="21"/>
  <c r="O2202" i="21"/>
  <c r="M2204" i="21"/>
  <c r="H2205" i="21"/>
  <c r="J2204" i="21"/>
  <c r="I2204" i="21"/>
  <c r="K2204" i="21"/>
  <c r="L2204" i="21"/>
  <c r="Q2203" i="21"/>
  <c r="O2203" i="21"/>
  <c r="P2203" i="21"/>
  <c r="H2206" i="21"/>
  <c r="J2205" i="21"/>
  <c r="M2205" i="21"/>
  <c r="L2205" i="21"/>
  <c r="K2205" i="21"/>
  <c r="I2205" i="21"/>
  <c r="P2204" i="21"/>
  <c r="Q2204" i="21"/>
  <c r="O2204" i="21"/>
  <c r="K2206" i="21"/>
  <c r="J2206" i="21"/>
  <c r="H2207" i="21"/>
  <c r="M2206" i="21"/>
  <c r="L2206" i="21"/>
  <c r="I2206" i="21"/>
  <c r="Q2205" i="21"/>
  <c r="P2205" i="21"/>
  <c r="O2205" i="21"/>
  <c r="I2207" i="21"/>
  <c r="H2208" i="21"/>
  <c r="J2207" i="21"/>
  <c r="M2207" i="21"/>
  <c r="L2207" i="21"/>
  <c r="K2207" i="21"/>
  <c r="O2206" i="21"/>
  <c r="Q2206" i="21"/>
  <c r="P2206" i="21"/>
  <c r="P2207" i="21"/>
  <c r="Q2207" i="21"/>
  <c r="O2207" i="21"/>
  <c r="J2208" i="21"/>
  <c r="K2208" i="21"/>
  <c r="L2208" i="21"/>
  <c r="M2208" i="21"/>
  <c r="H2209" i="21"/>
  <c r="I2208" i="21"/>
  <c r="K2209" i="21"/>
  <c r="M2209" i="21"/>
  <c r="I2209" i="21"/>
  <c r="J2209" i="21"/>
  <c r="H2210" i="21"/>
  <c r="L2209" i="21"/>
  <c r="P2208" i="21"/>
  <c r="Q2208" i="21"/>
  <c r="O2208" i="21"/>
  <c r="P2209" i="21"/>
  <c r="Q2209" i="21"/>
  <c r="O2209" i="21"/>
  <c r="M2210" i="21"/>
  <c r="L2210" i="21"/>
  <c r="H2211" i="21"/>
  <c r="J2210" i="21"/>
  <c r="K2210" i="21"/>
  <c r="I2210" i="21"/>
  <c r="L2211" i="21"/>
  <c r="M2211" i="21"/>
  <c r="I2211" i="21"/>
  <c r="H2212" i="21"/>
  <c r="K2211" i="21"/>
  <c r="J2211" i="21"/>
  <c r="P2210" i="21"/>
  <c r="O2210" i="21"/>
  <c r="Q2210" i="21"/>
  <c r="O2211" i="21"/>
  <c r="P2211" i="21"/>
  <c r="Q2211" i="21"/>
  <c r="L2212" i="21"/>
  <c r="H2213" i="21"/>
  <c r="I2212" i="21"/>
  <c r="J2212" i="21"/>
  <c r="M2212" i="21"/>
  <c r="K2212" i="21"/>
  <c r="J2213" i="21"/>
  <c r="L2213" i="21"/>
  <c r="I2213" i="21"/>
  <c r="H2214" i="21"/>
  <c r="K2213" i="21"/>
  <c r="M2213" i="21"/>
  <c r="Q2212" i="21"/>
  <c r="O2212" i="21"/>
  <c r="P2212" i="21"/>
  <c r="O2213" i="21"/>
  <c r="P2213" i="21"/>
  <c r="Q2213" i="21"/>
  <c r="J2214" i="21"/>
  <c r="H2215" i="21"/>
  <c r="K2214" i="21"/>
  <c r="M2214" i="21"/>
  <c r="I2214" i="21"/>
  <c r="L2214" i="21"/>
  <c r="L2215" i="21"/>
  <c r="H2216" i="21"/>
  <c r="J2215" i="21"/>
  <c r="K2215" i="21"/>
  <c r="M2215" i="21"/>
  <c r="I2215" i="21"/>
  <c r="Q2214" i="21"/>
  <c r="P2214" i="21"/>
  <c r="O2214" i="21"/>
  <c r="I2216" i="21"/>
  <c r="K2216" i="21"/>
  <c r="M2216" i="21"/>
  <c r="L2216" i="21"/>
  <c r="H2217" i="21"/>
  <c r="J2216" i="21"/>
  <c r="Q2215" i="21"/>
  <c r="P2215" i="21"/>
  <c r="O2215" i="21"/>
  <c r="O2216" i="21"/>
  <c r="P2216" i="21"/>
  <c r="Q2216" i="21"/>
  <c r="H2218" i="21"/>
  <c r="L2217" i="21"/>
  <c r="I2217" i="21"/>
  <c r="J2217" i="21"/>
  <c r="K2217" i="21"/>
  <c r="M2217" i="21"/>
  <c r="J2218" i="21"/>
  <c r="K2218" i="21"/>
  <c r="L2218" i="21"/>
  <c r="H2219" i="21"/>
  <c r="M2218" i="21"/>
  <c r="I2218" i="21"/>
  <c r="P2217" i="21"/>
  <c r="O2217" i="21"/>
  <c r="Q2217" i="21"/>
  <c r="M2219" i="21"/>
  <c r="I2219" i="21"/>
  <c r="L2219" i="21"/>
  <c r="J2219" i="21"/>
  <c r="K2219" i="21"/>
  <c r="H2220" i="21"/>
  <c r="O2218" i="21"/>
  <c r="P2218" i="21"/>
  <c r="Q2218" i="21"/>
  <c r="P2219" i="21"/>
  <c r="O2219" i="21"/>
  <c r="Q2219" i="21"/>
  <c r="I2220" i="21"/>
  <c r="K2220" i="21"/>
  <c r="J2220" i="21"/>
  <c r="H2221" i="21"/>
  <c r="L2220" i="21"/>
  <c r="M2220" i="21"/>
  <c r="O2220" i="21"/>
  <c r="Q2220" i="21"/>
  <c r="P2220" i="21"/>
  <c r="I2221" i="21"/>
  <c r="K2221" i="21"/>
  <c r="J2221" i="21"/>
  <c r="M2221" i="21"/>
  <c r="H2222" i="21"/>
  <c r="L2221" i="21"/>
  <c r="P2221" i="21"/>
  <c r="O2221" i="21"/>
  <c r="Q2221" i="21"/>
  <c r="L2222" i="21"/>
  <c r="J2222" i="21"/>
  <c r="H2223" i="21"/>
  <c r="K2222" i="21"/>
  <c r="M2222" i="21"/>
  <c r="I2222" i="21"/>
  <c r="L2223" i="21"/>
  <c r="J2223" i="21"/>
  <c r="M2223" i="21"/>
  <c r="K2223" i="21"/>
  <c r="I2223" i="21"/>
  <c r="H2224" i="21"/>
  <c r="Q2222" i="21"/>
  <c r="O2222" i="21"/>
  <c r="P2222" i="21"/>
  <c r="O2223" i="21"/>
  <c r="P2223" i="21"/>
  <c r="Q2223" i="21"/>
  <c r="K2224" i="21"/>
  <c r="I2224" i="21"/>
  <c r="H2225" i="21"/>
  <c r="J2224" i="21"/>
  <c r="M2224" i="21"/>
  <c r="L2224" i="21"/>
  <c r="O2224" i="21"/>
  <c r="P2224" i="21"/>
  <c r="Q2224" i="21"/>
  <c r="M2225" i="21"/>
  <c r="K2225" i="21"/>
  <c r="J2225" i="21"/>
  <c r="H2226" i="21"/>
  <c r="I2225" i="21"/>
  <c r="L2225" i="21"/>
  <c r="I2226" i="21"/>
  <c r="K2226" i="21"/>
  <c r="L2226" i="21"/>
  <c r="M2226" i="21"/>
  <c r="H2227" i="21"/>
  <c r="J2226" i="21"/>
  <c r="P2225" i="21"/>
  <c r="O2225" i="21"/>
  <c r="Q2225" i="21"/>
  <c r="O2226" i="21"/>
  <c r="Q2226" i="21"/>
  <c r="P2226" i="21"/>
  <c r="I2227" i="21"/>
  <c r="L2227" i="21"/>
  <c r="M2227" i="21"/>
  <c r="K2227" i="21"/>
  <c r="H2228" i="21"/>
  <c r="J2227" i="21"/>
  <c r="P2227" i="21"/>
  <c r="Q2227" i="21"/>
  <c r="O2227" i="21"/>
  <c r="K2228" i="21"/>
  <c r="H2229" i="21"/>
  <c r="L2228" i="21"/>
  <c r="M2228" i="21"/>
  <c r="I2228" i="21"/>
  <c r="J2228" i="21"/>
  <c r="H2230" i="21"/>
  <c r="M2229" i="21"/>
  <c r="J2229" i="21"/>
  <c r="K2229" i="21"/>
  <c r="I2229" i="21"/>
  <c r="L2229" i="21"/>
  <c r="Q2228" i="21"/>
  <c r="O2228" i="21"/>
  <c r="P2228" i="21"/>
  <c r="M2230" i="21"/>
  <c r="L2230" i="21"/>
  <c r="H2231" i="21"/>
  <c r="I2230" i="21"/>
  <c r="K2230" i="21"/>
  <c r="J2230" i="21"/>
  <c r="Q2229" i="21"/>
  <c r="P2229" i="21"/>
  <c r="O2229" i="21"/>
  <c r="I2231" i="21"/>
  <c r="L2231" i="21"/>
  <c r="J2231" i="21"/>
  <c r="H2232" i="21"/>
  <c r="K2231" i="21"/>
  <c r="M2231" i="21"/>
  <c r="Q2230" i="21"/>
  <c r="P2230" i="21"/>
  <c r="O2230" i="21"/>
  <c r="Q2231" i="21"/>
  <c r="P2231" i="21"/>
  <c r="O2231" i="21"/>
  <c r="K2232" i="21"/>
  <c r="H2233" i="21"/>
  <c r="I2232" i="21"/>
  <c r="L2232" i="21"/>
  <c r="M2232" i="21"/>
  <c r="J2232" i="21"/>
  <c r="I2233" i="21"/>
  <c r="L2233" i="21"/>
  <c r="K2233" i="21"/>
  <c r="M2233" i="21"/>
  <c r="H2234" i="21"/>
  <c r="J2233" i="21"/>
  <c r="P2232" i="21"/>
  <c r="O2232" i="21"/>
  <c r="Q2232" i="21"/>
  <c r="P2233" i="21"/>
  <c r="O2233" i="21"/>
  <c r="Q2233" i="21"/>
  <c r="M2234" i="21"/>
  <c r="K2234" i="21"/>
  <c r="J2234" i="21"/>
  <c r="I2234" i="21"/>
  <c r="L2234" i="21"/>
  <c r="H2235" i="21"/>
  <c r="O2234" i="21"/>
  <c r="Q2234" i="21"/>
  <c r="P2234" i="21"/>
  <c r="H2236" i="21"/>
  <c r="J2235" i="21"/>
  <c r="I2235" i="21"/>
  <c r="K2235" i="21"/>
  <c r="L2235" i="21"/>
  <c r="M2235" i="21"/>
  <c r="M2236" i="21"/>
  <c r="H2237" i="21"/>
  <c r="I2236" i="21"/>
  <c r="L2236" i="21"/>
  <c r="J2236" i="21"/>
  <c r="K2236" i="21"/>
  <c r="Q2235" i="21"/>
  <c r="P2235" i="21"/>
  <c r="O2235" i="21"/>
  <c r="H2238" i="21"/>
  <c r="K2237" i="21"/>
  <c r="I2237" i="21"/>
  <c r="M2237" i="21"/>
  <c r="L2237" i="21"/>
  <c r="J2237" i="21"/>
  <c r="P2236" i="21"/>
  <c r="Q2236" i="21"/>
  <c r="O2236" i="21"/>
  <c r="K2238" i="21"/>
  <c r="H2239" i="21"/>
  <c r="J2238" i="21"/>
  <c r="L2238" i="21"/>
  <c r="M2238" i="21"/>
  <c r="I2238" i="21"/>
  <c r="P2237" i="21"/>
  <c r="O2237" i="21"/>
  <c r="Q2237" i="21"/>
  <c r="M2239" i="21"/>
  <c r="K2239" i="21"/>
  <c r="L2239" i="21"/>
  <c r="H2240" i="21"/>
  <c r="I2239" i="21"/>
  <c r="J2239" i="21"/>
  <c r="P2238" i="21"/>
  <c r="O2238" i="21"/>
  <c r="Q2238" i="21"/>
  <c r="L2240" i="21"/>
  <c r="J2240" i="21"/>
  <c r="K2240" i="21"/>
  <c r="I2240" i="21"/>
  <c r="M2240" i="21"/>
  <c r="H2241" i="21"/>
  <c r="O2239" i="21"/>
  <c r="Q2239" i="21"/>
  <c r="P2239" i="21"/>
  <c r="Q2240" i="21"/>
  <c r="O2240" i="21"/>
  <c r="P2240" i="21"/>
  <c r="M2241" i="21"/>
  <c r="I2241" i="21"/>
  <c r="H2242" i="21"/>
  <c r="K2241" i="21"/>
  <c r="L2241" i="21"/>
  <c r="J2241" i="21"/>
  <c r="P2241" i="21"/>
  <c r="Q2241" i="21"/>
  <c r="O2241" i="21"/>
  <c r="L2242" i="21"/>
  <c r="K2242" i="21"/>
  <c r="H2243" i="21"/>
  <c r="I2242" i="21"/>
  <c r="J2242" i="21"/>
  <c r="M2242" i="21"/>
  <c r="L2243" i="21"/>
  <c r="I2243" i="21"/>
  <c r="K2243" i="21"/>
  <c r="M2243" i="21"/>
  <c r="J2243" i="21"/>
  <c r="H2244" i="21"/>
  <c r="P2242" i="21"/>
  <c r="O2242" i="21"/>
  <c r="Q2242" i="21"/>
  <c r="O2243" i="21"/>
  <c r="Q2243" i="21"/>
  <c r="P2243" i="21"/>
  <c r="H2245" i="21"/>
  <c r="M2244" i="21"/>
  <c r="L2244" i="21"/>
  <c r="I2244" i="21"/>
  <c r="K2244" i="21"/>
  <c r="J2244" i="21"/>
  <c r="M2245" i="21"/>
  <c r="K2245" i="21"/>
  <c r="H2246" i="21"/>
  <c r="J2245" i="21"/>
  <c r="L2245" i="21"/>
  <c r="I2245" i="21"/>
  <c r="O2244" i="21"/>
  <c r="P2244" i="21"/>
  <c r="Q2244" i="21"/>
  <c r="K2246" i="21"/>
  <c r="J2246" i="21"/>
  <c r="I2246" i="21"/>
  <c r="M2246" i="21"/>
  <c r="L2246" i="21"/>
  <c r="H2247" i="21"/>
  <c r="O2245" i="21"/>
  <c r="P2245" i="21"/>
  <c r="Q2245" i="21"/>
  <c r="Q2246" i="21"/>
  <c r="O2246" i="21"/>
  <c r="P2246" i="21"/>
  <c r="L2247" i="21"/>
  <c r="M2247" i="21"/>
  <c r="J2247" i="21"/>
  <c r="I2247" i="21"/>
  <c r="H2248" i="21"/>
  <c r="K2247" i="21"/>
  <c r="O2247" i="21"/>
  <c r="Q2247" i="21"/>
  <c r="P2247" i="21"/>
  <c r="L2248" i="21"/>
  <c r="I2248" i="21"/>
  <c r="H2249" i="21"/>
  <c r="J2248" i="21"/>
  <c r="M2248" i="21"/>
  <c r="K2248" i="21"/>
  <c r="P2248" i="21"/>
  <c r="O2248" i="21"/>
  <c r="Q2248" i="21"/>
  <c r="L2249" i="21"/>
  <c r="H2250" i="21"/>
  <c r="M2249" i="21"/>
  <c r="I2249" i="21"/>
  <c r="K2249" i="21"/>
  <c r="J2249" i="21"/>
  <c r="K2250" i="21"/>
  <c r="J2250" i="21"/>
  <c r="I2250" i="21"/>
  <c r="M2250" i="21"/>
  <c r="H2251" i="21"/>
  <c r="L2250" i="21"/>
  <c r="P2249" i="21"/>
  <c r="O2249" i="21"/>
  <c r="Q2249" i="21"/>
  <c r="Q2250" i="21"/>
  <c r="O2250" i="21"/>
  <c r="P2250" i="21"/>
  <c r="M2251" i="21"/>
  <c r="H2252" i="21"/>
  <c r="I2251" i="21"/>
  <c r="K2251" i="21"/>
  <c r="J2251" i="21"/>
  <c r="L2251" i="21"/>
  <c r="J2252" i="21"/>
  <c r="L2252" i="21"/>
  <c r="M2252" i="21"/>
  <c r="K2252" i="21"/>
  <c r="H2253" i="21"/>
  <c r="I2252" i="21"/>
  <c r="O2251" i="21"/>
  <c r="Q2251" i="21"/>
  <c r="P2251" i="21"/>
  <c r="H2254" i="21"/>
  <c r="K2253" i="21"/>
  <c r="L2253" i="21"/>
  <c r="I2253" i="21"/>
  <c r="M2253" i="21"/>
  <c r="J2253" i="21"/>
  <c r="P2252" i="21"/>
  <c r="O2252" i="21"/>
  <c r="Q2252" i="21"/>
  <c r="I2254" i="21"/>
  <c r="K2254" i="21"/>
  <c r="J2254" i="21"/>
  <c r="H2255" i="21"/>
  <c r="M2254" i="21"/>
  <c r="L2254" i="21"/>
  <c r="P2253" i="21"/>
  <c r="Q2253" i="21"/>
  <c r="O2253" i="21"/>
  <c r="Q2254" i="21"/>
  <c r="P2254" i="21"/>
  <c r="O2254" i="21"/>
  <c r="M2255" i="21"/>
  <c r="K2255" i="21"/>
  <c r="J2255" i="21"/>
  <c r="I2255" i="21"/>
  <c r="L2255" i="21"/>
  <c r="H2256" i="21"/>
  <c r="P2255" i="21"/>
  <c r="O2255" i="21"/>
  <c r="Q2255" i="21"/>
  <c r="H2257" i="21"/>
  <c r="K2256" i="21"/>
  <c r="M2256" i="21"/>
  <c r="I2256" i="21"/>
  <c r="L2256" i="21"/>
  <c r="J2256" i="21"/>
  <c r="H2258" i="21"/>
  <c r="J2257" i="21"/>
  <c r="M2257" i="21"/>
  <c r="K2257" i="21"/>
  <c r="L2257" i="21"/>
  <c r="I2257" i="21"/>
  <c r="P2256" i="21"/>
  <c r="O2256" i="21"/>
  <c r="Q2256" i="21"/>
  <c r="K2258" i="21"/>
  <c r="L2258" i="21"/>
  <c r="M2258" i="21"/>
  <c r="H2259" i="21"/>
  <c r="J2258" i="21"/>
  <c r="I2258" i="21"/>
  <c r="O2257" i="21"/>
  <c r="P2257" i="21"/>
  <c r="Q2257" i="21"/>
  <c r="J2259" i="21"/>
  <c r="H2260" i="21"/>
  <c r="L2259" i="21"/>
  <c r="K2259" i="21"/>
  <c r="I2259" i="21"/>
  <c r="M2259" i="21"/>
  <c r="Q2258" i="21"/>
  <c r="P2258" i="21"/>
  <c r="O2258" i="21"/>
  <c r="I2260" i="21"/>
  <c r="M2260" i="21"/>
  <c r="L2260" i="21"/>
  <c r="H2261" i="21"/>
  <c r="K2260" i="21"/>
  <c r="J2260" i="21"/>
  <c r="Q2259" i="21"/>
  <c r="P2259" i="21"/>
  <c r="O2259" i="21"/>
  <c r="Q2260" i="21"/>
  <c r="P2260" i="21"/>
  <c r="O2260" i="21"/>
  <c r="H2262" i="21"/>
  <c r="J2261" i="21"/>
  <c r="M2261" i="21"/>
  <c r="L2261" i="21"/>
  <c r="I2261" i="21"/>
  <c r="K2261" i="21"/>
  <c r="M2262" i="21"/>
  <c r="K2262" i="21"/>
  <c r="I2262" i="21"/>
  <c r="H2263" i="21"/>
  <c r="J2262" i="21"/>
  <c r="L2262" i="21"/>
  <c r="P2261" i="21"/>
  <c r="O2261" i="21"/>
  <c r="Q2261" i="21"/>
  <c r="O2262" i="21"/>
  <c r="Q2262" i="21"/>
  <c r="P2262" i="21"/>
  <c r="J2263" i="21"/>
  <c r="K2263" i="21"/>
  <c r="I2263" i="21"/>
  <c r="L2263" i="21"/>
  <c r="M2263" i="21"/>
  <c r="H2264" i="21"/>
  <c r="O2263" i="21"/>
  <c r="P2263" i="21"/>
  <c r="Q2263" i="21"/>
  <c r="J2264" i="21"/>
  <c r="L2264" i="21"/>
  <c r="H2265" i="21"/>
  <c r="M2264" i="21"/>
  <c r="K2264" i="21"/>
  <c r="I2264" i="21"/>
  <c r="L2265" i="21"/>
  <c r="J2265" i="21"/>
  <c r="I2265" i="21"/>
  <c r="K2265" i="21"/>
  <c r="M2265" i="21"/>
  <c r="H2266" i="21"/>
  <c r="Q2264" i="21"/>
  <c r="P2264" i="21"/>
  <c r="O2264" i="21"/>
  <c r="O2265" i="21"/>
  <c r="Q2265" i="21"/>
  <c r="P2265" i="21"/>
  <c r="M2266" i="21"/>
  <c r="I2266" i="21"/>
  <c r="K2266" i="21"/>
  <c r="L2266" i="21"/>
  <c r="J2266" i="21"/>
  <c r="H2267" i="21"/>
  <c r="O2266" i="21"/>
  <c r="P2266" i="21"/>
  <c r="Q2266" i="21"/>
  <c r="L2267" i="21"/>
  <c r="H2268" i="21"/>
  <c r="J2267" i="21"/>
  <c r="M2267" i="21"/>
  <c r="K2267" i="21"/>
  <c r="I2267" i="21"/>
  <c r="L2268" i="21"/>
  <c r="I2268" i="21"/>
  <c r="H2269" i="21"/>
  <c r="J2268" i="21"/>
  <c r="M2268" i="21"/>
  <c r="K2268" i="21"/>
  <c r="Q2267" i="21"/>
  <c r="O2267" i="21"/>
  <c r="P2267" i="21"/>
  <c r="Q2268" i="21"/>
  <c r="O2268" i="21"/>
  <c r="P2268" i="21"/>
  <c r="K2269" i="21"/>
  <c r="M2269" i="21"/>
  <c r="J2269" i="21"/>
  <c r="H2270" i="21"/>
  <c r="I2269" i="21"/>
  <c r="L2269" i="21"/>
  <c r="K2270" i="21"/>
  <c r="J2270" i="21"/>
  <c r="L2270" i="21"/>
  <c r="I2270" i="21"/>
  <c r="H2271" i="21"/>
  <c r="M2270" i="21"/>
  <c r="O2269" i="21"/>
  <c r="P2269" i="21"/>
  <c r="Q2269" i="21"/>
  <c r="P2270" i="21"/>
  <c r="Q2270" i="21"/>
  <c r="O2270" i="21"/>
  <c r="M2271" i="21"/>
  <c r="I2271" i="21"/>
  <c r="J2271" i="21"/>
  <c r="H2272" i="21"/>
  <c r="K2271" i="21"/>
  <c r="L2271" i="21"/>
  <c r="Q2271" i="21"/>
  <c r="P2271" i="21"/>
  <c r="O2271" i="21"/>
  <c r="H2273" i="21"/>
  <c r="L2272" i="21"/>
  <c r="M2272" i="21"/>
  <c r="I2272" i="21"/>
  <c r="K2272" i="21"/>
  <c r="J2272" i="21"/>
  <c r="J2273" i="21"/>
  <c r="K2273" i="21"/>
  <c r="H2274" i="21"/>
  <c r="L2273" i="21"/>
  <c r="M2273" i="21"/>
  <c r="I2273" i="21"/>
  <c r="O2272" i="21"/>
  <c r="P2272" i="21"/>
  <c r="Q2272" i="21"/>
  <c r="L2274" i="21"/>
  <c r="M2274" i="21"/>
  <c r="H2275" i="21"/>
  <c r="I2274" i="21"/>
  <c r="K2274" i="21"/>
  <c r="J2274" i="21"/>
  <c r="Q2273" i="21"/>
  <c r="O2273" i="21"/>
  <c r="P2273" i="21"/>
  <c r="M2275" i="21"/>
  <c r="I2275" i="21"/>
  <c r="J2275" i="21"/>
  <c r="H2276" i="21"/>
  <c r="K2275" i="21"/>
  <c r="L2275" i="21"/>
  <c r="Q2274" i="21"/>
  <c r="P2274" i="21"/>
  <c r="O2274" i="21"/>
  <c r="P2275" i="21"/>
  <c r="O2275" i="21"/>
  <c r="Q2275" i="21"/>
  <c r="J2276" i="21"/>
  <c r="I2276" i="21"/>
  <c r="L2276" i="21"/>
  <c r="M2276" i="21"/>
  <c r="K2276" i="21"/>
  <c r="H2277" i="21"/>
  <c r="Q2276" i="21"/>
  <c r="O2276" i="21"/>
  <c r="P2276" i="21"/>
  <c r="H2278" i="21"/>
  <c r="K2277" i="21"/>
  <c r="L2277" i="21"/>
  <c r="J2277" i="21"/>
  <c r="M2277" i="21"/>
  <c r="I2277" i="21"/>
  <c r="L2278" i="21"/>
  <c r="J2278" i="21"/>
  <c r="H2279" i="21"/>
  <c r="M2278" i="21"/>
  <c r="I2278" i="21"/>
  <c r="K2278" i="21"/>
  <c r="P2277" i="21"/>
  <c r="O2277" i="21"/>
  <c r="Q2277" i="21"/>
  <c r="M2279" i="21"/>
  <c r="I2279" i="21"/>
  <c r="L2279" i="21"/>
  <c r="K2279" i="21"/>
  <c r="J2279" i="21"/>
  <c r="H2280" i="21"/>
  <c r="P2278" i="21"/>
  <c r="O2278" i="21"/>
  <c r="Q2278" i="21"/>
  <c r="Q2279" i="21"/>
  <c r="O2279" i="21"/>
  <c r="P2279" i="21"/>
  <c r="J2280" i="21"/>
  <c r="M2280" i="21"/>
  <c r="K2280" i="21"/>
  <c r="H2281" i="21"/>
  <c r="L2280" i="21"/>
  <c r="I2280" i="21"/>
  <c r="I2281" i="21"/>
  <c r="L2281" i="21"/>
  <c r="J2281" i="21"/>
  <c r="H2282" i="21"/>
  <c r="M2281" i="21"/>
  <c r="K2281" i="21"/>
  <c r="P2280" i="21"/>
  <c r="O2280" i="21"/>
  <c r="Q2280" i="21"/>
  <c r="Q2281" i="21"/>
  <c r="O2281" i="21"/>
  <c r="P2281" i="21"/>
  <c r="J2282" i="21"/>
  <c r="I2282" i="21"/>
  <c r="L2282" i="21"/>
  <c r="M2282" i="21"/>
  <c r="K2282" i="21"/>
  <c r="H2283" i="21"/>
  <c r="Q2282" i="21"/>
  <c r="P2282" i="21"/>
  <c r="O2282" i="21"/>
  <c r="I2283" i="21"/>
  <c r="M2283" i="21"/>
  <c r="J2283" i="21"/>
  <c r="L2283" i="21"/>
  <c r="K2283" i="21"/>
  <c r="H2284" i="21"/>
  <c r="O2283" i="21"/>
  <c r="Q2283" i="21"/>
  <c r="P2283" i="21"/>
  <c r="M2284" i="21"/>
  <c r="K2284" i="21"/>
  <c r="J2284" i="21"/>
  <c r="L2284" i="21"/>
  <c r="H2285" i="21"/>
  <c r="I2284" i="21"/>
  <c r="K2285" i="21"/>
  <c r="H2286" i="21"/>
  <c r="L2285" i="21"/>
  <c r="I2285" i="21"/>
  <c r="M2285" i="21"/>
  <c r="J2285" i="21"/>
  <c r="O2284" i="21"/>
  <c r="P2284" i="21"/>
  <c r="Q2284" i="21"/>
  <c r="M2286" i="21"/>
  <c r="K2286" i="21"/>
  <c r="I2286" i="21"/>
  <c r="J2286" i="21"/>
  <c r="H2287" i="21"/>
  <c r="L2286" i="21"/>
  <c r="Q2285" i="21"/>
  <c r="O2285" i="21"/>
  <c r="P2285" i="21"/>
  <c r="Q2286" i="21"/>
  <c r="P2286" i="21"/>
  <c r="O2286" i="21"/>
  <c r="J2287" i="21"/>
  <c r="L2287" i="21"/>
  <c r="K2287" i="21"/>
  <c r="M2287" i="21"/>
  <c r="I2287" i="21"/>
  <c r="H2288" i="21"/>
  <c r="Q2287" i="21"/>
  <c r="P2287" i="21"/>
  <c r="O2287" i="21"/>
  <c r="H2289" i="21"/>
  <c r="I2288" i="21"/>
  <c r="M2288" i="21"/>
  <c r="L2288" i="21"/>
  <c r="J2288" i="21"/>
  <c r="K2288" i="21"/>
  <c r="M2289" i="21"/>
  <c r="J2289" i="21"/>
  <c r="L2289" i="21"/>
  <c r="K2289" i="21"/>
  <c r="I2289" i="21"/>
  <c r="H2290" i="21"/>
  <c r="O2288" i="21"/>
  <c r="Q2288" i="21"/>
  <c r="P2288" i="21"/>
  <c r="O2289" i="21"/>
  <c r="Q2289" i="21"/>
  <c r="P2289" i="21"/>
  <c r="H2291" i="21"/>
  <c r="J2290" i="21"/>
  <c r="I2290" i="21"/>
  <c r="K2290" i="21"/>
  <c r="L2290" i="21"/>
  <c r="M2290" i="21"/>
  <c r="J2291" i="21"/>
  <c r="M2291" i="21"/>
  <c r="I2291" i="21"/>
  <c r="L2291" i="21"/>
  <c r="K2291" i="21"/>
  <c r="H2292" i="21"/>
  <c r="P2290" i="21"/>
  <c r="Q2290" i="21"/>
  <c r="O2290" i="21"/>
  <c r="O2291" i="21"/>
  <c r="Q2291" i="21"/>
  <c r="P2291" i="21"/>
  <c r="H2293" i="21"/>
  <c r="M2292" i="21"/>
  <c r="L2292" i="21"/>
  <c r="K2292" i="21"/>
  <c r="J2292" i="21"/>
  <c r="I2292" i="21"/>
  <c r="K2293" i="21"/>
  <c r="J2293" i="21"/>
  <c r="M2293" i="21"/>
  <c r="H2294" i="21"/>
  <c r="I2293" i="21"/>
  <c r="L2293" i="21"/>
  <c r="P2292" i="21"/>
  <c r="O2292" i="21"/>
  <c r="Q2292" i="21"/>
  <c r="I2294" i="21"/>
  <c r="K2294" i="21"/>
  <c r="M2294" i="21"/>
  <c r="J2294" i="21"/>
  <c r="L2294" i="21"/>
  <c r="H2295" i="21"/>
  <c r="O2293" i="21"/>
  <c r="Q2293" i="21"/>
  <c r="P2293" i="21"/>
  <c r="O2294" i="21"/>
  <c r="Q2294" i="21"/>
  <c r="P2294" i="21"/>
  <c r="M2295" i="21"/>
  <c r="L2295" i="21"/>
  <c r="K2295" i="21"/>
  <c r="H2296" i="21"/>
  <c r="I2295" i="21"/>
  <c r="J2295" i="21"/>
  <c r="L2296" i="21"/>
  <c r="H2297" i="21"/>
  <c r="I2296" i="21"/>
  <c r="J2296" i="21"/>
  <c r="K2296" i="21"/>
  <c r="M2296" i="21"/>
  <c r="P2295" i="21"/>
  <c r="Q2295" i="21"/>
  <c r="O2295" i="21"/>
  <c r="L2297" i="21"/>
  <c r="J2297" i="21"/>
  <c r="I2297" i="21"/>
  <c r="K2297" i="21"/>
  <c r="H2298" i="21"/>
  <c r="M2297" i="21"/>
  <c r="O2296" i="21"/>
  <c r="P2296" i="21"/>
  <c r="Q2296" i="21"/>
  <c r="Q2297" i="21"/>
  <c r="P2297" i="21"/>
  <c r="O2297" i="21"/>
  <c r="H2299" i="21"/>
  <c r="M2298" i="21"/>
  <c r="L2298" i="21"/>
  <c r="J2298" i="21"/>
  <c r="K2298" i="21"/>
  <c r="I2298" i="21"/>
  <c r="I2299" i="21"/>
  <c r="J2299" i="21"/>
  <c r="H2300" i="21"/>
  <c r="K2299" i="21"/>
  <c r="M2299" i="21"/>
  <c r="L2299" i="21"/>
  <c r="Q2298" i="21"/>
  <c r="P2298" i="21"/>
  <c r="O2298" i="21"/>
  <c r="P2299" i="21"/>
  <c r="O2299" i="21"/>
  <c r="Q2299" i="21"/>
  <c r="I2300" i="21"/>
  <c r="K2300" i="21"/>
  <c r="M2300" i="21"/>
  <c r="H2301" i="21"/>
  <c r="L2300" i="21"/>
  <c r="J2300" i="21"/>
  <c r="P2300" i="21"/>
  <c r="Q2300" i="21"/>
  <c r="O2300" i="21"/>
  <c r="K2301" i="21"/>
  <c r="L2301" i="21"/>
  <c r="I2301" i="21"/>
  <c r="M2301" i="21"/>
  <c r="J2301" i="21"/>
  <c r="H2302" i="21"/>
  <c r="P2301" i="21"/>
  <c r="O2301" i="21"/>
  <c r="Q2301" i="21"/>
  <c r="I2302" i="21"/>
  <c r="K2302" i="21"/>
  <c r="J2302" i="21"/>
  <c r="L2302" i="21"/>
  <c r="H2303" i="21"/>
  <c r="M2302" i="21"/>
  <c r="O2302" i="21"/>
  <c r="P2302" i="21"/>
  <c r="Q2302" i="21"/>
  <c r="H2304" i="21"/>
  <c r="M2303" i="21"/>
  <c r="K2303" i="21"/>
  <c r="J2303" i="21"/>
  <c r="I2303" i="21"/>
  <c r="L2303" i="21"/>
  <c r="H2305" i="21"/>
  <c r="L2304" i="21"/>
  <c r="I2304" i="21"/>
  <c r="K2304" i="21"/>
  <c r="M2304" i="21"/>
  <c r="J2304" i="21"/>
  <c r="Q2303" i="21"/>
  <c r="O2303" i="21"/>
  <c r="P2303" i="21"/>
  <c r="I2305" i="21"/>
  <c r="H2306" i="21"/>
  <c r="K2305" i="21"/>
  <c r="L2305" i="21"/>
  <c r="M2305" i="21"/>
  <c r="J2305" i="21"/>
  <c r="Q2304" i="21"/>
  <c r="O2304" i="21"/>
  <c r="P2304" i="21"/>
  <c r="Q2305" i="21"/>
  <c r="P2305" i="21"/>
  <c r="O2305" i="21"/>
  <c r="L2306" i="21"/>
  <c r="J2306" i="21"/>
  <c r="K2306" i="21"/>
  <c r="M2306" i="21"/>
  <c r="I2306" i="21"/>
  <c r="H2307" i="21"/>
  <c r="P2306" i="21"/>
  <c r="O2306" i="21"/>
  <c r="Q2306" i="21"/>
  <c r="I2307" i="21"/>
  <c r="M2307" i="21"/>
  <c r="K2307" i="21"/>
  <c r="J2307" i="21"/>
  <c r="L2307" i="21"/>
  <c r="H2308" i="21"/>
  <c r="P2307" i="21"/>
  <c r="O2307" i="21"/>
  <c r="Q2307" i="21"/>
  <c r="J2308" i="21"/>
  <c r="K2308" i="21"/>
  <c r="L2308" i="21"/>
  <c r="H2309" i="21"/>
  <c r="M2308" i="21"/>
  <c r="I2308" i="21"/>
  <c r="M2309" i="21"/>
  <c r="K2309" i="21"/>
  <c r="L2309" i="21"/>
  <c r="J2309" i="21"/>
  <c r="I2309" i="21"/>
  <c r="H2310" i="21"/>
  <c r="P2308" i="21"/>
  <c r="Q2308" i="21"/>
  <c r="O2308" i="21"/>
  <c r="P2309" i="21"/>
  <c r="Q2309" i="21"/>
  <c r="O2309" i="21"/>
  <c r="H2311" i="21"/>
  <c r="L2310" i="21"/>
  <c r="J2310" i="21"/>
  <c r="M2310" i="21"/>
  <c r="I2310" i="21"/>
  <c r="K2310" i="21"/>
  <c r="L2311" i="21"/>
  <c r="M2311" i="21"/>
  <c r="I2311" i="21"/>
  <c r="J2311" i="21"/>
  <c r="K2311" i="21"/>
  <c r="H2312" i="21"/>
  <c r="P2310" i="21"/>
  <c r="O2310" i="21"/>
  <c r="Q2310" i="21"/>
  <c r="P2311" i="21"/>
  <c r="O2311" i="21"/>
  <c r="Q2311" i="21"/>
  <c r="M2312" i="21"/>
  <c r="J2312" i="21"/>
  <c r="H2313" i="21"/>
  <c r="K2312" i="21"/>
  <c r="L2312" i="21"/>
  <c r="I2312" i="21"/>
  <c r="J2313" i="21"/>
  <c r="K2313" i="21"/>
  <c r="M2313" i="21"/>
  <c r="H2314" i="21"/>
  <c r="L2313" i="21"/>
  <c r="I2313" i="21"/>
  <c r="Q2312" i="21"/>
  <c r="P2312" i="21"/>
  <c r="O2312" i="21"/>
  <c r="H2315" i="21"/>
  <c r="J2314" i="21"/>
  <c r="M2314" i="21"/>
  <c r="I2314" i="21"/>
  <c r="L2314" i="21"/>
  <c r="K2314" i="21"/>
  <c r="O2313" i="21"/>
  <c r="Q2313" i="21"/>
  <c r="P2313" i="21"/>
  <c r="K2315" i="21"/>
  <c r="J2315" i="21"/>
  <c r="L2315" i="21"/>
  <c r="I2315" i="21"/>
  <c r="M2315" i="21"/>
  <c r="H2316" i="21"/>
  <c r="Q2314" i="21"/>
  <c r="O2314" i="21"/>
  <c r="P2314" i="21"/>
  <c r="Q2315" i="21"/>
  <c r="P2315" i="21"/>
  <c r="O2315" i="21"/>
  <c r="I2316" i="21"/>
  <c r="K2316" i="21"/>
  <c r="M2316" i="21"/>
  <c r="H2317" i="21"/>
  <c r="J2316" i="21"/>
  <c r="L2316" i="21"/>
  <c r="P2316" i="21"/>
  <c r="Q2316" i="21"/>
  <c r="O2316" i="21"/>
  <c r="J2317" i="21"/>
  <c r="I2317" i="21"/>
  <c r="L2317" i="21"/>
  <c r="H2318" i="21"/>
  <c r="K2317" i="21"/>
  <c r="M2317" i="21"/>
  <c r="P2317" i="21"/>
  <c r="Q2317" i="21"/>
  <c r="O2317" i="21"/>
  <c r="J2318" i="21"/>
  <c r="I2318" i="21"/>
  <c r="H2319" i="21"/>
  <c r="M2318" i="21"/>
  <c r="K2318" i="21"/>
  <c r="L2318" i="21"/>
  <c r="P2318" i="21"/>
  <c r="Q2318" i="21"/>
  <c r="O2318" i="21"/>
  <c r="M2319" i="21"/>
  <c r="J2319" i="21"/>
  <c r="K2319" i="21"/>
  <c r="I2319" i="21"/>
  <c r="L2319" i="21"/>
  <c r="H2320" i="21"/>
  <c r="Q2319" i="21"/>
  <c r="P2319" i="21"/>
  <c r="O2319" i="21"/>
  <c r="J2320" i="21"/>
  <c r="K2320" i="21"/>
  <c r="M2320" i="21"/>
  <c r="I2320" i="21"/>
  <c r="L2320" i="21"/>
  <c r="H2321" i="21"/>
  <c r="O2320" i="21"/>
  <c r="P2320" i="21"/>
  <c r="Q2320" i="21"/>
  <c r="M2321" i="21"/>
  <c r="J2321" i="21"/>
  <c r="K2321" i="21"/>
  <c r="H2322" i="21"/>
  <c r="I2321" i="21"/>
  <c r="L2321" i="21"/>
  <c r="J2322" i="21"/>
  <c r="K2322" i="21"/>
  <c r="I2322" i="21"/>
  <c r="M2322" i="21"/>
  <c r="L2322" i="21"/>
  <c r="H2323" i="21"/>
  <c r="Q2321" i="21"/>
  <c r="O2321" i="21"/>
  <c r="P2321" i="21"/>
  <c r="O2322" i="21"/>
  <c r="P2322" i="21"/>
  <c r="Q2322" i="21"/>
  <c r="J2323" i="21"/>
  <c r="L2323" i="21"/>
  <c r="K2323" i="21"/>
  <c r="I2323" i="21"/>
  <c r="M2323" i="21"/>
  <c r="H2324" i="21"/>
  <c r="P2323" i="21"/>
  <c r="O2323" i="21"/>
  <c r="Q2323" i="21"/>
  <c r="M2324" i="21"/>
  <c r="H2325" i="21"/>
  <c r="J2324" i="21"/>
  <c r="L2324" i="21"/>
  <c r="K2324" i="21"/>
  <c r="I2324" i="21"/>
  <c r="J2325" i="21"/>
  <c r="L2325" i="21"/>
  <c r="H2326" i="21"/>
  <c r="I2325" i="21"/>
  <c r="K2325" i="21"/>
  <c r="M2325" i="21"/>
  <c r="O2324" i="21"/>
  <c r="P2324" i="21"/>
  <c r="Q2324" i="21"/>
  <c r="L2326" i="21"/>
  <c r="J2326" i="21"/>
  <c r="M2326" i="21"/>
  <c r="K2326" i="21"/>
  <c r="I2326" i="21"/>
  <c r="H2327" i="21"/>
  <c r="O2325" i="21"/>
  <c r="Q2325" i="21"/>
  <c r="P2325" i="21"/>
  <c r="P2326" i="21"/>
  <c r="O2326" i="21"/>
  <c r="Q2326" i="21"/>
  <c r="I2327" i="21"/>
  <c r="L2327" i="21"/>
  <c r="H2328" i="21"/>
  <c r="M2327" i="21"/>
  <c r="J2327" i="21"/>
  <c r="K2327" i="21"/>
  <c r="Q2327" i="21"/>
  <c r="P2327" i="21"/>
  <c r="O2327" i="21"/>
  <c r="I2328" i="21"/>
  <c r="H2329" i="21"/>
  <c r="L2328" i="21"/>
  <c r="M2328" i="21"/>
  <c r="J2328" i="21"/>
  <c r="K2328" i="21"/>
  <c r="Q2328" i="21"/>
  <c r="P2328" i="21"/>
  <c r="O2328" i="21"/>
  <c r="J2329" i="21"/>
  <c r="H2330" i="21"/>
  <c r="M2329" i="21"/>
  <c r="K2329" i="21"/>
  <c r="L2329" i="21"/>
  <c r="I2329" i="21"/>
  <c r="M2330" i="21"/>
  <c r="I2330" i="21"/>
  <c r="H2331" i="21"/>
  <c r="L2330" i="21"/>
  <c r="K2330" i="21"/>
  <c r="J2330" i="21"/>
  <c r="O2329" i="21"/>
  <c r="P2329" i="21"/>
  <c r="Q2329" i="21"/>
  <c r="Q2330" i="21"/>
  <c r="O2330" i="21"/>
  <c r="P2330" i="21"/>
  <c r="I2331" i="21"/>
  <c r="J2331" i="21"/>
  <c r="M2331" i="21"/>
  <c r="H2332" i="21"/>
  <c r="K2331" i="21"/>
  <c r="L2331" i="21"/>
  <c r="O2331" i="21"/>
  <c r="P2331" i="21"/>
  <c r="Q2331" i="21"/>
  <c r="K2332" i="21"/>
  <c r="I2332" i="21"/>
  <c r="H2333" i="21"/>
  <c r="L2332" i="21"/>
  <c r="M2332" i="21"/>
  <c r="J2332" i="21"/>
  <c r="O2332" i="21"/>
  <c r="Q2332" i="21"/>
  <c r="P2332" i="21"/>
  <c r="J2333" i="21"/>
  <c r="L2333" i="21"/>
  <c r="I2333" i="21"/>
  <c r="K2333" i="21"/>
  <c r="M2333" i="21"/>
  <c r="H2334" i="21"/>
  <c r="O2333" i="21"/>
  <c r="Q2333" i="21"/>
  <c r="P2333" i="21"/>
  <c r="M2334" i="21"/>
  <c r="H2335" i="21"/>
  <c r="I2334" i="21"/>
  <c r="L2334" i="21"/>
  <c r="K2334" i="21"/>
  <c r="J2334" i="21"/>
  <c r="H2336" i="21"/>
  <c r="M2335" i="21"/>
  <c r="K2335" i="21"/>
  <c r="J2335" i="21"/>
  <c r="L2335" i="21"/>
  <c r="I2335" i="21"/>
  <c r="Q2334" i="21"/>
  <c r="P2334" i="21"/>
  <c r="O2334" i="21"/>
  <c r="K2336" i="21"/>
  <c r="L2336" i="21"/>
  <c r="M2336" i="21"/>
  <c r="H2337" i="21"/>
  <c r="J2336" i="21"/>
  <c r="I2336" i="21"/>
  <c r="Q2335" i="21"/>
  <c r="O2335" i="21"/>
  <c r="P2335" i="21"/>
  <c r="M2337" i="21"/>
  <c r="J2337" i="21"/>
  <c r="I2337" i="21"/>
  <c r="L2337" i="21"/>
  <c r="K2337" i="21"/>
  <c r="H2338" i="21"/>
  <c r="P2336" i="21"/>
  <c r="Q2336" i="21"/>
  <c r="O2336" i="21"/>
  <c r="O2337" i="21"/>
  <c r="P2337" i="21"/>
  <c r="Q2337" i="21"/>
  <c r="M2338" i="21"/>
  <c r="H2339" i="21"/>
  <c r="L2338" i="21"/>
  <c r="I2338" i="21"/>
  <c r="K2338" i="21"/>
  <c r="J2338" i="21"/>
  <c r="H2340" i="21"/>
  <c r="J2339" i="21"/>
  <c r="I2339" i="21"/>
  <c r="K2339" i="21"/>
  <c r="M2339" i="21"/>
  <c r="L2339" i="21"/>
  <c r="Q2338" i="21"/>
  <c r="P2338" i="21"/>
  <c r="O2338" i="21"/>
  <c r="H2341" i="21"/>
  <c r="J2340" i="21"/>
  <c r="I2340" i="21"/>
  <c r="K2340" i="21"/>
  <c r="M2340" i="21"/>
  <c r="L2340" i="21"/>
  <c r="O2339" i="21"/>
  <c r="Q2339" i="21"/>
  <c r="P2339" i="21"/>
  <c r="L2341" i="21"/>
  <c r="J2341" i="21"/>
  <c r="K2341" i="21"/>
  <c r="M2341" i="21"/>
  <c r="I2341" i="21"/>
  <c r="H2342" i="21"/>
  <c r="P2340" i="21"/>
  <c r="O2340" i="21"/>
  <c r="Q2340" i="21"/>
  <c r="Q2341" i="21"/>
  <c r="P2341" i="21"/>
  <c r="O2341" i="21"/>
  <c r="M2342" i="21"/>
  <c r="I2342" i="21"/>
  <c r="L2342" i="21"/>
  <c r="H2343" i="21"/>
  <c r="J2342" i="21"/>
  <c r="K2342" i="21"/>
  <c r="P2342" i="21"/>
  <c r="O2342" i="21"/>
  <c r="Q2342" i="21"/>
  <c r="J2343" i="21"/>
  <c r="M2343" i="21"/>
  <c r="H2344" i="21"/>
  <c r="I2343" i="21"/>
  <c r="K2343" i="21"/>
  <c r="L2343" i="21"/>
  <c r="M2344" i="21"/>
  <c r="L2344" i="21"/>
  <c r="J2344" i="21"/>
  <c r="H2345" i="21"/>
  <c r="I2344" i="21"/>
  <c r="K2344" i="21"/>
  <c r="P2343" i="21"/>
  <c r="O2343" i="21"/>
  <c r="Q2343" i="21"/>
  <c r="H2346" i="21"/>
  <c r="L2345" i="21"/>
  <c r="K2345" i="21"/>
  <c r="J2345" i="21"/>
  <c r="I2345" i="21"/>
  <c r="M2345" i="21"/>
  <c r="P2344" i="21"/>
  <c r="O2344" i="21"/>
  <c r="Q2344" i="21"/>
  <c r="J2346" i="21"/>
  <c r="I2346" i="21"/>
  <c r="H2347" i="21"/>
  <c r="K2346" i="21"/>
  <c r="M2346" i="21"/>
  <c r="L2346" i="21"/>
  <c r="O2345" i="21"/>
  <c r="P2345" i="21"/>
  <c r="Q2345" i="21"/>
  <c r="O2346" i="21"/>
  <c r="Q2346" i="21"/>
  <c r="P2346" i="21"/>
  <c r="M2347" i="21"/>
  <c r="H2348" i="21"/>
  <c r="L2347" i="21"/>
  <c r="J2347" i="21"/>
  <c r="K2347" i="21"/>
  <c r="I2347" i="21"/>
  <c r="L2348" i="21"/>
  <c r="M2348" i="21"/>
  <c r="K2348" i="21"/>
  <c r="J2348" i="21"/>
  <c r="I2348" i="21"/>
  <c r="H2349" i="21"/>
  <c r="O2347" i="21"/>
  <c r="Q2347" i="21"/>
  <c r="P2347" i="21"/>
  <c r="O2348" i="21"/>
  <c r="Q2348" i="21"/>
  <c r="P2348" i="21"/>
  <c r="K2349" i="21"/>
  <c r="L2349" i="21"/>
  <c r="I2349" i="21"/>
  <c r="J2349" i="21"/>
  <c r="M2349" i="21"/>
  <c r="H2350" i="21"/>
  <c r="Q2349" i="21"/>
  <c r="P2349" i="21"/>
  <c r="O2349" i="21"/>
  <c r="H2351" i="21"/>
  <c r="J2350" i="21"/>
  <c r="L2350" i="21"/>
  <c r="I2350" i="21"/>
  <c r="M2350" i="21"/>
  <c r="K2350" i="21"/>
  <c r="I2351" i="21"/>
  <c r="L2351" i="21"/>
  <c r="J2351" i="21"/>
  <c r="K2351" i="21"/>
  <c r="M2351" i="21"/>
  <c r="H2352" i="21"/>
  <c r="Q2350" i="21"/>
  <c r="P2350" i="21"/>
  <c r="O2350" i="21"/>
  <c r="O2351" i="21"/>
  <c r="P2351" i="21"/>
  <c r="Q2351" i="21"/>
  <c r="I2352" i="21"/>
  <c r="M2352" i="21"/>
  <c r="J2352" i="21"/>
  <c r="H2353" i="21"/>
  <c r="K2352" i="21"/>
  <c r="L2352" i="21"/>
  <c r="Q2352" i="21"/>
  <c r="O2352" i="21"/>
  <c r="P2352" i="21"/>
  <c r="J2353" i="21"/>
  <c r="K2353" i="21"/>
  <c r="I2353" i="21"/>
  <c r="H2354" i="21"/>
  <c r="M2353" i="21"/>
  <c r="L2353" i="21"/>
  <c r="O2353" i="21"/>
  <c r="Q2353" i="21"/>
  <c r="P2353" i="21"/>
  <c r="L2354" i="21"/>
  <c r="K2354" i="21"/>
  <c r="I2354" i="21"/>
  <c r="M2354" i="21"/>
  <c r="J2354" i="21"/>
  <c r="H2355" i="21"/>
  <c r="P2354" i="21"/>
  <c r="O2354" i="21"/>
  <c r="Q2354" i="21"/>
  <c r="I2355" i="21"/>
  <c r="K2355" i="21"/>
  <c r="H2356" i="21"/>
  <c r="J2355" i="21"/>
  <c r="L2355" i="21"/>
  <c r="M2355" i="21"/>
  <c r="Q2355" i="21"/>
  <c r="O2355" i="21"/>
  <c r="P2355" i="21"/>
  <c r="I2356" i="21"/>
  <c r="H2357" i="21"/>
  <c r="K2356" i="21"/>
  <c r="L2356" i="21"/>
  <c r="J2356" i="21"/>
  <c r="M2356" i="21"/>
  <c r="P2356" i="21"/>
  <c r="O2356" i="21"/>
  <c r="Q2356" i="21"/>
  <c r="H2358" i="21"/>
  <c r="J2357" i="21"/>
  <c r="I2357" i="21"/>
  <c r="L2357" i="21"/>
  <c r="K2357" i="21"/>
  <c r="M2357" i="21"/>
  <c r="I2358" i="21"/>
  <c r="L2358" i="21"/>
  <c r="J2358" i="21"/>
  <c r="M2358" i="21"/>
  <c r="K2358" i="21"/>
  <c r="H2359" i="21"/>
  <c r="O2357" i="21"/>
  <c r="Q2357" i="21"/>
  <c r="P2357" i="21"/>
  <c r="P2358" i="21"/>
  <c r="O2358" i="21"/>
  <c r="Q2358" i="21"/>
  <c r="J2359" i="21"/>
  <c r="M2359" i="21"/>
  <c r="L2359" i="21"/>
  <c r="H2360" i="21"/>
  <c r="K2359" i="21"/>
  <c r="I2359" i="21"/>
  <c r="H2361" i="21"/>
  <c r="I2360" i="21"/>
  <c r="J2360" i="21"/>
  <c r="M2360" i="21"/>
  <c r="L2360" i="21"/>
  <c r="K2360" i="21"/>
  <c r="O2359" i="21"/>
  <c r="P2359" i="21"/>
  <c r="Q2359" i="21"/>
  <c r="J2361" i="21"/>
  <c r="I2361" i="21"/>
  <c r="H2362" i="21"/>
  <c r="L2361" i="21"/>
  <c r="M2361" i="21"/>
  <c r="K2361" i="21"/>
  <c r="O2360" i="21"/>
  <c r="Q2360" i="21"/>
  <c r="P2360" i="21"/>
  <c r="O2361" i="21"/>
  <c r="Q2361" i="21"/>
  <c r="P2361" i="21"/>
  <c r="L2362" i="21"/>
  <c r="K2362" i="21"/>
  <c r="I2362" i="21"/>
  <c r="M2362" i="21"/>
  <c r="H2363" i="21"/>
  <c r="J2362" i="21"/>
  <c r="P2362" i="21"/>
  <c r="Q2362" i="21"/>
  <c r="O2362" i="21"/>
  <c r="M2363" i="21"/>
  <c r="J2363" i="21"/>
  <c r="K2363" i="21"/>
  <c r="H2364" i="21"/>
  <c r="L2363" i="21"/>
  <c r="I2363" i="21"/>
  <c r="L2364" i="21"/>
  <c r="J2364" i="21"/>
  <c r="H2365" i="21"/>
  <c r="I2364" i="21"/>
  <c r="K2364" i="21"/>
  <c r="M2364" i="21"/>
  <c r="O2363" i="21"/>
  <c r="Q2363" i="21"/>
  <c r="P2363" i="21"/>
  <c r="J2365" i="21"/>
  <c r="K2365" i="21"/>
  <c r="L2365" i="21"/>
  <c r="I2365" i="21"/>
  <c r="H2366" i="21"/>
  <c r="M2365" i="21"/>
  <c r="P2364" i="21"/>
  <c r="Q2364" i="21"/>
  <c r="O2364" i="21"/>
  <c r="O2365" i="21"/>
  <c r="Q2365" i="21"/>
  <c r="P2365" i="21"/>
  <c r="I2366" i="21"/>
  <c r="K2366" i="21"/>
  <c r="H2367" i="21"/>
  <c r="L2366" i="21"/>
  <c r="M2366" i="21"/>
  <c r="J2366" i="21"/>
  <c r="Q2366" i="21"/>
  <c r="O2366" i="21"/>
  <c r="P2366" i="21"/>
  <c r="K2367" i="21"/>
  <c r="L2367" i="21"/>
  <c r="H2368" i="21"/>
  <c r="I2367" i="21"/>
  <c r="M2367" i="21"/>
  <c r="J2367" i="21"/>
  <c r="K2368" i="21"/>
  <c r="I2368" i="21"/>
  <c r="L2368" i="21"/>
  <c r="H2369" i="21"/>
  <c r="J2368" i="21"/>
  <c r="M2368" i="21"/>
  <c r="Q2367" i="21"/>
  <c r="O2367" i="21"/>
  <c r="P2367" i="21"/>
  <c r="Q2368" i="21"/>
  <c r="O2368" i="21"/>
  <c r="P2368" i="21"/>
  <c r="I2369" i="21"/>
  <c r="M2369" i="21"/>
  <c r="K2369" i="21"/>
  <c r="J2369" i="21"/>
  <c r="L2369" i="21"/>
  <c r="H2370" i="21"/>
  <c r="Q2369" i="21"/>
  <c r="P2369" i="21"/>
  <c r="O2369" i="21"/>
  <c r="H2371" i="21"/>
  <c r="L2370" i="21"/>
  <c r="J2370" i="21"/>
  <c r="M2370" i="21"/>
  <c r="I2370" i="21"/>
  <c r="K2370" i="21"/>
  <c r="I2371" i="21"/>
  <c r="K2371" i="21"/>
  <c r="H2372" i="21"/>
  <c r="M2371" i="21"/>
  <c r="L2371" i="21"/>
  <c r="J2371" i="21"/>
  <c r="Q2370" i="21"/>
  <c r="P2370" i="21"/>
  <c r="O2370" i="21"/>
  <c r="O2371" i="21"/>
  <c r="P2371" i="21"/>
  <c r="Q2371" i="21"/>
  <c r="I2372" i="21"/>
  <c r="J2372" i="21"/>
  <c r="K2372" i="21"/>
  <c r="M2372" i="21"/>
  <c r="H2373" i="21"/>
  <c r="L2372" i="21"/>
  <c r="P2372" i="21"/>
  <c r="O2372" i="21"/>
  <c r="Q2372" i="21"/>
  <c r="J2373" i="21"/>
  <c r="K2373" i="21"/>
  <c r="L2373" i="21"/>
  <c r="I2373" i="21"/>
  <c r="H2374" i="21"/>
  <c r="M2373" i="21"/>
  <c r="O2373" i="21"/>
  <c r="Q2373" i="21"/>
  <c r="P2373" i="21"/>
  <c r="K2374" i="21"/>
  <c r="H2375" i="21"/>
  <c r="J2374" i="21"/>
  <c r="M2374" i="21"/>
  <c r="I2374" i="21"/>
  <c r="L2374" i="21"/>
  <c r="H2376" i="21"/>
  <c r="M2375" i="21"/>
  <c r="J2375" i="21"/>
  <c r="K2375" i="21"/>
  <c r="L2375" i="21"/>
  <c r="I2375" i="21"/>
  <c r="Q2374" i="21"/>
  <c r="O2374" i="21"/>
  <c r="P2374" i="21"/>
  <c r="I2376" i="21"/>
  <c r="K2376" i="21"/>
  <c r="L2376" i="21"/>
  <c r="H2377" i="21"/>
  <c r="M2376" i="21"/>
  <c r="J2376" i="21"/>
  <c r="Q2375" i="21"/>
  <c r="P2375" i="21"/>
  <c r="O2375" i="21"/>
  <c r="Q2376" i="21"/>
  <c r="O2376" i="21"/>
  <c r="P2376" i="21"/>
  <c r="J2377" i="21"/>
  <c r="M2377" i="21"/>
  <c r="I2377" i="21"/>
  <c r="K2377" i="21"/>
  <c r="H2378" i="21"/>
  <c r="L2377" i="21"/>
  <c r="Q2377" i="21"/>
  <c r="O2377" i="21"/>
  <c r="P2377" i="21"/>
  <c r="L2378" i="21"/>
  <c r="I2378" i="21"/>
  <c r="K2378" i="21"/>
  <c r="M2378" i="21"/>
  <c r="H2379" i="21"/>
  <c r="J2378" i="21"/>
  <c r="P2378" i="21"/>
  <c r="O2378" i="21"/>
  <c r="Q2378" i="21"/>
  <c r="J2379" i="21"/>
  <c r="I2379" i="21"/>
  <c r="H2380" i="21"/>
  <c r="M2379" i="21"/>
  <c r="K2379" i="21"/>
  <c r="L2379" i="21"/>
  <c r="P2379" i="21"/>
  <c r="Q2379" i="21"/>
  <c r="O2379" i="21"/>
  <c r="L2380" i="21"/>
  <c r="M2380" i="21"/>
  <c r="K2380" i="21"/>
  <c r="H2381" i="21"/>
  <c r="J2380" i="21"/>
  <c r="I2380" i="21"/>
  <c r="K2381" i="21"/>
  <c r="L2381" i="21"/>
  <c r="I2381" i="21"/>
  <c r="H2382" i="21"/>
  <c r="M2381" i="21"/>
  <c r="J2381" i="21"/>
  <c r="O2380" i="21"/>
  <c r="Q2380" i="21"/>
  <c r="P2380" i="21"/>
  <c r="P2381" i="21"/>
  <c r="Q2381" i="21"/>
  <c r="O2381" i="21"/>
  <c r="M2382" i="21"/>
  <c r="L2382" i="21"/>
  <c r="H2383" i="21"/>
  <c r="I2382" i="21"/>
  <c r="K2382" i="21"/>
  <c r="J2382" i="21"/>
  <c r="I2383" i="21"/>
  <c r="J2383" i="21"/>
  <c r="L2383" i="21"/>
  <c r="K2383" i="21"/>
  <c r="M2383" i="21"/>
  <c r="H2384" i="21"/>
  <c r="Q2382" i="21"/>
  <c r="P2382" i="21"/>
  <c r="O2382" i="21"/>
  <c r="P2383" i="21"/>
  <c r="O2383" i="21"/>
  <c r="Q2383" i="21"/>
  <c r="J2384" i="21"/>
  <c r="M2384" i="21"/>
  <c r="I2384" i="21"/>
  <c r="H2385" i="21"/>
  <c r="K2384" i="21"/>
  <c r="L2384" i="21"/>
  <c r="P2384" i="21"/>
  <c r="Q2384" i="21"/>
  <c r="O2384" i="21"/>
  <c r="L2385" i="21"/>
  <c r="K2385" i="21"/>
  <c r="H2386" i="21"/>
  <c r="M2385" i="21"/>
  <c r="I2385" i="21"/>
  <c r="J2385" i="21"/>
  <c r="M2386" i="21"/>
  <c r="K2386" i="21"/>
  <c r="L2386" i="21"/>
  <c r="H2387" i="21"/>
  <c r="I2386" i="21"/>
  <c r="J2386" i="21"/>
  <c r="Q2385" i="21"/>
  <c r="O2385" i="21"/>
  <c r="P2385" i="21"/>
  <c r="K2387" i="21"/>
  <c r="I2387" i="21"/>
  <c r="J2387" i="21"/>
  <c r="M2387" i="21"/>
  <c r="L2387" i="21"/>
  <c r="H2388" i="21"/>
  <c r="Q2386" i="21"/>
  <c r="P2386" i="21"/>
  <c r="O2386" i="21"/>
  <c r="P2387" i="21"/>
  <c r="O2387" i="21"/>
  <c r="Q2387" i="21"/>
  <c r="J2388" i="21"/>
  <c r="H2389" i="21"/>
  <c r="M2388" i="21"/>
  <c r="L2388" i="21"/>
  <c r="I2388" i="21"/>
  <c r="K2388" i="21"/>
  <c r="J2389" i="21"/>
  <c r="L2389" i="21"/>
  <c r="K2389" i="21"/>
  <c r="H2390" i="21"/>
  <c r="I2389" i="21"/>
  <c r="M2389" i="21"/>
  <c r="P2388" i="21"/>
  <c r="Q2388" i="21"/>
  <c r="O2388" i="21"/>
  <c r="M2390" i="21"/>
  <c r="L2390" i="21"/>
  <c r="I2390" i="21"/>
  <c r="K2390" i="21"/>
  <c r="J2390" i="21"/>
  <c r="H2391" i="21"/>
  <c r="Q2389" i="21"/>
  <c r="P2389" i="21"/>
  <c r="O2389" i="21"/>
  <c r="O2390" i="21"/>
  <c r="Q2390" i="21"/>
  <c r="P2390" i="21"/>
  <c r="I2391" i="21"/>
  <c r="L2391" i="21"/>
  <c r="K2391" i="21"/>
  <c r="M2391" i="21"/>
  <c r="H2392" i="21"/>
  <c r="J2391" i="21"/>
  <c r="Q2391" i="21"/>
  <c r="P2391" i="21"/>
  <c r="O2391" i="21"/>
  <c r="J2392" i="21"/>
  <c r="I2392" i="21"/>
  <c r="H2393" i="21"/>
  <c r="M2392" i="21"/>
  <c r="L2392" i="21"/>
  <c r="K2392" i="21"/>
  <c r="Q2392" i="21"/>
  <c r="O2392" i="21"/>
  <c r="P2392" i="21"/>
  <c r="M2393" i="21"/>
  <c r="J2393" i="21"/>
  <c r="I2393" i="21"/>
  <c r="H2394" i="21"/>
  <c r="L2393" i="21"/>
  <c r="K2393" i="21"/>
  <c r="P2393" i="21"/>
  <c r="Q2393" i="21"/>
  <c r="O2393" i="21"/>
  <c r="H2395" i="21"/>
  <c r="K2394" i="21"/>
  <c r="M2394" i="21"/>
  <c r="L2394" i="21"/>
  <c r="J2394" i="21"/>
  <c r="I2394" i="21"/>
  <c r="M2395" i="21"/>
  <c r="J2395" i="21"/>
  <c r="K2395" i="21"/>
  <c r="I2395" i="21"/>
  <c r="L2395" i="21"/>
  <c r="H2396" i="21"/>
  <c r="P2394" i="21"/>
  <c r="O2394" i="21"/>
  <c r="Q2394" i="21"/>
  <c r="P2395" i="21"/>
  <c r="O2395" i="21"/>
  <c r="Q2395" i="21"/>
  <c r="H2397" i="21"/>
  <c r="K2396" i="21"/>
  <c r="M2396" i="21"/>
  <c r="L2396" i="21"/>
  <c r="J2396" i="21"/>
  <c r="I2396" i="21"/>
  <c r="I2397" i="21"/>
  <c r="H2398" i="21"/>
  <c r="K2397" i="21"/>
  <c r="J2397" i="21"/>
  <c r="M2397" i="21"/>
  <c r="L2397" i="21"/>
  <c r="P2396" i="21"/>
  <c r="Q2396" i="21"/>
  <c r="O2396" i="21"/>
  <c r="O2397" i="21"/>
  <c r="Q2397" i="21"/>
  <c r="P2397" i="21"/>
  <c r="J2398" i="21"/>
  <c r="L2398" i="21"/>
  <c r="I2398" i="21"/>
  <c r="H2399" i="21"/>
  <c r="M2398" i="21"/>
  <c r="K2398" i="21"/>
  <c r="O2398" i="21"/>
  <c r="P2398" i="21"/>
  <c r="Q2398" i="21"/>
  <c r="K2399" i="21"/>
  <c r="M2399" i="21"/>
  <c r="J2399" i="21"/>
  <c r="L2399" i="21"/>
  <c r="I2399" i="21"/>
  <c r="H2400" i="21"/>
  <c r="O2399" i="21"/>
  <c r="P2399" i="21"/>
  <c r="Q2399" i="21"/>
  <c r="I2400" i="21"/>
  <c r="K2400" i="21"/>
  <c r="L2400" i="21"/>
  <c r="J2400" i="21"/>
  <c r="H2401" i="21"/>
  <c r="M2400" i="21"/>
  <c r="Q2400" i="21"/>
  <c r="O2400" i="21"/>
  <c r="P2400" i="21"/>
  <c r="J2401" i="21"/>
  <c r="L2401" i="21"/>
  <c r="I2401" i="21"/>
  <c r="H2402" i="21"/>
  <c r="M2401" i="21"/>
  <c r="K2401" i="21"/>
  <c r="P2401" i="21"/>
  <c r="Q2401" i="21"/>
  <c r="O2401" i="21"/>
  <c r="M2402" i="21"/>
  <c r="I2402" i="21"/>
  <c r="J2402" i="21"/>
  <c r="L2402" i="21"/>
  <c r="H2403" i="21"/>
  <c r="K2402" i="21"/>
  <c r="O2402" i="21"/>
  <c r="Q2402" i="21"/>
  <c r="P2402" i="21"/>
  <c r="J2403" i="21"/>
  <c r="M2403" i="21"/>
  <c r="H2404" i="21"/>
  <c r="K2403" i="21"/>
  <c r="I2403" i="21"/>
  <c r="L2403" i="21"/>
  <c r="M2404" i="21"/>
  <c r="J2404" i="21"/>
  <c r="L2404" i="21"/>
  <c r="I2404" i="21"/>
  <c r="K2404" i="21"/>
  <c r="H2405" i="21"/>
  <c r="P2403" i="21"/>
  <c r="Q2403" i="21"/>
  <c r="O2403" i="21"/>
  <c r="P2404" i="21"/>
  <c r="Q2404" i="21"/>
  <c r="O2404" i="21"/>
  <c r="K2405" i="21"/>
  <c r="M2405" i="21"/>
  <c r="L2405" i="21"/>
  <c r="I2405" i="21"/>
  <c r="J2405" i="21"/>
  <c r="H2406" i="21"/>
  <c r="P2405" i="21"/>
  <c r="Q2405" i="21"/>
  <c r="O2405" i="21"/>
  <c r="J2406" i="21"/>
  <c r="H2407" i="21"/>
  <c r="I2406" i="21"/>
  <c r="L2406" i="21"/>
  <c r="K2406" i="21"/>
  <c r="M2406" i="21"/>
  <c r="H2408" i="21"/>
  <c r="J2407" i="21"/>
  <c r="K2407" i="21"/>
  <c r="L2407" i="21"/>
  <c r="I2407" i="21"/>
  <c r="M2407" i="21"/>
  <c r="O2406" i="21"/>
  <c r="Q2406" i="21"/>
  <c r="P2406" i="21"/>
  <c r="J2408" i="21"/>
  <c r="M2408" i="21"/>
  <c r="H2409" i="21"/>
  <c r="L2408" i="21"/>
  <c r="K2408" i="21"/>
  <c r="I2408" i="21"/>
  <c r="O2407" i="21"/>
  <c r="Q2407" i="21"/>
  <c r="P2407" i="21"/>
  <c r="J2409" i="21"/>
  <c r="L2409" i="21"/>
  <c r="H2410" i="21"/>
  <c r="K2409" i="21"/>
  <c r="M2409" i="21"/>
  <c r="I2409" i="21"/>
  <c r="P2408" i="21"/>
  <c r="O2408" i="21"/>
  <c r="Q2408" i="21"/>
  <c r="I2410" i="21"/>
  <c r="L2410" i="21"/>
  <c r="K2410" i="21"/>
  <c r="H2411" i="21"/>
  <c r="M2410" i="21"/>
  <c r="J2410" i="21"/>
  <c r="O2409" i="21"/>
  <c r="P2409" i="21"/>
  <c r="Q2409" i="21"/>
  <c r="O2410" i="21"/>
  <c r="P2410" i="21"/>
  <c r="Q2410" i="21"/>
  <c r="M2411" i="21"/>
  <c r="K2411" i="21"/>
  <c r="L2411" i="21"/>
  <c r="I2411" i="21"/>
  <c r="J2411" i="21"/>
  <c r="H2412" i="21"/>
  <c r="Q2411" i="21"/>
  <c r="P2411" i="21"/>
  <c r="O2411" i="21"/>
  <c r="I2412" i="21"/>
  <c r="M2412" i="21"/>
  <c r="J2412" i="21"/>
  <c r="L2412" i="21"/>
  <c r="K2412" i="21"/>
  <c r="H2413" i="21"/>
  <c r="Q2412" i="21"/>
  <c r="O2412" i="21"/>
  <c r="P2412" i="21"/>
  <c r="I2413" i="21"/>
  <c r="M2413" i="21"/>
  <c r="J2413" i="21"/>
  <c r="H2414" i="21"/>
  <c r="L2413" i="21"/>
  <c r="K2413" i="21"/>
  <c r="Q2413" i="21"/>
  <c r="O2413" i="21"/>
  <c r="P2413" i="21"/>
  <c r="J2414" i="21"/>
  <c r="L2414" i="21"/>
  <c r="M2414" i="21"/>
  <c r="I2414" i="21"/>
  <c r="K2414" i="21"/>
  <c r="H2415" i="21"/>
  <c r="O2414" i="21"/>
  <c r="P2414" i="21"/>
  <c r="Q2414" i="21"/>
  <c r="K2415" i="21"/>
  <c r="L2415" i="21"/>
  <c r="I2415" i="21"/>
  <c r="J2415" i="21"/>
  <c r="M2415" i="21"/>
  <c r="H2416" i="21"/>
  <c r="O2415" i="21"/>
  <c r="P2415" i="21"/>
  <c r="Q2415" i="21"/>
  <c r="I2416" i="21"/>
  <c r="L2416" i="21"/>
  <c r="J2416" i="21"/>
  <c r="K2416" i="21"/>
  <c r="H2417" i="21"/>
  <c r="M2416" i="21"/>
  <c r="P2416" i="21"/>
  <c r="Q2416" i="21"/>
  <c r="O2416" i="21"/>
  <c r="H2418" i="21"/>
  <c r="K2417" i="21"/>
  <c r="J2417" i="21"/>
  <c r="L2417" i="21"/>
  <c r="M2417" i="21"/>
  <c r="I2417" i="21"/>
  <c r="J2418" i="21"/>
  <c r="L2418" i="21"/>
  <c r="H2419" i="21"/>
  <c r="K2418" i="21"/>
  <c r="M2418" i="21"/>
  <c r="I2418" i="21"/>
  <c r="P2417" i="21"/>
  <c r="Q2417" i="21"/>
  <c r="O2417" i="21"/>
  <c r="M2419" i="21"/>
  <c r="H2420" i="21"/>
  <c r="J2419" i="21"/>
  <c r="I2419" i="21"/>
  <c r="L2419" i="21"/>
  <c r="K2419" i="21"/>
  <c r="P2418" i="21"/>
  <c r="Q2418" i="21"/>
  <c r="O2418" i="21"/>
  <c r="K2420" i="21"/>
  <c r="H2421" i="21"/>
  <c r="J2420" i="21"/>
  <c r="L2420" i="21"/>
  <c r="M2420" i="21"/>
  <c r="I2420" i="21"/>
  <c r="Q2419" i="21"/>
  <c r="O2419" i="21"/>
  <c r="P2419" i="21"/>
  <c r="J2421" i="21"/>
  <c r="K2421" i="21"/>
  <c r="M2421" i="21"/>
  <c r="H2422" i="21"/>
  <c r="L2421" i="21"/>
  <c r="I2421" i="21"/>
  <c r="P2420" i="21"/>
  <c r="Q2420" i="21"/>
  <c r="O2420" i="21"/>
  <c r="L2422" i="21"/>
  <c r="M2422" i="21"/>
  <c r="K2422" i="21"/>
  <c r="I2422" i="21"/>
  <c r="H2423" i="21"/>
  <c r="J2422" i="21"/>
  <c r="P2421" i="21"/>
  <c r="O2421" i="21"/>
  <c r="Q2421" i="21"/>
  <c r="P2422" i="21"/>
  <c r="Q2422" i="21"/>
  <c r="O2422" i="21"/>
  <c r="L2423" i="21"/>
  <c r="J2423" i="21"/>
  <c r="K2423" i="21"/>
  <c r="H2424" i="21"/>
  <c r="M2423" i="21"/>
  <c r="I2423" i="21"/>
  <c r="H2425" i="21"/>
  <c r="K2424" i="21"/>
  <c r="I2424" i="21"/>
  <c r="L2424" i="21"/>
  <c r="J2424" i="21"/>
  <c r="M2424" i="21"/>
  <c r="O2423" i="21"/>
  <c r="Q2423" i="21"/>
  <c r="P2423" i="21"/>
  <c r="K2425" i="21"/>
  <c r="J2425" i="21"/>
  <c r="H2426" i="21"/>
  <c r="M2425" i="21"/>
  <c r="L2425" i="21"/>
  <c r="I2425" i="21"/>
  <c r="Q2424" i="21"/>
  <c r="P2424" i="21"/>
  <c r="O2424" i="21"/>
  <c r="L2426" i="21"/>
  <c r="K2426" i="21"/>
  <c r="H2427" i="21"/>
  <c r="M2426" i="21"/>
  <c r="J2426" i="21"/>
  <c r="I2426" i="21"/>
  <c r="O2425" i="21"/>
  <c r="Q2425" i="21"/>
  <c r="P2425" i="21"/>
  <c r="K2427" i="21"/>
  <c r="M2427" i="21"/>
  <c r="H2428" i="21"/>
  <c r="J2427" i="21"/>
  <c r="I2427" i="21"/>
  <c r="L2427" i="21"/>
  <c r="O2426" i="21"/>
  <c r="P2426" i="21"/>
  <c r="Q2426" i="21"/>
  <c r="H2429" i="21"/>
  <c r="J2428" i="21"/>
  <c r="I2428" i="21"/>
  <c r="K2428" i="21"/>
  <c r="L2428" i="21"/>
  <c r="M2428" i="21"/>
  <c r="O2427" i="21"/>
  <c r="Q2427" i="21"/>
  <c r="P2427" i="21"/>
  <c r="I2429" i="21"/>
  <c r="L2429" i="21"/>
  <c r="H2430" i="21"/>
  <c r="J2429" i="21"/>
  <c r="M2429" i="21"/>
  <c r="K2429" i="21"/>
  <c r="P2428" i="21"/>
  <c r="O2428" i="21"/>
  <c r="Q2428" i="21"/>
  <c r="Q2429" i="21"/>
  <c r="O2429" i="21"/>
  <c r="P2429" i="21"/>
  <c r="H2431" i="21"/>
  <c r="K2430" i="21"/>
  <c r="L2430" i="21"/>
  <c r="J2430" i="21"/>
  <c r="I2430" i="21"/>
  <c r="M2430" i="21"/>
  <c r="L2431" i="21"/>
  <c r="I2431" i="21"/>
  <c r="H2432" i="21"/>
  <c r="K2431" i="21"/>
  <c r="J2431" i="21"/>
  <c r="M2431" i="21"/>
  <c r="O2430" i="21"/>
  <c r="P2430" i="21"/>
  <c r="Q2430" i="21"/>
  <c r="P2431" i="21"/>
  <c r="O2431" i="21"/>
  <c r="Q2431" i="21"/>
  <c r="M2432" i="21"/>
  <c r="K2432" i="21"/>
  <c r="L2432" i="21"/>
  <c r="J2432" i="21"/>
  <c r="I2432" i="21"/>
  <c r="H2433" i="21"/>
  <c r="O2432" i="21"/>
  <c r="P2432" i="21"/>
  <c r="Q2432" i="21"/>
  <c r="M2433" i="21"/>
  <c r="K2433" i="21"/>
  <c r="H2434" i="21"/>
  <c r="I2433" i="21"/>
  <c r="J2433" i="21"/>
  <c r="L2433" i="21"/>
  <c r="L2434" i="21"/>
  <c r="K2434" i="21"/>
  <c r="M2434" i="21"/>
  <c r="J2434" i="21"/>
  <c r="I2434" i="21"/>
  <c r="H2435" i="21"/>
  <c r="O2433" i="21"/>
  <c r="P2433" i="21"/>
  <c r="Q2433" i="21"/>
  <c r="O2434" i="21"/>
  <c r="Q2434" i="21"/>
  <c r="P2434" i="21"/>
  <c r="L2435" i="21"/>
  <c r="M2435" i="21"/>
  <c r="K2435" i="21"/>
  <c r="J2435" i="21"/>
  <c r="I2435" i="21"/>
  <c r="H2436" i="21"/>
  <c r="O2435" i="21"/>
  <c r="Q2435" i="21"/>
  <c r="P2435" i="21"/>
  <c r="H2437" i="21"/>
  <c r="J2436" i="21"/>
  <c r="M2436" i="21"/>
  <c r="K2436" i="21"/>
  <c r="L2436" i="21"/>
  <c r="I2436" i="21"/>
  <c r="L2437" i="21"/>
  <c r="I2437" i="21"/>
  <c r="K2437" i="21"/>
  <c r="H2438" i="21"/>
  <c r="J2437" i="21"/>
  <c r="M2437" i="21"/>
  <c r="P2436" i="21"/>
  <c r="Q2436" i="21"/>
  <c r="O2436" i="21"/>
  <c r="O2437" i="21"/>
  <c r="Q2437" i="21"/>
  <c r="P2437" i="21"/>
  <c r="J2438" i="21"/>
  <c r="L2438" i="21"/>
  <c r="I2438" i="21"/>
  <c r="M2438" i="21"/>
  <c r="K2438" i="21"/>
  <c r="H2439" i="21"/>
  <c r="O2438" i="21"/>
  <c r="Q2438" i="21"/>
  <c r="P2438" i="21"/>
  <c r="M2439" i="21"/>
  <c r="I2439" i="21"/>
  <c r="L2439" i="21"/>
  <c r="H2440" i="21"/>
  <c r="K2439" i="21"/>
  <c r="J2439" i="21"/>
  <c r="P2439" i="21"/>
  <c r="O2439" i="21"/>
  <c r="Q2439" i="21"/>
  <c r="H2441" i="21"/>
  <c r="K2440" i="21"/>
  <c r="J2440" i="21"/>
  <c r="L2440" i="21"/>
  <c r="I2440" i="21"/>
  <c r="M2440" i="21"/>
  <c r="K2441" i="21"/>
  <c r="M2441" i="21"/>
  <c r="H2442" i="21"/>
  <c r="J2441" i="21"/>
  <c r="L2441" i="21"/>
  <c r="I2441" i="21"/>
  <c r="P2440" i="21"/>
  <c r="O2440" i="21"/>
  <c r="Q2440" i="21"/>
  <c r="L2442" i="21"/>
  <c r="H2443" i="21"/>
  <c r="K2442" i="21"/>
  <c r="J2442" i="21"/>
  <c r="I2442" i="21"/>
  <c r="M2442" i="21"/>
  <c r="P2441" i="21"/>
  <c r="Q2441" i="21"/>
  <c r="O2441" i="21"/>
  <c r="J2443" i="21"/>
  <c r="K2443" i="21"/>
  <c r="H2444" i="21"/>
  <c r="L2443" i="21"/>
  <c r="I2443" i="21"/>
  <c r="M2443" i="21"/>
  <c r="P2442" i="21"/>
  <c r="Q2442" i="21"/>
  <c r="O2442" i="21"/>
  <c r="M2444" i="21"/>
  <c r="I2444" i="21"/>
  <c r="L2444" i="21"/>
  <c r="H2445" i="21"/>
  <c r="K2444" i="21"/>
  <c r="J2444" i="21"/>
  <c r="O2443" i="21"/>
  <c r="P2443" i="21"/>
  <c r="Q2443" i="21"/>
  <c r="O2444" i="21"/>
  <c r="P2444" i="21"/>
  <c r="Q2444" i="21"/>
  <c r="L2445" i="21"/>
  <c r="J2445" i="21"/>
  <c r="M2445" i="21"/>
  <c r="I2445" i="21"/>
  <c r="K2445" i="21"/>
  <c r="H2446" i="21"/>
  <c r="P2445" i="21"/>
  <c r="O2445" i="21"/>
  <c r="Q2445" i="21"/>
  <c r="H2447" i="21"/>
  <c r="K2446" i="21"/>
  <c r="J2446" i="21"/>
  <c r="M2446" i="21"/>
  <c r="I2446" i="21"/>
  <c r="L2446" i="21"/>
  <c r="I2447" i="21"/>
  <c r="M2447" i="21"/>
  <c r="H2448" i="21"/>
  <c r="J2447" i="21"/>
  <c r="K2447" i="21"/>
  <c r="L2447" i="21"/>
  <c r="P2446" i="21"/>
  <c r="Q2446" i="21"/>
  <c r="O2446" i="21"/>
  <c r="Q2447" i="21"/>
  <c r="O2447" i="21"/>
  <c r="P2447" i="21"/>
  <c r="L2448" i="21"/>
  <c r="K2448" i="21"/>
  <c r="J2448" i="21"/>
  <c r="M2448" i="21"/>
  <c r="I2448" i="21"/>
  <c r="H2449" i="21"/>
  <c r="Q2448" i="21"/>
  <c r="O2448" i="21"/>
  <c r="P2448" i="21"/>
  <c r="H2450" i="21"/>
  <c r="J2449" i="21"/>
  <c r="L2449" i="21"/>
  <c r="I2449" i="21"/>
  <c r="K2449" i="21"/>
  <c r="M2449" i="21"/>
  <c r="I2450" i="21"/>
  <c r="M2450" i="21"/>
  <c r="K2450" i="21"/>
  <c r="J2450" i="21"/>
  <c r="L2450" i="21"/>
  <c r="H2451" i="21"/>
  <c r="P2449" i="21"/>
  <c r="O2449" i="21"/>
  <c r="Q2449" i="21"/>
  <c r="P2450" i="21"/>
  <c r="O2450" i="21"/>
  <c r="Q2450" i="21"/>
  <c r="K2451" i="21"/>
  <c r="L2451" i="21"/>
  <c r="M2451" i="21"/>
  <c r="H2452" i="21"/>
  <c r="J2451" i="21"/>
  <c r="I2451" i="21"/>
  <c r="L2452" i="21"/>
  <c r="K2452" i="21"/>
  <c r="H2453" i="21"/>
  <c r="J2452" i="21"/>
  <c r="M2452" i="21"/>
  <c r="I2452" i="21"/>
  <c r="O2451" i="21"/>
  <c r="P2451" i="21"/>
  <c r="Q2451" i="21"/>
  <c r="M2453" i="21"/>
  <c r="J2453" i="21"/>
  <c r="I2453" i="21"/>
  <c r="H2454" i="21"/>
  <c r="K2453" i="21"/>
  <c r="L2453" i="21"/>
  <c r="Q2452" i="21"/>
  <c r="O2452" i="21"/>
  <c r="P2452" i="21"/>
  <c r="Q2453" i="21"/>
  <c r="P2453" i="21"/>
  <c r="O2453" i="21"/>
  <c r="M2454" i="21"/>
  <c r="H2455" i="21"/>
  <c r="I2454" i="21"/>
  <c r="J2454" i="21"/>
  <c r="K2454" i="21"/>
  <c r="L2454" i="21"/>
  <c r="M2455" i="21"/>
  <c r="I2455" i="21"/>
  <c r="K2455" i="21"/>
  <c r="J2455" i="21"/>
  <c r="L2455" i="21"/>
  <c r="H2456" i="21"/>
  <c r="Q2454" i="21"/>
  <c r="O2454" i="21"/>
  <c r="P2454" i="21"/>
  <c r="P2455" i="21"/>
  <c r="Q2455" i="21"/>
  <c r="O2455" i="21"/>
  <c r="J2456" i="21"/>
  <c r="L2456" i="21"/>
  <c r="M2456" i="21"/>
  <c r="I2456" i="21"/>
  <c r="H2457" i="21"/>
  <c r="K2456" i="21"/>
  <c r="Q2456" i="21"/>
  <c r="P2456" i="21"/>
  <c r="O2456" i="21"/>
  <c r="M2457" i="21"/>
  <c r="H2458" i="21"/>
  <c r="L2457" i="21"/>
  <c r="J2457" i="21"/>
  <c r="I2457" i="21"/>
  <c r="K2457" i="21"/>
  <c r="L2458" i="21"/>
  <c r="M2458" i="21"/>
  <c r="K2458" i="21"/>
  <c r="I2458" i="21"/>
  <c r="J2458" i="21"/>
  <c r="H2459" i="21"/>
  <c r="O2457" i="21"/>
  <c r="P2457" i="21"/>
  <c r="Q2457" i="21"/>
  <c r="O2458" i="21"/>
  <c r="P2458" i="21"/>
  <c r="Q2458" i="21"/>
  <c r="M2459" i="21"/>
  <c r="L2459" i="21"/>
  <c r="J2459" i="21"/>
  <c r="I2459" i="21"/>
  <c r="K2459" i="21"/>
  <c r="H2460" i="21"/>
  <c r="P2459" i="21"/>
  <c r="Q2459" i="21"/>
  <c r="O2459" i="21"/>
  <c r="I2460" i="21"/>
  <c r="K2460" i="21"/>
  <c r="M2460" i="21"/>
  <c r="J2460" i="21"/>
  <c r="H2461" i="21"/>
  <c r="L2460" i="21"/>
  <c r="O2460" i="21"/>
  <c r="P2460" i="21"/>
  <c r="Q2460" i="21"/>
  <c r="J2461" i="21"/>
  <c r="M2461" i="21"/>
  <c r="K2461" i="21"/>
  <c r="I2461" i="21"/>
  <c r="H2462" i="21"/>
  <c r="L2461" i="21"/>
  <c r="O2461" i="21"/>
  <c r="Q2461" i="21"/>
  <c r="P2461" i="21"/>
  <c r="H2463" i="21"/>
  <c r="K2462" i="21"/>
  <c r="M2462" i="21"/>
  <c r="J2462" i="21"/>
  <c r="I2462" i="21"/>
  <c r="L2462" i="21"/>
  <c r="I2463" i="21"/>
  <c r="H2464" i="21"/>
  <c r="M2463" i="21"/>
  <c r="K2463" i="21"/>
  <c r="L2463" i="21"/>
  <c r="J2463" i="21"/>
  <c r="Q2462" i="21"/>
  <c r="O2462" i="21"/>
  <c r="P2462" i="21"/>
  <c r="P2463" i="21"/>
  <c r="O2463" i="21"/>
  <c r="Q2463" i="21"/>
  <c r="L2464" i="21"/>
  <c r="H2465" i="21"/>
  <c r="M2464" i="21"/>
  <c r="I2464" i="21"/>
  <c r="J2464" i="21"/>
  <c r="K2464" i="21"/>
  <c r="M2465" i="21"/>
  <c r="L2465" i="21"/>
  <c r="K2465" i="21"/>
  <c r="J2465" i="21"/>
  <c r="I2465" i="21"/>
  <c r="H2466" i="21"/>
  <c r="O2464" i="21"/>
  <c r="Q2464" i="21"/>
  <c r="P2464" i="21"/>
  <c r="O2465" i="21"/>
  <c r="P2465" i="21"/>
  <c r="Q2465" i="21"/>
  <c r="M2466" i="21"/>
  <c r="K2466" i="21"/>
  <c r="I2466" i="21"/>
  <c r="J2466" i="21"/>
  <c r="L2466" i="21"/>
  <c r="H2467" i="21"/>
  <c r="P2466" i="21"/>
  <c r="O2466" i="21"/>
  <c r="Q2466" i="21"/>
  <c r="J2467" i="21"/>
  <c r="I2467" i="21"/>
  <c r="M2467" i="21"/>
  <c r="K2467" i="21"/>
  <c r="H2468" i="21"/>
  <c r="L2467" i="21"/>
  <c r="P2467" i="21"/>
  <c r="Q2467" i="21"/>
  <c r="O2467" i="21"/>
  <c r="H2469" i="21"/>
  <c r="M2468" i="21"/>
  <c r="K2468" i="21"/>
  <c r="L2468" i="21"/>
  <c r="J2468" i="21"/>
  <c r="I2468" i="21"/>
  <c r="M2469" i="21"/>
  <c r="L2469" i="21"/>
  <c r="J2469" i="21"/>
  <c r="H2470" i="21"/>
  <c r="K2469" i="21"/>
  <c r="I2469" i="21"/>
  <c r="P2468" i="21"/>
  <c r="Q2468" i="21"/>
  <c r="O2468" i="21"/>
  <c r="I2470" i="21"/>
  <c r="K2470" i="21"/>
  <c r="L2470" i="21"/>
  <c r="H2471" i="21"/>
  <c r="M2470" i="21"/>
  <c r="J2470" i="21"/>
  <c r="Q2469" i="21"/>
  <c r="O2469" i="21"/>
  <c r="P2469" i="21"/>
  <c r="Q2470" i="21"/>
  <c r="P2470" i="21"/>
  <c r="O2470" i="21"/>
  <c r="M2471" i="21"/>
  <c r="K2471" i="21"/>
  <c r="H2472" i="21"/>
  <c r="J2471" i="21"/>
  <c r="I2471" i="21"/>
  <c r="L2471" i="21"/>
  <c r="H2473" i="21"/>
  <c r="I2472" i="21"/>
  <c r="K2472" i="21"/>
  <c r="L2472" i="21"/>
  <c r="J2472" i="21"/>
  <c r="M2472" i="21"/>
  <c r="Q2471" i="21"/>
  <c r="O2471" i="21"/>
  <c r="P2471" i="21"/>
  <c r="K2473" i="21"/>
  <c r="H2474" i="21"/>
  <c r="M2473" i="21"/>
  <c r="J2473" i="21"/>
  <c r="L2473" i="21"/>
  <c r="I2473" i="21"/>
  <c r="O2472" i="21"/>
  <c r="Q2472" i="21"/>
  <c r="P2472" i="21"/>
  <c r="H2475" i="21"/>
  <c r="L2474" i="21"/>
  <c r="I2474" i="21"/>
  <c r="M2474" i="21"/>
  <c r="K2474" i="21"/>
  <c r="J2474" i="21"/>
  <c r="Q2473" i="21"/>
  <c r="O2473" i="21"/>
  <c r="P2473" i="21"/>
  <c r="J2475" i="21"/>
  <c r="L2475" i="21"/>
  <c r="H2476" i="21"/>
  <c r="I2475" i="21"/>
  <c r="M2475" i="21"/>
  <c r="K2475" i="21"/>
  <c r="P2474" i="21"/>
  <c r="Q2474" i="21"/>
  <c r="O2474" i="21"/>
  <c r="J2476" i="21"/>
  <c r="K2476" i="21"/>
  <c r="M2476" i="21"/>
  <c r="L2476" i="21"/>
  <c r="H2477" i="21"/>
  <c r="I2476" i="21"/>
  <c r="P2475" i="21"/>
  <c r="Q2475" i="21"/>
  <c r="O2475" i="21"/>
  <c r="I2477" i="21"/>
  <c r="H2478" i="21"/>
  <c r="L2477" i="21"/>
  <c r="J2477" i="21"/>
  <c r="K2477" i="21"/>
  <c r="M2477" i="21"/>
  <c r="Q2476" i="21"/>
  <c r="O2476" i="21"/>
  <c r="P2476" i="21"/>
  <c r="O2477" i="21"/>
  <c r="Q2477" i="21"/>
  <c r="P2477" i="21"/>
  <c r="H2479" i="21"/>
  <c r="L2478" i="21"/>
  <c r="I2478" i="21"/>
  <c r="J2478" i="21"/>
  <c r="K2478" i="21"/>
  <c r="M2478" i="21"/>
  <c r="K2479" i="21"/>
  <c r="I2479" i="21"/>
  <c r="L2479" i="21"/>
  <c r="H2480" i="21"/>
  <c r="M2479" i="21"/>
  <c r="J2479" i="21"/>
  <c r="P2478" i="21"/>
  <c r="Q2478" i="21"/>
  <c r="O2478" i="21"/>
  <c r="P2479" i="21"/>
  <c r="Q2479" i="21"/>
  <c r="O2479" i="21"/>
  <c r="J2480" i="21"/>
  <c r="M2480" i="21"/>
  <c r="I2480" i="21"/>
  <c r="H2481" i="21"/>
  <c r="K2480" i="21"/>
  <c r="L2480" i="21"/>
  <c r="Q2480" i="21"/>
  <c r="P2480" i="21"/>
  <c r="O2480" i="21"/>
  <c r="M2481" i="21"/>
  <c r="K2481" i="21"/>
  <c r="L2481" i="21"/>
  <c r="J2481" i="21"/>
  <c r="H2482" i="21"/>
  <c r="I2481" i="21"/>
  <c r="M2482" i="21"/>
  <c r="H2483" i="21"/>
  <c r="L2482" i="21"/>
  <c r="I2482" i="21"/>
  <c r="K2482" i="21"/>
  <c r="J2482" i="21"/>
  <c r="Q2481" i="21"/>
  <c r="O2481" i="21"/>
  <c r="P2481" i="21"/>
  <c r="M2483" i="21"/>
  <c r="H2484" i="21"/>
  <c r="L2483" i="21"/>
  <c r="J2483" i="21"/>
  <c r="K2483" i="21"/>
  <c r="I2483" i="21"/>
  <c r="Q2482" i="21"/>
  <c r="P2482" i="21"/>
  <c r="O2482" i="21"/>
  <c r="L2484" i="21"/>
  <c r="K2484" i="21"/>
  <c r="M2484" i="21"/>
  <c r="J2484" i="21"/>
  <c r="H2485" i="21"/>
  <c r="I2484" i="21"/>
  <c r="O2483" i="21"/>
  <c r="P2483" i="21"/>
  <c r="Q2483" i="21"/>
  <c r="L2485" i="21"/>
  <c r="I2485" i="21"/>
  <c r="K2485" i="21"/>
  <c r="J2485" i="21"/>
  <c r="H2486" i="21"/>
  <c r="M2485" i="21"/>
  <c r="Q2484" i="21"/>
  <c r="O2484" i="21"/>
  <c r="P2484" i="21"/>
  <c r="Q2485" i="21"/>
  <c r="O2485" i="21"/>
  <c r="P2485" i="21"/>
  <c r="H2487" i="21"/>
  <c r="J2486" i="21"/>
  <c r="K2486" i="21"/>
  <c r="L2486" i="21"/>
  <c r="I2486" i="21"/>
  <c r="M2486" i="21"/>
  <c r="M2487" i="21"/>
  <c r="K2487" i="21"/>
  <c r="L2487" i="21"/>
  <c r="J2487" i="21"/>
  <c r="I2487" i="21"/>
  <c r="H2488" i="21"/>
  <c r="Q2486" i="21"/>
  <c r="P2486" i="21"/>
  <c r="O2486" i="21"/>
  <c r="Q2487" i="21"/>
  <c r="P2487" i="21"/>
  <c r="O2487" i="21"/>
  <c r="J2488" i="21"/>
  <c r="M2488" i="21"/>
  <c r="H2489" i="21"/>
  <c r="K2488" i="21"/>
  <c r="L2488" i="21"/>
  <c r="I2488" i="21"/>
  <c r="L2489" i="21"/>
  <c r="K2489" i="21"/>
  <c r="M2489" i="21"/>
  <c r="H2490" i="21"/>
  <c r="J2489" i="21"/>
  <c r="I2489" i="21"/>
  <c r="P2488" i="21"/>
  <c r="Q2488" i="21"/>
  <c r="O2488" i="21"/>
  <c r="L2490" i="21"/>
  <c r="K2490" i="21"/>
  <c r="H2491" i="21"/>
  <c r="M2490" i="21"/>
  <c r="J2490" i="21"/>
  <c r="I2490" i="21"/>
  <c r="P2489" i="21"/>
  <c r="Q2489" i="21"/>
  <c r="O2489" i="21"/>
  <c r="L2491" i="21"/>
  <c r="H2492" i="21"/>
  <c r="K2491" i="21"/>
  <c r="I2491" i="21"/>
  <c r="J2491" i="21"/>
  <c r="M2491" i="21"/>
  <c r="Q2490" i="21"/>
  <c r="P2490" i="21"/>
  <c r="O2490" i="21"/>
  <c r="H2493" i="21"/>
  <c r="I2492" i="21"/>
  <c r="M2492" i="21"/>
  <c r="K2492" i="21"/>
  <c r="L2492" i="21"/>
  <c r="J2492" i="21"/>
  <c r="P2491" i="21"/>
  <c r="Q2491" i="21"/>
  <c r="O2491" i="21"/>
  <c r="I2493" i="21"/>
  <c r="M2493" i="21"/>
  <c r="H2494" i="21"/>
  <c r="L2493" i="21"/>
  <c r="K2493" i="21"/>
  <c r="J2493" i="21"/>
  <c r="Q2492" i="21"/>
  <c r="O2492" i="21"/>
  <c r="P2492" i="21"/>
  <c r="Q2493" i="21"/>
  <c r="P2493" i="21"/>
  <c r="O2493" i="21"/>
  <c r="K2494" i="21"/>
  <c r="J2494" i="21"/>
  <c r="H2495" i="21"/>
  <c r="I2494" i="21"/>
  <c r="M2494" i="21"/>
  <c r="L2494" i="21"/>
  <c r="L2495" i="21"/>
  <c r="I2495" i="21"/>
  <c r="J2495" i="21"/>
  <c r="K2495" i="21"/>
  <c r="H2496" i="21"/>
  <c r="M2495" i="21"/>
  <c r="P2494" i="21"/>
  <c r="O2494" i="21"/>
  <c r="Q2494" i="21"/>
  <c r="Q2495" i="21"/>
  <c r="P2495" i="21"/>
  <c r="O2495" i="21"/>
  <c r="M2496" i="21"/>
  <c r="J2496" i="21"/>
  <c r="L2496" i="21"/>
  <c r="K2496" i="21"/>
  <c r="I2496" i="21"/>
  <c r="H2497" i="21"/>
  <c r="Q2496" i="21"/>
  <c r="P2496" i="21"/>
  <c r="O2496" i="21"/>
  <c r="M2497" i="21"/>
  <c r="J2497" i="21"/>
  <c r="K2497" i="21"/>
  <c r="I2497" i="21"/>
  <c r="H2498" i="21"/>
  <c r="L2497" i="21"/>
  <c r="P2497" i="21"/>
  <c r="O2497" i="21"/>
  <c r="Q2497" i="21"/>
  <c r="M2498" i="21"/>
  <c r="H2499" i="21"/>
  <c r="L2498" i="21"/>
  <c r="I2498" i="21"/>
  <c r="J2498" i="21"/>
  <c r="K2498" i="21"/>
  <c r="J2499" i="21"/>
  <c r="M2499" i="21"/>
  <c r="L2499" i="21"/>
  <c r="K2499" i="21"/>
  <c r="H2500" i="21"/>
  <c r="I2499" i="21"/>
  <c r="P2498" i="21"/>
  <c r="O2498" i="21"/>
  <c r="Q2498" i="21"/>
  <c r="J2500" i="21"/>
  <c r="L2500" i="21"/>
  <c r="I2500" i="21"/>
  <c r="H2501" i="21"/>
  <c r="K2500" i="21"/>
  <c r="M2500" i="21"/>
  <c r="P2499" i="21"/>
  <c r="Q2499" i="21"/>
  <c r="O2499" i="21"/>
  <c r="Q2500" i="21"/>
  <c r="P2500" i="21"/>
  <c r="O2500" i="21"/>
  <c r="I2501" i="21"/>
  <c r="K2501" i="21"/>
  <c r="M2501" i="21"/>
  <c r="H2502" i="21"/>
  <c r="J2501" i="21"/>
  <c r="L2501" i="21"/>
  <c r="Q2501" i="21"/>
  <c r="O2501" i="21"/>
  <c r="P2501" i="21"/>
  <c r="H2503" i="21"/>
  <c r="L2502" i="21"/>
  <c r="K2502" i="21"/>
  <c r="I2502" i="21"/>
  <c r="M2502" i="21"/>
  <c r="J2502" i="21"/>
  <c r="M2503" i="21"/>
  <c r="L2503" i="21"/>
  <c r="K2503" i="21"/>
  <c r="I2503" i="21"/>
  <c r="H2504" i="21"/>
  <c r="J2503" i="21"/>
  <c r="Q2502" i="21"/>
  <c r="O2502" i="21"/>
  <c r="P2502" i="21"/>
  <c r="O2503" i="21"/>
  <c r="P2503" i="21"/>
  <c r="Q2503" i="21"/>
  <c r="M2504" i="21"/>
  <c r="J2504" i="21"/>
  <c r="K2504" i="21"/>
  <c r="L2504" i="21"/>
  <c r="I2504" i="21"/>
  <c r="H2505" i="21"/>
  <c r="Q2504" i="21"/>
  <c r="P2504" i="21"/>
  <c r="O2504" i="21"/>
  <c r="M2505" i="21"/>
  <c r="L2505" i="21"/>
  <c r="H2506" i="21"/>
  <c r="I2505" i="21"/>
  <c r="J2505" i="21"/>
  <c r="K2505" i="21"/>
  <c r="K2506" i="21"/>
  <c r="M2506" i="21"/>
  <c r="L2506" i="21"/>
  <c r="H2507" i="21"/>
  <c r="J2506" i="21"/>
  <c r="I2506" i="21"/>
  <c r="O2505" i="21"/>
  <c r="P2505" i="21"/>
  <c r="Q2505" i="21"/>
  <c r="I2507" i="21"/>
  <c r="J2507" i="21"/>
  <c r="H2508" i="21"/>
  <c r="M2507" i="21"/>
  <c r="K2507" i="21"/>
  <c r="L2507" i="21"/>
  <c r="Q2506" i="21"/>
  <c r="O2506" i="21"/>
  <c r="P2506" i="21"/>
  <c r="O2507" i="21"/>
  <c r="P2507" i="21"/>
  <c r="Q2507" i="21"/>
  <c r="M2508" i="21"/>
  <c r="I2508" i="21"/>
  <c r="K2508" i="21"/>
  <c r="H2509" i="21"/>
  <c r="J2508" i="21"/>
  <c r="L2508" i="21"/>
  <c r="Q2508" i="21"/>
  <c r="P2508" i="21"/>
  <c r="O2508" i="21"/>
  <c r="H2510" i="21"/>
  <c r="J2509" i="21"/>
  <c r="M2509" i="21"/>
  <c r="K2509" i="21"/>
  <c r="I2509" i="21"/>
  <c r="L2509" i="21"/>
  <c r="J2510" i="21"/>
  <c r="M2510" i="21"/>
  <c r="L2510" i="21"/>
  <c r="H2511" i="21"/>
  <c r="I2510" i="21"/>
  <c r="K2510" i="21"/>
  <c r="Q2509" i="21"/>
  <c r="P2509" i="21"/>
  <c r="O2509" i="21"/>
  <c r="L2511" i="21"/>
  <c r="I2511" i="21"/>
  <c r="K2511" i="21"/>
  <c r="M2511" i="21"/>
  <c r="H2512" i="21"/>
  <c r="J2511" i="21"/>
  <c r="P2510" i="21"/>
  <c r="Q2510" i="21"/>
  <c r="O2510" i="21"/>
  <c r="O2511" i="21"/>
  <c r="Q2511" i="21"/>
  <c r="P2511" i="21"/>
  <c r="I2512" i="21"/>
  <c r="J2512" i="21"/>
  <c r="K2512" i="21"/>
  <c r="M2512" i="21"/>
  <c r="L2512" i="21"/>
  <c r="H2513" i="21"/>
  <c r="O2512" i="21"/>
  <c r="P2512" i="21"/>
  <c r="Q2512" i="21"/>
  <c r="L2513" i="21"/>
  <c r="K2513" i="21"/>
  <c r="I2513" i="21"/>
  <c r="H2514" i="21"/>
  <c r="M2513" i="21"/>
  <c r="J2513" i="21"/>
  <c r="O2513" i="21"/>
  <c r="Q2513" i="21"/>
  <c r="P2513" i="21"/>
  <c r="M2514" i="21"/>
  <c r="H2515" i="21"/>
  <c r="I2514" i="21"/>
  <c r="J2514" i="21"/>
  <c r="K2514" i="21"/>
  <c r="L2514" i="21"/>
  <c r="H2516" i="21"/>
  <c r="K2515" i="21"/>
  <c r="I2515" i="21"/>
  <c r="L2515" i="21"/>
  <c r="J2515" i="21"/>
  <c r="M2515" i="21"/>
  <c r="Q2514" i="21"/>
  <c r="O2514" i="21"/>
  <c r="P2514" i="21"/>
  <c r="L2516" i="21"/>
  <c r="H2517" i="21"/>
  <c r="M2516" i="21"/>
  <c r="I2516" i="21"/>
  <c r="K2516" i="21"/>
  <c r="J2516" i="21"/>
  <c r="Q2515" i="21"/>
  <c r="P2515" i="21"/>
  <c r="O2515" i="21"/>
  <c r="I2517" i="21"/>
  <c r="H2518" i="21"/>
  <c r="L2517" i="21"/>
  <c r="M2517" i="21"/>
  <c r="K2517" i="21"/>
  <c r="J2517" i="21"/>
  <c r="P2516" i="21"/>
  <c r="O2516" i="21"/>
  <c r="Q2516" i="21"/>
  <c r="O2517" i="21"/>
  <c r="P2517" i="21"/>
  <c r="Q2517" i="21"/>
  <c r="J2518" i="21"/>
  <c r="K2518" i="21"/>
  <c r="I2518" i="21"/>
  <c r="M2518" i="21"/>
  <c r="L2518" i="21"/>
  <c r="H2519" i="21"/>
  <c r="P2518" i="21"/>
  <c r="O2518" i="21"/>
  <c r="Q2518" i="21"/>
  <c r="K2519" i="21"/>
  <c r="H2520" i="21"/>
  <c r="I2519" i="21"/>
  <c r="M2519" i="21"/>
  <c r="L2519" i="21"/>
  <c r="J2519" i="21"/>
  <c r="J2520" i="21"/>
  <c r="L2520" i="21"/>
  <c r="I2520" i="21"/>
  <c r="K2520" i="21"/>
  <c r="M2520" i="21"/>
  <c r="H2521" i="21"/>
  <c r="O2519" i="21"/>
  <c r="P2519" i="21"/>
  <c r="Q2519" i="21"/>
  <c r="P2520" i="21"/>
  <c r="Q2520" i="21"/>
  <c r="O2520" i="21"/>
  <c r="I2521" i="21"/>
  <c r="J2521" i="21"/>
  <c r="L2521" i="21"/>
  <c r="M2521" i="21"/>
  <c r="K2521" i="21"/>
  <c r="H2522" i="21"/>
  <c r="Q2521" i="21"/>
  <c r="P2521" i="21"/>
  <c r="O2521" i="21"/>
  <c r="M2522" i="21"/>
  <c r="H2523" i="21"/>
  <c r="L2522" i="21"/>
  <c r="J2522" i="21"/>
  <c r="I2522" i="21"/>
  <c r="K2522" i="21"/>
  <c r="I2523" i="21"/>
  <c r="K2523" i="21"/>
  <c r="H2524" i="21"/>
  <c r="L2523" i="21"/>
  <c r="J2523" i="21"/>
  <c r="M2523" i="21"/>
  <c r="P2522" i="21"/>
  <c r="Q2522" i="21"/>
  <c r="O2522" i="21"/>
  <c r="O2523" i="21"/>
  <c r="P2523" i="21"/>
  <c r="Q2523" i="21"/>
  <c r="M2524" i="21"/>
  <c r="L2524" i="21"/>
  <c r="H2525" i="21"/>
  <c r="K2524" i="21"/>
  <c r="J2524" i="21"/>
  <c r="I2524" i="21"/>
  <c r="M2525" i="21"/>
  <c r="K2525" i="21"/>
  <c r="I2525" i="21"/>
  <c r="J2525" i="21"/>
  <c r="L2525" i="21"/>
  <c r="H2526" i="21"/>
  <c r="P2524" i="21"/>
  <c r="O2524" i="21"/>
  <c r="Q2524" i="21"/>
  <c r="Q2525" i="21"/>
  <c r="O2525" i="21"/>
  <c r="P2525" i="21"/>
  <c r="I2526" i="21"/>
  <c r="K2526" i="21"/>
  <c r="L2526" i="21"/>
  <c r="H2527" i="21"/>
  <c r="J2526" i="21"/>
  <c r="M2526" i="21"/>
  <c r="P2526" i="21"/>
  <c r="O2526" i="21"/>
  <c r="Q2526" i="21"/>
  <c r="J2527" i="21"/>
  <c r="L2527" i="21"/>
  <c r="I2527" i="21"/>
  <c r="M2527" i="21"/>
  <c r="H2528" i="21"/>
  <c r="K2527" i="21"/>
  <c r="Q2527" i="21"/>
  <c r="O2527" i="21"/>
  <c r="P2527" i="21"/>
  <c r="M2528" i="21"/>
  <c r="L2528" i="21"/>
  <c r="H2529" i="21"/>
  <c r="I2528" i="21"/>
  <c r="J2528" i="21"/>
  <c r="K2528" i="21"/>
  <c r="I2529" i="21"/>
  <c r="J2529" i="21"/>
  <c r="K2529" i="21"/>
  <c r="H2530" i="21"/>
  <c r="L2529" i="21"/>
  <c r="M2529" i="21"/>
  <c r="O2528" i="21"/>
  <c r="P2528" i="21"/>
  <c r="Q2528" i="21"/>
  <c r="O2529" i="21"/>
  <c r="P2529" i="21"/>
  <c r="Q2529" i="21"/>
  <c r="M2530" i="21"/>
  <c r="K2530" i="21"/>
  <c r="L2530" i="21"/>
  <c r="H2531" i="21"/>
  <c r="I2530" i="21"/>
  <c r="J2530" i="21"/>
  <c r="H2532" i="21"/>
  <c r="L2531" i="21"/>
  <c r="K2531" i="21"/>
  <c r="M2531" i="21"/>
  <c r="I2531" i="21"/>
  <c r="J2531" i="21"/>
  <c r="O2530" i="21"/>
  <c r="Q2530" i="21"/>
  <c r="P2530" i="21"/>
  <c r="I2532" i="21"/>
  <c r="M2532" i="21"/>
  <c r="H2533" i="21"/>
  <c r="L2532" i="21"/>
  <c r="J2532" i="21"/>
  <c r="K2532" i="21"/>
  <c r="O2531" i="21"/>
  <c r="Q2531" i="21"/>
  <c r="P2531" i="21"/>
  <c r="O2532" i="21"/>
  <c r="P2532" i="21"/>
  <c r="Q2532" i="21"/>
  <c r="J2533" i="21"/>
  <c r="I2533" i="21"/>
  <c r="M2533" i="21"/>
  <c r="H2534" i="21"/>
  <c r="L2533" i="21"/>
  <c r="K2533" i="21"/>
  <c r="P2533" i="21"/>
  <c r="Q2533" i="21"/>
  <c r="O2533" i="21"/>
  <c r="L2534" i="21"/>
  <c r="H2535" i="21"/>
  <c r="K2534" i="21"/>
  <c r="M2534" i="21"/>
  <c r="I2534" i="21"/>
  <c r="J2534" i="21"/>
  <c r="M2535" i="21"/>
  <c r="K2535" i="21"/>
  <c r="J2535" i="21"/>
  <c r="L2535" i="21"/>
  <c r="I2535" i="21"/>
  <c r="H2536" i="21"/>
  <c r="O2534" i="21"/>
  <c r="P2534" i="21"/>
  <c r="Q2534" i="21"/>
  <c r="Q2535" i="21"/>
  <c r="O2535" i="21"/>
  <c r="P2535" i="21"/>
  <c r="L2536" i="21"/>
  <c r="J2536" i="21"/>
  <c r="K2536" i="21"/>
  <c r="I2536" i="21"/>
  <c r="M2536" i="21"/>
  <c r="H2537" i="21"/>
  <c r="P2536" i="21"/>
  <c r="Q2536" i="21"/>
  <c r="O2536" i="21"/>
  <c r="K2537" i="21"/>
  <c r="L2537" i="21"/>
  <c r="H2538" i="21"/>
  <c r="M2537" i="21"/>
  <c r="J2537" i="21"/>
  <c r="I2537" i="21"/>
  <c r="I2538" i="21"/>
  <c r="M2538" i="21"/>
  <c r="L2538" i="21"/>
  <c r="K2538" i="21"/>
  <c r="J2538" i="21"/>
  <c r="H2539" i="21"/>
  <c r="P2537" i="21"/>
  <c r="O2537" i="21"/>
  <c r="Q2537" i="21"/>
  <c r="Q2538" i="21"/>
  <c r="O2538" i="21"/>
  <c r="P2538" i="21"/>
  <c r="M2539" i="21"/>
  <c r="I2539" i="21"/>
  <c r="K2539" i="21"/>
  <c r="J2539" i="21"/>
  <c r="H2540" i="21"/>
  <c r="L2539" i="21"/>
  <c r="O2539" i="21"/>
  <c r="Q2539" i="21"/>
  <c r="P2539" i="21"/>
  <c r="M2540" i="21"/>
  <c r="I2540" i="21"/>
  <c r="L2540" i="21"/>
  <c r="K2540" i="21"/>
  <c r="H2541" i="21"/>
  <c r="J2540" i="21"/>
  <c r="Q2540" i="21"/>
  <c r="P2540" i="21"/>
  <c r="O2540" i="21"/>
  <c r="K2541" i="21"/>
  <c r="L2541" i="21"/>
  <c r="I2541" i="21"/>
  <c r="M2541" i="21"/>
  <c r="J2541" i="21"/>
  <c r="H2542" i="21"/>
  <c r="P2541" i="21"/>
  <c r="Q2541" i="21"/>
  <c r="O2541" i="21"/>
  <c r="I2542" i="21"/>
  <c r="K2542" i="21"/>
  <c r="J2542" i="21"/>
  <c r="M2542" i="21"/>
  <c r="H2543" i="21"/>
  <c r="L2542" i="21"/>
  <c r="Q2542" i="21"/>
  <c r="O2542" i="21"/>
  <c r="P2542" i="21"/>
  <c r="K2543" i="21"/>
  <c r="J2543" i="21"/>
  <c r="I2543" i="21"/>
  <c r="M2543" i="21"/>
  <c r="L2543" i="21"/>
  <c r="H2544" i="21"/>
  <c r="Q2543" i="21"/>
  <c r="P2543" i="21"/>
  <c r="O2543" i="21"/>
  <c r="H2545" i="21"/>
  <c r="I2544" i="21"/>
  <c r="L2544" i="21"/>
  <c r="J2544" i="21"/>
  <c r="M2544" i="21"/>
  <c r="K2544" i="21"/>
  <c r="J2545" i="21"/>
  <c r="L2545" i="21"/>
  <c r="K2545" i="21"/>
  <c r="M2545" i="21"/>
  <c r="I2545" i="21"/>
  <c r="H2546" i="21"/>
  <c r="Q2544" i="21"/>
  <c r="P2544" i="21"/>
  <c r="O2544" i="21"/>
  <c r="P2545" i="21"/>
  <c r="Q2545" i="21"/>
  <c r="O2545" i="21"/>
  <c r="M2546" i="21"/>
  <c r="J2546" i="21"/>
  <c r="K2546" i="21"/>
  <c r="L2546" i="21"/>
  <c r="I2546" i="21"/>
  <c r="H2547" i="21"/>
  <c r="Q2546" i="21"/>
  <c r="P2546" i="21"/>
  <c r="O2546" i="21"/>
  <c r="L2547" i="21"/>
  <c r="J2547" i="21"/>
  <c r="H2548" i="21"/>
  <c r="K2547" i="21"/>
  <c r="M2547" i="21"/>
  <c r="I2547" i="21"/>
  <c r="J2548" i="21"/>
  <c r="I2548" i="21"/>
  <c r="H2549" i="21"/>
  <c r="K2548" i="21"/>
  <c r="M2548" i="21"/>
  <c r="L2548" i="21"/>
  <c r="Q2547" i="21"/>
  <c r="O2547" i="21"/>
  <c r="P2547" i="21"/>
  <c r="Q2548" i="21"/>
  <c r="O2548" i="21"/>
  <c r="P2548" i="21"/>
  <c r="M2549" i="21"/>
  <c r="L2549" i="21"/>
  <c r="H2550" i="21"/>
  <c r="I2549" i="21"/>
  <c r="K2549" i="21"/>
  <c r="J2549" i="21"/>
  <c r="H2551" i="21"/>
  <c r="L2550" i="21"/>
  <c r="K2550" i="21"/>
  <c r="I2550" i="21"/>
  <c r="J2550" i="21"/>
  <c r="M2550" i="21"/>
  <c r="O2549" i="21"/>
  <c r="Q2549" i="21"/>
  <c r="P2549" i="21"/>
  <c r="H2552" i="21"/>
  <c r="I2551" i="21"/>
  <c r="K2551" i="21"/>
  <c r="L2551" i="21"/>
  <c r="J2551" i="21"/>
  <c r="M2551" i="21"/>
  <c r="O2550" i="21"/>
  <c r="Q2550" i="21"/>
  <c r="P2550" i="21"/>
  <c r="M2552" i="21"/>
  <c r="J2552" i="21"/>
  <c r="I2552" i="21"/>
  <c r="L2552" i="21"/>
  <c r="H2553" i="21"/>
  <c r="K2552" i="21"/>
  <c r="P2551" i="21"/>
  <c r="O2551" i="21"/>
  <c r="Q2551" i="21"/>
  <c r="O2552" i="21"/>
  <c r="Q2552" i="21"/>
  <c r="P2552" i="21"/>
  <c r="L2553" i="21"/>
  <c r="K2553" i="21"/>
  <c r="H2554" i="21"/>
  <c r="I2553" i="21"/>
  <c r="J2553" i="21"/>
  <c r="M2553" i="21"/>
  <c r="M2554" i="21"/>
  <c r="K2554" i="21"/>
  <c r="I2554" i="21"/>
  <c r="J2554" i="21"/>
  <c r="H2555" i="21"/>
  <c r="L2554" i="21"/>
  <c r="P2553" i="21"/>
  <c r="O2553" i="21"/>
  <c r="Q2553" i="21"/>
  <c r="O2554" i="21"/>
  <c r="Q2554" i="21"/>
  <c r="P2554" i="21"/>
  <c r="L2555" i="21"/>
  <c r="M2555" i="21"/>
  <c r="K2555" i="21"/>
  <c r="J2555" i="21"/>
  <c r="I2555" i="21"/>
  <c r="H2556" i="21"/>
  <c r="O2555" i="21"/>
  <c r="P2555" i="21"/>
  <c r="Q2555" i="21"/>
  <c r="K2556" i="21"/>
  <c r="H2557" i="21"/>
  <c r="M2556" i="21"/>
  <c r="J2556" i="21"/>
  <c r="L2556" i="21"/>
  <c r="I2556" i="21"/>
  <c r="I2557" i="21"/>
  <c r="J2557" i="21"/>
  <c r="M2557" i="21"/>
  <c r="H2558" i="21"/>
  <c r="K2557" i="21"/>
  <c r="L2557" i="21"/>
  <c r="O2556" i="21"/>
  <c r="Q2556" i="21"/>
  <c r="P2556" i="21"/>
  <c r="O2557" i="21"/>
  <c r="Q2557" i="21"/>
  <c r="P2557" i="21"/>
  <c r="L2558" i="21"/>
  <c r="I2558" i="21"/>
  <c r="K2558" i="21"/>
  <c r="M2558" i="21"/>
  <c r="J2558" i="21"/>
  <c r="H2559" i="21"/>
  <c r="O2558" i="21"/>
  <c r="P2558" i="21"/>
  <c r="Q2558" i="21"/>
  <c r="L2559" i="21"/>
  <c r="I2559" i="21"/>
  <c r="K2559" i="21"/>
  <c r="H2560" i="21"/>
  <c r="J2559" i="21"/>
  <c r="M2559" i="21"/>
  <c r="P2559" i="21"/>
  <c r="Q2559" i="21"/>
  <c r="O2559" i="21"/>
  <c r="M2560" i="21"/>
  <c r="J2560" i="21"/>
  <c r="I2560" i="21"/>
  <c r="K2560" i="21"/>
  <c r="L2560" i="21"/>
  <c r="H2561" i="21"/>
  <c r="Q2560" i="21"/>
  <c r="P2560" i="21"/>
  <c r="O2560" i="21"/>
  <c r="K2561" i="21"/>
  <c r="H2562" i="21"/>
  <c r="L2561" i="21"/>
  <c r="J2561" i="21"/>
  <c r="I2561" i="21"/>
  <c r="M2561" i="21"/>
  <c r="K2562" i="21"/>
  <c r="J2562" i="21"/>
  <c r="H2563" i="21"/>
  <c r="M2562" i="21"/>
  <c r="L2562" i="21"/>
  <c r="I2562" i="21"/>
  <c r="Q2561" i="21"/>
  <c r="P2561" i="21"/>
  <c r="O2561" i="21"/>
  <c r="L2563" i="21"/>
  <c r="K2563" i="21"/>
  <c r="H2564" i="21"/>
  <c r="M2563" i="21"/>
  <c r="I2563" i="21"/>
  <c r="J2563" i="21"/>
  <c r="O2562" i="21"/>
  <c r="P2562" i="21"/>
  <c r="Q2562" i="21"/>
  <c r="J2564" i="21"/>
  <c r="H2565" i="21"/>
  <c r="I2564" i="21"/>
  <c r="L2564" i="21"/>
  <c r="K2564" i="21"/>
  <c r="M2564" i="21"/>
  <c r="O2563" i="21"/>
  <c r="Q2563" i="21"/>
  <c r="P2563" i="21"/>
  <c r="M2565" i="21"/>
  <c r="H2566" i="21"/>
  <c r="I2565" i="21"/>
  <c r="L2565" i="21"/>
  <c r="J2565" i="21"/>
  <c r="K2565" i="21"/>
  <c r="O2564" i="21"/>
  <c r="P2564" i="21"/>
  <c r="Q2564" i="21"/>
  <c r="M2566" i="21"/>
  <c r="L2566" i="21"/>
  <c r="I2566" i="21"/>
  <c r="J2566" i="21"/>
  <c r="K2566" i="21"/>
  <c r="H2567" i="21"/>
  <c r="Q2565" i="21"/>
  <c r="O2565" i="21"/>
  <c r="P2565" i="21"/>
  <c r="Q2566" i="21"/>
  <c r="O2566" i="21"/>
  <c r="P2566" i="21"/>
  <c r="J2567" i="21"/>
  <c r="L2567" i="21"/>
  <c r="I2567" i="21"/>
  <c r="M2567" i="21"/>
  <c r="H2568" i="21"/>
  <c r="K2567" i="21"/>
  <c r="O2567" i="21"/>
  <c r="P2567" i="21"/>
  <c r="Q2567" i="21"/>
  <c r="H2569" i="21"/>
  <c r="J2568" i="21"/>
  <c r="L2568" i="21"/>
  <c r="M2568" i="21"/>
  <c r="I2568" i="21"/>
  <c r="K2568" i="21"/>
  <c r="J2569" i="21"/>
  <c r="I2569" i="21"/>
  <c r="K2569" i="21"/>
  <c r="H2570" i="21"/>
  <c r="M2569" i="21"/>
  <c r="L2569" i="21"/>
  <c r="Q2568" i="21"/>
  <c r="O2568" i="21"/>
  <c r="P2568" i="21"/>
  <c r="P2569" i="21"/>
  <c r="Q2569" i="21"/>
  <c r="O2569" i="21"/>
  <c r="L2570" i="21"/>
  <c r="M2570" i="21"/>
  <c r="I2570" i="21"/>
  <c r="H2571" i="21"/>
  <c r="J2570" i="21"/>
  <c r="K2570" i="21"/>
  <c r="O2570" i="21"/>
  <c r="Q2570" i="21"/>
  <c r="P2570" i="21"/>
  <c r="M2571" i="21"/>
  <c r="L2571" i="21"/>
  <c r="J2571" i="21"/>
  <c r="H2572" i="21"/>
  <c r="K2571" i="21"/>
  <c r="I2571" i="21"/>
  <c r="I2572" i="21"/>
  <c r="J2572" i="21"/>
  <c r="L2572" i="21"/>
  <c r="K2572" i="21"/>
  <c r="M2572" i="21"/>
  <c r="H2573" i="21"/>
  <c r="P2571" i="21"/>
  <c r="O2571" i="21"/>
  <c r="Q2571" i="21"/>
  <c r="Q2572" i="21"/>
  <c r="P2572" i="21"/>
  <c r="O2572" i="21"/>
  <c r="H2574" i="21"/>
  <c r="M2573" i="21"/>
  <c r="L2573" i="21"/>
  <c r="I2573" i="21"/>
  <c r="K2573" i="21"/>
  <c r="J2573" i="21"/>
  <c r="L2574" i="21"/>
  <c r="M2574" i="21"/>
  <c r="J2574" i="21"/>
  <c r="H2575" i="21"/>
  <c r="K2574" i="21"/>
  <c r="I2574" i="21"/>
  <c r="Q2573" i="21"/>
  <c r="O2573" i="21"/>
  <c r="P2573" i="21"/>
  <c r="J2575" i="21"/>
  <c r="M2575" i="21"/>
  <c r="L2575" i="21"/>
  <c r="K2575" i="21"/>
  <c r="I2575" i="21"/>
  <c r="H2576" i="21"/>
  <c r="P2574" i="21"/>
  <c r="O2574" i="21"/>
  <c r="Q2574" i="21"/>
  <c r="O2575" i="21"/>
  <c r="Q2575" i="21"/>
  <c r="P2575" i="21"/>
  <c r="I2576" i="21"/>
  <c r="M2576" i="21"/>
  <c r="L2576" i="21"/>
  <c r="K2576" i="21"/>
  <c r="H2577" i="21"/>
  <c r="J2576" i="21"/>
  <c r="P2576" i="21"/>
  <c r="Q2576" i="21"/>
  <c r="O2576" i="21"/>
  <c r="J2577" i="21"/>
  <c r="K2577" i="21"/>
  <c r="H2578" i="21"/>
  <c r="I2577" i="21"/>
  <c r="L2577" i="21"/>
  <c r="M2577" i="21"/>
  <c r="M2578" i="21"/>
  <c r="I2578" i="21"/>
  <c r="L2578" i="21"/>
  <c r="J2578" i="21"/>
  <c r="H2579" i="21"/>
  <c r="K2578" i="21"/>
  <c r="O2577" i="21"/>
  <c r="Q2577" i="21"/>
  <c r="P2577" i="21"/>
  <c r="Q2578" i="21"/>
  <c r="P2578" i="21"/>
  <c r="O2578" i="21"/>
  <c r="I2579" i="21"/>
  <c r="K2579" i="21"/>
  <c r="M2579" i="21"/>
  <c r="J2579" i="21"/>
  <c r="L2579" i="21"/>
  <c r="H2580" i="21"/>
  <c r="O2579" i="21"/>
  <c r="Q2579" i="21"/>
  <c r="P2579" i="21"/>
  <c r="M2580" i="21"/>
  <c r="H2581" i="21"/>
  <c r="I2580" i="21"/>
  <c r="J2580" i="21"/>
  <c r="L2580" i="21"/>
  <c r="K2580" i="21"/>
  <c r="K2581" i="21"/>
  <c r="J2581" i="21"/>
  <c r="H2582" i="21"/>
  <c r="I2581" i="21"/>
  <c r="M2581" i="21"/>
  <c r="L2581" i="21"/>
  <c r="P2580" i="21"/>
  <c r="Q2580" i="21"/>
  <c r="O2580" i="21"/>
  <c r="J2582" i="21"/>
  <c r="H2583" i="21"/>
  <c r="M2582" i="21"/>
  <c r="L2582" i="21"/>
  <c r="I2582" i="21"/>
  <c r="K2582" i="21"/>
  <c r="Q2581" i="21"/>
  <c r="P2581" i="21"/>
  <c r="O2581" i="21"/>
  <c r="L2583" i="21"/>
  <c r="H2584" i="21"/>
  <c r="K2583" i="21"/>
  <c r="M2583" i="21"/>
  <c r="J2583" i="21"/>
  <c r="I2583" i="21"/>
  <c r="Q2582" i="21"/>
  <c r="O2582" i="21"/>
  <c r="P2582" i="21"/>
  <c r="M2584" i="21"/>
  <c r="H2585" i="21"/>
  <c r="J2584" i="21"/>
  <c r="L2584" i="21"/>
  <c r="K2584" i="21"/>
  <c r="I2584" i="21"/>
  <c r="P2583" i="21"/>
  <c r="Q2583" i="21"/>
  <c r="O2583" i="21"/>
  <c r="L2585" i="21"/>
  <c r="M2585" i="21"/>
  <c r="H2586" i="21"/>
  <c r="I2585" i="21"/>
  <c r="J2585" i="21"/>
  <c r="K2585" i="21"/>
  <c r="Q2584" i="21"/>
  <c r="O2584" i="21"/>
  <c r="P2584" i="21"/>
  <c r="H2587" i="21"/>
  <c r="M2586" i="21"/>
  <c r="I2586" i="21"/>
  <c r="K2586" i="21"/>
  <c r="J2586" i="21"/>
  <c r="L2586" i="21"/>
  <c r="O2585" i="21"/>
  <c r="Q2585" i="21"/>
  <c r="P2585" i="21"/>
  <c r="L2587" i="21"/>
  <c r="J2587" i="21"/>
  <c r="H2588" i="21"/>
  <c r="K2587" i="21"/>
  <c r="M2587" i="21"/>
  <c r="I2587" i="21"/>
  <c r="O2586" i="21"/>
  <c r="P2586" i="21"/>
  <c r="Q2586" i="21"/>
  <c r="L2588" i="21"/>
  <c r="J2588" i="21"/>
  <c r="H2589" i="21"/>
  <c r="I2588" i="21"/>
  <c r="M2588" i="21"/>
  <c r="K2588" i="21"/>
  <c r="Q2587" i="21"/>
  <c r="O2587" i="21"/>
  <c r="P2587" i="21"/>
  <c r="H2590" i="21"/>
  <c r="K2589" i="21"/>
  <c r="M2589" i="21"/>
  <c r="I2589" i="21"/>
  <c r="J2589" i="21"/>
  <c r="L2589" i="21"/>
  <c r="P2588" i="21"/>
  <c r="O2588" i="21"/>
  <c r="Q2588" i="21"/>
  <c r="H2591" i="21"/>
  <c r="L2590" i="21"/>
  <c r="M2590" i="21"/>
  <c r="J2590" i="21"/>
  <c r="K2590" i="21"/>
  <c r="I2590" i="21"/>
  <c r="P2589" i="21"/>
  <c r="O2589" i="21"/>
  <c r="Q2589" i="21"/>
  <c r="J2591" i="21"/>
  <c r="L2591" i="21"/>
  <c r="H2592" i="21"/>
  <c r="M2591" i="21"/>
  <c r="I2591" i="21"/>
  <c r="K2591" i="21"/>
  <c r="O2590" i="21"/>
  <c r="P2590" i="21"/>
  <c r="Q2590" i="21"/>
  <c r="L2592" i="21"/>
  <c r="M2592" i="21"/>
  <c r="J2592" i="21"/>
  <c r="I2592" i="21"/>
  <c r="K2592" i="21"/>
  <c r="H2593" i="21"/>
  <c r="O2591" i="21"/>
  <c r="P2591" i="21"/>
  <c r="Q2591" i="21"/>
  <c r="Q2592" i="21"/>
  <c r="O2592" i="21"/>
  <c r="P2592" i="21"/>
  <c r="M2593" i="21"/>
  <c r="H2594" i="21"/>
  <c r="L2593" i="21"/>
  <c r="I2593" i="21"/>
  <c r="J2593" i="21"/>
  <c r="K2593" i="21"/>
  <c r="L2594" i="21"/>
  <c r="K2594" i="21"/>
  <c r="I2594" i="21"/>
  <c r="J2594" i="21"/>
  <c r="H2595" i="21"/>
  <c r="M2594" i="21"/>
  <c r="Q2593" i="21"/>
  <c r="O2593" i="21"/>
  <c r="P2593" i="21"/>
  <c r="P2594" i="21"/>
  <c r="O2594" i="21"/>
  <c r="Q2594" i="21"/>
  <c r="K2595" i="21"/>
  <c r="L2595" i="21"/>
  <c r="H2596" i="21"/>
  <c r="M2595" i="21"/>
  <c r="J2595" i="21"/>
  <c r="I2595" i="21"/>
  <c r="I2596" i="21"/>
  <c r="J2596" i="21"/>
  <c r="L2596" i="21"/>
  <c r="H2597" i="21"/>
  <c r="K2596" i="21"/>
  <c r="M2596" i="21"/>
  <c r="O2595" i="21"/>
  <c r="Q2595" i="21"/>
  <c r="P2595" i="21"/>
  <c r="O2596" i="21"/>
  <c r="P2596" i="21"/>
  <c r="Q2596" i="21"/>
  <c r="J2597" i="21"/>
  <c r="K2597" i="21"/>
  <c r="M2597" i="21"/>
  <c r="L2597" i="21"/>
  <c r="I2597" i="21"/>
  <c r="H2598" i="21"/>
  <c r="P2597" i="21"/>
  <c r="O2597" i="21"/>
  <c r="Q2597" i="21"/>
  <c r="L2598" i="21"/>
  <c r="I2598" i="21"/>
  <c r="J2598" i="21"/>
  <c r="K2598" i="21"/>
  <c r="H2599" i="21"/>
  <c r="M2598" i="21"/>
  <c r="P2598" i="21"/>
  <c r="Q2598" i="21"/>
  <c r="O2598" i="21"/>
  <c r="K2599" i="21"/>
  <c r="M2599" i="21"/>
  <c r="I2599" i="21"/>
  <c r="L2599" i="21"/>
  <c r="J2599" i="21"/>
  <c r="H2600" i="21"/>
  <c r="O2599" i="21"/>
  <c r="Q2599" i="21"/>
  <c r="P2599" i="21"/>
  <c r="M2600" i="21"/>
  <c r="H2601" i="21"/>
  <c r="L2600" i="21"/>
  <c r="J2600" i="21"/>
  <c r="K2600" i="21"/>
  <c r="I2600" i="21"/>
  <c r="L2601" i="21"/>
  <c r="K2601" i="21"/>
  <c r="H2602" i="21"/>
  <c r="M2601" i="21"/>
  <c r="J2601" i="21"/>
  <c r="I2601" i="21"/>
  <c r="Q2600" i="21"/>
  <c r="P2600" i="21"/>
  <c r="O2600" i="21"/>
  <c r="H2603" i="21"/>
  <c r="M2602" i="21"/>
  <c r="I2602" i="21"/>
  <c r="L2602" i="21"/>
  <c r="J2602" i="21"/>
  <c r="K2602" i="21"/>
  <c r="O2601" i="21"/>
  <c r="Q2601" i="21"/>
  <c r="P2601" i="21"/>
  <c r="M2603" i="21"/>
  <c r="J2603" i="21"/>
  <c r="H2604" i="21"/>
  <c r="K2603" i="21"/>
  <c r="I2603" i="21"/>
  <c r="L2603" i="21"/>
  <c r="O2602" i="21"/>
  <c r="Q2602" i="21"/>
  <c r="P2602" i="21"/>
  <c r="I2604" i="21"/>
  <c r="H2605" i="21"/>
  <c r="L2604" i="21"/>
  <c r="K2604" i="21"/>
  <c r="J2604" i="21"/>
  <c r="M2604" i="21"/>
  <c r="Q2603" i="21"/>
  <c r="O2603" i="21"/>
  <c r="P2603" i="21"/>
  <c r="Q2604" i="21"/>
  <c r="O2604" i="21"/>
  <c r="P2604" i="21"/>
  <c r="I2605" i="21"/>
  <c r="H2606" i="21"/>
  <c r="M2605" i="21"/>
  <c r="K2605" i="21"/>
  <c r="L2605" i="21"/>
  <c r="J2605" i="21"/>
  <c r="P2605" i="21"/>
  <c r="Q2605" i="21"/>
  <c r="O2605" i="21"/>
  <c r="I2606" i="21"/>
  <c r="J2606" i="21"/>
  <c r="K2606" i="21"/>
  <c r="H2607" i="21"/>
  <c r="L2606" i="21"/>
  <c r="M2606" i="21"/>
  <c r="P2606" i="21"/>
  <c r="O2606" i="21"/>
  <c r="Q2606" i="21"/>
  <c r="L2607" i="21"/>
  <c r="H2608" i="21"/>
  <c r="K2607" i="21"/>
  <c r="I2607" i="21"/>
  <c r="J2607" i="21"/>
  <c r="M2607" i="21"/>
  <c r="L2608" i="21"/>
  <c r="H2609" i="21"/>
  <c r="K2608" i="21"/>
  <c r="M2608" i="21"/>
  <c r="I2608" i="21"/>
  <c r="J2608" i="21"/>
  <c r="Q2607" i="21"/>
  <c r="O2607" i="21"/>
  <c r="P2607" i="21"/>
  <c r="L2609" i="21"/>
  <c r="J2609" i="21"/>
  <c r="M2609" i="21"/>
  <c r="I2609" i="21"/>
  <c r="K2609" i="21"/>
  <c r="H2610" i="21"/>
  <c r="O2608" i="21"/>
  <c r="Q2608" i="21"/>
  <c r="P2608" i="21"/>
  <c r="O2609" i="21"/>
  <c r="Q2609" i="21"/>
  <c r="P2609" i="21"/>
  <c r="M2610" i="21"/>
  <c r="I2610" i="21"/>
  <c r="H2611" i="21"/>
  <c r="J2610" i="21"/>
  <c r="L2610" i="21"/>
  <c r="K2610" i="21"/>
  <c r="P2610" i="21"/>
  <c r="O2610" i="21"/>
  <c r="Q2610" i="21"/>
  <c r="L2611" i="21"/>
  <c r="H2612" i="21"/>
  <c r="M2611" i="21"/>
  <c r="K2611" i="21"/>
  <c r="J2611" i="21"/>
  <c r="I2611" i="21"/>
  <c r="M2612" i="21"/>
  <c r="L2612" i="21"/>
  <c r="H2613" i="21"/>
  <c r="I2612" i="21"/>
  <c r="K2612" i="21"/>
  <c r="J2612" i="21"/>
  <c r="P2611" i="21"/>
  <c r="Q2611" i="21"/>
  <c r="O2611" i="21"/>
  <c r="L2613" i="21"/>
  <c r="M2613" i="21"/>
  <c r="K2613" i="21"/>
  <c r="I2613" i="21"/>
  <c r="J2613" i="21"/>
  <c r="H2614" i="21"/>
  <c r="P2612" i="21"/>
  <c r="O2612" i="21"/>
  <c r="Q2612" i="21"/>
  <c r="O2613" i="21"/>
  <c r="Q2613" i="21"/>
  <c r="P2613" i="21"/>
  <c r="I2614" i="21"/>
  <c r="K2614" i="21"/>
  <c r="J2614" i="21"/>
  <c r="M2614" i="21"/>
  <c r="L2614" i="21"/>
  <c r="H2615" i="21"/>
  <c r="O2614" i="21"/>
  <c r="P2614" i="21"/>
  <c r="Q2614" i="21"/>
  <c r="K2615" i="21"/>
  <c r="H2616" i="21"/>
  <c r="J2615" i="21"/>
  <c r="L2615" i="21"/>
  <c r="M2615" i="21"/>
  <c r="I2615" i="21"/>
  <c r="J2616" i="21"/>
  <c r="L2616" i="21"/>
  <c r="H2617" i="21"/>
  <c r="M2616" i="21"/>
  <c r="K2616" i="21"/>
  <c r="I2616" i="21"/>
  <c r="O2615" i="21"/>
  <c r="P2615" i="21"/>
  <c r="Q2615" i="21"/>
  <c r="J2617" i="21"/>
  <c r="M2617" i="21"/>
  <c r="K2617" i="21"/>
  <c r="L2617" i="21"/>
  <c r="I2617" i="21"/>
  <c r="H2618" i="21"/>
  <c r="P2616" i="21"/>
  <c r="O2616" i="21"/>
  <c r="Q2616" i="21"/>
  <c r="Q2617" i="21"/>
  <c r="P2617" i="21"/>
  <c r="O2617" i="21"/>
  <c r="M2618" i="21"/>
  <c r="K2618" i="21"/>
  <c r="I2618" i="21"/>
  <c r="L2618" i="21"/>
  <c r="H2619" i="21"/>
  <c r="J2618" i="21"/>
  <c r="P2618" i="21"/>
  <c r="O2618" i="21"/>
  <c r="Q2618" i="21"/>
  <c r="I2619" i="21"/>
  <c r="L2619" i="21"/>
  <c r="K2619" i="21"/>
  <c r="M2619" i="21"/>
  <c r="J2619" i="21"/>
  <c r="H2620" i="21"/>
  <c r="O2619" i="21"/>
  <c r="Q2619" i="21"/>
  <c r="P2619" i="21"/>
  <c r="J2620" i="21"/>
  <c r="L2620" i="21"/>
  <c r="H2621" i="21"/>
  <c r="K2620" i="21"/>
  <c r="M2620" i="21"/>
  <c r="I2620" i="21"/>
  <c r="I2621" i="21"/>
  <c r="M2621" i="21"/>
  <c r="K2621" i="21"/>
  <c r="H2622" i="21"/>
  <c r="J2621" i="21"/>
  <c r="L2621" i="21"/>
  <c r="O2620" i="21"/>
  <c r="Q2620" i="21"/>
  <c r="P2620" i="21"/>
  <c r="O2621" i="21"/>
  <c r="P2621" i="21"/>
  <c r="Q2621" i="21"/>
  <c r="J2622" i="21"/>
  <c r="M2622" i="21"/>
  <c r="K2622" i="21"/>
  <c r="I2622" i="21"/>
  <c r="H2623" i="21"/>
  <c r="L2622" i="21"/>
  <c r="Q2622" i="21"/>
  <c r="P2622" i="21"/>
  <c r="O2622" i="21"/>
  <c r="J2623" i="21"/>
  <c r="I2623" i="21"/>
  <c r="L2623" i="21"/>
  <c r="K2623" i="21"/>
  <c r="H2624" i="21"/>
  <c r="M2623" i="21"/>
  <c r="O2623" i="21"/>
  <c r="P2623" i="21"/>
  <c r="Q2623" i="21"/>
  <c r="H2625" i="21"/>
  <c r="K2624" i="21"/>
  <c r="M2624" i="21"/>
  <c r="I2624" i="21"/>
  <c r="J2624" i="21"/>
  <c r="L2624" i="21"/>
  <c r="H2626" i="21"/>
  <c r="K2625" i="21"/>
  <c r="J2625" i="21"/>
  <c r="I2625" i="21"/>
  <c r="L2625" i="21"/>
  <c r="M2625" i="21"/>
  <c r="P2624" i="21"/>
  <c r="Q2624" i="21"/>
  <c r="O2624" i="21"/>
  <c r="I2626" i="21"/>
  <c r="L2626" i="21"/>
  <c r="K2626" i="21"/>
  <c r="M2626" i="21"/>
  <c r="J2626" i="21"/>
  <c r="H2627" i="21"/>
  <c r="P2625" i="21"/>
  <c r="O2625" i="21"/>
  <c r="Q2625" i="21"/>
  <c r="Q2626" i="21"/>
  <c r="O2626" i="21"/>
  <c r="P2626" i="21"/>
  <c r="J2627" i="21"/>
  <c r="H2628" i="21"/>
  <c r="L2627" i="21"/>
  <c r="I2627" i="21"/>
  <c r="K2627" i="21"/>
  <c r="M2627" i="21"/>
  <c r="I2628" i="21"/>
  <c r="M2628" i="21"/>
  <c r="K2628" i="21"/>
  <c r="L2628" i="21"/>
  <c r="J2628" i="21"/>
  <c r="H2629" i="21"/>
  <c r="P2627" i="21"/>
  <c r="Q2627" i="21"/>
  <c r="O2627" i="21"/>
  <c r="P2628" i="21"/>
  <c r="O2628" i="21"/>
  <c r="Q2628" i="21"/>
  <c r="L2629" i="21"/>
  <c r="H2630" i="21"/>
  <c r="I2629" i="21"/>
  <c r="K2629" i="21"/>
  <c r="M2629" i="21"/>
  <c r="J2629" i="21"/>
  <c r="L2630" i="21"/>
  <c r="H2631" i="21"/>
  <c r="J2630" i="21"/>
  <c r="I2630" i="21"/>
  <c r="K2630" i="21"/>
  <c r="M2630" i="21"/>
  <c r="P2629" i="21"/>
  <c r="O2629" i="21"/>
  <c r="Q2629" i="21"/>
  <c r="H2632" i="21"/>
  <c r="L2631" i="21"/>
  <c r="J2631" i="21"/>
  <c r="K2631" i="21"/>
  <c r="M2631" i="21"/>
  <c r="I2631" i="21"/>
  <c r="O2630" i="21"/>
  <c r="P2630" i="21"/>
  <c r="Q2630" i="21"/>
  <c r="H2633" i="21"/>
  <c r="J2632" i="21"/>
  <c r="I2632" i="21"/>
  <c r="K2632" i="21"/>
  <c r="M2632" i="21"/>
  <c r="L2632" i="21"/>
  <c r="P2631" i="21"/>
  <c r="O2631" i="21"/>
  <c r="Q2631" i="21"/>
  <c r="L2633" i="21"/>
  <c r="I2633" i="21"/>
  <c r="H2634" i="21"/>
  <c r="K2633" i="21"/>
  <c r="J2633" i="21"/>
  <c r="M2633" i="21"/>
  <c r="P2632" i="21"/>
  <c r="O2632" i="21"/>
  <c r="Q2632" i="21"/>
  <c r="P2633" i="21"/>
  <c r="O2633" i="21"/>
  <c r="Q2633" i="21"/>
  <c r="H2635" i="21"/>
  <c r="I2634" i="21"/>
  <c r="K2634" i="21"/>
  <c r="L2634" i="21"/>
  <c r="M2634" i="21"/>
  <c r="J2634" i="21"/>
  <c r="J2635" i="21"/>
  <c r="I2635" i="21"/>
  <c r="K2635" i="21"/>
  <c r="H2636" i="21"/>
  <c r="M2635" i="21"/>
  <c r="L2635" i="21"/>
  <c r="O2634" i="21"/>
  <c r="P2634" i="21"/>
  <c r="Q2634" i="21"/>
  <c r="P2635" i="21"/>
  <c r="O2635" i="21"/>
  <c r="Q2635" i="21"/>
  <c r="K2636" i="21"/>
  <c r="H2637" i="21"/>
  <c r="L2636" i="21"/>
  <c r="J2636" i="21"/>
  <c r="M2636" i="21"/>
  <c r="I2636" i="21"/>
  <c r="J2637" i="21"/>
  <c r="I2637" i="21"/>
  <c r="L2637" i="21"/>
  <c r="K2637" i="21"/>
  <c r="H2638" i="21"/>
  <c r="M2637" i="21"/>
  <c r="O2636" i="21"/>
  <c r="P2636" i="21"/>
  <c r="Q2636" i="21"/>
  <c r="Q2637" i="21"/>
  <c r="P2637" i="21"/>
  <c r="O2637" i="21"/>
  <c r="H2639" i="21"/>
  <c r="I2638" i="21"/>
  <c r="K2638" i="21"/>
  <c r="L2638" i="21"/>
  <c r="J2638" i="21"/>
  <c r="M2638" i="21"/>
  <c r="J2639" i="21"/>
  <c r="K2639" i="21"/>
  <c r="L2639" i="21"/>
  <c r="I2639" i="21"/>
  <c r="H2640" i="21"/>
  <c r="M2639" i="21"/>
  <c r="Q2638" i="21"/>
  <c r="P2638" i="21"/>
  <c r="O2638" i="21"/>
  <c r="O2639" i="21"/>
  <c r="Q2639" i="21"/>
  <c r="P2639" i="21"/>
  <c r="H2641" i="21"/>
  <c r="K2640" i="21"/>
  <c r="M2640" i="21"/>
  <c r="I2640" i="21"/>
  <c r="L2640" i="21"/>
  <c r="J2640" i="21"/>
  <c r="J2641" i="21"/>
  <c r="K2641" i="21"/>
  <c r="H2642" i="21"/>
  <c r="M2641" i="21"/>
  <c r="I2641" i="21"/>
  <c r="L2641" i="21"/>
  <c r="P2640" i="21"/>
  <c r="O2640" i="21"/>
  <c r="Q2640" i="21"/>
  <c r="I2642" i="21"/>
  <c r="K2642" i="21"/>
  <c r="L2642" i="21"/>
  <c r="M2642" i="21"/>
  <c r="J2642" i="21"/>
  <c r="H2643" i="21"/>
  <c r="O2641" i="21"/>
  <c r="Q2641" i="21"/>
  <c r="P2641" i="21"/>
  <c r="O2642" i="21"/>
  <c r="Q2642" i="21"/>
  <c r="P2642" i="21"/>
  <c r="H2644" i="21"/>
  <c r="I2643" i="21"/>
  <c r="K2643" i="21"/>
  <c r="J2643" i="21"/>
  <c r="M2643" i="21"/>
  <c r="L2643" i="21"/>
  <c r="J2644" i="21"/>
  <c r="M2644" i="21"/>
  <c r="I2644" i="21"/>
  <c r="K2644" i="21"/>
  <c r="H2645" i="21"/>
  <c r="L2644" i="21"/>
  <c r="O2643" i="21"/>
  <c r="P2643" i="21"/>
  <c r="Q2643" i="21"/>
  <c r="O2644" i="21"/>
  <c r="P2644" i="21"/>
  <c r="Q2644" i="21"/>
  <c r="J2645" i="21"/>
  <c r="I2645" i="21"/>
  <c r="M2645" i="21"/>
  <c r="H2646" i="21"/>
  <c r="K2645" i="21"/>
  <c r="L2645" i="21"/>
  <c r="P2645" i="21"/>
  <c r="Q2645" i="21"/>
  <c r="O2645" i="21"/>
  <c r="L2646" i="21"/>
  <c r="K2646" i="21"/>
  <c r="J2646" i="21"/>
  <c r="M2646" i="21"/>
  <c r="H2647" i="21"/>
  <c r="I2646" i="21"/>
  <c r="I2647" i="21"/>
  <c r="J2647" i="21"/>
  <c r="L2647" i="21"/>
  <c r="M2647" i="21"/>
  <c r="K2647" i="21"/>
  <c r="H2648" i="21"/>
  <c r="P2646" i="21"/>
  <c r="O2646" i="21"/>
  <c r="Q2646" i="21"/>
  <c r="Q2647" i="21"/>
  <c r="O2647" i="21"/>
  <c r="P2647" i="21"/>
  <c r="K2648" i="21"/>
  <c r="J2648" i="21"/>
  <c r="I2648" i="21"/>
  <c r="H2649" i="21"/>
  <c r="M2648" i="21"/>
  <c r="L2648" i="21"/>
  <c r="O2648" i="21"/>
  <c r="Q2648" i="21"/>
  <c r="P2648" i="21"/>
  <c r="M2649" i="21"/>
  <c r="K2649" i="21"/>
  <c r="J2649" i="21"/>
  <c r="I2649" i="21"/>
  <c r="L2649" i="21"/>
  <c r="H2650" i="21"/>
  <c r="O2649" i="21"/>
  <c r="P2649" i="21"/>
  <c r="Q2649" i="21"/>
  <c r="J2650" i="21"/>
  <c r="H2651" i="21"/>
  <c r="K2650" i="21"/>
  <c r="M2650" i="21"/>
  <c r="I2650" i="21"/>
  <c r="L2650" i="21"/>
  <c r="M2651" i="21"/>
  <c r="K2651" i="21"/>
  <c r="L2651" i="21"/>
  <c r="H2652" i="21"/>
  <c r="I2651" i="21"/>
  <c r="J2651" i="21"/>
  <c r="O2650" i="21"/>
  <c r="P2650" i="21"/>
  <c r="Q2650" i="21"/>
  <c r="J2652" i="21"/>
  <c r="L2652" i="21"/>
  <c r="I2652" i="21"/>
  <c r="M2652" i="21"/>
  <c r="H2653" i="21"/>
  <c r="K2652" i="21"/>
  <c r="O2651" i="21"/>
  <c r="P2651" i="21"/>
  <c r="Q2651" i="21"/>
  <c r="Q2652" i="21"/>
  <c r="O2652" i="21"/>
  <c r="P2652" i="21"/>
  <c r="I2653" i="21"/>
  <c r="H2654" i="21"/>
  <c r="L2653" i="21"/>
  <c r="K2653" i="21"/>
  <c r="M2653" i="21"/>
  <c r="J2653" i="21"/>
  <c r="P2653" i="21"/>
  <c r="Q2653" i="21"/>
  <c r="O2653" i="21"/>
  <c r="K2654" i="21"/>
  <c r="L2654" i="21"/>
  <c r="M2654" i="21"/>
  <c r="I2654" i="21"/>
  <c r="J2654" i="21"/>
  <c r="Q2654" i="21"/>
  <c r="O2654" i="21"/>
  <c r="P2654" i="21"/>
  <c r="P33" i="29" l="1"/>
  <c r="P32" i="29"/>
  <c r="P31" i="29"/>
  <c r="P30" i="29"/>
  <c r="P29" i="29"/>
  <c r="P28" i="29"/>
  <c r="P27" i="29"/>
  <c r="P26" i="29"/>
  <c r="P25" i="29"/>
  <c r="P24" i="29"/>
  <c r="Q60" i="13"/>
  <c r="P60" i="13"/>
  <c r="P59" i="13"/>
  <c r="Q59" i="13"/>
  <c r="P23" i="29"/>
  <c r="D14" i="13"/>
  <c r="D8" i="13"/>
  <c r="E8" i="13"/>
  <c r="E12" i="13"/>
  <c r="E15" i="26"/>
  <c r="E8" i="28"/>
  <c r="E11" i="27"/>
  <c r="E14" i="27"/>
  <c r="E3" i="26"/>
  <c r="E5" i="28"/>
  <c r="E16" i="27"/>
  <c r="E3" i="13"/>
  <c r="E7" i="29"/>
  <c r="E7" i="13"/>
  <c r="E10" i="27"/>
  <c r="E13" i="26"/>
  <c r="E9" i="26"/>
  <c r="E6" i="28"/>
  <c r="E15" i="27"/>
  <c r="E6" i="13"/>
  <c r="E8" i="29"/>
  <c r="E15" i="13"/>
  <c r="E6" i="27"/>
  <c r="E4" i="26"/>
  <c r="E12" i="28"/>
  <c r="E16" i="26"/>
  <c r="E9" i="28"/>
  <c r="E5" i="27"/>
  <c r="E4" i="29"/>
  <c r="E10" i="13"/>
  <c r="E4" i="13"/>
  <c r="E9" i="13"/>
  <c r="E10" i="28"/>
  <c r="E6" i="29"/>
  <c r="E13" i="13"/>
  <c r="E7" i="26"/>
  <c r="E3" i="28"/>
  <c r="E12" i="26"/>
  <c r="E8" i="26"/>
  <c r="E11" i="28"/>
  <c r="E4" i="27"/>
  <c r="E11" i="13"/>
  <c r="E7" i="28"/>
  <c r="E12" i="27"/>
  <c r="E16" i="13"/>
  <c r="E15" i="28"/>
  <c r="E9" i="27"/>
  <c r="E16" i="28"/>
  <c r="E11" i="26"/>
  <c r="E3" i="29"/>
  <c r="E13" i="28"/>
  <c r="E5" i="13"/>
  <c r="E9" i="29"/>
  <c r="E4" i="28"/>
  <c r="E6" i="26"/>
  <c r="E5" i="29"/>
  <c r="E3" i="27"/>
  <c r="E7" i="27"/>
  <c r="E8" i="27"/>
  <c r="E10" i="26"/>
  <c r="E5" i="26"/>
  <c r="E14" i="13"/>
  <c r="E14" i="28"/>
  <c r="E13" i="27"/>
  <c r="E14" i="26"/>
  <c r="Q37" i="13"/>
  <c r="P37" i="13"/>
  <c r="D14" i="26"/>
  <c r="D8" i="26"/>
  <c r="O8" i="21"/>
  <c r="T24" i="27"/>
  <c r="N2406" i="21"/>
  <c r="N988" i="21"/>
  <c r="N2267" i="21"/>
  <c r="N1857" i="21"/>
  <c r="N1726" i="21"/>
  <c r="N377" i="21"/>
  <c r="N250" i="21"/>
  <c r="N413" i="21"/>
  <c r="N1683" i="21"/>
  <c r="N2314" i="21"/>
  <c r="N1912" i="21"/>
  <c r="N662" i="21"/>
  <c r="N1960" i="21"/>
  <c r="N2326" i="21"/>
  <c r="N908" i="21"/>
  <c r="N2187" i="21"/>
  <c r="N1777" i="21"/>
  <c r="N1646" i="21"/>
  <c r="N352" i="21"/>
  <c r="N31" i="21"/>
  <c r="N269" i="21"/>
  <c r="N1539" i="21"/>
  <c r="N1978" i="21"/>
  <c r="N1853" i="21"/>
  <c r="N443" i="21"/>
  <c r="N1073" i="21"/>
  <c r="N1918" i="21"/>
  <c r="N500" i="21"/>
  <c r="N1779" i="21"/>
  <c r="N1368" i="21"/>
  <c r="N1846" i="21"/>
  <c r="N428" i="21"/>
  <c r="N1706" i="21"/>
  <c r="N1296" i="21"/>
  <c r="N877" i="21"/>
  <c r="N2084" i="21"/>
  <c r="N674" i="21"/>
  <c r="N2055" i="21"/>
  <c r="N63" i="21"/>
  <c r="N10" i="21"/>
  <c r="N833" i="21"/>
  <c r="N2311" i="21"/>
  <c r="N2447" i="21"/>
  <c r="N942" i="21"/>
  <c r="N2245" i="21"/>
  <c r="N124" i="21"/>
  <c r="N701" i="21"/>
  <c r="N664" i="21"/>
  <c r="N1002" i="21"/>
  <c r="N1379" i="21"/>
  <c r="N416" i="21"/>
  <c r="N1799" i="21"/>
  <c r="N2621" i="21"/>
  <c r="N2174" i="21"/>
  <c r="N1624" i="21"/>
  <c r="N938" i="21"/>
  <c r="N803" i="21"/>
  <c r="N505" i="21"/>
  <c r="N2356" i="21"/>
  <c r="N874" i="21"/>
  <c r="N866" i="21"/>
  <c r="N961" i="21"/>
  <c r="N437" i="21"/>
  <c r="N2597" i="21"/>
  <c r="N982" i="21"/>
  <c r="N1004" i="21"/>
  <c r="N1830" i="21"/>
  <c r="N412" i="21"/>
  <c r="N1690" i="21"/>
  <c r="N1280" i="21"/>
  <c r="N1150" i="21"/>
  <c r="N287" i="21"/>
  <c r="N991" i="21"/>
  <c r="N2517" i="21"/>
  <c r="N1107" i="21"/>
  <c r="N1737" i="21"/>
  <c r="N1335" i="21"/>
  <c r="N522" i="21"/>
  <c r="N1959" i="21"/>
  <c r="N1749" i="21"/>
  <c r="N332" i="21"/>
  <c r="N1610" i="21"/>
  <c r="N1200" i="21"/>
  <c r="N1070" i="21"/>
  <c r="N262" i="21"/>
  <c r="N863" i="21"/>
  <c r="N2373" i="21"/>
  <c r="N963" i="21"/>
  <c r="T28" i="27"/>
  <c r="N1276" i="21"/>
  <c r="N2555" i="21"/>
  <c r="N2145" i="21"/>
  <c r="N1341" i="21"/>
  <c r="N2612" i="21"/>
  <c r="N1202" i="21"/>
  <c r="N792" i="21"/>
  <c r="N1269" i="21"/>
  <c r="N2540" i="21"/>
  <c r="N1130" i="21"/>
  <c r="N720" i="21"/>
  <c r="N301" i="21"/>
  <c r="N1507" i="21"/>
  <c r="N2138" i="21"/>
  <c r="N336" i="21"/>
  <c r="N2248" i="21"/>
  <c r="N647" i="21"/>
  <c r="N678" i="21"/>
  <c r="N550" i="21"/>
  <c r="N473" i="21"/>
  <c r="N578" i="21"/>
  <c r="N1541" i="21"/>
  <c r="N800" i="21"/>
  <c r="N1688" i="21"/>
  <c r="N1514" i="21"/>
  <c r="N1892" i="21"/>
  <c r="N1231" i="21"/>
  <c r="N193" i="21"/>
  <c r="N1596" i="21"/>
  <c r="N2293" i="21"/>
  <c r="N2614" i="21"/>
  <c r="N1040" i="21"/>
  <c r="N2569" i="21"/>
  <c r="N19" i="21"/>
  <c r="N1644" i="21"/>
  <c r="N1763" i="21"/>
  <c r="N247" i="21"/>
  <c r="N2391" i="21"/>
  <c r="N1572" i="21"/>
  <c r="N918" i="21"/>
  <c r="N2385" i="21"/>
  <c r="N741" i="21"/>
  <c r="N2012" i="21"/>
  <c r="N2642" i="21"/>
  <c r="N2240" i="21"/>
  <c r="N385" i="21"/>
  <c r="N1320" i="21"/>
  <c r="R32" i="13"/>
  <c r="N1428" i="21"/>
  <c r="N2297" i="21"/>
  <c r="N2167" i="21"/>
  <c r="N378" i="21"/>
  <c r="N560" i="21"/>
  <c r="N661" i="21"/>
  <c r="N1932" i="21"/>
  <c r="N2562" i="21"/>
  <c r="N2160" i="21"/>
  <c r="N257" i="21"/>
  <c r="N808" i="21"/>
  <c r="R31" i="13"/>
  <c r="N1284" i="21"/>
  <c r="N2563" i="21"/>
  <c r="N1605" i="21"/>
  <c r="N188" i="21"/>
  <c r="N1466" i="21"/>
  <c r="N864" i="21"/>
  <c r="N253" i="21"/>
  <c r="N1523" i="21"/>
  <c r="N2154" i="21"/>
  <c r="N1751" i="21"/>
  <c r="N181" i="21"/>
  <c r="N1451" i="21"/>
  <c r="N2082" i="21"/>
  <c r="N1679" i="21"/>
  <c r="N1829" i="21"/>
  <c r="N419" i="21"/>
  <c r="N1049" i="21"/>
  <c r="N610" i="21"/>
  <c r="L31" i="21"/>
  <c r="N974" i="21"/>
  <c r="N130" i="21"/>
  <c r="N304" i="21"/>
  <c r="N270" i="21"/>
  <c r="N46" i="21"/>
  <c r="N835" i="21"/>
  <c r="N251" i="21"/>
  <c r="N820" i="21"/>
  <c r="N2166" i="21"/>
  <c r="N1616" i="21"/>
  <c r="N2522" i="21"/>
  <c r="N902" i="21"/>
  <c r="N1879" i="21"/>
  <c r="N1723" i="21"/>
  <c r="N1781" i="21"/>
  <c r="N2102" i="21"/>
  <c r="N2576" i="21"/>
  <c r="N1433" i="21"/>
  <c r="N5" i="21"/>
  <c r="N1559" i="21"/>
  <c r="N2512" i="21"/>
  <c r="N38" i="21"/>
  <c r="N670" i="21"/>
  <c r="N2220" i="21"/>
  <c r="N675" i="21"/>
  <c r="N529" i="21"/>
  <c r="N2384" i="21"/>
  <c r="N165" i="21"/>
  <c r="N1435" i="21"/>
  <c r="N2066" i="21"/>
  <c r="N1663" i="21"/>
  <c r="N142" i="21"/>
  <c r="N1703" i="21"/>
  <c r="N2270" i="21"/>
  <c r="N852" i="21"/>
  <c r="N2131" i="21"/>
  <c r="N1720" i="21"/>
  <c r="N1590" i="21"/>
  <c r="N263" i="21"/>
  <c r="N2207" i="21"/>
  <c r="N2253" i="21"/>
  <c r="N1995" i="21"/>
  <c r="N1584" i="21"/>
  <c r="N518" i="21"/>
  <c r="N2094" i="21"/>
  <c r="N2009" i="21"/>
  <c r="N321" i="21"/>
  <c r="N2150" i="21"/>
  <c r="N732" i="21"/>
  <c r="N2011" i="21"/>
  <c r="N1600" i="21"/>
  <c r="N1470" i="21"/>
  <c r="R37" i="26"/>
  <c r="N145" i="21"/>
  <c r="N157" i="21"/>
  <c r="N1427" i="21"/>
  <c r="N2058" i="21"/>
  <c r="N1655" i="21"/>
  <c r="N231" i="21"/>
  <c r="N1063" i="21"/>
  <c r="N2070" i="21"/>
  <c r="N652" i="21"/>
  <c r="N1931" i="21"/>
  <c r="N1520" i="21"/>
  <c r="N1390" i="21"/>
  <c r="N7" i="21"/>
  <c r="N2574" i="21"/>
  <c r="N1156" i="21"/>
  <c r="N706" i="21"/>
  <c r="N291" i="21"/>
  <c r="N45" i="21"/>
  <c r="N614" i="21"/>
  <c r="N1061" i="21"/>
  <c r="N2332" i="21"/>
  <c r="N922" i="21"/>
  <c r="N2560" i="21"/>
  <c r="N119" i="21"/>
  <c r="N2281" i="21"/>
  <c r="N169" i="21"/>
  <c r="N1748" i="21"/>
  <c r="N339" i="21"/>
  <c r="N2617" i="21"/>
  <c r="N2487" i="21"/>
  <c r="N73" i="21"/>
  <c r="N512" i="21"/>
  <c r="N981" i="21"/>
  <c r="N2252" i="21"/>
  <c r="N842" i="21"/>
  <c r="N2480" i="21"/>
  <c r="P386" i="21"/>
  <c r="N1833" i="21"/>
  <c r="N66" i="21"/>
  <c r="N1604" i="21"/>
  <c r="N195" i="21"/>
  <c r="N1926" i="21"/>
  <c r="N508" i="21"/>
  <c r="N1787" i="21"/>
  <c r="N1184" i="21"/>
  <c r="N573" i="21"/>
  <c r="N1971" i="21"/>
  <c r="N1013" i="21"/>
  <c r="N984" i="21"/>
  <c r="T32" i="27"/>
  <c r="N1628" i="21"/>
  <c r="N219" i="21"/>
  <c r="N2497" i="21"/>
  <c r="N2367" i="21"/>
  <c r="N598" i="21"/>
  <c r="N246" i="21"/>
  <c r="N1053" i="21"/>
  <c r="N2324" i="21"/>
  <c r="N914" i="21"/>
  <c r="N2552" i="21"/>
  <c r="N105" i="21"/>
  <c r="N1961" i="21"/>
  <c r="R30" i="26"/>
  <c r="N1548" i="21"/>
  <c r="N139" i="21"/>
  <c r="N2417" i="21"/>
  <c r="N2287" i="21"/>
  <c r="N570" i="21"/>
  <c r="R44" i="28"/>
  <c r="N909" i="21"/>
  <c r="N2180" i="21"/>
  <c r="N2618" i="21"/>
  <c r="N2493" i="21"/>
  <c r="N1083" i="21"/>
  <c r="N1713" i="21"/>
  <c r="N2558" i="21"/>
  <c r="N1140" i="21"/>
  <c r="N2419" i="21"/>
  <c r="N1461" i="21"/>
  <c r="N1771" i="21"/>
  <c r="N2077" i="21"/>
  <c r="N667" i="21"/>
  <c r="N1297" i="21"/>
  <c r="N895" i="21"/>
  <c r="N496" i="21"/>
  <c r="N1318" i="21"/>
  <c r="N1501" i="21"/>
  <c r="N84" i="21"/>
  <c r="N1362" i="21"/>
  <c r="N952" i="21"/>
  <c r="N822" i="21"/>
  <c r="N898" i="21"/>
  <c r="N1310" i="21"/>
  <c r="N1997" i="21"/>
  <c r="N587" i="21"/>
  <c r="N1217" i="21"/>
  <c r="N815" i="21"/>
  <c r="N471" i="21"/>
  <c r="N592" i="21"/>
  <c r="N1357" i="21"/>
  <c r="N2628" i="21"/>
  <c r="N1218" i="21"/>
  <c r="N261" i="21"/>
  <c r="N1531" i="21"/>
  <c r="N2162" i="21"/>
  <c r="N1823" i="21"/>
  <c r="N1588" i="21"/>
  <c r="N179" i="21"/>
  <c r="N2457" i="21"/>
  <c r="N2327" i="21"/>
  <c r="N1516" i="21"/>
  <c r="N2275" i="21"/>
  <c r="N1762" i="21"/>
  <c r="N1250" i="21"/>
  <c r="N2148" i="21"/>
  <c r="N429" i="21"/>
  <c r="N783" i="21"/>
  <c r="N1222" i="21"/>
  <c r="N398" i="21"/>
  <c r="N99" i="21"/>
  <c r="N600" i="21"/>
  <c r="N2116" i="21"/>
  <c r="N2429" i="21"/>
  <c r="N1649" i="21"/>
  <c r="N1076" i="21"/>
  <c r="N2355" i="21"/>
  <c r="N2422" i="21"/>
  <c r="N619" i="21"/>
  <c r="N1352" i="21"/>
  <c r="N840" i="21"/>
  <c r="N1635" i="21"/>
  <c r="N2021" i="21"/>
  <c r="N630" i="21"/>
  <c r="P7" i="21"/>
  <c r="AA105" i="13"/>
  <c r="N1894" i="21"/>
  <c r="N476" i="21"/>
  <c r="N1754" i="21"/>
  <c r="N1344" i="21"/>
  <c r="N1214" i="21"/>
  <c r="N390" i="21"/>
  <c r="N1183" i="21"/>
  <c r="N2581" i="21"/>
  <c r="N1171" i="21"/>
  <c r="N1802" i="21"/>
  <c r="N1399" i="21"/>
  <c r="N638" i="21"/>
  <c r="N2151" i="21"/>
  <c r="N1814" i="21"/>
  <c r="N396" i="21"/>
  <c r="N1674" i="21"/>
  <c r="N1264" i="21"/>
  <c r="N1134" i="21"/>
  <c r="N362" i="21"/>
  <c r="N1055" i="21"/>
  <c r="N2437" i="21"/>
  <c r="N1027" i="21"/>
  <c r="R25" i="26"/>
  <c r="N1340" i="21"/>
  <c r="N2619" i="21"/>
  <c r="N2209" i="21"/>
  <c r="N1405" i="21"/>
  <c r="S109" i="13"/>
  <c r="N1266" i="21"/>
  <c r="N856" i="21"/>
  <c r="N1333" i="21"/>
  <c r="N2604" i="21"/>
  <c r="N1194" i="21"/>
  <c r="N784" i="21"/>
  <c r="N365" i="21"/>
  <c r="N1571" i="21"/>
  <c r="N2202" i="21"/>
  <c r="N567" i="21"/>
  <c r="N712" i="21"/>
  <c r="N967" i="21"/>
  <c r="N750" i="21"/>
  <c r="N158" i="21"/>
  <c r="N1038" i="21"/>
  <c r="N102" i="21"/>
  <c r="N708" i="21"/>
  <c r="N1275" i="21"/>
  <c r="N1845" i="21"/>
  <c r="N2583" i="21"/>
  <c r="N1505" i="21"/>
  <c r="N2531" i="21"/>
  <c r="N513" i="21"/>
  <c r="N1992" i="21"/>
  <c r="N1084" i="21"/>
  <c r="N637" i="21"/>
  <c r="N2136" i="21"/>
  <c r="N1441" i="21"/>
  <c r="N1442" i="21"/>
  <c r="N1999" i="21"/>
  <c r="N1560" i="21"/>
  <c r="N2513" i="21"/>
  <c r="N2505" i="21"/>
  <c r="N440" i="21"/>
  <c r="N1068" i="21"/>
  <c r="N548" i="21"/>
  <c r="N327" i="21"/>
  <c r="N1249" i="21"/>
  <c r="N1317" i="21"/>
  <c r="N2588" i="21"/>
  <c r="N1178" i="21"/>
  <c r="N768" i="21"/>
  <c r="N528" i="21"/>
  <c r="N1337" i="21"/>
  <c r="N1374" i="21"/>
  <c r="N2005" i="21"/>
  <c r="N595" i="21"/>
  <c r="N1225" i="21"/>
  <c r="N823" i="21"/>
  <c r="N482" i="21"/>
  <c r="N183" i="21"/>
  <c r="N1237" i="21"/>
  <c r="N2508" i="21"/>
  <c r="N1098" i="21"/>
  <c r="N688" i="21"/>
  <c r="N400" i="21"/>
  <c r="N1017" i="21"/>
  <c r="N1118" i="21"/>
  <c r="N1861" i="21"/>
  <c r="N451" i="21"/>
  <c r="N2182" i="21"/>
  <c r="N764" i="21"/>
  <c r="N2043" i="21"/>
  <c r="N1632" i="21"/>
  <c r="N829" i="21"/>
  <c r="N2100" i="21"/>
  <c r="N690" i="21"/>
  <c r="N2328" i="21"/>
  <c r="N757" i="21"/>
  <c r="N2028" i="21"/>
  <c r="N618" i="21"/>
  <c r="N2256" i="21"/>
  <c r="N2405" i="21"/>
  <c r="N995" i="21"/>
  <c r="N1625" i="21"/>
  <c r="N50" i="21"/>
  <c r="N1863" i="21"/>
  <c r="N2631" i="21"/>
  <c r="N687" i="21"/>
  <c r="N214" i="21"/>
  <c r="N609" i="21"/>
  <c r="N1613" i="21"/>
  <c r="R29" i="26"/>
  <c r="N2238" i="21"/>
  <c r="N1687" i="21"/>
  <c r="N2018" i="21"/>
  <c r="N355" i="21"/>
  <c r="N383" i="21"/>
  <c r="N1750" i="21"/>
  <c r="N60" i="21"/>
  <c r="N756" i="21"/>
  <c r="N565" i="21"/>
  <c r="N1551" i="21"/>
  <c r="N1032" i="21"/>
  <c r="N1543" i="21"/>
  <c r="N1772" i="21"/>
  <c r="N227" i="21"/>
  <c r="N1001" i="21"/>
  <c r="N2605" i="21"/>
  <c r="N2212" i="21"/>
  <c r="N575" i="21"/>
  <c r="N1872" i="21"/>
  <c r="N229" i="21"/>
  <c r="N1499" i="21"/>
  <c r="N2130" i="21"/>
  <c r="N1727" i="21"/>
  <c r="N242" i="21"/>
  <c r="N1832" i="21"/>
  <c r="N2334" i="21"/>
  <c r="N916" i="21"/>
  <c r="N2195" i="21"/>
  <c r="N1785" i="21"/>
  <c r="N1654" i="21"/>
  <c r="N366" i="21"/>
  <c r="N248" i="21"/>
  <c r="N149" i="21"/>
  <c r="N1419" i="21"/>
  <c r="N2050" i="21"/>
  <c r="N1647" i="21"/>
  <c r="N217" i="21"/>
  <c r="N1383" i="21"/>
  <c r="N2190" i="21"/>
  <c r="N772" i="21"/>
  <c r="N2051" i="21"/>
  <c r="N1093" i="21"/>
  <c r="N2364" i="21"/>
  <c r="N954" i="21"/>
  <c r="N2400" i="21"/>
  <c r="N2421" i="21"/>
  <c r="N1011" i="21"/>
  <c r="N1641" i="21"/>
  <c r="N1239" i="21"/>
  <c r="N2349" i="21"/>
  <c r="N939" i="21"/>
  <c r="N1569" i="21"/>
  <c r="R35" i="26"/>
  <c r="N1316" i="21"/>
  <c r="N2595" i="21"/>
  <c r="N2185" i="21"/>
  <c r="N401" i="21"/>
  <c r="N586" i="21"/>
  <c r="N590" i="21"/>
  <c r="N255" i="21"/>
  <c r="N2504" i="21"/>
  <c r="N402" i="21"/>
  <c r="N616" i="21"/>
  <c r="N2499" i="21"/>
  <c r="N1402" i="21"/>
  <c r="N1972" i="21"/>
  <c r="N629" i="21"/>
  <c r="N2128" i="21"/>
  <c r="N2633" i="21"/>
  <c r="N790" i="21"/>
  <c r="N415" i="21"/>
  <c r="N187" i="21"/>
  <c r="N244" i="21"/>
  <c r="N53" i="21"/>
  <c r="T26" i="27"/>
  <c r="N1544" i="21"/>
  <c r="N78" i="21"/>
  <c r="N2038" i="21"/>
  <c r="N1581" i="21"/>
  <c r="N137" i="21"/>
  <c r="N562" i="21"/>
  <c r="N2347" i="21"/>
  <c r="N802" i="21"/>
  <c r="N498" i="21"/>
  <c r="N1966" i="21"/>
  <c r="N2333" i="21"/>
  <c r="N923" i="21"/>
  <c r="N1553" i="21"/>
  <c r="N1151" i="21"/>
  <c r="N127" i="21"/>
  <c r="N2087" i="21"/>
  <c r="N1757" i="21"/>
  <c r="N340" i="21"/>
  <c r="N1618" i="21"/>
  <c r="N1208" i="21"/>
  <c r="N1078" i="21"/>
  <c r="N273" i="21"/>
  <c r="N375" i="21"/>
  <c r="N1740" i="21"/>
  <c r="N1482" i="21"/>
  <c r="N2096" i="21"/>
  <c r="N2135" i="21"/>
  <c r="N612" i="21"/>
  <c r="N983" i="21"/>
  <c r="N1671" i="21"/>
  <c r="N1637" i="21"/>
  <c r="N220" i="21"/>
  <c r="N1498" i="21"/>
  <c r="N1088" i="21"/>
  <c r="N958" i="21"/>
  <c r="T106" i="13"/>
  <c r="N2335" i="21"/>
  <c r="N2325" i="21"/>
  <c r="N915" i="21"/>
  <c r="N1545" i="21"/>
  <c r="N1143" i="21"/>
  <c r="N216" i="21"/>
  <c r="N1382" i="21"/>
  <c r="N1557" i="21"/>
  <c r="N140" i="21"/>
  <c r="N1418" i="21"/>
  <c r="N1008" i="21"/>
  <c r="N878" i="21"/>
  <c r="N2062" i="21"/>
  <c r="N644" i="21"/>
  <c r="N1990" i="21"/>
  <c r="N1031" i="21"/>
  <c r="N2394" i="21"/>
  <c r="N929" i="21"/>
  <c r="N549" i="21"/>
  <c r="N1820" i="21"/>
  <c r="N2450" i="21"/>
  <c r="N2048" i="21"/>
  <c r="N79" i="21"/>
  <c r="N744" i="21"/>
  <c r="N2654" i="21"/>
  <c r="N1236" i="21"/>
  <c r="N2515" i="21"/>
  <c r="N2105" i="21"/>
  <c r="N1975" i="21"/>
  <c r="N72" i="21"/>
  <c r="N353" i="21"/>
  <c r="N469" i="21"/>
  <c r="N1739" i="21"/>
  <c r="N2370" i="21"/>
  <c r="N1968" i="21"/>
  <c r="N921" i="21"/>
  <c r="N2280" i="21"/>
  <c r="N2510" i="21"/>
  <c r="N1092" i="21"/>
  <c r="N2371" i="21"/>
  <c r="N1413" i="21"/>
  <c r="R25" i="13"/>
  <c r="N1274" i="21"/>
  <c r="N672" i="21"/>
  <c r="N61" i="21"/>
  <c r="N1458" i="21"/>
  <c r="N235" i="21"/>
  <c r="N1424" i="21"/>
  <c r="N2534" i="21"/>
  <c r="N1116" i="21"/>
  <c r="N2395" i="21"/>
  <c r="N1985" i="21"/>
  <c r="N1855" i="21"/>
  <c r="N583" i="21"/>
  <c r="N48" i="21"/>
  <c r="N541" i="21"/>
  <c r="N1812" i="21"/>
  <c r="N2442" i="21"/>
  <c r="N2040" i="21"/>
  <c r="N65" i="21"/>
  <c r="N2344" i="21"/>
  <c r="N2454" i="21"/>
  <c r="N1036" i="21"/>
  <c r="N2315" i="21"/>
  <c r="N1905" i="21"/>
  <c r="N1775" i="21"/>
  <c r="N558" i="21"/>
  <c r="N671" i="21"/>
  <c r="N397" i="21"/>
  <c r="N1667" i="21"/>
  <c r="N2106" i="21"/>
  <c r="N1981" i="21"/>
  <c r="N571" i="21"/>
  <c r="N1201" i="21"/>
  <c r="N2046" i="21"/>
  <c r="N628" i="21"/>
  <c r="N1907" i="21"/>
  <c r="N44" i="21"/>
  <c r="N1564" i="21"/>
  <c r="N155" i="21"/>
  <c r="N2433" i="21"/>
  <c r="N2303" i="21"/>
  <c r="N495" i="21"/>
  <c r="N857" i="21"/>
  <c r="N989" i="21"/>
  <c r="N2260" i="21"/>
  <c r="N850" i="21"/>
  <c r="N2488" i="21"/>
  <c r="R34" i="28"/>
  <c r="N1704" i="21"/>
  <c r="R30" i="13"/>
  <c r="N1484" i="21"/>
  <c r="N75" i="21"/>
  <c r="N2353" i="21"/>
  <c r="N2223" i="21"/>
  <c r="N470" i="21"/>
  <c r="N845" i="21"/>
  <c r="N2554" i="21"/>
  <c r="N1019" i="21"/>
  <c r="N2494" i="21"/>
  <c r="N1945" i="21"/>
  <c r="N1865" i="21"/>
  <c r="N738" i="21"/>
  <c r="N2533" i="21"/>
  <c r="N391" i="21"/>
  <c r="T31" i="27"/>
  <c r="AA110" i="13"/>
  <c r="N1381" i="21"/>
  <c r="N2652" i="21"/>
  <c r="N1242" i="21"/>
  <c r="N832" i="21"/>
  <c r="N646" i="21"/>
  <c r="N1529" i="21"/>
  <c r="N1502" i="21"/>
  <c r="N2069" i="21"/>
  <c r="N659" i="21"/>
  <c r="N1289" i="21"/>
  <c r="N887" i="21"/>
  <c r="N585" i="21"/>
  <c r="N489" i="21"/>
  <c r="N1301" i="21"/>
  <c r="N2572" i="21"/>
  <c r="N1162" i="21"/>
  <c r="N752" i="21"/>
  <c r="N503" i="21"/>
  <c r="N1273" i="21"/>
  <c r="N1246" i="21"/>
  <c r="N1925" i="21"/>
  <c r="N515" i="21"/>
  <c r="N2246" i="21"/>
  <c r="N828" i="21"/>
  <c r="N2107" i="21"/>
  <c r="N1696" i="21"/>
  <c r="N893" i="21"/>
  <c r="N2164" i="21"/>
  <c r="N754" i="21"/>
  <c r="N2392" i="21"/>
  <c r="N821" i="21"/>
  <c r="N2092" i="21"/>
  <c r="N682" i="21"/>
  <c r="N2320" i="21"/>
  <c r="N2469" i="21"/>
  <c r="N1059" i="21"/>
  <c r="N1689" i="21"/>
  <c r="N256" i="21"/>
  <c r="N2007" i="21"/>
  <c r="N1302" i="21"/>
  <c r="N1414" i="21"/>
  <c r="O418" i="21"/>
  <c r="N726" i="21"/>
  <c r="N56" i="21"/>
  <c r="N1347" i="21"/>
  <c r="N2427" i="21"/>
  <c r="N308" i="21"/>
  <c r="N1653" i="21"/>
  <c r="N1104" i="21"/>
  <c r="N994" i="21"/>
  <c r="N314" i="21"/>
  <c r="N839" i="21"/>
  <c r="N1211" i="21"/>
  <c r="N1268" i="21"/>
  <c r="N2519" i="21"/>
  <c r="N1552" i="21"/>
  <c r="N1946" i="21"/>
  <c r="N110" i="21"/>
  <c r="N1047" i="21"/>
  <c r="N976" i="21"/>
  <c r="N1174" i="21"/>
  <c r="N464" i="21"/>
  <c r="N1707" i="21"/>
  <c r="N1699" i="21"/>
  <c r="N266" i="21"/>
  <c r="N848" i="21"/>
  <c r="N805" i="21"/>
  <c r="N2076" i="21"/>
  <c r="N666" i="21"/>
  <c r="N2304" i="21"/>
  <c r="N488" i="21"/>
  <c r="N1576" i="21"/>
  <c r="R27" i="26"/>
  <c r="N1492" i="21"/>
  <c r="N83" i="21"/>
  <c r="N2361" i="21"/>
  <c r="N2231" i="21"/>
  <c r="N481" i="21"/>
  <c r="N88" i="21"/>
  <c r="N725" i="21"/>
  <c r="N1996" i="21"/>
  <c r="N2626" i="21"/>
  <c r="N2224" i="21"/>
  <c r="N360" i="21"/>
  <c r="N1000" i="21"/>
  <c r="R23" i="26"/>
  <c r="N1348" i="21"/>
  <c r="N2627" i="21"/>
  <c r="N1669" i="21"/>
  <c r="N252" i="21"/>
  <c r="N1530" i="21"/>
  <c r="N928" i="21"/>
  <c r="N317" i="21"/>
  <c r="N1587" i="21"/>
  <c r="N2218" i="21"/>
  <c r="N1816" i="21"/>
  <c r="N245" i="21"/>
  <c r="N1515" i="21"/>
  <c r="N2146" i="21"/>
  <c r="N1743" i="21"/>
  <c r="N1893" i="21"/>
  <c r="N483" i="21"/>
  <c r="N1113" i="21"/>
  <c r="R45" i="28"/>
  <c r="N258" i="21"/>
  <c r="N1158" i="21"/>
  <c r="N911" i="21"/>
  <c r="N2119" i="21"/>
  <c r="N843" i="21"/>
  <c r="N77" i="21"/>
  <c r="N1148" i="21"/>
  <c r="N189" i="21"/>
  <c r="S107" i="13"/>
  <c r="N2129" i="21"/>
  <c r="N1506" i="21"/>
  <c r="N95" i="21"/>
  <c r="N2376" i="21"/>
  <c r="N699" i="21"/>
  <c r="N1908" i="21"/>
  <c r="N1708" i="21"/>
  <c r="N1133" i="21"/>
  <c r="N241" i="21"/>
  <c r="N1606" i="21"/>
  <c r="N2411" i="21"/>
  <c r="N1882" i="21"/>
  <c r="N2632" i="21"/>
  <c r="N556" i="21"/>
  <c r="N2339" i="21"/>
  <c r="N344" i="21"/>
  <c r="N1453" i="21"/>
  <c r="N2397" i="21"/>
  <c r="N987" i="21"/>
  <c r="N1617" i="21"/>
  <c r="N1215" i="21"/>
  <c r="N230" i="21"/>
  <c r="N2279" i="21"/>
  <c r="N1822" i="21"/>
  <c r="N404" i="21"/>
  <c r="N1682" i="21"/>
  <c r="N1272" i="21"/>
  <c r="N1142" i="21"/>
  <c r="N376" i="21"/>
  <c r="N2399" i="21"/>
  <c r="N2317" i="21"/>
  <c r="N907" i="21"/>
  <c r="N1537" i="21"/>
  <c r="N1135" i="21"/>
  <c r="N202" i="21"/>
  <c r="N1638" i="21"/>
  <c r="N1677" i="21"/>
  <c r="N260" i="21"/>
  <c r="N1538" i="21"/>
  <c r="N581" i="21"/>
  <c r="N1852" i="21"/>
  <c r="N2482" i="21"/>
  <c r="N1888" i="21"/>
  <c r="N1909" i="21"/>
  <c r="N499" i="21"/>
  <c r="N1129" i="21"/>
  <c r="N2647" i="21"/>
  <c r="N1837" i="21"/>
  <c r="N427" i="21"/>
  <c r="N1057" i="21"/>
  <c r="N2286" i="21"/>
  <c r="N804" i="21"/>
  <c r="N2083" i="21"/>
  <c r="N1672" i="21"/>
  <c r="N905" i="21"/>
  <c r="N342" i="21"/>
  <c r="N535" i="21"/>
  <c r="N2575" i="21"/>
  <c r="N1935" i="21"/>
  <c r="N1355" i="21"/>
  <c r="N1446" i="21"/>
  <c r="N770" i="21"/>
  <c r="N1906" i="21"/>
  <c r="N2611" i="21"/>
  <c r="N1773" i="21"/>
  <c r="N2222" i="21"/>
  <c r="N1096" i="21"/>
  <c r="N313" i="21"/>
  <c r="N617" i="21"/>
  <c r="N1338" i="21"/>
  <c r="N1395" i="21"/>
  <c r="N1196" i="21"/>
  <c r="N621" i="21"/>
  <c r="N296" i="21"/>
  <c r="N1238" i="21"/>
  <c r="N2157" i="21"/>
  <c r="N2149" i="21"/>
  <c r="N1166" i="21"/>
  <c r="N1351" i="21"/>
  <c r="N810" i="21"/>
  <c r="N2441" i="21"/>
  <c r="N233" i="21"/>
  <c r="S60" i="13"/>
  <c r="N1821" i="21"/>
  <c r="N411" i="21"/>
  <c r="N1041" i="21"/>
  <c r="N2559" i="21"/>
  <c r="N87" i="21"/>
  <c r="N286" i="21"/>
  <c r="N1245" i="21"/>
  <c r="N2516" i="21"/>
  <c r="N1106" i="21"/>
  <c r="N696" i="21"/>
  <c r="N414" i="21"/>
  <c r="N2537" i="21"/>
  <c r="N2646" i="21"/>
  <c r="N1228" i="21"/>
  <c r="N970" i="21"/>
  <c r="N62" i="21"/>
  <c r="N1927" i="21"/>
  <c r="N1891" i="21"/>
  <c r="N2093" i="21"/>
  <c r="N654" i="21"/>
  <c r="N1125" i="21"/>
  <c r="N2396" i="21"/>
  <c r="N986" i="21"/>
  <c r="N2624" i="21"/>
  <c r="N222" i="21"/>
  <c r="N2473" i="21"/>
  <c r="N478" i="21"/>
  <c r="N1813" i="21"/>
  <c r="N403" i="21"/>
  <c r="N1033" i="21"/>
  <c r="N2551" i="21"/>
  <c r="N176" i="21"/>
  <c r="N143" i="21"/>
  <c r="N1045" i="21"/>
  <c r="N2316" i="21"/>
  <c r="N906" i="21"/>
  <c r="N2544" i="21"/>
  <c r="N94" i="21"/>
  <c r="N2025" i="21"/>
  <c r="N1549" i="21"/>
  <c r="N132" i="21"/>
  <c r="N2236" i="21"/>
  <c r="N1350" i="21"/>
  <c r="N910" i="21"/>
  <c r="N2255" i="21"/>
  <c r="N37" i="21"/>
  <c r="N1307" i="21"/>
  <c r="N1938" i="21"/>
  <c r="N1535" i="21"/>
  <c r="N977" i="21"/>
  <c r="N1319" i="21"/>
  <c r="N2142" i="21"/>
  <c r="D10" i="21"/>
  <c r="N869" i="21"/>
  <c r="N2140" i="21"/>
  <c r="N730" i="21"/>
  <c r="N2368" i="21"/>
  <c r="N591" i="21"/>
  <c r="N1768" i="21"/>
  <c r="R33" i="26"/>
  <c r="N1556" i="21"/>
  <c r="N147" i="21"/>
  <c r="N2425" i="21"/>
  <c r="N2295" i="21"/>
  <c r="N584" i="21"/>
  <c r="N394" i="21"/>
  <c r="N789" i="21"/>
  <c r="N2060" i="21"/>
  <c r="N650" i="21"/>
  <c r="N2288" i="21"/>
  <c r="N463" i="21"/>
  <c r="N1192" i="21"/>
  <c r="R40" i="26"/>
  <c r="N1412" i="21"/>
  <c r="N9" i="21"/>
  <c r="N1733" i="21"/>
  <c r="N316" i="21"/>
  <c r="N1594" i="21"/>
  <c r="N992" i="21"/>
  <c r="N381" i="21"/>
  <c r="N1651" i="21"/>
  <c r="N2282" i="21"/>
  <c r="N1880" i="21"/>
  <c r="N309" i="21"/>
  <c r="N1579" i="21"/>
  <c r="N2210" i="21"/>
  <c r="N1808" i="21"/>
  <c r="N1957" i="21"/>
  <c r="N547" i="21"/>
  <c r="N1177" i="21"/>
  <c r="N201" i="21"/>
  <c r="N553" i="21"/>
  <c r="N218" i="21"/>
  <c r="N426" i="21"/>
  <c r="N17" i="21"/>
  <c r="N8" i="21"/>
  <c r="N1191" i="21"/>
  <c r="N1987" i="21"/>
  <c r="N890" i="21"/>
  <c r="N1459" i="21"/>
  <c r="N2285" i="21"/>
  <c r="N1615" i="21"/>
  <c r="N1497" i="21"/>
  <c r="N625" i="21"/>
  <c r="N350" i="21"/>
  <c r="N2363" i="21"/>
  <c r="N2420" i="21"/>
  <c r="N1077" i="21"/>
  <c r="N2064" i="21"/>
  <c r="N2057" i="21"/>
  <c r="N224" i="21"/>
  <c r="N2550" i="21"/>
  <c r="N2606" i="21"/>
  <c r="R38" i="28"/>
  <c r="N1430" i="21"/>
  <c r="N171" i="21"/>
  <c r="N1827" i="21"/>
  <c r="N358" i="21"/>
  <c r="N2478" i="21"/>
  <c r="N293" i="21"/>
  <c r="N1563" i="21"/>
  <c r="N2194" i="21"/>
  <c r="N1792" i="21"/>
  <c r="N345" i="21"/>
  <c r="N2024" i="21"/>
  <c r="N2398" i="21"/>
  <c r="N980" i="21"/>
  <c r="N2259" i="21"/>
  <c r="N1849" i="21"/>
  <c r="N1718" i="21"/>
  <c r="N466" i="21"/>
  <c r="N689" i="21"/>
  <c r="N213" i="21"/>
  <c r="N1483" i="21"/>
  <c r="N2114" i="21"/>
  <c r="N1711" i="21"/>
  <c r="N320" i="21"/>
  <c r="N1575" i="21"/>
  <c r="N2254" i="21"/>
  <c r="N836" i="21"/>
  <c r="N2115" i="21"/>
  <c r="N1157" i="21"/>
  <c r="N2428" i="21"/>
  <c r="N1018" i="21"/>
  <c r="N2464" i="21"/>
  <c r="N2485" i="21"/>
  <c r="N1075" i="21"/>
  <c r="N1705" i="21"/>
  <c r="N1303" i="21"/>
  <c r="N2413" i="21"/>
  <c r="N1003" i="21"/>
  <c r="N1633" i="21"/>
  <c r="R33" i="28"/>
  <c r="N1380" i="21"/>
  <c r="Q80" i="21"/>
  <c r="N2249" i="21"/>
  <c r="N607" i="21"/>
  <c r="R24" i="13"/>
  <c r="R42" i="28"/>
  <c r="N1294" i="21"/>
  <c r="N129" i="21"/>
  <c r="N1583" i="21"/>
  <c r="N1220" i="21"/>
  <c r="N2300" i="21"/>
  <c r="N1332" i="21"/>
  <c r="N1141" i="21"/>
  <c r="N2640" i="21"/>
  <c r="N2010" i="21"/>
  <c r="N2183" i="21"/>
  <c r="N64" i="21"/>
  <c r="N1851" i="21"/>
  <c r="N2547" i="21"/>
  <c r="N172" i="21"/>
  <c r="N2213" i="21"/>
  <c r="N298" i="21"/>
  <c r="N1734" i="21"/>
  <c r="N1890" i="21"/>
  <c r="N1480" i="21"/>
  <c r="N1159" i="21"/>
  <c r="N683" i="21"/>
  <c r="N1818" i="21"/>
  <c r="N2120" i="21"/>
  <c r="N1885" i="21"/>
  <c r="N475" i="21"/>
  <c r="N1105" i="21"/>
  <c r="N2623" i="21"/>
  <c r="N190" i="21"/>
  <c r="N761" i="21"/>
  <c r="N1309" i="21"/>
  <c r="N2580" i="21"/>
  <c r="N1170" i="21"/>
  <c r="N760" i="21"/>
  <c r="N514" i="21"/>
  <c r="N1209" i="21"/>
  <c r="N729" i="21"/>
  <c r="N1805" i="21"/>
  <c r="N395" i="21"/>
  <c r="N1025" i="21"/>
  <c r="N2543" i="21"/>
  <c r="N162" i="21"/>
  <c r="N346" i="21"/>
  <c r="N1165" i="21"/>
  <c r="N2436" i="21"/>
  <c r="N834" i="21"/>
  <c r="N69" i="21"/>
  <c r="N1339" i="21"/>
  <c r="N1970" i="21"/>
  <c r="R31" i="26"/>
  <c r="N1396" i="21"/>
  <c r="R34" i="13"/>
  <c r="N2265" i="21"/>
  <c r="R31" i="28"/>
  <c r="N1324" i="21"/>
  <c r="N2603" i="21"/>
  <c r="N2193" i="21"/>
  <c r="N1774" i="21"/>
  <c r="N292" i="21"/>
  <c r="N1570" i="21"/>
  <c r="N1160" i="21"/>
  <c r="N769" i="21"/>
  <c r="N318" i="21"/>
  <c r="N519" i="21"/>
  <c r="N1110" i="21"/>
  <c r="N793" i="21"/>
  <c r="N1072" i="21"/>
  <c r="N2271" i="21"/>
  <c r="N2566" i="21"/>
  <c r="N2017" i="21"/>
  <c r="N2602" i="21"/>
  <c r="N2412" i="21"/>
  <c r="N685" i="21"/>
  <c r="N527" i="21"/>
  <c r="N504" i="21"/>
  <c r="N1410" i="21"/>
  <c r="N1329" i="21"/>
  <c r="N1522" i="21"/>
  <c r="N2348" i="21"/>
  <c r="N1700" i="21"/>
  <c r="N825" i="21"/>
  <c r="N1479" i="21"/>
  <c r="N620" i="21"/>
  <c r="N100" i="21"/>
  <c r="N530" i="21"/>
  <c r="N458" i="21"/>
  <c r="N1937" i="21"/>
  <c r="N1030" i="21"/>
  <c r="N2071" i="21"/>
  <c r="R36" i="28"/>
  <c r="N1308" i="21"/>
  <c r="N2587" i="21"/>
  <c r="N2177" i="21"/>
  <c r="N2047" i="21"/>
  <c r="N86" i="21"/>
  <c r="N191" i="21"/>
  <c r="N733" i="21"/>
  <c r="N2004" i="21"/>
  <c r="N2634" i="21"/>
  <c r="N2232" i="21"/>
  <c r="N374" i="21"/>
  <c r="N872" i="21"/>
  <c r="N2134" i="21"/>
  <c r="N716" i="21"/>
  <c r="N2498" i="21"/>
  <c r="N1860" i="21"/>
  <c r="N819" i="21"/>
  <c r="N775" i="21"/>
  <c r="N1195" i="21"/>
  <c r="N1558" i="21"/>
  <c r="N613" i="21"/>
  <c r="N1884" i="21"/>
  <c r="N2514" i="21"/>
  <c r="N2112" i="21"/>
  <c r="N182" i="21"/>
  <c r="N936" i="21"/>
  <c r="T110" i="13"/>
  <c r="N1300" i="21"/>
  <c r="N2579" i="21"/>
  <c r="N2169" i="21"/>
  <c r="N2039" i="21"/>
  <c r="N175" i="21"/>
  <c r="N695" i="21"/>
  <c r="N533" i="21"/>
  <c r="N1804" i="21"/>
  <c r="N2434" i="21"/>
  <c r="N2032" i="21"/>
  <c r="N54" i="21"/>
  <c r="N2472" i="21"/>
  <c r="N1037" i="21"/>
  <c r="N2308" i="21"/>
  <c r="N736" i="21"/>
  <c r="N126" i="21"/>
  <c r="N945" i="21"/>
  <c r="N107" i="21"/>
  <c r="N2205" i="21"/>
  <c r="N795" i="21"/>
  <c r="N1425" i="21"/>
  <c r="N1023" i="21"/>
  <c r="N777" i="21"/>
  <c r="N1702" i="21"/>
  <c r="N1629" i="21"/>
  <c r="T35" i="13"/>
  <c r="N357" i="21"/>
  <c r="N1627" i="21"/>
  <c r="N2258" i="21"/>
  <c r="N1856" i="21"/>
  <c r="N448" i="21"/>
  <c r="N2216" i="21"/>
  <c r="N2462" i="21"/>
  <c r="N1044" i="21"/>
  <c r="N2323" i="21"/>
  <c r="N1913" i="21"/>
  <c r="N1783" i="21"/>
  <c r="N569" i="21"/>
  <c r="N135" i="21"/>
  <c r="N277" i="21"/>
  <c r="N1547" i="21"/>
  <c r="N2178" i="21"/>
  <c r="N1776" i="21"/>
  <c r="N423" i="21"/>
  <c r="N1767" i="21"/>
  <c r="N2318" i="21"/>
  <c r="N900" i="21"/>
  <c r="N2179" i="21"/>
  <c r="N1221" i="21"/>
  <c r="N2492" i="21"/>
  <c r="N1082" i="21"/>
  <c r="N2528" i="21"/>
  <c r="N2549" i="21"/>
  <c r="N1139" i="21"/>
  <c r="N1769" i="21"/>
  <c r="N1367" i="21"/>
  <c r="N2477" i="21"/>
  <c r="N1067" i="21"/>
  <c r="N1697" i="21"/>
  <c r="N1295" i="21"/>
  <c r="N1444" i="21"/>
  <c r="N35" i="21"/>
  <c r="N2313" i="21"/>
  <c r="N185" i="21"/>
  <c r="N192" i="21"/>
  <c r="N166" i="21"/>
  <c r="N1167" i="21"/>
  <c r="N2263" i="21"/>
  <c r="N2507" i="21"/>
  <c r="N40" i="21"/>
  <c r="N2298" i="21"/>
  <c r="N1393" i="21"/>
  <c r="N2099" i="21"/>
  <c r="N1260" i="21"/>
  <c r="N1709" i="21"/>
  <c r="N1608" i="21"/>
  <c r="N384" i="21"/>
  <c r="N456" i="21"/>
  <c r="N826" i="21"/>
  <c r="N883" i="21"/>
  <c r="N2221" i="21"/>
  <c r="N2158" i="21"/>
  <c r="N1358" i="21"/>
  <c r="N782" i="21"/>
  <c r="R25" i="28"/>
  <c r="N557" i="21"/>
  <c r="N361" i="21"/>
  <c r="N33" i="21"/>
  <c r="N1322" i="21"/>
  <c r="N2330" i="21"/>
  <c r="N1807" i="21"/>
  <c r="N2461" i="21"/>
  <c r="N1051" i="21"/>
  <c r="N1681" i="21"/>
  <c r="N1279" i="21"/>
  <c r="N330" i="21"/>
  <c r="N2535" i="21"/>
  <c r="N1886" i="21"/>
  <c r="N468" i="21"/>
  <c r="N1746" i="21"/>
  <c r="N1336" i="21"/>
  <c r="N1206" i="21"/>
  <c r="N479" i="21"/>
  <c r="N735" i="21"/>
  <c r="N2381" i="21"/>
  <c r="N971" i="21"/>
  <c r="N1601" i="21"/>
  <c r="N1199" i="21"/>
  <c r="N305" i="21"/>
  <c r="N1831" i="21"/>
  <c r="N1741" i="21"/>
  <c r="N324" i="21"/>
  <c r="N1602" i="21"/>
  <c r="N645" i="21"/>
  <c r="N1916" i="21"/>
  <c r="N2546" i="21"/>
  <c r="N1952" i="21"/>
  <c r="N1973" i="21"/>
  <c r="N563" i="21"/>
  <c r="N1193" i="21"/>
  <c r="N791" i="21"/>
  <c r="N1901" i="21"/>
  <c r="N491" i="21"/>
  <c r="N1121" i="21"/>
  <c r="N2350" i="21"/>
  <c r="N868" i="21"/>
  <c r="N2147" i="21"/>
  <c r="N1736" i="21"/>
  <c r="N424" i="21"/>
  <c r="N545" i="21"/>
  <c r="N969" i="21"/>
  <c r="N167" i="21"/>
  <c r="N15" i="21"/>
  <c r="N154" i="21"/>
  <c r="N2372" i="21"/>
  <c r="N763" i="21"/>
  <c r="N2484" i="21"/>
  <c r="N117" i="21"/>
  <c r="R40" i="28"/>
  <c r="N2121" i="21"/>
  <c r="N329" i="21"/>
  <c r="N1440" i="21"/>
  <c r="N2354" i="21"/>
  <c r="N1010" i="21"/>
  <c r="N1323" i="21"/>
  <c r="N676" i="21"/>
  <c r="N975" i="21"/>
  <c r="N1844" i="21"/>
  <c r="N1488" i="21"/>
  <c r="N90" i="21"/>
  <c r="N1422" i="21"/>
  <c r="N1835" i="21"/>
  <c r="N904" i="21"/>
  <c r="N903" i="21"/>
  <c r="R41" i="28"/>
  <c r="N1372" i="21"/>
  <c r="N2651" i="21"/>
  <c r="N2241" i="21"/>
  <c r="N2111" i="21"/>
  <c r="N186" i="21"/>
  <c r="N497" i="21"/>
  <c r="N797" i="21"/>
  <c r="N2068" i="21"/>
  <c r="N658" i="21"/>
  <c r="N2296" i="21"/>
  <c r="N474" i="21"/>
  <c r="N1064" i="21"/>
  <c r="T27" i="27"/>
  <c r="N1292" i="21"/>
  <c r="N2571" i="21"/>
  <c r="N2161" i="21"/>
  <c r="N2031" i="21"/>
  <c r="N161" i="21"/>
  <c r="N457" i="21"/>
  <c r="N653" i="21"/>
  <c r="N1924" i="21"/>
  <c r="N2362" i="21"/>
  <c r="N2237" i="21"/>
  <c r="N827" i="21"/>
  <c r="N1457" i="21"/>
  <c r="N2302" i="21"/>
  <c r="N884" i="21"/>
  <c r="N2163" i="21"/>
  <c r="N1752" i="21"/>
  <c r="N2230" i="21"/>
  <c r="N812" i="21"/>
  <c r="N2091" i="21"/>
  <c r="N1680" i="21"/>
  <c r="N1261" i="21"/>
  <c r="N2468" i="21"/>
  <c r="N1058" i="21"/>
  <c r="N1800" i="21"/>
  <c r="N30" i="21"/>
  <c r="N817" i="21"/>
  <c r="N207" i="21"/>
  <c r="N152" i="21"/>
  <c r="N2440" i="21"/>
  <c r="N2479" i="21"/>
  <c r="N2126" i="21"/>
  <c r="N1029" i="21"/>
  <c r="N2336" i="21"/>
  <c r="N1065" i="21"/>
  <c r="N875" i="21"/>
  <c r="N1764" i="21"/>
  <c r="N198" i="21"/>
  <c r="N12" i="21"/>
  <c r="N2502" i="21"/>
  <c r="N1248" i="21"/>
  <c r="N2026" i="21"/>
  <c r="N811" i="21"/>
  <c r="N164" i="21"/>
  <c r="N23" i="21"/>
  <c r="N1864" i="21"/>
  <c r="N1259" i="21"/>
  <c r="N739" i="21"/>
  <c r="N487" i="21"/>
  <c r="N2410" i="21"/>
  <c r="N1423" i="21"/>
  <c r="N121" i="21"/>
  <c r="N1039" i="21"/>
  <c r="N2214" i="21"/>
  <c r="N796" i="21"/>
  <c r="N2075" i="21"/>
  <c r="N1664" i="21"/>
  <c r="N1534" i="21"/>
  <c r="N71" i="21"/>
  <c r="N454" i="21"/>
  <c r="N221" i="21"/>
  <c r="N1491" i="21"/>
  <c r="N2122" i="21"/>
  <c r="N1719" i="21"/>
  <c r="N334" i="21"/>
  <c r="N1255" i="21"/>
  <c r="N1621" i="21"/>
  <c r="N204" i="21"/>
  <c r="N1986" i="21"/>
  <c r="N435" i="21"/>
  <c r="N2072" i="21"/>
  <c r="N633" i="21"/>
  <c r="N2449" i="21"/>
  <c r="N2156" i="21"/>
  <c r="N101" i="21"/>
  <c r="N1371" i="21"/>
  <c r="N2002" i="21"/>
  <c r="N1599" i="21"/>
  <c r="N39" i="21"/>
  <c r="N1511" i="21"/>
  <c r="N2206" i="21"/>
  <c r="N788" i="21"/>
  <c r="N2067" i="21"/>
  <c r="N1656" i="21"/>
  <c r="N1526" i="21"/>
  <c r="N160" i="21"/>
  <c r="N1376" i="21"/>
  <c r="N18" i="21"/>
  <c r="N1291" i="21"/>
  <c r="N1922" i="21"/>
  <c r="N1519" i="21"/>
  <c r="N11" i="21"/>
  <c r="N999" i="21"/>
  <c r="N525" i="21"/>
  <c r="N1796" i="21"/>
  <c r="N371" i="21"/>
  <c r="N1614" i="21"/>
  <c r="N649" i="21"/>
  <c r="T23" i="27"/>
  <c r="N1692" i="21"/>
  <c r="N283" i="21"/>
  <c r="N2561" i="21"/>
  <c r="N2431" i="21"/>
  <c r="N774" i="21"/>
  <c r="N552" i="21"/>
  <c r="N1117" i="21"/>
  <c r="AA108" i="13"/>
  <c r="T108" i="13" s="1"/>
  <c r="N2525" i="21"/>
  <c r="N1115" i="21"/>
  <c r="N1745" i="21"/>
  <c r="N1343" i="21"/>
  <c r="N433" i="21"/>
  <c r="N743" i="21"/>
  <c r="N1950" i="21"/>
  <c r="N532" i="21"/>
  <c r="N1811" i="21"/>
  <c r="N1400" i="21"/>
  <c r="N1270" i="21"/>
  <c r="N582" i="21"/>
  <c r="N927" i="21"/>
  <c r="N2445" i="21"/>
  <c r="N1035" i="21"/>
  <c r="N1665" i="21"/>
  <c r="N1263" i="21"/>
  <c r="N408" i="21"/>
  <c r="N2023" i="21"/>
  <c r="N1806" i="21"/>
  <c r="N388" i="21"/>
  <c r="N1666" i="21"/>
  <c r="N709" i="21"/>
  <c r="N1980" i="21"/>
  <c r="N2610" i="21"/>
  <c r="N2016" i="21"/>
  <c r="N2037" i="21"/>
  <c r="N627" i="21"/>
  <c r="N1257" i="21"/>
  <c r="N855" i="21"/>
  <c r="N1965" i="21"/>
  <c r="N555" i="21"/>
  <c r="N1185" i="21"/>
  <c r="N2414" i="21"/>
  <c r="N932" i="21"/>
  <c r="N2211" i="21"/>
  <c r="N1801" i="21"/>
  <c r="N134" i="21"/>
  <c r="N337" i="21"/>
  <c r="N122" i="21"/>
  <c r="N1478" i="21"/>
  <c r="N399" i="21"/>
  <c r="N2608" i="21"/>
  <c r="N42" i="21"/>
  <c r="N2054" i="21"/>
  <c r="N1312" i="21"/>
  <c r="N1074" i="21"/>
  <c r="N236" i="21"/>
  <c r="N173" i="21"/>
  <c r="N1542" i="21"/>
  <c r="N370" i="21"/>
  <c r="N1923" i="21"/>
  <c r="N1842" i="21"/>
  <c r="N2035" i="21"/>
  <c r="N684" i="21"/>
  <c r="N109" i="21"/>
  <c r="N14" i="21"/>
  <c r="N439" i="21"/>
  <c r="N1132" i="21"/>
  <c r="N1124" i="21"/>
  <c r="R34" i="26"/>
  <c r="N1550" i="21"/>
  <c r="N1313" i="21"/>
  <c r="N1929" i="21"/>
  <c r="N1286" i="21"/>
  <c r="O5" i="21"/>
  <c r="N1949" i="21"/>
  <c r="N539" i="21"/>
  <c r="N1169" i="21"/>
  <c r="N767" i="21"/>
  <c r="N290" i="21"/>
  <c r="N934" i="21"/>
  <c r="N1373" i="21"/>
  <c r="N2644" i="21"/>
  <c r="N1234" i="21"/>
  <c r="N824" i="21"/>
  <c r="N623" i="21"/>
  <c r="N1465" i="21"/>
  <c r="N926" i="21"/>
  <c r="N1869" i="21"/>
  <c r="N459" i="21"/>
  <c r="N1089" i="21"/>
  <c r="N2607" i="21"/>
  <c r="N265" i="21"/>
  <c r="N686" i="21"/>
  <c r="N1229" i="21"/>
  <c r="N2500" i="21"/>
  <c r="N1090" i="21"/>
  <c r="N133" i="21"/>
  <c r="N1403" i="21"/>
  <c r="N2034" i="21"/>
  <c r="R32" i="28"/>
  <c r="N1460" i="21"/>
  <c r="N51" i="21"/>
  <c r="N2329" i="21"/>
  <c r="R26" i="13"/>
  <c r="N1388" i="21"/>
  <c r="R30" i="28"/>
  <c r="N2257" i="21"/>
  <c r="N1838" i="21"/>
  <c r="N356" i="21"/>
  <c r="N1634" i="21"/>
  <c r="N1224" i="21"/>
  <c r="N506" i="21"/>
  <c r="N865" i="21"/>
  <c r="N889" i="21"/>
  <c r="N215" i="21"/>
  <c r="N225" i="21"/>
  <c r="N58" i="21"/>
  <c r="N323" i="21"/>
  <c r="N1915" i="21"/>
  <c r="N947" i="21"/>
  <c r="N748" i="21"/>
  <c r="N1197" i="21"/>
  <c r="N1287" i="21"/>
  <c r="N302" i="21"/>
  <c r="N2435" i="21"/>
  <c r="N2465" i="21"/>
  <c r="N1513" i="21"/>
  <c r="N2475" i="21"/>
  <c r="N1315" i="21"/>
  <c r="N953" i="21"/>
  <c r="N1048" i="21"/>
  <c r="N1487" i="21"/>
  <c r="N881" i="21"/>
  <c r="N602" i="21"/>
  <c r="N1826" i="21"/>
  <c r="N703" i="21"/>
  <c r="N847" i="21"/>
  <c r="N2278" i="21"/>
  <c r="N860" i="21"/>
  <c r="N2139" i="21"/>
  <c r="N1728" i="21"/>
  <c r="N1598" i="21"/>
  <c r="N174" i="21"/>
  <c r="N238" i="21"/>
  <c r="N285" i="21"/>
  <c r="N1555" i="21"/>
  <c r="N2186" i="21"/>
  <c r="N1784" i="21"/>
  <c r="N434" i="21"/>
  <c r="N1447" i="21"/>
  <c r="N2198" i="21"/>
  <c r="N780" i="21"/>
  <c r="N2059" i="21"/>
  <c r="N1648" i="21"/>
  <c r="N1518" i="21"/>
  <c r="N146" i="21"/>
  <c r="N351" i="21"/>
  <c r="N141" i="21"/>
  <c r="N1411" i="21"/>
  <c r="N1657" i="21"/>
  <c r="N1724" i="21"/>
  <c r="N315" i="21"/>
  <c r="N2593" i="21"/>
  <c r="N1790" i="21"/>
  <c r="N372" i="21"/>
  <c r="N1650" i="21"/>
  <c r="N1240" i="21"/>
  <c r="N1717" i="21"/>
  <c r="N300" i="21"/>
  <c r="N1578" i="21"/>
  <c r="N1168" i="21"/>
  <c r="N749" i="21"/>
  <c r="N1956" i="21"/>
  <c r="N2586" i="21"/>
  <c r="N1686" i="21"/>
  <c r="N431" i="21"/>
  <c r="N1928" i="21"/>
  <c r="N111" i="21"/>
  <c r="N2568" i="21"/>
  <c r="N417" i="21"/>
  <c r="N1454" i="21"/>
  <c r="N589" i="21"/>
  <c r="N2173" i="21"/>
  <c r="R37" i="28"/>
  <c r="N1176" i="21"/>
  <c r="N2027" i="21"/>
  <c r="N228" i="21"/>
  <c r="N1415" i="21"/>
  <c r="N2056" i="21"/>
  <c r="N453" i="21"/>
  <c r="O6" i="21"/>
  <c r="N2137" i="21"/>
  <c r="N1963" i="21"/>
  <c r="N1828" i="21"/>
  <c r="N177" i="21"/>
  <c r="N702" i="21"/>
  <c r="N1899" i="21"/>
  <c r="N1378" i="21"/>
  <c r="R35" i="28"/>
  <c r="N1974" i="21"/>
  <c r="N1517" i="21"/>
  <c r="N2383" i="21"/>
  <c r="N418" i="21"/>
  <c r="N1701" i="21"/>
  <c r="N284" i="21"/>
  <c r="N1562" i="21"/>
  <c r="N1152" i="21"/>
  <c r="N1022" i="21"/>
  <c r="N81" i="21"/>
  <c r="N2463" i="21"/>
  <c r="N2389" i="21"/>
  <c r="N979" i="21"/>
  <c r="N1609" i="21"/>
  <c r="N1207" i="21"/>
  <c r="N319" i="21"/>
  <c r="N1574" i="21"/>
  <c r="N1109" i="21"/>
  <c r="N2380" i="21"/>
  <c r="N1473" i="21"/>
  <c r="N966" i="21"/>
  <c r="N501" i="21"/>
  <c r="N1815" i="21"/>
  <c r="N1005" i="21"/>
  <c r="N1360" i="21"/>
  <c r="N2269" i="21"/>
  <c r="N859" i="21"/>
  <c r="N1489" i="21"/>
  <c r="N1087" i="21"/>
  <c r="N24" i="21"/>
  <c r="N1895" i="21"/>
  <c r="N1693" i="21"/>
  <c r="N276" i="21"/>
  <c r="N1554" i="21"/>
  <c r="N1144" i="21"/>
  <c r="N1014" i="21"/>
  <c r="N170" i="21"/>
  <c r="N2015" i="21"/>
  <c r="N2189" i="21"/>
  <c r="N779" i="21"/>
  <c r="N1409" i="21"/>
  <c r="N1007" i="21"/>
  <c r="R24" i="26"/>
  <c r="N1254" i="21"/>
  <c r="N16" i="21"/>
  <c r="N1283" i="21"/>
  <c r="N1589" i="21"/>
  <c r="N1496" i="21"/>
  <c r="N2598" i="21"/>
  <c r="N1180" i="21"/>
  <c r="N2459" i="21"/>
  <c r="N2049" i="21"/>
  <c r="N1919" i="21"/>
  <c r="N737" i="21"/>
  <c r="N6" i="21"/>
  <c r="R33" i="13"/>
  <c r="N1500" i="21"/>
  <c r="N91" i="21"/>
  <c r="N2369" i="21"/>
  <c r="N2239" i="21"/>
  <c r="N392" i="21"/>
  <c r="N409" i="21"/>
  <c r="N925" i="21"/>
  <c r="N2196" i="21"/>
  <c r="N786" i="21"/>
  <c r="N2424" i="21"/>
  <c r="N727" i="21"/>
  <c r="N1512" i="21"/>
  <c r="R26" i="26"/>
  <c r="N1420" i="21"/>
  <c r="N2289" i="21"/>
  <c r="N2159" i="21"/>
  <c r="N367" i="21"/>
  <c r="N294" i="21"/>
  <c r="N781" i="21"/>
  <c r="N2052" i="21"/>
  <c r="N2490" i="21"/>
  <c r="N2365" i="21"/>
  <c r="N955" i="21"/>
  <c r="N1585" i="21"/>
  <c r="N2430" i="21"/>
  <c r="N1012" i="21"/>
  <c r="N2291" i="21"/>
  <c r="N1881" i="21"/>
  <c r="N2358" i="21"/>
  <c r="N940" i="21"/>
  <c r="N2219" i="21"/>
  <c r="N1809" i="21"/>
  <c r="N1389" i="21"/>
  <c r="N2596" i="21"/>
  <c r="N1186" i="21"/>
  <c r="N776" i="21"/>
  <c r="N442" i="21"/>
  <c r="N430" i="21"/>
  <c r="N112" i="21"/>
  <c r="N223" i="21"/>
  <c r="N753" i="21"/>
  <c r="N1967" i="21"/>
  <c r="N1101" i="21"/>
  <c r="N1660" i="21"/>
  <c r="N1725" i="21"/>
  <c r="N2201" i="21"/>
  <c r="N2539" i="21"/>
  <c r="N2404" i="21"/>
  <c r="N520" i="21"/>
  <c r="N2319" i="21"/>
  <c r="N1477" i="21"/>
  <c r="N2272" i="21"/>
  <c r="N2649" i="21"/>
  <c r="N299" i="21"/>
  <c r="N2340" i="21"/>
  <c r="N232" i="21"/>
  <c r="N55" i="21"/>
  <c r="N747" i="21"/>
  <c r="N2403" i="21"/>
  <c r="N2184" i="21"/>
  <c r="N2486" i="21"/>
  <c r="N2542" i="21"/>
  <c r="N106" i="21"/>
  <c r="N310" i="21"/>
  <c r="N2342" i="21"/>
  <c r="N924" i="21"/>
  <c r="N2203" i="21"/>
  <c r="N1793" i="21"/>
  <c r="N1662" i="21"/>
  <c r="N274" i="21"/>
  <c r="N544" i="21"/>
  <c r="N349" i="21"/>
  <c r="N1619" i="21"/>
  <c r="N2250" i="21"/>
  <c r="N1848" i="21"/>
  <c r="N537" i="21"/>
  <c r="N1639" i="21"/>
  <c r="N2262" i="21"/>
  <c r="N844" i="21"/>
  <c r="N2123" i="21"/>
  <c r="N1712" i="21"/>
  <c r="N1582" i="21"/>
  <c r="N249" i="21"/>
  <c r="N554" i="21"/>
  <c r="N205" i="21"/>
  <c r="N1475" i="21"/>
  <c r="N1914" i="21"/>
  <c r="N1789" i="21"/>
  <c r="N379" i="21"/>
  <c r="N1009" i="21"/>
  <c r="N1854" i="21"/>
  <c r="N436" i="21"/>
  <c r="N1714" i="21"/>
  <c r="N1304" i="21"/>
  <c r="N1782" i="21"/>
  <c r="N364" i="21"/>
  <c r="N1642" i="21"/>
  <c r="N1232" i="21"/>
  <c r="N813" i="21"/>
  <c r="N2020" i="21"/>
  <c r="N2650" i="21"/>
  <c r="N1871" i="21"/>
  <c r="N226" i="21"/>
  <c r="N234" i="21"/>
  <c r="N303" i="21"/>
  <c r="N801" i="21"/>
  <c r="N854" i="21"/>
  <c r="N254" i="21"/>
  <c r="N1081" i="21"/>
  <c r="N2529" i="21"/>
  <c r="N2090" i="21"/>
  <c r="N363" i="21"/>
  <c r="N740" i="21"/>
  <c r="N82" i="21"/>
  <c r="N96" i="21"/>
  <c r="N965" i="21"/>
  <c r="N1149" i="21"/>
  <c r="N1623" i="21"/>
  <c r="N2577" i="21"/>
  <c r="N2458" i="21"/>
  <c r="N178" i="21"/>
  <c r="N1525" i="21"/>
  <c r="N1636" i="21"/>
  <c r="N486" i="21"/>
  <c r="N1385" i="21"/>
  <c r="N2030" i="21"/>
  <c r="N601" i="21"/>
  <c r="N1643" i="21"/>
  <c r="N1253" i="21"/>
  <c r="N2524" i="21"/>
  <c r="N1114" i="21"/>
  <c r="N704" i="21"/>
  <c r="N425" i="21"/>
  <c r="N1145" i="21"/>
  <c r="N1182" i="21"/>
  <c r="N1941" i="21"/>
  <c r="N531" i="21"/>
  <c r="N1161" i="21"/>
  <c r="N759" i="21"/>
  <c r="N382" i="21"/>
  <c r="N80" i="21"/>
  <c r="N1173" i="21"/>
  <c r="N2444" i="21"/>
  <c r="N1034" i="21"/>
  <c r="N624" i="21"/>
  <c r="N297" i="21"/>
  <c r="N2409" i="21"/>
  <c r="N990" i="21"/>
  <c r="N1797" i="21"/>
  <c r="N387" i="21"/>
  <c r="N2118" i="21"/>
  <c r="N700" i="21"/>
  <c r="N1979" i="21"/>
  <c r="N1568" i="21"/>
  <c r="N765" i="21"/>
  <c r="N2036" i="21"/>
  <c r="N626" i="21"/>
  <c r="N2264" i="21"/>
  <c r="N693" i="21"/>
  <c r="N1964" i="21"/>
  <c r="N2594" i="21"/>
  <c r="N2192" i="21"/>
  <c r="N2341" i="21"/>
  <c r="N931" i="21"/>
  <c r="N1561" i="21"/>
  <c r="N679" i="21"/>
  <c r="N1678" i="21"/>
  <c r="N2375" i="21"/>
  <c r="N34" i="21"/>
  <c r="N410" i="21"/>
  <c r="N665" i="21"/>
  <c r="N114" i="21"/>
  <c r="N196" i="21"/>
  <c r="N1788" i="21"/>
  <c r="N2357" i="21"/>
  <c r="N1175" i="21"/>
  <c r="N2641" i="21"/>
  <c r="N2019" i="21"/>
  <c r="N136" i="21"/>
  <c r="N295" i="21"/>
  <c r="N572" i="21"/>
  <c r="N125" i="21"/>
  <c r="N1111" i="21"/>
  <c r="N2065" i="21"/>
  <c r="N930" i="21"/>
  <c r="N542" i="21"/>
  <c r="N2073" i="21"/>
  <c r="N2001" i="21"/>
  <c r="N968" i="21"/>
  <c r="N432" i="21"/>
  <c r="N1580" i="21"/>
  <c r="N36" i="21"/>
  <c r="N446" i="21"/>
  <c r="N1761" i="21"/>
  <c r="N677" i="21"/>
  <c r="N1948" i="21"/>
  <c r="N2578" i="21"/>
  <c r="N2176" i="21"/>
  <c r="N282" i="21"/>
  <c r="N1128" i="21"/>
  <c r="R28" i="26"/>
  <c r="N1364" i="21"/>
  <c r="N2643" i="21"/>
  <c r="N2233" i="21"/>
  <c r="N2103" i="21"/>
  <c r="N278" i="21"/>
  <c r="N151" i="21"/>
  <c r="N85" i="21"/>
  <c r="N331" i="21"/>
  <c r="N2097" i="21"/>
  <c r="N622" i="21"/>
  <c r="N1377" i="21"/>
  <c r="N1742" i="21"/>
  <c r="N1416" i="21"/>
  <c r="T33" i="27"/>
  <c r="N1244" i="21"/>
  <c r="N2523" i="21"/>
  <c r="N2113" i="21"/>
  <c r="N1983" i="21"/>
  <c r="R23" i="28"/>
  <c r="N697" i="21"/>
  <c r="N669" i="21"/>
  <c r="N1940" i="21"/>
  <c r="N2570" i="21"/>
  <c r="N2168" i="21"/>
  <c r="N271" i="21"/>
  <c r="N680" i="21"/>
  <c r="N2582" i="21"/>
  <c r="N1164" i="21"/>
  <c r="N2443" i="21"/>
  <c r="N2033" i="21"/>
  <c r="N1903" i="21"/>
  <c r="N272" i="21"/>
  <c r="N1668" i="21"/>
  <c r="N259" i="21"/>
  <c r="N1645" i="21"/>
  <c r="N1386" i="21"/>
  <c r="N163" i="21"/>
  <c r="N1573" i="21"/>
  <c r="N156" i="21"/>
  <c r="N1434" i="21"/>
  <c r="N1024" i="21"/>
  <c r="N894" i="21"/>
  <c r="N1026" i="21"/>
  <c r="N2143" i="21"/>
  <c r="N2261" i="21"/>
  <c r="N851" i="21"/>
  <c r="N1481" i="21"/>
  <c r="N1079" i="21"/>
  <c r="N113" i="21"/>
  <c r="N1190" i="21"/>
  <c r="N1493" i="21"/>
  <c r="N76" i="21"/>
  <c r="N1354" i="21"/>
  <c r="N944" i="21"/>
  <c r="N814" i="21"/>
  <c r="N962" i="21"/>
  <c r="N1887" i="21"/>
  <c r="N2117" i="21"/>
  <c r="N707" i="21"/>
  <c r="N2438" i="21"/>
  <c r="N1020" i="21"/>
  <c r="N2299" i="21"/>
  <c r="N1889" i="21"/>
  <c r="N1085" i="21"/>
  <c r="N307" i="21"/>
  <c r="N2584" i="21"/>
  <c r="N1103" i="21"/>
  <c r="N1131" i="21"/>
  <c r="N2141" i="21"/>
  <c r="N731" i="21"/>
  <c r="N1361" i="21"/>
  <c r="N959" i="21"/>
  <c r="N599" i="21"/>
  <c r="N1510" i="21"/>
  <c r="N1565" i="21"/>
  <c r="N148" i="21"/>
  <c r="N1426" i="21"/>
  <c r="N1016" i="21"/>
  <c r="N886" i="21"/>
  <c r="R26" i="28"/>
  <c r="N1566" i="21"/>
  <c r="N2061" i="21"/>
  <c r="N651" i="21"/>
  <c r="N1281" i="21"/>
  <c r="N879" i="21"/>
  <c r="N574" i="21"/>
  <c r="N870" i="21"/>
  <c r="N1421" i="21"/>
  <c r="R27" i="28"/>
  <c r="N1282" i="21"/>
  <c r="N325" i="21"/>
  <c r="N1595" i="21"/>
  <c r="N2226" i="21"/>
  <c r="N2591" i="21"/>
  <c r="N1652" i="21"/>
  <c r="N243" i="21"/>
  <c r="N1495" i="21"/>
  <c r="N2503" i="21"/>
  <c r="N2589" i="21"/>
  <c r="N1179" i="21"/>
  <c r="N1810" i="21"/>
  <c r="N1407" i="21"/>
  <c r="N536" i="21"/>
  <c r="N935" i="21"/>
  <c r="N2014" i="21"/>
  <c r="N596" i="21"/>
  <c r="O38" i="13"/>
  <c r="N393" i="21"/>
  <c r="N1054" i="21"/>
  <c r="N2564" i="21"/>
  <c r="N2393" i="21"/>
  <c r="N1288" i="21"/>
  <c r="N517" i="21"/>
  <c r="N1953" i="21"/>
  <c r="N312" i="21"/>
  <c r="N2305" i="21"/>
  <c r="N577" i="21"/>
  <c r="R24" i="28"/>
  <c r="N948" i="21"/>
  <c r="N2532" i="21"/>
  <c r="N2217" i="21"/>
  <c r="N2234" i="21"/>
  <c r="N20" i="21"/>
  <c r="N1216" i="21"/>
  <c r="N422" i="21"/>
  <c r="N2527" i="21"/>
  <c r="N2548" i="21"/>
  <c r="N1443" i="21"/>
  <c r="N194" i="21"/>
  <c r="N494" i="21"/>
  <c r="N2402" i="21"/>
  <c r="N2460" i="21"/>
  <c r="N1097" i="21"/>
  <c r="N2284" i="21"/>
  <c r="R43" i="28"/>
  <c r="N993" i="21"/>
  <c r="N771" i="21"/>
  <c r="N1406" i="21"/>
  <c r="N2388" i="21"/>
  <c r="N1592" i="21"/>
  <c r="N168" i="21"/>
  <c r="N1758" i="21"/>
  <c r="N588" i="21"/>
  <c r="N2481" i="21"/>
  <c r="N849" i="21"/>
  <c r="N150" i="21"/>
  <c r="N68" i="21"/>
  <c r="N2343" i="21"/>
  <c r="N1147" i="21"/>
  <c r="N2208" i="21"/>
  <c r="N692" i="21"/>
  <c r="N2276" i="21"/>
  <c r="N359" i="21"/>
  <c r="N2268" i="21"/>
  <c r="N1472" i="21"/>
  <c r="N681" i="21"/>
  <c r="N1951" i="21"/>
  <c r="N660" i="21"/>
  <c r="N2553" i="21"/>
  <c r="N22" i="21"/>
  <c r="N47" i="21"/>
  <c r="R46" i="28"/>
  <c r="N1794" i="21"/>
  <c r="N705" i="21"/>
  <c r="N1503" i="21"/>
  <c r="N1028" i="21"/>
  <c r="N2374" i="21"/>
  <c r="N2108" i="21"/>
  <c r="N1120" i="21"/>
  <c r="N116" i="21"/>
  <c r="N2520" i="21"/>
  <c r="N1958" i="21"/>
  <c r="N1691" i="21"/>
  <c r="N896" i="21"/>
  <c r="N480" i="21"/>
  <c r="N335" i="21"/>
  <c r="N1235" i="21"/>
  <c r="N2489" i="21"/>
  <c r="N1334" i="21"/>
  <c r="N2407" i="21"/>
  <c r="N853" i="21"/>
  <c r="N1099" i="21"/>
  <c r="N1328" i="21"/>
  <c r="N566" i="21"/>
  <c r="N2215" i="21"/>
  <c r="N2501" i="21"/>
  <c r="N67" i="21"/>
  <c r="N773" i="21"/>
  <c r="R29" i="28"/>
  <c r="N1056" i="21"/>
  <c r="N2101" i="21"/>
  <c r="N1330" i="21"/>
  <c r="N1944" i="21"/>
  <c r="N2029" i="21"/>
  <c r="N343" i="21"/>
  <c r="N641" i="21"/>
  <c r="N941" i="21"/>
  <c r="N846" i="21"/>
  <c r="N1223" i="21"/>
  <c r="N2377" i="21"/>
  <c r="N472" i="21"/>
  <c r="N2022" i="21"/>
  <c r="N663" i="21"/>
  <c r="N2041" i="21"/>
  <c r="N1375" i="21"/>
  <c r="N2188" i="21"/>
  <c r="N639" i="21"/>
  <c r="N516" i="21"/>
  <c r="N1862" i="21"/>
  <c r="N608" i="21"/>
  <c r="N2292" i="21"/>
  <c r="N1445" i="21"/>
  <c r="N2432" i="21"/>
  <c r="N490" i="21"/>
  <c r="N723" i="21"/>
  <c r="N1977" i="21"/>
  <c r="N806" i="21"/>
  <c r="N341" i="21"/>
  <c r="N816" i="21"/>
  <c r="N526" i="21"/>
  <c r="N1989" i="21"/>
  <c r="N1917" i="21"/>
  <c r="N2171" i="21"/>
  <c r="N564" i="21"/>
  <c r="N1431" i="21"/>
  <c r="N2283" i="21"/>
  <c r="N1359" i="21"/>
  <c r="N209" i="21"/>
  <c r="N631" i="21"/>
  <c r="N1661" i="21"/>
  <c r="N1187" i="21"/>
  <c r="N1181" i="21"/>
  <c r="N2483" i="21"/>
  <c r="N354" i="21"/>
  <c r="N1363" i="21"/>
  <c r="N2616" i="21"/>
  <c r="N2518" i="21"/>
  <c r="N1456" i="21"/>
  <c r="N718" i="21"/>
  <c r="N1998" i="21"/>
  <c r="N1731" i="21"/>
  <c r="N123" i="21"/>
  <c r="N2622" i="21"/>
  <c r="N2639" i="21"/>
  <c r="N2496" i="21"/>
  <c r="N2590" i="21"/>
  <c r="N1528" i="21"/>
  <c r="R23" i="13"/>
  <c r="N1675" i="21"/>
  <c r="N615" i="21"/>
  <c r="N1155" i="21"/>
  <c r="N2235" i="21"/>
  <c r="N1780" i="21"/>
  <c r="N2338" i="21"/>
  <c r="N1819" i="21"/>
  <c r="N477" i="21"/>
  <c r="N1464" i="21"/>
  <c r="N913" i="21"/>
  <c r="N2509" i="21"/>
  <c r="N2352" i="21"/>
  <c r="N1247" i="21"/>
  <c r="N1476" i="21"/>
  <c r="N1404" i="21"/>
  <c r="N2080" i="21"/>
  <c r="N2346" i="21"/>
  <c r="N919" i="21"/>
  <c r="N1607" i="21"/>
  <c r="N281" i="21"/>
  <c r="N26" i="21"/>
  <c r="N2191" i="21"/>
  <c r="N694" i="21"/>
  <c r="N1984" i="21"/>
  <c r="N275" i="21"/>
  <c r="R35" i="13"/>
  <c r="N2416" i="21"/>
  <c r="N2446" i="21"/>
  <c r="N837" i="21"/>
  <c r="N1267" i="21"/>
  <c r="N421" i="21"/>
  <c r="N1791" i="21"/>
  <c r="N1976" i="21"/>
  <c r="N441" i="21"/>
  <c r="N1226" i="21"/>
  <c r="N964" i="21"/>
  <c r="N1982" i="21"/>
  <c r="N2511" i="21"/>
  <c r="N510" i="21"/>
  <c r="N1546" i="21"/>
  <c r="N2086" i="21"/>
  <c r="N1490" i="21"/>
  <c r="N2379" i="21"/>
  <c r="N711" i="21"/>
  <c r="N2290" i="21"/>
  <c r="N1962" i="21"/>
  <c r="N1471" i="21"/>
  <c r="N2089" i="21"/>
  <c r="R32" i="26"/>
  <c r="N1904" i="21"/>
  <c r="N1934" i="21"/>
  <c r="N1021" i="21"/>
  <c r="N1314" i="21"/>
  <c r="N1052" i="21"/>
  <c r="N1875" i="21"/>
  <c r="N742" i="21"/>
  <c r="N460" i="21"/>
  <c r="R36" i="26"/>
  <c r="R39" i="26"/>
  <c r="N380" i="21"/>
  <c r="N1397" i="21"/>
  <c r="N2274" i="21"/>
  <c r="N138" i="21"/>
  <c r="N407" i="21"/>
  <c r="N1066" i="21"/>
  <c r="N4" i="21"/>
  <c r="N93" i="21"/>
  <c r="N978" i="21"/>
  <c r="N2125" i="21"/>
  <c r="N1867" i="21"/>
  <c r="N1532" i="21"/>
  <c r="N2229" i="21"/>
  <c r="N1305" i="21"/>
  <c r="N2600" i="21"/>
  <c r="N2423" i="21"/>
  <c r="N1391" i="21"/>
  <c r="N2307" i="21"/>
  <c r="N509" i="21"/>
  <c r="N540" i="21"/>
  <c r="N559" i="21"/>
  <c r="N713" i="21"/>
  <c r="N2242" i="21"/>
  <c r="N2382" i="21"/>
  <c r="N957" i="21"/>
  <c r="N1432" i="21"/>
  <c r="N326" i="21"/>
  <c r="N1123" i="21"/>
  <c r="N1486" i="21"/>
  <c r="N1233" i="21"/>
  <c r="N873" i="21"/>
  <c r="N1524" i="21"/>
  <c r="N420" i="21"/>
  <c r="N239" i="21"/>
  <c r="N1436" i="21"/>
  <c r="N2095" i="21"/>
  <c r="N447" i="21"/>
  <c r="N1006" i="21"/>
  <c r="N2081" i="21"/>
  <c r="N1877" i="21"/>
  <c r="N2625" i="21"/>
  <c r="N1947" i="21"/>
  <c r="N871" i="21"/>
  <c r="N1612" i="21"/>
  <c r="N2629" i="21"/>
  <c r="N1716" i="21"/>
  <c r="N199" i="21"/>
  <c r="N1684" i="21"/>
  <c r="N1911" i="21"/>
  <c r="N1262" i="21"/>
  <c r="N1795" i="21"/>
  <c r="N2337" i="21"/>
  <c r="N1921" i="21"/>
  <c r="N1439" i="21"/>
  <c r="N2359" i="21"/>
  <c r="N2124" i="21"/>
  <c r="N1448" i="21"/>
  <c r="N1091" i="21"/>
  <c r="N445" i="21"/>
  <c r="N373" i="21"/>
  <c r="N1046" i="21"/>
  <c r="N1126" i="21"/>
  <c r="N1933" i="21"/>
  <c r="N1154" i="21"/>
  <c r="R38" i="26"/>
  <c r="N841" i="21"/>
  <c r="N1824" i="21"/>
  <c r="N2538" i="21"/>
  <c r="N1898" i="21"/>
  <c r="N2175" i="21"/>
  <c r="N1256" i="21"/>
  <c r="N717" i="21"/>
  <c r="N2227" i="21"/>
  <c r="N1122" i="21"/>
  <c r="N1474" i="21"/>
  <c r="N1567" i="21"/>
  <c r="R107" i="13"/>
  <c r="N1086" i="21"/>
  <c r="N1766" i="21"/>
  <c r="N2309" i="21"/>
  <c r="N1138" i="21"/>
  <c r="N2074" i="21"/>
  <c r="N1732" i="21"/>
  <c r="N2109" i="21"/>
  <c r="N1369" i="21"/>
  <c r="N1050" i="21"/>
  <c r="N2615" i="21"/>
  <c r="N1991" i="21"/>
  <c r="H2655" i="21"/>
  <c r="N1676" i="21"/>
  <c r="N1450" i="21"/>
  <c r="N766" i="21"/>
  <c r="N1876" i="21"/>
  <c r="N1080" i="21"/>
  <c r="N128" i="21"/>
  <c r="N438" i="21"/>
  <c r="N1227" i="21"/>
  <c r="N1969" i="21"/>
  <c r="N719" i="21"/>
  <c r="N1695" i="21"/>
  <c r="N2244" i="21"/>
  <c r="N901" i="21"/>
  <c r="N635" i="21"/>
  <c r="N1311" i="21"/>
  <c r="N180" i="21"/>
  <c r="N1993" i="21"/>
  <c r="N1755" i="21"/>
  <c r="N960" i="21"/>
  <c r="N657" i="21"/>
  <c r="N1299" i="21"/>
  <c r="N13" i="21"/>
  <c r="N1392" i="21"/>
  <c r="N1630" i="21"/>
  <c r="N59" i="21"/>
  <c r="N2008" i="21"/>
  <c r="N2331" i="21"/>
  <c r="N2526" i="21"/>
  <c r="N985" i="21"/>
  <c r="N2251" i="21"/>
  <c r="N338" i="21"/>
  <c r="N2243" i="21"/>
  <c r="N2592" i="21"/>
  <c r="N818" i="21"/>
  <c r="N369" i="21"/>
  <c r="N2199" i="21"/>
  <c r="N89" i="21"/>
  <c r="N1094" i="21"/>
  <c r="N57" i="21"/>
  <c r="N389" i="21"/>
  <c r="N946" i="21"/>
  <c r="N1509" i="21"/>
  <c r="N593" i="21"/>
  <c r="N787" i="21"/>
  <c r="N1942" i="21"/>
  <c r="N880" i="21"/>
  <c r="N538" i="21"/>
  <c r="N1349" i="21"/>
  <c r="N2144" i="21"/>
  <c r="N933" i="21"/>
  <c r="N1593" i="21"/>
  <c r="N211" i="21"/>
  <c r="N785" i="21"/>
  <c r="N1738" i="21"/>
  <c r="N511" i="21"/>
  <c r="N1730" i="21"/>
  <c r="N1658" i="21"/>
  <c r="N52" i="21"/>
  <c r="N1258" i="21"/>
  <c r="O550" i="21"/>
  <c r="N450" i="21"/>
  <c r="N1485" i="21"/>
  <c r="N1850" i="21"/>
  <c r="N1527" i="21"/>
  <c r="N1429" i="21"/>
  <c r="N568" i="21"/>
  <c r="N643" i="21"/>
  <c r="N1533" i="21"/>
  <c r="N493" i="21"/>
  <c r="N1306" i="21"/>
  <c r="N2387" i="21"/>
  <c r="N745" i="21"/>
  <c r="N1840" i="21"/>
  <c r="N2042" i="21"/>
  <c r="N1910" i="21"/>
  <c r="N1241" i="21"/>
  <c r="N2476" i="21"/>
  <c r="N1042" i="21"/>
  <c r="N605" i="21"/>
  <c r="N2637" i="21"/>
  <c r="N973" i="21"/>
  <c r="N1597" i="21"/>
  <c r="N1370" i="21"/>
  <c r="N29" i="21"/>
  <c r="N1803" i="21"/>
  <c r="N1210" i="21"/>
  <c r="N2133" i="21"/>
  <c r="N1119" i="21"/>
  <c r="N452" i="21"/>
  <c r="N1469" i="21"/>
  <c r="N484" i="21"/>
  <c r="R60" i="13"/>
  <c r="N288" i="21"/>
  <c r="N2536" i="21"/>
  <c r="N1346" i="21"/>
  <c r="N1449" i="21"/>
  <c r="N2197" i="21"/>
  <c r="N1290" i="21"/>
  <c r="N1394" i="21"/>
  <c r="N951" i="21"/>
  <c r="N1603" i="21"/>
  <c r="N885" i="21"/>
  <c r="N1095" i="21"/>
  <c r="N386" i="21"/>
  <c r="N1071" i="21"/>
  <c r="N108" i="21"/>
  <c r="N722" i="21"/>
  <c r="N1744" i="21"/>
  <c r="N1673" i="21"/>
  <c r="N1943" i="21"/>
  <c r="N2609" i="21"/>
  <c r="N724" i="21"/>
  <c r="N1839" i="21"/>
  <c r="N1265" i="21"/>
  <c r="N830" i="21"/>
  <c r="N2088" i="21"/>
  <c r="N882" i="21"/>
  <c r="N1866" i="21"/>
  <c r="N1198" i="21"/>
  <c r="N691" i="21"/>
  <c r="N104" i="21"/>
  <c r="N1437" i="21"/>
  <c r="N523" i="21"/>
  <c r="N197" i="21"/>
  <c r="N1452" i="21"/>
  <c r="N98" i="21"/>
  <c r="N1577" i="21"/>
  <c r="N1836" i="21"/>
  <c r="N912" i="21"/>
  <c r="N289" i="21"/>
  <c r="R29" i="13"/>
  <c r="N1988" i="21"/>
  <c r="N1817" i="21"/>
  <c r="N2312" i="21"/>
  <c r="N2418" i="21"/>
  <c r="N1112" i="21"/>
  <c r="N2448" i="21"/>
  <c r="N184" i="21"/>
  <c r="N1685" i="21"/>
  <c r="N899" i="21"/>
  <c r="N728" i="21"/>
  <c r="N41" i="21"/>
  <c r="N636" i="21"/>
  <c r="N640" i="21"/>
  <c r="N279" i="21"/>
  <c r="N267" i="21"/>
  <c r="N715" i="21"/>
  <c r="N1243" i="21"/>
  <c r="N1920" i="21"/>
  <c r="N2645" i="21"/>
  <c r="N455" i="21"/>
  <c r="N892" i="21"/>
  <c r="N2228" i="21"/>
  <c r="N746" i="21"/>
  <c r="N673" i="21"/>
  <c r="T60" i="13"/>
  <c r="N2453" i="21"/>
  <c r="N943" i="21"/>
  <c r="N1060" i="21"/>
  <c r="N917" i="21"/>
  <c r="N1468" i="21"/>
  <c r="N2408" i="21"/>
  <c r="N714" i="21"/>
  <c r="N634" i="21"/>
  <c r="N521" i="21"/>
  <c r="N546" i="21"/>
  <c r="N461" i="21"/>
  <c r="N2653" i="21"/>
  <c r="N2599" i="21"/>
  <c r="N698" i="21"/>
  <c r="N2378" i="21"/>
  <c r="N1401" i="21"/>
  <c r="N1203" i="21"/>
  <c r="I2655" i="21"/>
  <c r="N1521" i="21"/>
  <c r="N656" i="21"/>
  <c r="N2079" i="21"/>
  <c r="N1062" i="21"/>
  <c r="N604" i="21"/>
  <c r="N2573" i="21"/>
  <c r="N1670" i="21"/>
  <c r="N734" i="21"/>
  <c r="N2044" i="21"/>
  <c r="N153" i="21"/>
  <c r="T25" i="27"/>
  <c r="T59" i="13"/>
  <c r="N1153" i="21"/>
  <c r="N1467" i="21"/>
  <c r="N43" i="21"/>
  <c r="N120" i="21"/>
  <c r="N1387" i="21"/>
  <c r="N1188" i="21"/>
  <c r="N2439" i="21"/>
  <c r="N103" i="21"/>
  <c r="N1356" i="21"/>
  <c r="N2426" i="21"/>
  <c r="N2294" i="21"/>
  <c r="N21" i="21"/>
  <c r="N1586" i="21"/>
  <c r="N2466" i="21"/>
  <c r="N280" i="21"/>
  <c r="N799" i="21"/>
  <c r="N268" i="21"/>
  <c r="N2630" i="21"/>
  <c r="N1205" i="21"/>
  <c r="N1735" i="21"/>
  <c r="N1213" i="21"/>
  <c r="N2648" i="21"/>
  <c r="N949" i="21"/>
  <c r="N322" i="21"/>
  <c r="N449" i="21"/>
  <c r="R59" i="13"/>
  <c r="N2452" i="21"/>
  <c r="N2545" i="21"/>
  <c r="N1936" i="21"/>
  <c r="N1504" i="21"/>
  <c r="N2003" i="21"/>
  <c r="N2104" i="21"/>
  <c r="N70" i="21"/>
  <c r="N2006" i="21"/>
  <c r="N203" i="21"/>
  <c r="N1455" i="21"/>
  <c r="N1219" i="21"/>
  <c r="N2557" i="21"/>
  <c r="N762" i="21"/>
  <c r="N2110" i="21"/>
  <c r="N2474" i="21"/>
  <c r="N561" i="21"/>
  <c r="N997" i="21"/>
  <c r="N1883" i="21"/>
  <c r="N2078" i="21"/>
  <c r="N1163" i="21"/>
  <c r="N1722" i="21"/>
  <c r="N1897" i="21"/>
  <c r="N972" i="21"/>
  <c r="N1438" i="21"/>
  <c r="N1146" i="21"/>
  <c r="N1834" i="21"/>
  <c r="N240" i="21"/>
  <c r="N611" i="21"/>
  <c r="N49" i="21"/>
  <c r="N2153" i="21"/>
  <c r="N1859" i="21"/>
  <c r="N485" i="21"/>
  <c r="N1015" i="21"/>
  <c r="N1721" i="21"/>
  <c r="N755" i="21"/>
  <c r="N794" i="21"/>
  <c r="N1463" i="21"/>
  <c r="N465" i="21"/>
  <c r="N1715" i="21"/>
  <c r="N2567" i="21"/>
  <c r="N2467" i="21"/>
  <c r="N1778" i="21"/>
  <c r="N1939" i="21"/>
  <c r="N1640" i="21"/>
  <c r="N594" i="21"/>
  <c r="N1620" i="21"/>
  <c r="N1710" i="21"/>
  <c r="N1137" i="21"/>
  <c r="N1102" i="21"/>
  <c r="N348" i="21"/>
  <c r="N492" i="21"/>
  <c r="N950" i="21"/>
  <c r="N2172" i="21"/>
  <c r="N1127" i="21"/>
  <c r="N778" i="21"/>
  <c r="R27" i="13"/>
  <c r="N1108" i="21"/>
  <c r="N1870" i="21"/>
  <c r="N996" i="21"/>
  <c r="N2013" i="21"/>
  <c r="N1298" i="21"/>
  <c r="N751" i="21"/>
  <c r="N2098" i="21"/>
  <c r="N2321" i="21"/>
  <c r="N576" i="21"/>
  <c r="N1252" i="21"/>
  <c r="N1230" i="21"/>
  <c r="N144" i="21"/>
  <c r="N861" i="21"/>
  <c r="N2635" i="21"/>
  <c r="N2301" i="21"/>
  <c r="N876" i="21"/>
  <c r="N97" i="21"/>
  <c r="N1900" i="21"/>
  <c r="N1955" i="21"/>
  <c r="N1366" i="21"/>
  <c r="N1212" i="21"/>
  <c r="N2200" i="21"/>
  <c r="N1954" i="21"/>
  <c r="N2085" i="21"/>
  <c r="N2601" i="21"/>
  <c r="N597" i="21"/>
  <c r="N1756" i="21"/>
  <c r="N2415" i="21"/>
  <c r="N1591" i="21"/>
  <c r="N2045" i="21"/>
  <c r="N2451" i="21"/>
  <c r="N131" i="21"/>
  <c r="N1278" i="21"/>
  <c r="N1327" i="21"/>
  <c r="N1321" i="21"/>
  <c r="N838" i="21"/>
  <c r="N862" i="21"/>
  <c r="N807" i="21"/>
  <c r="N1342" i="21"/>
  <c r="N405" i="21"/>
  <c r="N956" i="21"/>
  <c r="N937" i="21"/>
  <c r="N2390" i="21"/>
  <c r="N2310" i="21"/>
  <c r="N1873" i="21"/>
  <c r="N2455" i="21"/>
  <c r="N710" i="21"/>
  <c r="N2506" i="21"/>
  <c r="N642" i="21"/>
  <c r="N2386" i="21"/>
  <c r="N998" i="21"/>
  <c r="N444" i="21"/>
  <c r="N758" i="21"/>
  <c r="N1729" i="21"/>
  <c r="N920" i="21"/>
  <c r="N603" i="21"/>
  <c r="N888" i="21"/>
  <c r="N368" i="21"/>
  <c r="N798" i="21"/>
  <c r="N1902" i="21"/>
  <c r="N210" i="21"/>
  <c r="N406" i="21"/>
  <c r="N74" i="21"/>
  <c r="R39" i="28"/>
  <c r="N2132" i="21"/>
  <c r="N2225" i="21"/>
  <c r="N891" i="21"/>
  <c r="N2155" i="21"/>
  <c r="N897" i="21"/>
  <c r="N2277" i="21"/>
  <c r="N648" i="21"/>
  <c r="N1765" i="21"/>
  <c r="N1043" i="21"/>
  <c r="N1136" i="21"/>
  <c r="N2491" i="21"/>
  <c r="N2530" i="21"/>
  <c r="N1868" i="21"/>
  <c r="N347" i="21"/>
  <c r="N632" i="21"/>
  <c r="N668" i="21"/>
  <c r="N1462" i="21"/>
  <c r="N2351" i="21"/>
  <c r="N858" i="21"/>
  <c r="N2565" i="21"/>
  <c r="N2322" i="21"/>
  <c r="N2636" i="21"/>
  <c r="N2556" i="21"/>
  <c r="N721" i="21"/>
  <c r="N2127" i="21"/>
  <c r="N867" i="21"/>
  <c r="N311" i="21"/>
  <c r="N1858" i="21"/>
  <c r="N2585" i="21"/>
  <c r="N1930" i="21"/>
  <c r="N2053" i="21"/>
  <c r="N25" i="21"/>
  <c r="N1878" i="21"/>
  <c r="N1798" i="21"/>
  <c r="R28" i="28"/>
  <c r="N831" i="21"/>
  <c r="N1786" i="21"/>
  <c r="N1293" i="21"/>
  <c r="N115" i="21"/>
  <c r="N1698" i="21"/>
  <c r="N2638" i="21"/>
  <c r="N1384" i="21"/>
  <c r="N1251" i="21"/>
  <c r="N27" i="21"/>
  <c r="N2360" i="21"/>
  <c r="N264" i="21"/>
  <c r="N2366" i="21"/>
  <c r="N1325" i="21"/>
  <c r="N2247" i="21"/>
  <c r="N118" i="21"/>
  <c r="N1069" i="21"/>
  <c r="N1626" i="21"/>
  <c r="N1271" i="21"/>
  <c r="N159" i="21"/>
  <c r="N1277" i="21"/>
  <c r="N237" i="21"/>
  <c r="N2063" i="21"/>
  <c r="N1494" i="21"/>
  <c r="N1331" i="21"/>
  <c r="N1189" i="21"/>
  <c r="N467" i="21"/>
  <c r="N200" i="21"/>
  <c r="N2495" i="21"/>
  <c r="N2345" i="21"/>
  <c r="N2181" i="21"/>
  <c r="N1536" i="21"/>
  <c r="N212" i="21"/>
  <c r="N1994" i="21"/>
  <c r="N208" i="21"/>
  <c r="N1759" i="21"/>
  <c r="N1100" i="21"/>
  <c r="N1345" i="21"/>
  <c r="N1326" i="21"/>
  <c r="N306" i="21"/>
  <c r="N580" i="21"/>
  <c r="N2170" i="21"/>
  <c r="N1659" i="21"/>
  <c r="N2401" i="21"/>
  <c r="N1204" i="21"/>
  <c r="N2000" i="21"/>
  <c r="N534" i="21"/>
  <c r="N92" i="21"/>
  <c r="N1874" i="21"/>
  <c r="N1631" i="21"/>
  <c r="N1172" i="21"/>
  <c r="N1417" i="21"/>
  <c r="N1398" i="21"/>
  <c r="N206" i="21"/>
  <c r="N524" i="21"/>
  <c r="N2306" i="21"/>
  <c r="N809" i="21"/>
  <c r="N2471" i="21"/>
  <c r="N1540" i="21"/>
  <c r="R28" i="13"/>
  <c r="N2620" i="21"/>
  <c r="N1825" i="21"/>
  <c r="N2165" i="21"/>
  <c r="N2521" i="21"/>
  <c r="N2470" i="21"/>
  <c r="N2204" i="21"/>
  <c r="N1408" i="21"/>
  <c r="N551" i="21"/>
  <c r="N1694" i="21"/>
  <c r="N1747" i="21"/>
  <c r="N1353" i="21"/>
  <c r="N1847" i="21"/>
  <c r="N2152" i="21"/>
  <c r="N1365" i="21"/>
  <c r="N1611" i="21"/>
  <c r="N1841" i="21"/>
  <c r="N606" i="21"/>
  <c r="N1896" i="21"/>
  <c r="N333" i="21"/>
  <c r="N579" i="21"/>
  <c r="N1285" i="21"/>
  <c r="N507" i="21"/>
  <c r="N1760" i="21"/>
  <c r="N2613" i="21"/>
  <c r="N1843" i="21"/>
  <c r="N2456" i="21"/>
  <c r="N2541" i="21"/>
  <c r="N543" i="21"/>
  <c r="N1622" i="21"/>
  <c r="N655" i="21"/>
  <c r="N2266" i="21"/>
  <c r="N462" i="21"/>
  <c r="N1508" i="21"/>
  <c r="N502" i="21"/>
  <c r="N2273" i="21"/>
  <c r="N328" i="21"/>
  <c r="N1753" i="21"/>
  <c r="I3" i="27"/>
  <c r="G10" i="28"/>
  <c r="G12" i="28"/>
  <c r="I15" i="13"/>
  <c r="I14" i="28"/>
  <c r="G7" i="27"/>
  <c r="G8" i="26"/>
  <c r="G12" i="27"/>
  <c r="G14" i="27"/>
  <c r="I4" i="27"/>
  <c r="I4" i="13"/>
  <c r="G15" i="13"/>
  <c r="G5" i="26"/>
  <c r="I11" i="27"/>
  <c r="I6" i="27"/>
  <c r="I10" i="28"/>
  <c r="I5" i="27"/>
  <c r="F8" i="21"/>
  <c r="G14" i="13"/>
  <c r="I8" i="28"/>
  <c r="I15" i="27"/>
  <c r="G10" i="13"/>
  <c r="I11" i="28"/>
  <c r="I14" i="27"/>
  <c r="G14" i="26"/>
  <c r="AA28" i="29"/>
  <c r="AA24" i="29"/>
  <c r="I15" i="26"/>
  <c r="I5" i="26"/>
  <c r="G12" i="13"/>
  <c r="I4" i="28"/>
  <c r="I7" i="13"/>
  <c r="G6" i="27"/>
  <c r="AA30" i="29"/>
  <c r="G6" i="28"/>
  <c r="I6" i="28"/>
  <c r="G10" i="26"/>
  <c r="AA29" i="29"/>
  <c r="G11" i="13"/>
  <c r="G4" i="13"/>
  <c r="G15" i="28"/>
  <c r="I14" i="13"/>
  <c r="I12" i="13"/>
  <c r="G15" i="27"/>
  <c r="G10" i="27"/>
  <c r="AA27" i="29"/>
  <c r="G7" i="13"/>
  <c r="G14" i="28"/>
  <c r="G3" i="28"/>
  <c r="I13" i="28"/>
  <c r="I13" i="13"/>
  <c r="G5" i="27"/>
  <c r="I12" i="26"/>
  <c r="G8" i="28"/>
  <c r="G13" i="13"/>
  <c r="I7" i="26"/>
  <c r="I5" i="13"/>
  <c r="I14" i="26"/>
  <c r="I8" i="26"/>
  <c r="I12" i="27"/>
  <c r="I11" i="13"/>
  <c r="G5" i="13"/>
  <c r="I15" i="28"/>
  <c r="I13" i="27"/>
  <c r="I10" i="13"/>
  <c r="G3" i="13"/>
  <c r="G5" i="28"/>
  <c r="I7" i="28"/>
  <c r="G13" i="26"/>
  <c r="I7" i="27"/>
  <c r="G6" i="13"/>
  <c r="I4" i="26"/>
  <c r="I6" i="13"/>
  <c r="G7" i="28"/>
  <c r="I8" i="13"/>
  <c r="G4" i="27"/>
  <c r="G12" i="26"/>
  <c r="G13" i="28"/>
  <c r="G11" i="27"/>
  <c r="G8" i="27"/>
  <c r="G15" i="26"/>
  <c r="I3" i="28"/>
  <c r="I6" i="26"/>
  <c r="G8" i="13"/>
  <c r="G11" i="28"/>
  <c r="G13" i="27"/>
  <c r="I13" i="26"/>
  <c r="I12" i="28"/>
  <c r="G4" i="28"/>
  <c r="G7" i="26"/>
  <c r="I10" i="27"/>
  <c r="G3" i="26"/>
  <c r="I10" i="26"/>
  <c r="I11" i="26"/>
  <c r="I3" i="13"/>
  <c r="G6" i="26"/>
  <c r="G4" i="26"/>
  <c r="I5" i="28"/>
  <c r="G3" i="27"/>
  <c r="I8" i="27"/>
  <c r="G11" i="26"/>
  <c r="I3" i="26"/>
  <c r="F10" i="21"/>
  <c r="E10" i="21"/>
  <c r="O39" i="13"/>
  <c r="S38" i="13"/>
  <c r="L2655" i="21"/>
  <c r="M2655" i="21"/>
  <c r="K2655" i="21"/>
  <c r="P2655" i="21"/>
  <c r="O2655" i="21"/>
  <c r="Q2655" i="21"/>
  <c r="S39" i="13"/>
  <c r="O40" i="13"/>
  <c r="T38" i="13"/>
  <c r="R38" i="13"/>
  <c r="T39" i="13"/>
  <c r="R39" i="13"/>
  <c r="S40" i="13"/>
  <c r="O41" i="13"/>
  <c r="T40" i="13"/>
  <c r="R40" i="13"/>
  <c r="O42" i="13"/>
  <c r="S41" i="13"/>
  <c r="O43" i="13"/>
  <c r="S42" i="13"/>
  <c r="T41" i="13"/>
  <c r="R41" i="13"/>
  <c r="O44" i="13"/>
  <c r="S43" i="13"/>
  <c r="R42" i="13"/>
  <c r="T42" i="13"/>
  <c r="O45" i="13"/>
  <c r="S44" i="13"/>
  <c r="T43" i="13"/>
  <c r="R43" i="13"/>
  <c r="S45" i="13"/>
  <c r="O46" i="13"/>
  <c r="R44" i="13"/>
  <c r="T44" i="13"/>
  <c r="R45" i="13"/>
  <c r="T45" i="13"/>
  <c r="S46" i="13"/>
  <c r="O47" i="13"/>
  <c r="T46" i="13"/>
  <c r="R46" i="13"/>
  <c r="S47" i="13"/>
  <c r="O48" i="13"/>
  <c r="R47" i="13"/>
  <c r="T47" i="13"/>
  <c r="S48" i="13"/>
  <c r="O49" i="13"/>
  <c r="R48" i="13"/>
  <c r="T48" i="13"/>
  <c r="S49" i="13"/>
  <c r="O50" i="13"/>
  <c r="T49" i="13"/>
  <c r="R49" i="13"/>
  <c r="O51" i="13"/>
  <c r="S50" i="13"/>
  <c r="S51" i="13"/>
  <c r="O52" i="13"/>
  <c r="R50" i="13"/>
  <c r="T50" i="13"/>
  <c r="T51" i="13"/>
  <c r="R51" i="13"/>
  <c r="O53" i="13"/>
  <c r="S52" i="13"/>
  <c r="O54" i="13"/>
  <c r="S53" i="13"/>
  <c r="R52" i="13"/>
  <c r="T52" i="13"/>
  <c r="S54" i="13"/>
  <c r="O55" i="13"/>
  <c r="T53" i="13"/>
  <c r="R53" i="13"/>
  <c r="R54" i="13"/>
  <c r="T54" i="13"/>
  <c r="O56" i="13"/>
  <c r="S55" i="13"/>
  <c r="S56" i="13"/>
  <c r="O57" i="13"/>
  <c r="R55" i="13"/>
  <c r="T55" i="13"/>
  <c r="O58" i="13"/>
  <c r="S57" i="13"/>
  <c r="R57" i="13"/>
  <c r="T57" i="13"/>
  <c r="P56" i="13" l="1"/>
  <c r="Q56" i="13"/>
  <c r="P55" i="13"/>
  <c r="Q55" i="13"/>
  <c r="P54" i="13"/>
  <c r="Q54" i="13"/>
  <c r="Q53" i="13"/>
  <c r="P53" i="13"/>
  <c r="P52" i="13"/>
  <c r="Q52" i="13"/>
  <c r="P51" i="13"/>
  <c r="Q51" i="13"/>
  <c r="Q50" i="13"/>
  <c r="P50" i="13"/>
  <c r="Q49" i="13"/>
  <c r="P49" i="13"/>
  <c r="Q48" i="13"/>
  <c r="P48" i="13"/>
  <c r="Q47" i="13"/>
  <c r="P47" i="13"/>
  <c r="P46" i="13"/>
  <c r="Q46" i="13"/>
  <c r="P45" i="13"/>
  <c r="Q45" i="13"/>
  <c r="Q44" i="13"/>
  <c r="P44" i="13"/>
  <c r="P43" i="13"/>
  <c r="Q43" i="13"/>
  <c r="Q42" i="13"/>
  <c r="P42" i="13"/>
  <c r="Q41" i="13"/>
  <c r="P41" i="13"/>
  <c r="Q40" i="13"/>
  <c r="P40" i="13"/>
  <c r="Q39" i="13"/>
  <c r="P39" i="13"/>
  <c r="P38" i="13"/>
  <c r="Q38" i="13"/>
  <c r="Q58" i="13"/>
  <c r="P58" i="13"/>
  <c r="P57" i="13"/>
  <c r="Q57" i="13"/>
  <c r="J12" i="27"/>
  <c r="H12" i="27"/>
  <c r="H15" i="27"/>
  <c r="J15" i="27"/>
  <c r="K15" i="27" s="1"/>
  <c r="J11" i="27"/>
  <c r="H11" i="27"/>
  <c r="H10" i="27"/>
  <c r="J10" i="27"/>
  <c r="H14" i="27"/>
  <c r="J14" i="27"/>
  <c r="H13" i="27"/>
  <c r="J13" i="27"/>
  <c r="J8" i="26"/>
  <c r="H8" i="26"/>
  <c r="H6" i="26"/>
  <c r="J6" i="26"/>
  <c r="H4" i="26"/>
  <c r="J4" i="26"/>
  <c r="J5" i="26"/>
  <c r="H5" i="26"/>
  <c r="J3" i="28"/>
  <c r="H3" i="28"/>
  <c r="H10" i="26"/>
  <c r="J10" i="26"/>
  <c r="H5" i="13"/>
  <c r="J5" i="13"/>
  <c r="J7" i="26"/>
  <c r="H7" i="26"/>
  <c r="H5" i="27"/>
  <c r="J5" i="27"/>
  <c r="H6" i="13"/>
  <c r="J6" i="13"/>
  <c r="J3" i="13"/>
  <c r="H3" i="13"/>
  <c r="H8" i="27"/>
  <c r="J8" i="27"/>
  <c r="H7" i="28"/>
  <c r="J7" i="28"/>
  <c r="H8" i="13"/>
  <c r="J8" i="13"/>
  <c r="H7" i="27"/>
  <c r="J7" i="27"/>
  <c r="J6" i="28"/>
  <c r="H6" i="28"/>
  <c r="H5" i="28"/>
  <c r="J5" i="28"/>
  <c r="H3" i="27"/>
  <c r="J3" i="27"/>
  <c r="H3" i="26"/>
  <c r="J3" i="26"/>
  <c r="H4" i="27"/>
  <c r="J4" i="27"/>
  <c r="J4" i="13"/>
  <c r="H4" i="13"/>
  <c r="J6" i="27"/>
  <c r="H6" i="27"/>
  <c r="J4" i="28"/>
  <c r="H4" i="28"/>
  <c r="H10" i="13"/>
  <c r="J10" i="13"/>
  <c r="J7" i="13"/>
  <c r="H7" i="13"/>
  <c r="H8" i="28"/>
  <c r="J8" i="28"/>
  <c r="D15" i="13"/>
  <c r="D9" i="13"/>
  <c r="D16" i="13" s="1"/>
  <c r="D15" i="26"/>
  <c r="D9" i="26"/>
  <c r="D16" i="26" s="1"/>
  <c r="J12" i="28"/>
  <c r="H12" i="28"/>
  <c r="H13" i="28"/>
  <c r="J13" i="28"/>
  <c r="J10" i="28"/>
  <c r="H10" i="28"/>
  <c r="H11" i="28"/>
  <c r="J11" i="28"/>
  <c r="H14" i="28"/>
  <c r="J14" i="28"/>
  <c r="H15" i="28"/>
  <c r="J15" i="28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T56" i="13"/>
  <c r="AA107" i="13"/>
  <c r="T107" i="13" s="1"/>
  <c r="H2656" i="21"/>
  <c r="AA109" i="13"/>
  <c r="T105" i="13"/>
  <c r="S58" i="13"/>
  <c r="J2655" i="21"/>
  <c r="M2656" i="21"/>
  <c r="R56" i="13"/>
  <c r="H2657" i="21"/>
  <c r="K2656" i="21"/>
  <c r="R109" i="13"/>
  <c r="M2657" i="21"/>
  <c r="L2656" i="21"/>
  <c r="I2656" i="21"/>
  <c r="J2656" i="21"/>
  <c r="N2655" i="21"/>
  <c r="H2658" i="21"/>
  <c r="J2657" i="21"/>
  <c r="M2658" i="21"/>
  <c r="D11" i="21"/>
  <c r="T109" i="13"/>
  <c r="L2658" i="21"/>
  <c r="L2657" i="21"/>
  <c r="J2658" i="21"/>
  <c r="R58" i="13"/>
  <c r="T58" i="13"/>
  <c r="K2657" i="21"/>
  <c r="I2657" i="21"/>
  <c r="O2656" i="21"/>
  <c r="Q2656" i="21"/>
  <c r="P2656" i="21"/>
  <c r="I2658" i="21"/>
  <c r="K2658" i="21"/>
  <c r="H2659" i="21"/>
  <c r="D12" i="21"/>
  <c r="F11" i="21"/>
  <c r="E11" i="21"/>
  <c r="N2657" i="21"/>
  <c r="P2657" i="21"/>
  <c r="Q2657" i="21"/>
  <c r="O2657" i="21"/>
  <c r="N2658" i="21"/>
  <c r="Q2658" i="21"/>
  <c r="P2658" i="21"/>
  <c r="O2658" i="21"/>
  <c r="I2659" i="21"/>
  <c r="J2659" i="21"/>
  <c r="H2660" i="21"/>
  <c r="K2659" i="21"/>
  <c r="L2659" i="21"/>
  <c r="M2659" i="21"/>
  <c r="D13" i="21"/>
  <c r="E12" i="21"/>
  <c r="F12" i="21"/>
  <c r="P2659" i="21"/>
  <c r="O2659" i="21"/>
  <c r="Q2659" i="21"/>
  <c r="N2659" i="21"/>
  <c r="I2660" i="21"/>
  <c r="H2661" i="21"/>
  <c r="M2660" i="21"/>
  <c r="J2660" i="21"/>
  <c r="K2660" i="21"/>
  <c r="L2660" i="21"/>
  <c r="E13" i="21"/>
  <c r="F13" i="21"/>
  <c r="P2660" i="21"/>
  <c r="O2660" i="21"/>
  <c r="Q2660" i="21"/>
  <c r="N2660" i="21"/>
  <c r="K2661" i="21"/>
  <c r="H2662" i="21"/>
  <c r="I2661" i="21"/>
  <c r="J2661" i="21"/>
  <c r="L2661" i="21"/>
  <c r="M2661" i="21"/>
  <c r="M2662" i="21"/>
  <c r="I2662" i="21"/>
  <c r="H2663" i="21"/>
  <c r="J2662" i="21"/>
  <c r="K2662" i="21"/>
  <c r="L2662" i="21"/>
  <c r="Q2661" i="21"/>
  <c r="P2661" i="21"/>
  <c r="N2661" i="21"/>
  <c r="O2661" i="21"/>
  <c r="P2662" i="21"/>
  <c r="Q2662" i="21"/>
  <c r="O2662" i="21"/>
  <c r="N2662" i="21"/>
  <c r="H2664" i="21"/>
  <c r="I2663" i="21"/>
  <c r="J2663" i="21"/>
  <c r="K2663" i="21"/>
  <c r="M2663" i="21"/>
  <c r="L2663" i="21"/>
  <c r="J2664" i="21"/>
  <c r="K2664" i="21"/>
  <c r="I2664" i="21"/>
  <c r="H2665" i="21"/>
  <c r="L2664" i="21"/>
  <c r="M2664" i="21"/>
  <c r="P2663" i="21"/>
  <c r="Q2663" i="21"/>
  <c r="O2663" i="21"/>
  <c r="N2663" i="21"/>
  <c r="P2664" i="21"/>
  <c r="O2664" i="21"/>
  <c r="N2664" i="21"/>
  <c r="Q2664" i="21"/>
  <c r="K2665" i="21"/>
  <c r="L2665" i="21"/>
  <c r="J2665" i="21"/>
  <c r="M2665" i="21"/>
  <c r="I2665" i="21"/>
  <c r="H2666" i="21"/>
  <c r="N2665" i="21"/>
  <c r="Q2665" i="21"/>
  <c r="P2665" i="21"/>
  <c r="O2665" i="21"/>
  <c r="I2666" i="21"/>
  <c r="J2666" i="21"/>
  <c r="L2666" i="21"/>
  <c r="H2667" i="21"/>
  <c r="M2666" i="21"/>
  <c r="K2666" i="21"/>
  <c r="Q2666" i="21"/>
  <c r="P2666" i="21"/>
  <c r="O2666" i="21"/>
  <c r="N2666" i="21"/>
  <c r="H2668" i="21"/>
  <c r="K2667" i="21"/>
  <c r="L2667" i="21"/>
  <c r="M2667" i="21"/>
  <c r="I2667" i="21"/>
  <c r="J2667" i="21"/>
  <c r="K2668" i="21"/>
  <c r="L2668" i="21"/>
  <c r="M2668" i="21"/>
  <c r="I2668" i="21"/>
  <c r="J2668" i="21"/>
  <c r="H2669" i="21"/>
  <c r="N2667" i="21"/>
  <c r="O2667" i="21"/>
  <c r="P2667" i="21"/>
  <c r="Q2667" i="21"/>
  <c r="P2668" i="21"/>
  <c r="Q2668" i="21"/>
  <c r="O2668" i="21"/>
  <c r="N2668" i="21"/>
  <c r="I2669" i="21"/>
  <c r="J2669" i="21"/>
  <c r="K2669" i="21"/>
  <c r="H2670" i="21"/>
  <c r="L2669" i="21"/>
  <c r="M2669" i="21"/>
  <c r="O2669" i="21"/>
  <c r="N2669" i="21"/>
  <c r="Q2669" i="21"/>
  <c r="P2669" i="21"/>
  <c r="M2670" i="21"/>
  <c r="K2670" i="21"/>
  <c r="L2670" i="21"/>
  <c r="J2670" i="21"/>
  <c r="I2670" i="21"/>
  <c r="H2671" i="21"/>
  <c r="P2670" i="21"/>
  <c r="O2670" i="21"/>
  <c r="Q2670" i="21"/>
  <c r="N2670" i="21"/>
  <c r="H2672" i="21"/>
  <c r="M2671" i="21"/>
  <c r="J2671" i="21"/>
  <c r="K2671" i="21"/>
  <c r="I2671" i="21"/>
  <c r="L2671" i="21"/>
  <c r="J2672" i="21"/>
  <c r="K2672" i="21"/>
  <c r="H2673" i="21"/>
  <c r="L2672" i="21"/>
  <c r="M2672" i="21"/>
  <c r="I2672" i="21"/>
  <c r="P2671" i="21"/>
  <c r="Q2671" i="21"/>
  <c r="N2671" i="21"/>
  <c r="O2671" i="21"/>
  <c r="H2674" i="21"/>
  <c r="J2673" i="21"/>
  <c r="K2673" i="21"/>
  <c r="L2673" i="21"/>
  <c r="M2673" i="21"/>
  <c r="I2673" i="21"/>
  <c r="N2672" i="21"/>
  <c r="O2672" i="21"/>
  <c r="Q2672" i="21"/>
  <c r="P2672" i="21"/>
  <c r="K2674" i="21"/>
  <c r="L2674" i="21"/>
  <c r="H2675" i="21"/>
  <c r="M2674" i="21"/>
  <c r="J2674" i="21"/>
  <c r="I2674" i="21"/>
  <c r="Q2673" i="21"/>
  <c r="N2673" i="21"/>
  <c r="P2673" i="21"/>
  <c r="O2673" i="21"/>
  <c r="I2675" i="21"/>
  <c r="J2675" i="21"/>
  <c r="L2675" i="21"/>
  <c r="M2675" i="21"/>
  <c r="H2676" i="21"/>
  <c r="K2675" i="21"/>
  <c r="Q2674" i="21"/>
  <c r="N2674" i="21"/>
  <c r="P2674" i="21"/>
  <c r="O2674" i="21"/>
  <c r="P2675" i="21"/>
  <c r="O2675" i="21"/>
  <c r="Q2675" i="21"/>
  <c r="N2675" i="21"/>
  <c r="K2676" i="21"/>
  <c r="L2676" i="21"/>
  <c r="I2676" i="21"/>
  <c r="J2676" i="21"/>
  <c r="M2676" i="21"/>
  <c r="H2677" i="21"/>
  <c r="P2676" i="21"/>
  <c r="Q2676" i="21"/>
  <c r="O2676" i="21"/>
  <c r="N2676" i="21"/>
  <c r="I2677" i="21"/>
  <c r="H2678" i="21"/>
  <c r="J2677" i="21"/>
  <c r="K2677" i="21"/>
  <c r="L2677" i="21"/>
  <c r="M2677" i="21"/>
  <c r="Q2677" i="21"/>
  <c r="N2677" i="21"/>
  <c r="O2677" i="21"/>
  <c r="P2677" i="21"/>
  <c r="M2678" i="21"/>
  <c r="J2678" i="21"/>
  <c r="K2678" i="21"/>
  <c r="L2678" i="21"/>
  <c r="I2678" i="21"/>
  <c r="H2679" i="21"/>
  <c r="Q2678" i="21"/>
  <c r="O2678" i="21"/>
  <c r="P2678" i="21"/>
  <c r="N2678" i="21"/>
  <c r="H2680" i="21"/>
  <c r="M2679" i="21"/>
  <c r="J2679" i="21"/>
  <c r="K2679" i="21"/>
  <c r="I2679" i="21"/>
  <c r="L2679" i="21"/>
  <c r="M2680" i="21"/>
  <c r="I2680" i="21"/>
  <c r="J2680" i="21"/>
  <c r="H2681" i="21"/>
  <c r="K2680" i="21"/>
  <c r="L2680" i="21"/>
  <c r="O2679" i="21"/>
  <c r="Q2679" i="21"/>
  <c r="N2679" i="21"/>
  <c r="P2679" i="21"/>
  <c r="Q2680" i="21"/>
  <c r="P2680" i="21"/>
  <c r="N2680" i="21"/>
  <c r="O2680" i="21"/>
  <c r="M2681" i="21"/>
  <c r="I2681" i="21"/>
  <c r="H2682" i="21"/>
  <c r="J2681" i="21"/>
  <c r="K2681" i="21"/>
  <c r="L2681" i="21"/>
  <c r="Q2681" i="21"/>
  <c r="N2681" i="21"/>
  <c r="P2681" i="21"/>
  <c r="O2681" i="21"/>
  <c r="J2682" i="21"/>
  <c r="K2682" i="21"/>
  <c r="H2683" i="21"/>
  <c r="M2682" i="21"/>
  <c r="L2682" i="21"/>
  <c r="I2682" i="21"/>
  <c r="I2683" i="21"/>
  <c r="J2683" i="21"/>
  <c r="L2683" i="21"/>
  <c r="M2683" i="21"/>
  <c r="H2684" i="21"/>
  <c r="K2683" i="21"/>
  <c r="Q2682" i="21"/>
  <c r="N2682" i="21"/>
  <c r="P2682" i="21"/>
  <c r="O2682" i="21"/>
  <c r="P2683" i="21"/>
  <c r="O2683" i="21"/>
  <c r="Q2683" i="21"/>
  <c r="N2683" i="21"/>
  <c r="J2684" i="21"/>
  <c r="H2685" i="21"/>
  <c r="K2684" i="21"/>
  <c r="L2684" i="21"/>
  <c r="M2684" i="21"/>
  <c r="I2684" i="21"/>
  <c r="J2685" i="21"/>
  <c r="K2685" i="21"/>
  <c r="L2685" i="21"/>
  <c r="H2686" i="21"/>
  <c r="M2685" i="21"/>
  <c r="I2685" i="21"/>
  <c r="P2684" i="21"/>
  <c r="Q2684" i="21"/>
  <c r="O2684" i="21"/>
  <c r="N2684" i="21"/>
  <c r="I2686" i="21"/>
  <c r="H2687" i="21"/>
  <c r="J2686" i="21"/>
  <c r="K2686" i="21"/>
  <c r="L2686" i="21"/>
  <c r="M2686" i="21"/>
  <c r="O2685" i="21"/>
  <c r="N2685" i="21"/>
  <c r="Q2685" i="21"/>
  <c r="P2685" i="21"/>
  <c r="O2686" i="21"/>
  <c r="Q2686" i="21"/>
  <c r="P2686" i="21"/>
  <c r="N2686" i="21"/>
  <c r="H2688" i="21"/>
  <c r="M2687" i="21"/>
  <c r="J2687" i="21"/>
  <c r="K2687" i="21"/>
  <c r="I2687" i="21"/>
  <c r="L2687" i="21"/>
  <c r="L2688" i="21"/>
  <c r="M2688" i="21"/>
  <c r="I2688" i="21"/>
  <c r="H2689" i="21"/>
  <c r="J2688" i="21"/>
  <c r="K2688" i="21"/>
  <c r="P2687" i="21"/>
  <c r="Q2687" i="21"/>
  <c r="N2687" i="21"/>
  <c r="O2687" i="21"/>
  <c r="P2688" i="21"/>
  <c r="O2688" i="21"/>
  <c r="N2688" i="21"/>
  <c r="Q2688" i="21"/>
  <c r="J2689" i="21"/>
  <c r="L2689" i="21"/>
  <c r="M2689" i="21"/>
  <c r="I2689" i="21"/>
  <c r="K2689" i="21"/>
  <c r="H2690" i="21"/>
  <c r="Q2689" i="21"/>
  <c r="N2689" i="21"/>
  <c r="P2689" i="21"/>
  <c r="O2689" i="21"/>
  <c r="H2691" i="21"/>
  <c r="M2690" i="21"/>
  <c r="L2690" i="21"/>
  <c r="J2690" i="21"/>
  <c r="K2690" i="21"/>
  <c r="I2690" i="21"/>
  <c r="H2692" i="21"/>
  <c r="K2691" i="21"/>
  <c r="M2691" i="21"/>
  <c r="I2691" i="21"/>
  <c r="J2691" i="21"/>
  <c r="L2691" i="21"/>
  <c r="P2690" i="21"/>
  <c r="O2690" i="21"/>
  <c r="N2690" i="21"/>
  <c r="Q2690" i="21"/>
  <c r="I2692" i="21"/>
  <c r="H2693" i="21"/>
  <c r="K2692" i="21"/>
  <c r="L2692" i="21"/>
  <c r="M2692" i="21"/>
  <c r="J2692" i="21"/>
  <c r="O2691" i="21"/>
  <c r="Q2691" i="21"/>
  <c r="N2691" i="21"/>
  <c r="P2691" i="21"/>
  <c r="Q2692" i="21"/>
  <c r="O2692" i="21"/>
  <c r="P2692" i="21"/>
  <c r="N2692" i="21"/>
  <c r="L2693" i="21"/>
  <c r="M2693" i="21"/>
  <c r="I2693" i="21"/>
  <c r="J2693" i="21"/>
  <c r="K2693" i="21"/>
  <c r="H2694" i="21"/>
  <c r="N2693" i="21"/>
  <c r="O2693" i="21"/>
  <c r="P2693" i="21"/>
  <c r="Q2693" i="21"/>
  <c r="L2694" i="21"/>
  <c r="I2694" i="21"/>
  <c r="H2695" i="21"/>
  <c r="M2694" i="21"/>
  <c r="J2694" i="21"/>
  <c r="K2694" i="21"/>
  <c r="P2694" i="21"/>
  <c r="O2694" i="21"/>
  <c r="Q2694" i="21"/>
  <c r="N2694" i="21"/>
  <c r="I2695" i="21"/>
  <c r="L2695" i="21"/>
  <c r="J2695" i="21"/>
  <c r="K2695" i="21"/>
  <c r="H2696" i="21"/>
  <c r="M2695" i="21"/>
  <c r="O2695" i="21"/>
  <c r="P2695" i="21"/>
  <c r="Q2695" i="21"/>
  <c r="N2695" i="21"/>
  <c r="I2696" i="21"/>
  <c r="J2696" i="21"/>
  <c r="K2696" i="21"/>
  <c r="H2697" i="21"/>
  <c r="L2696" i="21"/>
  <c r="M2696" i="21"/>
  <c r="O2696" i="21"/>
  <c r="P2696" i="21"/>
  <c r="N2696" i="21"/>
  <c r="Q2696" i="21"/>
  <c r="J2697" i="21"/>
  <c r="L2697" i="21"/>
  <c r="K2697" i="21"/>
  <c r="M2697" i="21"/>
  <c r="I2697" i="21"/>
  <c r="H2698" i="21"/>
  <c r="N2697" i="21"/>
  <c r="Q2697" i="21"/>
  <c r="P2697" i="21"/>
  <c r="O2697" i="21"/>
  <c r="I2698" i="21"/>
  <c r="J2698" i="21"/>
  <c r="K2698" i="21"/>
  <c r="H2699" i="21"/>
  <c r="M2698" i="21"/>
  <c r="L2698" i="21"/>
  <c r="Q2698" i="21"/>
  <c r="P2698" i="21"/>
  <c r="O2698" i="21"/>
  <c r="N2698" i="21"/>
  <c r="H2700" i="21"/>
  <c r="K2699" i="21"/>
  <c r="L2699" i="21"/>
  <c r="M2699" i="21"/>
  <c r="I2699" i="21"/>
  <c r="J2699" i="21"/>
  <c r="J2700" i="21"/>
  <c r="H2701" i="21"/>
  <c r="M2700" i="21"/>
  <c r="L2700" i="21"/>
  <c r="K2700" i="21"/>
  <c r="I2700" i="21"/>
  <c r="N2699" i="21"/>
  <c r="O2699" i="21"/>
  <c r="Q2699" i="21"/>
  <c r="P2699" i="21"/>
  <c r="J2701" i="21"/>
  <c r="L2701" i="21"/>
  <c r="M2701" i="21"/>
  <c r="I2701" i="21"/>
  <c r="K2701" i="21"/>
  <c r="H2702" i="21"/>
  <c r="Q2700" i="21"/>
  <c r="P2700" i="21"/>
  <c r="O2700" i="21"/>
  <c r="N2700" i="21"/>
  <c r="O2701" i="21"/>
  <c r="N2701" i="21"/>
  <c r="P2701" i="21"/>
  <c r="Q2701" i="21"/>
  <c r="J2702" i="21"/>
  <c r="K2702" i="21"/>
  <c r="I2702" i="21"/>
  <c r="L2702" i="21"/>
  <c r="M2702" i="21"/>
  <c r="H2703" i="21"/>
  <c r="O2702" i="21"/>
  <c r="P2702" i="21"/>
  <c r="Q2702" i="21"/>
  <c r="N2702" i="21"/>
  <c r="I2703" i="21"/>
  <c r="J2703" i="21"/>
  <c r="L2703" i="21"/>
  <c r="H2704" i="21"/>
  <c r="M2703" i="21"/>
  <c r="K2703" i="21"/>
  <c r="P2703" i="21"/>
  <c r="Q2703" i="21"/>
  <c r="N2703" i="21"/>
  <c r="O2703" i="21"/>
  <c r="I2704" i="21"/>
  <c r="J2704" i="21"/>
  <c r="K2704" i="21"/>
  <c r="H2705" i="21"/>
  <c r="L2704" i="21"/>
  <c r="M2704" i="21"/>
  <c r="N2704" i="21"/>
  <c r="O2704" i="21"/>
  <c r="P2704" i="21"/>
  <c r="Q2704" i="21"/>
  <c r="H2706" i="21"/>
  <c r="J2705" i="21"/>
  <c r="K2705" i="21"/>
  <c r="L2705" i="21"/>
  <c r="M2705" i="21"/>
  <c r="I2705" i="21"/>
  <c r="K2706" i="21"/>
  <c r="L2706" i="21"/>
  <c r="H2707" i="21"/>
  <c r="I2706" i="21"/>
  <c r="J2706" i="21"/>
  <c r="M2706" i="21"/>
  <c r="Q2705" i="21"/>
  <c r="N2705" i="21"/>
  <c r="P2705" i="21"/>
  <c r="O2705" i="21"/>
  <c r="K2707" i="21"/>
  <c r="L2707" i="21"/>
  <c r="M2707" i="21"/>
  <c r="J2707" i="21"/>
  <c r="H2708" i="21"/>
  <c r="I2707" i="21"/>
  <c r="O2706" i="21"/>
  <c r="N2706" i="21"/>
  <c r="Q2706" i="21"/>
  <c r="P2706" i="21"/>
  <c r="H2709" i="21"/>
  <c r="M2708" i="21"/>
  <c r="K2708" i="21"/>
  <c r="L2708" i="21"/>
  <c r="I2708" i="21"/>
  <c r="J2708" i="21"/>
  <c r="Q2707" i="21"/>
  <c r="O2707" i="21"/>
  <c r="N2707" i="21"/>
  <c r="P2707" i="21"/>
  <c r="K2709" i="21"/>
  <c r="H2710" i="21"/>
  <c r="M2709" i="21"/>
  <c r="L2709" i="21"/>
  <c r="I2709" i="21"/>
  <c r="J2709" i="21"/>
  <c r="O2708" i="21"/>
  <c r="P2708" i="21"/>
  <c r="Q2708" i="21"/>
  <c r="N2708" i="21"/>
  <c r="J2710" i="21"/>
  <c r="K2710" i="21"/>
  <c r="M2710" i="21"/>
  <c r="L2710" i="21"/>
  <c r="H2711" i="21"/>
  <c r="I2710" i="21"/>
  <c r="N2709" i="21"/>
  <c r="O2709" i="21"/>
  <c r="P2709" i="21"/>
  <c r="Q2709" i="21"/>
  <c r="M2711" i="21"/>
  <c r="J2711" i="21"/>
  <c r="I2711" i="21"/>
  <c r="K2711" i="21"/>
  <c r="L2711" i="21"/>
  <c r="H2712" i="21"/>
  <c r="Q2710" i="21"/>
  <c r="P2710" i="21"/>
  <c r="O2710" i="21"/>
  <c r="N2710" i="21"/>
  <c r="Q2711" i="21"/>
  <c r="N2711" i="21"/>
  <c r="P2711" i="21"/>
  <c r="O2711" i="21"/>
  <c r="L2712" i="21"/>
  <c r="M2712" i="21"/>
  <c r="J2712" i="21"/>
  <c r="K2712" i="21"/>
  <c r="I2712" i="21"/>
  <c r="H2713" i="21"/>
  <c r="O2712" i="21"/>
  <c r="P2712" i="21"/>
  <c r="N2712" i="21"/>
  <c r="Q2712" i="21"/>
  <c r="M2713" i="21"/>
  <c r="I2713" i="21"/>
  <c r="K2713" i="21"/>
  <c r="H2714" i="21"/>
  <c r="J2713" i="21"/>
  <c r="L2713" i="21"/>
  <c r="Q2713" i="21"/>
  <c r="N2713" i="21"/>
  <c r="P2713" i="21"/>
  <c r="O2713" i="21"/>
  <c r="J2714" i="21"/>
  <c r="M2714" i="21"/>
  <c r="K2714" i="21"/>
  <c r="L2714" i="21"/>
  <c r="H2715" i="21"/>
  <c r="I2714" i="21"/>
  <c r="M2715" i="21"/>
  <c r="H2716" i="21"/>
  <c r="I2715" i="21"/>
  <c r="J2715" i="21"/>
  <c r="K2715" i="21"/>
  <c r="L2715" i="21"/>
  <c r="Q2714" i="21"/>
  <c r="N2714" i="21"/>
  <c r="P2714" i="21"/>
  <c r="O2714" i="21"/>
  <c r="L2716" i="21"/>
  <c r="M2716" i="21"/>
  <c r="I2716" i="21"/>
  <c r="J2716" i="21"/>
  <c r="H2717" i="21"/>
  <c r="K2716" i="21"/>
  <c r="P2715" i="21"/>
  <c r="O2715" i="21"/>
  <c r="Q2715" i="21"/>
  <c r="N2715" i="21"/>
  <c r="Q2716" i="21"/>
  <c r="P2716" i="21"/>
  <c r="O2716" i="21"/>
  <c r="N2716" i="21"/>
  <c r="K2717" i="21"/>
  <c r="H2718" i="21"/>
  <c r="I2717" i="21"/>
  <c r="L2717" i="21"/>
  <c r="M2717" i="21"/>
  <c r="J2717" i="21"/>
  <c r="K2718" i="21"/>
  <c r="L2718" i="21"/>
  <c r="H2719" i="21"/>
  <c r="J2718" i="21"/>
  <c r="I2718" i="21"/>
  <c r="M2718" i="21"/>
  <c r="N2717" i="21"/>
  <c r="P2717" i="21"/>
  <c r="Q2717" i="21"/>
  <c r="O2717" i="21"/>
  <c r="H2720" i="21"/>
  <c r="K2719" i="21"/>
  <c r="I2719" i="21"/>
  <c r="J2719" i="21"/>
  <c r="M2719" i="21"/>
  <c r="L2719" i="21"/>
  <c r="O2718" i="21"/>
  <c r="N2718" i="21"/>
  <c r="P2718" i="21"/>
  <c r="Q2718" i="21"/>
  <c r="H2721" i="21"/>
  <c r="L2720" i="21"/>
  <c r="M2720" i="21"/>
  <c r="I2720" i="21"/>
  <c r="K2720" i="21"/>
  <c r="J2720" i="21"/>
  <c r="O2719" i="21"/>
  <c r="Q2719" i="21"/>
  <c r="N2719" i="21"/>
  <c r="P2719" i="21"/>
  <c r="M2721" i="21"/>
  <c r="J2721" i="21"/>
  <c r="K2721" i="21"/>
  <c r="L2721" i="21"/>
  <c r="H2722" i="21"/>
  <c r="I2721" i="21"/>
  <c r="P2720" i="21"/>
  <c r="O2720" i="21"/>
  <c r="N2720" i="21"/>
  <c r="Q2720" i="21"/>
  <c r="M2722" i="21"/>
  <c r="J2722" i="21"/>
  <c r="L2722" i="21"/>
  <c r="K2722" i="21"/>
  <c r="I2722" i="21"/>
  <c r="H2723" i="21"/>
  <c r="N2721" i="21"/>
  <c r="P2721" i="21"/>
  <c r="Q2721" i="21"/>
  <c r="O2721" i="21"/>
  <c r="P2722" i="21"/>
  <c r="N2722" i="21"/>
  <c r="Q2722" i="21"/>
  <c r="O2722" i="21"/>
  <c r="H2724" i="21"/>
  <c r="I2723" i="21"/>
  <c r="J2723" i="21"/>
  <c r="K2723" i="21"/>
  <c r="L2723" i="21"/>
  <c r="M2723" i="21"/>
  <c r="H2725" i="21"/>
  <c r="I2724" i="21"/>
  <c r="M2724" i="21"/>
  <c r="L2724" i="21"/>
  <c r="K2724" i="21"/>
  <c r="J2724" i="21"/>
  <c r="Q2723" i="21"/>
  <c r="P2723" i="21"/>
  <c r="O2723" i="21"/>
  <c r="N2723" i="21"/>
  <c r="I2725" i="21"/>
  <c r="J2725" i="21"/>
  <c r="K2725" i="21"/>
  <c r="H2726" i="21"/>
  <c r="L2725" i="21"/>
  <c r="M2725" i="21"/>
  <c r="P2724" i="21"/>
  <c r="O2724" i="21"/>
  <c r="Q2724" i="21"/>
  <c r="N2724" i="21"/>
  <c r="N2725" i="21"/>
  <c r="P2725" i="21"/>
  <c r="O2725" i="21"/>
  <c r="Q2725" i="21"/>
  <c r="L2726" i="21"/>
  <c r="M2726" i="21"/>
  <c r="I2726" i="21"/>
  <c r="J2726" i="21"/>
  <c r="H2727" i="21"/>
  <c r="K2726" i="21"/>
  <c r="P2726" i="21"/>
  <c r="N2726" i="21"/>
  <c r="Q2726" i="21"/>
  <c r="O2726" i="21"/>
  <c r="J2727" i="21"/>
  <c r="K2727" i="21"/>
  <c r="M2727" i="21"/>
  <c r="I2727" i="21"/>
  <c r="L2727" i="21"/>
  <c r="H2728" i="21"/>
  <c r="O2727" i="21"/>
  <c r="Q2727" i="21"/>
  <c r="N2727" i="21"/>
  <c r="P2727" i="21"/>
  <c r="J2728" i="21"/>
  <c r="K2728" i="21"/>
  <c r="H2729" i="21"/>
  <c r="I2728" i="21"/>
  <c r="L2728" i="21"/>
  <c r="M2728" i="21"/>
  <c r="K2729" i="21"/>
  <c r="J2729" i="21"/>
  <c r="H2730" i="21"/>
  <c r="L2729" i="21"/>
  <c r="I2729" i="21"/>
  <c r="M2729" i="21"/>
  <c r="N2728" i="21"/>
  <c r="Q2728" i="21"/>
  <c r="O2728" i="21"/>
  <c r="P2728" i="21"/>
  <c r="I2730" i="21"/>
  <c r="M2730" i="21"/>
  <c r="L2730" i="21"/>
  <c r="H2731" i="21"/>
  <c r="J2730" i="21"/>
  <c r="K2730" i="21"/>
  <c r="N2729" i="21"/>
  <c r="O2729" i="21"/>
  <c r="P2729" i="21"/>
  <c r="Q2729" i="21"/>
  <c r="N2730" i="21"/>
  <c r="P2730" i="21"/>
  <c r="Q2730" i="21"/>
  <c r="O2730" i="21"/>
  <c r="I2731" i="21"/>
  <c r="K2731" i="21"/>
  <c r="L2731" i="21"/>
  <c r="J2731" i="21"/>
  <c r="M2731" i="21"/>
  <c r="H2732" i="21"/>
  <c r="P2731" i="21"/>
  <c r="O2731" i="21"/>
  <c r="Q2731" i="21"/>
  <c r="N2731" i="21"/>
  <c r="J2732" i="21"/>
  <c r="K2732" i="21"/>
  <c r="I2732" i="21"/>
  <c r="H2733" i="21"/>
  <c r="L2732" i="21"/>
  <c r="M2732" i="21"/>
  <c r="P2732" i="21"/>
  <c r="O2732" i="21"/>
  <c r="Q2732" i="21"/>
  <c r="N2732" i="21"/>
  <c r="M2733" i="21"/>
  <c r="K2733" i="21"/>
  <c r="I2733" i="21"/>
  <c r="J2733" i="21"/>
  <c r="L2733" i="21"/>
  <c r="H2734" i="21"/>
  <c r="P2733" i="21"/>
  <c r="O2733" i="21"/>
  <c r="N2733" i="21"/>
  <c r="Q2733" i="21"/>
  <c r="M2734" i="21"/>
  <c r="J2734" i="21"/>
  <c r="K2734" i="21"/>
  <c r="H2735" i="21"/>
  <c r="I2734" i="21"/>
  <c r="L2734" i="21"/>
  <c r="I2735" i="21"/>
  <c r="K2735" i="21"/>
  <c r="L2735" i="21"/>
  <c r="H2736" i="21"/>
  <c r="M2735" i="21"/>
  <c r="J2735" i="21"/>
  <c r="N2734" i="21"/>
  <c r="Q2734" i="21"/>
  <c r="O2734" i="21"/>
  <c r="P2734" i="21"/>
  <c r="P2735" i="21"/>
  <c r="O2735" i="21"/>
  <c r="Q2735" i="21"/>
  <c r="N2735" i="21"/>
  <c r="J2736" i="21"/>
  <c r="I2736" i="21"/>
  <c r="H2737" i="21"/>
  <c r="L2736" i="21"/>
  <c r="K2736" i="21"/>
  <c r="M2736" i="21"/>
  <c r="N2736" i="21"/>
  <c r="P2736" i="21"/>
  <c r="O2736" i="21"/>
  <c r="Q2736" i="21"/>
  <c r="K2737" i="21"/>
  <c r="H2738" i="21"/>
  <c r="J2737" i="21"/>
  <c r="L2737" i="21"/>
  <c r="I2737" i="21"/>
  <c r="M2737" i="21"/>
  <c r="J2738" i="21"/>
  <c r="K2738" i="21"/>
  <c r="L2738" i="21"/>
  <c r="I2738" i="21"/>
  <c r="M2738" i="21"/>
  <c r="H2739" i="21"/>
  <c r="N2737" i="21"/>
  <c r="Q2737" i="21"/>
  <c r="P2737" i="21"/>
  <c r="O2737" i="21"/>
  <c r="O2738" i="21"/>
  <c r="P2738" i="21"/>
  <c r="N2738" i="21"/>
  <c r="Q2738" i="21"/>
  <c r="K2739" i="21"/>
  <c r="L2739" i="21"/>
  <c r="M2739" i="21"/>
  <c r="I2739" i="21"/>
  <c r="J2739" i="21"/>
  <c r="H2740" i="21"/>
  <c r="N2739" i="21"/>
  <c r="O2739" i="21"/>
  <c r="Q2739" i="21"/>
  <c r="P2739" i="21"/>
  <c r="L2740" i="21"/>
  <c r="J2740" i="21"/>
  <c r="K2740" i="21"/>
  <c r="M2740" i="21"/>
  <c r="I2740" i="21"/>
  <c r="H2741" i="21"/>
  <c r="O2740" i="21"/>
  <c r="P2740" i="21"/>
  <c r="Q2740" i="21"/>
  <c r="N2740" i="21"/>
  <c r="L2741" i="21"/>
  <c r="H2742" i="21"/>
  <c r="I2741" i="21"/>
  <c r="J2741" i="21"/>
  <c r="K2741" i="21"/>
  <c r="M2741" i="21"/>
  <c r="H2743" i="21"/>
  <c r="L2742" i="21"/>
  <c r="M2742" i="21"/>
  <c r="J2742" i="21"/>
  <c r="K2742" i="21"/>
  <c r="I2742" i="21"/>
  <c r="O2741" i="21"/>
  <c r="P2741" i="21"/>
  <c r="N2741" i="21"/>
  <c r="Q2741" i="21"/>
  <c r="J2743" i="21"/>
  <c r="H2744" i="21"/>
  <c r="M2743" i="21"/>
  <c r="I2743" i="21"/>
  <c r="K2743" i="21"/>
  <c r="L2743" i="21"/>
  <c r="Q2742" i="21"/>
  <c r="N2742" i="21"/>
  <c r="O2742" i="21"/>
  <c r="P2742" i="21"/>
  <c r="J2744" i="21"/>
  <c r="K2744" i="21"/>
  <c r="M2744" i="21"/>
  <c r="I2744" i="21"/>
  <c r="L2744" i="21"/>
  <c r="H2745" i="21"/>
  <c r="N2743" i="21"/>
  <c r="P2743" i="21"/>
  <c r="O2743" i="21"/>
  <c r="Q2743" i="21"/>
  <c r="N2744" i="21"/>
  <c r="O2744" i="21"/>
  <c r="Q2744" i="21"/>
  <c r="P2744" i="21"/>
  <c r="K2745" i="21"/>
  <c r="M2745" i="21"/>
  <c r="J2745" i="21"/>
  <c r="L2745" i="21"/>
  <c r="I2745" i="21"/>
  <c r="H2746" i="21"/>
  <c r="P2745" i="21"/>
  <c r="N2745" i="21"/>
  <c r="Q2745" i="21"/>
  <c r="O2745" i="21"/>
  <c r="I2746" i="21"/>
  <c r="J2746" i="21"/>
  <c r="H2747" i="21"/>
  <c r="L2746" i="21"/>
  <c r="K2746" i="21"/>
  <c r="M2746" i="21"/>
  <c r="Q2746" i="21"/>
  <c r="P2746" i="21"/>
  <c r="N2746" i="21"/>
  <c r="O2746" i="21"/>
  <c r="K2747" i="21"/>
  <c r="M2747" i="21"/>
  <c r="L2747" i="21"/>
  <c r="I2747" i="21"/>
  <c r="J2747" i="21"/>
  <c r="H2748" i="21"/>
  <c r="N2747" i="21"/>
  <c r="Q2747" i="21"/>
  <c r="P2747" i="21"/>
  <c r="O2747" i="21"/>
  <c r="I2748" i="21"/>
  <c r="L2748" i="21"/>
  <c r="H2749" i="21"/>
  <c r="M2748" i="21"/>
  <c r="J2748" i="21"/>
  <c r="K2748" i="21"/>
  <c r="P2748" i="21"/>
  <c r="O2748" i="21"/>
  <c r="Q2748" i="21"/>
  <c r="N2748" i="21"/>
  <c r="L2749" i="21"/>
  <c r="H2750" i="21"/>
  <c r="M2749" i="21"/>
  <c r="J2749" i="21"/>
  <c r="K2749" i="21"/>
  <c r="I2749" i="21"/>
  <c r="I2750" i="21"/>
  <c r="K2750" i="21"/>
  <c r="H2751" i="21"/>
  <c r="J2750" i="21"/>
  <c r="L2750" i="21"/>
  <c r="M2750" i="21"/>
  <c r="N2749" i="21"/>
  <c r="P2749" i="21"/>
  <c r="O2749" i="21"/>
  <c r="Q2749" i="21"/>
  <c r="N2750" i="21"/>
  <c r="O2750" i="21"/>
  <c r="Q2750" i="21"/>
  <c r="P2750" i="21"/>
  <c r="K2751" i="21"/>
  <c r="L2751" i="21"/>
  <c r="H2752" i="21"/>
  <c r="J2751" i="21"/>
  <c r="M2751" i="21"/>
  <c r="I2751" i="21"/>
  <c r="M2752" i="21"/>
  <c r="L2752" i="21"/>
  <c r="K2752" i="21"/>
  <c r="H2753" i="21"/>
  <c r="I2752" i="21"/>
  <c r="J2752" i="21"/>
  <c r="O2751" i="21"/>
  <c r="N2751" i="21"/>
  <c r="P2751" i="21"/>
  <c r="Q2751" i="21"/>
  <c r="H2754" i="21"/>
  <c r="J2753" i="21"/>
  <c r="I2753" i="21"/>
  <c r="L2753" i="21"/>
  <c r="M2753" i="21"/>
  <c r="K2753" i="21"/>
  <c r="N2752" i="21"/>
  <c r="O2752" i="21"/>
  <c r="Q2752" i="21"/>
  <c r="P2752" i="21"/>
  <c r="M2754" i="21"/>
  <c r="J2754" i="21"/>
  <c r="K2754" i="21"/>
  <c r="L2754" i="21"/>
  <c r="I2754" i="21"/>
  <c r="H2755" i="21"/>
  <c r="O2753" i="21"/>
  <c r="P2753" i="21"/>
  <c r="N2753" i="21"/>
  <c r="Q2753" i="21"/>
  <c r="O2754" i="21"/>
  <c r="Q2754" i="21"/>
  <c r="P2754" i="21"/>
  <c r="N2754" i="21"/>
  <c r="J2755" i="21"/>
  <c r="H2756" i="21"/>
  <c r="K2755" i="21"/>
  <c r="L2755" i="21"/>
  <c r="M2755" i="21"/>
  <c r="I2755" i="21"/>
  <c r="K2756" i="21"/>
  <c r="J2756" i="21"/>
  <c r="H2757" i="21"/>
  <c r="L2756" i="21"/>
  <c r="M2756" i="21"/>
  <c r="I2756" i="21"/>
  <c r="Q2755" i="21"/>
  <c r="O2755" i="21"/>
  <c r="N2755" i="21"/>
  <c r="P2755" i="21"/>
  <c r="M2757" i="21"/>
  <c r="K2757" i="21"/>
  <c r="J2757" i="21"/>
  <c r="H2758" i="21"/>
  <c r="I2757" i="21"/>
  <c r="L2757" i="21"/>
  <c r="P2756" i="21"/>
  <c r="O2756" i="21"/>
  <c r="Q2756" i="21"/>
  <c r="N2756" i="21"/>
  <c r="I2758" i="21"/>
  <c r="L2758" i="21"/>
  <c r="M2758" i="21"/>
  <c r="K2758" i="21"/>
  <c r="H2759" i="21"/>
  <c r="J2758" i="21"/>
  <c r="O2757" i="21"/>
  <c r="P2757" i="21"/>
  <c r="Q2757" i="21"/>
  <c r="N2757" i="21"/>
  <c r="Q2758" i="21"/>
  <c r="N2758" i="21"/>
  <c r="P2758" i="21"/>
  <c r="O2758" i="21"/>
  <c r="L2759" i="21"/>
  <c r="M2759" i="21"/>
  <c r="I2759" i="21"/>
  <c r="H2760" i="21"/>
  <c r="J2759" i="21"/>
  <c r="K2759" i="21"/>
  <c r="Q2759" i="21"/>
  <c r="P2759" i="21"/>
  <c r="O2759" i="21"/>
  <c r="N2759" i="21"/>
  <c r="J2760" i="21"/>
  <c r="M2760" i="21"/>
  <c r="L2760" i="21"/>
  <c r="I2760" i="21"/>
  <c r="K2760" i="21"/>
  <c r="H2761" i="21"/>
  <c r="N2760" i="21"/>
  <c r="O2760" i="21"/>
  <c r="P2760" i="21"/>
  <c r="Q2760" i="21"/>
  <c r="I2761" i="21"/>
  <c r="J2761" i="21"/>
  <c r="K2761" i="21"/>
  <c r="H2762" i="21"/>
  <c r="L2761" i="21"/>
  <c r="M2761" i="21"/>
  <c r="O2761" i="21"/>
  <c r="P2761" i="21"/>
  <c r="N2761" i="21"/>
  <c r="Q2761" i="21"/>
  <c r="H2763" i="21"/>
  <c r="I2762" i="21"/>
  <c r="L2762" i="21"/>
  <c r="J2762" i="21"/>
  <c r="K2762" i="21"/>
  <c r="M2762" i="21"/>
  <c r="I2763" i="21"/>
  <c r="H2764" i="21"/>
  <c r="L2763" i="21"/>
  <c r="M2763" i="21"/>
  <c r="K2763" i="21"/>
  <c r="J2763" i="21"/>
  <c r="O2762" i="21"/>
  <c r="P2762" i="21"/>
  <c r="Q2762" i="21"/>
  <c r="N2762" i="21"/>
  <c r="N2763" i="21"/>
  <c r="P2763" i="21"/>
  <c r="Q2763" i="21"/>
  <c r="O2763" i="21"/>
  <c r="I2764" i="21"/>
  <c r="M2764" i="21"/>
  <c r="J2764" i="21"/>
  <c r="H2765" i="21"/>
  <c r="K2764" i="21"/>
  <c r="L2764" i="21"/>
  <c r="Q2764" i="21"/>
  <c r="O2764" i="21"/>
  <c r="P2764" i="21"/>
  <c r="N2764" i="21"/>
  <c r="K2765" i="21"/>
  <c r="H2766" i="21"/>
  <c r="J2765" i="21"/>
  <c r="I2765" i="21"/>
  <c r="L2765" i="21"/>
  <c r="M2765" i="21"/>
  <c r="M2766" i="21"/>
  <c r="J2766" i="21"/>
  <c r="K2766" i="21"/>
  <c r="I2766" i="21"/>
  <c r="L2766" i="21"/>
  <c r="H2767" i="21"/>
  <c r="N2765" i="21"/>
  <c r="Q2765" i="21"/>
  <c r="P2765" i="21"/>
  <c r="O2765" i="21"/>
  <c r="N2766" i="21"/>
  <c r="P2766" i="21"/>
  <c r="O2766" i="21"/>
  <c r="Q2766" i="21"/>
  <c r="J2767" i="21"/>
  <c r="H2768" i="21"/>
  <c r="K2767" i="21"/>
  <c r="M2767" i="21"/>
  <c r="L2767" i="21"/>
  <c r="I2767" i="21"/>
  <c r="I2768" i="21"/>
  <c r="L2768" i="21"/>
  <c r="J2768" i="21"/>
  <c r="M2768" i="21"/>
  <c r="H2769" i="21"/>
  <c r="K2768" i="21"/>
  <c r="P2767" i="21"/>
  <c r="Q2767" i="21"/>
  <c r="O2767" i="21"/>
  <c r="N2767" i="21"/>
  <c r="O2768" i="21"/>
  <c r="P2768" i="21"/>
  <c r="N2768" i="21"/>
  <c r="Q2768" i="21"/>
  <c r="L2769" i="21"/>
  <c r="M2769" i="21"/>
  <c r="H2770" i="21"/>
  <c r="J2769" i="21"/>
  <c r="K2769" i="21"/>
  <c r="I2769" i="21"/>
  <c r="M2770" i="21"/>
  <c r="K2770" i="21"/>
  <c r="J2770" i="21"/>
  <c r="L2770" i="21"/>
  <c r="H2771" i="21"/>
  <c r="I2770" i="21"/>
  <c r="N2769" i="21"/>
  <c r="O2769" i="21"/>
  <c r="Q2769" i="21"/>
  <c r="P2769" i="21"/>
  <c r="M2771" i="21"/>
  <c r="K2771" i="21"/>
  <c r="H2772" i="21"/>
  <c r="I2771" i="21"/>
  <c r="J2771" i="21"/>
  <c r="L2771" i="21"/>
  <c r="N2770" i="21"/>
  <c r="O2770" i="21"/>
  <c r="Q2770" i="21"/>
  <c r="P2770" i="21"/>
  <c r="M2772" i="21"/>
  <c r="H2773" i="21"/>
  <c r="J2772" i="21"/>
  <c r="I2772" i="21"/>
  <c r="L2772" i="21"/>
  <c r="K2772" i="21"/>
  <c r="P2771" i="21"/>
  <c r="Q2771" i="21"/>
  <c r="O2771" i="21"/>
  <c r="N2771" i="21"/>
  <c r="K2773" i="21"/>
  <c r="J2773" i="21"/>
  <c r="L2773" i="21"/>
  <c r="H2774" i="21"/>
  <c r="M2773" i="21"/>
  <c r="I2773" i="21"/>
  <c r="Q2772" i="21"/>
  <c r="P2772" i="21"/>
  <c r="O2772" i="21"/>
  <c r="N2772" i="21"/>
  <c r="K2774" i="21"/>
  <c r="J2774" i="21"/>
  <c r="H2775" i="21"/>
  <c r="L2774" i="21"/>
  <c r="M2774" i="21"/>
  <c r="I2774" i="21"/>
  <c r="Q2773" i="21"/>
  <c r="P2773" i="21"/>
  <c r="O2773" i="21"/>
  <c r="N2773" i="21"/>
  <c r="L2775" i="21"/>
  <c r="H2776" i="21"/>
  <c r="J2775" i="21"/>
  <c r="M2775" i="21"/>
  <c r="I2775" i="21"/>
  <c r="K2775" i="21"/>
  <c r="O2774" i="21"/>
  <c r="N2774" i="21"/>
  <c r="Q2774" i="21"/>
  <c r="P2774" i="21"/>
  <c r="L2776" i="21"/>
  <c r="I2776" i="21"/>
  <c r="K2776" i="21"/>
  <c r="M2776" i="21"/>
  <c r="H2777" i="21"/>
  <c r="J2776" i="21"/>
  <c r="Q2775" i="21"/>
  <c r="N2775" i="21"/>
  <c r="P2775" i="21"/>
  <c r="O2775" i="21"/>
  <c r="P2776" i="21"/>
  <c r="N2776" i="21"/>
  <c r="O2776" i="21"/>
  <c r="Q2776" i="21"/>
  <c r="M2777" i="21"/>
  <c r="H2778" i="21"/>
  <c r="J2777" i="21"/>
  <c r="K2777" i="21"/>
  <c r="I2777" i="21"/>
  <c r="L2777" i="21"/>
  <c r="J2778" i="21"/>
  <c r="M2778" i="21"/>
  <c r="I2778" i="21"/>
  <c r="L2778" i="21"/>
  <c r="H2779" i="21"/>
  <c r="K2778" i="21"/>
  <c r="P2777" i="21"/>
  <c r="N2777" i="21"/>
  <c r="Q2777" i="21"/>
  <c r="O2777" i="21"/>
  <c r="O2778" i="21"/>
  <c r="Q2778" i="21"/>
  <c r="N2778" i="21"/>
  <c r="P2778" i="21"/>
  <c r="I2779" i="21"/>
  <c r="K2779" i="21"/>
  <c r="H2780" i="21"/>
  <c r="M2779" i="21"/>
  <c r="L2779" i="21"/>
  <c r="J2779" i="21"/>
  <c r="P2779" i="21"/>
  <c r="O2779" i="21"/>
  <c r="N2779" i="21"/>
  <c r="Q2779" i="21"/>
  <c r="I2780" i="21"/>
  <c r="L2780" i="21"/>
  <c r="M2780" i="21"/>
  <c r="H2781" i="21"/>
  <c r="K2780" i="21"/>
  <c r="J2780" i="21"/>
  <c r="Q2780" i="21"/>
  <c r="O2780" i="21"/>
  <c r="P2780" i="21"/>
  <c r="N2780" i="21"/>
  <c r="J2781" i="21"/>
  <c r="M2781" i="21"/>
  <c r="K2781" i="21"/>
  <c r="L2781" i="21"/>
  <c r="I2781" i="21"/>
  <c r="H2782" i="21"/>
  <c r="O2781" i="21"/>
  <c r="P2781" i="21"/>
  <c r="Q2781" i="21"/>
  <c r="N2781" i="21"/>
  <c r="H2783" i="21"/>
  <c r="L2782" i="21"/>
  <c r="M2782" i="21"/>
  <c r="I2782" i="21"/>
  <c r="K2782" i="21"/>
  <c r="J2782" i="21"/>
  <c r="I2783" i="21"/>
  <c r="M2783" i="21"/>
  <c r="H2784" i="21"/>
  <c r="J2783" i="21"/>
  <c r="L2783" i="21"/>
  <c r="K2783" i="21"/>
  <c r="O2782" i="21"/>
  <c r="Q2782" i="21"/>
  <c r="N2782" i="21"/>
  <c r="P2782" i="21"/>
  <c r="P2783" i="21"/>
  <c r="N2783" i="21"/>
  <c r="Q2783" i="21"/>
  <c r="O2783" i="21"/>
  <c r="I2784" i="21"/>
  <c r="J2784" i="21"/>
  <c r="K2784" i="21"/>
  <c r="H2785" i="21"/>
  <c r="M2784" i="21"/>
  <c r="L2784" i="21"/>
  <c r="N2784" i="21"/>
  <c r="O2784" i="21"/>
  <c r="P2784" i="21"/>
  <c r="Q2784" i="21"/>
  <c r="H2786" i="21"/>
  <c r="L2785" i="21"/>
  <c r="M2785" i="21"/>
  <c r="J2785" i="21"/>
  <c r="K2785" i="21"/>
  <c r="I2785" i="21"/>
  <c r="I2786" i="21"/>
  <c r="L2786" i="21"/>
  <c r="H2787" i="21"/>
  <c r="J2786" i="21"/>
  <c r="K2786" i="21"/>
  <c r="M2786" i="21"/>
  <c r="N2785" i="21"/>
  <c r="O2785" i="21"/>
  <c r="Q2785" i="21"/>
  <c r="P2785" i="21"/>
  <c r="P2786" i="21"/>
  <c r="Q2786" i="21"/>
  <c r="N2786" i="21"/>
  <c r="O2786" i="21"/>
  <c r="L2787" i="21"/>
  <c r="I2787" i="21"/>
  <c r="K2787" i="21"/>
  <c r="M2787" i="21"/>
  <c r="H2788" i="21"/>
  <c r="J2787" i="21"/>
  <c r="N2787" i="21"/>
  <c r="P2787" i="21"/>
  <c r="O2787" i="21"/>
  <c r="Q2787" i="21"/>
  <c r="H2789" i="21"/>
  <c r="J2788" i="21"/>
  <c r="L2788" i="21"/>
  <c r="K2788" i="21"/>
  <c r="M2788" i="21"/>
  <c r="I2788" i="21"/>
  <c r="M2789" i="21"/>
  <c r="J2789" i="21"/>
  <c r="K2789" i="21"/>
  <c r="H2790" i="21"/>
  <c r="I2789" i="21"/>
  <c r="L2789" i="21"/>
  <c r="P2788" i="21"/>
  <c r="Q2788" i="21"/>
  <c r="N2788" i="21"/>
  <c r="O2788" i="21"/>
  <c r="L2790" i="21"/>
  <c r="I2790" i="21"/>
  <c r="J2790" i="21"/>
  <c r="M2790" i="21"/>
  <c r="K2790" i="21"/>
  <c r="H2791" i="21"/>
  <c r="Q2789" i="21"/>
  <c r="N2789" i="21"/>
  <c r="O2789" i="21"/>
  <c r="P2789" i="21"/>
  <c r="O2790" i="21"/>
  <c r="Q2790" i="21"/>
  <c r="N2790" i="21"/>
  <c r="P2790" i="21"/>
  <c r="I2791" i="21"/>
  <c r="M2791" i="21"/>
  <c r="K2791" i="21"/>
  <c r="J2791" i="21"/>
  <c r="L2791" i="21"/>
  <c r="H2792" i="21"/>
  <c r="N2791" i="21"/>
  <c r="P2791" i="21"/>
  <c r="Q2791" i="21"/>
  <c r="O2791" i="21"/>
  <c r="L2792" i="21"/>
  <c r="I2792" i="21"/>
  <c r="M2792" i="21"/>
  <c r="H2793" i="21"/>
  <c r="J2792" i="21"/>
  <c r="K2792" i="21"/>
  <c r="N2792" i="21"/>
  <c r="O2792" i="21"/>
  <c r="P2792" i="21"/>
  <c r="Q2792" i="21"/>
  <c r="M2793" i="21"/>
  <c r="J2793" i="21"/>
  <c r="I2793" i="21"/>
  <c r="K2793" i="21"/>
  <c r="L2793" i="21"/>
  <c r="H2794" i="21"/>
  <c r="Q2793" i="21"/>
  <c r="N2793" i="21"/>
  <c r="P2793" i="21"/>
  <c r="O2793" i="21"/>
  <c r="H2795" i="21"/>
  <c r="L2794" i="21"/>
  <c r="I2794" i="21"/>
  <c r="M2794" i="21"/>
  <c r="K2794" i="21"/>
  <c r="J2794" i="21"/>
  <c r="H2796" i="21"/>
  <c r="L2795" i="21"/>
  <c r="M2795" i="21"/>
  <c r="K2795" i="21"/>
  <c r="I2795" i="21"/>
  <c r="J2795" i="21"/>
  <c r="N2794" i="21"/>
  <c r="O2794" i="21"/>
  <c r="P2794" i="21"/>
  <c r="Q2794" i="21"/>
  <c r="M2796" i="21"/>
  <c r="H2797" i="21"/>
  <c r="K2796" i="21"/>
  <c r="I2796" i="21"/>
  <c r="J2796" i="21"/>
  <c r="L2796" i="21"/>
  <c r="P2795" i="21"/>
  <c r="Q2795" i="21"/>
  <c r="N2795" i="21"/>
  <c r="O2795" i="21"/>
  <c r="M2797" i="21"/>
  <c r="J2797" i="21"/>
  <c r="L2797" i="21"/>
  <c r="I2797" i="21"/>
  <c r="K2797" i="21"/>
  <c r="H2798" i="21"/>
  <c r="Q2796" i="21"/>
  <c r="O2796" i="21"/>
  <c r="N2796" i="21"/>
  <c r="P2796" i="21"/>
  <c r="O2797" i="21"/>
  <c r="Q2797" i="21"/>
  <c r="P2797" i="21"/>
  <c r="N2797" i="21"/>
  <c r="I2798" i="21"/>
  <c r="M2798" i="21"/>
  <c r="L2798" i="21"/>
  <c r="J2798" i="21"/>
  <c r="K2798" i="21"/>
  <c r="H2799" i="21"/>
  <c r="Q2798" i="21"/>
  <c r="O2798" i="21"/>
  <c r="P2798" i="21"/>
  <c r="N2798" i="21"/>
  <c r="I2799" i="21"/>
  <c r="J2799" i="21"/>
  <c r="L2799" i="21"/>
  <c r="K2799" i="21"/>
  <c r="M2799" i="21"/>
  <c r="H2800" i="21"/>
  <c r="O2799" i="21"/>
  <c r="P2799" i="21"/>
  <c r="N2799" i="21"/>
  <c r="Q2799" i="21"/>
  <c r="I2800" i="21"/>
  <c r="L2800" i="21"/>
  <c r="M2800" i="21"/>
  <c r="J2800" i="21"/>
  <c r="K2800" i="21"/>
  <c r="H2801" i="21"/>
  <c r="N2800" i="21"/>
  <c r="O2800" i="21"/>
  <c r="Q2800" i="21"/>
  <c r="P2800" i="21"/>
  <c r="M2801" i="21"/>
  <c r="K2801" i="21"/>
  <c r="J2801" i="21"/>
  <c r="I2801" i="21"/>
  <c r="H2802" i="21"/>
  <c r="L2801" i="21"/>
  <c r="Q2801" i="21"/>
  <c r="N2801" i="21"/>
  <c r="P2801" i="21"/>
  <c r="O2801" i="21"/>
  <c r="J2802" i="21"/>
  <c r="L2802" i="21"/>
  <c r="H2803" i="21"/>
  <c r="I2802" i="21"/>
  <c r="K2802" i="21"/>
  <c r="M2802" i="21"/>
  <c r="I2803" i="21"/>
  <c r="M2803" i="21"/>
  <c r="K2803" i="21"/>
  <c r="H2804" i="21"/>
  <c r="J2803" i="21"/>
  <c r="L2803" i="21"/>
  <c r="O2802" i="21"/>
  <c r="P2802" i="21"/>
  <c r="Q2802" i="21"/>
  <c r="N2802" i="21"/>
  <c r="N2803" i="21"/>
  <c r="P2803" i="21"/>
  <c r="O2803" i="21"/>
  <c r="Q2803" i="21"/>
  <c r="I2804" i="21"/>
  <c r="J2804" i="21"/>
  <c r="H2805" i="21"/>
  <c r="K2804" i="21"/>
  <c r="L2804" i="21"/>
  <c r="M2804" i="21"/>
  <c r="P2804" i="21"/>
  <c r="Q2804" i="21"/>
  <c r="N2804" i="21"/>
  <c r="O2804" i="21"/>
  <c r="J2805" i="21"/>
  <c r="L2805" i="21"/>
  <c r="M2805" i="21"/>
  <c r="K2805" i="21"/>
  <c r="I2805" i="21"/>
  <c r="H2806" i="21"/>
  <c r="Q2805" i="21"/>
  <c r="O2805" i="21"/>
  <c r="P2805" i="21"/>
  <c r="N2805" i="21"/>
  <c r="L2806" i="21"/>
  <c r="I2806" i="21"/>
  <c r="H2807" i="21"/>
  <c r="M2806" i="21"/>
  <c r="K2806" i="21"/>
  <c r="J2806" i="21"/>
  <c r="P2806" i="21"/>
  <c r="O2806" i="21"/>
  <c r="Q2806" i="21"/>
  <c r="N2806" i="21"/>
  <c r="K2807" i="21"/>
  <c r="I2807" i="21"/>
  <c r="M2807" i="21"/>
  <c r="J2807" i="21"/>
  <c r="H2808" i="21"/>
  <c r="L2807" i="21"/>
  <c r="Q2807" i="21"/>
  <c r="P2807" i="21"/>
  <c r="O2807" i="21"/>
  <c r="N2807" i="21"/>
  <c r="H2809" i="21"/>
  <c r="I2808" i="21"/>
  <c r="L2808" i="21"/>
  <c r="J2808" i="21"/>
  <c r="K2808" i="21"/>
  <c r="M2808" i="21"/>
  <c r="I2809" i="21"/>
  <c r="J2809" i="21"/>
  <c r="L2809" i="21"/>
  <c r="K2809" i="21"/>
  <c r="H2810" i="21"/>
  <c r="M2809" i="21"/>
  <c r="N2808" i="21"/>
  <c r="P2808" i="21"/>
  <c r="Q2808" i="21"/>
  <c r="O2808" i="21"/>
  <c r="N2809" i="21"/>
  <c r="O2809" i="21"/>
  <c r="Q2809" i="21"/>
  <c r="P2809" i="21"/>
  <c r="L2810" i="21"/>
  <c r="M2810" i="21"/>
  <c r="J2810" i="21"/>
  <c r="I2810" i="21"/>
  <c r="H2811" i="21"/>
  <c r="K2810" i="21"/>
  <c r="Q2810" i="21"/>
  <c r="P2810" i="21"/>
  <c r="N2810" i="21"/>
  <c r="O2810" i="21"/>
  <c r="I2811" i="21"/>
  <c r="J2811" i="21"/>
  <c r="K2811" i="21"/>
  <c r="M2811" i="21"/>
  <c r="H2812" i="21"/>
  <c r="L2811" i="21"/>
  <c r="O2811" i="21"/>
  <c r="P2811" i="21"/>
  <c r="Q2811" i="21"/>
  <c r="N2811" i="21"/>
  <c r="J2812" i="21"/>
  <c r="M2812" i="21"/>
  <c r="I2812" i="21"/>
  <c r="K2812" i="21"/>
  <c r="L2812" i="21"/>
  <c r="H2813" i="21"/>
  <c r="P2812" i="21"/>
  <c r="O2812" i="21"/>
  <c r="N2812" i="21"/>
  <c r="Q2812" i="21"/>
  <c r="I2813" i="21"/>
  <c r="L2813" i="21"/>
  <c r="M2813" i="21"/>
  <c r="J2813" i="21"/>
  <c r="H2814" i="21"/>
  <c r="K2813" i="21"/>
  <c r="P2813" i="21"/>
  <c r="N2813" i="21"/>
  <c r="Q2813" i="21"/>
  <c r="O2813" i="21"/>
  <c r="I2814" i="21"/>
  <c r="M2814" i="21"/>
  <c r="L2814" i="21"/>
  <c r="J2814" i="21"/>
  <c r="K2814" i="21"/>
  <c r="H2815" i="21"/>
  <c r="N2814" i="21"/>
  <c r="O2814" i="21"/>
  <c r="P2814" i="21"/>
  <c r="Q2814" i="21"/>
  <c r="M2815" i="21"/>
  <c r="I2815" i="21"/>
  <c r="K2815" i="21"/>
  <c r="L2815" i="21"/>
  <c r="H2816" i="21"/>
  <c r="J2815" i="21"/>
  <c r="O2815" i="21"/>
  <c r="P2815" i="21"/>
  <c r="N2815" i="21"/>
  <c r="Q2815" i="21"/>
  <c r="K2816" i="21"/>
  <c r="H2817" i="21"/>
  <c r="L2816" i="21"/>
  <c r="I2816" i="21"/>
  <c r="M2816" i="21"/>
  <c r="J2816" i="21"/>
  <c r="H2818" i="21"/>
  <c r="L2817" i="21"/>
  <c r="M2817" i="21"/>
  <c r="I2817" i="21"/>
  <c r="J2817" i="21"/>
  <c r="K2817" i="21"/>
  <c r="N2816" i="21"/>
  <c r="O2816" i="21"/>
  <c r="P2816" i="21"/>
  <c r="Q2816" i="21"/>
  <c r="J2818" i="21"/>
  <c r="M2818" i="21"/>
  <c r="H2819" i="21"/>
  <c r="L2818" i="21"/>
  <c r="I2818" i="21"/>
  <c r="K2818" i="21"/>
  <c r="Q2817" i="21"/>
  <c r="N2817" i="21"/>
  <c r="P2817" i="21"/>
  <c r="O2817" i="21"/>
  <c r="M2819" i="21"/>
  <c r="J2819" i="21"/>
  <c r="H2820" i="21"/>
  <c r="I2819" i="21"/>
  <c r="K2819" i="21"/>
  <c r="L2819" i="21"/>
  <c r="Q2818" i="21"/>
  <c r="N2818" i="21"/>
  <c r="P2818" i="21"/>
  <c r="O2818" i="21"/>
  <c r="K2820" i="21"/>
  <c r="J2820" i="21"/>
  <c r="M2820" i="21"/>
  <c r="H2821" i="21"/>
  <c r="L2820" i="21"/>
  <c r="I2820" i="21"/>
  <c r="N2819" i="21"/>
  <c r="P2819" i="21"/>
  <c r="O2819" i="21"/>
  <c r="Q2819" i="21"/>
  <c r="M2821" i="21"/>
  <c r="I2821" i="21"/>
  <c r="K2821" i="21"/>
  <c r="J2821" i="21"/>
  <c r="H2822" i="21"/>
  <c r="L2821" i="21"/>
  <c r="P2820" i="21"/>
  <c r="Q2820" i="21"/>
  <c r="O2820" i="21"/>
  <c r="N2820" i="21"/>
  <c r="O2821" i="21"/>
  <c r="N2821" i="21"/>
  <c r="Q2821" i="21"/>
  <c r="P2821" i="21"/>
  <c r="M2822" i="21"/>
  <c r="I2822" i="21"/>
  <c r="H2823" i="21"/>
  <c r="L2822" i="21"/>
  <c r="J2822" i="21"/>
  <c r="K2822" i="21"/>
  <c r="P2822" i="21"/>
  <c r="N2822" i="21"/>
  <c r="O2822" i="21"/>
  <c r="Q2822" i="21"/>
  <c r="J2823" i="21"/>
  <c r="I2823" i="21"/>
  <c r="L2823" i="21"/>
  <c r="K2823" i="21"/>
  <c r="H2824" i="21"/>
  <c r="M2823" i="21"/>
  <c r="Q2823" i="21"/>
  <c r="O2823" i="21"/>
  <c r="P2823" i="21"/>
  <c r="N2823" i="21"/>
  <c r="M2824" i="21"/>
  <c r="I2824" i="21"/>
  <c r="J2824" i="21"/>
  <c r="H2825" i="21"/>
  <c r="K2824" i="21"/>
  <c r="L2824" i="21"/>
  <c r="N2824" i="21"/>
  <c r="O2824" i="21"/>
  <c r="P2824" i="21"/>
  <c r="Q2824" i="21"/>
  <c r="I2825" i="21"/>
  <c r="H2826" i="21"/>
  <c r="L2825" i="21"/>
  <c r="K2825" i="21"/>
  <c r="M2825" i="21"/>
  <c r="J2825" i="21"/>
  <c r="N2825" i="21"/>
  <c r="P2825" i="21"/>
  <c r="O2825" i="21"/>
  <c r="Q2825" i="21"/>
  <c r="H2827" i="21"/>
  <c r="M2826" i="21"/>
  <c r="J2826" i="21"/>
  <c r="L2826" i="21"/>
  <c r="K2826" i="21"/>
  <c r="I2826" i="21"/>
  <c r="M2827" i="21"/>
  <c r="I2827" i="21"/>
  <c r="J2827" i="21"/>
  <c r="K2827" i="21"/>
  <c r="L2827" i="21"/>
  <c r="H2828" i="21"/>
  <c r="Q2826" i="21"/>
  <c r="O2826" i="21"/>
  <c r="P2826" i="21"/>
  <c r="N2826" i="21"/>
  <c r="N2827" i="21"/>
  <c r="P2827" i="21"/>
  <c r="Q2827" i="21"/>
  <c r="O2827" i="21"/>
  <c r="M2828" i="21"/>
  <c r="J2828" i="21"/>
  <c r="H2829" i="21"/>
  <c r="L2828" i="21"/>
  <c r="I2828" i="21"/>
  <c r="K2828" i="21"/>
  <c r="L2829" i="21"/>
  <c r="K2829" i="21"/>
  <c r="H2830" i="21"/>
  <c r="J2829" i="21"/>
  <c r="I2829" i="21"/>
  <c r="M2829" i="21"/>
  <c r="O2828" i="21"/>
  <c r="Q2828" i="21"/>
  <c r="P2828" i="21"/>
  <c r="N2828" i="21"/>
  <c r="K2830" i="21"/>
  <c r="H2831" i="21"/>
  <c r="M2830" i="21"/>
  <c r="J2830" i="21"/>
  <c r="I2830" i="21"/>
  <c r="L2830" i="21"/>
  <c r="O2829" i="21"/>
  <c r="P2829" i="21"/>
  <c r="Q2829" i="21"/>
  <c r="N2829" i="21"/>
  <c r="J2831" i="21"/>
  <c r="I2831" i="21"/>
  <c r="L2831" i="21"/>
  <c r="K2831" i="21"/>
  <c r="M2831" i="21"/>
  <c r="H2832" i="21"/>
  <c r="O2830" i="21"/>
  <c r="Q2830" i="21"/>
  <c r="P2830" i="21"/>
  <c r="N2830" i="21"/>
  <c r="O2831" i="21"/>
  <c r="P2831" i="21"/>
  <c r="Q2831" i="21"/>
  <c r="N2831" i="21"/>
  <c r="K2832" i="21"/>
  <c r="I2832" i="21"/>
  <c r="H2833" i="21"/>
  <c r="L2832" i="21"/>
  <c r="M2832" i="21"/>
  <c r="J2832" i="21"/>
  <c r="N2832" i="21"/>
  <c r="Q2832" i="21"/>
  <c r="P2832" i="21"/>
  <c r="O2832" i="21"/>
  <c r="H2834" i="21"/>
  <c r="L2833" i="21"/>
  <c r="K2833" i="21"/>
  <c r="M2833" i="21"/>
  <c r="J2833" i="21"/>
  <c r="I2833" i="21"/>
  <c r="M2834" i="21"/>
  <c r="H2835" i="21"/>
  <c r="K2834" i="21"/>
  <c r="J2834" i="21"/>
  <c r="I2834" i="21"/>
  <c r="L2834" i="21"/>
  <c r="Q2833" i="21"/>
  <c r="P2833" i="21"/>
  <c r="N2833" i="21"/>
  <c r="O2833" i="21"/>
  <c r="K2835" i="21"/>
  <c r="M2835" i="21"/>
  <c r="J2835" i="21"/>
  <c r="H2836" i="21"/>
  <c r="L2835" i="21"/>
  <c r="I2835" i="21"/>
  <c r="N2834" i="21"/>
  <c r="O2834" i="21"/>
  <c r="P2834" i="21"/>
  <c r="Q2834" i="21"/>
  <c r="H2837" i="21"/>
  <c r="K2836" i="21"/>
  <c r="L2836" i="21"/>
  <c r="J2836" i="21"/>
  <c r="I2836" i="21"/>
  <c r="M2836" i="21"/>
  <c r="N2835" i="21"/>
  <c r="O2835" i="21"/>
  <c r="P2835" i="21"/>
  <c r="Q2835" i="21"/>
  <c r="H2838" i="21"/>
  <c r="I2837" i="21"/>
  <c r="M2837" i="21"/>
  <c r="K2837" i="21"/>
  <c r="L2837" i="21"/>
  <c r="J2837" i="21"/>
  <c r="Q2836" i="21"/>
  <c r="P2836" i="21"/>
  <c r="O2836" i="21"/>
  <c r="N2836" i="21"/>
  <c r="I2838" i="21"/>
  <c r="L2838" i="21"/>
  <c r="K2838" i="21"/>
  <c r="M2838" i="21"/>
  <c r="H2839" i="21"/>
  <c r="J2838" i="21"/>
  <c r="P2837" i="21"/>
  <c r="Q2837" i="21"/>
  <c r="O2837" i="21"/>
  <c r="N2837" i="21"/>
  <c r="O2838" i="21"/>
  <c r="P2838" i="21"/>
  <c r="N2838" i="21"/>
  <c r="Q2838" i="21"/>
  <c r="H2840" i="21"/>
  <c r="M2839" i="21"/>
  <c r="K2839" i="21"/>
  <c r="J2839" i="21"/>
  <c r="L2839" i="21"/>
  <c r="I2839" i="21"/>
  <c r="I2840" i="21"/>
  <c r="K2840" i="21"/>
  <c r="J2840" i="21"/>
  <c r="M2840" i="21"/>
  <c r="H2841" i="21"/>
  <c r="L2840" i="21"/>
  <c r="N2839" i="21"/>
  <c r="Q2839" i="21"/>
  <c r="P2839" i="21"/>
  <c r="O2839" i="21"/>
  <c r="N2840" i="21"/>
  <c r="Q2840" i="21"/>
  <c r="P2840" i="21"/>
  <c r="O2840" i="21"/>
  <c r="L2841" i="21"/>
  <c r="H2842" i="21"/>
  <c r="I2841" i="21"/>
  <c r="M2841" i="21"/>
  <c r="J2841" i="21"/>
  <c r="K2841" i="21"/>
  <c r="K2842" i="21"/>
  <c r="M2842" i="21"/>
  <c r="J2842" i="21"/>
  <c r="H2843" i="21"/>
  <c r="L2842" i="21"/>
  <c r="I2842" i="21"/>
  <c r="N2841" i="21"/>
  <c r="O2841" i="21"/>
  <c r="Q2841" i="21"/>
  <c r="P2841" i="21"/>
  <c r="I2843" i="21"/>
  <c r="K2843" i="21"/>
  <c r="J2843" i="21"/>
  <c r="L2843" i="21"/>
  <c r="M2843" i="21"/>
  <c r="H2844" i="21"/>
  <c r="Q2842" i="21"/>
  <c r="N2842" i="21"/>
  <c r="P2842" i="21"/>
  <c r="O2842" i="21"/>
  <c r="Q2843" i="21"/>
  <c r="N2843" i="21"/>
  <c r="O2843" i="21"/>
  <c r="P2843" i="21"/>
  <c r="L2844" i="21"/>
  <c r="I2844" i="21"/>
  <c r="J2844" i="21"/>
  <c r="H2845" i="21"/>
  <c r="M2844" i="21"/>
  <c r="K2844" i="21"/>
  <c r="O2844" i="21"/>
  <c r="P2844" i="21"/>
  <c r="Q2844" i="21"/>
  <c r="N2844" i="21"/>
  <c r="K2845" i="21"/>
  <c r="L2845" i="21"/>
  <c r="M2845" i="21"/>
  <c r="H2846" i="21"/>
  <c r="I2845" i="21"/>
  <c r="J2845" i="21"/>
  <c r="L2846" i="21"/>
  <c r="J2846" i="21"/>
  <c r="M2846" i="21"/>
  <c r="H2847" i="21"/>
  <c r="K2846" i="21"/>
  <c r="I2846" i="21"/>
  <c r="O2845" i="21"/>
  <c r="P2845" i="21"/>
  <c r="N2845" i="21"/>
  <c r="Q2845" i="21"/>
  <c r="M2847" i="21"/>
  <c r="L2847" i="21"/>
  <c r="H2848" i="21"/>
  <c r="K2847" i="21"/>
  <c r="I2847" i="21"/>
  <c r="J2847" i="21"/>
  <c r="O2846" i="21"/>
  <c r="N2846" i="21"/>
  <c r="Q2846" i="21"/>
  <c r="P2846" i="21"/>
  <c r="L2848" i="21"/>
  <c r="K2848" i="21"/>
  <c r="I2848" i="21"/>
  <c r="J2848" i="21"/>
  <c r="M2848" i="21"/>
  <c r="H2849" i="21"/>
  <c r="Q2847" i="21"/>
  <c r="O2847" i="21"/>
  <c r="N2847" i="21"/>
  <c r="P2847" i="21"/>
  <c r="N2848" i="21"/>
  <c r="O2848" i="21"/>
  <c r="P2848" i="21"/>
  <c r="Q2848" i="21"/>
  <c r="H2850" i="21"/>
  <c r="M2849" i="21"/>
  <c r="J2849" i="21"/>
  <c r="L2849" i="21"/>
  <c r="K2849" i="21"/>
  <c r="I2849" i="21"/>
  <c r="H2851" i="21"/>
  <c r="L2850" i="21"/>
  <c r="I2850" i="21"/>
  <c r="K2850" i="21"/>
  <c r="M2850" i="21"/>
  <c r="J2850" i="21"/>
  <c r="O2849" i="21"/>
  <c r="N2849" i="21"/>
  <c r="P2849" i="21"/>
  <c r="Q2849" i="21"/>
  <c r="M2851" i="21"/>
  <c r="K2851" i="21"/>
  <c r="I2851" i="21"/>
  <c r="L2851" i="21"/>
  <c r="J2851" i="21"/>
  <c r="H2852" i="21"/>
  <c r="P2850" i="21"/>
  <c r="N2850" i="21"/>
  <c r="O2850" i="21"/>
  <c r="Q2850" i="21"/>
  <c r="O2851" i="21"/>
  <c r="N2851" i="21"/>
  <c r="Q2851" i="21"/>
  <c r="P2851" i="21"/>
  <c r="L2852" i="21"/>
  <c r="H2853" i="21"/>
  <c r="J2852" i="21"/>
  <c r="M2852" i="21"/>
  <c r="I2852" i="21"/>
  <c r="K2852" i="21"/>
  <c r="L2853" i="21"/>
  <c r="K2853" i="21"/>
  <c r="M2853" i="21"/>
  <c r="I2853" i="21"/>
  <c r="J2853" i="21"/>
  <c r="H2854" i="21"/>
  <c r="P2852" i="21"/>
  <c r="Q2852" i="21"/>
  <c r="O2852" i="21"/>
  <c r="N2852" i="21"/>
  <c r="O2853" i="21"/>
  <c r="Q2853" i="21"/>
  <c r="P2853" i="21"/>
  <c r="N2853" i="21"/>
  <c r="J2854" i="21"/>
  <c r="I2854" i="21"/>
  <c r="M2854" i="21"/>
  <c r="K2854" i="21"/>
  <c r="L2854" i="21"/>
  <c r="H2855" i="21"/>
  <c r="Q2854" i="21"/>
  <c r="P2854" i="21"/>
  <c r="N2854" i="21"/>
  <c r="O2854" i="21"/>
  <c r="J2855" i="21"/>
  <c r="M2855" i="21"/>
  <c r="H2856" i="21"/>
  <c r="K2855" i="21"/>
  <c r="I2855" i="21"/>
  <c r="L2855" i="21"/>
  <c r="K2856" i="21"/>
  <c r="M2856" i="21"/>
  <c r="I2856" i="21"/>
  <c r="L2856" i="21"/>
  <c r="J2856" i="21"/>
  <c r="H2857" i="21"/>
  <c r="P2855" i="21"/>
  <c r="Q2855" i="21"/>
  <c r="N2855" i="21"/>
  <c r="O2855" i="21"/>
  <c r="N2856" i="21"/>
  <c r="P2856" i="21"/>
  <c r="Q2856" i="21"/>
  <c r="O2856" i="21"/>
  <c r="H2858" i="21"/>
  <c r="J2857" i="21"/>
  <c r="I2857" i="21"/>
  <c r="K2857" i="21"/>
  <c r="M2857" i="21"/>
  <c r="L2857" i="21"/>
  <c r="H2859" i="21"/>
  <c r="J2858" i="21"/>
  <c r="K2858" i="21"/>
  <c r="I2858" i="21"/>
  <c r="M2858" i="21"/>
  <c r="L2858" i="21"/>
  <c r="P2857" i="21"/>
  <c r="Q2857" i="21"/>
  <c r="O2857" i="21"/>
  <c r="N2857" i="21"/>
  <c r="J2859" i="21"/>
  <c r="M2859" i="21"/>
  <c r="K2859" i="21"/>
  <c r="H2860" i="21"/>
  <c r="I2859" i="21"/>
  <c r="L2859" i="21"/>
  <c r="O2858" i="21"/>
  <c r="Q2858" i="21"/>
  <c r="N2858" i="21"/>
  <c r="P2858" i="21"/>
  <c r="I2860" i="21"/>
  <c r="L2860" i="21"/>
  <c r="J2860" i="21"/>
  <c r="K2860" i="21"/>
  <c r="H2861" i="21"/>
  <c r="M2860" i="21"/>
  <c r="P2859" i="21"/>
  <c r="Q2859" i="21"/>
  <c r="O2859" i="21"/>
  <c r="N2859" i="21"/>
  <c r="O2860" i="21"/>
  <c r="P2860" i="21"/>
  <c r="N2860" i="21"/>
  <c r="Q2860" i="21"/>
  <c r="I2861" i="21"/>
  <c r="M2861" i="21"/>
  <c r="K2861" i="21"/>
  <c r="J2861" i="21"/>
  <c r="H2862" i="21"/>
  <c r="L2861" i="21"/>
  <c r="Q2861" i="21"/>
  <c r="O2861" i="21"/>
  <c r="N2861" i="21"/>
  <c r="P2861" i="21"/>
  <c r="H2863" i="21"/>
  <c r="L2862" i="21"/>
  <c r="K2862" i="21"/>
  <c r="J2862" i="21"/>
  <c r="I2862" i="21"/>
  <c r="M2862" i="21"/>
  <c r="K2863" i="21"/>
  <c r="M2863" i="21"/>
  <c r="H2864" i="21"/>
  <c r="I2863" i="21"/>
  <c r="L2863" i="21"/>
  <c r="J2863" i="21"/>
  <c r="N2862" i="21"/>
  <c r="Q2862" i="21"/>
  <c r="O2862" i="21"/>
  <c r="P2862" i="21"/>
  <c r="M2864" i="21"/>
  <c r="J2864" i="21"/>
  <c r="I2864" i="21"/>
  <c r="H2865" i="21"/>
  <c r="K2864" i="21"/>
  <c r="L2864" i="21"/>
  <c r="P2863" i="21"/>
  <c r="Q2863" i="21"/>
  <c r="N2863" i="21"/>
  <c r="O2863" i="21"/>
  <c r="N2864" i="21"/>
  <c r="O2864" i="21"/>
  <c r="P2864" i="21"/>
  <c r="Q2864" i="21"/>
  <c r="L2865" i="21"/>
  <c r="J2865" i="21"/>
  <c r="M2865" i="21"/>
  <c r="I2865" i="21"/>
  <c r="K2865" i="21"/>
  <c r="H2866" i="21"/>
  <c r="N2865" i="21"/>
  <c r="P2865" i="21"/>
  <c r="O2865" i="21"/>
  <c r="Q2865" i="21"/>
  <c r="M2866" i="21"/>
  <c r="J2866" i="21"/>
  <c r="I2866" i="21"/>
  <c r="K2866" i="21"/>
  <c r="H2867" i="21"/>
  <c r="L2866" i="21"/>
  <c r="P2866" i="21"/>
  <c r="N2866" i="21"/>
  <c r="O2866" i="21"/>
  <c r="Q2866" i="21"/>
  <c r="H2868" i="21"/>
  <c r="M2867" i="21"/>
  <c r="L2867" i="21"/>
  <c r="K2867" i="21"/>
  <c r="I2867" i="21"/>
  <c r="J2867" i="21"/>
  <c r="H2869" i="21"/>
  <c r="J2868" i="21"/>
  <c r="L2868" i="21"/>
  <c r="I2868" i="21"/>
  <c r="M2868" i="21"/>
  <c r="K2868" i="21"/>
  <c r="P2867" i="21"/>
  <c r="Q2867" i="21"/>
  <c r="N2867" i="21"/>
  <c r="O2867" i="21"/>
  <c r="K2869" i="21"/>
  <c r="M2869" i="21"/>
  <c r="I2869" i="21"/>
  <c r="H2870" i="21"/>
  <c r="J2869" i="21"/>
  <c r="L2869" i="21"/>
  <c r="P2868" i="21"/>
  <c r="Q2868" i="21"/>
  <c r="O2868" i="21"/>
  <c r="N2868" i="21"/>
  <c r="Q2869" i="21"/>
  <c r="O2869" i="21"/>
  <c r="N2869" i="21"/>
  <c r="P2869" i="21"/>
  <c r="L2870" i="21"/>
  <c r="I2870" i="21"/>
  <c r="K2870" i="21"/>
  <c r="H2871" i="21"/>
  <c r="J2870" i="21"/>
  <c r="M2870" i="21"/>
  <c r="N2870" i="21"/>
  <c r="O2870" i="21"/>
  <c r="Q2870" i="21"/>
  <c r="P2870" i="21"/>
  <c r="H2872" i="21"/>
  <c r="L2871" i="21"/>
  <c r="K2871" i="21"/>
  <c r="I2871" i="21"/>
  <c r="J2871" i="21"/>
  <c r="M2871" i="21"/>
  <c r="J2872" i="21"/>
  <c r="L2872" i="21"/>
  <c r="K2872" i="21"/>
  <c r="M2872" i="21"/>
  <c r="I2872" i="21"/>
  <c r="H2873" i="21"/>
  <c r="P2871" i="21"/>
  <c r="Q2871" i="21"/>
  <c r="N2871" i="21"/>
  <c r="O2871" i="21"/>
  <c r="Q2872" i="21"/>
  <c r="O2872" i="21"/>
  <c r="N2872" i="21"/>
  <c r="P2872" i="21"/>
  <c r="J2873" i="21"/>
  <c r="H2874" i="21"/>
  <c r="I2873" i="21"/>
  <c r="L2873" i="21"/>
  <c r="M2873" i="21"/>
  <c r="K2873" i="21"/>
  <c r="K2874" i="21"/>
  <c r="I2874" i="21"/>
  <c r="H2875" i="21"/>
  <c r="L2874" i="21"/>
  <c r="M2874" i="21"/>
  <c r="J2874" i="21"/>
  <c r="N2873" i="21"/>
  <c r="Q2873" i="21"/>
  <c r="O2873" i="21"/>
  <c r="P2873" i="21"/>
  <c r="P2874" i="21"/>
  <c r="Q2874" i="21"/>
  <c r="N2874" i="21"/>
  <c r="O2874" i="21"/>
  <c r="L2875" i="21"/>
  <c r="I2875" i="21"/>
  <c r="J2875" i="21"/>
  <c r="K2875" i="21"/>
  <c r="H2876" i="21"/>
  <c r="M2875" i="21"/>
  <c r="P2875" i="21"/>
  <c r="N2875" i="21"/>
  <c r="Q2875" i="21"/>
  <c r="O2875" i="21"/>
  <c r="J2876" i="21"/>
  <c r="K2876" i="21"/>
  <c r="H2877" i="21"/>
  <c r="L2876" i="21"/>
  <c r="I2876" i="21"/>
  <c r="M2876" i="21"/>
  <c r="J2877" i="21"/>
  <c r="M2877" i="21"/>
  <c r="H2878" i="21"/>
  <c r="K2877" i="21"/>
  <c r="I2877" i="21"/>
  <c r="L2877" i="21"/>
  <c r="P2876" i="21"/>
  <c r="O2876" i="21"/>
  <c r="Q2876" i="21"/>
  <c r="N2876" i="21"/>
  <c r="J2878" i="21"/>
  <c r="H2879" i="21"/>
  <c r="K2878" i="21"/>
  <c r="L2878" i="21"/>
  <c r="I2878" i="21"/>
  <c r="M2878" i="21"/>
  <c r="P2877" i="21"/>
  <c r="O2877" i="21"/>
  <c r="Q2877" i="21"/>
  <c r="N2877" i="21"/>
  <c r="J2879" i="21"/>
  <c r="I2879" i="21"/>
  <c r="H2880" i="21"/>
  <c r="L2879" i="21"/>
  <c r="K2879" i="21"/>
  <c r="M2879" i="21"/>
  <c r="Q2878" i="21"/>
  <c r="P2878" i="21"/>
  <c r="N2878" i="21"/>
  <c r="O2878" i="21"/>
  <c r="Q2879" i="21"/>
  <c r="O2879" i="21"/>
  <c r="N2879" i="21"/>
  <c r="P2879" i="21"/>
  <c r="I2880" i="21"/>
  <c r="L2880" i="21"/>
  <c r="H2881" i="21"/>
  <c r="M2880" i="21"/>
  <c r="K2880" i="21"/>
  <c r="J2880" i="21"/>
  <c r="N2880" i="21"/>
  <c r="Q2880" i="21"/>
  <c r="P2880" i="21"/>
  <c r="O2880" i="21"/>
  <c r="H2882" i="21"/>
  <c r="K2881" i="21"/>
  <c r="I2881" i="21"/>
  <c r="L2881" i="21"/>
  <c r="M2881" i="21"/>
  <c r="J2881" i="21"/>
  <c r="M2882" i="21"/>
  <c r="J2882" i="21"/>
  <c r="H2883" i="21"/>
  <c r="I2882" i="21"/>
  <c r="L2882" i="21"/>
  <c r="K2882" i="21"/>
  <c r="Q2881" i="21"/>
  <c r="N2881" i="21"/>
  <c r="O2881" i="21"/>
  <c r="P2881" i="21"/>
  <c r="M2883" i="21"/>
  <c r="H2884" i="21"/>
  <c r="I2883" i="21"/>
  <c r="J2883" i="21"/>
  <c r="K2883" i="21"/>
  <c r="L2883" i="21"/>
  <c r="Q2882" i="21"/>
  <c r="P2882" i="21"/>
  <c r="O2882" i="21"/>
  <c r="N2882" i="21"/>
  <c r="L2884" i="21"/>
  <c r="J2884" i="21"/>
  <c r="H2885" i="21"/>
  <c r="K2884" i="21"/>
  <c r="M2884" i="21"/>
  <c r="I2884" i="21"/>
  <c r="P2883" i="21"/>
  <c r="Q2883" i="21"/>
  <c r="O2883" i="21"/>
  <c r="N2883" i="21"/>
  <c r="L2885" i="21"/>
  <c r="J2885" i="21"/>
  <c r="M2885" i="21"/>
  <c r="H2886" i="21"/>
  <c r="I2885" i="21"/>
  <c r="K2885" i="21"/>
  <c r="P2884" i="21"/>
  <c r="O2884" i="21"/>
  <c r="Q2884" i="21"/>
  <c r="N2884" i="21"/>
  <c r="I2886" i="21"/>
  <c r="H2887" i="21"/>
  <c r="K2886" i="21"/>
  <c r="M2886" i="21"/>
  <c r="J2886" i="21"/>
  <c r="L2886" i="21"/>
  <c r="N2885" i="21"/>
  <c r="O2885" i="21"/>
  <c r="P2885" i="21"/>
  <c r="Q2885" i="21"/>
  <c r="N2886" i="21"/>
  <c r="P2886" i="21"/>
  <c r="O2886" i="21"/>
  <c r="Q2886" i="21"/>
  <c r="I2887" i="21"/>
  <c r="H2888" i="21"/>
  <c r="K2887" i="21"/>
  <c r="L2887" i="21"/>
  <c r="J2887" i="21"/>
  <c r="M2887" i="21"/>
  <c r="P2887" i="21"/>
  <c r="O2887" i="21"/>
  <c r="N2887" i="21"/>
  <c r="Q2887" i="21"/>
  <c r="J2888" i="21"/>
  <c r="H2889" i="21"/>
  <c r="I2888" i="21"/>
  <c r="L2888" i="21"/>
  <c r="K2888" i="21"/>
  <c r="M2888" i="21"/>
  <c r="J2889" i="21"/>
  <c r="I2889" i="21"/>
  <c r="K2889" i="21"/>
  <c r="H2890" i="21"/>
  <c r="M2889" i="21"/>
  <c r="L2889" i="21"/>
  <c r="P2888" i="21"/>
  <c r="N2888" i="21"/>
  <c r="O2888" i="21"/>
  <c r="Q2888" i="21"/>
  <c r="N2889" i="21"/>
  <c r="O2889" i="21"/>
  <c r="P2889" i="21"/>
  <c r="Q2889" i="21"/>
  <c r="H2891" i="21"/>
  <c r="K2890" i="21"/>
  <c r="L2890" i="21"/>
  <c r="J2890" i="21"/>
  <c r="I2890" i="21"/>
  <c r="M2890" i="21"/>
  <c r="K2891" i="21"/>
  <c r="I2891" i="21"/>
  <c r="H2892" i="21"/>
  <c r="L2891" i="21"/>
  <c r="M2891" i="21"/>
  <c r="J2891" i="21"/>
  <c r="O2890" i="21"/>
  <c r="Q2890" i="21"/>
  <c r="P2890" i="21"/>
  <c r="N2890" i="21"/>
  <c r="O2891" i="21"/>
  <c r="P2891" i="21"/>
  <c r="Q2891" i="21"/>
  <c r="N2891" i="21"/>
  <c r="I2892" i="21"/>
  <c r="J2892" i="21"/>
  <c r="M2892" i="21"/>
  <c r="K2892" i="21"/>
  <c r="L2892" i="21"/>
  <c r="H2893" i="21"/>
  <c r="Q2892" i="21"/>
  <c r="P2892" i="21"/>
  <c r="O2892" i="21"/>
  <c r="N2892" i="21"/>
  <c r="H2894" i="21"/>
  <c r="M2893" i="21"/>
  <c r="L2893" i="21"/>
  <c r="I2893" i="21"/>
  <c r="K2893" i="21"/>
  <c r="J2893" i="21"/>
  <c r="H2895" i="21"/>
  <c r="I2894" i="21"/>
  <c r="J2894" i="21"/>
  <c r="K2894" i="21"/>
  <c r="L2894" i="21"/>
  <c r="M2894" i="21"/>
  <c r="P2893" i="21"/>
  <c r="N2893" i="21"/>
  <c r="Q2893" i="21"/>
  <c r="O2893" i="21"/>
  <c r="L2895" i="21"/>
  <c r="H2896" i="21"/>
  <c r="K2895" i="21"/>
  <c r="M2895" i="21"/>
  <c r="I2895" i="21"/>
  <c r="J2895" i="21"/>
  <c r="P2894" i="21"/>
  <c r="O2894" i="21"/>
  <c r="N2894" i="21"/>
  <c r="Q2894" i="21"/>
  <c r="H2897" i="21"/>
  <c r="K2896" i="21"/>
  <c r="I2896" i="21"/>
  <c r="L2896" i="21"/>
  <c r="M2896" i="21"/>
  <c r="J2896" i="21"/>
  <c r="N2895" i="21"/>
  <c r="Q2895" i="21"/>
  <c r="P2895" i="21"/>
  <c r="O2895" i="21"/>
  <c r="J2897" i="21"/>
  <c r="L2897" i="21"/>
  <c r="K2897" i="21"/>
  <c r="H2898" i="21"/>
  <c r="I2897" i="21"/>
  <c r="M2897" i="21"/>
  <c r="P2896" i="21"/>
  <c r="Q2896" i="21"/>
  <c r="N2896" i="21"/>
  <c r="O2896" i="21"/>
  <c r="H2899" i="21"/>
  <c r="M2898" i="21"/>
  <c r="I2898" i="21"/>
  <c r="J2898" i="21"/>
  <c r="L2898" i="21"/>
  <c r="K2898" i="21"/>
  <c r="P2897" i="21"/>
  <c r="N2897" i="21"/>
  <c r="Q2897" i="21"/>
  <c r="O2897" i="21"/>
  <c r="K2899" i="21"/>
  <c r="I2899" i="21"/>
  <c r="J2899" i="21"/>
  <c r="M2899" i="21"/>
  <c r="L2899" i="21"/>
  <c r="H2900" i="21"/>
  <c r="P2898" i="21"/>
  <c r="N2898" i="21"/>
  <c r="Q2898" i="21"/>
  <c r="O2898" i="21"/>
  <c r="N2899" i="21"/>
  <c r="Q2899" i="21"/>
  <c r="P2899" i="21"/>
  <c r="O2899" i="21"/>
  <c r="L2900" i="21"/>
  <c r="K2900" i="21"/>
  <c r="H2901" i="21"/>
  <c r="J2900" i="21"/>
  <c r="I2900" i="21"/>
  <c r="M2900" i="21"/>
  <c r="H2902" i="21"/>
  <c r="L2901" i="21"/>
  <c r="K2901" i="21"/>
  <c r="J2901" i="21"/>
  <c r="M2901" i="21"/>
  <c r="I2901" i="21"/>
  <c r="Q2900" i="21"/>
  <c r="P2900" i="21"/>
  <c r="O2900" i="21"/>
  <c r="N2900" i="21"/>
  <c r="L2902" i="21"/>
  <c r="H2903" i="21"/>
  <c r="I2902" i="21"/>
  <c r="K2902" i="21"/>
  <c r="M2902" i="21"/>
  <c r="J2902" i="21"/>
  <c r="Q2901" i="21"/>
  <c r="P2901" i="21"/>
  <c r="O2901" i="21"/>
  <c r="N2901" i="21"/>
  <c r="K2903" i="21"/>
  <c r="J2903" i="21"/>
  <c r="L2903" i="21"/>
  <c r="M2903" i="21"/>
  <c r="H2904" i="21"/>
  <c r="I2903" i="21"/>
  <c r="Q2902" i="21"/>
  <c r="O2902" i="21"/>
  <c r="N2902" i="21"/>
  <c r="P2902" i="21"/>
  <c r="M2904" i="21"/>
  <c r="K2904" i="21"/>
  <c r="L2904" i="21"/>
  <c r="I2904" i="21"/>
  <c r="J2904" i="21"/>
  <c r="H2905" i="21"/>
  <c r="P2903" i="21"/>
  <c r="O2903" i="21"/>
  <c r="Q2903" i="21"/>
  <c r="N2903" i="21"/>
  <c r="Q2904" i="21"/>
  <c r="O2904" i="21"/>
  <c r="N2904" i="21"/>
  <c r="P2904" i="21"/>
  <c r="M2905" i="21"/>
  <c r="K2905" i="21"/>
  <c r="L2905" i="21"/>
  <c r="J2905" i="21"/>
  <c r="H2906" i="21"/>
  <c r="I2905" i="21"/>
  <c r="M2906" i="21"/>
  <c r="I2906" i="21"/>
  <c r="L2906" i="21"/>
  <c r="K2906" i="21"/>
  <c r="H2907" i="21"/>
  <c r="J2906" i="21"/>
  <c r="N2905" i="21"/>
  <c r="O2905" i="21"/>
  <c r="Q2905" i="21"/>
  <c r="P2905" i="21"/>
  <c r="O2906" i="21"/>
  <c r="P2906" i="21"/>
  <c r="Q2906" i="21"/>
  <c r="N2906" i="21"/>
  <c r="I2907" i="21"/>
  <c r="H2908" i="21"/>
  <c r="M2907" i="21"/>
  <c r="K2907" i="21"/>
  <c r="J2907" i="21"/>
  <c r="L2907" i="21"/>
  <c r="P2907" i="21"/>
  <c r="Q2907" i="21"/>
  <c r="N2907" i="21"/>
  <c r="O2907" i="21"/>
  <c r="L2908" i="21"/>
  <c r="I2908" i="21"/>
  <c r="H2909" i="21"/>
  <c r="J2908" i="21"/>
  <c r="K2908" i="21"/>
  <c r="M2908" i="21"/>
  <c r="N2908" i="21"/>
  <c r="Q2908" i="21"/>
  <c r="P2908" i="21"/>
  <c r="O2908" i="21"/>
  <c r="H2910" i="21"/>
  <c r="L2909" i="21"/>
  <c r="I2909" i="21"/>
  <c r="M2909" i="21"/>
  <c r="K2909" i="21"/>
  <c r="J2909" i="21"/>
  <c r="L2910" i="21"/>
  <c r="J2910" i="21"/>
  <c r="H2911" i="21"/>
  <c r="M2910" i="21"/>
  <c r="I2910" i="21"/>
  <c r="K2910" i="21"/>
  <c r="N2909" i="21"/>
  <c r="O2909" i="21"/>
  <c r="P2909" i="21"/>
  <c r="Q2909" i="21"/>
  <c r="L2911" i="21"/>
  <c r="H2912" i="21"/>
  <c r="J2911" i="21"/>
  <c r="I2911" i="21"/>
  <c r="K2911" i="21"/>
  <c r="M2911" i="21"/>
  <c r="P2910" i="21"/>
  <c r="N2910" i="21"/>
  <c r="Q2910" i="21"/>
  <c r="O2910" i="21"/>
  <c r="I2912" i="21"/>
  <c r="J2912" i="21"/>
  <c r="L2912" i="21"/>
  <c r="K2912" i="21"/>
  <c r="M2912" i="21"/>
  <c r="H2913" i="21"/>
  <c r="O2911" i="21"/>
  <c r="P2911" i="21"/>
  <c r="Q2911" i="21"/>
  <c r="N2911" i="21"/>
  <c r="N2912" i="21"/>
  <c r="P2912" i="21"/>
  <c r="O2912" i="21"/>
  <c r="Q2912" i="21"/>
  <c r="I2913" i="21"/>
  <c r="J2913" i="21"/>
  <c r="H2914" i="21"/>
  <c r="M2913" i="21"/>
  <c r="L2913" i="21"/>
  <c r="K2913" i="21"/>
  <c r="O2913" i="21"/>
  <c r="P2913" i="21"/>
  <c r="N2913" i="21"/>
  <c r="Q2913" i="21"/>
  <c r="L2914" i="21"/>
  <c r="J2914" i="21"/>
  <c r="H2915" i="21"/>
  <c r="K2914" i="21"/>
  <c r="I2914" i="21"/>
  <c r="M2914" i="21"/>
  <c r="J2915" i="21"/>
  <c r="L2915" i="21"/>
  <c r="M2915" i="21"/>
  <c r="H2916" i="21"/>
  <c r="K2915" i="21"/>
  <c r="I2915" i="21"/>
  <c r="P2914" i="21"/>
  <c r="O2914" i="21"/>
  <c r="Q2914" i="21"/>
  <c r="N2914" i="21"/>
  <c r="H2917" i="21"/>
  <c r="I2916" i="21"/>
  <c r="K2916" i="21"/>
  <c r="M2916" i="21"/>
  <c r="J2916" i="21"/>
  <c r="L2916" i="21"/>
  <c r="Q2915" i="21"/>
  <c r="O2915" i="21"/>
  <c r="P2915" i="21"/>
  <c r="N2915" i="21"/>
  <c r="I2917" i="21"/>
  <c r="K2917" i="21"/>
  <c r="M2917" i="21"/>
  <c r="J2917" i="21"/>
  <c r="L2917" i="21"/>
  <c r="H2918" i="21"/>
  <c r="Q2916" i="21"/>
  <c r="O2916" i="21"/>
  <c r="P2916" i="21"/>
  <c r="N2916" i="21"/>
  <c r="N2917" i="21"/>
  <c r="Q2917" i="21"/>
  <c r="O2917" i="21"/>
  <c r="P2917" i="21"/>
  <c r="I2918" i="21"/>
  <c r="J2918" i="21"/>
  <c r="M2918" i="21"/>
  <c r="L2918" i="21"/>
  <c r="H2919" i="21"/>
  <c r="K2918" i="21"/>
  <c r="O2918" i="21"/>
  <c r="P2918" i="21"/>
  <c r="N2918" i="21"/>
  <c r="Q2918" i="21"/>
  <c r="I2919" i="21"/>
  <c r="H2920" i="21"/>
  <c r="L2919" i="21"/>
  <c r="M2919" i="21"/>
  <c r="J2919" i="21"/>
  <c r="K2919" i="21"/>
  <c r="P2919" i="21"/>
  <c r="O2919" i="21"/>
  <c r="N2919" i="21"/>
  <c r="Q2919" i="21"/>
  <c r="I2920" i="21"/>
  <c r="L2920" i="21"/>
  <c r="M2920" i="21"/>
  <c r="J2920" i="21"/>
  <c r="H2921" i="21"/>
  <c r="K2920" i="21"/>
  <c r="O2920" i="21"/>
  <c r="N2920" i="21"/>
  <c r="P2920" i="21"/>
  <c r="Q2920" i="21"/>
  <c r="K2921" i="21"/>
  <c r="J2921" i="21"/>
  <c r="I2921" i="21"/>
  <c r="M2921" i="21"/>
  <c r="L2921" i="21"/>
  <c r="H2922" i="21"/>
  <c r="O2921" i="21"/>
  <c r="N2921" i="21"/>
  <c r="P2921" i="21"/>
  <c r="Q2921" i="21"/>
  <c r="K2922" i="21"/>
  <c r="H2923" i="21"/>
  <c r="L2922" i="21"/>
  <c r="I2922" i="21"/>
  <c r="M2922" i="21"/>
  <c r="J2922" i="21"/>
  <c r="J2923" i="21"/>
  <c r="M2923" i="21"/>
  <c r="H2924" i="21"/>
  <c r="L2923" i="21"/>
  <c r="K2923" i="21"/>
  <c r="I2923" i="21"/>
  <c r="Q2922" i="21"/>
  <c r="O2922" i="21"/>
  <c r="P2922" i="21"/>
  <c r="N2922" i="21"/>
  <c r="K2924" i="21"/>
  <c r="J2924" i="21"/>
  <c r="L2924" i="21"/>
  <c r="M2924" i="21"/>
  <c r="H2925" i="21"/>
  <c r="I2924" i="21"/>
  <c r="O2923" i="21"/>
  <c r="Q2923" i="21"/>
  <c r="N2923" i="21"/>
  <c r="P2923" i="21"/>
  <c r="K2925" i="21"/>
  <c r="H2926" i="21"/>
  <c r="L2925" i="21"/>
  <c r="M2925" i="21"/>
  <c r="J2925" i="21"/>
  <c r="I2925" i="21"/>
  <c r="Q2924" i="21"/>
  <c r="P2924" i="21"/>
  <c r="N2924" i="21"/>
  <c r="O2924" i="21"/>
  <c r="J2926" i="21"/>
  <c r="M2926" i="21"/>
  <c r="K2926" i="21"/>
  <c r="L2926" i="21"/>
  <c r="I2926" i="21"/>
  <c r="H2927" i="21"/>
  <c r="P2925" i="21"/>
  <c r="O2925" i="21"/>
  <c r="N2925" i="21"/>
  <c r="Q2925" i="21"/>
  <c r="P2926" i="21"/>
  <c r="O2926" i="21"/>
  <c r="Q2926" i="21"/>
  <c r="N2926" i="21"/>
  <c r="I2927" i="21"/>
  <c r="H2928" i="21"/>
  <c r="M2927" i="21"/>
  <c r="K2927" i="21"/>
  <c r="L2927" i="21"/>
  <c r="J2927" i="21"/>
  <c r="N2927" i="21"/>
  <c r="Q2927" i="21"/>
  <c r="O2927" i="21"/>
  <c r="P2927" i="21"/>
  <c r="I2928" i="21"/>
  <c r="M2928" i="21"/>
  <c r="L2928" i="21"/>
  <c r="J2928" i="21"/>
  <c r="H2929" i="21"/>
  <c r="K2928" i="21"/>
  <c r="O2928" i="21"/>
  <c r="P2928" i="21"/>
  <c r="Q2928" i="21"/>
  <c r="N2928" i="21"/>
  <c r="H2930" i="21"/>
  <c r="J2929" i="21"/>
  <c r="M2929" i="21"/>
  <c r="L2929" i="21"/>
  <c r="I2929" i="21"/>
  <c r="K2929" i="21"/>
  <c r="H2931" i="21"/>
  <c r="I2930" i="21"/>
  <c r="L2930" i="21"/>
  <c r="J2930" i="21"/>
  <c r="K2930" i="21"/>
  <c r="M2930" i="21"/>
  <c r="O2929" i="21"/>
  <c r="N2929" i="21"/>
  <c r="P2929" i="21"/>
  <c r="Q2929" i="21"/>
  <c r="J2931" i="21"/>
  <c r="M2931" i="21"/>
  <c r="I2931" i="21"/>
  <c r="L2931" i="21"/>
  <c r="K2931" i="21"/>
  <c r="H2932" i="21"/>
  <c r="P2930" i="21"/>
  <c r="N2930" i="21"/>
  <c r="Q2930" i="21"/>
  <c r="O2930" i="21"/>
  <c r="N2931" i="21"/>
  <c r="Q2931" i="21"/>
  <c r="O2931" i="21"/>
  <c r="P2931" i="21"/>
  <c r="I2932" i="21"/>
  <c r="J2932" i="21"/>
  <c r="L2932" i="21"/>
  <c r="H2933" i="21"/>
  <c r="K2932" i="21"/>
  <c r="M2932" i="21"/>
  <c r="Q2932" i="21"/>
  <c r="P2932" i="21"/>
  <c r="O2932" i="21"/>
  <c r="N2932" i="21"/>
  <c r="K2933" i="21"/>
  <c r="J2933" i="21"/>
  <c r="M2933" i="21"/>
  <c r="I2933" i="21"/>
  <c r="L2933" i="21"/>
  <c r="H2934" i="21"/>
  <c r="Q2933" i="21"/>
  <c r="O2933" i="21"/>
  <c r="P2933" i="21"/>
  <c r="N2933" i="21"/>
  <c r="J2934" i="21"/>
  <c r="I2934" i="21"/>
  <c r="M2934" i="21"/>
  <c r="H2935" i="21"/>
  <c r="K2934" i="21"/>
  <c r="L2934" i="21"/>
  <c r="O2934" i="21"/>
  <c r="P2934" i="21"/>
  <c r="N2934" i="21"/>
  <c r="Q2934" i="21"/>
  <c r="I2935" i="21"/>
  <c r="J2935" i="21"/>
  <c r="L2935" i="21"/>
  <c r="K2935" i="21"/>
  <c r="H2936" i="21"/>
  <c r="M2935" i="21"/>
  <c r="N2935" i="21"/>
  <c r="Q2935" i="21"/>
  <c r="P2935" i="21"/>
  <c r="O2935" i="21"/>
  <c r="I2936" i="21"/>
  <c r="K2936" i="21"/>
  <c r="H2937" i="21"/>
  <c r="L2936" i="21"/>
  <c r="J2936" i="21"/>
  <c r="M2936" i="21"/>
  <c r="O2936" i="21"/>
  <c r="Q2936" i="21"/>
  <c r="N2936" i="21"/>
  <c r="P2936" i="21"/>
  <c r="K2937" i="21"/>
  <c r="J2937" i="21"/>
  <c r="I2937" i="21"/>
  <c r="M2937" i="21"/>
  <c r="L2937" i="21"/>
  <c r="H2938" i="21"/>
  <c r="N2937" i="21"/>
  <c r="O2937" i="21"/>
  <c r="P2937" i="21"/>
  <c r="Q2937" i="21"/>
  <c r="H2939" i="21"/>
  <c r="K2938" i="21"/>
  <c r="L2938" i="21"/>
  <c r="J2938" i="21"/>
  <c r="I2938" i="21"/>
  <c r="M2938" i="21"/>
  <c r="K2939" i="21"/>
  <c r="I2939" i="21"/>
  <c r="L2939" i="21"/>
  <c r="J2939" i="21"/>
  <c r="H2940" i="21"/>
  <c r="M2939" i="21"/>
  <c r="P2938" i="21"/>
  <c r="Q2938" i="21"/>
  <c r="N2938" i="21"/>
  <c r="O2938" i="21"/>
  <c r="O2939" i="21"/>
  <c r="Q2939" i="21"/>
  <c r="P2939" i="21"/>
  <c r="N2939" i="21"/>
  <c r="M2940" i="21"/>
  <c r="L2940" i="21"/>
  <c r="J2940" i="21"/>
  <c r="K2940" i="21"/>
  <c r="I2940" i="21"/>
  <c r="H2941" i="21"/>
  <c r="O2940" i="21"/>
  <c r="Q2940" i="21"/>
  <c r="P2940" i="21"/>
  <c r="N2940" i="21"/>
  <c r="L2941" i="21"/>
  <c r="H2942" i="21"/>
  <c r="M2941" i="21"/>
  <c r="K2941" i="21"/>
  <c r="I2941" i="21"/>
  <c r="J2941" i="21"/>
  <c r="M2942" i="21"/>
  <c r="J2942" i="21"/>
  <c r="I2942" i="21"/>
  <c r="K2942" i="21"/>
  <c r="L2942" i="21"/>
  <c r="H2943" i="21"/>
  <c r="N2941" i="21"/>
  <c r="Q2941" i="21"/>
  <c r="O2941" i="21"/>
  <c r="P2941" i="21"/>
  <c r="O2942" i="21"/>
  <c r="P2942" i="21"/>
  <c r="N2942" i="21"/>
  <c r="Q2942" i="21"/>
  <c r="J2943" i="21"/>
  <c r="H2944" i="21"/>
  <c r="K2943" i="21"/>
  <c r="L2943" i="21"/>
  <c r="M2943" i="21"/>
  <c r="I2943" i="21"/>
  <c r="K2944" i="21"/>
  <c r="J2944" i="21"/>
  <c r="M2944" i="21"/>
  <c r="L2944" i="21"/>
  <c r="I2944" i="21"/>
  <c r="H2945" i="21"/>
  <c r="N2943" i="21"/>
  <c r="O2943" i="21"/>
  <c r="Q2943" i="21"/>
  <c r="P2943" i="21"/>
  <c r="O2944" i="21"/>
  <c r="Q2944" i="21"/>
  <c r="N2944" i="21"/>
  <c r="P2944" i="21"/>
  <c r="K2945" i="21"/>
  <c r="M2945" i="21"/>
  <c r="L2945" i="21"/>
  <c r="I2945" i="21"/>
  <c r="J2945" i="21"/>
  <c r="H2946" i="21"/>
  <c r="Q2945" i="21"/>
  <c r="N2945" i="21"/>
  <c r="O2945" i="21"/>
  <c r="P2945" i="21"/>
  <c r="M2946" i="21"/>
  <c r="I2946" i="21"/>
  <c r="J2946" i="21"/>
  <c r="L2946" i="21"/>
  <c r="K2946" i="21"/>
  <c r="H2947" i="21"/>
  <c r="P2946" i="21"/>
  <c r="Q2946" i="21"/>
  <c r="N2946" i="21"/>
  <c r="O2946" i="21"/>
  <c r="K2947" i="21"/>
  <c r="I2947" i="21"/>
  <c r="M2947" i="21"/>
  <c r="L2947" i="21"/>
  <c r="J2947" i="21"/>
  <c r="H2948" i="21"/>
  <c r="N2947" i="21"/>
  <c r="O2947" i="21"/>
  <c r="P2947" i="21"/>
  <c r="Q2947" i="21"/>
  <c r="J2948" i="21"/>
  <c r="I2948" i="21"/>
  <c r="H2949" i="21"/>
  <c r="K2948" i="21"/>
  <c r="L2948" i="21"/>
  <c r="M2948" i="21"/>
  <c r="N2948" i="21"/>
  <c r="P2948" i="21"/>
  <c r="Q2948" i="21"/>
  <c r="O2948" i="21"/>
  <c r="H2950" i="21"/>
  <c r="K2949" i="21"/>
  <c r="J2949" i="21"/>
  <c r="M2949" i="21"/>
  <c r="L2949" i="21"/>
  <c r="I2949" i="21"/>
  <c r="M2950" i="21"/>
  <c r="L2950" i="21"/>
  <c r="J2950" i="21"/>
  <c r="I2950" i="21"/>
  <c r="H2951" i="21"/>
  <c r="K2950" i="21"/>
  <c r="P2949" i="21"/>
  <c r="Q2949" i="21"/>
  <c r="O2949" i="21"/>
  <c r="N2949" i="21"/>
  <c r="Q2950" i="21"/>
  <c r="P2950" i="21"/>
  <c r="O2950" i="21"/>
  <c r="N2950" i="21"/>
  <c r="M2951" i="21"/>
  <c r="I2951" i="21"/>
  <c r="H2952" i="21"/>
  <c r="K2951" i="21"/>
  <c r="L2951" i="21"/>
  <c r="J2951" i="21"/>
  <c r="P2951" i="21"/>
  <c r="O2951" i="21"/>
  <c r="N2951" i="21"/>
  <c r="Q2951" i="21"/>
  <c r="J2952" i="21"/>
  <c r="L2952" i="21"/>
  <c r="M2952" i="21"/>
  <c r="I2952" i="21"/>
  <c r="K2952" i="21"/>
  <c r="H2953" i="21"/>
  <c r="P2952" i="21"/>
  <c r="Q2952" i="21"/>
  <c r="N2952" i="21"/>
  <c r="O2952" i="21"/>
  <c r="J2953" i="21"/>
  <c r="H2954" i="21"/>
  <c r="I2953" i="21"/>
  <c r="L2953" i="21"/>
  <c r="K2953" i="21"/>
  <c r="M2953" i="21"/>
  <c r="I2954" i="21"/>
  <c r="K2954" i="21"/>
  <c r="J2954" i="21"/>
  <c r="M2954" i="21"/>
  <c r="L2954" i="21"/>
  <c r="H2955" i="21"/>
  <c r="P2953" i="21"/>
  <c r="O2953" i="21"/>
  <c r="N2953" i="21"/>
  <c r="Q2953" i="21"/>
  <c r="O2954" i="21"/>
  <c r="Q2954" i="21"/>
  <c r="N2954" i="21"/>
  <c r="P2954" i="21"/>
  <c r="H2956" i="21"/>
  <c r="J2955" i="21"/>
  <c r="M2955" i="21"/>
  <c r="I2955" i="21"/>
  <c r="K2955" i="21"/>
  <c r="L2955" i="21"/>
  <c r="K2956" i="21"/>
  <c r="H2957" i="21"/>
  <c r="J2956" i="21"/>
  <c r="L2956" i="21"/>
  <c r="M2956" i="21"/>
  <c r="I2956" i="21"/>
  <c r="Q2955" i="21"/>
  <c r="O2955" i="21"/>
  <c r="N2955" i="21"/>
  <c r="P2955" i="21"/>
  <c r="L2957" i="21"/>
  <c r="K2957" i="21"/>
  <c r="M2957" i="21"/>
  <c r="H2958" i="21"/>
  <c r="J2957" i="21"/>
  <c r="I2957" i="21"/>
  <c r="Q2956" i="21"/>
  <c r="N2956" i="21"/>
  <c r="P2956" i="21"/>
  <c r="O2956" i="21"/>
  <c r="L2958" i="21"/>
  <c r="M2958" i="21"/>
  <c r="K2958" i="21"/>
  <c r="J2958" i="21"/>
  <c r="I2958" i="21"/>
  <c r="H2959" i="21"/>
  <c r="Q2957" i="21"/>
  <c r="O2957" i="21"/>
  <c r="P2957" i="21"/>
  <c r="N2957" i="21"/>
  <c r="Q2958" i="21"/>
  <c r="N2958" i="21"/>
  <c r="P2958" i="21"/>
  <c r="O2958" i="21"/>
  <c r="K2959" i="21"/>
  <c r="M2959" i="21"/>
  <c r="J2959" i="21"/>
  <c r="L2959" i="21"/>
  <c r="H2960" i="21"/>
  <c r="I2959" i="21"/>
  <c r="K2960" i="21"/>
  <c r="L2960" i="21"/>
  <c r="H2961" i="21"/>
  <c r="M2960" i="21"/>
  <c r="I2960" i="21"/>
  <c r="J2960" i="21"/>
  <c r="N2959" i="21"/>
  <c r="O2959" i="21"/>
  <c r="Q2959" i="21"/>
  <c r="P2959" i="21"/>
  <c r="H2962" i="21"/>
  <c r="K2961" i="21"/>
  <c r="L2961" i="21"/>
  <c r="J2961" i="21"/>
  <c r="M2961" i="21"/>
  <c r="I2961" i="21"/>
  <c r="O2960" i="21"/>
  <c r="N2960" i="21"/>
  <c r="P2960" i="21"/>
  <c r="Q2960" i="21"/>
  <c r="K2962" i="21"/>
  <c r="M2962" i="21"/>
  <c r="I2962" i="21"/>
  <c r="H2963" i="21"/>
  <c r="L2962" i="21"/>
  <c r="J2962" i="21"/>
  <c r="O2961" i="21"/>
  <c r="Q2961" i="21"/>
  <c r="P2961" i="21"/>
  <c r="N2961" i="21"/>
  <c r="N2962" i="21"/>
  <c r="Q2962" i="21"/>
  <c r="O2962" i="21"/>
  <c r="P2962" i="21"/>
  <c r="J2963" i="21"/>
  <c r="H2964" i="21"/>
  <c r="L2963" i="21"/>
  <c r="I2963" i="21"/>
  <c r="M2963" i="21"/>
  <c r="K2963" i="21"/>
  <c r="M2964" i="21"/>
  <c r="J2964" i="21"/>
  <c r="K2964" i="21"/>
  <c r="L2964" i="21"/>
  <c r="H2965" i="21"/>
  <c r="I2964" i="21"/>
  <c r="P2963" i="21"/>
  <c r="N2963" i="21"/>
  <c r="O2963" i="21"/>
  <c r="Q2963" i="21"/>
  <c r="I2965" i="21"/>
  <c r="L2965" i="21"/>
  <c r="M2965" i="21"/>
  <c r="K2965" i="21"/>
  <c r="H2966" i="21"/>
  <c r="J2965" i="21"/>
  <c r="P2964" i="21"/>
  <c r="O2964" i="21"/>
  <c r="Q2964" i="21"/>
  <c r="N2964" i="21"/>
  <c r="Q2965" i="21"/>
  <c r="O2965" i="21"/>
  <c r="N2965" i="21"/>
  <c r="P2965" i="21"/>
  <c r="J2966" i="21"/>
  <c r="K2966" i="21"/>
  <c r="H2967" i="21"/>
  <c r="M2966" i="21"/>
  <c r="L2966" i="21"/>
  <c r="I2966" i="21"/>
  <c r="M2967" i="21"/>
  <c r="K2967" i="21"/>
  <c r="L2967" i="21"/>
  <c r="J2967" i="21"/>
  <c r="H2968" i="21"/>
  <c r="I2967" i="21"/>
  <c r="P2966" i="21"/>
  <c r="Q2966" i="21"/>
  <c r="O2966" i="21"/>
  <c r="N2966" i="21"/>
  <c r="M2968" i="21"/>
  <c r="H2969" i="21"/>
  <c r="L2968" i="21"/>
  <c r="K2968" i="21"/>
  <c r="J2968" i="21"/>
  <c r="I2968" i="21"/>
  <c r="N2967" i="21"/>
  <c r="O2967" i="21"/>
  <c r="P2967" i="21"/>
  <c r="Q2967" i="21"/>
  <c r="J2969" i="21"/>
  <c r="L2969" i="21"/>
  <c r="H2970" i="21"/>
  <c r="I2969" i="21"/>
  <c r="M2969" i="21"/>
  <c r="K2969" i="21"/>
  <c r="Q2968" i="21"/>
  <c r="O2968" i="21"/>
  <c r="N2968" i="21"/>
  <c r="P2968" i="21"/>
  <c r="J2970" i="21"/>
  <c r="K2970" i="21"/>
  <c r="I2970" i="21"/>
  <c r="H2971" i="21"/>
  <c r="L2970" i="21"/>
  <c r="M2970" i="21"/>
  <c r="N2969" i="21"/>
  <c r="P2969" i="21"/>
  <c r="O2969" i="21"/>
  <c r="Q2969" i="21"/>
  <c r="N2970" i="21"/>
  <c r="P2970" i="21"/>
  <c r="O2970" i="21"/>
  <c r="Q2970" i="21"/>
  <c r="H2972" i="21"/>
  <c r="I2971" i="21"/>
  <c r="K2971" i="21"/>
  <c r="J2971" i="21"/>
  <c r="M2971" i="21"/>
  <c r="L2971" i="21"/>
  <c r="I2972" i="21"/>
  <c r="L2972" i="21"/>
  <c r="K2972" i="21"/>
  <c r="J2972" i="21"/>
  <c r="H2973" i="21"/>
  <c r="M2972" i="21"/>
  <c r="N2971" i="21"/>
  <c r="P2971" i="21"/>
  <c r="O2971" i="21"/>
  <c r="Q2971" i="21"/>
  <c r="Q2972" i="21"/>
  <c r="N2972" i="21"/>
  <c r="P2972" i="21"/>
  <c r="O2972" i="21"/>
  <c r="H2974" i="21"/>
  <c r="J2973" i="21"/>
  <c r="M2973" i="21"/>
  <c r="L2973" i="21"/>
  <c r="I2973" i="21"/>
  <c r="K2973" i="21"/>
  <c r="H2975" i="21"/>
  <c r="J2974" i="21"/>
  <c r="M2974" i="21"/>
  <c r="L2974" i="21"/>
  <c r="I2974" i="21"/>
  <c r="K2974" i="21"/>
  <c r="N2973" i="21"/>
  <c r="P2973" i="21"/>
  <c r="O2973" i="21"/>
  <c r="Q2973" i="21"/>
  <c r="J2975" i="21"/>
  <c r="H2976" i="21"/>
  <c r="I2975" i="21"/>
  <c r="L2975" i="21"/>
  <c r="M2975" i="21"/>
  <c r="K2975" i="21"/>
  <c r="P2974" i="21"/>
  <c r="N2974" i="21"/>
  <c r="O2974" i="21"/>
  <c r="Q2974" i="21"/>
  <c r="J2976" i="21"/>
  <c r="H2977" i="21"/>
  <c r="K2976" i="21"/>
  <c r="I2976" i="21"/>
  <c r="L2976" i="21"/>
  <c r="M2976" i="21"/>
  <c r="O2975" i="21"/>
  <c r="Q2975" i="21"/>
  <c r="P2975" i="21"/>
  <c r="N2975" i="21"/>
  <c r="I2977" i="21"/>
  <c r="J2977" i="21"/>
  <c r="H2978" i="21"/>
  <c r="K2977" i="21"/>
  <c r="L2977" i="21"/>
  <c r="M2977" i="21"/>
  <c r="O2976" i="21"/>
  <c r="P2976" i="21"/>
  <c r="Q2976" i="21"/>
  <c r="N2976" i="21"/>
  <c r="O2977" i="21"/>
  <c r="Q2977" i="21"/>
  <c r="N2977" i="21"/>
  <c r="P2977" i="21"/>
  <c r="I2978" i="21"/>
  <c r="M2978" i="21"/>
  <c r="L2978" i="21"/>
  <c r="J2978" i="21"/>
  <c r="H2979" i="21"/>
  <c r="K2978" i="21"/>
  <c r="O2978" i="21"/>
  <c r="P2978" i="21"/>
  <c r="N2978" i="21"/>
  <c r="Q2978" i="21"/>
  <c r="M2979" i="21"/>
  <c r="J2979" i="21"/>
  <c r="K2979" i="21"/>
  <c r="L2979" i="21"/>
  <c r="I2979" i="21"/>
  <c r="H2980" i="21"/>
  <c r="Q2979" i="21"/>
  <c r="P2979" i="21"/>
  <c r="N2979" i="21"/>
  <c r="O2979" i="21"/>
  <c r="M2980" i="21"/>
  <c r="K2980" i="21"/>
  <c r="H2981" i="21"/>
  <c r="L2980" i="21"/>
  <c r="I2980" i="21"/>
  <c r="J2980" i="21"/>
  <c r="J2981" i="21"/>
  <c r="M2981" i="21"/>
  <c r="L2981" i="21"/>
  <c r="K2981" i="21"/>
  <c r="I2981" i="21"/>
  <c r="H2982" i="21"/>
  <c r="N2980" i="21"/>
  <c r="Q2980" i="21"/>
  <c r="O2980" i="21"/>
  <c r="P2980" i="21"/>
  <c r="Q2981" i="21"/>
  <c r="O2981" i="21"/>
  <c r="N2981" i="21"/>
  <c r="P2981" i="21"/>
  <c r="M2982" i="21"/>
  <c r="L2982" i="21"/>
  <c r="K2982" i="21"/>
  <c r="H2983" i="21"/>
  <c r="I2982" i="21"/>
  <c r="J2982" i="21"/>
  <c r="M2983" i="21"/>
  <c r="J2983" i="21"/>
  <c r="L2983" i="21"/>
  <c r="H2984" i="21"/>
  <c r="I2983" i="21"/>
  <c r="K2983" i="21"/>
  <c r="N2982" i="21"/>
  <c r="Q2982" i="21"/>
  <c r="P2982" i="21"/>
  <c r="O2982" i="21"/>
  <c r="L2984" i="21"/>
  <c r="H2985" i="21"/>
  <c r="K2984" i="21"/>
  <c r="J2984" i="21"/>
  <c r="I2984" i="21"/>
  <c r="M2984" i="21"/>
  <c r="O2983" i="21"/>
  <c r="Q2983" i="21"/>
  <c r="P2983" i="21"/>
  <c r="N2983" i="21"/>
  <c r="I2985" i="21"/>
  <c r="K2985" i="21"/>
  <c r="J2985" i="21"/>
  <c r="H2986" i="21"/>
  <c r="L2985" i="21"/>
  <c r="M2985" i="21"/>
  <c r="N2984" i="21"/>
  <c r="Q2984" i="21"/>
  <c r="P2984" i="21"/>
  <c r="O2984" i="21"/>
  <c r="O2985" i="21"/>
  <c r="P2985" i="21"/>
  <c r="N2985" i="21"/>
  <c r="Q2985" i="21"/>
  <c r="L2986" i="21"/>
  <c r="K2986" i="21"/>
  <c r="J2986" i="21"/>
  <c r="H2987" i="21"/>
  <c r="M2986" i="21"/>
  <c r="I2986" i="21"/>
  <c r="M2987" i="21"/>
  <c r="L2987" i="21"/>
  <c r="J2987" i="21"/>
  <c r="K2987" i="21"/>
  <c r="I2987" i="21"/>
  <c r="H2988" i="21"/>
  <c r="Q2986" i="21"/>
  <c r="O2986" i="21"/>
  <c r="N2986" i="21"/>
  <c r="P2986" i="21"/>
  <c r="P2987" i="21"/>
  <c r="Q2987" i="21"/>
  <c r="N2987" i="21"/>
  <c r="O2987" i="21"/>
  <c r="H2989" i="21"/>
  <c r="I2988" i="21"/>
  <c r="J2988" i="21"/>
  <c r="K2988" i="21"/>
  <c r="M2988" i="21"/>
  <c r="L2988" i="21"/>
  <c r="I2989" i="21"/>
  <c r="H2990" i="21"/>
  <c r="M2989" i="21"/>
  <c r="L2989" i="21"/>
  <c r="J2989" i="21"/>
  <c r="K2989" i="21"/>
  <c r="P2988" i="21"/>
  <c r="Q2988" i="21"/>
  <c r="N2988" i="21"/>
  <c r="O2988" i="21"/>
  <c r="N2989" i="21"/>
  <c r="P2989" i="21"/>
  <c r="O2989" i="21"/>
  <c r="Q2989" i="21"/>
  <c r="I2990" i="21"/>
  <c r="M2990" i="21"/>
  <c r="H2991" i="21"/>
  <c r="L2990" i="21"/>
  <c r="J2990" i="21"/>
  <c r="K2990" i="21"/>
  <c r="N2990" i="21"/>
  <c r="Q2990" i="21"/>
  <c r="P2990" i="21"/>
  <c r="O2990" i="21"/>
  <c r="L2991" i="21"/>
  <c r="I2991" i="21"/>
  <c r="M2991" i="21"/>
  <c r="J2991" i="21"/>
  <c r="H2992" i="21"/>
  <c r="K2991" i="21"/>
  <c r="Q2991" i="21"/>
  <c r="P2991" i="21"/>
  <c r="O2991" i="21"/>
  <c r="N2991" i="21"/>
  <c r="I2992" i="21"/>
  <c r="H2993" i="21"/>
  <c r="L2992" i="21"/>
  <c r="K2992" i="21"/>
  <c r="M2992" i="21"/>
  <c r="J2992" i="21"/>
  <c r="P2992" i="21"/>
  <c r="Q2992" i="21"/>
  <c r="N2992" i="21"/>
  <c r="O2992" i="21"/>
  <c r="M2993" i="21"/>
  <c r="I2993" i="21"/>
  <c r="H2994" i="21"/>
  <c r="J2993" i="21"/>
  <c r="L2993" i="21"/>
  <c r="K2993" i="21"/>
  <c r="Q2993" i="21"/>
  <c r="P2993" i="21"/>
  <c r="N2993" i="21"/>
  <c r="O2993" i="21"/>
  <c r="H2995" i="21"/>
  <c r="M2994" i="21"/>
  <c r="J2994" i="21"/>
  <c r="L2994" i="21"/>
  <c r="I2994" i="21"/>
  <c r="K2994" i="21"/>
  <c r="H2996" i="21"/>
  <c r="K2995" i="21"/>
  <c r="M2995" i="21"/>
  <c r="J2995" i="21"/>
  <c r="L2995" i="21"/>
  <c r="I2995" i="21"/>
  <c r="P2994" i="21"/>
  <c r="O2994" i="21"/>
  <c r="N2994" i="21"/>
  <c r="Q2994" i="21"/>
  <c r="M2996" i="21"/>
  <c r="I2996" i="21"/>
  <c r="H2997" i="21"/>
  <c r="K2996" i="21"/>
  <c r="L2996" i="21"/>
  <c r="J2996" i="21"/>
  <c r="Q2995" i="21"/>
  <c r="N2995" i="21"/>
  <c r="O2995" i="21"/>
  <c r="P2995" i="21"/>
  <c r="N2996" i="21"/>
  <c r="O2996" i="21"/>
  <c r="Q2996" i="21"/>
  <c r="P2996" i="21"/>
  <c r="L2997" i="21"/>
  <c r="I2997" i="21"/>
  <c r="J2997" i="21"/>
  <c r="M2997" i="21"/>
  <c r="K2997" i="21"/>
  <c r="H2998" i="21"/>
  <c r="N2997" i="21"/>
  <c r="O2997" i="21"/>
  <c r="P2997" i="21"/>
  <c r="Q2997" i="21"/>
  <c r="K2998" i="21"/>
  <c r="I2998" i="21"/>
  <c r="L2998" i="21"/>
  <c r="M2998" i="21"/>
  <c r="H2999" i="21"/>
  <c r="J2998" i="21"/>
  <c r="P2998" i="21"/>
  <c r="Q2998" i="21"/>
  <c r="O2998" i="21"/>
  <c r="N2998" i="21"/>
  <c r="L2999" i="21"/>
  <c r="I2999" i="21"/>
  <c r="M2999" i="21"/>
  <c r="H3000" i="21"/>
  <c r="J2999" i="21"/>
  <c r="K2999" i="21"/>
  <c r="N2999" i="21"/>
  <c r="Q2999" i="21"/>
  <c r="O2999" i="21"/>
  <c r="P2999" i="21"/>
  <c r="M3000" i="21"/>
  <c r="H3001" i="21"/>
  <c r="K3000" i="21"/>
  <c r="L3000" i="21"/>
  <c r="I3000" i="21"/>
  <c r="J3000" i="21"/>
  <c r="K3001" i="21"/>
  <c r="H3002" i="21"/>
  <c r="J3001" i="21"/>
  <c r="I3001" i="21"/>
  <c r="L3001" i="21"/>
  <c r="M3001" i="21"/>
  <c r="Q3000" i="21"/>
  <c r="O3000" i="21"/>
  <c r="P3000" i="21"/>
  <c r="N3000" i="21"/>
  <c r="J3002" i="21"/>
  <c r="M3002" i="21"/>
  <c r="K3002" i="21"/>
  <c r="H3003" i="21"/>
  <c r="L3002" i="21"/>
  <c r="I3002" i="21"/>
  <c r="P3001" i="21"/>
  <c r="Q3001" i="21"/>
  <c r="O3001" i="21"/>
  <c r="N3001" i="21"/>
  <c r="H3004" i="21"/>
  <c r="K3003" i="21"/>
  <c r="J3003" i="21"/>
  <c r="M3003" i="21"/>
  <c r="I3003" i="21"/>
  <c r="L3003" i="21"/>
  <c r="Q3002" i="21"/>
  <c r="N3002" i="21"/>
  <c r="P3002" i="21"/>
  <c r="O3002" i="21"/>
  <c r="M3004" i="21"/>
  <c r="J3004" i="21"/>
  <c r="H3005" i="21"/>
  <c r="L3004" i="21"/>
  <c r="K3004" i="21"/>
  <c r="I3004" i="21"/>
  <c r="Q3003" i="21"/>
  <c r="N3003" i="21"/>
  <c r="P3003" i="21"/>
  <c r="O3003" i="21"/>
  <c r="I3005" i="21"/>
  <c r="L3005" i="21"/>
  <c r="J3005" i="21"/>
  <c r="M3005" i="21"/>
  <c r="H3006" i="21"/>
  <c r="K3005" i="21"/>
  <c r="P3004" i="21"/>
  <c r="Q3004" i="21"/>
  <c r="O3004" i="21"/>
  <c r="N3004" i="21"/>
  <c r="P3005" i="21"/>
  <c r="N3005" i="21"/>
  <c r="Q3005" i="21"/>
  <c r="O3005" i="21"/>
  <c r="J3006" i="21"/>
  <c r="L3006" i="21"/>
  <c r="M3006" i="21"/>
  <c r="K3006" i="21"/>
  <c r="H3007" i="21"/>
  <c r="I3006" i="21"/>
  <c r="M3007" i="21"/>
  <c r="L3007" i="21"/>
  <c r="K3007" i="21"/>
  <c r="I3007" i="21"/>
  <c r="J3007" i="21"/>
  <c r="H3008" i="21"/>
  <c r="O3006" i="21"/>
  <c r="N3006" i="21"/>
  <c r="Q3006" i="21"/>
  <c r="P3006" i="21"/>
  <c r="N3007" i="21"/>
  <c r="Q3007" i="21"/>
  <c r="O3007" i="21"/>
  <c r="P3007" i="21"/>
  <c r="J3008" i="21"/>
  <c r="M3008" i="21"/>
  <c r="I3008" i="21"/>
  <c r="H3009" i="21"/>
  <c r="L3008" i="21"/>
  <c r="K3008" i="21"/>
  <c r="Q3008" i="21"/>
  <c r="P3008" i="21"/>
  <c r="N3008" i="21"/>
  <c r="O3008" i="21"/>
  <c r="L3009" i="21"/>
  <c r="H3010" i="21"/>
  <c r="M3009" i="21"/>
  <c r="J3009" i="21"/>
  <c r="K3009" i="21"/>
  <c r="I3009" i="21"/>
  <c r="I3010" i="21"/>
  <c r="H3011" i="21"/>
  <c r="K3010" i="21"/>
  <c r="J3010" i="21"/>
  <c r="L3010" i="21"/>
  <c r="M3010" i="21"/>
  <c r="N3009" i="21"/>
  <c r="P3009" i="21"/>
  <c r="Q3009" i="21"/>
  <c r="O3009" i="21"/>
  <c r="O3010" i="21"/>
  <c r="P3010" i="21"/>
  <c r="Q3010" i="21"/>
  <c r="N3010" i="21"/>
  <c r="L3011" i="21"/>
  <c r="H3012" i="21"/>
  <c r="I3011" i="21"/>
  <c r="J3011" i="21"/>
  <c r="K3011" i="21"/>
  <c r="M3011" i="21"/>
  <c r="I3012" i="21"/>
  <c r="M3012" i="21"/>
  <c r="L3012" i="21"/>
  <c r="J3012" i="21"/>
  <c r="H3013" i="21"/>
  <c r="K3012" i="21"/>
  <c r="N3011" i="21"/>
  <c r="Q3011" i="21"/>
  <c r="O3011" i="21"/>
  <c r="P3011" i="21"/>
  <c r="O3012" i="21"/>
  <c r="N3012" i="21"/>
  <c r="P3012" i="21"/>
  <c r="Q3012" i="21"/>
  <c r="K3013" i="21"/>
  <c r="L3013" i="21"/>
  <c r="M3013" i="21"/>
  <c r="H3014" i="21"/>
  <c r="J3013" i="21"/>
  <c r="I3013" i="21"/>
  <c r="J3014" i="21"/>
  <c r="M3014" i="21"/>
  <c r="I3014" i="21"/>
  <c r="K3014" i="21"/>
  <c r="H3015" i="21"/>
  <c r="L3014" i="21"/>
  <c r="O3013" i="21"/>
  <c r="N3013" i="21"/>
  <c r="Q3013" i="21"/>
  <c r="P3013" i="21"/>
  <c r="Q3014" i="21"/>
  <c r="P3014" i="21"/>
  <c r="O3014" i="21"/>
  <c r="N3014" i="21"/>
  <c r="J3015" i="21"/>
  <c r="L3015" i="21"/>
  <c r="M3015" i="21"/>
  <c r="H3016" i="21"/>
  <c r="I3015" i="21"/>
  <c r="K3015" i="21"/>
  <c r="I3016" i="21"/>
  <c r="J3016" i="21"/>
  <c r="M3016" i="21"/>
  <c r="K3016" i="21"/>
  <c r="L3016" i="21"/>
  <c r="H3017" i="21"/>
  <c r="O3015" i="21"/>
  <c r="Q3015" i="21"/>
  <c r="N3015" i="21"/>
  <c r="P3015" i="21"/>
  <c r="Q3016" i="21"/>
  <c r="P3016" i="21"/>
  <c r="O3016" i="21"/>
  <c r="N3016" i="21"/>
  <c r="M3017" i="21"/>
  <c r="J3017" i="21"/>
  <c r="L3017" i="21"/>
  <c r="I3017" i="21"/>
  <c r="K3017" i="21"/>
  <c r="H3018" i="21"/>
  <c r="P3017" i="21"/>
  <c r="N3017" i="21"/>
  <c r="Q3017" i="21"/>
  <c r="O3017" i="21"/>
  <c r="H3019" i="21"/>
  <c r="L3018" i="21"/>
  <c r="J3018" i="21"/>
  <c r="K3018" i="21"/>
  <c r="M3018" i="21"/>
  <c r="I3018" i="21"/>
  <c r="J3019" i="21"/>
  <c r="K3019" i="21"/>
  <c r="L3019" i="21"/>
  <c r="I3019" i="21"/>
  <c r="H3020" i="21"/>
  <c r="M3019" i="21"/>
  <c r="P3018" i="21"/>
  <c r="Q3018" i="21"/>
  <c r="O3018" i="21"/>
  <c r="N3018" i="21"/>
  <c r="O3019" i="21"/>
  <c r="P3019" i="21"/>
  <c r="Q3019" i="21"/>
  <c r="N3019" i="21"/>
  <c r="M3020" i="21"/>
  <c r="I3020" i="21"/>
  <c r="H3021" i="21"/>
  <c r="K3020" i="21"/>
  <c r="J3020" i="21"/>
  <c r="L3020" i="21"/>
  <c r="O3020" i="21"/>
  <c r="P3020" i="21"/>
  <c r="N3020" i="21"/>
  <c r="Q3020" i="21"/>
  <c r="H3022" i="21"/>
  <c r="J3021" i="21"/>
  <c r="M3021" i="21"/>
  <c r="L3021" i="21"/>
  <c r="I3021" i="21"/>
  <c r="K3021" i="21"/>
  <c r="J3022" i="21"/>
  <c r="I3022" i="21"/>
  <c r="L3022" i="21"/>
  <c r="M3022" i="21"/>
  <c r="K3022" i="21"/>
  <c r="H3023" i="21"/>
  <c r="P3021" i="21"/>
  <c r="Q3021" i="21"/>
  <c r="O3021" i="21"/>
  <c r="N3021" i="21"/>
  <c r="Q3022" i="21"/>
  <c r="P3022" i="21"/>
  <c r="O3022" i="21"/>
  <c r="N3022" i="21"/>
  <c r="L3023" i="21"/>
  <c r="J3023" i="21"/>
  <c r="H3024" i="21"/>
  <c r="M3023" i="21"/>
  <c r="I3023" i="21"/>
  <c r="K3023" i="21"/>
  <c r="K3024" i="21"/>
  <c r="J3024" i="21"/>
  <c r="H3025" i="21"/>
  <c r="L3024" i="21"/>
  <c r="I3024" i="21"/>
  <c r="M3024" i="21"/>
  <c r="O3023" i="21"/>
  <c r="N3023" i="21"/>
  <c r="P3023" i="21"/>
  <c r="Q3023" i="21"/>
  <c r="M3025" i="21"/>
  <c r="H3026" i="21"/>
  <c r="I3025" i="21"/>
  <c r="K3025" i="21"/>
  <c r="J3025" i="21"/>
  <c r="L3025" i="21"/>
  <c r="Q3024" i="21"/>
  <c r="P3024" i="21"/>
  <c r="O3024" i="21"/>
  <c r="N3024" i="21"/>
  <c r="J3026" i="21"/>
  <c r="M3026" i="21"/>
  <c r="I3026" i="21"/>
  <c r="H3027" i="21"/>
  <c r="L3026" i="21"/>
  <c r="K3026" i="21"/>
  <c r="O3025" i="21"/>
  <c r="Q3025" i="21"/>
  <c r="P3025" i="21"/>
  <c r="N3025" i="21"/>
  <c r="O3026" i="21"/>
  <c r="P3026" i="21"/>
  <c r="Q3026" i="21"/>
  <c r="N3026" i="21"/>
  <c r="J3027" i="21"/>
  <c r="L3027" i="21"/>
  <c r="M3027" i="21"/>
  <c r="K3027" i="21"/>
  <c r="H3028" i="21"/>
  <c r="I3027" i="21"/>
  <c r="M3028" i="21"/>
  <c r="L3028" i="21"/>
  <c r="H3029" i="21"/>
  <c r="I3028" i="21"/>
  <c r="J3028" i="21"/>
  <c r="K3028" i="21"/>
  <c r="O3027" i="21"/>
  <c r="Q3027" i="21"/>
  <c r="N3027" i="21"/>
  <c r="P3027" i="21"/>
  <c r="L3029" i="21"/>
  <c r="H3030" i="21"/>
  <c r="I3029" i="21"/>
  <c r="J3029" i="21"/>
  <c r="M3029" i="21"/>
  <c r="K3029" i="21"/>
  <c r="O3028" i="21"/>
  <c r="N3028" i="21"/>
  <c r="Q3028" i="21"/>
  <c r="P3028" i="21"/>
  <c r="H3031" i="21"/>
  <c r="J3030" i="21"/>
  <c r="I3030" i="21"/>
  <c r="K3030" i="21"/>
  <c r="L3030" i="21"/>
  <c r="M3030" i="21"/>
  <c r="N3029" i="21"/>
  <c r="O3029" i="21"/>
  <c r="Q3029" i="21"/>
  <c r="P3029" i="21"/>
  <c r="I3031" i="21"/>
  <c r="H3032" i="21"/>
  <c r="M3031" i="21"/>
  <c r="L3031" i="21"/>
  <c r="J3031" i="21"/>
  <c r="K3031" i="21"/>
  <c r="N3030" i="21"/>
  <c r="O3030" i="21"/>
  <c r="P3030" i="21"/>
  <c r="Q3030" i="21"/>
  <c r="N3031" i="21"/>
  <c r="O3031" i="21"/>
  <c r="P3031" i="21"/>
  <c r="Q3031" i="21"/>
  <c r="H3033" i="21"/>
  <c r="L3032" i="21"/>
  <c r="M3032" i="21"/>
  <c r="J3032" i="21"/>
  <c r="I3032" i="21"/>
  <c r="K3032" i="21"/>
  <c r="I3033" i="21"/>
  <c r="H3034" i="21"/>
  <c r="K3033" i="21"/>
  <c r="J3033" i="21"/>
  <c r="M3033" i="21"/>
  <c r="L3033" i="21"/>
  <c r="Q3032" i="21"/>
  <c r="O3032" i="21"/>
  <c r="P3032" i="21"/>
  <c r="N3032" i="21"/>
  <c r="Q3033" i="21"/>
  <c r="P3033" i="21"/>
  <c r="O3033" i="21"/>
  <c r="N3033" i="21"/>
  <c r="M3034" i="21"/>
  <c r="J3034" i="21"/>
  <c r="H3035" i="21"/>
  <c r="L3034" i="21"/>
  <c r="I3034" i="21"/>
  <c r="K3034" i="21"/>
  <c r="M3035" i="21"/>
  <c r="I3035" i="21"/>
  <c r="J3035" i="21"/>
  <c r="L3035" i="21"/>
  <c r="K3035" i="21"/>
  <c r="H3036" i="21"/>
  <c r="N3034" i="21"/>
  <c r="Q3034" i="21"/>
  <c r="O3034" i="21"/>
  <c r="P3034" i="21"/>
  <c r="O3035" i="21"/>
  <c r="P3035" i="21"/>
  <c r="Q3035" i="21"/>
  <c r="N3035" i="21"/>
  <c r="J3036" i="21"/>
  <c r="M3036" i="21"/>
  <c r="H3037" i="21"/>
  <c r="L3036" i="21"/>
  <c r="K3036" i="21"/>
  <c r="I3036" i="21"/>
  <c r="M3037" i="21"/>
  <c r="H3038" i="21"/>
  <c r="I3037" i="21"/>
  <c r="K3037" i="21"/>
  <c r="L3037" i="21"/>
  <c r="J3037" i="21"/>
  <c r="N3036" i="21"/>
  <c r="O3036" i="21"/>
  <c r="Q3036" i="21"/>
  <c r="P3036" i="21"/>
  <c r="J3038" i="21"/>
  <c r="K3038" i="21"/>
  <c r="M3038" i="21"/>
  <c r="I3038" i="21"/>
  <c r="L3038" i="21"/>
  <c r="H3039" i="21"/>
  <c r="N3037" i="21"/>
  <c r="Q3037" i="21"/>
  <c r="O3037" i="21"/>
  <c r="P3037" i="21"/>
  <c r="O3038" i="21"/>
  <c r="N3038" i="21"/>
  <c r="P3038" i="21"/>
  <c r="Q3038" i="21"/>
  <c r="H3040" i="21"/>
  <c r="K3039" i="21"/>
  <c r="I3039" i="21"/>
  <c r="M3039" i="21"/>
  <c r="L3039" i="21"/>
  <c r="J3039" i="21"/>
  <c r="M3040" i="21"/>
  <c r="H3041" i="21"/>
  <c r="I3040" i="21"/>
  <c r="J3040" i="21"/>
  <c r="L3040" i="21"/>
  <c r="K3040" i="21"/>
  <c r="O3039" i="21"/>
  <c r="P3039" i="21"/>
  <c r="N3039" i="21"/>
  <c r="Q3039" i="21"/>
  <c r="H3042" i="21"/>
  <c r="I3041" i="21"/>
  <c r="M3041" i="21"/>
  <c r="K3041" i="21"/>
  <c r="L3041" i="21"/>
  <c r="J3041" i="21"/>
  <c r="O3040" i="21"/>
  <c r="Q3040" i="21"/>
  <c r="N3040" i="21"/>
  <c r="P3040" i="21"/>
  <c r="K3042" i="21"/>
  <c r="L3042" i="21"/>
  <c r="J3042" i="21"/>
  <c r="M3042" i="21"/>
  <c r="H3043" i="21"/>
  <c r="I3042" i="21"/>
  <c r="P3041" i="21"/>
  <c r="O3041" i="21"/>
  <c r="N3041" i="21"/>
  <c r="Q3041" i="21"/>
  <c r="K3043" i="21"/>
  <c r="I3043" i="21"/>
  <c r="M3043" i="21"/>
  <c r="L3043" i="21"/>
  <c r="J3043" i="21"/>
  <c r="H3044" i="21"/>
  <c r="Q3042" i="21"/>
  <c r="N3042" i="21"/>
  <c r="P3042" i="21"/>
  <c r="O3042" i="21"/>
  <c r="P3043" i="21"/>
  <c r="O3043" i="21"/>
  <c r="N3043" i="21"/>
  <c r="Q3043" i="21"/>
  <c r="L3044" i="21"/>
  <c r="K3044" i="21"/>
  <c r="J3044" i="21"/>
  <c r="M3044" i="21"/>
  <c r="I3044" i="21"/>
  <c r="H3045" i="21"/>
  <c r="P3044" i="21"/>
  <c r="N3044" i="21"/>
  <c r="O3044" i="21"/>
  <c r="Q3044" i="21"/>
  <c r="L3045" i="21"/>
  <c r="H3046" i="21"/>
  <c r="I3045" i="21"/>
  <c r="J3045" i="21"/>
  <c r="K3045" i="21"/>
  <c r="M3045" i="21"/>
  <c r="K3046" i="21"/>
  <c r="M3046" i="21"/>
  <c r="H3047" i="21"/>
  <c r="I3046" i="21"/>
  <c r="J3046" i="21"/>
  <c r="L3046" i="21"/>
  <c r="P3045" i="21"/>
  <c r="N3045" i="21"/>
  <c r="O3045" i="21"/>
  <c r="Q3045" i="21"/>
  <c r="M3047" i="21"/>
  <c r="I3047" i="21"/>
  <c r="K3047" i="21"/>
  <c r="L3047" i="21"/>
  <c r="H3048" i="21"/>
  <c r="J3047" i="21"/>
  <c r="Q3046" i="21"/>
  <c r="N3046" i="21"/>
  <c r="O3046" i="21"/>
  <c r="P3046" i="21"/>
  <c r="N3047" i="21"/>
  <c r="P3047" i="21"/>
  <c r="Q3047" i="21"/>
  <c r="O3047" i="21"/>
  <c r="J3048" i="21"/>
  <c r="K3048" i="21"/>
  <c r="L3048" i="21"/>
  <c r="I3048" i="21"/>
  <c r="H3049" i="21"/>
  <c r="M3048" i="21"/>
  <c r="O3048" i="21"/>
  <c r="N3048" i="21"/>
  <c r="Q3048" i="21"/>
  <c r="P3048" i="21"/>
  <c r="I3049" i="21"/>
  <c r="J3049" i="21"/>
  <c r="M3049" i="21"/>
  <c r="H3050" i="21"/>
  <c r="K3049" i="21"/>
  <c r="L3049" i="21"/>
  <c r="O3049" i="21"/>
  <c r="Q3049" i="21"/>
  <c r="N3049" i="21"/>
  <c r="P3049" i="21"/>
  <c r="I3050" i="21"/>
  <c r="H3051" i="21"/>
  <c r="L3050" i="21"/>
  <c r="K3050" i="21"/>
  <c r="M3050" i="21"/>
  <c r="J3050" i="21"/>
  <c r="P3050" i="21"/>
  <c r="O3050" i="21"/>
  <c r="Q3050" i="21"/>
  <c r="N3050" i="21"/>
  <c r="I3051" i="21"/>
  <c r="K3051" i="21"/>
  <c r="L3051" i="21"/>
  <c r="H3052" i="21"/>
  <c r="J3051" i="21"/>
  <c r="M3051" i="21"/>
  <c r="O3051" i="21"/>
  <c r="Q3051" i="21"/>
  <c r="N3051" i="21"/>
  <c r="P3051" i="21"/>
  <c r="K3052" i="21"/>
  <c r="J3052" i="21"/>
  <c r="H3053" i="21"/>
  <c r="L3052" i="21"/>
  <c r="M3052" i="21"/>
  <c r="I3052" i="21"/>
  <c r="L3053" i="21"/>
  <c r="H3054" i="21"/>
  <c r="J3053" i="21"/>
  <c r="I3053" i="21"/>
  <c r="K3053" i="21"/>
  <c r="M3053" i="21"/>
  <c r="P3052" i="21"/>
  <c r="Q3052" i="21"/>
  <c r="N3052" i="21"/>
  <c r="O3052" i="21"/>
  <c r="J3054" i="21"/>
  <c r="L3054" i="21"/>
  <c r="M3054" i="21"/>
  <c r="K3054" i="21"/>
  <c r="I3054" i="21"/>
  <c r="H3055" i="21"/>
  <c r="Q3053" i="21"/>
  <c r="N3053" i="21"/>
  <c r="O3053" i="21"/>
  <c r="P3053" i="21"/>
  <c r="O3054" i="21"/>
  <c r="N3054" i="21"/>
  <c r="P3054" i="21"/>
  <c r="Q3054" i="21"/>
  <c r="I3055" i="21"/>
  <c r="J3055" i="21"/>
  <c r="K3055" i="21"/>
  <c r="L3055" i="21"/>
  <c r="H3056" i="21"/>
  <c r="M3055" i="21"/>
  <c r="N3055" i="21"/>
  <c r="O3055" i="21"/>
  <c r="P3055" i="21"/>
  <c r="Q3055" i="21"/>
  <c r="J3056" i="21"/>
  <c r="H3057" i="21"/>
  <c r="M3056" i="21"/>
  <c r="L3056" i="21"/>
  <c r="K3056" i="21"/>
  <c r="I3056" i="21"/>
  <c r="H3058" i="21"/>
  <c r="L3057" i="21"/>
  <c r="I3057" i="21"/>
  <c r="J3057" i="21"/>
  <c r="M3057" i="21"/>
  <c r="K3057" i="21"/>
  <c r="N3056" i="21"/>
  <c r="Q3056" i="21"/>
  <c r="P3056" i="21"/>
  <c r="O3056" i="21"/>
  <c r="M3058" i="21"/>
  <c r="K3058" i="21"/>
  <c r="H3059" i="21"/>
  <c r="J3058" i="21"/>
  <c r="I3058" i="21"/>
  <c r="L3058" i="21"/>
  <c r="P3057" i="21"/>
  <c r="N3057" i="21"/>
  <c r="Q3057" i="21"/>
  <c r="O3057" i="21"/>
  <c r="I3059" i="21"/>
  <c r="K3059" i="21"/>
  <c r="H3060" i="21"/>
  <c r="M3059" i="21"/>
  <c r="L3059" i="21"/>
  <c r="J3059" i="21"/>
  <c r="P3058" i="21"/>
  <c r="Q3058" i="21"/>
  <c r="N3058" i="21"/>
  <c r="O3058" i="21"/>
  <c r="N3059" i="21"/>
  <c r="P3059" i="21"/>
  <c r="Q3059" i="21"/>
  <c r="O3059" i="21"/>
  <c r="K3060" i="21"/>
  <c r="J3060" i="21"/>
  <c r="I3060" i="21"/>
  <c r="M3060" i="21"/>
  <c r="H3061" i="21"/>
  <c r="L3060" i="21"/>
  <c r="Q3060" i="21"/>
  <c r="N3060" i="21"/>
  <c r="P3060" i="21"/>
  <c r="O3060" i="21"/>
  <c r="H3062" i="21"/>
  <c r="I3061" i="21"/>
  <c r="M3061" i="21"/>
  <c r="K3061" i="21"/>
  <c r="L3061" i="21"/>
  <c r="J3061" i="21"/>
  <c r="M3062" i="21"/>
  <c r="J3062" i="21"/>
  <c r="I3062" i="21"/>
  <c r="K3062" i="21"/>
  <c r="H3063" i="21"/>
  <c r="L3062" i="21"/>
  <c r="O3061" i="21"/>
  <c r="Q3061" i="21"/>
  <c r="N3061" i="21"/>
  <c r="P3061" i="21"/>
  <c r="O3062" i="21"/>
  <c r="N3062" i="21"/>
  <c r="Q3062" i="21"/>
  <c r="P3062" i="21"/>
  <c r="J3063" i="21"/>
  <c r="K3063" i="21"/>
  <c r="L3063" i="21"/>
  <c r="H3064" i="21"/>
  <c r="I3063" i="21"/>
  <c r="M3063" i="21"/>
  <c r="M3064" i="21"/>
  <c r="L3064" i="21"/>
  <c r="H3065" i="21"/>
  <c r="J3064" i="21"/>
  <c r="K3064" i="21"/>
  <c r="I3064" i="21"/>
  <c r="P3063" i="21"/>
  <c r="O3063" i="21"/>
  <c r="Q3063" i="21"/>
  <c r="N3063" i="21"/>
  <c r="I3065" i="21"/>
  <c r="K3065" i="21"/>
  <c r="M3065" i="21"/>
  <c r="H3066" i="21"/>
  <c r="L3065" i="21"/>
  <c r="J3065" i="21"/>
  <c r="O3064" i="21"/>
  <c r="Q3064" i="21"/>
  <c r="P3064" i="21"/>
  <c r="N3064" i="21"/>
  <c r="N3065" i="21"/>
  <c r="O3065" i="21"/>
  <c r="Q3065" i="21"/>
  <c r="P3065" i="21"/>
  <c r="M3066" i="21"/>
  <c r="J3066" i="21"/>
  <c r="H3067" i="21"/>
  <c r="L3066" i="21"/>
  <c r="K3066" i="21"/>
  <c r="I3066" i="21"/>
  <c r="J3067" i="21"/>
  <c r="H3068" i="21"/>
  <c r="K3067" i="21"/>
  <c r="I3067" i="21"/>
  <c r="L3067" i="21"/>
  <c r="M3067" i="21"/>
  <c r="N3066" i="21"/>
  <c r="P3066" i="21"/>
  <c r="O3066" i="21"/>
  <c r="Q3066" i="21"/>
  <c r="J3068" i="21"/>
  <c r="M3068" i="21"/>
  <c r="H3069" i="21"/>
  <c r="L3068" i="21"/>
  <c r="K3068" i="21"/>
  <c r="I3068" i="21"/>
  <c r="O3067" i="21"/>
  <c r="P3067" i="21"/>
  <c r="N3067" i="21"/>
  <c r="Q3067" i="21"/>
  <c r="L3069" i="21"/>
  <c r="I3069" i="21"/>
  <c r="H3070" i="21"/>
  <c r="M3069" i="21"/>
  <c r="K3069" i="21"/>
  <c r="J3069" i="21"/>
  <c r="O3068" i="21"/>
  <c r="Q3068" i="21"/>
  <c r="P3068" i="21"/>
  <c r="N3068" i="21"/>
  <c r="N3069" i="21"/>
  <c r="P3069" i="21"/>
  <c r="O3069" i="21"/>
  <c r="Q3069" i="21"/>
  <c r="H3071" i="21"/>
  <c r="K3070" i="21"/>
  <c r="M3070" i="21"/>
  <c r="L3070" i="21"/>
  <c r="I3070" i="21"/>
  <c r="J3070" i="21"/>
  <c r="I3071" i="21"/>
  <c r="J3071" i="21"/>
  <c r="H3072" i="21"/>
  <c r="L3071" i="21"/>
  <c r="K3071" i="21"/>
  <c r="M3071" i="21"/>
  <c r="Q3070" i="21"/>
  <c r="N3070" i="21"/>
  <c r="P3070" i="21"/>
  <c r="O3070" i="21"/>
  <c r="N3071" i="21"/>
  <c r="P3071" i="21"/>
  <c r="Q3071" i="21"/>
  <c r="O3071" i="21"/>
  <c r="M3072" i="21"/>
  <c r="L3072" i="21"/>
  <c r="K3072" i="21"/>
  <c r="H3073" i="21"/>
  <c r="J3072" i="21"/>
  <c r="I3072" i="21"/>
  <c r="I3073" i="21"/>
  <c r="L3073" i="21"/>
  <c r="H3074" i="21"/>
  <c r="M3073" i="21"/>
  <c r="K3073" i="21"/>
  <c r="J3073" i="21"/>
  <c r="Q3072" i="21"/>
  <c r="O3072" i="21"/>
  <c r="N3072" i="21"/>
  <c r="P3072" i="21"/>
  <c r="P3073" i="21"/>
  <c r="N3073" i="21"/>
  <c r="Q3073" i="21"/>
  <c r="O3073" i="21"/>
  <c r="I3074" i="21"/>
  <c r="L3074" i="21"/>
  <c r="H3075" i="21"/>
  <c r="K3074" i="21"/>
  <c r="J3074" i="21"/>
  <c r="M3074" i="21"/>
  <c r="Q3074" i="21"/>
  <c r="O3074" i="21"/>
  <c r="P3074" i="21"/>
  <c r="N3074" i="21"/>
  <c r="M3075" i="21"/>
  <c r="H3076" i="21"/>
  <c r="K3075" i="21"/>
  <c r="I3075" i="21"/>
  <c r="J3075" i="21"/>
  <c r="L3075" i="21"/>
  <c r="K3076" i="21"/>
  <c r="I3076" i="21"/>
  <c r="J3076" i="21"/>
  <c r="L3076" i="21"/>
  <c r="H3077" i="21"/>
  <c r="M3076" i="21"/>
  <c r="Q3075" i="21"/>
  <c r="P3075" i="21"/>
  <c r="N3075" i="21"/>
  <c r="O3075" i="21"/>
  <c r="Q3076" i="21"/>
  <c r="P3076" i="21"/>
  <c r="O3076" i="21"/>
  <c r="N3076" i="21"/>
  <c r="K3077" i="21"/>
  <c r="M3077" i="21"/>
  <c r="J3077" i="21"/>
  <c r="L3077" i="21"/>
  <c r="H3078" i="21"/>
  <c r="I3077" i="21"/>
  <c r="J3078" i="21"/>
  <c r="H3079" i="21"/>
  <c r="K3078" i="21"/>
  <c r="I3078" i="21"/>
  <c r="L3078" i="21"/>
  <c r="M3078" i="21"/>
  <c r="N3077" i="21"/>
  <c r="Q3077" i="21"/>
  <c r="O3077" i="21"/>
  <c r="P3077" i="21"/>
  <c r="M3079" i="21"/>
  <c r="I3079" i="21"/>
  <c r="J3079" i="21"/>
  <c r="L3079" i="21"/>
  <c r="H3080" i="21"/>
  <c r="K3079" i="21"/>
  <c r="N3078" i="21"/>
  <c r="P3078" i="21"/>
  <c r="Q3078" i="21"/>
  <c r="O3078" i="21"/>
  <c r="Q3079" i="21"/>
  <c r="P3079" i="21"/>
  <c r="O3079" i="21"/>
  <c r="N3079" i="21"/>
  <c r="I3080" i="21"/>
  <c r="K3080" i="21"/>
  <c r="H3081" i="21"/>
  <c r="J3080" i="21"/>
  <c r="L3080" i="21"/>
  <c r="M3080" i="21"/>
  <c r="Q3080" i="21"/>
  <c r="N3080" i="21"/>
  <c r="P3080" i="21"/>
  <c r="O3080" i="21"/>
  <c r="I3081" i="21"/>
  <c r="J3081" i="21"/>
  <c r="H3082" i="21"/>
  <c r="L3081" i="21"/>
  <c r="M3081" i="21"/>
  <c r="K3081" i="21"/>
  <c r="O3081" i="21"/>
  <c r="P3081" i="21"/>
  <c r="Q3081" i="21"/>
  <c r="N3081" i="21"/>
  <c r="L3082" i="21"/>
  <c r="J3082" i="21"/>
  <c r="M3082" i="21"/>
  <c r="H3083" i="21"/>
  <c r="I3082" i="21"/>
  <c r="K3082" i="21"/>
  <c r="L3083" i="21"/>
  <c r="M3083" i="21"/>
  <c r="K3083" i="21"/>
  <c r="J3083" i="21"/>
  <c r="I3083" i="21"/>
  <c r="H3084" i="21"/>
  <c r="Q3082" i="21"/>
  <c r="O3082" i="21"/>
  <c r="N3082" i="21"/>
  <c r="P3082" i="21"/>
  <c r="N3083" i="21"/>
  <c r="P3083" i="21"/>
  <c r="O3083" i="21"/>
  <c r="Q3083" i="21"/>
  <c r="K3084" i="21"/>
  <c r="I3084" i="21"/>
  <c r="H3085" i="21"/>
  <c r="L3084" i="21"/>
  <c r="J3084" i="21"/>
  <c r="M3084" i="21"/>
  <c r="O3084" i="21"/>
  <c r="N3084" i="21"/>
  <c r="P3084" i="21"/>
  <c r="Q3084" i="21"/>
  <c r="H3086" i="21"/>
  <c r="L3085" i="21"/>
  <c r="M3085" i="21"/>
  <c r="J3085" i="21"/>
  <c r="K3085" i="21"/>
  <c r="I3085" i="21"/>
  <c r="L3086" i="21"/>
  <c r="I3086" i="21"/>
  <c r="M3086" i="21"/>
  <c r="H3087" i="21"/>
  <c r="J3086" i="21"/>
  <c r="K3086" i="21"/>
  <c r="O3085" i="21"/>
  <c r="Q3085" i="21"/>
  <c r="N3085" i="21"/>
  <c r="P3085" i="21"/>
  <c r="P3086" i="21"/>
  <c r="O3086" i="21"/>
  <c r="Q3086" i="21"/>
  <c r="N3086" i="21"/>
  <c r="J3087" i="21"/>
  <c r="H3088" i="21"/>
  <c r="I3087" i="21"/>
  <c r="K3087" i="21"/>
  <c r="L3087" i="21"/>
  <c r="M3087" i="21"/>
  <c r="K3088" i="21"/>
  <c r="J3088" i="21"/>
  <c r="L3088" i="21"/>
  <c r="I3088" i="21"/>
  <c r="M3088" i="21"/>
  <c r="H3089" i="21"/>
  <c r="Q3087" i="21"/>
  <c r="P3087" i="21"/>
  <c r="O3087" i="21"/>
  <c r="N3087" i="21"/>
  <c r="O3088" i="21"/>
  <c r="N3088" i="21"/>
  <c r="P3088" i="21"/>
  <c r="Q3088" i="21"/>
  <c r="J3089" i="21"/>
  <c r="K3089" i="21"/>
  <c r="H3090" i="21"/>
  <c r="M3089" i="21"/>
  <c r="I3089" i="21"/>
  <c r="L3089" i="21"/>
  <c r="J3090" i="21"/>
  <c r="M3090" i="21"/>
  <c r="I3090" i="21"/>
  <c r="K3090" i="21"/>
  <c r="L3090" i="21"/>
  <c r="H3091" i="21"/>
  <c r="O3089" i="21"/>
  <c r="Q3089" i="21"/>
  <c r="N3089" i="21"/>
  <c r="P3089" i="21"/>
  <c r="P3090" i="21"/>
  <c r="O3090" i="21"/>
  <c r="N3090" i="21"/>
  <c r="Q3090" i="21"/>
  <c r="K3091" i="21"/>
  <c r="L3091" i="21"/>
  <c r="M3091" i="21"/>
  <c r="I3091" i="21"/>
  <c r="J3091" i="21"/>
  <c r="H3092" i="21"/>
  <c r="Q3091" i="21"/>
  <c r="O3091" i="21"/>
  <c r="P3091" i="21"/>
  <c r="N3091" i="21"/>
  <c r="J3092" i="21"/>
  <c r="I3092" i="21"/>
  <c r="L3092" i="21"/>
  <c r="M3092" i="21"/>
  <c r="K3092" i="21"/>
  <c r="H3093" i="21"/>
  <c r="N3092" i="21"/>
  <c r="P3092" i="21"/>
  <c r="Q3092" i="21"/>
  <c r="O3092" i="21"/>
  <c r="J3093" i="21"/>
  <c r="K3093" i="21"/>
  <c r="L3093" i="21"/>
  <c r="H3094" i="21"/>
  <c r="M3093" i="21"/>
  <c r="I3093" i="21"/>
  <c r="H3095" i="21"/>
  <c r="M3094" i="21"/>
  <c r="J3094" i="21"/>
  <c r="K3094" i="21"/>
  <c r="L3094" i="21"/>
  <c r="I3094" i="21"/>
  <c r="N3093" i="21"/>
  <c r="P3093" i="21"/>
  <c r="O3093" i="21"/>
  <c r="Q3093" i="21"/>
  <c r="H3096" i="21"/>
  <c r="J3095" i="21"/>
  <c r="L3095" i="21"/>
  <c r="I3095" i="21"/>
  <c r="K3095" i="21"/>
  <c r="M3095" i="21"/>
  <c r="Q3094" i="21"/>
  <c r="N3094" i="21"/>
  <c r="P3094" i="21"/>
  <c r="O3094" i="21"/>
  <c r="I3096" i="21"/>
  <c r="K3096" i="21"/>
  <c r="M3096" i="21"/>
  <c r="L3096" i="21"/>
  <c r="H3097" i="21"/>
  <c r="J3096" i="21"/>
  <c r="Q3095" i="21"/>
  <c r="N3095" i="21"/>
  <c r="P3095" i="21"/>
  <c r="O3095" i="21"/>
  <c r="Q3096" i="21"/>
  <c r="N3096" i="21"/>
  <c r="O3096" i="21"/>
  <c r="P3096" i="21"/>
  <c r="I3097" i="21"/>
  <c r="L3097" i="21"/>
  <c r="J3097" i="21"/>
  <c r="M3097" i="21"/>
  <c r="K3097" i="21"/>
  <c r="H3098" i="21"/>
  <c r="O3097" i="21"/>
  <c r="N3097" i="21"/>
  <c r="P3097" i="21"/>
  <c r="Q3097" i="21"/>
  <c r="L3098" i="21"/>
  <c r="H3099" i="21"/>
  <c r="M3098" i="21"/>
  <c r="J3098" i="21"/>
  <c r="K3098" i="21"/>
  <c r="I3098" i="21"/>
  <c r="J3099" i="21"/>
  <c r="M3099" i="21"/>
  <c r="H3100" i="21"/>
  <c r="I3099" i="21"/>
  <c r="L3099" i="21"/>
  <c r="K3099" i="21"/>
  <c r="P3098" i="21"/>
  <c r="O3098" i="21"/>
  <c r="Q3098" i="21"/>
  <c r="N3098" i="21"/>
  <c r="M3100" i="21"/>
  <c r="I3100" i="21"/>
  <c r="K3100" i="21"/>
  <c r="J3100" i="21"/>
  <c r="H3101" i="21"/>
  <c r="L3100" i="21"/>
  <c r="Q3099" i="21"/>
  <c r="O3099" i="21"/>
  <c r="N3099" i="21"/>
  <c r="P3099" i="21"/>
  <c r="O3100" i="21"/>
  <c r="P3100" i="21"/>
  <c r="N3100" i="21"/>
  <c r="Q3100" i="21"/>
  <c r="M3101" i="21"/>
  <c r="L3101" i="21"/>
  <c r="H3102" i="21"/>
  <c r="I3101" i="21"/>
  <c r="J3101" i="21"/>
  <c r="K3101" i="21"/>
  <c r="M3102" i="21"/>
  <c r="I3102" i="21"/>
  <c r="K3102" i="21"/>
  <c r="L3102" i="21"/>
  <c r="H3103" i="21"/>
  <c r="J3102" i="21"/>
  <c r="Q3101" i="21"/>
  <c r="N3101" i="21"/>
  <c r="P3101" i="21"/>
  <c r="O3101" i="21"/>
  <c r="P3102" i="21"/>
  <c r="O3102" i="21"/>
  <c r="Q3102" i="21"/>
  <c r="N3102" i="21"/>
  <c r="M3103" i="21"/>
  <c r="L3103" i="21"/>
  <c r="H3104" i="21"/>
  <c r="K3103" i="21"/>
  <c r="J3103" i="21"/>
  <c r="I3103" i="21"/>
  <c r="J3104" i="21"/>
  <c r="M3104" i="21"/>
  <c r="K3104" i="21"/>
  <c r="L3104" i="21"/>
  <c r="I3104" i="21"/>
  <c r="H3105" i="21"/>
  <c r="P3103" i="21"/>
  <c r="N3103" i="21"/>
  <c r="Q3103" i="21"/>
  <c r="O3103" i="21"/>
  <c r="P3104" i="21"/>
  <c r="O3104" i="21"/>
  <c r="Q3104" i="21"/>
  <c r="N3104" i="21"/>
  <c r="L3105" i="21"/>
  <c r="M3105" i="21"/>
  <c r="K3105" i="21"/>
  <c r="I3105" i="21"/>
  <c r="J3105" i="21"/>
  <c r="H3106" i="21"/>
  <c r="O3105" i="21"/>
  <c r="N3105" i="21"/>
  <c r="P3105" i="21"/>
  <c r="Q3105" i="21"/>
  <c r="J3106" i="21"/>
  <c r="L3106" i="21"/>
  <c r="H3107" i="21"/>
  <c r="M3106" i="21"/>
  <c r="I3106" i="21"/>
  <c r="K3106" i="21"/>
  <c r="K3107" i="21"/>
  <c r="M3107" i="21"/>
  <c r="L3107" i="21"/>
  <c r="H3108" i="21"/>
  <c r="I3107" i="21"/>
  <c r="J3107" i="21"/>
  <c r="O3106" i="21"/>
  <c r="N3106" i="21"/>
  <c r="Q3106" i="21"/>
  <c r="P3106" i="21"/>
  <c r="I3108" i="21"/>
  <c r="M3108" i="21"/>
  <c r="K3108" i="21"/>
  <c r="H3109" i="21"/>
  <c r="L3108" i="21"/>
  <c r="J3108" i="21"/>
  <c r="O3107" i="21"/>
  <c r="Q3107" i="21"/>
  <c r="P3107" i="21"/>
  <c r="N3107" i="21"/>
  <c r="N3108" i="21"/>
  <c r="Q3108" i="21"/>
  <c r="P3108" i="21"/>
  <c r="O3108" i="21"/>
  <c r="K3109" i="21"/>
  <c r="J3109" i="21"/>
  <c r="M3109" i="21"/>
  <c r="L3109" i="21"/>
  <c r="I3109" i="21"/>
  <c r="H3110" i="21"/>
  <c r="P3109" i="21"/>
  <c r="N3109" i="21"/>
  <c r="Q3109" i="21"/>
  <c r="O3109" i="21"/>
  <c r="H3111" i="21"/>
  <c r="I3110" i="21"/>
  <c r="J3110" i="21"/>
  <c r="M3110" i="21"/>
  <c r="L3110" i="21"/>
  <c r="K3110" i="21"/>
  <c r="K3111" i="21"/>
  <c r="H3112" i="21"/>
  <c r="I3111" i="21"/>
  <c r="L3111" i="21"/>
  <c r="J3111" i="21"/>
  <c r="M3111" i="21"/>
  <c r="N3110" i="21"/>
  <c r="P3110" i="21"/>
  <c r="O3110" i="21"/>
  <c r="Q3110" i="21"/>
  <c r="M3112" i="21"/>
  <c r="K3112" i="21"/>
  <c r="L3112" i="21"/>
  <c r="I3112" i="21"/>
  <c r="J3112" i="21"/>
  <c r="H3113" i="21"/>
  <c r="N3111" i="21"/>
  <c r="Q3111" i="21"/>
  <c r="O3111" i="21"/>
  <c r="P3111" i="21"/>
  <c r="Q3112" i="21"/>
  <c r="P3112" i="21"/>
  <c r="N3112" i="21"/>
  <c r="O3112" i="21"/>
  <c r="M3113" i="21"/>
  <c r="H3114" i="21"/>
  <c r="I3113" i="21"/>
  <c r="K3113" i="21"/>
  <c r="J3113" i="21"/>
  <c r="L3113" i="21"/>
  <c r="M3114" i="21"/>
  <c r="K3114" i="21"/>
  <c r="I3114" i="21"/>
  <c r="H3115" i="21"/>
  <c r="J3114" i="21"/>
  <c r="L3114" i="21"/>
  <c r="P3113" i="21"/>
  <c r="N3113" i="21"/>
  <c r="Q3113" i="21"/>
  <c r="O3113" i="21"/>
  <c r="O3114" i="21"/>
  <c r="Q3114" i="21"/>
  <c r="P3114" i="21"/>
  <c r="N3114" i="21"/>
  <c r="M3115" i="21"/>
  <c r="H3116" i="21"/>
  <c r="K3115" i="21"/>
  <c r="J3115" i="21"/>
  <c r="I3115" i="21"/>
  <c r="L3115" i="21"/>
  <c r="K3116" i="21"/>
  <c r="I3116" i="21"/>
  <c r="J3116" i="21"/>
  <c r="H3117" i="21"/>
  <c r="M3116" i="21"/>
  <c r="L3116" i="21"/>
  <c r="O3115" i="21"/>
  <c r="P3115" i="21"/>
  <c r="Q3115" i="21"/>
  <c r="N3115" i="21"/>
  <c r="N3116" i="21"/>
  <c r="Q3116" i="21"/>
  <c r="O3116" i="21"/>
  <c r="P3116" i="21"/>
  <c r="M3117" i="21"/>
  <c r="J3117" i="21"/>
  <c r="L3117" i="21"/>
  <c r="K3117" i="21"/>
  <c r="H3118" i="21"/>
  <c r="I3117" i="21"/>
  <c r="J3118" i="21"/>
  <c r="K3118" i="21"/>
  <c r="I3118" i="21"/>
  <c r="L3118" i="21"/>
  <c r="H3119" i="21"/>
  <c r="M3118" i="21"/>
  <c r="O3117" i="21"/>
  <c r="Q3117" i="21"/>
  <c r="P3117" i="21"/>
  <c r="N3117" i="21"/>
  <c r="O3118" i="21"/>
  <c r="Q3118" i="21"/>
  <c r="N3118" i="21"/>
  <c r="P3118" i="21"/>
  <c r="J3119" i="21"/>
  <c r="K3119" i="21"/>
  <c r="L3119" i="21"/>
  <c r="M3119" i="21"/>
  <c r="I3119" i="21"/>
  <c r="H3120" i="21"/>
  <c r="P3119" i="21"/>
  <c r="O3119" i="21"/>
  <c r="N3119" i="21"/>
  <c r="Q3119" i="21"/>
  <c r="L3120" i="21"/>
  <c r="I3120" i="21"/>
  <c r="M3120" i="21"/>
  <c r="J3120" i="21"/>
  <c r="K3120" i="21"/>
  <c r="H3121" i="21"/>
  <c r="O3120" i="21"/>
  <c r="Q3120" i="21"/>
  <c r="P3120" i="21"/>
  <c r="N3120" i="21"/>
  <c r="I3121" i="21"/>
  <c r="L3121" i="21"/>
  <c r="M3121" i="21"/>
  <c r="K3121" i="21"/>
  <c r="J3121" i="21"/>
  <c r="H3122" i="21"/>
  <c r="Q3121" i="21"/>
  <c r="N3121" i="21"/>
  <c r="P3121" i="21"/>
  <c r="O3121" i="21"/>
  <c r="M3122" i="21"/>
  <c r="J3122" i="21"/>
  <c r="K3122" i="21"/>
  <c r="H3123" i="21"/>
  <c r="L3122" i="21"/>
  <c r="I3122" i="21"/>
  <c r="I3123" i="21"/>
  <c r="J3123" i="21"/>
  <c r="K3123" i="21"/>
  <c r="M3123" i="21"/>
  <c r="L3123" i="21"/>
  <c r="H3124" i="21"/>
  <c r="N3122" i="21"/>
  <c r="O3122" i="21"/>
  <c r="Q3122" i="21"/>
  <c r="P3122" i="21"/>
  <c r="Q3123" i="21"/>
  <c r="N3123" i="21"/>
  <c r="O3123" i="21"/>
  <c r="P3123" i="21"/>
  <c r="K3124" i="21"/>
  <c r="L3124" i="21"/>
  <c r="M3124" i="21"/>
  <c r="J3124" i="21"/>
  <c r="I3124" i="21"/>
  <c r="H3125" i="21"/>
  <c r="O3124" i="21"/>
  <c r="P3124" i="21"/>
  <c r="N3124" i="21"/>
  <c r="Q3124" i="21"/>
  <c r="I3125" i="21"/>
  <c r="M3125" i="21"/>
  <c r="K3125" i="21"/>
  <c r="H3126" i="21"/>
  <c r="J3125" i="21"/>
  <c r="L3125" i="21"/>
  <c r="N3125" i="21"/>
  <c r="O3125" i="21"/>
  <c r="P3125" i="21"/>
  <c r="Q3125" i="21"/>
  <c r="L3126" i="21"/>
  <c r="M3126" i="21"/>
  <c r="J3126" i="21"/>
  <c r="I3126" i="21"/>
  <c r="K3126" i="21"/>
  <c r="H3127" i="21"/>
  <c r="N3126" i="21"/>
  <c r="O3126" i="21"/>
  <c r="Q3126" i="21"/>
  <c r="P3126" i="21"/>
  <c r="K3127" i="21"/>
  <c r="M3127" i="21"/>
  <c r="L3127" i="21"/>
  <c r="H3128" i="21"/>
  <c r="J3127" i="21"/>
  <c r="I3127" i="21"/>
  <c r="M3128" i="21"/>
  <c r="L3128" i="21"/>
  <c r="H3129" i="21"/>
  <c r="J3128" i="21"/>
  <c r="K3128" i="21"/>
  <c r="I3128" i="21"/>
  <c r="O3127" i="21"/>
  <c r="P3127" i="21"/>
  <c r="N3127" i="21"/>
  <c r="Q3127" i="21"/>
  <c r="K3129" i="21"/>
  <c r="H3130" i="21"/>
  <c r="I3129" i="21"/>
  <c r="L3129" i="21"/>
  <c r="M3129" i="21"/>
  <c r="J3129" i="21"/>
  <c r="Q3128" i="21"/>
  <c r="P3128" i="21"/>
  <c r="O3128" i="21"/>
  <c r="N3128" i="21"/>
  <c r="L3130" i="21"/>
  <c r="J3130" i="21"/>
  <c r="K3130" i="21"/>
  <c r="M3130" i="21"/>
  <c r="I3130" i="21"/>
  <c r="H3131" i="21"/>
  <c r="P3129" i="21"/>
  <c r="N3129" i="21"/>
  <c r="Q3129" i="21"/>
  <c r="O3129" i="21"/>
  <c r="P3130" i="21"/>
  <c r="Q3130" i="21"/>
  <c r="O3130" i="21"/>
  <c r="N3130" i="21"/>
  <c r="K3131" i="21"/>
  <c r="I3131" i="21"/>
  <c r="J3131" i="21"/>
  <c r="M3131" i="21"/>
  <c r="L3131" i="21"/>
  <c r="H3132" i="21"/>
  <c r="Q3131" i="21"/>
  <c r="N3131" i="21"/>
  <c r="O3131" i="21"/>
  <c r="P3131" i="21"/>
  <c r="J3132" i="21"/>
  <c r="L3132" i="21"/>
  <c r="M3132" i="21"/>
  <c r="I3132" i="21"/>
  <c r="K3132" i="21"/>
  <c r="H3133" i="21"/>
  <c r="O3132" i="21"/>
  <c r="Q3132" i="21"/>
  <c r="N3132" i="21"/>
  <c r="P3132" i="21"/>
  <c r="I3133" i="21"/>
  <c r="H3134" i="21"/>
  <c r="M3133" i="21"/>
  <c r="K3133" i="21"/>
  <c r="L3133" i="21"/>
  <c r="J3133" i="21"/>
  <c r="P3133" i="21"/>
  <c r="N3133" i="21"/>
  <c r="Q3133" i="21"/>
  <c r="O3133" i="21"/>
  <c r="H3135" i="21"/>
  <c r="K3134" i="21"/>
  <c r="L3134" i="21"/>
  <c r="J3134" i="21"/>
  <c r="I3134" i="21"/>
  <c r="M3134" i="21"/>
  <c r="J3135" i="21"/>
  <c r="L3135" i="21"/>
  <c r="I3135" i="21"/>
  <c r="M3135" i="21"/>
  <c r="H3136" i="21"/>
  <c r="K3135" i="21"/>
  <c r="P3134" i="21"/>
  <c r="N3134" i="21"/>
  <c r="Q3134" i="21"/>
  <c r="O3134" i="21"/>
  <c r="O3135" i="21"/>
  <c r="P3135" i="21"/>
  <c r="Q3135" i="21"/>
  <c r="N3135" i="21"/>
  <c r="M3136" i="21"/>
  <c r="I3136" i="21"/>
  <c r="H3137" i="21"/>
  <c r="K3136" i="21"/>
  <c r="J3136" i="21"/>
  <c r="L3136" i="21"/>
  <c r="O3136" i="21"/>
  <c r="Q3136" i="21"/>
  <c r="P3136" i="21"/>
  <c r="N3136" i="21"/>
  <c r="L3137" i="21"/>
  <c r="H3138" i="21"/>
  <c r="K3137" i="21"/>
  <c r="I3137" i="21"/>
  <c r="M3137" i="21"/>
  <c r="J3137" i="21"/>
  <c r="H3139" i="21"/>
  <c r="L3138" i="21"/>
  <c r="M3138" i="21"/>
  <c r="I3138" i="21"/>
  <c r="K3138" i="21"/>
  <c r="J3138" i="21"/>
  <c r="P3137" i="21"/>
  <c r="Q3137" i="21"/>
  <c r="O3137" i="21"/>
  <c r="N3137" i="21"/>
  <c r="K3139" i="21"/>
  <c r="H3140" i="21"/>
  <c r="I3139" i="21"/>
  <c r="M3139" i="21"/>
  <c r="J3139" i="21"/>
  <c r="L3139" i="21"/>
  <c r="N3138" i="21"/>
  <c r="Q3138" i="21"/>
  <c r="O3138" i="21"/>
  <c r="P3138" i="21"/>
  <c r="J3140" i="21"/>
  <c r="H3141" i="21"/>
  <c r="L3140" i="21"/>
  <c r="K3140" i="21"/>
  <c r="M3140" i="21"/>
  <c r="I3140" i="21"/>
  <c r="P3139" i="21"/>
  <c r="N3139" i="21"/>
  <c r="O3139" i="21"/>
  <c r="Q3139" i="21"/>
  <c r="L3141" i="21"/>
  <c r="K3141" i="21"/>
  <c r="J3141" i="21"/>
  <c r="M3141" i="21"/>
  <c r="H3142" i="21"/>
  <c r="I3141" i="21"/>
  <c r="N3140" i="21"/>
  <c r="O3140" i="21"/>
  <c r="Q3140" i="21"/>
  <c r="P3140" i="21"/>
  <c r="M3142" i="21"/>
  <c r="H3143" i="21"/>
  <c r="I3142" i="21"/>
  <c r="K3142" i="21"/>
  <c r="L3142" i="21"/>
  <c r="J3142" i="21"/>
  <c r="Q3141" i="21"/>
  <c r="N3141" i="21"/>
  <c r="O3141" i="21"/>
  <c r="P3141" i="21"/>
  <c r="M3143" i="21"/>
  <c r="K3143" i="21"/>
  <c r="J3143" i="21"/>
  <c r="H3144" i="21"/>
  <c r="I3143" i="21"/>
  <c r="L3143" i="21"/>
  <c r="N3142" i="21"/>
  <c r="O3142" i="21"/>
  <c r="Q3142" i="21"/>
  <c r="P3142" i="21"/>
  <c r="K3144" i="21"/>
  <c r="H3145" i="21"/>
  <c r="I3144" i="21"/>
  <c r="M3144" i="21"/>
  <c r="L3144" i="21"/>
  <c r="J3144" i="21"/>
  <c r="O3143" i="21"/>
  <c r="Q3143" i="21"/>
  <c r="P3143" i="21"/>
  <c r="N3143" i="21"/>
  <c r="H3146" i="21"/>
  <c r="K3145" i="21"/>
  <c r="J3145" i="21"/>
  <c r="M3145" i="21"/>
  <c r="L3145" i="21"/>
  <c r="I3145" i="21"/>
  <c r="Q3144" i="21"/>
  <c r="P3144" i="21"/>
  <c r="O3144" i="21"/>
  <c r="N3144" i="21"/>
  <c r="K3146" i="21"/>
  <c r="I3146" i="21"/>
  <c r="H3147" i="21"/>
  <c r="L3146" i="21"/>
  <c r="M3146" i="21"/>
  <c r="J3146" i="21"/>
  <c r="O3145" i="21"/>
  <c r="P3145" i="21"/>
  <c r="N3145" i="21"/>
  <c r="Q3145" i="21"/>
  <c r="P3146" i="21"/>
  <c r="Q3146" i="21"/>
  <c r="N3146" i="21"/>
  <c r="O3146" i="21"/>
  <c r="M3147" i="21"/>
  <c r="K3147" i="21"/>
  <c r="J3147" i="21"/>
  <c r="I3147" i="21"/>
  <c r="L3147" i="21"/>
  <c r="H3148" i="21"/>
  <c r="P3147" i="21"/>
  <c r="N3147" i="21"/>
  <c r="Q3147" i="21"/>
  <c r="O3147" i="21"/>
  <c r="I3148" i="21"/>
  <c r="J3148" i="21"/>
  <c r="L3148" i="21"/>
  <c r="K3148" i="21"/>
  <c r="H3149" i="21"/>
  <c r="M3148" i="21"/>
  <c r="Q3148" i="21"/>
  <c r="O3148" i="21"/>
  <c r="N3148" i="21"/>
  <c r="P3148" i="21"/>
  <c r="H3150" i="21"/>
  <c r="K3149" i="21"/>
  <c r="I3149" i="21"/>
  <c r="M3149" i="21"/>
  <c r="L3149" i="21"/>
  <c r="J3149" i="21"/>
  <c r="L3150" i="21"/>
  <c r="M3150" i="21"/>
  <c r="I3150" i="21"/>
  <c r="J3150" i="21"/>
  <c r="K3150" i="21"/>
  <c r="H3151" i="21"/>
  <c r="N3149" i="21"/>
  <c r="Q3149" i="21"/>
  <c r="O3149" i="21"/>
  <c r="P3149" i="21"/>
  <c r="N3150" i="21"/>
  <c r="O3150" i="21"/>
  <c r="Q3150" i="21"/>
  <c r="P3150" i="21"/>
  <c r="K3151" i="21"/>
  <c r="L3151" i="21"/>
  <c r="H3152" i="21"/>
  <c r="M3151" i="21"/>
  <c r="J3151" i="21"/>
  <c r="I3151" i="21"/>
  <c r="M3152" i="21"/>
  <c r="K3152" i="21"/>
  <c r="H3153" i="21"/>
  <c r="L3152" i="21"/>
  <c r="I3152" i="21"/>
  <c r="J3152" i="21"/>
  <c r="Q3151" i="21"/>
  <c r="P3151" i="21"/>
  <c r="O3151" i="21"/>
  <c r="N3151" i="21"/>
  <c r="J3153" i="21"/>
  <c r="K3153" i="21"/>
  <c r="I3153" i="21"/>
  <c r="H3154" i="21"/>
  <c r="M3153" i="21"/>
  <c r="L3153" i="21"/>
  <c r="O3152" i="21"/>
  <c r="N3152" i="21"/>
  <c r="P3152" i="21"/>
  <c r="Q3152" i="21"/>
  <c r="N3153" i="21"/>
  <c r="O3153" i="21"/>
  <c r="P3153" i="21"/>
  <c r="Q3153" i="21"/>
  <c r="K3154" i="21"/>
  <c r="L3154" i="21"/>
  <c r="M3154" i="21"/>
  <c r="H3155" i="21"/>
  <c r="J3154" i="21"/>
  <c r="I3154" i="21"/>
  <c r="L3155" i="21"/>
  <c r="M3155" i="21"/>
  <c r="K3155" i="21"/>
  <c r="J3155" i="21"/>
  <c r="H3156" i="21"/>
  <c r="I3155" i="21"/>
  <c r="N3154" i="21"/>
  <c r="P3154" i="21"/>
  <c r="Q3154" i="21"/>
  <c r="O3154" i="21"/>
  <c r="J3156" i="21"/>
  <c r="M3156" i="21"/>
  <c r="K3156" i="21"/>
  <c r="L3156" i="21"/>
  <c r="H3157" i="21"/>
  <c r="I3156" i="21"/>
  <c r="O3155" i="21"/>
  <c r="N3155" i="21"/>
  <c r="Q3155" i="21"/>
  <c r="P3155" i="21"/>
  <c r="J3157" i="21"/>
  <c r="I3157" i="21"/>
  <c r="M3157" i="21"/>
  <c r="K3157" i="21"/>
  <c r="H3158" i="21"/>
  <c r="L3157" i="21"/>
  <c r="N3156" i="21"/>
  <c r="O3156" i="21"/>
  <c r="Q3156" i="21"/>
  <c r="P3156" i="21"/>
  <c r="N3157" i="21"/>
  <c r="O3157" i="21"/>
  <c r="Q3157" i="21"/>
  <c r="P3157" i="21"/>
  <c r="I3158" i="21"/>
  <c r="K3158" i="21"/>
  <c r="L3158" i="21"/>
  <c r="H3159" i="21"/>
  <c r="J3158" i="21"/>
  <c r="M3158" i="21"/>
  <c r="N3158" i="21"/>
  <c r="Q3158" i="21"/>
  <c r="O3158" i="21"/>
  <c r="P3158" i="21"/>
  <c r="I3159" i="21"/>
  <c r="H3160" i="21"/>
  <c r="J3159" i="21"/>
  <c r="M3159" i="21"/>
  <c r="L3159" i="21"/>
  <c r="K3159" i="21"/>
  <c r="O3159" i="21"/>
  <c r="Q3159" i="21"/>
  <c r="P3159" i="21"/>
  <c r="N3159" i="21"/>
  <c r="L3160" i="21"/>
  <c r="H3161" i="21"/>
  <c r="I3160" i="21"/>
  <c r="K3160" i="21"/>
  <c r="J3160" i="21"/>
  <c r="M3160" i="21"/>
  <c r="L3161" i="21"/>
  <c r="J3161" i="21"/>
  <c r="H3162" i="21"/>
  <c r="M3161" i="21"/>
  <c r="I3161" i="21"/>
  <c r="K3161" i="21"/>
  <c r="N3160" i="21"/>
  <c r="O3160" i="21"/>
  <c r="P3160" i="21"/>
  <c r="Q3160" i="21"/>
  <c r="I3162" i="21"/>
  <c r="J3162" i="21"/>
  <c r="H3163" i="21"/>
  <c r="L3162" i="21"/>
  <c r="M3162" i="21"/>
  <c r="K3162" i="21"/>
  <c r="Q3161" i="21"/>
  <c r="O3161" i="21"/>
  <c r="P3161" i="21"/>
  <c r="N3161" i="21"/>
  <c r="P3162" i="21"/>
  <c r="N3162" i="21"/>
  <c r="Q3162" i="21"/>
  <c r="O3162" i="21"/>
  <c r="H3164" i="21"/>
  <c r="I3163" i="21"/>
  <c r="L3163" i="21"/>
  <c r="M3163" i="21"/>
  <c r="K3163" i="21"/>
  <c r="J3163" i="21"/>
  <c r="H3165" i="21"/>
  <c r="M3164" i="21"/>
  <c r="L3164" i="21"/>
  <c r="K3164" i="21"/>
  <c r="J3164" i="21"/>
  <c r="I3164" i="21"/>
  <c r="O3163" i="21"/>
  <c r="N3163" i="21"/>
  <c r="P3163" i="21"/>
  <c r="Q3163" i="21"/>
  <c r="M3165" i="21"/>
  <c r="K3165" i="21"/>
  <c r="H3166" i="21"/>
  <c r="I3165" i="21"/>
  <c r="L3165" i="21"/>
  <c r="J3165" i="21"/>
  <c r="Q3164" i="21"/>
  <c r="N3164" i="21"/>
  <c r="O3164" i="21"/>
  <c r="P3164" i="21"/>
  <c r="K3166" i="21"/>
  <c r="L3166" i="21"/>
  <c r="H3167" i="21"/>
  <c r="I3166" i="21"/>
  <c r="J3166" i="21"/>
  <c r="M3166" i="21"/>
  <c r="O3165" i="21"/>
  <c r="P3165" i="21"/>
  <c r="Q3165" i="21"/>
  <c r="N3165" i="21"/>
  <c r="M3167" i="21"/>
  <c r="I3167" i="21"/>
  <c r="J3167" i="21"/>
  <c r="H3168" i="21"/>
  <c r="L3167" i="21"/>
  <c r="K3167" i="21"/>
  <c r="P3166" i="21"/>
  <c r="O3166" i="21"/>
  <c r="Q3166" i="21"/>
  <c r="N3166" i="21"/>
  <c r="Q3167" i="21"/>
  <c r="N3167" i="21"/>
  <c r="O3167" i="21"/>
  <c r="P3167" i="21"/>
  <c r="H3169" i="21"/>
  <c r="I3168" i="21"/>
  <c r="M3168" i="21"/>
  <c r="L3168" i="21"/>
  <c r="J3168" i="21"/>
  <c r="K3168" i="21"/>
  <c r="M3169" i="21"/>
  <c r="K3169" i="21"/>
  <c r="H3170" i="21"/>
  <c r="I3169" i="21"/>
  <c r="J3169" i="21"/>
  <c r="L3169" i="21"/>
  <c r="N3168" i="21"/>
  <c r="Q3168" i="21"/>
  <c r="P3168" i="21"/>
  <c r="O3168" i="21"/>
  <c r="M3170" i="21"/>
  <c r="H3171" i="21"/>
  <c r="L3170" i="21"/>
  <c r="J3170" i="21"/>
  <c r="I3170" i="21"/>
  <c r="K3170" i="21"/>
  <c r="P3169" i="21"/>
  <c r="N3169" i="21"/>
  <c r="Q3169" i="21"/>
  <c r="O3169" i="21"/>
  <c r="M3171" i="21"/>
  <c r="L3171" i="21"/>
  <c r="H3172" i="21"/>
  <c r="K3171" i="21"/>
  <c r="I3171" i="21"/>
  <c r="J3171" i="21"/>
  <c r="O3170" i="21"/>
  <c r="N3170" i="21"/>
  <c r="P3170" i="21"/>
  <c r="Q3170" i="21"/>
  <c r="M3172" i="21"/>
  <c r="L3172" i="21"/>
  <c r="K3172" i="21"/>
  <c r="I3172" i="21"/>
  <c r="J3172" i="21"/>
  <c r="H3173" i="21"/>
  <c r="P3171" i="21"/>
  <c r="N3171" i="21"/>
  <c r="O3171" i="21"/>
  <c r="Q3171" i="21"/>
  <c r="N3172" i="21"/>
  <c r="P3172" i="21"/>
  <c r="Q3172" i="21"/>
  <c r="O3172" i="21"/>
  <c r="H3174" i="21"/>
  <c r="I3173" i="21"/>
  <c r="J3173" i="21"/>
  <c r="K3173" i="21"/>
  <c r="M3173" i="21"/>
  <c r="L3173" i="21"/>
  <c r="L3174" i="21"/>
  <c r="H3175" i="21"/>
  <c r="J3174" i="21"/>
  <c r="K3174" i="21"/>
  <c r="M3174" i="21"/>
  <c r="I3174" i="21"/>
  <c r="P3173" i="21"/>
  <c r="N3173" i="21"/>
  <c r="Q3173" i="21"/>
  <c r="O3173" i="21"/>
  <c r="J3175" i="21"/>
  <c r="M3175" i="21"/>
  <c r="I3175" i="21"/>
  <c r="H3176" i="21"/>
  <c r="L3175" i="21"/>
  <c r="K3175" i="21"/>
  <c r="N3174" i="21"/>
  <c r="Q3174" i="21"/>
  <c r="P3174" i="21"/>
  <c r="O3174" i="21"/>
  <c r="N3175" i="21"/>
  <c r="Q3175" i="21"/>
  <c r="O3175" i="21"/>
  <c r="P3175" i="21"/>
  <c r="L3176" i="21"/>
  <c r="M3176" i="21"/>
  <c r="J3176" i="21"/>
  <c r="K3176" i="21"/>
  <c r="H3177" i="21"/>
  <c r="I3176" i="21"/>
  <c r="J3177" i="21"/>
  <c r="K3177" i="21"/>
  <c r="M3177" i="21"/>
  <c r="L3177" i="21"/>
  <c r="I3177" i="21"/>
  <c r="H3178" i="21"/>
  <c r="P3176" i="21"/>
  <c r="O3176" i="21"/>
  <c r="Q3176" i="21"/>
  <c r="N3176" i="21"/>
  <c r="Q3177" i="21"/>
  <c r="P3177" i="21"/>
  <c r="N3177" i="21"/>
  <c r="O3177" i="21"/>
  <c r="M3178" i="21"/>
  <c r="J3178" i="21"/>
  <c r="I3178" i="21"/>
  <c r="K3178" i="21"/>
  <c r="H3179" i="21"/>
  <c r="L3178" i="21"/>
  <c r="O3178" i="21"/>
  <c r="Q3178" i="21"/>
  <c r="N3178" i="21"/>
  <c r="P3178" i="21"/>
  <c r="K3179" i="21"/>
  <c r="L3179" i="21"/>
  <c r="I3179" i="21"/>
  <c r="H3180" i="21"/>
  <c r="M3179" i="21"/>
  <c r="J3179" i="21"/>
  <c r="P3179" i="21"/>
  <c r="N3179" i="21"/>
  <c r="Q3179" i="21"/>
  <c r="O3179" i="21"/>
  <c r="J3180" i="21"/>
  <c r="L3180" i="21"/>
  <c r="H3181" i="21"/>
  <c r="I3180" i="21"/>
  <c r="M3180" i="21"/>
  <c r="K3180" i="21"/>
  <c r="I3181" i="21"/>
  <c r="J3181" i="21"/>
  <c r="K3181" i="21"/>
  <c r="M3181" i="21"/>
  <c r="L3181" i="21"/>
  <c r="H3182" i="21"/>
  <c r="Q3180" i="21"/>
  <c r="N3180" i="21"/>
  <c r="O3180" i="21"/>
  <c r="P3180" i="21"/>
  <c r="O3181" i="21"/>
  <c r="N3181" i="21"/>
  <c r="P3181" i="21"/>
  <c r="Q3181" i="21"/>
  <c r="L3182" i="21"/>
  <c r="K3182" i="21"/>
  <c r="H3183" i="21"/>
  <c r="J3182" i="21"/>
  <c r="M3182" i="21"/>
  <c r="I3182" i="21"/>
  <c r="L3183" i="21"/>
  <c r="J3183" i="21"/>
  <c r="M3183" i="21"/>
  <c r="K3183" i="21"/>
  <c r="I3183" i="21"/>
  <c r="H3184" i="21"/>
  <c r="P3182" i="21"/>
  <c r="N3182" i="21"/>
  <c r="Q3182" i="21"/>
  <c r="O3182" i="21"/>
  <c r="O3183" i="21"/>
  <c r="P3183" i="21"/>
  <c r="N3183" i="21"/>
  <c r="Q3183" i="21"/>
  <c r="K3184" i="21"/>
  <c r="M3184" i="21"/>
  <c r="J3184" i="21"/>
  <c r="H3185" i="21"/>
  <c r="L3184" i="21"/>
  <c r="I3184" i="21"/>
  <c r="I3185" i="21"/>
  <c r="L3185" i="21"/>
  <c r="K3185" i="21"/>
  <c r="H3186" i="21"/>
  <c r="J3185" i="21"/>
  <c r="M3185" i="21"/>
  <c r="Q3184" i="21"/>
  <c r="P3184" i="21"/>
  <c r="O3184" i="21"/>
  <c r="N3184" i="21"/>
  <c r="O3185" i="21"/>
  <c r="P3185" i="21"/>
  <c r="N3185" i="21"/>
  <c r="Q3185" i="21"/>
  <c r="I3186" i="21"/>
  <c r="L3186" i="21"/>
  <c r="M3186" i="21"/>
  <c r="H3187" i="21"/>
  <c r="K3186" i="21"/>
  <c r="J3186" i="21"/>
  <c r="Q3186" i="21"/>
  <c r="N3186" i="21"/>
  <c r="O3186" i="21"/>
  <c r="P3186" i="21"/>
  <c r="K3187" i="21"/>
  <c r="M3187" i="21"/>
  <c r="J3187" i="21"/>
  <c r="H3188" i="21"/>
  <c r="L3187" i="21"/>
  <c r="I3187" i="21"/>
  <c r="J3188" i="21"/>
  <c r="H3189" i="21"/>
  <c r="K3188" i="21"/>
  <c r="L3188" i="21"/>
  <c r="I3188" i="21"/>
  <c r="M3188" i="21"/>
  <c r="Q3187" i="21"/>
  <c r="N3187" i="21"/>
  <c r="P3187" i="21"/>
  <c r="O3187" i="21"/>
  <c r="K3189" i="21"/>
  <c r="J3189" i="21"/>
  <c r="L3189" i="21"/>
  <c r="I3189" i="21"/>
  <c r="M3189" i="21"/>
  <c r="H3190" i="21"/>
  <c r="P3188" i="21"/>
  <c r="N3188" i="21"/>
  <c r="Q3188" i="21"/>
  <c r="O3188" i="21"/>
  <c r="N3189" i="21"/>
  <c r="O3189" i="21"/>
  <c r="P3189" i="21"/>
  <c r="Q3189" i="21"/>
  <c r="K3190" i="21"/>
  <c r="L3190" i="21"/>
  <c r="J3190" i="21"/>
  <c r="M3190" i="21"/>
  <c r="I3190" i="21"/>
  <c r="H3191" i="21"/>
  <c r="N3190" i="21"/>
  <c r="P3190" i="21"/>
  <c r="Q3190" i="21"/>
  <c r="O3190" i="21"/>
  <c r="L3191" i="21"/>
  <c r="J3191" i="21"/>
  <c r="K3191" i="21"/>
  <c r="H3192" i="21"/>
  <c r="I3191" i="21"/>
  <c r="M3191" i="21"/>
  <c r="H3193" i="21"/>
  <c r="M3192" i="21"/>
  <c r="I3192" i="21"/>
  <c r="J3192" i="21"/>
  <c r="L3192" i="21"/>
  <c r="K3192" i="21"/>
  <c r="Q3191" i="21"/>
  <c r="P3191" i="21"/>
  <c r="O3191" i="21"/>
  <c r="N3191" i="21"/>
  <c r="M3193" i="21"/>
  <c r="L3193" i="21"/>
  <c r="H3194" i="21"/>
  <c r="J3193" i="21"/>
  <c r="I3193" i="21"/>
  <c r="K3193" i="21"/>
  <c r="Q3192" i="21"/>
  <c r="P3192" i="21"/>
  <c r="N3192" i="21"/>
  <c r="O3192" i="21"/>
  <c r="L3194" i="21"/>
  <c r="M3194" i="21"/>
  <c r="I3194" i="21"/>
  <c r="K3194" i="21"/>
  <c r="H3195" i="21"/>
  <c r="J3194" i="21"/>
  <c r="O3193" i="21"/>
  <c r="N3193" i="21"/>
  <c r="Q3193" i="21"/>
  <c r="P3193" i="21"/>
  <c r="O3194" i="21"/>
  <c r="P3194" i="21"/>
  <c r="N3194" i="21"/>
  <c r="Q3194" i="21"/>
  <c r="H3196" i="21"/>
  <c r="J3195" i="21"/>
  <c r="K3195" i="21"/>
  <c r="M3195" i="21"/>
  <c r="L3195" i="21"/>
  <c r="I3195" i="21"/>
  <c r="K3196" i="21"/>
  <c r="J3196" i="21"/>
  <c r="I3196" i="21"/>
  <c r="M3196" i="21"/>
  <c r="L3196" i="21"/>
  <c r="H3197" i="21"/>
  <c r="P3195" i="21"/>
  <c r="N3195" i="21"/>
  <c r="Q3195" i="21"/>
  <c r="O3195" i="21"/>
  <c r="Q3196" i="21"/>
  <c r="O3196" i="21"/>
  <c r="N3196" i="21"/>
  <c r="P3196" i="21"/>
  <c r="J3197" i="21"/>
  <c r="H3198" i="21"/>
  <c r="M3197" i="21"/>
  <c r="I3197" i="21"/>
  <c r="K3197" i="21"/>
  <c r="L3197" i="21"/>
  <c r="I3198" i="21"/>
  <c r="L3198" i="21"/>
  <c r="H3199" i="21"/>
  <c r="J3198" i="21"/>
  <c r="M3198" i="21"/>
  <c r="K3198" i="21"/>
  <c r="Q3197" i="21"/>
  <c r="N3197" i="21"/>
  <c r="O3197" i="21"/>
  <c r="P3197" i="21"/>
  <c r="N3198" i="21"/>
  <c r="O3198" i="21"/>
  <c r="P3198" i="21"/>
  <c r="Q3198" i="21"/>
  <c r="I3199" i="21"/>
  <c r="K3199" i="21"/>
  <c r="L3199" i="21"/>
  <c r="H3200" i="21"/>
  <c r="M3199" i="21"/>
  <c r="J3199" i="21"/>
  <c r="Q3199" i="21"/>
  <c r="P3199" i="21"/>
  <c r="N3199" i="21"/>
  <c r="O3199" i="21"/>
  <c r="L3200" i="21"/>
  <c r="I3200" i="21"/>
  <c r="K3200" i="21"/>
  <c r="M3200" i="21"/>
  <c r="H3201" i="21"/>
  <c r="J3200" i="21"/>
  <c r="P3200" i="21"/>
  <c r="O3200" i="21"/>
  <c r="Q3200" i="21"/>
  <c r="N3200" i="21"/>
  <c r="J3201" i="21"/>
  <c r="K3201" i="21"/>
  <c r="I3201" i="21"/>
  <c r="M3201" i="21"/>
  <c r="H3202" i="21"/>
  <c r="L3201" i="21"/>
  <c r="O3201" i="21"/>
  <c r="P3201" i="21"/>
  <c r="N3201" i="21"/>
  <c r="Q3201" i="21"/>
  <c r="L3202" i="21"/>
  <c r="H3203" i="21"/>
  <c r="K3202" i="21"/>
  <c r="J3202" i="21"/>
  <c r="M3202" i="21"/>
  <c r="I3202" i="21"/>
  <c r="H3204" i="21"/>
  <c r="M3203" i="21"/>
  <c r="K3203" i="21"/>
  <c r="L3203" i="21"/>
  <c r="J3203" i="21"/>
  <c r="I3203" i="21"/>
  <c r="O3202" i="21"/>
  <c r="Q3202" i="21"/>
  <c r="P3202" i="21"/>
  <c r="N3202" i="21"/>
  <c r="L3204" i="21"/>
  <c r="J3204" i="21"/>
  <c r="I3204" i="21"/>
  <c r="M3204" i="21"/>
  <c r="K3204" i="21"/>
  <c r="H3205" i="21"/>
  <c r="Q3203" i="21"/>
  <c r="O3203" i="21"/>
  <c r="P3203" i="21"/>
  <c r="N3203" i="21"/>
  <c r="N3204" i="21"/>
  <c r="P3204" i="21"/>
  <c r="Q3204" i="21"/>
  <c r="O3204" i="21"/>
  <c r="M3205" i="21"/>
  <c r="L3205" i="21"/>
  <c r="J3205" i="21"/>
  <c r="K3205" i="21"/>
  <c r="I3205" i="21"/>
  <c r="H3206" i="21"/>
  <c r="Q3205" i="21"/>
  <c r="N3205" i="21"/>
  <c r="P3205" i="21"/>
  <c r="O3205" i="21"/>
  <c r="H3207" i="21"/>
  <c r="L3206" i="21"/>
  <c r="M3206" i="21"/>
  <c r="J3206" i="21"/>
  <c r="K3206" i="21"/>
  <c r="I3206" i="21"/>
  <c r="L3207" i="21"/>
  <c r="J3207" i="21"/>
  <c r="I3207" i="21"/>
  <c r="M3207" i="21"/>
  <c r="K3207" i="21"/>
  <c r="H3208" i="21"/>
  <c r="Q3206" i="21"/>
  <c r="O3206" i="21"/>
  <c r="N3206" i="21"/>
  <c r="P3206" i="21"/>
  <c r="N3207" i="21"/>
  <c r="O3207" i="21"/>
  <c r="P3207" i="21"/>
  <c r="Q3207" i="21"/>
  <c r="I3208" i="21"/>
  <c r="H3209" i="21"/>
  <c r="K3208" i="21"/>
  <c r="J3208" i="21"/>
  <c r="M3208" i="21"/>
  <c r="L3208" i="21"/>
  <c r="Q3208" i="21"/>
  <c r="P3208" i="21"/>
  <c r="O3208" i="21"/>
  <c r="N3208" i="21"/>
  <c r="L3209" i="21"/>
  <c r="I3209" i="21"/>
  <c r="H3210" i="21"/>
  <c r="M3209" i="21"/>
  <c r="K3209" i="21"/>
  <c r="J3209" i="21"/>
  <c r="N3209" i="21"/>
  <c r="O3209" i="21"/>
  <c r="P3209" i="21"/>
  <c r="Q3209" i="21"/>
  <c r="I3210" i="21"/>
  <c r="K3210" i="21"/>
  <c r="L3210" i="21"/>
  <c r="H3211" i="21"/>
  <c r="J3210" i="21"/>
  <c r="M3210" i="21"/>
  <c r="N3210" i="21"/>
  <c r="P3210" i="21"/>
  <c r="Q3210" i="21"/>
  <c r="O3210" i="21"/>
  <c r="H3212" i="21"/>
  <c r="M3211" i="21"/>
  <c r="K3211" i="21"/>
  <c r="J3211" i="21"/>
  <c r="L3211" i="21"/>
  <c r="I3211" i="21"/>
  <c r="I3212" i="21"/>
  <c r="M3212" i="21"/>
  <c r="L3212" i="21"/>
  <c r="K3212" i="21"/>
  <c r="H3213" i="21"/>
  <c r="J3212" i="21"/>
  <c r="O3211" i="21"/>
  <c r="Q3211" i="21"/>
  <c r="P3211" i="21"/>
  <c r="N3211" i="21"/>
  <c r="P3212" i="21"/>
  <c r="Q3212" i="21"/>
  <c r="O3212" i="21"/>
  <c r="N3212" i="21"/>
  <c r="I3213" i="21"/>
  <c r="J3213" i="21"/>
  <c r="H3214" i="21"/>
  <c r="M3213" i="21"/>
  <c r="L3213" i="21"/>
  <c r="K3213" i="21"/>
  <c r="Q3213" i="21"/>
  <c r="N3213" i="21"/>
  <c r="P3213" i="21"/>
  <c r="O3213" i="21"/>
  <c r="K3214" i="21"/>
  <c r="H3215" i="21"/>
  <c r="L3214" i="21"/>
  <c r="M3214" i="21"/>
  <c r="I3214" i="21"/>
  <c r="J3214" i="21"/>
  <c r="L3215" i="21"/>
  <c r="M3215" i="21"/>
  <c r="I3215" i="21"/>
  <c r="K3215" i="21"/>
  <c r="J3215" i="21"/>
  <c r="H3216" i="21"/>
  <c r="N3214" i="21"/>
  <c r="Q3214" i="21"/>
  <c r="O3214" i="21"/>
  <c r="P3214" i="21"/>
  <c r="O3215" i="21"/>
  <c r="P3215" i="21"/>
  <c r="Q3215" i="21"/>
  <c r="N3215" i="21"/>
  <c r="I3216" i="21"/>
  <c r="L3216" i="21"/>
  <c r="J3216" i="21"/>
  <c r="K3216" i="21"/>
  <c r="M3216" i="21"/>
  <c r="H3217" i="21"/>
  <c r="N3216" i="21"/>
  <c r="P3216" i="21"/>
  <c r="Q3216" i="21"/>
  <c r="O3216" i="21"/>
  <c r="M3217" i="21"/>
  <c r="J3217" i="21"/>
  <c r="H3218" i="21"/>
  <c r="I3217" i="21"/>
  <c r="L3217" i="21"/>
  <c r="K3217" i="21"/>
  <c r="K3218" i="21"/>
  <c r="H3219" i="21"/>
  <c r="J3218" i="21"/>
  <c r="I3218" i="21"/>
  <c r="M3218" i="21"/>
  <c r="L3218" i="21"/>
  <c r="Q3217" i="21"/>
  <c r="P3217" i="21"/>
  <c r="O3217" i="21"/>
  <c r="N3217" i="21"/>
  <c r="J3219" i="21"/>
  <c r="M3219" i="21"/>
  <c r="I3219" i="21"/>
  <c r="H3220" i="21"/>
  <c r="L3219" i="21"/>
  <c r="K3219" i="21"/>
  <c r="P3218" i="21"/>
  <c r="O3218" i="21"/>
  <c r="N3218" i="21"/>
  <c r="Q3218" i="21"/>
  <c r="Q3219" i="21"/>
  <c r="N3219" i="21"/>
  <c r="P3219" i="21"/>
  <c r="O3219" i="21"/>
  <c r="I3220" i="21"/>
  <c r="K3220" i="21"/>
  <c r="L3220" i="21"/>
  <c r="J3220" i="21"/>
  <c r="H3221" i="21"/>
  <c r="M3220" i="21"/>
  <c r="Q3220" i="21"/>
  <c r="O3220" i="21"/>
  <c r="P3220" i="21"/>
  <c r="N3220" i="21"/>
  <c r="I3221" i="21"/>
  <c r="M3221" i="21"/>
  <c r="H3222" i="21"/>
  <c r="L3221" i="21"/>
  <c r="K3221" i="21"/>
  <c r="J3221" i="21"/>
  <c r="N3221" i="21"/>
  <c r="O3221" i="21"/>
  <c r="P3221" i="21"/>
  <c r="Q3221" i="21"/>
  <c r="L3222" i="21"/>
  <c r="I3222" i="21"/>
  <c r="H3223" i="21"/>
  <c r="J3222" i="21"/>
  <c r="M3222" i="21"/>
  <c r="K3222" i="21"/>
  <c r="P3222" i="21"/>
  <c r="N3222" i="21"/>
  <c r="O3222" i="21"/>
  <c r="Q3222" i="21"/>
  <c r="L3223" i="21"/>
  <c r="M3223" i="21"/>
  <c r="H3224" i="21"/>
  <c r="I3223" i="21"/>
  <c r="K3223" i="21"/>
  <c r="J3223" i="21"/>
  <c r="L3224" i="21"/>
  <c r="K3224" i="21"/>
  <c r="H3225" i="21"/>
  <c r="J3224" i="21"/>
  <c r="M3224" i="21"/>
  <c r="I3224" i="21"/>
  <c r="O3223" i="21"/>
  <c r="Q3223" i="21"/>
  <c r="N3223" i="21"/>
  <c r="P3223" i="21"/>
  <c r="K3225" i="21"/>
  <c r="J3225" i="21"/>
  <c r="H3226" i="21"/>
  <c r="I3225" i="21"/>
  <c r="L3225" i="21"/>
  <c r="M3225" i="21"/>
  <c r="N3224" i="21"/>
  <c r="Q3224" i="21"/>
  <c r="P3224" i="21"/>
  <c r="O3224" i="21"/>
  <c r="K3226" i="21"/>
  <c r="I3226" i="21"/>
  <c r="L3226" i="21"/>
  <c r="M3226" i="21"/>
  <c r="H3227" i="21"/>
  <c r="J3226" i="21"/>
  <c r="O3225" i="21"/>
  <c r="N3225" i="21"/>
  <c r="Q3225" i="21"/>
  <c r="P3225" i="21"/>
  <c r="O3226" i="21"/>
  <c r="P3226" i="21"/>
  <c r="N3226" i="21"/>
  <c r="Q3226" i="21"/>
  <c r="M3227" i="21"/>
  <c r="L3227" i="21"/>
  <c r="K3227" i="21"/>
  <c r="H3228" i="21"/>
  <c r="J3227" i="21"/>
  <c r="I3227" i="21"/>
  <c r="I3228" i="21"/>
  <c r="H3229" i="21"/>
  <c r="L3228" i="21"/>
  <c r="K3228" i="21"/>
  <c r="M3228" i="21"/>
  <c r="J3228" i="21"/>
  <c r="P3227" i="21"/>
  <c r="O3227" i="21"/>
  <c r="N3227" i="21"/>
  <c r="Q3227" i="21"/>
  <c r="N3228" i="21"/>
  <c r="Q3228" i="21"/>
  <c r="O3228" i="21"/>
  <c r="P3228" i="21"/>
  <c r="I3229" i="21"/>
  <c r="L3229" i="21"/>
  <c r="M3229" i="21"/>
  <c r="K3229" i="21"/>
  <c r="J3229" i="21"/>
  <c r="H3230" i="21"/>
  <c r="O3229" i="21"/>
  <c r="N3229" i="21"/>
  <c r="P3229" i="21"/>
  <c r="Q3229" i="21"/>
  <c r="K3230" i="21"/>
  <c r="M3230" i="21"/>
  <c r="L3230" i="21"/>
  <c r="J3230" i="21"/>
  <c r="H3231" i="21"/>
  <c r="I3230" i="21"/>
  <c r="I3231" i="21"/>
  <c r="H3232" i="21"/>
  <c r="M3231" i="21"/>
  <c r="J3231" i="21"/>
  <c r="K3231" i="21"/>
  <c r="L3231" i="21"/>
  <c r="N3230" i="21"/>
  <c r="O3230" i="21"/>
  <c r="P3230" i="21"/>
  <c r="Q3230" i="21"/>
  <c r="P3231" i="21"/>
  <c r="N3231" i="21"/>
  <c r="Q3231" i="21"/>
  <c r="O3231" i="21"/>
  <c r="H3233" i="21"/>
  <c r="J3232" i="21"/>
  <c r="K3232" i="21"/>
  <c r="L3232" i="21"/>
  <c r="I3232" i="21"/>
  <c r="M3232" i="21"/>
  <c r="H3234" i="21"/>
  <c r="I3233" i="21"/>
  <c r="M3233" i="21"/>
  <c r="L3233" i="21"/>
  <c r="K3233" i="21"/>
  <c r="J3233" i="21"/>
  <c r="N3232" i="21"/>
  <c r="O3232" i="21"/>
  <c r="P3232" i="21"/>
  <c r="Q3232" i="21"/>
  <c r="I3234" i="21"/>
  <c r="J3234" i="21"/>
  <c r="L3234" i="21"/>
  <c r="K3234" i="21"/>
  <c r="M3234" i="21"/>
  <c r="H3235" i="21"/>
  <c r="N3233" i="21"/>
  <c r="P3233" i="21"/>
  <c r="Q3233" i="21"/>
  <c r="O3233" i="21"/>
  <c r="P3234" i="21"/>
  <c r="Q3234" i="21"/>
  <c r="O3234" i="21"/>
  <c r="N3234" i="21"/>
  <c r="H3236" i="21"/>
  <c r="J3235" i="21"/>
  <c r="I3235" i="21"/>
  <c r="K3235" i="21"/>
  <c r="M3235" i="21"/>
  <c r="L3235" i="21"/>
  <c r="K3236" i="21"/>
  <c r="H3237" i="21"/>
  <c r="I3236" i="21"/>
  <c r="J3236" i="21"/>
  <c r="M3236" i="21"/>
  <c r="L3236" i="21"/>
  <c r="P3235" i="21"/>
  <c r="N3235" i="21"/>
  <c r="Q3235" i="21"/>
  <c r="O3235" i="21"/>
  <c r="M3237" i="21"/>
  <c r="J3237" i="21"/>
  <c r="I3237" i="21"/>
  <c r="L3237" i="21"/>
  <c r="K3237" i="21"/>
  <c r="H3238" i="21"/>
  <c r="N3236" i="21"/>
  <c r="P3236" i="21"/>
  <c r="Q3236" i="21"/>
  <c r="O3236" i="21"/>
  <c r="Q3237" i="21"/>
  <c r="N3237" i="21"/>
  <c r="P3237" i="21"/>
  <c r="O3237" i="21"/>
  <c r="M3238" i="21"/>
  <c r="L3238" i="21"/>
  <c r="J3238" i="21"/>
  <c r="H3239" i="21"/>
  <c r="K3238" i="21"/>
  <c r="I3238" i="21"/>
  <c r="H3240" i="21"/>
  <c r="J3239" i="21"/>
  <c r="L3239" i="21"/>
  <c r="K3239" i="21"/>
  <c r="I3239" i="21"/>
  <c r="M3239" i="21"/>
  <c r="P3238" i="21"/>
  <c r="O3238" i="21"/>
  <c r="N3238" i="21"/>
  <c r="Q3238" i="21"/>
  <c r="M3240" i="21"/>
  <c r="L3240" i="21"/>
  <c r="J3240" i="21"/>
  <c r="K3240" i="21"/>
  <c r="I3240" i="21"/>
  <c r="H3241" i="21"/>
  <c r="O3239" i="21"/>
  <c r="P3239" i="21"/>
  <c r="Q3239" i="21"/>
  <c r="N3239" i="21"/>
  <c r="N3240" i="21"/>
  <c r="Q3240" i="21"/>
  <c r="P3240" i="21"/>
  <c r="O3240" i="21"/>
  <c r="K3241" i="21"/>
  <c r="L3241" i="21"/>
  <c r="I3241" i="21"/>
  <c r="H3242" i="21"/>
  <c r="J3241" i="21"/>
  <c r="M3241" i="21"/>
  <c r="O3241" i="21"/>
  <c r="Q3241" i="21"/>
  <c r="P3241" i="21"/>
  <c r="N3241" i="21"/>
  <c r="J3242" i="21"/>
  <c r="H3243" i="21"/>
  <c r="M3242" i="21"/>
  <c r="I3242" i="21"/>
  <c r="K3242" i="21"/>
  <c r="L3242" i="21"/>
  <c r="L3243" i="21"/>
  <c r="M3243" i="21"/>
  <c r="K3243" i="21"/>
  <c r="I3243" i="21"/>
  <c r="H3244" i="21"/>
  <c r="J3243" i="21"/>
  <c r="P3242" i="21"/>
  <c r="O3242" i="21"/>
  <c r="N3242" i="21"/>
  <c r="Q3242" i="21"/>
  <c r="O3243" i="21"/>
  <c r="Q3243" i="21"/>
  <c r="N3243" i="21"/>
  <c r="P3243" i="21"/>
  <c r="M3244" i="21"/>
  <c r="J3244" i="21"/>
  <c r="L3244" i="21"/>
  <c r="K3244" i="21"/>
  <c r="I3244" i="21"/>
  <c r="H3245" i="21"/>
  <c r="N3244" i="21"/>
  <c r="Q3244" i="21"/>
  <c r="O3244" i="21"/>
  <c r="P3244" i="21"/>
  <c r="J3245" i="21"/>
  <c r="I3245" i="21"/>
  <c r="K3245" i="21"/>
  <c r="M3245" i="21"/>
  <c r="H3246" i="21"/>
  <c r="L3245" i="21"/>
  <c r="P3245" i="21"/>
  <c r="N3245" i="21"/>
  <c r="Q3245" i="21"/>
  <c r="O3245" i="21"/>
  <c r="I3246" i="21"/>
  <c r="J3246" i="21"/>
  <c r="K3246" i="21"/>
  <c r="M3246" i="21"/>
  <c r="L3246" i="21"/>
  <c r="H3247" i="21"/>
  <c r="P3246" i="21"/>
  <c r="O3246" i="21"/>
  <c r="Q3246" i="21"/>
  <c r="N3246" i="21"/>
  <c r="H3248" i="21"/>
  <c r="K3247" i="21"/>
  <c r="L3247" i="21"/>
  <c r="I3247" i="21"/>
  <c r="M3247" i="21"/>
  <c r="J3247" i="21"/>
  <c r="M3248" i="21"/>
  <c r="K3248" i="21"/>
  <c r="J3248" i="21"/>
  <c r="I3248" i="21"/>
  <c r="L3248" i="21"/>
  <c r="H3249" i="21"/>
  <c r="O3247" i="21"/>
  <c r="Q3247" i="21"/>
  <c r="P3247" i="21"/>
  <c r="N3247" i="21"/>
  <c r="P3248" i="21"/>
  <c r="O3248" i="21"/>
  <c r="Q3248" i="21"/>
  <c r="N3248" i="21"/>
  <c r="H3250" i="21"/>
  <c r="M3249" i="21"/>
  <c r="J3249" i="21"/>
  <c r="L3249" i="21"/>
  <c r="I3249" i="21"/>
  <c r="K3249" i="21"/>
  <c r="H3251" i="21"/>
  <c r="K3250" i="21"/>
  <c r="M3250" i="21"/>
  <c r="J3250" i="21"/>
  <c r="I3250" i="21"/>
  <c r="L3250" i="21"/>
  <c r="O3249" i="21"/>
  <c r="N3249" i="21"/>
  <c r="Q3249" i="21"/>
  <c r="P3249" i="21"/>
  <c r="K3251" i="21"/>
  <c r="M3251" i="21"/>
  <c r="H3252" i="21"/>
  <c r="L3251" i="21"/>
  <c r="I3251" i="21"/>
  <c r="J3251" i="21"/>
  <c r="N3250" i="21"/>
  <c r="P3250" i="21"/>
  <c r="Q3250" i="21"/>
  <c r="O3250" i="21"/>
  <c r="J3252" i="21"/>
  <c r="L3252" i="21"/>
  <c r="H3253" i="21"/>
  <c r="K3252" i="21"/>
  <c r="M3252" i="21"/>
  <c r="I3252" i="21"/>
  <c r="O3251" i="21"/>
  <c r="N3251" i="21"/>
  <c r="P3251" i="21"/>
  <c r="Q3251" i="21"/>
  <c r="J3253" i="21"/>
  <c r="L3253" i="21"/>
  <c r="I3253" i="21"/>
  <c r="K3253" i="21"/>
  <c r="H3254" i="21"/>
  <c r="M3253" i="21"/>
  <c r="N3252" i="21"/>
  <c r="Q3252" i="21"/>
  <c r="O3252" i="21"/>
  <c r="P3252" i="21"/>
  <c r="Q3253" i="21"/>
  <c r="O3253" i="21"/>
  <c r="P3253" i="21"/>
  <c r="N3253" i="21"/>
  <c r="L3254" i="21"/>
  <c r="M3254" i="21"/>
  <c r="J3254" i="21"/>
  <c r="I3254" i="21"/>
  <c r="H3255" i="21"/>
  <c r="K3254" i="21"/>
  <c r="Q3254" i="21"/>
  <c r="P3254" i="21"/>
  <c r="N3254" i="21"/>
  <c r="O3254" i="21"/>
  <c r="K3255" i="21"/>
  <c r="L3255" i="21"/>
  <c r="H3256" i="21"/>
  <c r="J3255" i="21"/>
  <c r="M3255" i="21"/>
  <c r="I3255" i="21"/>
  <c r="L3256" i="21"/>
  <c r="K3256" i="21"/>
  <c r="H3257" i="21"/>
  <c r="M3256" i="21"/>
  <c r="I3256" i="21"/>
  <c r="J3256" i="21"/>
  <c r="Q3255" i="21"/>
  <c r="N3255" i="21"/>
  <c r="O3255" i="21"/>
  <c r="P3255" i="21"/>
  <c r="I3257" i="21"/>
  <c r="J3257" i="21"/>
  <c r="M3257" i="21"/>
  <c r="H3258" i="21"/>
  <c r="K3257" i="21"/>
  <c r="L3257" i="21"/>
  <c r="Q3256" i="21"/>
  <c r="O3256" i="21"/>
  <c r="N3256" i="21"/>
  <c r="P3256" i="21"/>
  <c r="P3257" i="21"/>
  <c r="N3257" i="21"/>
  <c r="Q3257" i="21"/>
  <c r="O3257" i="21"/>
  <c r="L3258" i="21"/>
  <c r="M3258" i="21"/>
  <c r="H3259" i="21"/>
  <c r="K3258" i="21"/>
  <c r="I3258" i="21"/>
  <c r="J3258" i="21"/>
  <c r="I3259" i="21"/>
  <c r="H3260" i="21"/>
  <c r="J3259" i="21"/>
  <c r="M3259" i="21"/>
  <c r="L3259" i="21"/>
  <c r="K3259" i="21"/>
  <c r="Q3258" i="21"/>
  <c r="P3258" i="21"/>
  <c r="O3258" i="21"/>
  <c r="N3258" i="21"/>
  <c r="N3259" i="21"/>
  <c r="P3259" i="21"/>
  <c r="O3259" i="21"/>
  <c r="Q3259" i="21"/>
  <c r="I3260" i="21"/>
  <c r="J3260" i="21"/>
  <c r="K3260" i="21"/>
  <c r="M3260" i="21"/>
  <c r="L3260" i="21"/>
  <c r="H3261" i="21"/>
  <c r="Q3260" i="21"/>
  <c r="N3260" i="21"/>
  <c r="P3260" i="21"/>
  <c r="O3260" i="21"/>
  <c r="J3261" i="21"/>
  <c r="L3261" i="21"/>
  <c r="H3262" i="21"/>
  <c r="I3261" i="21"/>
  <c r="M3261" i="21"/>
  <c r="K3261" i="21"/>
  <c r="L3262" i="21"/>
  <c r="M3262" i="21"/>
  <c r="H3263" i="21"/>
  <c r="K3262" i="21"/>
  <c r="J3262" i="21"/>
  <c r="I3262" i="21"/>
  <c r="N3261" i="21"/>
  <c r="P3261" i="21"/>
  <c r="Q3261" i="21"/>
  <c r="O3261" i="21"/>
  <c r="I3263" i="21"/>
  <c r="M3263" i="21"/>
  <c r="L3263" i="21"/>
  <c r="K3263" i="21"/>
  <c r="J3263" i="21"/>
  <c r="H3264" i="21"/>
  <c r="O3262" i="21"/>
  <c r="P3262" i="21"/>
  <c r="N3262" i="21"/>
  <c r="Q3262" i="21"/>
  <c r="O3263" i="21"/>
  <c r="Q3263" i="21"/>
  <c r="P3263" i="21"/>
  <c r="N3263" i="21"/>
  <c r="L3264" i="21"/>
  <c r="H3265" i="21"/>
  <c r="I3264" i="21"/>
  <c r="K3264" i="21"/>
  <c r="J3264" i="21"/>
  <c r="M3264" i="21"/>
  <c r="K3265" i="21"/>
  <c r="J3265" i="21"/>
  <c r="H3266" i="21"/>
  <c r="L3265" i="21"/>
  <c r="M3265" i="21"/>
  <c r="I3265" i="21"/>
  <c r="O3264" i="21"/>
  <c r="P3264" i="21"/>
  <c r="Q3264" i="21"/>
  <c r="N3264" i="21"/>
  <c r="K3266" i="21"/>
  <c r="H3267" i="21"/>
  <c r="I3266" i="21"/>
  <c r="M3266" i="21"/>
  <c r="L3266" i="21"/>
  <c r="J3266" i="21"/>
  <c r="P3265" i="21"/>
  <c r="N3265" i="21"/>
  <c r="Q3265" i="21"/>
  <c r="O3265" i="21"/>
  <c r="M3267" i="21"/>
  <c r="I3267" i="21"/>
  <c r="L3267" i="21"/>
  <c r="J3267" i="21"/>
  <c r="H3268" i="21"/>
  <c r="K3267" i="21"/>
  <c r="O3266" i="21"/>
  <c r="N3266" i="21"/>
  <c r="P3266" i="21"/>
  <c r="Q3266" i="21"/>
  <c r="O3267" i="21"/>
  <c r="N3267" i="21"/>
  <c r="Q3267" i="21"/>
  <c r="P3267" i="21"/>
  <c r="J3268" i="21"/>
  <c r="H3269" i="21"/>
  <c r="M3268" i="21"/>
  <c r="L3268" i="21"/>
  <c r="K3268" i="21"/>
  <c r="I3268" i="21"/>
  <c r="J3269" i="21"/>
  <c r="I3269" i="21"/>
  <c r="K3269" i="21"/>
  <c r="M3269" i="21"/>
  <c r="H3270" i="21"/>
  <c r="L3269" i="21"/>
  <c r="N3268" i="21"/>
  <c r="O3268" i="21"/>
  <c r="P3268" i="21"/>
  <c r="Q3268" i="21"/>
  <c r="P3269" i="21"/>
  <c r="Q3269" i="21"/>
  <c r="N3269" i="21"/>
  <c r="O3269" i="21"/>
  <c r="J3270" i="21"/>
  <c r="I3270" i="21"/>
  <c r="M3270" i="21"/>
  <c r="L3270" i="21"/>
  <c r="H3271" i="21"/>
  <c r="K3270" i="21"/>
  <c r="N3270" i="21"/>
  <c r="O3270" i="21"/>
  <c r="P3270" i="21"/>
  <c r="Q3270" i="21"/>
  <c r="J3271" i="21"/>
  <c r="L3271" i="21"/>
  <c r="K3271" i="21"/>
  <c r="M3271" i="21"/>
  <c r="I3271" i="21"/>
  <c r="H3272" i="21"/>
  <c r="P3271" i="21"/>
  <c r="O3271" i="21"/>
  <c r="Q3271" i="21"/>
  <c r="N3271" i="21"/>
  <c r="J3272" i="21"/>
  <c r="H3273" i="21"/>
  <c r="K3272" i="21"/>
  <c r="M3272" i="21"/>
  <c r="L3272" i="21"/>
  <c r="I3272" i="21"/>
  <c r="L3273" i="21"/>
  <c r="I3273" i="21"/>
  <c r="H3274" i="21"/>
  <c r="K3273" i="21"/>
  <c r="J3273" i="21"/>
  <c r="M3273" i="21"/>
  <c r="Q3272" i="21"/>
  <c r="P3272" i="21"/>
  <c r="N3272" i="21"/>
  <c r="O3272" i="21"/>
  <c r="O3273" i="21"/>
  <c r="P3273" i="21"/>
  <c r="Q3273" i="21"/>
  <c r="N3273" i="21"/>
  <c r="K3274" i="21"/>
  <c r="L3274" i="21"/>
  <c r="I3274" i="21"/>
  <c r="H3275" i="21"/>
  <c r="M3274" i="21"/>
  <c r="J3274" i="21"/>
  <c r="P3274" i="21"/>
  <c r="O3274" i="21"/>
  <c r="Q3274" i="21"/>
  <c r="N3274" i="21"/>
  <c r="K3275" i="21"/>
  <c r="M3275" i="21"/>
  <c r="L3275" i="21"/>
  <c r="I3275" i="21"/>
  <c r="H3276" i="21"/>
  <c r="J3275" i="21"/>
  <c r="Q3275" i="21"/>
  <c r="N3275" i="21"/>
  <c r="O3275" i="21"/>
  <c r="P3275" i="21"/>
  <c r="I3276" i="21"/>
  <c r="J3276" i="21"/>
  <c r="H3277" i="21"/>
  <c r="K3276" i="21"/>
  <c r="L3276" i="21"/>
  <c r="M3276" i="21"/>
  <c r="N3276" i="21"/>
  <c r="P3276" i="21"/>
  <c r="Q3276" i="21"/>
  <c r="O3276" i="21"/>
  <c r="M3277" i="21"/>
  <c r="J3277" i="21"/>
  <c r="I3277" i="21"/>
  <c r="L3277" i="21"/>
  <c r="K3277" i="21"/>
  <c r="H3278" i="21"/>
  <c r="O3277" i="21"/>
  <c r="N3277" i="21"/>
  <c r="Q3277" i="21"/>
  <c r="P3277" i="21"/>
  <c r="I3278" i="21"/>
  <c r="J3278" i="21"/>
  <c r="K3278" i="21"/>
  <c r="L3278" i="21"/>
  <c r="H3279" i="21"/>
  <c r="M3278" i="21"/>
  <c r="Q3278" i="21"/>
  <c r="O3278" i="21"/>
  <c r="P3278" i="21"/>
  <c r="N3278" i="21"/>
  <c r="L3279" i="21"/>
  <c r="M3279" i="21"/>
  <c r="K3279" i="21"/>
  <c r="H3280" i="21"/>
  <c r="J3279" i="21"/>
  <c r="I3279" i="21"/>
  <c r="J3280" i="21"/>
  <c r="L3280" i="21"/>
  <c r="H3281" i="21"/>
  <c r="M3280" i="21"/>
  <c r="I3280" i="21"/>
  <c r="K3280" i="21"/>
  <c r="O3279" i="21"/>
  <c r="N3279" i="21"/>
  <c r="Q3279" i="21"/>
  <c r="P3279" i="21"/>
  <c r="H3282" i="21"/>
  <c r="M3281" i="21"/>
  <c r="L3281" i="21"/>
  <c r="K3281" i="21"/>
  <c r="I3281" i="21"/>
  <c r="J3281" i="21"/>
  <c r="Q3280" i="21"/>
  <c r="N3280" i="21"/>
  <c r="O3280" i="21"/>
  <c r="P3280" i="21"/>
  <c r="H3283" i="21"/>
  <c r="I3282" i="21"/>
  <c r="K3282" i="21"/>
  <c r="L3282" i="21"/>
  <c r="M3282" i="21"/>
  <c r="J3282" i="21"/>
  <c r="O3281" i="21"/>
  <c r="N3281" i="21"/>
  <c r="Q3281" i="21"/>
  <c r="P3281" i="21"/>
  <c r="M3283" i="21"/>
  <c r="J3283" i="21"/>
  <c r="I3283" i="21"/>
  <c r="H3284" i="21"/>
  <c r="K3283" i="21"/>
  <c r="L3283" i="21"/>
  <c r="P3282" i="21"/>
  <c r="N3282" i="21"/>
  <c r="O3282" i="21"/>
  <c r="Q3282" i="21"/>
  <c r="P3283" i="21"/>
  <c r="N3283" i="21"/>
  <c r="O3283" i="21"/>
  <c r="Q3283" i="21"/>
  <c r="I3284" i="21"/>
  <c r="J3284" i="21"/>
  <c r="L3284" i="21"/>
  <c r="K3284" i="21"/>
  <c r="M3284" i="21"/>
  <c r="H3285" i="21"/>
  <c r="N3284" i="21"/>
  <c r="O3284" i="21"/>
  <c r="Q3284" i="21"/>
  <c r="P3284" i="21"/>
  <c r="L3285" i="21"/>
  <c r="I3285" i="21"/>
  <c r="H3286" i="21"/>
  <c r="M3285" i="21"/>
  <c r="K3285" i="21"/>
  <c r="J3285" i="21"/>
  <c r="N3285" i="21"/>
  <c r="O3285" i="21"/>
  <c r="P3285" i="21"/>
  <c r="Q3285" i="21"/>
  <c r="M3286" i="21"/>
  <c r="J3286" i="21"/>
  <c r="H3287" i="21"/>
  <c r="K3286" i="21"/>
  <c r="I3286" i="21"/>
  <c r="L3286" i="21"/>
  <c r="L3287" i="21"/>
  <c r="I3287" i="21"/>
  <c r="M3287" i="21"/>
  <c r="H3288" i="21"/>
  <c r="J3287" i="21"/>
  <c r="K3287" i="21"/>
  <c r="Q3286" i="21"/>
  <c r="N3286" i="21"/>
  <c r="O3286" i="21"/>
  <c r="P3286" i="21"/>
  <c r="O3287" i="21"/>
  <c r="N3287" i="21"/>
  <c r="P3287" i="21"/>
  <c r="Q3287" i="21"/>
  <c r="J3288" i="21"/>
  <c r="K3288" i="21"/>
  <c r="L3288" i="21"/>
  <c r="H3289" i="21"/>
  <c r="M3288" i="21"/>
  <c r="I3288" i="21"/>
  <c r="L3289" i="21"/>
  <c r="M3289" i="21"/>
  <c r="H3290" i="21"/>
  <c r="K3289" i="21"/>
  <c r="I3289" i="21"/>
  <c r="J3289" i="21"/>
  <c r="N3288" i="21"/>
  <c r="O3288" i="21"/>
  <c r="Q3288" i="21"/>
  <c r="P3288" i="21"/>
  <c r="M3290" i="21"/>
  <c r="I3290" i="21"/>
  <c r="H3291" i="21"/>
  <c r="J3290" i="21"/>
  <c r="K3290" i="21"/>
  <c r="L3290" i="21"/>
  <c r="O3289" i="21"/>
  <c r="Q3289" i="21"/>
  <c r="P3289" i="21"/>
  <c r="N3289" i="21"/>
  <c r="N3290" i="21"/>
  <c r="O3290" i="21"/>
  <c r="Q3290" i="21"/>
  <c r="P3290" i="21"/>
  <c r="I3291" i="21"/>
  <c r="K3291" i="21"/>
  <c r="J3291" i="21"/>
  <c r="L3291" i="21"/>
  <c r="M3291" i="21"/>
  <c r="H3292" i="21"/>
  <c r="Q3291" i="21"/>
  <c r="N3291" i="21"/>
  <c r="O3291" i="21"/>
  <c r="P3291" i="21"/>
  <c r="J3292" i="21"/>
  <c r="M3292" i="21"/>
  <c r="I3292" i="21"/>
  <c r="K3292" i="21"/>
  <c r="L3292" i="21"/>
  <c r="H3293" i="21"/>
  <c r="O3292" i="21"/>
  <c r="N3292" i="21"/>
  <c r="Q3292" i="21"/>
  <c r="P3292" i="21"/>
  <c r="L3293" i="21"/>
  <c r="I3293" i="21"/>
  <c r="J3293" i="21"/>
  <c r="H3294" i="21"/>
  <c r="K3293" i="21"/>
  <c r="M3293" i="21"/>
  <c r="P3293" i="21"/>
  <c r="N3293" i="21"/>
  <c r="Q3293" i="21"/>
  <c r="O3293" i="21"/>
  <c r="M3294" i="21"/>
  <c r="J3294" i="21"/>
  <c r="I3294" i="21"/>
  <c r="K3294" i="21"/>
  <c r="H3295" i="21"/>
  <c r="L3294" i="21"/>
  <c r="O3294" i="21"/>
  <c r="N3294" i="21"/>
  <c r="P3294" i="21"/>
  <c r="Q3294" i="21"/>
  <c r="H3296" i="21"/>
  <c r="M3295" i="21"/>
  <c r="L3295" i="21"/>
  <c r="K3295" i="21"/>
  <c r="J3295" i="21"/>
  <c r="I3295" i="21"/>
  <c r="I3296" i="21"/>
  <c r="J3296" i="21"/>
  <c r="L3296" i="21"/>
  <c r="K3296" i="21"/>
  <c r="M3296" i="21"/>
  <c r="H3297" i="21"/>
  <c r="Q3295" i="21"/>
  <c r="O3295" i="21"/>
  <c r="P3295" i="21"/>
  <c r="N3295" i="21"/>
  <c r="O3296" i="21"/>
  <c r="Q3296" i="21"/>
  <c r="N3296" i="21"/>
  <c r="P3296" i="21"/>
  <c r="H3298" i="21"/>
  <c r="J3297" i="21"/>
  <c r="K3297" i="21"/>
  <c r="L3297" i="21"/>
  <c r="M3297" i="21"/>
  <c r="I3297" i="21"/>
  <c r="H3299" i="21"/>
  <c r="K3298" i="21"/>
  <c r="M3298" i="21"/>
  <c r="J3298" i="21"/>
  <c r="L3298" i="21"/>
  <c r="I3298" i="21"/>
  <c r="Q3297" i="21"/>
  <c r="N3297" i="21"/>
  <c r="O3297" i="21"/>
  <c r="P3297" i="21"/>
  <c r="K3299" i="21"/>
  <c r="H3300" i="21"/>
  <c r="L3299" i="21"/>
  <c r="M3299" i="21"/>
  <c r="J3299" i="21"/>
  <c r="I3299" i="21"/>
  <c r="Q3298" i="21"/>
  <c r="P3298" i="21"/>
  <c r="O3298" i="21"/>
  <c r="N3298" i="21"/>
  <c r="J3300" i="21"/>
  <c r="I3300" i="21"/>
  <c r="K3300" i="21"/>
  <c r="H3301" i="21"/>
  <c r="M3300" i="21"/>
  <c r="L3300" i="21"/>
  <c r="N3299" i="21"/>
  <c r="P3299" i="21"/>
  <c r="Q3299" i="21"/>
  <c r="O3299" i="21"/>
  <c r="N3300" i="21"/>
  <c r="O3300" i="21"/>
  <c r="P3300" i="21"/>
  <c r="Q3300" i="21"/>
  <c r="I3301" i="21"/>
  <c r="H3302" i="21"/>
  <c r="M3301" i="21"/>
  <c r="L3301" i="21"/>
  <c r="K3301" i="21"/>
  <c r="J3301" i="21"/>
  <c r="O3301" i="21"/>
  <c r="P3301" i="21"/>
  <c r="N3301" i="21"/>
  <c r="Q3301" i="21"/>
  <c r="H3303" i="21"/>
  <c r="M3302" i="21"/>
  <c r="J3302" i="21"/>
  <c r="L3302" i="21"/>
  <c r="K3302" i="21"/>
  <c r="I3302" i="21"/>
  <c r="H3304" i="21"/>
  <c r="J3303" i="21"/>
  <c r="K3303" i="21"/>
  <c r="I3303" i="21"/>
  <c r="L3303" i="21"/>
  <c r="M3303" i="21"/>
  <c r="Q3302" i="21"/>
  <c r="N3302" i="21"/>
  <c r="P3302" i="21"/>
  <c r="O3302" i="21"/>
  <c r="M3304" i="21"/>
  <c r="K3304" i="21"/>
  <c r="J3304" i="21"/>
  <c r="L3304" i="21"/>
  <c r="H3305" i="21"/>
  <c r="I3304" i="21"/>
  <c r="Q3303" i="21"/>
  <c r="O3303" i="21"/>
  <c r="N3303" i="21"/>
  <c r="P3303" i="21"/>
  <c r="M3305" i="21"/>
  <c r="J3305" i="21"/>
  <c r="K3305" i="21"/>
  <c r="L3305" i="21"/>
  <c r="H3306" i="21"/>
  <c r="I3305" i="21"/>
  <c r="P3304" i="21"/>
  <c r="O3304" i="21"/>
  <c r="N3304" i="21"/>
  <c r="Q3304" i="21"/>
  <c r="L3306" i="21"/>
  <c r="M3306" i="21"/>
  <c r="J3306" i="21"/>
  <c r="K3306" i="21"/>
  <c r="I3306" i="21"/>
  <c r="H3307" i="21"/>
  <c r="N3305" i="21"/>
  <c r="P3305" i="21"/>
  <c r="O3305" i="21"/>
  <c r="Q3305" i="21"/>
  <c r="Q3306" i="21"/>
  <c r="P3306" i="21"/>
  <c r="N3306" i="21"/>
  <c r="O3306" i="21"/>
  <c r="L3307" i="21"/>
  <c r="K3307" i="21"/>
  <c r="J3307" i="21"/>
  <c r="H3308" i="21"/>
  <c r="I3307" i="21"/>
  <c r="M3307" i="21"/>
  <c r="H3309" i="21"/>
  <c r="K3308" i="21"/>
  <c r="I3308" i="21"/>
  <c r="J3308" i="21"/>
  <c r="L3308" i="21"/>
  <c r="M3308" i="21"/>
  <c r="N3307" i="21"/>
  <c r="Q3307" i="21"/>
  <c r="P3307" i="21"/>
  <c r="O3307" i="21"/>
  <c r="J3309" i="21"/>
  <c r="I3309" i="21"/>
  <c r="M3309" i="21"/>
  <c r="H3310" i="21"/>
  <c r="K3309" i="21"/>
  <c r="L3309" i="21"/>
  <c r="P3308" i="21"/>
  <c r="O3308" i="21"/>
  <c r="N3308" i="21"/>
  <c r="Q3308" i="21"/>
  <c r="N3309" i="21"/>
  <c r="O3309" i="21"/>
  <c r="P3309" i="21"/>
  <c r="Q3309" i="21"/>
  <c r="L3310" i="21"/>
  <c r="J3310" i="21"/>
  <c r="I3310" i="21"/>
  <c r="M3310" i="21"/>
  <c r="H3311" i="21"/>
  <c r="K3310" i="21"/>
  <c r="P3310" i="21"/>
  <c r="N3310" i="21"/>
  <c r="Q3310" i="21"/>
  <c r="O3310" i="21"/>
  <c r="I3311" i="21"/>
  <c r="M3311" i="21"/>
  <c r="J3311" i="21"/>
  <c r="L3311" i="21"/>
  <c r="K3311" i="21"/>
  <c r="H3312" i="21"/>
  <c r="N3311" i="21"/>
  <c r="O3311" i="21"/>
  <c r="Q3311" i="21"/>
  <c r="P3311" i="21"/>
  <c r="M3312" i="21"/>
  <c r="L3312" i="21"/>
  <c r="K3312" i="21"/>
  <c r="J3312" i="21"/>
  <c r="H3313" i="21"/>
  <c r="I3312" i="21"/>
  <c r="M3313" i="21"/>
  <c r="L3313" i="21"/>
  <c r="H3314" i="21"/>
  <c r="I3313" i="21"/>
  <c r="J3313" i="21"/>
  <c r="K3313" i="21"/>
  <c r="P3312" i="21"/>
  <c r="N3312" i="21"/>
  <c r="O3312" i="21"/>
  <c r="Q3312" i="21"/>
  <c r="K3314" i="21"/>
  <c r="I3314" i="21"/>
  <c r="M3314" i="21"/>
  <c r="J3314" i="21"/>
  <c r="L3314" i="21"/>
  <c r="H3315" i="21"/>
  <c r="P3313" i="21"/>
  <c r="O3313" i="21"/>
  <c r="N3313" i="21"/>
  <c r="Q3313" i="21"/>
  <c r="P3314" i="21"/>
  <c r="N3314" i="21"/>
  <c r="O3314" i="21"/>
  <c r="Q3314" i="21"/>
  <c r="M3315" i="21"/>
  <c r="H3316" i="21"/>
  <c r="K3315" i="21"/>
  <c r="I3315" i="21"/>
  <c r="J3315" i="21"/>
  <c r="L3315" i="21"/>
  <c r="H3317" i="21"/>
  <c r="I3316" i="21"/>
  <c r="K3316" i="21"/>
  <c r="L3316" i="21"/>
  <c r="J3316" i="21"/>
  <c r="M3316" i="21"/>
  <c r="N3315" i="21"/>
  <c r="Q3315" i="21"/>
  <c r="O3315" i="21"/>
  <c r="P3315" i="21"/>
  <c r="J3317" i="21"/>
  <c r="L3317" i="21"/>
  <c r="K3317" i="21"/>
  <c r="I3317" i="21"/>
  <c r="H3318" i="21"/>
  <c r="M3317" i="21"/>
  <c r="Q3316" i="21"/>
  <c r="O3316" i="21"/>
  <c r="N3316" i="21"/>
  <c r="P3316" i="21"/>
  <c r="P3317" i="21"/>
  <c r="O3317" i="21"/>
  <c r="Q3317" i="21"/>
  <c r="N3317" i="21"/>
  <c r="H3319" i="21"/>
  <c r="J3318" i="21"/>
  <c r="M3318" i="21"/>
  <c r="K3318" i="21"/>
  <c r="L3318" i="21"/>
  <c r="I3318" i="21"/>
  <c r="L3319" i="21"/>
  <c r="M3319" i="21"/>
  <c r="K3319" i="21"/>
  <c r="H3320" i="21"/>
  <c r="J3319" i="21"/>
  <c r="I3319" i="21"/>
  <c r="N3318" i="21"/>
  <c r="Q3318" i="21"/>
  <c r="O3318" i="21"/>
  <c r="P3318" i="21"/>
  <c r="L3320" i="21"/>
  <c r="I3320" i="21"/>
  <c r="K3320" i="21"/>
  <c r="H3321" i="21"/>
  <c r="J3320" i="21"/>
  <c r="M3320" i="21"/>
  <c r="N3319" i="21"/>
  <c r="O3319" i="21"/>
  <c r="P3319" i="21"/>
  <c r="Q3319" i="21"/>
  <c r="N3320" i="21"/>
  <c r="O3320" i="21"/>
  <c r="Q3320" i="21"/>
  <c r="P3320" i="21"/>
  <c r="I3321" i="21"/>
  <c r="J3321" i="21"/>
  <c r="H3322" i="21"/>
  <c r="K3321" i="21"/>
  <c r="L3321" i="21"/>
  <c r="M3321" i="21"/>
  <c r="O3321" i="21"/>
  <c r="Q3321" i="21"/>
  <c r="N3321" i="21"/>
  <c r="P3321" i="21"/>
  <c r="L3322" i="21"/>
  <c r="H3323" i="21"/>
  <c r="I3322" i="21"/>
  <c r="K3322" i="21"/>
  <c r="J3322" i="21"/>
  <c r="M3322" i="21"/>
  <c r="I3323" i="21"/>
  <c r="K3323" i="21"/>
  <c r="L3323" i="21"/>
  <c r="H3324" i="21"/>
  <c r="M3323" i="21"/>
  <c r="J3323" i="21"/>
  <c r="Q3322" i="21"/>
  <c r="O3322" i="21"/>
  <c r="N3322" i="21"/>
  <c r="P3322" i="21"/>
  <c r="O3323" i="21"/>
  <c r="N3323" i="21"/>
  <c r="Q3323" i="21"/>
  <c r="P3323" i="21"/>
  <c r="H3325" i="21"/>
  <c r="J3324" i="21"/>
  <c r="I3324" i="21"/>
  <c r="M3324" i="21"/>
  <c r="K3324" i="21"/>
  <c r="L3324" i="21"/>
  <c r="H3326" i="21"/>
  <c r="L3325" i="21"/>
  <c r="K3325" i="21"/>
  <c r="I3325" i="21"/>
  <c r="M3325" i="21"/>
  <c r="J3325" i="21"/>
  <c r="Q3324" i="21"/>
  <c r="O3324" i="21"/>
  <c r="N3324" i="21"/>
  <c r="P3324" i="21"/>
  <c r="I3326" i="21"/>
  <c r="L3326" i="21"/>
  <c r="J3326" i="21"/>
  <c r="H3327" i="21"/>
  <c r="K3326" i="21"/>
  <c r="M3326" i="21"/>
  <c r="Q3325" i="21"/>
  <c r="P3325" i="21"/>
  <c r="N3325" i="21"/>
  <c r="O3325" i="21"/>
  <c r="O3326" i="21"/>
  <c r="P3326" i="21"/>
  <c r="N3326" i="21"/>
  <c r="Q3326" i="21"/>
  <c r="L3327" i="21"/>
  <c r="H3328" i="21"/>
  <c r="I3327" i="21"/>
  <c r="M3327" i="21"/>
  <c r="J3327" i="21"/>
  <c r="K3327" i="21"/>
  <c r="I3328" i="21"/>
  <c r="L3328" i="21"/>
  <c r="M3328" i="21"/>
  <c r="J3328" i="21"/>
  <c r="K3328" i="21"/>
  <c r="H3329" i="21"/>
  <c r="O3327" i="21"/>
  <c r="Q3327" i="21"/>
  <c r="P3327" i="21"/>
  <c r="N3327" i="21"/>
  <c r="O3328" i="21"/>
  <c r="N3328" i="21"/>
  <c r="Q3328" i="21"/>
  <c r="P3328" i="21"/>
  <c r="H3330" i="21"/>
  <c r="J3329" i="21"/>
  <c r="K3329" i="21"/>
  <c r="M3329" i="21"/>
  <c r="I3329" i="21"/>
  <c r="L3329" i="21"/>
  <c r="M3330" i="21"/>
  <c r="I3330" i="21"/>
  <c r="L3330" i="21"/>
  <c r="K3330" i="21"/>
  <c r="J3330" i="21"/>
  <c r="H3331" i="21"/>
  <c r="O3329" i="21"/>
  <c r="Q3329" i="21"/>
  <c r="P3329" i="21"/>
  <c r="N3329" i="21"/>
  <c r="N3330" i="21"/>
  <c r="Q3330" i="21"/>
  <c r="P3330" i="21"/>
  <c r="O3330" i="21"/>
  <c r="K3331" i="21"/>
  <c r="M3331" i="21"/>
  <c r="H3332" i="21"/>
  <c r="L3331" i="21"/>
  <c r="I3331" i="21"/>
  <c r="J3331" i="21"/>
  <c r="L3332" i="21"/>
  <c r="J3332" i="21"/>
  <c r="M3332" i="21"/>
  <c r="H3333" i="21"/>
  <c r="K3332" i="21"/>
  <c r="I3332" i="21"/>
  <c r="Q3331" i="21"/>
  <c r="O3331" i="21"/>
  <c r="N3331" i="21"/>
  <c r="P3331" i="21"/>
  <c r="L3333" i="21"/>
  <c r="J3333" i="21"/>
  <c r="M3333" i="21"/>
  <c r="I3333" i="21"/>
  <c r="H3334" i="21"/>
  <c r="K3333" i="21"/>
  <c r="P3332" i="21"/>
  <c r="Q3332" i="21"/>
  <c r="O3332" i="21"/>
  <c r="N3332" i="21"/>
  <c r="N3333" i="21"/>
  <c r="Q3333" i="21"/>
  <c r="P3333" i="21"/>
  <c r="O3333" i="21"/>
  <c r="L3334" i="21"/>
  <c r="I3334" i="21"/>
  <c r="H3335" i="21"/>
  <c r="M3334" i="21"/>
  <c r="K3334" i="21"/>
  <c r="J3334" i="21"/>
  <c r="O3334" i="21"/>
  <c r="P3334" i="21"/>
  <c r="N3334" i="21"/>
  <c r="Q3334" i="21"/>
  <c r="J3335" i="21"/>
  <c r="M3335" i="21"/>
  <c r="K3335" i="21"/>
  <c r="L3335" i="21"/>
  <c r="H3336" i="21"/>
  <c r="I3335" i="21"/>
  <c r="L3336" i="21"/>
  <c r="J3336" i="21"/>
  <c r="K3336" i="21"/>
  <c r="H3337" i="21"/>
  <c r="M3336" i="21"/>
  <c r="I3336" i="21"/>
  <c r="N3335" i="21"/>
  <c r="O3335" i="21"/>
  <c r="Q3335" i="21"/>
  <c r="P3335" i="21"/>
  <c r="J3337" i="21"/>
  <c r="H3338" i="21"/>
  <c r="L3337" i="21"/>
  <c r="I3337" i="21"/>
  <c r="K3337" i="21"/>
  <c r="M3337" i="21"/>
  <c r="N3336" i="21"/>
  <c r="O3336" i="21"/>
  <c r="P3336" i="21"/>
  <c r="Q3336" i="21"/>
  <c r="L3338" i="21"/>
  <c r="M3338" i="21"/>
  <c r="J3338" i="21"/>
  <c r="K3338" i="21"/>
  <c r="I3338" i="21"/>
  <c r="H3339" i="21"/>
  <c r="P3337" i="21"/>
  <c r="N3337" i="21"/>
  <c r="Q3337" i="21"/>
  <c r="O3337" i="21"/>
  <c r="P3338" i="21"/>
  <c r="O3338" i="21"/>
  <c r="Q3338" i="21"/>
  <c r="N3338" i="21"/>
  <c r="L3339" i="21"/>
  <c r="K3339" i="21"/>
  <c r="J3339" i="21"/>
  <c r="M3339" i="21"/>
  <c r="H3340" i="21"/>
  <c r="I3339" i="21"/>
  <c r="I3340" i="21"/>
  <c r="K3340" i="21"/>
  <c r="M3340" i="21"/>
  <c r="L3340" i="21"/>
  <c r="H3341" i="21"/>
  <c r="J3340" i="21"/>
  <c r="P3339" i="21"/>
  <c r="O3339" i="21"/>
  <c r="N3339" i="21"/>
  <c r="Q3339" i="21"/>
  <c r="O3340" i="21"/>
  <c r="P3340" i="21"/>
  <c r="Q3340" i="21"/>
  <c r="N3340" i="21"/>
  <c r="M3341" i="21"/>
  <c r="J3341" i="21"/>
  <c r="I3341" i="21"/>
  <c r="H3342" i="21"/>
  <c r="K3341" i="21"/>
  <c r="L3341" i="21"/>
  <c r="Q3341" i="21"/>
  <c r="O3341" i="21"/>
  <c r="P3341" i="21"/>
  <c r="N3341" i="21"/>
  <c r="J3342" i="21"/>
  <c r="M3342" i="21"/>
  <c r="H3343" i="21"/>
  <c r="I3342" i="21"/>
  <c r="K3342" i="21"/>
  <c r="L3342" i="21"/>
  <c r="L3343" i="21"/>
  <c r="M3343" i="21"/>
  <c r="J3343" i="21"/>
  <c r="K3343" i="21"/>
  <c r="I3343" i="21"/>
  <c r="H3344" i="21"/>
  <c r="P3342" i="21"/>
  <c r="Q3342" i="21"/>
  <c r="O3342" i="21"/>
  <c r="N3342" i="21"/>
  <c r="N3343" i="21"/>
  <c r="Q3343" i="21"/>
  <c r="P3343" i="21"/>
  <c r="O3343" i="21"/>
  <c r="J3344" i="21"/>
  <c r="L3344" i="21"/>
  <c r="K3344" i="21"/>
  <c r="M3344" i="21"/>
  <c r="I3344" i="21"/>
  <c r="H3345" i="21"/>
  <c r="P3344" i="21"/>
  <c r="O3344" i="21"/>
  <c r="N3344" i="21"/>
  <c r="Q3344" i="21"/>
  <c r="M3345" i="21"/>
  <c r="K3345" i="21"/>
  <c r="J3345" i="21"/>
  <c r="L3345" i="21"/>
  <c r="H3346" i="21"/>
  <c r="I3345" i="21"/>
  <c r="I3346" i="21"/>
  <c r="H3347" i="21"/>
  <c r="M3346" i="21"/>
  <c r="J3346" i="21"/>
  <c r="L3346" i="21"/>
  <c r="K3346" i="21"/>
  <c r="Q3345" i="21"/>
  <c r="N3345" i="21"/>
  <c r="P3345" i="21"/>
  <c r="O3345" i="21"/>
  <c r="Q3346" i="21"/>
  <c r="P3346" i="21"/>
  <c r="O3346" i="21"/>
  <c r="N3346" i="21"/>
  <c r="H3348" i="21"/>
  <c r="L3347" i="21"/>
  <c r="J3347" i="21"/>
  <c r="M3347" i="21"/>
  <c r="I3347" i="21"/>
  <c r="K3347" i="21"/>
  <c r="L3348" i="21"/>
  <c r="I3348" i="21"/>
  <c r="H3349" i="21"/>
  <c r="M3348" i="21"/>
  <c r="J3348" i="21"/>
  <c r="K3348" i="21"/>
  <c r="O3347" i="21"/>
  <c r="N3347" i="21"/>
  <c r="P3347" i="21"/>
  <c r="Q3347" i="21"/>
  <c r="N3348" i="21"/>
  <c r="O3348" i="21"/>
  <c r="Q3348" i="21"/>
  <c r="P3348" i="21"/>
  <c r="J3349" i="21"/>
  <c r="L3349" i="21"/>
  <c r="H3350" i="21"/>
  <c r="M3349" i="21"/>
  <c r="K3349" i="21"/>
  <c r="I3349" i="21"/>
  <c r="K3350" i="21"/>
  <c r="L3350" i="21"/>
  <c r="J3350" i="21"/>
  <c r="I3350" i="21"/>
  <c r="H3351" i="21"/>
  <c r="M3350" i="21"/>
  <c r="Q3349" i="21"/>
  <c r="P3349" i="21"/>
  <c r="N3349" i="21"/>
  <c r="O3349" i="21"/>
  <c r="O3350" i="21"/>
  <c r="N3350" i="21"/>
  <c r="Q3350" i="21"/>
  <c r="P3350" i="21"/>
  <c r="L3351" i="21"/>
  <c r="K3351" i="21"/>
  <c r="H3352" i="21"/>
  <c r="J3351" i="21"/>
  <c r="I3351" i="21"/>
  <c r="M3351" i="21"/>
  <c r="K3352" i="21"/>
  <c r="H3353" i="21"/>
  <c r="I3352" i="21"/>
  <c r="J3352" i="21"/>
  <c r="L3352" i="21"/>
  <c r="M3352" i="21"/>
  <c r="Q3351" i="21"/>
  <c r="O3351" i="21"/>
  <c r="P3351" i="21"/>
  <c r="N3351" i="21"/>
  <c r="H3354" i="21"/>
  <c r="K3353" i="21"/>
  <c r="I3353" i="21"/>
  <c r="M3353" i="21"/>
  <c r="L3353" i="21"/>
  <c r="J3353" i="21"/>
  <c r="Q3352" i="21"/>
  <c r="N3352" i="21"/>
  <c r="P3352" i="21"/>
  <c r="O3352" i="21"/>
  <c r="L3354" i="21"/>
  <c r="I3354" i="21"/>
  <c r="J3354" i="21"/>
  <c r="K3354" i="21"/>
  <c r="H3355" i="21"/>
  <c r="M3354" i="21"/>
  <c r="P3353" i="21"/>
  <c r="N3353" i="21"/>
  <c r="Q3353" i="21"/>
  <c r="O3353" i="21"/>
  <c r="O3354" i="21"/>
  <c r="P3354" i="21"/>
  <c r="Q3354" i="21"/>
  <c r="N3354" i="21"/>
  <c r="M3355" i="21"/>
  <c r="L3355" i="21"/>
  <c r="I3355" i="21"/>
  <c r="J3355" i="21"/>
  <c r="K3355" i="21"/>
  <c r="H3356" i="21"/>
  <c r="Q3355" i="21"/>
  <c r="P3355" i="21"/>
  <c r="O3355" i="21"/>
  <c r="N3355" i="21"/>
  <c r="I3356" i="21"/>
  <c r="M3356" i="21"/>
  <c r="J3356" i="21"/>
  <c r="H3357" i="21"/>
  <c r="K3356" i="21"/>
  <c r="L3356" i="21"/>
  <c r="O3356" i="21"/>
  <c r="N3356" i="21"/>
  <c r="Q3356" i="21"/>
  <c r="P3356" i="21"/>
  <c r="K3357" i="21"/>
  <c r="I3357" i="21"/>
  <c r="M3357" i="21"/>
  <c r="H3358" i="21"/>
  <c r="L3357" i="21"/>
  <c r="J3357" i="21"/>
  <c r="Q3357" i="21"/>
  <c r="P3357" i="21"/>
  <c r="N3357" i="21"/>
  <c r="O3357" i="21"/>
  <c r="M3358" i="21"/>
  <c r="J3358" i="21"/>
  <c r="K3358" i="21"/>
  <c r="H3359" i="21"/>
  <c r="I3358" i="21"/>
  <c r="L3358" i="21"/>
  <c r="I3359" i="21"/>
  <c r="M3359" i="21"/>
  <c r="L3359" i="21"/>
  <c r="K3359" i="21"/>
  <c r="H3360" i="21"/>
  <c r="J3359" i="21"/>
  <c r="P3358" i="21"/>
  <c r="N3358" i="21"/>
  <c r="Q3358" i="21"/>
  <c r="O3358" i="21"/>
  <c r="P3359" i="21"/>
  <c r="N3359" i="21"/>
  <c r="O3359" i="21"/>
  <c r="Q3359" i="21"/>
  <c r="H3361" i="21"/>
  <c r="L3360" i="21"/>
  <c r="I3360" i="21"/>
  <c r="M3360" i="21"/>
  <c r="K3360" i="21"/>
  <c r="J3360" i="21"/>
  <c r="I3361" i="21"/>
  <c r="L3361" i="21"/>
  <c r="M3361" i="21"/>
  <c r="J3361" i="21"/>
  <c r="H3362" i="21"/>
  <c r="K3361" i="21"/>
  <c r="P3360" i="21"/>
  <c r="O3360" i="21"/>
  <c r="N3360" i="21"/>
  <c r="Q3360" i="21"/>
  <c r="Q3361" i="21"/>
  <c r="N3361" i="21"/>
  <c r="O3361" i="21"/>
  <c r="P3361" i="21"/>
  <c r="L3362" i="21"/>
  <c r="I3362" i="21"/>
  <c r="J3362" i="21"/>
  <c r="H3363" i="21"/>
  <c r="M3362" i="21"/>
  <c r="K3362" i="21"/>
  <c r="N3362" i="21"/>
  <c r="Q3362" i="21"/>
  <c r="P3362" i="21"/>
  <c r="O3362" i="21"/>
  <c r="L3363" i="21"/>
  <c r="I3363" i="21"/>
  <c r="J3363" i="21"/>
  <c r="M3363" i="21"/>
  <c r="H3364" i="21"/>
  <c r="K3363" i="21"/>
  <c r="N3363" i="21"/>
  <c r="O3363" i="21"/>
  <c r="Q3363" i="21"/>
  <c r="P3363" i="21"/>
  <c r="M3364" i="21"/>
  <c r="J3364" i="21"/>
  <c r="K3364" i="21"/>
  <c r="H3365" i="21"/>
  <c r="L3364" i="21"/>
  <c r="I3364" i="21"/>
  <c r="I3365" i="21"/>
  <c r="K3365" i="21"/>
  <c r="H3366" i="21"/>
  <c r="J3365" i="21"/>
  <c r="M3365" i="21"/>
  <c r="L3365" i="21"/>
  <c r="P3364" i="21"/>
  <c r="O3364" i="21"/>
  <c r="Q3364" i="21"/>
  <c r="N3364" i="21"/>
  <c r="P3365" i="21"/>
  <c r="N3365" i="21"/>
  <c r="O3365" i="21"/>
  <c r="Q3365" i="21"/>
  <c r="J3366" i="21"/>
  <c r="K3366" i="21"/>
  <c r="L3366" i="21"/>
  <c r="I3366" i="21"/>
  <c r="H3367" i="21"/>
  <c r="M3366" i="21"/>
  <c r="P3366" i="21"/>
  <c r="N3366" i="21"/>
  <c r="Q3366" i="21"/>
  <c r="O3366" i="21"/>
  <c r="H3368" i="21"/>
  <c r="L3367" i="21"/>
  <c r="I3367" i="21"/>
  <c r="M3367" i="21"/>
  <c r="K3367" i="21"/>
  <c r="J3367" i="21"/>
  <c r="J3368" i="21"/>
  <c r="K3368" i="21"/>
  <c r="M3368" i="21"/>
  <c r="L3368" i="21"/>
  <c r="I3368" i="21"/>
  <c r="H3369" i="21"/>
  <c r="O3367" i="21"/>
  <c r="P3367" i="21"/>
  <c r="N3367" i="21"/>
  <c r="Q3367" i="21"/>
  <c r="Q3368" i="21"/>
  <c r="P3368" i="21"/>
  <c r="O3368" i="21"/>
  <c r="N3368" i="21"/>
  <c r="H3370" i="21"/>
  <c r="M3369" i="21"/>
  <c r="J3369" i="21"/>
  <c r="K3369" i="21"/>
  <c r="I3369" i="21"/>
  <c r="L3369" i="21"/>
  <c r="H3371" i="21"/>
  <c r="K3370" i="21"/>
  <c r="I3370" i="21"/>
  <c r="J3370" i="21"/>
  <c r="M3370" i="21"/>
  <c r="L3370" i="21"/>
  <c r="Q3369" i="21"/>
  <c r="P3369" i="21"/>
  <c r="N3369" i="21"/>
  <c r="O3369" i="21"/>
  <c r="I3371" i="21"/>
  <c r="J3371" i="21"/>
  <c r="H3372" i="21"/>
  <c r="K3371" i="21"/>
  <c r="L3371" i="21"/>
  <c r="M3371" i="21"/>
  <c r="Q3370" i="21"/>
  <c r="N3370" i="21"/>
  <c r="P3370" i="21"/>
  <c r="O3370" i="21"/>
  <c r="O3371" i="21"/>
  <c r="N3371" i="21"/>
  <c r="Q3371" i="21"/>
  <c r="P3371" i="21"/>
  <c r="M3372" i="21"/>
  <c r="L3372" i="21"/>
  <c r="K3372" i="21"/>
  <c r="I3372" i="21"/>
  <c r="H3373" i="21"/>
  <c r="J3372" i="21"/>
  <c r="Q3372" i="21"/>
  <c r="N3372" i="21"/>
  <c r="O3372" i="21"/>
  <c r="P3372" i="21"/>
  <c r="K3373" i="21"/>
  <c r="L3373" i="21"/>
  <c r="H3374" i="21"/>
  <c r="M3373" i="21"/>
  <c r="I3373" i="21"/>
  <c r="J3373" i="21"/>
  <c r="I3374" i="21"/>
  <c r="J3374" i="21"/>
  <c r="H3375" i="21"/>
  <c r="L3374" i="21"/>
  <c r="K3374" i="21"/>
  <c r="M3374" i="21"/>
  <c r="N3373" i="21"/>
  <c r="P3373" i="21"/>
  <c r="O3373" i="21"/>
  <c r="Q3373" i="21"/>
  <c r="Q3374" i="21"/>
  <c r="P3374" i="21"/>
  <c r="N3374" i="21"/>
  <c r="O3374" i="21"/>
  <c r="M3375" i="21"/>
  <c r="K3375" i="21"/>
  <c r="H3376" i="21"/>
  <c r="J3375" i="21"/>
  <c r="I3375" i="21"/>
  <c r="L3375" i="21"/>
  <c r="M3376" i="21"/>
  <c r="I3376" i="21"/>
  <c r="L3376" i="21"/>
  <c r="H3377" i="21"/>
  <c r="J3376" i="21"/>
  <c r="K3376" i="21"/>
  <c r="O3375" i="21"/>
  <c r="Q3375" i="21"/>
  <c r="N3375" i="21"/>
  <c r="P3375" i="21"/>
  <c r="P3376" i="21"/>
  <c r="O3376" i="21"/>
  <c r="Q3376" i="21"/>
  <c r="N3376" i="21"/>
  <c r="I3377" i="21"/>
  <c r="H3378" i="21"/>
  <c r="L3377" i="21"/>
  <c r="M3377" i="21"/>
  <c r="K3377" i="21"/>
  <c r="J3377" i="21"/>
  <c r="N3377" i="21"/>
  <c r="P3377" i="21"/>
  <c r="O3377" i="21"/>
  <c r="Q3377" i="21"/>
  <c r="L3378" i="21"/>
  <c r="K3378" i="21"/>
  <c r="I3378" i="21"/>
  <c r="J3378" i="21"/>
  <c r="M3378" i="21"/>
  <c r="H3379" i="21"/>
  <c r="Q3378" i="21"/>
  <c r="O3378" i="21"/>
  <c r="N3378" i="21"/>
  <c r="P3378" i="21"/>
  <c r="L3379" i="21"/>
  <c r="K3379" i="21"/>
  <c r="M3379" i="21"/>
  <c r="H3380" i="21"/>
  <c r="I3379" i="21"/>
  <c r="J3379" i="21"/>
  <c r="I3380" i="21"/>
  <c r="J3380" i="21"/>
  <c r="L3380" i="21"/>
  <c r="H3381" i="21"/>
  <c r="M3380" i="21"/>
  <c r="K3380" i="21"/>
  <c r="Q3379" i="21"/>
  <c r="O3379" i="21"/>
  <c r="P3379" i="21"/>
  <c r="N3379" i="21"/>
  <c r="Q3380" i="21"/>
  <c r="P3380" i="21"/>
  <c r="O3380" i="21"/>
  <c r="N3380" i="21"/>
  <c r="L3381" i="21"/>
  <c r="H3382" i="21"/>
  <c r="M3381" i="21"/>
  <c r="J3381" i="21"/>
  <c r="I3381" i="21"/>
  <c r="K3381" i="21"/>
  <c r="J3382" i="21"/>
  <c r="I3382" i="21"/>
  <c r="M3382" i="21"/>
  <c r="K3382" i="21"/>
  <c r="L3382" i="21"/>
  <c r="H3383" i="21"/>
  <c r="Q3381" i="21"/>
  <c r="O3381" i="21"/>
  <c r="P3381" i="21"/>
  <c r="N3381" i="21"/>
  <c r="Q3382" i="21"/>
  <c r="P3382" i="21"/>
  <c r="N3382" i="21"/>
  <c r="O3382" i="21"/>
  <c r="H3384" i="21"/>
  <c r="I3383" i="21"/>
  <c r="L3383" i="21"/>
  <c r="M3383" i="21"/>
  <c r="J3383" i="21"/>
  <c r="K3383" i="21"/>
  <c r="H3385" i="21"/>
  <c r="K3384" i="21"/>
  <c r="M3384" i="21"/>
  <c r="L3384" i="21"/>
  <c r="I3384" i="21"/>
  <c r="J3384" i="21"/>
  <c r="P3383" i="21"/>
  <c r="N3383" i="21"/>
  <c r="Q3383" i="21"/>
  <c r="O3383" i="21"/>
  <c r="I3385" i="21"/>
  <c r="K3385" i="21"/>
  <c r="H3386" i="21"/>
  <c r="L3385" i="21"/>
  <c r="J3385" i="21"/>
  <c r="M3385" i="21"/>
  <c r="P3384" i="21"/>
  <c r="Q3384" i="21"/>
  <c r="N3384" i="21"/>
  <c r="O3384" i="21"/>
  <c r="N3385" i="21"/>
  <c r="O3385" i="21"/>
  <c r="P3385" i="21"/>
  <c r="Q3385" i="21"/>
  <c r="I3386" i="21"/>
  <c r="J3386" i="21"/>
  <c r="K3386" i="21"/>
  <c r="L3386" i="21"/>
  <c r="H3387" i="21"/>
  <c r="M3386" i="21"/>
  <c r="Q3386" i="21"/>
  <c r="O3386" i="21"/>
  <c r="N3386" i="21"/>
  <c r="P3386" i="21"/>
  <c r="J3387" i="21"/>
  <c r="H3388" i="21"/>
  <c r="L3387" i="21"/>
  <c r="K3387" i="21"/>
  <c r="M3387" i="21"/>
  <c r="I3387" i="21"/>
  <c r="L3388" i="21"/>
  <c r="K3388" i="21"/>
  <c r="I3388" i="21"/>
  <c r="M3388" i="21"/>
  <c r="H3389" i="21"/>
  <c r="J3388" i="21"/>
  <c r="P3387" i="21"/>
  <c r="N3387" i="21"/>
  <c r="O3387" i="21"/>
  <c r="Q3387" i="21"/>
  <c r="Q3388" i="21"/>
  <c r="P3388" i="21"/>
  <c r="N3388" i="21"/>
  <c r="O3388" i="21"/>
  <c r="J3389" i="21"/>
  <c r="L3389" i="21"/>
  <c r="K3389" i="21"/>
  <c r="M3389" i="21"/>
  <c r="H3390" i="21"/>
  <c r="I3389" i="21"/>
  <c r="J3390" i="21"/>
  <c r="M3390" i="21"/>
  <c r="L3390" i="21"/>
  <c r="K3390" i="21"/>
  <c r="I3390" i="21"/>
  <c r="H3391" i="21"/>
  <c r="Q3389" i="21"/>
  <c r="P3389" i="21"/>
  <c r="O3389" i="21"/>
  <c r="N3389" i="21"/>
  <c r="O3390" i="21"/>
  <c r="Q3390" i="21"/>
  <c r="P3390" i="21"/>
  <c r="N3390" i="21"/>
  <c r="M3391" i="21"/>
  <c r="K3391" i="21"/>
  <c r="I3391" i="21"/>
  <c r="H3392" i="21"/>
  <c r="L3391" i="21"/>
  <c r="J3391" i="21"/>
  <c r="P3391" i="21"/>
  <c r="O3391" i="21"/>
  <c r="Q3391" i="21"/>
  <c r="N3391" i="21"/>
  <c r="J3392" i="21"/>
  <c r="L3392" i="21"/>
  <c r="H3393" i="21"/>
  <c r="K3392" i="21"/>
  <c r="M3392" i="21"/>
  <c r="I3392" i="21"/>
  <c r="I3393" i="21"/>
  <c r="M3393" i="21"/>
  <c r="H3394" i="21"/>
  <c r="J3393" i="21"/>
  <c r="L3393" i="21"/>
  <c r="K3393" i="21"/>
  <c r="O3392" i="21"/>
  <c r="Q3392" i="21"/>
  <c r="N3392" i="21"/>
  <c r="P3392" i="21"/>
  <c r="N3393" i="21"/>
  <c r="O3393" i="21"/>
  <c r="Q3393" i="21"/>
  <c r="P3393" i="21"/>
  <c r="M3394" i="21"/>
  <c r="K3394" i="21"/>
  <c r="L3394" i="21"/>
  <c r="H3395" i="21"/>
  <c r="I3394" i="21"/>
  <c r="J3394" i="21"/>
  <c r="M3395" i="21"/>
  <c r="I3395" i="21"/>
  <c r="K3395" i="21"/>
  <c r="J3395" i="21"/>
  <c r="L3395" i="21"/>
  <c r="H3396" i="21"/>
  <c r="N3394" i="21"/>
  <c r="Q3394" i="21"/>
  <c r="O3394" i="21"/>
  <c r="P3394" i="21"/>
  <c r="O3395" i="21"/>
  <c r="P3395" i="21"/>
  <c r="N3395" i="21"/>
  <c r="Q3395" i="21"/>
  <c r="I3396" i="21"/>
  <c r="H3397" i="21"/>
  <c r="K3396" i="21"/>
  <c r="J3396" i="21"/>
  <c r="L3396" i="21"/>
  <c r="M3396" i="21"/>
  <c r="N3396" i="21"/>
  <c r="P3396" i="21"/>
  <c r="Q3396" i="21"/>
  <c r="O3396" i="21"/>
  <c r="M3397" i="21"/>
  <c r="I3397" i="21"/>
  <c r="J3397" i="21"/>
  <c r="L3397" i="21"/>
  <c r="K3397" i="21"/>
  <c r="H3398" i="21"/>
  <c r="P3397" i="21"/>
  <c r="Q3397" i="21"/>
  <c r="O3397" i="21"/>
  <c r="N3397" i="21"/>
  <c r="I3398" i="21"/>
  <c r="L3398" i="21"/>
  <c r="H3399" i="21"/>
  <c r="J3398" i="21"/>
  <c r="K3398" i="21"/>
  <c r="M3398" i="21"/>
  <c r="O3398" i="21"/>
  <c r="Q3398" i="21"/>
  <c r="N3398" i="21"/>
  <c r="P3398" i="21"/>
  <c r="K3399" i="21"/>
  <c r="H3400" i="21"/>
  <c r="I3399" i="21"/>
  <c r="J3399" i="21"/>
  <c r="L3399" i="21"/>
  <c r="M3399" i="21"/>
  <c r="I3400" i="21"/>
  <c r="H3401" i="21"/>
  <c r="J3400" i="21"/>
  <c r="K3400" i="21"/>
  <c r="L3400" i="21"/>
  <c r="M3400" i="21"/>
  <c r="O3399" i="21"/>
  <c r="P3399" i="21"/>
  <c r="Q3399" i="21"/>
  <c r="N3399" i="21"/>
  <c r="N3400" i="21"/>
  <c r="O3400" i="21"/>
  <c r="Q3400" i="21"/>
  <c r="P3400" i="21"/>
  <c r="L3401" i="21"/>
  <c r="I3401" i="21"/>
  <c r="H3402" i="21"/>
  <c r="J3401" i="21"/>
  <c r="M3401" i="21"/>
  <c r="K3401" i="21"/>
  <c r="N3401" i="21"/>
  <c r="Q3401" i="21"/>
  <c r="O3401" i="21"/>
  <c r="P3401" i="21"/>
  <c r="L3402" i="21"/>
  <c r="I3402" i="21"/>
  <c r="H3403" i="21"/>
  <c r="K3402" i="21"/>
  <c r="J3402" i="21"/>
  <c r="M3402" i="21"/>
  <c r="Q3402" i="21"/>
  <c r="O3402" i="21"/>
  <c r="N3402" i="21"/>
  <c r="P3402" i="21"/>
  <c r="K3403" i="21"/>
  <c r="L3403" i="21"/>
  <c r="I3403" i="21"/>
  <c r="H3404" i="21"/>
  <c r="J3403" i="21"/>
  <c r="M3403" i="21"/>
  <c r="O3403" i="21"/>
  <c r="N3403" i="21"/>
  <c r="Q3403" i="21"/>
  <c r="P3403" i="21"/>
  <c r="M3404" i="21"/>
  <c r="H3405" i="21"/>
  <c r="L3404" i="21"/>
  <c r="I3404" i="21"/>
  <c r="J3404" i="21"/>
  <c r="K3404" i="21"/>
  <c r="I3405" i="21"/>
  <c r="M3405" i="21"/>
  <c r="J3405" i="21"/>
  <c r="K3405" i="21"/>
  <c r="H3406" i="21"/>
  <c r="L3405" i="21"/>
  <c r="O3404" i="21"/>
  <c r="Q3404" i="21"/>
  <c r="N3404" i="21"/>
  <c r="P3404" i="21"/>
  <c r="N3405" i="21"/>
  <c r="P3405" i="21"/>
  <c r="Q3405" i="21"/>
  <c r="O3405" i="21"/>
  <c r="M3406" i="21"/>
  <c r="I3406" i="21"/>
  <c r="J3406" i="21"/>
  <c r="H3407" i="21"/>
  <c r="L3406" i="21"/>
  <c r="K3406" i="21"/>
  <c r="P3406" i="21"/>
  <c r="O3406" i="21"/>
  <c r="N3406" i="21"/>
  <c r="Q3406" i="21"/>
  <c r="J3407" i="21"/>
  <c r="K3407" i="21"/>
  <c r="M3407" i="21"/>
  <c r="I3407" i="21"/>
  <c r="L3407" i="21"/>
  <c r="H3408" i="21"/>
  <c r="O3407" i="21"/>
  <c r="Q3407" i="21"/>
  <c r="P3407" i="21"/>
  <c r="N3407" i="21"/>
  <c r="K3408" i="21"/>
  <c r="H3409" i="21"/>
  <c r="J3408" i="21"/>
  <c r="M3408" i="21"/>
  <c r="L3408" i="21"/>
  <c r="I3408" i="21"/>
  <c r="I3409" i="21"/>
  <c r="L3409" i="21"/>
  <c r="J3409" i="21"/>
  <c r="M3409" i="21"/>
  <c r="H3410" i="21"/>
  <c r="K3409" i="21"/>
  <c r="O3408" i="21"/>
  <c r="N3408" i="21"/>
  <c r="P3408" i="21"/>
  <c r="Q3408" i="21"/>
  <c r="O3409" i="21"/>
  <c r="Q3409" i="21"/>
  <c r="P3409" i="21"/>
  <c r="N3409" i="21"/>
  <c r="K3410" i="21"/>
  <c r="I3410" i="21"/>
  <c r="M3410" i="21"/>
  <c r="L3410" i="21"/>
  <c r="J3410" i="21"/>
  <c r="H3411" i="21"/>
  <c r="Q3410" i="21"/>
  <c r="N3410" i="21"/>
  <c r="O3410" i="21"/>
  <c r="P3410" i="21"/>
  <c r="J3411" i="21"/>
  <c r="K3411" i="21"/>
  <c r="M3411" i="21"/>
  <c r="L3411" i="21"/>
  <c r="H3412" i="21"/>
  <c r="I3411" i="21"/>
  <c r="J3412" i="21"/>
  <c r="L3412" i="21"/>
  <c r="H3413" i="21"/>
  <c r="I3412" i="21"/>
  <c r="K3412" i="21"/>
  <c r="M3412" i="21"/>
  <c r="Q3411" i="21"/>
  <c r="O3411" i="21"/>
  <c r="N3411" i="21"/>
  <c r="P3411" i="21"/>
  <c r="K3413" i="21"/>
  <c r="H3414" i="21"/>
  <c r="L3413" i="21"/>
  <c r="I3413" i="21"/>
  <c r="M3413" i="21"/>
  <c r="J3413" i="21"/>
  <c r="P3412" i="21"/>
  <c r="O3412" i="21"/>
  <c r="Q3412" i="21"/>
  <c r="N3412" i="21"/>
  <c r="J3414" i="21"/>
  <c r="L3414" i="21"/>
  <c r="I3414" i="21"/>
  <c r="M3414" i="21"/>
  <c r="H3415" i="21"/>
  <c r="K3414" i="21"/>
  <c r="N3413" i="21"/>
  <c r="O3413" i="21"/>
  <c r="P3413" i="21"/>
  <c r="Q3413" i="21"/>
  <c r="N3414" i="21"/>
  <c r="P3414" i="21"/>
  <c r="O3414" i="21"/>
  <c r="Q3414" i="21"/>
  <c r="L3415" i="21"/>
  <c r="H3416" i="21"/>
  <c r="K3415" i="21"/>
  <c r="M3415" i="21"/>
  <c r="J3415" i="21"/>
  <c r="I3415" i="21"/>
  <c r="K3416" i="21"/>
  <c r="L3416" i="21"/>
  <c r="H3417" i="21"/>
  <c r="J3416" i="21"/>
  <c r="M3416" i="21"/>
  <c r="I3416" i="21"/>
  <c r="N3415" i="21"/>
  <c r="P3415" i="21"/>
  <c r="O3415" i="21"/>
  <c r="Q3415" i="21"/>
  <c r="K3417" i="21"/>
  <c r="L3417" i="21"/>
  <c r="M3417" i="21"/>
  <c r="J3417" i="21"/>
  <c r="I3417" i="21"/>
  <c r="H3418" i="21"/>
  <c r="P3416" i="21"/>
  <c r="N3416" i="21"/>
  <c r="Q3416" i="21"/>
  <c r="O3416" i="21"/>
  <c r="Q3417" i="21"/>
  <c r="P3417" i="21"/>
  <c r="O3417" i="21"/>
  <c r="N3417" i="21"/>
  <c r="K3418" i="21"/>
  <c r="I3418" i="21"/>
  <c r="J3418" i="21"/>
  <c r="H3419" i="21"/>
  <c r="L3418" i="21"/>
  <c r="M3418" i="21"/>
  <c r="Q3418" i="21"/>
  <c r="N3418" i="21"/>
  <c r="O3418" i="21"/>
  <c r="P3418" i="21"/>
  <c r="J3419" i="21"/>
  <c r="M3419" i="21"/>
  <c r="L3419" i="21"/>
  <c r="I3419" i="21"/>
  <c r="K3419" i="21"/>
  <c r="H3420" i="21"/>
  <c r="O3419" i="21"/>
  <c r="Q3419" i="21"/>
  <c r="P3419" i="21"/>
  <c r="N3419" i="21"/>
  <c r="I3420" i="21"/>
  <c r="M3420" i="21"/>
  <c r="L3420" i="21"/>
  <c r="H3421" i="21"/>
  <c r="K3420" i="21"/>
  <c r="J3420" i="21"/>
  <c r="N3420" i="21"/>
  <c r="Q3420" i="21"/>
  <c r="O3420" i="21"/>
  <c r="P3420" i="21"/>
  <c r="H3422" i="21"/>
  <c r="K3421" i="21"/>
  <c r="I3421" i="21"/>
  <c r="L3421" i="21"/>
  <c r="M3421" i="21"/>
  <c r="J3421" i="21"/>
  <c r="J3422" i="21"/>
  <c r="I3422" i="21"/>
  <c r="K3422" i="21"/>
  <c r="L3422" i="21"/>
  <c r="M3422" i="21"/>
  <c r="H3423" i="21"/>
  <c r="N3421" i="21"/>
  <c r="P3421" i="21"/>
  <c r="Q3421" i="21"/>
  <c r="O3421" i="21"/>
  <c r="O3422" i="21"/>
  <c r="Q3422" i="21"/>
  <c r="P3422" i="21"/>
  <c r="N3422" i="21"/>
  <c r="K3423" i="21"/>
  <c r="I3423" i="21"/>
  <c r="M3423" i="21"/>
  <c r="J3423" i="21"/>
  <c r="H3424" i="21"/>
  <c r="L3423" i="21"/>
  <c r="Q3423" i="21"/>
  <c r="O3423" i="21"/>
  <c r="N3423" i="21"/>
  <c r="P3423" i="21"/>
  <c r="K3424" i="21"/>
  <c r="M3424" i="21"/>
  <c r="I3424" i="21"/>
  <c r="H3425" i="21"/>
  <c r="J3424" i="21"/>
  <c r="L3424" i="21"/>
  <c r="Q3424" i="21"/>
  <c r="P3424" i="21"/>
  <c r="N3424" i="21"/>
  <c r="O3424" i="21"/>
  <c r="L3425" i="21"/>
  <c r="I3425" i="21"/>
  <c r="M3425" i="21"/>
  <c r="H3426" i="21"/>
  <c r="K3425" i="21"/>
  <c r="J3425" i="21"/>
  <c r="Q3425" i="21"/>
  <c r="O3425" i="21"/>
  <c r="N3425" i="21"/>
  <c r="P3425" i="21"/>
  <c r="L3426" i="21"/>
  <c r="J3426" i="21"/>
  <c r="K3426" i="21"/>
  <c r="H3427" i="21"/>
  <c r="M3426" i="21"/>
  <c r="I3426" i="21"/>
  <c r="H3428" i="21"/>
  <c r="K3427" i="21"/>
  <c r="M3427" i="21"/>
  <c r="L3427" i="21"/>
  <c r="I3427" i="21"/>
  <c r="J3427" i="21"/>
  <c r="N3426" i="21"/>
  <c r="Q3426" i="21"/>
  <c r="O3426" i="21"/>
  <c r="P3426" i="21"/>
  <c r="H3429" i="21"/>
  <c r="M3428" i="21"/>
  <c r="I3428" i="21"/>
  <c r="J3428" i="21"/>
  <c r="L3428" i="21"/>
  <c r="K3428" i="21"/>
  <c r="N3427" i="21"/>
  <c r="O3427" i="21"/>
  <c r="Q3427" i="21"/>
  <c r="P3427" i="21"/>
  <c r="K3429" i="21"/>
  <c r="L3429" i="21"/>
  <c r="J3429" i="21"/>
  <c r="M3429" i="21"/>
  <c r="H3430" i="21"/>
  <c r="I3429" i="21"/>
  <c r="N3428" i="21"/>
  <c r="Q3428" i="21"/>
  <c r="O3428" i="21"/>
  <c r="P3428" i="21"/>
  <c r="I3430" i="21"/>
  <c r="K3430" i="21"/>
  <c r="L3430" i="21"/>
  <c r="H3431" i="21"/>
  <c r="J3430" i="21"/>
  <c r="M3430" i="21"/>
  <c r="O3429" i="21"/>
  <c r="P3429" i="21"/>
  <c r="Q3429" i="21"/>
  <c r="N3429" i="21"/>
  <c r="O3430" i="21"/>
  <c r="N3430" i="21"/>
  <c r="P3430" i="21"/>
  <c r="Q3430" i="21"/>
  <c r="K3431" i="21"/>
  <c r="L3431" i="21"/>
  <c r="J3431" i="21"/>
  <c r="H3432" i="21"/>
  <c r="I3431" i="21"/>
  <c r="M3431" i="21"/>
  <c r="H3433" i="21"/>
  <c r="K3432" i="21"/>
  <c r="M3432" i="21"/>
  <c r="I3432" i="21"/>
  <c r="J3432" i="21"/>
  <c r="L3432" i="21"/>
  <c r="Q3431" i="21"/>
  <c r="P3431" i="21"/>
  <c r="N3431" i="21"/>
  <c r="O3431" i="21"/>
  <c r="H3434" i="21"/>
  <c r="K3433" i="21"/>
  <c r="I3433" i="21"/>
  <c r="M3433" i="21"/>
  <c r="J3433" i="21"/>
  <c r="L3433" i="21"/>
  <c r="Q3432" i="21"/>
  <c r="O3432" i="21"/>
  <c r="P3432" i="21"/>
  <c r="N3432" i="21"/>
  <c r="J3434" i="21"/>
  <c r="H3435" i="21"/>
  <c r="K3434" i="21"/>
  <c r="M3434" i="21"/>
  <c r="L3434" i="21"/>
  <c r="I3434" i="21"/>
  <c r="N3433" i="21"/>
  <c r="P3433" i="21"/>
  <c r="Q3433" i="21"/>
  <c r="O3433" i="21"/>
  <c r="M3435" i="21"/>
  <c r="L3435" i="21"/>
  <c r="K3435" i="21"/>
  <c r="H3436" i="21"/>
  <c r="J3435" i="21"/>
  <c r="I3435" i="21"/>
  <c r="P3434" i="21"/>
  <c r="N3434" i="21"/>
  <c r="O3434" i="21"/>
  <c r="Q3434" i="21"/>
  <c r="L3436" i="21"/>
  <c r="J3436" i="21"/>
  <c r="H3437" i="21"/>
  <c r="I3436" i="21"/>
  <c r="K3436" i="21"/>
  <c r="M3436" i="21"/>
  <c r="O3435" i="21"/>
  <c r="P3435" i="21"/>
  <c r="N3435" i="21"/>
  <c r="Q3435" i="21"/>
  <c r="M3437" i="21"/>
  <c r="H3438" i="21"/>
  <c r="I3437" i="21"/>
  <c r="K3437" i="21"/>
  <c r="J3437" i="21"/>
  <c r="L3437" i="21"/>
  <c r="P3436" i="21"/>
  <c r="Q3436" i="21"/>
  <c r="N3436" i="21"/>
  <c r="O3436" i="21"/>
  <c r="H3439" i="21"/>
  <c r="K3438" i="21"/>
  <c r="L3438" i="21"/>
  <c r="J3438" i="21"/>
  <c r="M3438" i="21"/>
  <c r="I3438" i="21"/>
  <c r="Q3437" i="21"/>
  <c r="O3437" i="21"/>
  <c r="P3437" i="21"/>
  <c r="N3437" i="21"/>
  <c r="M3439" i="21"/>
  <c r="K3439" i="21"/>
  <c r="J3439" i="21"/>
  <c r="I3439" i="21"/>
  <c r="H3440" i="21"/>
  <c r="L3439" i="21"/>
  <c r="O3438" i="21"/>
  <c r="P3438" i="21"/>
  <c r="N3438" i="21"/>
  <c r="Q3438" i="21"/>
  <c r="P3439" i="21"/>
  <c r="N3439" i="21"/>
  <c r="O3439" i="21"/>
  <c r="Q3439" i="21"/>
  <c r="K3440" i="21"/>
  <c r="J3440" i="21"/>
  <c r="H3441" i="21"/>
  <c r="I3440" i="21"/>
  <c r="M3440" i="21"/>
  <c r="L3440" i="21"/>
  <c r="H3442" i="21"/>
  <c r="M3441" i="21"/>
  <c r="J3441" i="21"/>
  <c r="I3441" i="21"/>
  <c r="K3441" i="21"/>
  <c r="L3441" i="21"/>
  <c r="O3440" i="21"/>
  <c r="N3440" i="21"/>
  <c r="P3440" i="21"/>
  <c r="Q3440" i="21"/>
  <c r="L3442" i="21"/>
  <c r="H3443" i="21"/>
  <c r="J3442" i="21"/>
  <c r="I3442" i="21"/>
  <c r="K3442" i="21"/>
  <c r="M3442" i="21"/>
  <c r="N3441" i="21"/>
  <c r="P3441" i="21"/>
  <c r="Q3441" i="21"/>
  <c r="O3441" i="21"/>
  <c r="J3443" i="21"/>
  <c r="K3443" i="21"/>
  <c r="L3443" i="21"/>
  <c r="H3444" i="21"/>
  <c r="M3443" i="21"/>
  <c r="I3443" i="21"/>
  <c r="N3442" i="21"/>
  <c r="P3442" i="21"/>
  <c r="Q3442" i="21"/>
  <c r="O3442" i="21"/>
  <c r="H3445" i="21"/>
  <c r="M3444" i="21"/>
  <c r="L3444" i="21"/>
  <c r="K3444" i="21"/>
  <c r="I3444" i="21"/>
  <c r="J3444" i="21"/>
  <c r="O3443" i="21"/>
  <c r="P3443" i="21"/>
  <c r="N3443" i="21"/>
  <c r="Q3443" i="21"/>
  <c r="M3445" i="21"/>
  <c r="J3445" i="21"/>
  <c r="H3446" i="21"/>
  <c r="K3445" i="21"/>
  <c r="I3445" i="21"/>
  <c r="L3445" i="21"/>
  <c r="O3444" i="21"/>
  <c r="N3444" i="21"/>
  <c r="P3444" i="21"/>
  <c r="Q3444" i="21"/>
  <c r="M3446" i="21"/>
  <c r="H3447" i="21"/>
  <c r="K3446" i="21"/>
  <c r="J3446" i="21"/>
  <c r="L3446" i="21"/>
  <c r="I3446" i="21"/>
  <c r="P3445" i="21"/>
  <c r="Q3445" i="21"/>
  <c r="O3445" i="21"/>
  <c r="N3445" i="21"/>
  <c r="L3447" i="21"/>
  <c r="H3448" i="21"/>
  <c r="I3447" i="21"/>
  <c r="K3447" i="21"/>
  <c r="M3447" i="21"/>
  <c r="J3447" i="21"/>
  <c r="O3446" i="21"/>
  <c r="P3446" i="21"/>
  <c r="Q3446" i="21"/>
  <c r="N3446" i="21"/>
  <c r="J3448" i="21"/>
  <c r="K3448" i="21"/>
  <c r="I3448" i="21"/>
  <c r="M3448" i="21"/>
  <c r="H3449" i="21"/>
  <c r="L3448" i="21"/>
  <c r="Q3447" i="21"/>
  <c r="P3447" i="21"/>
  <c r="O3447" i="21"/>
  <c r="N3447" i="21"/>
  <c r="O3448" i="21"/>
  <c r="Q3448" i="21"/>
  <c r="P3448" i="21"/>
  <c r="N3448" i="21"/>
  <c r="M3449" i="21"/>
  <c r="I3449" i="21"/>
  <c r="L3449" i="21"/>
  <c r="J3449" i="21"/>
  <c r="H3450" i="21"/>
  <c r="K3449" i="21"/>
  <c r="O3449" i="21"/>
  <c r="N3449" i="21"/>
  <c r="P3449" i="21"/>
  <c r="Q3449" i="21"/>
  <c r="J3450" i="21"/>
  <c r="L3450" i="21"/>
  <c r="M3450" i="21"/>
  <c r="I3450" i="21"/>
  <c r="K3450" i="21"/>
  <c r="H3451" i="21"/>
  <c r="O3450" i="21"/>
  <c r="P3450" i="21"/>
  <c r="N3450" i="21"/>
  <c r="Q3450" i="21"/>
  <c r="H3452" i="21"/>
  <c r="J3451" i="21"/>
  <c r="M3451" i="21"/>
  <c r="I3451" i="21"/>
  <c r="K3451" i="21"/>
  <c r="L3451" i="21"/>
  <c r="I3452" i="21"/>
  <c r="J3452" i="21"/>
  <c r="M3452" i="21"/>
  <c r="L3452" i="21"/>
  <c r="K3452" i="21"/>
  <c r="H3453" i="21"/>
  <c r="P3451" i="21"/>
  <c r="N3451" i="21"/>
  <c r="Q3451" i="21"/>
  <c r="O3451" i="21"/>
  <c r="N3452" i="21"/>
  <c r="Q3452" i="21"/>
  <c r="O3452" i="21"/>
  <c r="P3452" i="21"/>
  <c r="H3454" i="21"/>
  <c r="J3453" i="21"/>
  <c r="I3453" i="21"/>
  <c r="M3453" i="21"/>
  <c r="L3453" i="21"/>
  <c r="K3453" i="21"/>
  <c r="L3454" i="21"/>
  <c r="J3454" i="21"/>
  <c r="K3454" i="21"/>
  <c r="H3455" i="21"/>
  <c r="I3454" i="21"/>
  <c r="M3454" i="21"/>
  <c r="N3453" i="21"/>
  <c r="P3453" i="21"/>
  <c r="Q3453" i="21"/>
  <c r="O3453" i="21"/>
  <c r="K3455" i="21"/>
  <c r="I3455" i="21"/>
  <c r="L3455" i="21"/>
  <c r="H3456" i="21"/>
  <c r="J3455" i="21"/>
  <c r="M3455" i="21"/>
  <c r="O3454" i="21"/>
  <c r="Q3454" i="21"/>
  <c r="P3454" i="21"/>
  <c r="N3454" i="21"/>
  <c r="N3455" i="21"/>
  <c r="Q3455" i="21"/>
  <c r="O3455" i="21"/>
  <c r="P3455" i="21"/>
  <c r="L3456" i="21"/>
  <c r="K3456" i="21"/>
  <c r="J3456" i="21"/>
  <c r="I3456" i="21"/>
  <c r="H3457" i="21"/>
  <c r="M3456" i="21"/>
  <c r="Q3456" i="21"/>
  <c r="N3456" i="21"/>
  <c r="P3456" i="21"/>
  <c r="O3456" i="21"/>
  <c r="K3457" i="21"/>
  <c r="J3457" i="21"/>
  <c r="H3458" i="21"/>
  <c r="I3457" i="21"/>
  <c r="M3457" i="21"/>
  <c r="L3457" i="21"/>
  <c r="H3459" i="21"/>
  <c r="J3458" i="21"/>
  <c r="K3458" i="21"/>
  <c r="I3458" i="21"/>
  <c r="L3458" i="21"/>
  <c r="M3458" i="21"/>
  <c r="Q3457" i="21"/>
  <c r="P3457" i="21"/>
  <c r="O3457" i="21"/>
  <c r="N3457" i="21"/>
  <c r="M3459" i="21"/>
  <c r="H3460" i="21"/>
  <c r="J3459" i="21"/>
  <c r="L3459" i="21"/>
  <c r="K3459" i="21"/>
  <c r="I3459" i="21"/>
  <c r="O3458" i="21"/>
  <c r="Q3458" i="21"/>
  <c r="N3458" i="21"/>
  <c r="P3458" i="21"/>
  <c r="I3460" i="21"/>
  <c r="K3460" i="21"/>
  <c r="L3460" i="21"/>
  <c r="M3460" i="21"/>
  <c r="J3460" i="21"/>
  <c r="H3461" i="21"/>
  <c r="O3459" i="21"/>
  <c r="P3459" i="21"/>
  <c r="Q3459" i="21"/>
  <c r="N3459" i="21"/>
  <c r="N3460" i="21"/>
  <c r="Q3460" i="21"/>
  <c r="O3460" i="21"/>
  <c r="P3460" i="21"/>
  <c r="M3461" i="21"/>
  <c r="I3461" i="21"/>
  <c r="L3461" i="21"/>
  <c r="K3461" i="21"/>
  <c r="H3462" i="21"/>
  <c r="J3461" i="21"/>
  <c r="P3461" i="21"/>
  <c r="N3461" i="21"/>
  <c r="Q3461" i="21"/>
  <c r="O3461" i="21"/>
  <c r="H3463" i="21"/>
  <c r="M3462" i="21"/>
  <c r="K3462" i="21"/>
  <c r="L3462" i="21"/>
  <c r="J3462" i="21"/>
  <c r="I3462" i="21"/>
  <c r="M3463" i="21"/>
  <c r="L3463" i="21"/>
  <c r="H3464" i="21"/>
  <c r="J3463" i="21"/>
  <c r="I3463" i="21"/>
  <c r="K3463" i="21"/>
  <c r="Q3462" i="21"/>
  <c r="O3462" i="21"/>
  <c r="P3462" i="21"/>
  <c r="N3462" i="21"/>
  <c r="M3464" i="21"/>
  <c r="L3464" i="21"/>
  <c r="H3465" i="21"/>
  <c r="J3464" i="21"/>
  <c r="K3464" i="21"/>
  <c r="I3464" i="21"/>
  <c r="O3463" i="21"/>
  <c r="Q3463" i="21"/>
  <c r="P3463" i="21"/>
  <c r="N3463" i="21"/>
  <c r="L3465" i="21"/>
  <c r="K3465" i="21"/>
  <c r="M3465" i="21"/>
  <c r="I3465" i="21"/>
  <c r="H3466" i="21"/>
  <c r="J3465" i="21"/>
  <c r="P3464" i="21"/>
  <c r="Q3464" i="21"/>
  <c r="O3464" i="21"/>
  <c r="N3464" i="21"/>
  <c r="Q3465" i="21"/>
  <c r="O3465" i="21"/>
  <c r="P3465" i="21"/>
  <c r="N3465" i="21"/>
  <c r="M3466" i="21"/>
  <c r="J3466" i="21"/>
  <c r="I3466" i="21"/>
  <c r="K3466" i="21"/>
  <c r="L3466" i="21"/>
  <c r="H3467" i="21"/>
  <c r="P3466" i="21"/>
  <c r="N3466" i="21"/>
  <c r="O3466" i="21"/>
  <c r="Q3466" i="21"/>
  <c r="M3467" i="21"/>
  <c r="I3467" i="21"/>
  <c r="L3467" i="21"/>
  <c r="J3467" i="21"/>
  <c r="K3467" i="21"/>
  <c r="H3468" i="21"/>
  <c r="P3467" i="21"/>
  <c r="O3467" i="21"/>
  <c r="Q3467" i="21"/>
  <c r="N3467" i="21"/>
  <c r="I3468" i="21"/>
  <c r="J3468" i="21"/>
  <c r="H3469" i="21"/>
  <c r="L3468" i="21"/>
  <c r="K3468" i="21"/>
  <c r="M3468" i="21"/>
  <c r="N3468" i="21"/>
  <c r="Q3468" i="21"/>
  <c r="P3468" i="21"/>
  <c r="O3468" i="21"/>
  <c r="J3469" i="21"/>
  <c r="M3469" i="21"/>
  <c r="H3470" i="21"/>
  <c r="L3469" i="21"/>
  <c r="K3469" i="21"/>
  <c r="I3469" i="21"/>
  <c r="K3470" i="21"/>
  <c r="I3470" i="21"/>
  <c r="J3470" i="21"/>
  <c r="M3470" i="21"/>
  <c r="H3471" i="21"/>
  <c r="L3470" i="21"/>
  <c r="P3469" i="21"/>
  <c r="Q3469" i="21"/>
  <c r="N3469" i="21"/>
  <c r="O3469" i="21"/>
  <c r="O3470" i="21"/>
  <c r="N3470" i="21"/>
  <c r="P3470" i="21"/>
  <c r="Q3470" i="21"/>
  <c r="J3471" i="21"/>
  <c r="M3471" i="21"/>
  <c r="K3471" i="21"/>
  <c r="I3471" i="21"/>
  <c r="L3471" i="21"/>
  <c r="H3472" i="21"/>
  <c r="O3471" i="21"/>
  <c r="N3471" i="21"/>
  <c r="P3471" i="21"/>
  <c r="Q3471" i="21"/>
  <c r="H3473" i="21"/>
  <c r="K3472" i="21"/>
  <c r="M3472" i="21"/>
  <c r="L3472" i="21"/>
  <c r="I3472" i="21"/>
  <c r="J3472" i="21"/>
  <c r="M3473" i="21"/>
  <c r="J3473" i="21"/>
  <c r="I3473" i="21"/>
  <c r="H3474" i="21"/>
  <c r="L3473" i="21"/>
  <c r="K3473" i="21"/>
  <c r="O3472" i="21"/>
  <c r="Q3472" i="21"/>
  <c r="P3472" i="21"/>
  <c r="N3472" i="21"/>
  <c r="N3473" i="21"/>
  <c r="O3473" i="21"/>
  <c r="P3473" i="21"/>
  <c r="Q3473" i="21"/>
  <c r="L3474" i="21"/>
  <c r="I3474" i="21"/>
  <c r="K3474" i="21"/>
  <c r="M3474" i="21"/>
  <c r="H3475" i="21"/>
  <c r="J3474" i="21"/>
  <c r="Q3474" i="21"/>
  <c r="P3474" i="21"/>
  <c r="O3474" i="21"/>
  <c r="N3474" i="21"/>
  <c r="L3475" i="21"/>
  <c r="J3475" i="21"/>
  <c r="M3475" i="21"/>
  <c r="K3475" i="21"/>
  <c r="H3476" i="21"/>
  <c r="I3475" i="21"/>
  <c r="I3476" i="21"/>
  <c r="J3476" i="21"/>
  <c r="K3476" i="21"/>
  <c r="M3476" i="21"/>
  <c r="L3476" i="21"/>
  <c r="H3477" i="21"/>
  <c r="O3475" i="21"/>
  <c r="Q3475" i="21"/>
  <c r="N3475" i="21"/>
  <c r="P3475" i="21"/>
  <c r="N3476" i="21"/>
  <c r="Q3476" i="21"/>
  <c r="P3476" i="21"/>
  <c r="O3476" i="21"/>
  <c r="I3477" i="21"/>
  <c r="L3477" i="21"/>
  <c r="J3477" i="21"/>
  <c r="H3478" i="21"/>
  <c r="K3477" i="21"/>
  <c r="M3477" i="21"/>
  <c r="O3477" i="21"/>
  <c r="P3477" i="21"/>
  <c r="N3477" i="21"/>
  <c r="Q3477" i="21"/>
  <c r="J3478" i="21"/>
  <c r="L3478" i="21"/>
  <c r="K3478" i="21"/>
  <c r="M3478" i="21"/>
  <c r="I3478" i="21"/>
  <c r="H3479" i="21"/>
  <c r="Q3478" i="21"/>
  <c r="O3478" i="21"/>
  <c r="N3478" i="21"/>
  <c r="P3478" i="21"/>
  <c r="I3479" i="21"/>
  <c r="M3479" i="21"/>
  <c r="H3480" i="21"/>
  <c r="J3479" i="21"/>
  <c r="L3479" i="21"/>
  <c r="K3479" i="21"/>
  <c r="N3479" i="21"/>
  <c r="O3479" i="21"/>
  <c r="P3479" i="21"/>
  <c r="Q3479" i="21"/>
  <c r="L3480" i="21"/>
  <c r="J3480" i="21"/>
  <c r="I3480" i="21"/>
  <c r="K3480" i="21"/>
  <c r="H3481" i="21"/>
  <c r="M3480" i="21"/>
  <c r="Q3480" i="21"/>
  <c r="O3480" i="21"/>
  <c r="P3480" i="21"/>
  <c r="N3480" i="21"/>
  <c r="H3482" i="21"/>
  <c r="I3481" i="21"/>
  <c r="K3481" i="21"/>
  <c r="L3481" i="21"/>
  <c r="J3481" i="21"/>
  <c r="M3481" i="21"/>
  <c r="M3482" i="21"/>
  <c r="J3482" i="21"/>
  <c r="K3482" i="21"/>
  <c r="I3482" i="21"/>
  <c r="L3482" i="21"/>
  <c r="H3483" i="21"/>
  <c r="O3481" i="21"/>
  <c r="P3481" i="21"/>
  <c r="Q3481" i="21"/>
  <c r="N3481" i="21"/>
  <c r="P3482" i="21"/>
  <c r="Q3482" i="21"/>
  <c r="O3482" i="21"/>
  <c r="N3482" i="21"/>
  <c r="M3483" i="21"/>
  <c r="K3483" i="21"/>
  <c r="H3484" i="21"/>
  <c r="L3483" i="21"/>
  <c r="I3483" i="21"/>
  <c r="J3483" i="21"/>
  <c r="H3485" i="21"/>
  <c r="I3484" i="21"/>
  <c r="J3484" i="21"/>
  <c r="M3484" i="21"/>
  <c r="L3484" i="21"/>
  <c r="K3484" i="21"/>
  <c r="N3483" i="21"/>
  <c r="P3483" i="21"/>
  <c r="O3483" i="21"/>
  <c r="Q3483" i="21"/>
  <c r="K3485" i="21"/>
  <c r="J3485" i="21"/>
  <c r="H3486" i="21"/>
  <c r="M3485" i="21"/>
  <c r="L3485" i="21"/>
  <c r="I3485" i="21"/>
  <c r="Q3484" i="21"/>
  <c r="O3484" i="21"/>
  <c r="P3484" i="21"/>
  <c r="N3484" i="21"/>
  <c r="H3487" i="21"/>
  <c r="M3486" i="21"/>
  <c r="L3486" i="21"/>
  <c r="I3486" i="21"/>
  <c r="J3486" i="21"/>
  <c r="K3486" i="21"/>
  <c r="N3485" i="21"/>
  <c r="O3485" i="21"/>
  <c r="P3485" i="21"/>
  <c r="Q3485" i="21"/>
  <c r="L3487" i="21"/>
  <c r="I3487" i="21"/>
  <c r="M3487" i="21"/>
  <c r="J3487" i="21"/>
  <c r="H3488" i="21"/>
  <c r="K3487" i="21"/>
  <c r="Q3486" i="21"/>
  <c r="O3486" i="21"/>
  <c r="N3486" i="21"/>
  <c r="P3486" i="21"/>
  <c r="N3487" i="21"/>
  <c r="P3487" i="21"/>
  <c r="Q3487" i="21"/>
  <c r="O3487" i="21"/>
  <c r="K3488" i="21"/>
  <c r="L3488" i="21"/>
  <c r="J3488" i="21"/>
  <c r="M3488" i="21"/>
  <c r="I3488" i="21"/>
  <c r="H3489" i="21"/>
  <c r="N3488" i="21"/>
  <c r="P3488" i="21"/>
  <c r="O3488" i="21"/>
  <c r="Q3488" i="21"/>
  <c r="H3490" i="21"/>
  <c r="K3489" i="21"/>
  <c r="L3489" i="21"/>
  <c r="J3489" i="21"/>
  <c r="M3489" i="21"/>
  <c r="I3489" i="21"/>
  <c r="K3490" i="21"/>
  <c r="M3490" i="21"/>
  <c r="I3490" i="21"/>
  <c r="L3490" i="21"/>
  <c r="H3491" i="21"/>
  <c r="J3490" i="21"/>
  <c r="N3489" i="21"/>
  <c r="Q3489" i="21"/>
  <c r="P3489" i="21"/>
  <c r="O3489" i="21"/>
  <c r="N3490" i="21"/>
  <c r="O3490" i="21"/>
  <c r="P3490" i="21"/>
  <c r="Q3490" i="21"/>
  <c r="L3491" i="21"/>
  <c r="J3491" i="21"/>
  <c r="I3491" i="21"/>
  <c r="M3491" i="21"/>
  <c r="H3492" i="21"/>
  <c r="K3491" i="21"/>
  <c r="N3491" i="21"/>
  <c r="O3491" i="21"/>
  <c r="P3491" i="21"/>
  <c r="Q3491" i="21"/>
  <c r="J3492" i="21"/>
  <c r="M3492" i="21"/>
  <c r="H3493" i="21"/>
  <c r="L3492" i="21"/>
  <c r="K3492" i="21"/>
  <c r="I3492" i="21"/>
  <c r="K3493" i="21"/>
  <c r="L3493" i="21"/>
  <c r="J3493" i="21"/>
  <c r="I3493" i="21"/>
  <c r="M3493" i="21"/>
  <c r="H3494" i="21"/>
  <c r="O3492" i="21"/>
  <c r="Q3492" i="21"/>
  <c r="P3492" i="21"/>
  <c r="N3492" i="21"/>
  <c r="Q3493" i="21"/>
  <c r="N3493" i="21"/>
  <c r="O3493" i="21"/>
  <c r="P3493" i="21"/>
  <c r="J3494" i="21"/>
  <c r="H3495" i="21"/>
  <c r="M3494" i="21"/>
  <c r="I3494" i="21"/>
  <c r="L3494" i="21"/>
  <c r="K3494" i="21"/>
  <c r="I3495" i="21"/>
  <c r="L3495" i="21"/>
  <c r="H3496" i="21"/>
  <c r="J3495" i="21"/>
  <c r="K3495" i="21"/>
  <c r="M3495" i="21"/>
  <c r="P3494" i="21"/>
  <c r="O3494" i="21"/>
  <c r="N3494" i="21"/>
  <c r="Q3494" i="21"/>
  <c r="Q3495" i="21"/>
  <c r="N3495" i="21"/>
  <c r="P3495" i="21"/>
  <c r="O3495" i="21"/>
  <c r="L3496" i="21"/>
  <c r="I3496" i="21"/>
  <c r="J3496" i="21"/>
  <c r="H3497" i="21"/>
  <c r="M3496" i="21"/>
  <c r="K3496" i="21"/>
  <c r="P3496" i="21"/>
  <c r="O3496" i="21"/>
  <c r="Q3496" i="21"/>
  <c r="N3496" i="21"/>
  <c r="J3497" i="21"/>
  <c r="I3497" i="21"/>
  <c r="H3498" i="21"/>
  <c r="M3497" i="21"/>
  <c r="K3497" i="21"/>
  <c r="L3497" i="21"/>
  <c r="Q3497" i="21"/>
  <c r="P3497" i="21"/>
  <c r="O3497" i="21"/>
  <c r="N3497" i="21"/>
  <c r="J3498" i="21"/>
  <c r="K3498" i="21"/>
  <c r="H3499" i="21"/>
  <c r="M3498" i="21"/>
  <c r="L3498" i="21"/>
  <c r="I3498" i="21"/>
  <c r="I3499" i="21"/>
  <c r="L3499" i="21"/>
  <c r="J3499" i="21"/>
  <c r="H3500" i="21"/>
  <c r="K3499" i="21"/>
  <c r="M3499" i="21"/>
  <c r="P3498" i="21"/>
  <c r="O3498" i="21"/>
  <c r="Q3498" i="21"/>
  <c r="N3498" i="21"/>
  <c r="Q3499" i="21"/>
  <c r="P3499" i="21"/>
  <c r="N3499" i="21"/>
  <c r="O3499" i="21"/>
  <c r="K3500" i="21"/>
  <c r="H3501" i="21"/>
  <c r="I3500" i="21"/>
  <c r="M3500" i="21"/>
  <c r="L3500" i="21"/>
  <c r="J3500" i="21"/>
  <c r="M3501" i="21"/>
  <c r="J3501" i="21"/>
  <c r="H3502" i="21"/>
  <c r="L3501" i="21"/>
  <c r="I3501" i="21"/>
  <c r="K3501" i="21"/>
  <c r="O3500" i="21"/>
  <c r="Q3500" i="21"/>
  <c r="P3500" i="21"/>
  <c r="N3500" i="21"/>
  <c r="L3502" i="21"/>
  <c r="M3502" i="21"/>
  <c r="J3502" i="21"/>
  <c r="I3502" i="21"/>
  <c r="K3502" i="21"/>
  <c r="H3503" i="21"/>
  <c r="O3501" i="21"/>
  <c r="P3501" i="21"/>
  <c r="Q3501" i="21"/>
  <c r="N3501" i="21"/>
  <c r="Q3502" i="21"/>
  <c r="N3502" i="21"/>
  <c r="O3502" i="21"/>
  <c r="P3502" i="21"/>
  <c r="M3503" i="21"/>
  <c r="K3503" i="21"/>
  <c r="J3503" i="21"/>
  <c r="L3503" i="21"/>
  <c r="I3503" i="21"/>
  <c r="H3504" i="21"/>
  <c r="P3503" i="21"/>
  <c r="Q3503" i="21"/>
  <c r="N3503" i="21"/>
  <c r="O3503" i="21"/>
  <c r="K3504" i="21"/>
  <c r="M3504" i="21"/>
  <c r="I3504" i="21"/>
  <c r="J3504" i="21"/>
  <c r="L3504" i="21"/>
  <c r="H3505" i="21"/>
  <c r="O3504" i="21"/>
  <c r="Q3504" i="21"/>
  <c r="N3504" i="21"/>
  <c r="P3504" i="21"/>
  <c r="H3506" i="21"/>
  <c r="L3505" i="21"/>
  <c r="I3505" i="21"/>
  <c r="J3505" i="21"/>
  <c r="M3505" i="21"/>
  <c r="K3505" i="21"/>
  <c r="L3506" i="21"/>
  <c r="H3507" i="21"/>
  <c r="I3506" i="21"/>
  <c r="M3506" i="21"/>
  <c r="J3506" i="21"/>
  <c r="K3506" i="21"/>
  <c r="Q3505" i="21"/>
  <c r="N3505" i="21"/>
  <c r="P3505" i="21"/>
  <c r="O3505" i="21"/>
  <c r="I3507" i="21"/>
  <c r="H3508" i="21"/>
  <c r="J3507" i="21"/>
  <c r="K3507" i="21"/>
  <c r="M3507" i="21"/>
  <c r="L3507" i="21"/>
  <c r="O3506" i="21"/>
  <c r="N3506" i="21"/>
  <c r="Q3506" i="21"/>
  <c r="P3506" i="21"/>
  <c r="Q3507" i="21"/>
  <c r="P3507" i="21"/>
  <c r="N3507" i="21"/>
  <c r="O3507" i="21"/>
  <c r="H3509" i="21"/>
  <c r="M3508" i="21"/>
  <c r="I3508" i="21"/>
  <c r="K3508" i="21"/>
  <c r="L3508" i="21"/>
  <c r="J3508" i="21"/>
  <c r="J3509" i="21"/>
  <c r="H3510" i="21"/>
  <c r="M3509" i="21"/>
  <c r="I3509" i="21"/>
  <c r="L3509" i="21"/>
  <c r="K3509" i="21"/>
  <c r="N3508" i="21"/>
  <c r="O3508" i="21"/>
  <c r="Q3508" i="21"/>
  <c r="P3508" i="21"/>
  <c r="H3511" i="21"/>
  <c r="M3510" i="21"/>
  <c r="I3510" i="21"/>
  <c r="L3510" i="21"/>
  <c r="K3510" i="21"/>
  <c r="J3510" i="21"/>
  <c r="P3509" i="21"/>
  <c r="N3509" i="21"/>
  <c r="O3509" i="21"/>
  <c r="Q3509" i="21"/>
  <c r="M3511" i="21"/>
  <c r="H3512" i="21"/>
  <c r="K3511" i="21"/>
  <c r="L3511" i="21"/>
  <c r="J3511" i="21"/>
  <c r="I3511" i="21"/>
  <c r="Q3510" i="21"/>
  <c r="N3510" i="21"/>
  <c r="O3510" i="21"/>
  <c r="P3510" i="21"/>
  <c r="K3512" i="21"/>
  <c r="J3512" i="21"/>
  <c r="I3512" i="21"/>
  <c r="H3513" i="21"/>
  <c r="L3512" i="21"/>
  <c r="M3512" i="21"/>
  <c r="P3511" i="21"/>
  <c r="Q3511" i="21"/>
  <c r="N3511" i="21"/>
  <c r="O3511" i="21"/>
  <c r="N3512" i="21"/>
  <c r="P3512" i="21"/>
  <c r="Q3512" i="21"/>
  <c r="O3512" i="21"/>
  <c r="L3513" i="21"/>
  <c r="J3513" i="21"/>
  <c r="M3513" i="21"/>
  <c r="H3514" i="21"/>
  <c r="I3513" i="21"/>
  <c r="K3513" i="21"/>
  <c r="H3515" i="21"/>
  <c r="M3514" i="21"/>
  <c r="J3514" i="21"/>
  <c r="I3514" i="21"/>
  <c r="K3514" i="21"/>
  <c r="L3514" i="21"/>
  <c r="N3513" i="21"/>
  <c r="P3513" i="21"/>
  <c r="O3513" i="21"/>
  <c r="Q3513" i="21"/>
  <c r="J3515" i="21"/>
  <c r="L3515" i="21"/>
  <c r="H3516" i="21"/>
  <c r="M3515" i="21"/>
  <c r="K3515" i="21"/>
  <c r="I3515" i="21"/>
  <c r="O3514" i="21"/>
  <c r="Q3514" i="21"/>
  <c r="N3514" i="21"/>
  <c r="P3514" i="21"/>
  <c r="L3516" i="21"/>
  <c r="J3516" i="21"/>
  <c r="H3517" i="21"/>
  <c r="K3516" i="21"/>
  <c r="I3516" i="21"/>
  <c r="M3516" i="21"/>
  <c r="N3515" i="21"/>
  <c r="O3515" i="21"/>
  <c r="P3515" i="21"/>
  <c r="Q3515" i="21"/>
  <c r="M3517" i="21"/>
  <c r="J3517" i="21"/>
  <c r="K3517" i="21"/>
  <c r="I3517" i="21"/>
  <c r="H3518" i="21"/>
  <c r="L3517" i="21"/>
  <c r="N3516" i="21"/>
  <c r="O3516" i="21"/>
  <c r="P3516" i="21"/>
  <c r="Q3516" i="21"/>
  <c r="P3517" i="21"/>
  <c r="N3517" i="21"/>
  <c r="O3517" i="21"/>
  <c r="Q3517" i="21"/>
  <c r="I3518" i="21"/>
  <c r="H3519" i="21"/>
  <c r="L3518" i="21"/>
  <c r="K3518" i="21"/>
  <c r="J3518" i="21"/>
  <c r="M3518" i="21"/>
  <c r="O3518" i="21"/>
  <c r="Q3518" i="21"/>
  <c r="N3518" i="21"/>
  <c r="P3518" i="21"/>
  <c r="M3519" i="21"/>
  <c r="I3519" i="21"/>
  <c r="H3520" i="21"/>
  <c r="K3519" i="21"/>
  <c r="J3519" i="21"/>
  <c r="L3519" i="21"/>
  <c r="N3519" i="21"/>
  <c r="O3519" i="21"/>
  <c r="P3519" i="21"/>
  <c r="Q3519" i="21"/>
  <c r="K3520" i="21"/>
  <c r="L3520" i="21"/>
  <c r="J3520" i="21"/>
  <c r="M3520" i="21"/>
  <c r="H3521" i="21"/>
  <c r="I3520" i="21"/>
  <c r="M3521" i="21"/>
  <c r="K3521" i="21"/>
  <c r="J3521" i="21"/>
  <c r="L3521" i="21"/>
  <c r="H3522" i="21"/>
  <c r="I3521" i="21"/>
  <c r="O3520" i="21"/>
  <c r="Q3520" i="21"/>
  <c r="N3520" i="21"/>
  <c r="P3520" i="21"/>
  <c r="M3522" i="21"/>
  <c r="L3522" i="21"/>
  <c r="H3523" i="21"/>
  <c r="J3522" i="21"/>
  <c r="I3522" i="21"/>
  <c r="K3522" i="21"/>
  <c r="Q3521" i="21"/>
  <c r="N3521" i="21"/>
  <c r="O3521" i="21"/>
  <c r="P3521" i="21"/>
  <c r="K3523" i="21"/>
  <c r="M3523" i="21"/>
  <c r="J3523" i="21"/>
  <c r="I3523" i="21"/>
  <c r="L3523" i="21"/>
  <c r="H3524" i="21"/>
  <c r="O3522" i="21"/>
  <c r="P3522" i="21"/>
  <c r="N3522" i="21"/>
  <c r="Q3522" i="21"/>
  <c r="Q3523" i="21"/>
  <c r="O3523" i="21"/>
  <c r="N3523" i="21"/>
  <c r="P3523" i="21"/>
  <c r="M3524" i="21"/>
  <c r="H3525" i="21"/>
  <c r="L3524" i="21"/>
  <c r="I3524" i="21"/>
  <c r="K3524" i="21"/>
  <c r="J3524" i="21"/>
  <c r="M3525" i="21"/>
  <c r="I3525" i="21"/>
  <c r="K3525" i="21"/>
  <c r="J3525" i="21"/>
  <c r="H3526" i="21"/>
  <c r="L3525" i="21"/>
  <c r="Q3524" i="21"/>
  <c r="P3524" i="21"/>
  <c r="O3524" i="21"/>
  <c r="N3524" i="21"/>
  <c r="P3525" i="21"/>
  <c r="O3525" i="21"/>
  <c r="Q3525" i="21"/>
  <c r="N3525" i="21"/>
  <c r="K3526" i="21"/>
  <c r="I3526" i="21"/>
  <c r="M3526" i="21"/>
  <c r="J3526" i="21"/>
  <c r="H3527" i="21"/>
  <c r="L3526" i="21"/>
  <c r="P3526" i="21"/>
  <c r="Q3526" i="21"/>
  <c r="N3526" i="21"/>
  <c r="O3526" i="21"/>
  <c r="I3527" i="21"/>
  <c r="M3527" i="21"/>
  <c r="K3527" i="21"/>
  <c r="J3527" i="21"/>
  <c r="H3528" i="21"/>
  <c r="L3527" i="21"/>
  <c r="P3527" i="21"/>
  <c r="N3527" i="21"/>
  <c r="O3527" i="21"/>
  <c r="Q3527" i="21"/>
  <c r="M3528" i="21"/>
  <c r="I3528" i="21"/>
  <c r="J3528" i="21"/>
  <c r="K3528" i="21"/>
  <c r="H3529" i="21"/>
  <c r="L3528" i="21"/>
  <c r="Q3528" i="21"/>
  <c r="N3528" i="21"/>
  <c r="O3528" i="21"/>
  <c r="P3528" i="21"/>
  <c r="J3529" i="21"/>
  <c r="L3529" i="21"/>
  <c r="M3529" i="21"/>
  <c r="K3529" i="21"/>
  <c r="H3530" i="21"/>
  <c r="I3529" i="21"/>
  <c r="H3531" i="21"/>
  <c r="L3530" i="21"/>
  <c r="J3530" i="21"/>
  <c r="I3530" i="21"/>
  <c r="K3530" i="21"/>
  <c r="M3530" i="21"/>
  <c r="P3529" i="21"/>
  <c r="Q3529" i="21"/>
  <c r="N3529" i="21"/>
  <c r="O3529" i="21"/>
  <c r="H3532" i="21"/>
  <c r="K3531" i="21"/>
  <c r="L3531" i="21"/>
  <c r="M3531" i="21"/>
  <c r="J3531" i="21"/>
  <c r="I3531" i="21"/>
  <c r="P3530" i="21"/>
  <c r="O3530" i="21"/>
  <c r="N3530" i="21"/>
  <c r="Q3530" i="21"/>
  <c r="I3532" i="21"/>
  <c r="J3532" i="21"/>
  <c r="K3532" i="21"/>
  <c r="H3533" i="21"/>
  <c r="L3532" i="21"/>
  <c r="M3532" i="21"/>
  <c r="Q3531" i="21"/>
  <c r="O3531" i="21"/>
  <c r="N3531" i="21"/>
  <c r="P3531" i="21"/>
  <c r="N3532" i="21"/>
  <c r="Q3532" i="21"/>
  <c r="P3532" i="21"/>
  <c r="O3532" i="21"/>
  <c r="K3533" i="21"/>
  <c r="L3533" i="21"/>
  <c r="M3533" i="21"/>
  <c r="I3533" i="21"/>
  <c r="H3534" i="21"/>
  <c r="J3533" i="21"/>
  <c r="N3533" i="21"/>
  <c r="O3533" i="21"/>
  <c r="P3533" i="21"/>
  <c r="Q3533" i="21"/>
  <c r="K3534" i="21"/>
  <c r="L3534" i="21"/>
  <c r="M3534" i="21"/>
  <c r="H3535" i="21"/>
  <c r="I3534" i="21"/>
  <c r="J3534" i="21"/>
  <c r="J3535" i="21"/>
  <c r="K3535" i="21"/>
  <c r="M3535" i="21"/>
  <c r="H3536" i="21"/>
  <c r="I3535" i="21"/>
  <c r="L3535" i="21"/>
  <c r="N3534" i="21"/>
  <c r="P3534" i="21"/>
  <c r="O3534" i="21"/>
  <c r="Q3534" i="21"/>
  <c r="I3536" i="21"/>
  <c r="L3536" i="21"/>
  <c r="M3536" i="21"/>
  <c r="K3536" i="21"/>
  <c r="J3536" i="21"/>
  <c r="H3537" i="21"/>
  <c r="O3535" i="21"/>
  <c r="N3535" i="21"/>
  <c r="P3535" i="21"/>
  <c r="Q3535" i="21"/>
  <c r="I9" i="28"/>
  <c r="I9" i="13"/>
  <c r="I9" i="26"/>
  <c r="G9" i="13"/>
  <c r="I16" i="13"/>
  <c r="I16" i="26"/>
  <c r="G16" i="26"/>
  <c r="G16" i="28"/>
  <c r="G9" i="26"/>
  <c r="G9" i="27"/>
  <c r="I9" i="27"/>
  <c r="I16" i="28"/>
  <c r="G16" i="13"/>
  <c r="G9" i="28"/>
  <c r="O3536" i="21"/>
  <c r="P3536" i="21"/>
  <c r="N3536" i="21"/>
  <c r="Q3536" i="21"/>
  <c r="L3537" i="21"/>
  <c r="J3537" i="21"/>
  <c r="K3537" i="21"/>
  <c r="M3537" i="21"/>
  <c r="I3537" i="21"/>
  <c r="P3537" i="21"/>
  <c r="N3537" i="21"/>
  <c r="O3537" i="21"/>
  <c r="Q3537" i="21"/>
  <c r="K3" i="26" l="1"/>
  <c r="K7" i="27"/>
  <c r="K5" i="13"/>
  <c r="K8" i="28"/>
  <c r="K6" i="27"/>
  <c r="K3" i="27"/>
  <c r="K8" i="13"/>
  <c r="K6" i="13"/>
  <c r="K10" i="26"/>
  <c r="K13" i="27"/>
  <c r="K10" i="13"/>
  <c r="K8" i="27"/>
  <c r="K6" i="26"/>
  <c r="K10" i="27"/>
  <c r="K7" i="13"/>
  <c r="K4" i="13"/>
  <c r="K3" i="28"/>
  <c r="K6" i="28"/>
  <c r="K11" i="27"/>
  <c r="K7" i="28"/>
  <c r="K5" i="28"/>
  <c r="K4" i="26"/>
  <c r="K14" i="27"/>
  <c r="K4" i="28"/>
  <c r="K8" i="26"/>
  <c r="K5" i="26"/>
  <c r="K14" i="28"/>
  <c r="K4" i="27"/>
  <c r="K7" i="26"/>
  <c r="K3" i="13"/>
  <c r="K12" i="27"/>
  <c r="K5" i="27"/>
  <c r="K14" i="13"/>
  <c r="K15" i="28"/>
  <c r="K13" i="28"/>
  <c r="K13" i="13"/>
  <c r="K11" i="26"/>
  <c r="K12" i="13"/>
  <c r="K15" i="26"/>
  <c r="K11" i="28"/>
  <c r="K12" i="26"/>
  <c r="K11" i="13"/>
  <c r="K15" i="13"/>
  <c r="K10" i="28"/>
  <c r="K13" i="26"/>
  <c r="K14" i="26"/>
  <c r="K12" i="28"/>
  <c r="H9" i="28"/>
  <c r="H16" i="28"/>
  <c r="H9" i="27"/>
  <c r="J16" i="28"/>
  <c r="J16" i="13"/>
  <c r="H16" i="13"/>
  <c r="H9" i="26"/>
  <c r="J9" i="26"/>
  <c r="J9" i="27"/>
  <c r="J9" i="13"/>
  <c r="H9" i="13"/>
  <c r="H16" i="26"/>
  <c r="J16" i="26"/>
  <c r="J9" i="28"/>
  <c r="D14" i="21"/>
  <c r="N2656" i="21"/>
  <c r="F14" i="21"/>
  <c r="G16" i="27"/>
  <c r="I16" i="27"/>
  <c r="E14" i="21"/>
  <c r="K16" i="26" l="1"/>
  <c r="H16" i="27"/>
  <c r="J16" i="27"/>
  <c r="K16" i="27" s="1"/>
  <c r="K9" i="27"/>
  <c r="K9" i="26"/>
  <c r="K9" i="28"/>
  <c r="K16" i="13"/>
  <c r="K9" i="13"/>
  <c r="K16" i="28"/>
  <c r="D15" i="21"/>
  <c r="D16" i="21"/>
  <c r="F16" i="21"/>
  <c r="F15" i="21"/>
  <c r="E16" i="21"/>
  <c r="E15" i="21"/>
  <c r="D17" i="21"/>
  <c r="D18" i="21"/>
  <c r="E17" i="21"/>
  <c r="F17" i="21"/>
  <c r="F18" i="21"/>
  <c r="E18" i="21"/>
  <c r="D19" i="21"/>
  <c r="E19" i="21"/>
  <c r="F19" i="21"/>
  <c r="D20" i="21"/>
  <c r="E20" i="21"/>
  <c r="F20" i="21"/>
  <c r="D21" i="21"/>
  <c r="E21" i="21"/>
  <c r="F21" i="21"/>
  <c r="D22" i="21"/>
  <c r="F22" i="21"/>
  <c r="E22" i="21"/>
  <c r="D23" i="21"/>
  <c r="E23" i="21"/>
  <c r="F23" i="21"/>
  <c r="D24" i="21"/>
  <c r="E24" i="21"/>
  <c r="F24" i="21"/>
  <c r="D25" i="21"/>
  <c r="E25" i="21"/>
  <c r="F25" i="21"/>
  <c r="D26" i="21"/>
  <c r="F26" i="21"/>
  <c r="E26" i="21"/>
  <c r="D27" i="21"/>
  <c r="E27" i="21"/>
  <c r="F27" i="21"/>
  <c r="D28" i="21"/>
  <c r="E28" i="21"/>
  <c r="F28" i="21"/>
  <c r="D29" i="21"/>
  <c r="E29" i="21"/>
  <c r="F29" i="21"/>
  <c r="D30" i="21"/>
  <c r="F30" i="21"/>
  <c r="E30" i="21"/>
  <c r="D31" i="21"/>
  <c r="E31" i="21"/>
  <c r="F31" i="21"/>
  <c r="D32" i="21"/>
  <c r="F32" i="21"/>
  <c r="E32" i="21"/>
  <c r="D33" i="21"/>
  <c r="F33" i="21"/>
  <c r="E33" i="21"/>
  <c r="D34" i="21"/>
  <c r="E34" i="21"/>
  <c r="F34" i="21"/>
  <c r="D35" i="21"/>
  <c r="E35" i="21"/>
  <c r="F35" i="21"/>
  <c r="D36" i="21"/>
  <c r="E36" i="21"/>
  <c r="F36" i="21"/>
  <c r="D37" i="21"/>
  <c r="E37" i="21"/>
  <c r="F37" i="21"/>
  <c r="D38" i="21"/>
  <c r="E38" i="21"/>
  <c r="F38" i="21"/>
  <c r="D39" i="21"/>
  <c r="E39" i="21"/>
  <c r="F39" i="21"/>
  <c r="D40" i="21"/>
  <c r="F40" i="21"/>
  <c r="E40" i="21"/>
  <c r="D41" i="21"/>
  <c r="F41" i="21"/>
  <c r="E41" i="21"/>
  <c r="D42" i="21"/>
  <c r="F42" i="21"/>
  <c r="E42" i="21"/>
  <c r="D43" i="21"/>
  <c r="E43" i="21"/>
  <c r="F43" i="21"/>
  <c r="D44" i="21"/>
  <c r="E44" i="21"/>
  <c r="F44" i="21"/>
  <c r="D45" i="21"/>
  <c r="F45" i="21"/>
  <c r="E45" i="21"/>
  <c r="D46" i="21"/>
  <c r="E46" i="21"/>
  <c r="F46" i="21"/>
  <c r="D47" i="21"/>
  <c r="E47" i="21"/>
  <c r="F47" i="21"/>
  <c r="D48" i="21"/>
  <c r="E48" i="21"/>
  <c r="F48" i="21"/>
  <c r="D49" i="21"/>
  <c r="D50" i="21"/>
  <c r="F49" i="21"/>
  <c r="E50" i="21"/>
  <c r="E49" i="21"/>
  <c r="F50" i="21"/>
  <c r="D51" i="21"/>
  <c r="E51" i="21"/>
  <c r="F51" i="21"/>
  <c r="D52" i="21"/>
  <c r="E52" i="21"/>
  <c r="F52" i="21"/>
  <c r="D53" i="21"/>
  <c r="F53" i="21"/>
  <c r="E53" i="21"/>
  <c r="D54" i="21"/>
  <c r="E54" i="21"/>
  <c r="F54" i="21"/>
  <c r="D55" i="21"/>
  <c r="F55" i="21"/>
  <c r="E55" i="21"/>
  <c r="D56" i="21"/>
  <c r="F56" i="21"/>
  <c r="E56" i="21"/>
  <c r="D57" i="21"/>
  <c r="E57" i="21"/>
  <c r="F57" i="21"/>
  <c r="D58" i="21"/>
  <c r="E58" i="21"/>
  <c r="F58" i="21"/>
  <c r="D59" i="21"/>
  <c r="E59" i="21"/>
  <c r="F59" i="21"/>
  <c r="D60" i="21"/>
  <c r="E60" i="21"/>
  <c r="F60" i="21"/>
  <c r="D61" i="21"/>
  <c r="E61" i="21"/>
  <c r="F61" i="21"/>
  <c r="D62" i="21"/>
  <c r="E62" i="21"/>
  <c r="F62" i="21"/>
  <c r="D63" i="21"/>
  <c r="E63" i="21"/>
  <c r="F63" i="21"/>
  <c r="D64" i="21"/>
  <c r="F64" i="21"/>
  <c r="E64" i="21"/>
  <c r="D65" i="21"/>
  <c r="F65" i="21"/>
  <c r="E65" i="21"/>
  <c r="D66" i="21"/>
  <c r="E66" i="21"/>
  <c r="F66" i="21"/>
  <c r="D67" i="21"/>
  <c r="F67" i="21"/>
  <c r="E67" i="21"/>
  <c r="D68" i="21"/>
  <c r="E68" i="21"/>
  <c r="F68" i="21"/>
  <c r="D69" i="21"/>
  <c r="E69" i="21"/>
  <c r="F69" i="21"/>
  <c r="D70" i="21"/>
  <c r="E70" i="21"/>
  <c r="F70" i="21"/>
  <c r="D71" i="21"/>
  <c r="E71" i="21"/>
  <c r="F71" i="21"/>
  <c r="D72" i="21"/>
  <c r="F72" i="21"/>
  <c r="E72" i="21"/>
  <c r="D73" i="21"/>
  <c r="F73" i="21"/>
  <c r="E73" i="21"/>
  <c r="D74" i="21"/>
  <c r="E74" i="21"/>
  <c r="F74" i="21"/>
  <c r="D75" i="21"/>
  <c r="F75" i="21"/>
  <c r="E75" i="21"/>
  <c r="D76" i="21"/>
  <c r="E76" i="21"/>
  <c r="F76" i="21"/>
  <c r="D77" i="21"/>
  <c r="F77" i="21"/>
  <c r="E77" i="21"/>
  <c r="D78" i="21"/>
  <c r="E78" i="21"/>
  <c r="F78" i="21"/>
  <c r="D79" i="21"/>
  <c r="E79" i="21"/>
  <c r="F79" i="21"/>
  <c r="D80" i="21"/>
  <c r="F80" i="21"/>
  <c r="E80" i="21"/>
  <c r="D81" i="21"/>
  <c r="D82" i="21"/>
  <c r="F81" i="21"/>
  <c r="E81" i="21"/>
  <c r="E82" i="21"/>
  <c r="F82" i="21"/>
  <c r="D83" i="21"/>
  <c r="D84" i="21"/>
  <c r="E83" i="21"/>
  <c r="F83" i="21"/>
  <c r="E84" i="21"/>
  <c r="F84" i="21"/>
  <c r="D85" i="21"/>
  <c r="E85" i="21"/>
  <c r="F85" i="21"/>
  <c r="D86" i="21"/>
  <c r="E86" i="21"/>
  <c r="F86" i="21"/>
  <c r="D87" i="21"/>
  <c r="E87" i="21"/>
  <c r="F87" i="21"/>
  <c r="D88" i="21"/>
  <c r="F88" i="21"/>
  <c r="E88" i="21"/>
  <c r="D89" i="21"/>
  <c r="F89" i="21"/>
  <c r="E89" i="21"/>
  <c r="D90" i="21"/>
  <c r="D91" i="21"/>
  <c r="E90" i="21"/>
  <c r="F91" i="21"/>
  <c r="E91" i="21"/>
  <c r="F90" i="21"/>
  <c r="D92" i="21"/>
  <c r="F92" i="21"/>
  <c r="E92" i="21"/>
  <c r="D93" i="21"/>
  <c r="E93" i="21"/>
  <c r="F93" i="21"/>
  <c r="D94" i="21"/>
  <c r="E94" i="21"/>
  <c r="F94" i="21"/>
  <c r="D95" i="21"/>
  <c r="E95" i="21"/>
  <c r="F95" i="21"/>
  <c r="D96" i="21"/>
  <c r="E96" i="21"/>
  <c r="F96" i="21"/>
  <c r="D97" i="21"/>
  <c r="E97" i="21"/>
  <c r="F97" i="21"/>
  <c r="D98" i="21"/>
  <c r="E98" i="21"/>
  <c r="F98" i="21"/>
  <c r="D99" i="21"/>
  <c r="E99" i="21"/>
  <c r="F99" i="21"/>
  <c r="D100" i="21"/>
  <c r="D101" i="21"/>
  <c r="F100" i="21"/>
  <c r="E100" i="21"/>
  <c r="F101" i="21"/>
  <c r="E101" i="21"/>
  <c r="D102" i="21"/>
  <c r="E102" i="21"/>
  <c r="F102" i="21"/>
  <c r="D103" i="21"/>
  <c r="F103" i="21"/>
  <c r="E103" i="21"/>
  <c r="D104" i="21"/>
  <c r="F104" i="21"/>
  <c r="E104" i="21"/>
  <c r="D105" i="21"/>
  <c r="F105" i="21"/>
  <c r="E105" i="21"/>
  <c r="D106" i="21"/>
  <c r="F106" i="21"/>
  <c r="E106" i="21"/>
  <c r="D107" i="21"/>
  <c r="F107" i="21"/>
  <c r="E107" i="21"/>
  <c r="D108" i="21"/>
  <c r="F108" i="21"/>
  <c r="E108" i="21"/>
  <c r="D109" i="21"/>
  <c r="E109" i="21"/>
  <c r="F109" i="21"/>
  <c r="D110" i="21"/>
  <c r="F110" i="21"/>
  <c r="E110" i="21"/>
  <c r="D111" i="21"/>
  <c r="F111" i="21"/>
  <c r="E111" i="21"/>
  <c r="D112" i="21"/>
  <c r="F112" i="21"/>
  <c r="E112" i="21"/>
  <c r="D113" i="21"/>
  <c r="F113" i="21"/>
  <c r="E113" i="21"/>
  <c r="D114" i="21"/>
  <c r="F114" i="21"/>
  <c r="E114" i="21"/>
  <c r="D115" i="21"/>
  <c r="F115" i="21"/>
  <c r="E115" i="21"/>
  <c r="D116" i="21"/>
  <c r="F116" i="21"/>
  <c r="E116" i="21"/>
  <c r="D117" i="21"/>
  <c r="F117" i="21"/>
  <c r="E117" i="21"/>
  <c r="D118" i="21"/>
  <c r="F118" i="21"/>
  <c r="E118" i="21"/>
  <c r="D119" i="21"/>
  <c r="E119" i="21"/>
  <c r="F119" i="21"/>
  <c r="D120" i="21"/>
  <c r="F120" i="21"/>
  <c r="E120" i="21"/>
  <c r="D121" i="21"/>
  <c r="F121" i="21"/>
  <c r="E121" i="21"/>
  <c r="D122" i="21"/>
  <c r="E122" i="21"/>
  <c r="F122" i="21"/>
  <c r="D123" i="21"/>
  <c r="E123" i="21"/>
  <c r="F123" i="21"/>
  <c r="D124" i="21"/>
  <c r="F124" i="21"/>
  <c r="E124" i="21"/>
  <c r="D125" i="21"/>
  <c r="E125" i="21"/>
  <c r="F125" i="21"/>
  <c r="D126" i="21"/>
  <c r="E126" i="21"/>
  <c r="F126" i="21"/>
  <c r="D127" i="21"/>
  <c r="F127" i="21"/>
  <c r="E127" i="21"/>
  <c r="D128" i="21"/>
  <c r="F128" i="21"/>
  <c r="E128" i="21"/>
  <c r="D129" i="21"/>
  <c r="F129" i="21"/>
  <c r="E129" i="21"/>
  <c r="D130" i="21"/>
  <c r="E130" i="21"/>
  <c r="F130" i="21"/>
  <c r="D131" i="21"/>
  <c r="F131" i="21"/>
  <c r="E131" i="21"/>
  <c r="D132" i="21"/>
  <c r="E132" i="21"/>
  <c r="F132" i="21"/>
  <c r="D133" i="21"/>
  <c r="F133" i="21"/>
  <c r="E133" i="21"/>
  <c r="D134" i="21"/>
  <c r="E134" i="21"/>
  <c r="F134" i="21"/>
  <c r="D135" i="21"/>
  <c r="E135" i="21"/>
  <c r="F135" i="21"/>
  <c r="D136" i="21"/>
  <c r="E136" i="21"/>
  <c r="F136" i="21"/>
  <c r="D137" i="21"/>
  <c r="F137" i="21"/>
  <c r="E137" i="21"/>
  <c r="D138" i="21"/>
  <c r="E138" i="21"/>
  <c r="F138" i="21"/>
  <c r="D139" i="21"/>
  <c r="F139" i="21"/>
  <c r="E139" i="21"/>
  <c r="D140" i="21"/>
  <c r="F140" i="21"/>
  <c r="E140" i="21"/>
  <c r="D141" i="21"/>
  <c r="F141" i="21"/>
  <c r="E141" i="21"/>
  <c r="D142" i="21"/>
  <c r="F142" i="21"/>
  <c r="E142" i="21"/>
  <c r="D143" i="21"/>
  <c r="E143" i="21"/>
  <c r="F143" i="21"/>
  <c r="D144" i="21"/>
  <c r="E144" i="21"/>
  <c r="F144" i="21"/>
  <c r="D145" i="21"/>
  <c r="F145" i="21"/>
  <c r="E145" i="21"/>
  <c r="D146" i="21"/>
  <c r="E146" i="21"/>
  <c r="F146" i="21"/>
  <c r="D147" i="21"/>
  <c r="E147" i="21"/>
  <c r="F147" i="21"/>
  <c r="D148" i="21"/>
  <c r="F148" i="21"/>
  <c r="E148" i="21"/>
  <c r="D149" i="21"/>
  <c r="F149" i="21"/>
  <c r="E149" i="21"/>
  <c r="D150" i="21"/>
  <c r="F150" i="21"/>
  <c r="E150" i="21"/>
  <c r="D151" i="21"/>
  <c r="D152" i="21"/>
  <c r="E151" i="21"/>
  <c r="E152" i="21"/>
  <c r="F151" i="21"/>
  <c r="F152" i="21"/>
  <c r="D153" i="21"/>
  <c r="F153" i="21"/>
  <c r="E153" i="21"/>
  <c r="D154" i="21"/>
  <c r="E154" i="21"/>
  <c r="F154" i="21"/>
  <c r="D155" i="21"/>
  <c r="E155" i="21"/>
  <c r="F155" i="21"/>
  <c r="D156" i="21"/>
  <c r="F156" i="21"/>
  <c r="E156" i="21"/>
  <c r="D157" i="21"/>
  <c r="F157" i="21"/>
  <c r="E157" i="21"/>
  <c r="D158" i="21"/>
  <c r="F158" i="21"/>
  <c r="E158" i="21"/>
  <c r="D159" i="21"/>
  <c r="E159" i="21"/>
  <c r="F159" i="21"/>
  <c r="D160" i="21"/>
  <c r="F160" i="21"/>
  <c r="E160" i="21"/>
  <c r="D161" i="21"/>
  <c r="F161" i="21"/>
  <c r="E161" i="21"/>
  <c r="D162" i="21"/>
  <c r="D163" i="21"/>
  <c r="F162" i="21"/>
  <c r="E162" i="21"/>
  <c r="E163" i="21"/>
  <c r="F163" i="21"/>
  <c r="D164" i="21"/>
  <c r="F164" i="21"/>
  <c r="E164" i="21"/>
  <c r="D165" i="21"/>
  <c r="E165" i="21"/>
  <c r="F165" i="21"/>
  <c r="D166" i="21"/>
  <c r="E166" i="21"/>
  <c r="F166" i="21"/>
  <c r="D167" i="21"/>
  <c r="F167" i="21"/>
  <c r="E167" i="21"/>
  <c r="D168" i="21"/>
  <c r="E168" i="21"/>
  <c r="F168" i="21"/>
  <c r="D169" i="21"/>
  <c r="F169" i="21"/>
  <c r="E169" i="21"/>
  <c r="D170" i="21"/>
  <c r="D171" i="21"/>
  <c r="E170" i="21"/>
  <c r="E171" i="21"/>
  <c r="F170" i="21"/>
  <c r="F171" i="21"/>
  <c r="D172" i="21"/>
  <c r="E172" i="21"/>
  <c r="F172" i="21"/>
  <c r="D173" i="21"/>
  <c r="F173" i="21"/>
  <c r="E173" i="21"/>
  <c r="D174" i="21"/>
  <c r="D175" i="21"/>
  <c r="E174" i="21"/>
  <c r="F175" i="21"/>
  <c r="F174" i="21"/>
  <c r="E175" i="21"/>
  <c r="D176" i="21"/>
  <c r="F176" i="21"/>
  <c r="E176" i="21"/>
  <c r="D177" i="21"/>
  <c r="F177" i="21"/>
  <c r="E177" i="21"/>
  <c r="D178" i="21"/>
  <c r="E178" i="21"/>
  <c r="F178" i="21"/>
  <c r="D179" i="21"/>
  <c r="F179" i="21"/>
  <c r="E179" i="21"/>
  <c r="D180" i="21"/>
  <c r="F180" i="21"/>
  <c r="E180" i="21"/>
  <c r="D181" i="21"/>
  <c r="F181" i="21"/>
  <c r="E181" i="21"/>
  <c r="D182" i="21"/>
  <c r="E182" i="21"/>
  <c r="F182" i="21"/>
  <c r="D183" i="21"/>
  <c r="E183" i="21"/>
  <c r="F183" i="21"/>
  <c r="D184" i="21"/>
  <c r="E184" i="21"/>
  <c r="F184" i="21"/>
  <c r="D185" i="21"/>
  <c r="F185" i="21"/>
  <c r="E185" i="21"/>
  <c r="D186" i="21"/>
  <c r="E186" i="21"/>
  <c r="F186" i="21"/>
  <c r="D187" i="21"/>
  <c r="E187" i="21"/>
  <c r="F187" i="21"/>
  <c r="D188" i="21"/>
  <c r="E188" i="21"/>
  <c r="F188" i="21"/>
  <c r="D189" i="21"/>
  <c r="F189" i="21"/>
  <c r="E189" i="21"/>
  <c r="D190" i="21"/>
  <c r="F190" i="21"/>
  <c r="E190" i="21"/>
  <c r="D191" i="21"/>
  <c r="E191" i="21"/>
  <c r="F191" i="21"/>
  <c r="D192" i="21"/>
  <c r="E192" i="21"/>
  <c r="F192" i="21"/>
  <c r="D193" i="21"/>
  <c r="F193" i="21"/>
  <c r="E193" i="21"/>
  <c r="D194" i="21"/>
  <c r="F194" i="21"/>
  <c r="E194" i="21"/>
  <c r="D195" i="21"/>
  <c r="E195" i="21"/>
  <c r="F195" i="21"/>
  <c r="D196" i="21"/>
  <c r="F196" i="21"/>
  <c r="E196" i="21"/>
  <c r="D197" i="21"/>
  <c r="F197" i="21"/>
  <c r="E197" i="21"/>
  <c r="D198" i="21"/>
  <c r="E198" i="21"/>
  <c r="F198" i="21"/>
  <c r="D199" i="21"/>
  <c r="E199" i="21"/>
  <c r="F199" i="21"/>
  <c r="D200" i="21"/>
  <c r="F200" i="21"/>
  <c r="E200" i="21"/>
  <c r="D201" i="21"/>
  <c r="E201" i="21"/>
  <c r="F201" i="21"/>
  <c r="D202" i="21"/>
  <c r="E202" i="21"/>
  <c r="F202" i="21"/>
  <c r="D203" i="21"/>
  <c r="E203" i="21"/>
  <c r="F203" i="21"/>
  <c r="D204" i="21"/>
  <c r="F204" i="21"/>
  <c r="E204" i="21"/>
  <c r="D205" i="21"/>
  <c r="E205" i="21"/>
  <c r="F205" i="21"/>
  <c r="D206" i="21"/>
  <c r="E206" i="21"/>
  <c r="F206" i="21"/>
  <c r="D207" i="21"/>
  <c r="E207" i="21"/>
  <c r="F207" i="21"/>
  <c r="D208" i="21"/>
  <c r="E208" i="21"/>
  <c r="F208" i="21"/>
  <c r="D209" i="21"/>
  <c r="F209" i="21"/>
  <c r="E209" i="21"/>
  <c r="D210" i="21"/>
  <c r="E210" i="21"/>
  <c r="F210" i="21"/>
  <c r="D211" i="21"/>
  <c r="F211" i="21"/>
  <c r="E211" i="21"/>
  <c r="D212" i="21"/>
  <c r="F212" i="21"/>
  <c r="E212" i="21"/>
  <c r="D213" i="21"/>
  <c r="E213" i="21"/>
  <c r="F213" i="21"/>
  <c r="D214" i="21"/>
  <c r="F214" i="21"/>
  <c r="E214" i="21"/>
  <c r="D215" i="21"/>
  <c r="F215" i="21"/>
  <c r="E215" i="21"/>
  <c r="D216" i="21"/>
  <c r="D217" i="21"/>
  <c r="E216" i="21"/>
  <c r="E217" i="21"/>
  <c r="F216" i="21"/>
  <c r="F217" i="21"/>
  <c r="D218" i="21"/>
  <c r="F218" i="21"/>
  <c r="E218" i="21"/>
  <c r="D219" i="21"/>
  <c r="E219" i="21"/>
  <c r="F219" i="21"/>
  <c r="D220" i="21"/>
  <c r="E220" i="21"/>
  <c r="F220" i="21"/>
  <c r="D221" i="21"/>
  <c r="D222" i="21"/>
  <c r="E221" i="21"/>
  <c r="E222" i="21"/>
  <c r="F221" i="21"/>
  <c r="F222" i="21"/>
  <c r="D223" i="21"/>
  <c r="E223" i="21"/>
  <c r="F223" i="21"/>
  <c r="D224" i="21"/>
  <c r="E224" i="21"/>
  <c r="F224" i="21"/>
  <c r="D225" i="21"/>
  <c r="E225" i="21"/>
  <c r="F225" i="21"/>
  <c r="D226" i="21"/>
  <c r="F226" i="21"/>
  <c r="E226" i="21"/>
  <c r="D227" i="21"/>
  <c r="F227" i="21"/>
  <c r="E227" i="21"/>
  <c r="D228" i="21"/>
  <c r="E228" i="21"/>
  <c r="F228" i="21"/>
  <c r="D229" i="21"/>
  <c r="F229" i="21"/>
  <c r="E229" i="21"/>
  <c r="D230" i="21"/>
  <c r="E230" i="21"/>
  <c r="F230" i="21"/>
  <c r="D231" i="21"/>
  <c r="E231" i="21"/>
  <c r="F231" i="21"/>
  <c r="D232" i="21"/>
  <c r="F232" i="21"/>
  <c r="E232" i="21"/>
  <c r="D233" i="21"/>
  <c r="F233" i="21"/>
  <c r="E233" i="21"/>
  <c r="D234" i="21"/>
  <c r="F234" i="21"/>
  <c r="E234" i="21"/>
  <c r="D235" i="21"/>
  <c r="F235" i="21"/>
  <c r="E235" i="21"/>
  <c r="D236" i="21"/>
  <c r="E236" i="21"/>
  <c r="F236" i="21"/>
  <c r="D237" i="21"/>
  <c r="E237" i="21"/>
  <c r="F237" i="21"/>
  <c r="D238" i="21"/>
  <c r="F238" i="21"/>
  <c r="E238" i="21"/>
  <c r="D239" i="21"/>
  <c r="E239" i="21"/>
  <c r="F239" i="21"/>
  <c r="D240" i="21"/>
  <c r="E240" i="21"/>
  <c r="F240" i="21"/>
  <c r="D241" i="21"/>
  <c r="E241" i="21"/>
  <c r="F241" i="21"/>
  <c r="D242" i="21"/>
  <c r="E242" i="21"/>
  <c r="F242" i="21"/>
  <c r="D243" i="21"/>
  <c r="E243" i="21"/>
  <c r="F243" i="21"/>
  <c r="D244" i="21"/>
  <c r="D245" i="21"/>
  <c r="E244" i="21"/>
  <c r="E245" i="21"/>
  <c r="F244" i="21"/>
  <c r="F245" i="21"/>
  <c r="D246" i="21"/>
  <c r="E246" i="21"/>
  <c r="F246" i="21"/>
  <c r="D247" i="21"/>
  <c r="F247" i="21"/>
  <c r="E247" i="21"/>
  <c r="D248" i="21"/>
  <c r="F248" i="21"/>
  <c r="E248" i="21"/>
  <c r="D249" i="21"/>
  <c r="F249" i="21"/>
  <c r="E249" i="21"/>
  <c r="D250" i="21"/>
  <c r="E250" i="21"/>
  <c r="F250" i="21"/>
  <c r="D251" i="21"/>
  <c r="E251" i="21"/>
  <c r="F251" i="21"/>
  <c r="D252" i="21"/>
  <c r="D253" i="21"/>
  <c r="F252" i="21"/>
  <c r="E253" i="21"/>
  <c r="E252" i="21"/>
  <c r="F253" i="21"/>
  <c r="D254" i="21"/>
  <c r="F254" i="21"/>
  <c r="E254" i="21"/>
  <c r="D255" i="21"/>
  <c r="F255" i="21"/>
  <c r="E255" i="21"/>
  <c r="D256" i="21"/>
  <c r="F256" i="21"/>
  <c r="E256" i="21"/>
  <c r="D257" i="21"/>
  <c r="E257" i="21"/>
  <c r="F257" i="21"/>
  <c r="D258" i="21"/>
  <c r="E258" i="21"/>
  <c r="F258" i="21"/>
  <c r="D259" i="21"/>
  <c r="F259" i="21"/>
  <c r="I3" i="29"/>
  <c r="E259" i="21"/>
  <c r="G3" i="29"/>
  <c r="J3" i="29" l="1"/>
  <c r="H3" i="29"/>
  <c r="D260" i="21"/>
  <c r="F260" i="21"/>
  <c r="E260" i="21"/>
  <c r="K3" i="29" l="1"/>
  <c r="D261" i="21"/>
  <c r="E261" i="21"/>
  <c r="F261" i="21"/>
  <c r="D262" i="21"/>
  <c r="E262" i="21"/>
  <c r="F262" i="21"/>
  <c r="D263" i="21"/>
  <c r="F263" i="21"/>
  <c r="E263" i="21"/>
  <c r="D264" i="21"/>
  <c r="F264" i="21"/>
  <c r="E264" i="21"/>
  <c r="D265" i="21"/>
  <c r="F265" i="21"/>
  <c r="E265" i="21"/>
  <c r="D266" i="21"/>
  <c r="F266" i="21"/>
  <c r="E266" i="21"/>
  <c r="D267" i="21"/>
  <c r="F267" i="21"/>
  <c r="E267" i="21"/>
  <c r="D268" i="21"/>
  <c r="F268" i="21"/>
  <c r="E268" i="21"/>
  <c r="D269" i="21"/>
  <c r="F269" i="21"/>
  <c r="E269" i="21"/>
  <c r="D270" i="21"/>
  <c r="F270" i="21"/>
  <c r="E270" i="21"/>
  <c r="D271" i="21"/>
  <c r="F271" i="21"/>
  <c r="E271" i="21"/>
  <c r="D272" i="21"/>
  <c r="E272" i="21"/>
  <c r="F272" i="21"/>
  <c r="D273" i="21"/>
  <c r="F273" i="21"/>
  <c r="E273" i="21"/>
  <c r="D274" i="21"/>
  <c r="E274" i="21"/>
  <c r="F274" i="21"/>
  <c r="D275" i="21"/>
  <c r="F275" i="21"/>
  <c r="E275" i="21"/>
  <c r="D276" i="21"/>
  <c r="D277" i="21"/>
  <c r="F276" i="21"/>
  <c r="E276" i="21"/>
  <c r="E277" i="21"/>
  <c r="F277" i="21"/>
  <c r="D278" i="21"/>
  <c r="E278" i="21"/>
  <c r="F278" i="21"/>
  <c r="D279" i="21"/>
  <c r="E279" i="21"/>
  <c r="F279" i="21"/>
  <c r="D280" i="21"/>
  <c r="E280" i="21"/>
  <c r="F280" i="21"/>
  <c r="D281" i="21"/>
  <c r="E281" i="21"/>
  <c r="F281" i="21"/>
  <c r="D282" i="21"/>
  <c r="F282" i="21"/>
  <c r="E282" i="21"/>
  <c r="D283" i="21"/>
  <c r="E283" i="21"/>
  <c r="F283" i="21"/>
  <c r="D284" i="21"/>
  <c r="F284" i="21"/>
  <c r="E284" i="21"/>
  <c r="D285" i="21"/>
  <c r="E285" i="21"/>
  <c r="F285" i="21"/>
  <c r="D286" i="21"/>
  <c r="F286" i="21"/>
  <c r="E286" i="21"/>
  <c r="D287" i="21"/>
  <c r="F287" i="21"/>
  <c r="E287" i="21"/>
  <c r="D288" i="21"/>
  <c r="E288" i="21"/>
  <c r="F288" i="21"/>
  <c r="D289" i="21"/>
  <c r="F289" i="21"/>
  <c r="E289" i="21"/>
  <c r="D290" i="21"/>
  <c r="E290" i="21"/>
  <c r="F290" i="21"/>
  <c r="D291" i="21"/>
  <c r="F291" i="21"/>
  <c r="E291" i="21"/>
  <c r="D292" i="21"/>
  <c r="F292" i="21"/>
  <c r="E292" i="21"/>
  <c r="D293" i="21"/>
  <c r="E293" i="21"/>
  <c r="F293" i="21"/>
  <c r="D294" i="21"/>
  <c r="F294" i="21"/>
  <c r="E294" i="21"/>
  <c r="D295" i="21"/>
  <c r="F295" i="21"/>
  <c r="E295" i="21"/>
  <c r="D296" i="21"/>
  <c r="E296" i="21"/>
  <c r="F296" i="21"/>
  <c r="D297" i="21"/>
  <c r="F297" i="21"/>
  <c r="E297" i="21"/>
  <c r="D298" i="21"/>
  <c r="F298" i="21"/>
  <c r="E298" i="21"/>
  <c r="D299" i="21"/>
  <c r="F299" i="21"/>
  <c r="E299" i="21"/>
  <c r="D300" i="21"/>
  <c r="E300" i="21"/>
  <c r="F300" i="21"/>
  <c r="D301" i="21"/>
  <c r="E301" i="21"/>
  <c r="F301" i="21"/>
  <c r="D302" i="21"/>
  <c r="E302" i="21"/>
  <c r="F302" i="21"/>
  <c r="D303" i="21"/>
  <c r="F303" i="21"/>
  <c r="E303" i="21"/>
  <c r="D304" i="21"/>
  <c r="E304" i="21"/>
  <c r="F304" i="21"/>
  <c r="D305" i="21"/>
  <c r="F305" i="21"/>
  <c r="E305" i="21"/>
  <c r="D306" i="21"/>
  <c r="E306" i="21"/>
  <c r="F306" i="21"/>
  <c r="D307" i="21"/>
  <c r="E307" i="21"/>
  <c r="F307" i="21"/>
  <c r="D308" i="21"/>
  <c r="F308" i="21"/>
  <c r="E308" i="21"/>
  <c r="D309" i="21"/>
  <c r="E309" i="21"/>
  <c r="F309" i="21"/>
  <c r="D310" i="21"/>
  <c r="E310" i="21"/>
  <c r="F310" i="21"/>
  <c r="D311" i="21"/>
  <c r="E311" i="21"/>
  <c r="F311" i="21"/>
  <c r="D312" i="21"/>
  <c r="F312" i="21"/>
  <c r="E312" i="21"/>
  <c r="D313" i="21"/>
  <c r="F313" i="21"/>
  <c r="E313" i="21"/>
  <c r="D314" i="21"/>
  <c r="E314" i="21"/>
  <c r="F314" i="21"/>
  <c r="D315" i="21"/>
  <c r="E315" i="21"/>
  <c r="F315" i="21"/>
  <c r="D316" i="21"/>
  <c r="E316" i="21"/>
  <c r="F316" i="21"/>
  <c r="D317" i="21"/>
  <c r="E317" i="21"/>
  <c r="F317" i="21"/>
  <c r="D318" i="21"/>
  <c r="F318" i="21"/>
  <c r="E318" i="21"/>
  <c r="D319" i="21"/>
  <c r="F319" i="21"/>
  <c r="E319" i="21"/>
  <c r="D320" i="21"/>
  <c r="F320" i="21"/>
  <c r="E320" i="21"/>
  <c r="D321" i="21"/>
  <c r="F321" i="21"/>
  <c r="E321" i="21"/>
  <c r="D322" i="21"/>
  <c r="E322" i="21"/>
  <c r="F322" i="21"/>
  <c r="D323" i="21"/>
  <c r="E323" i="21"/>
  <c r="F323" i="21"/>
  <c r="D324" i="21"/>
  <c r="F324" i="21"/>
  <c r="E324" i="21"/>
  <c r="D325" i="21"/>
  <c r="F325" i="21"/>
  <c r="E325" i="21"/>
  <c r="D326" i="21"/>
  <c r="F326" i="21"/>
  <c r="E326" i="21"/>
  <c r="D327" i="21"/>
  <c r="F327" i="21"/>
  <c r="E327" i="21"/>
  <c r="D328" i="21"/>
  <c r="F328" i="21"/>
  <c r="E328" i="21"/>
  <c r="D329" i="21"/>
  <c r="E329" i="21"/>
  <c r="F329" i="21"/>
  <c r="D330" i="21"/>
  <c r="E330" i="21"/>
  <c r="F330" i="21"/>
  <c r="D331" i="21"/>
  <c r="D332" i="21"/>
  <c r="F331" i="21"/>
  <c r="F332" i="21"/>
  <c r="E331" i="21"/>
  <c r="E332" i="21"/>
  <c r="D333" i="21"/>
  <c r="E333" i="21"/>
  <c r="F333" i="21"/>
  <c r="D334" i="21"/>
  <c r="F334" i="21"/>
  <c r="E334" i="21"/>
  <c r="D335" i="21"/>
  <c r="D336" i="21"/>
  <c r="F335" i="21"/>
  <c r="E335" i="21"/>
  <c r="E336" i="21"/>
  <c r="F336" i="21"/>
  <c r="D337" i="21"/>
  <c r="E337" i="21"/>
  <c r="F337" i="21"/>
  <c r="D338" i="21"/>
  <c r="E338" i="21"/>
  <c r="F338" i="21"/>
  <c r="D339" i="21"/>
  <c r="D340" i="21"/>
  <c r="E339" i="21"/>
  <c r="F340" i="21"/>
  <c r="E340" i="21"/>
  <c r="F339" i="21"/>
  <c r="D341" i="21"/>
  <c r="E341" i="21"/>
  <c r="F341" i="21"/>
  <c r="D342" i="21"/>
  <c r="E342" i="21"/>
  <c r="F342" i="21"/>
  <c r="D343" i="21"/>
  <c r="F343" i="21"/>
  <c r="E343" i="21"/>
  <c r="D344" i="21"/>
  <c r="E344" i="21"/>
  <c r="F344" i="21"/>
  <c r="D345" i="21"/>
  <c r="E345" i="21"/>
  <c r="F345" i="21"/>
  <c r="D346" i="21"/>
  <c r="F346" i="21"/>
  <c r="E346" i="21"/>
  <c r="D347" i="21"/>
  <c r="E347" i="21"/>
  <c r="F347" i="21"/>
  <c r="D348" i="21"/>
  <c r="E348" i="21"/>
  <c r="F348" i="21"/>
  <c r="D349" i="21"/>
  <c r="F349" i="21"/>
  <c r="E349" i="21"/>
  <c r="D350" i="21"/>
  <c r="F350" i="21"/>
  <c r="E350" i="21"/>
  <c r="D351" i="21"/>
  <c r="F351" i="21"/>
  <c r="E351" i="21"/>
  <c r="D352" i="21"/>
  <c r="E352" i="21"/>
  <c r="F352" i="21"/>
  <c r="D353" i="21"/>
  <c r="E353" i="21"/>
  <c r="F353" i="21"/>
  <c r="D354" i="21"/>
  <c r="E354" i="21"/>
  <c r="F354" i="21"/>
  <c r="D355" i="21"/>
  <c r="E355" i="21"/>
  <c r="F355" i="21"/>
  <c r="D356" i="21"/>
  <c r="E356" i="21"/>
  <c r="F356" i="21"/>
  <c r="D357" i="21"/>
  <c r="E357" i="21"/>
  <c r="F357" i="21"/>
  <c r="D358" i="21"/>
  <c r="F358" i="21"/>
  <c r="E358" i="21"/>
  <c r="D359" i="21"/>
  <c r="E359" i="21"/>
  <c r="F359" i="21"/>
  <c r="D360" i="21"/>
  <c r="F360" i="21"/>
  <c r="E360" i="21"/>
  <c r="D361" i="21"/>
  <c r="F361" i="21"/>
  <c r="E361" i="21"/>
  <c r="D362" i="21"/>
  <c r="F362" i="21"/>
  <c r="E362" i="21"/>
  <c r="D363" i="21"/>
  <c r="F363" i="21"/>
  <c r="E363" i="21"/>
  <c r="D364" i="21"/>
  <c r="F364" i="21"/>
  <c r="E364" i="21"/>
  <c r="D365" i="21"/>
  <c r="E365" i="21"/>
  <c r="F365" i="21"/>
  <c r="D366" i="21"/>
  <c r="E366" i="21"/>
  <c r="F366" i="21"/>
  <c r="D367" i="21"/>
  <c r="E367" i="21"/>
  <c r="F367" i="21"/>
  <c r="D368" i="21"/>
  <c r="F368" i="21"/>
  <c r="E368" i="21"/>
  <c r="D369" i="21"/>
  <c r="E369" i="21"/>
  <c r="F369" i="21"/>
  <c r="D370" i="21"/>
  <c r="F370" i="21"/>
  <c r="E370" i="21"/>
  <c r="D371" i="21"/>
  <c r="F371" i="21"/>
  <c r="E371" i="21"/>
  <c r="D372" i="21"/>
  <c r="E372" i="21"/>
  <c r="F372" i="21"/>
  <c r="D373" i="21"/>
  <c r="E373" i="21"/>
  <c r="F373" i="21"/>
  <c r="D374" i="21"/>
  <c r="E374" i="21"/>
  <c r="F374" i="21"/>
  <c r="D375" i="21"/>
  <c r="F375" i="21"/>
  <c r="E375" i="21"/>
  <c r="D376" i="21"/>
  <c r="F376" i="21"/>
  <c r="E376" i="21"/>
  <c r="D377" i="21"/>
  <c r="E377" i="21"/>
  <c r="F377" i="21"/>
  <c r="D378" i="21"/>
  <c r="E378" i="21"/>
  <c r="F378" i="21"/>
  <c r="D379" i="21"/>
  <c r="F379" i="21"/>
  <c r="E379" i="21"/>
  <c r="D380" i="21"/>
  <c r="E380" i="21"/>
  <c r="F380" i="21"/>
  <c r="D381" i="21"/>
  <c r="F381" i="21"/>
  <c r="E381" i="21"/>
  <c r="D382" i="21"/>
  <c r="E382" i="21"/>
  <c r="F382" i="21"/>
  <c r="D383" i="21"/>
  <c r="F383" i="21"/>
  <c r="E383" i="21"/>
  <c r="D384" i="21"/>
  <c r="E384" i="21"/>
  <c r="F384" i="21"/>
  <c r="D385" i="21"/>
  <c r="E385" i="21"/>
  <c r="F385" i="21"/>
  <c r="D386" i="21"/>
  <c r="F386" i="21"/>
  <c r="E386" i="21"/>
  <c r="D387" i="21"/>
  <c r="E387" i="21"/>
  <c r="F387" i="21"/>
  <c r="D388" i="21"/>
  <c r="F388" i="21"/>
  <c r="E388" i="21"/>
  <c r="D389" i="21"/>
  <c r="F389" i="21"/>
  <c r="E389" i="21"/>
  <c r="D390" i="21"/>
  <c r="F390" i="21"/>
  <c r="E390" i="21"/>
  <c r="D391" i="21"/>
  <c r="F391" i="21"/>
  <c r="E391" i="21"/>
  <c r="D392" i="21"/>
  <c r="D393" i="21"/>
  <c r="E392" i="21"/>
  <c r="E393" i="21"/>
  <c r="F393" i="21"/>
  <c r="F392" i="21"/>
  <c r="D394" i="21"/>
  <c r="F394" i="21"/>
  <c r="E394" i="21"/>
  <c r="D395" i="21"/>
  <c r="F395" i="21"/>
  <c r="E395" i="21"/>
  <c r="D396" i="21"/>
  <c r="E396" i="21"/>
  <c r="F396" i="21"/>
  <c r="D397" i="21"/>
  <c r="F397" i="21"/>
  <c r="E397" i="21"/>
  <c r="D398" i="21"/>
  <c r="F398" i="21"/>
  <c r="E398" i="21"/>
  <c r="D399" i="21"/>
  <c r="E399" i="21"/>
  <c r="F399" i="21"/>
  <c r="D400" i="21"/>
  <c r="F400" i="21"/>
  <c r="E400" i="21"/>
  <c r="D401" i="21"/>
  <c r="E401" i="21"/>
  <c r="F401" i="21"/>
  <c r="D402" i="21"/>
  <c r="E402" i="21"/>
  <c r="F402" i="21"/>
  <c r="D403" i="21"/>
  <c r="F403" i="21"/>
  <c r="E403" i="21"/>
  <c r="D404" i="21"/>
  <c r="F404" i="21"/>
  <c r="E404" i="21"/>
  <c r="D405" i="21"/>
  <c r="D406" i="21"/>
  <c r="E405" i="21"/>
  <c r="F405" i="21"/>
  <c r="E406" i="21"/>
  <c r="F406" i="21"/>
  <c r="D407" i="21"/>
  <c r="F407" i="21"/>
  <c r="E407" i="21"/>
  <c r="D408" i="21"/>
  <c r="E408" i="21"/>
  <c r="F408" i="21"/>
  <c r="D409" i="21"/>
  <c r="F409" i="21"/>
  <c r="E409" i="21"/>
  <c r="D410" i="21"/>
  <c r="E410" i="21"/>
  <c r="F410" i="21"/>
  <c r="D411" i="21"/>
  <c r="F411" i="21"/>
  <c r="E411" i="21"/>
  <c r="D412" i="21"/>
  <c r="F412" i="21"/>
  <c r="E412" i="21"/>
  <c r="D413" i="21"/>
  <c r="F413" i="21"/>
  <c r="E413" i="21"/>
  <c r="D414" i="21"/>
  <c r="D415" i="21"/>
  <c r="F414" i="21"/>
  <c r="E414" i="21"/>
  <c r="F415" i="21"/>
  <c r="E415" i="21"/>
  <c r="D416" i="21"/>
  <c r="E416" i="21"/>
  <c r="F416" i="21"/>
  <c r="D417" i="21"/>
  <c r="E417" i="21"/>
  <c r="F417" i="21"/>
  <c r="D418" i="21"/>
  <c r="F418" i="21"/>
  <c r="E418" i="21"/>
  <c r="D419" i="21"/>
  <c r="F419" i="21"/>
  <c r="E419" i="21"/>
  <c r="D420" i="21"/>
  <c r="E420" i="21"/>
  <c r="F420" i="21"/>
  <c r="D421" i="21"/>
  <c r="F421" i="21"/>
  <c r="E421" i="21"/>
  <c r="D422" i="21"/>
  <c r="F422" i="21"/>
  <c r="E422" i="21"/>
  <c r="D423" i="21"/>
  <c r="D424" i="21"/>
  <c r="F423" i="21"/>
  <c r="E424" i="21"/>
  <c r="E423" i="21"/>
  <c r="F424" i="21"/>
  <c r="D425" i="21"/>
  <c r="F425" i="21"/>
  <c r="E425" i="21"/>
  <c r="D426" i="21"/>
  <c r="E426" i="21"/>
  <c r="F426" i="21"/>
  <c r="D427" i="21"/>
  <c r="E427" i="21"/>
  <c r="F427" i="21"/>
  <c r="D428" i="21"/>
  <c r="F428" i="21"/>
  <c r="E428" i="21"/>
  <c r="D429" i="21"/>
  <c r="E429" i="21"/>
  <c r="F429" i="21"/>
  <c r="D430" i="21"/>
  <c r="D431" i="21"/>
  <c r="D432" i="21"/>
  <c r="D433" i="21"/>
  <c r="D434" i="21"/>
  <c r="D435" i="21"/>
  <c r="D436" i="21"/>
  <c r="D437" i="21"/>
  <c r="D438" i="21" s="1"/>
  <c r="D439" i="21" s="1"/>
  <c r="D440" i="21" s="1"/>
  <c r="D441" i="21" s="1"/>
  <c r="D442" i="21" s="1"/>
  <c r="D443" i="21" s="1"/>
  <c r="D444" i="21" s="1"/>
  <c r="D445" i="21"/>
  <c r="D446" i="21" s="1"/>
  <c r="D447" i="21" s="1"/>
  <c r="D448" i="21" s="1"/>
  <c r="D449" i="21" s="1"/>
  <c r="D450" i="21" s="1"/>
  <c r="D451" i="21" s="1"/>
  <c r="D452" i="21" s="1"/>
  <c r="D453" i="21"/>
  <c r="D454" i="21" s="1"/>
  <c r="D455" i="21" s="1"/>
  <c r="D456" i="21" s="1"/>
  <c r="D457" i="21" s="1"/>
  <c r="D458" i="21" s="1"/>
  <c r="D459" i="21" s="1"/>
  <c r="D460" i="21" s="1"/>
  <c r="D461" i="21"/>
  <c r="D462" i="21" s="1"/>
  <c r="D463" i="21" s="1"/>
  <c r="D464" i="21" s="1"/>
  <c r="D465" i="21" s="1"/>
  <c r="D466" i="21" s="1"/>
  <c r="D467" i="21" s="1"/>
  <c r="D468" i="21" s="1"/>
  <c r="D469" i="21"/>
  <c r="D470" i="21" s="1"/>
  <c r="D471" i="21" s="1"/>
  <c r="D472" i="21" s="1"/>
  <c r="D473" i="21" s="1"/>
  <c r="D474" i="21" s="1"/>
  <c r="D475" i="21" s="1"/>
  <c r="D476" i="21" s="1"/>
  <c r="D477" i="21"/>
  <c r="D478" i="21" s="1"/>
  <c r="D479" i="21" s="1"/>
  <c r="D480" i="21" s="1"/>
  <c r="D481" i="21" s="1"/>
  <c r="D482" i="21" s="1"/>
  <c r="D483" i="21" s="1"/>
  <c r="D484" i="21" s="1"/>
  <c r="D485" i="21"/>
  <c r="D486" i="21" s="1"/>
  <c r="D487" i="21" s="1"/>
  <c r="D488" i="21" s="1"/>
  <c r="D489" i="21" s="1"/>
  <c r="D490" i="21" s="1"/>
  <c r="D491" i="21" s="1"/>
  <c r="D492" i="21" s="1"/>
  <c r="D493" i="21"/>
  <c r="D494" i="21" s="1"/>
  <c r="D495" i="21" s="1"/>
  <c r="D496" i="21" s="1"/>
  <c r="D497" i="21" s="1"/>
  <c r="D498" i="21" s="1"/>
  <c r="D499" i="21" s="1"/>
  <c r="D500" i="21" s="1"/>
  <c r="D501" i="21"/>
  <c r="D502" i="21" s="1"/>
  <c r="D503" i="21" s="1"/>
  <c r="D504" i="21" s="1"/>
  <c r="D505" i="21" s="1"/>
  <c r="D506" i="21" s="1"/>
  <c r="D507" i="21" s="1"/>
  <c r="D508" i="21" s="1"/>
  <c r="D509" i="21"/>
  <c r="D510" i="21" s="1"/>
  <c r="D511" i="21" s="1"/>
  <c r="E432" i="21"/>
  <c r="F437" i="21"/>
  <c r="F440" i="21"/>
  <c r="F445" i="21"/>
  <c r="E448" i="21"/>
  <c r="E453" i="21"/>
  <c r="F456" i="21"/>
  <c r="F461" i="21"/>
  <c r="E464" i="21"/>
  <c r="E469" i="21"/>
  <c r="E472" i="21"/>
  <c r="F477" i="21"/>
  <c r="F480" i="21"/>
  <c r="F485" i="21"/>
  <c r="F488" i="21"/>
  <c r="E493" i="21"/>
  <c r="E496" i="21"/>
  <c r="E501" i="21"/>
  <c r="E504" i="21"/>
  <c r="E509" i="21"/>
  <c r="F432" i="21"/>
  <c r="F435" i="21"/>
  <c r="E440" i="21"/>
  <c r="F443" i="21"/>
  <c r="F448" i="21"/>
  <c r="E451" i="21"/>
  <c r="E456" i="21"/>
  <c r="E459" i="21"/>
  <c r="F464" i="21"/>
  <c r="E467" i="21"/>
  <c r="F472" i="21"/>
  <c r="E475" i="21"/>
  <c r="E480" i="21"/>
  <c r="E483" i="21"/>
  <c r="E488" i="21"/>
  <c r="F496" i="21"/>
  <c r="E499" i="21"/>
  <c r="F504" i="21"/>
  <c r="F507" i="21"/>
  <c r="E454" i="21"/>
  <c r="F462" i="21"/>
  <c r="F467" i="21"/>
  <c r="F478" i="21"/>
  <c r="F483" i="21"/>
  <c r="E494" i="21"/>
  <c r="E507" i="21"/>
  <c r="F433" i="21"/>
  <c r="E462" i="21"/>
  <c r="F470" i="21"/>
  <c r="F486" i="21"/>
  <c r="E497" i="21"/>
  <c r="F502" i="21"/>
  <c r="E433" i="21"/>
  <c r="F444" i="21"/>
  <c r="E460" i="21"/>
  <c r="E465" i="21"/>
  <c r="F476" i="21"/>
  <c r="E489" i="21"/>
  <c r="F508" i="21"/>
  <c r="F436" i="21"/>
  <c r="E452" i="21"/>
  <c r="F468" i="21"/>
  <c r="F487" i="21"/>
  <c r="E500" i="21"/>
  <c r="F431" i="21"/>
  <c r="E442" i="21"/>
  <c r="F450" i="21"/>
  <c r="F463" i="21"/>
  <c r="E487" i="21"/>
  <c r="F503" i="21"/>
  <c r="E437" i="21"/>
  <c r="E450" i="21"/>
  <c r="F458" i="21"/>
  <c r="E477" i="21"/>
  <c r="F490" i="21"/>
  <c r="F509" i="21"/>
  <c r="F491" i="21"/>
  <c r="E491" i="21"/>
  <c r="E502" i="21"/>
  <c r="E510" i="21"/>
  <c r="E438" i="21"/>
  <c r="E449" i="21"/>
  <c r="F465" i="21"/>
  <c r="E478" i="21"/>
  <c r="F489" i="21"/>
  <c r="E505" i="21"/>
  <c r="E441" i="21"/>
  <c r="F452" i="21"/>
  <c r="E468" i="21"/>
  <c r="E484" i="21"/>
  <c r="F500" i="21"/>
  <c r="E431" i="21"/>
  <c r="E444" i="21"/>
  <c r="E447" i="21"/>
  <c r="E463" i="21"/>
  <c r="E476" i="21"/>
  <c r="E492" i="21"/>
  <c r="F495" i="21"/>
  <c r="E508" i="21"/>
  <c r="F439" i="21"/>
  <c r="E458" i="21"/>
  <c r="F474" i="21"/>
  <c r="E495" i="21"/>
  <c r="F511" i="21"/>
  <c r="F442" i="21"/>
  <c r="F469" i="21"/>
  <c r="E485" i="21"/>
  <c r="F501" i="21"/>
  <c r="E430" i="21"/>
  <c r="E435" i="21"/>
  <c r="F438" i="21"/>
  <c r="E443" i="21"/>
  <c r="E446" i="21"/>
  <c r="F451" i="21"/>
  <c r="F459" i="21"/>
  <c r="E470" i="21"/>
  <c r="F475" i="21"/>
  <c r="E486" i="21"/>
  <c r="F499" i="21"/>
  <c r="F441" i="21"/>
  <c r="F446" i="21"/>
  <c r="F454" i="21"/>
  <c r="E473" i="21"/>
  <c r="F481" i="21"/>
  <c r="F494" i="21"/>
  <c r="F510" i="21"/>
  <c r="E436" i="21"/>
  <c r="F449" i="21"/>
  <c r="F457" i="21"/>
  <c r="F473" i="21"/>
  <c r="F492" i="21"/>
  <c r="F505" i="21"/>
  <c r="E439" i="21"/>
  <c r="F460" i="21"/>
  <c r="F471" i="21"/>
  <c r="F484" i="21"/>
  <c r="E503" i="21"/>
  <c r="E511" i="21"/>
  <c r="F447" i="21"/>
  <c r="E455" i="21"/>
  <c r="E466" i="21"/>
  <c r="F479" i="21"/>
  <c r="E490" i="21"/>
  <c r="E506" i="21"/>
  <c r="E445" i="21"/>
  <c r="E461" i="21"/>
  <c r="E474" i="21"/>
  <c r="E482" i="21"/>
  <c r="F498" i="21"/>
  <c r="F430" i="21"/>
  <c r="E457" i="21"/>
  <c r="E481" i="21"/>
  <c r="F497" i="21"/>
  <c r="F455" i="21"/>
  <c r="E479" i="21"/>
  <c r="E434" i="21"/>
  <c r="E471" i="21"/>
  <c r="F482" i="21"/>
  <c r="F434" i="21"/>
  <c r="F453" i="21"/>
  <c r="F493" i="21"/>
  <c r="E498" i="21"/>
  <c r="F466" i="21"/>
  <c r="F506" i="21"/>
  <c r="G4" i="29"/>
  <c r="I4" i="29"/>
  <c r="J4" i="29" l="1"/>
  <c r="H4" i="29"/>
  <c r="D512" i="21"/>
  <c r="F512" i="21"/>
  <c r="E512" i="21"/>
  <c r="K4" i="29" l="1"/>
  <c r="D513" i="21"/>
  <c r="D514" i="21"/>
  <c r="D515" i="21"/>
  <c r="D516" i="21"/>
  <c r="D517" i="21"/>
  <c r="D518" i="21"/>
  <c r="D519" i="21"/>
  <c r="D520" i="21" s="1"/>
  <c r="D521" i="21" s="1"/>
  <c r="D522" i="21" s="1"/>
  <c r="D523" i="21" s="1"/>
  <c r="D524" i="21" s="1"/>
  <c r="D525" i="21" s="1"/>
  <c r="D526" i="21" s="1"/>
  <c r="D527" i="21" s="1"/>
  <c r="D528" i="21" s="1"/>
  <c r="D529" i="21" s="1"/>
  <c r="D530" i="21" s="1"/>
  <c r="D531" i="21" s="1"/>
  <c r="D532" i="21" s="1"/>
  <c r="D533" i="21" s="1"/>
  <c r="D534" i="21" s="1"/>
  <c r="D535" i="21"/>
  <c r="D536" i="21" s="1"/>
  <c r="D537" i="21" s="1"/>
  <c r="D538" i="21" s="1"/>
  <c r="D539" i="21" s="1"/>
  <c r="D540" i="21" s="1"/>
  <c r="D541" i="21" s="1"/>
  <c r="D542" i="21" s="1"/>
  <c r="D543" i="21"/>
  <c r="D544" i="21" s="1"/>
  <c r="D545" i="21" s="1"/>
  <c r="D546" i="21" s="1"/>
  <c r="D547" i="21" s="1"/>
  <c r="D548" i="21" s="1"/>
  <c r="D549" i="21" s="1"/>
  <c r="D550" i="21" s="1"/>
  <c r="D551" i="21" s="1"/>
  <c r="D552" i="21" s="1"/>
  <c r="D553" i="21" s="1"/>
  <c r="D554" i="21" s="1"/>
  <c r="D555" i="21" s="1"/>
  <c r="D556" i="21" s="1"/>
  <c r="D557" i="21" s="1"/>
  <c r="D558" i="21" s="1"/>
  <c r="D559" i="21"/>
  <c r="D560" i="21" s="1"/>
  <c r="D561" i="21" s="1"/>
  <c r="D562" i="21" s="1"/>
  <c r="D563" i="21" s="1"/>
  <c r="D564" i="21" s="1"/>
  <c r="D565" i="21" s="1"/>
  <c r="D566" i="21" s="1"/>
  <c r="D567" i="21" s="1"/>
  <c r="D568" i="21" s="1"/>
  <c r="D569" i="21" s="1"/>
  <c r="D570" i="21" s="1"/>
  <c r="D571" i="21" s="1"/>
  <c r="D572" i="21" s="1"/>
  <c r="D573" i="21" s="1"/>
  <c r="D574" i="21" s="1"/>
  <c r="D575" i="21"/>
  <c r="D576" i="21" s="1"/>
  <c r="D577" i="21" s="1"/>
  <c r="D578" i="21" s="1"/>
  <c r="D579" i="21" s="1"/>
  <c r="D580" i="21" s="1"/>
  <c r="D581" i="21" s="1"/>
  <c r="D582" i="21" s="1"/>
  <c r="D583" i="21" s="1"/>
  <c r="D584" i="21" s="1"/>
  <c r="D585" i="21" s="1"/>
  <c r="D586" i="21" s="1"/>
  <c r="D587" i="21" s="1"/>
  <c r="D588" i="21" s="1"/>
  <c r="D589" i="21" s="1"/>
  <c r="D590" i="21" s="1"/>
  <c r="D591" i="21"/>
  <c r="D592" i="21" s="1"/>
  <c r="D593" i="21" s="1"/>
  <c r="D594" i="21" s="1"/>
  <c r="D595" i="21" s="1"/>
  <c r="D596" i="21" s="1"/>
  <c r="D597" i="21" s="1"/>
  <c r="D598" i="21" s="1"/>
  <c r="D599" i="21" s="1"/>
  <c r="D600" i="21" s="1"/>
  <c r="D601" i="21" s="1"/>
  <c r="D602" i="21" s="1"/>
  <c r="D603" i="21" s="1"/>
  <c r="D604" i="21" s="1"/>
  <c r="D605" i="21" s="1"/>
  <c r="D606" i="21" s="1"/>
  <c r="D607" i="21"/>
  <c r="D608" i="21" s="1"/>
  <c r="D609" i="21" s="1"/>
  <c r="D610" i="21" s="1"/>
  <c r="D611" i="21" s="1"/>
  <c r="D612" i="21" s="1"/>
  <c r="D613" i="21" s="1"/>
  <c r="D614" i="21" s="1"/>
  <c r="D615" i="21" s="1"/>
  <c r="D616" i="21" s="1"/>
  <c r="D617" i="21" s="1"/>
  <c r="D618" i="21" s="1"/>
  <c r="D619" i="21" s="1"/>
  <c r="D620" i="21" s="1"/>
  <c r="D621" i="21" s="1"/>
  <c r="D622" i="21" s="1"/>
  <c r="D623" i="21" s="1"/>
  <c r="D624" i="21" s="1"/>
  <c r="D625" i="21" s="1"/>
  <c r="D626" i="21" s="1"/>
  <c r="D627" i="21" s="1"/>
  <c r="D628" i="21" s="1"/>
  <c r="D629" i="21" s="1"/>
  <c r="D630" i="21" s="1"/>
  <c r="D631" i="21"/>
  <c r="D632" i="21" s="1"/>
  <c r="D633" i="21" s="1"/>
  <c r="D634" i="21" s="1"/>
  <c r="D635" i="21" s="1"/>
  <c r="D636" i="21" s="1"/>
  <c r="D637" i="21" s="1"/>
  <c r="D638" i="21" s="1"/>
  <c r="D639" i="21" s="1"/>
  <c r="D640" i="21" s="1"/>
  <c r="D641" i="21" s="1"/>
  <c r="D642" i="21" s="1"/>
  <c r="D643" i="21" s="1"/>
  <c r="D644" i="21" s="1"/>
  <c r="D645" i="21" s="1"/>
  <c r="D646" i="21" s="1"/>
  <c r="D647" i="21"/>
  <c r="D648" i="21" s="1"/>
  <c r="D649" i="21" s="1"/>
  <c r="D650" i="21" s="1"/>
  <c r="D651" i="21" s="1"/>
  <c r="D652" i="21" s="1"/>
  <c r="D653" i="21" s="1"/>
  <c r="D654" i="21" s="1"/>
  <c r="D655" i="21" s="1"/>
  <c r="D656" i="21" s="1"/>
  <c r="D657" i="21" s="1"/>
  <c r="D658" i="21" s="1"/>
  <c r="D659" i="21" s="1"/>
  <c r="D660" i="21" s="1"/>
  <c r="D661" i="21" s="1"/>
  <c r="D662" i="21" s="1"/>
  <c r="D663" i="21"/>
  <c r="D664" i="21" s="1"/>
  <c r="D665" i="21" s="1"/>
  <c r="D666" i="21" s="1"/>
  <c r="D667" i="21" s="1"/>
  <c r="D668" i="21" s="1"/>
  <c r="D669" i="21" s="1"/>
  <c r="D670" i="21" s="1"/>
  <c r="D671" i="21" s="1"/>
  <c r="D672" i="21" s="1"/>
  <c r="D673" i="21" s="1"/>
  <c r="D674" i="21" s="1"/>
  <c r="F515" i="21"/>
  <c r="E520" i="21"/>
  <c r="E523" i="21"/>
  <c r="F528" i="21"/>
  <c r="E531" i="21"/>
  <c r="E536" i="21"/>
  <c r="E539" i="21"/>
  <c r="E544" i="21"/>
  <c r="E547" i="21"/>
  <c r="F552" i="21"/>
  <c r="E555" i="21"/>
  <c r="F560" i="21"/>
  <c r="F563" i="21"/>
  <c r="E568" i="21"/>
  <c r="F571" i="21"/>
  <c r="F576" i="21"/>
  <c r="E579" i="21"/>
  <c r="F584" i="21"/>
  <c r="E587" i="21"/>
  <c r="E592" i="21"/>
  <c r="F595" i="21"/>
  <c r="F600" i="21"/>
  <c r="F603" i="21"/>
  <c r="E608" i="21"/>
  <c r="E611" i="21"/>
  <c r="E616" i="21"/>
  <c r="F619" i="21"/>
  <c r="F624" i="21"/>
  <c r="F627" i="21"/>
  <c r="E632" i="21"/>
  <c r="F635" i="21"/>
  <c r="E640" i="21"/>
  <c r="E651" i="21"/>
  <c r="F667" i="21"/>
  <c r="E606" i="21"/>
  <c r="E614" i="21"/>
  <c r="E630" i="21"/>
  <c r="E654" i="21"/>
  <c r="E662" i="21"/>
  <c r="E646" i="21"/>
  <c r="F657" i="21"/>
  <c r="E670" i="21"/>
  <c r="F660" i="21"/>
  <c r="E522" i="21"/>
  <c r="F575" i="21"/>
  <c r="F634" i="21"/>
  <c r="E671" i="21"/>
  <c r="E515" i="21"/>
  <c r="E518" i="21"/>
  <c r="F523" i="21"/>
  <c r="F526" i="21"/>
  <c r="F531" i="21"/>
  <c r="F534" i="21"/>
  <c r="F539" i="21"/>
  <c r="E542" i="21"/>
  <c r="F547" i="21"/>
  <c r="E550" i="21"/>
  <c r="F555" i="21"/>
  <c r="E558" i="21"/>
  <c r="E563" i="21"/>
  <c r="E566" i="21"/>
  <c r="E571" i="21"/>
  <c r="E574" i="21"/>
  <c r="F579" i="21"/>
  <c r="E582" i="21"/>
  <c r="F587" i="21"/>
  <c r="E595" i="21"/>
  <c r="E598" i="21"/>
  <c r="E603" i="21"/>
  <c r="E627" i="21"/>
  <c r="E652" i="21"/>
  <c r="E530" i="21"/>
  <c r="F535" i="21"/>
  <c r="E546" i="21"/>
  <c r="F559" i="21"/>
  <c r="E586" i="21"/>
  <c r="E618" i="21"/>
  <c r="E639" i="21"/>
  <c r="F513" i="21"/>
  <c r="F518" i="21"/>
  <c r="F521" i="21"/>
  <c r="E526" i="21"/>
  <c r="E529" i="21"/>
  <c r="E534" i="21"/>
  <c r="E537" i="21"/>
  <c r="F542" i="21"/>
  <c r="E545" i="21"/>
  <c r="F550" i="21"/>
  <c r="F553" i="21"/>
  <c r="F558" i="21"/>
  <c r="E561" i="21"/>
  <c r="F566" i="21"/>
  <c r="F569" i="21"/>
  <c r="F574" i="21"/>
  <c r="F577" i="21"/>
  <c r="F582" i="21"/>
  <c r="F585" i="21"/>
  <c r="F590" i="21"/>
  <c r="F593" i="21"/>
  <c r="F598" i="21"/>
  <c r="F601" i="21"/>
  <c r="F606" i="21"/>
  <c r="E609" i="21"/>
  <c r="F614" i="21"/>
  <c r="E617" i="21"/>
  <c r="F622" i="21"/>
  <c r="F625" i="21"/>
  <c r="F630" i="21"/>
  <c r="E638" i="21"/>
  <c r="F649" i="21"/>
  <c r="E668" i="21"/>
  <c r="E527" i="21"/>
  <c r="E543" i="21"/>
  <c r="E554" i="21"/>
  <c r="E570" i="21"/>
  <c r="E583" i="21"/>
  <c r="E610" i="21"/>
  <c r="F647" i="21"/>
  <c r="E513" i="21"/>
  <c r="F516" i="21"/>
  <c r="E521" i="21"/>
  <c r="F524" i="21"/>
  <c r="F529" i="21"/>
  <c r="F532" i="21"/>
  <c r="F537" i="21"/>
  <c r="F540" i="21"/>
  <c r="F545" i="21"/>
  <c r="F548" i="21"/>
  <c r="E553" i="21"/>
  <c r="F556" i="21"/>
  <c r="F561" i="21"/>
  <c r="F564" i="21"/>
  <c r="E569" i="21"/>
  <c r="E572" i="21"/>
  <c r="E577" i="21"/>
  <c r="F580" i="21"/>
  <c r="E585" i="21"/>
  <c r="E588" i="21"/>
  <c r="E593" i="21"/>
  <c r="F596" i="21"/>
  <c r="E601" i="21"/>
  <c r="F604" i="21"/>
  <c r="F609" i="21"/>
  <c r="F612" i="21"/>
  <c r="F617" i="21"/>
  <c r="E620" i="21"/>
  <c r="E625" i="21"/>
  <c r="E628" i="21"/>
  <c r="E633" i="21"/>
  <c r="F636" i="21"/>
  <c r="E641" i="21"/>
  <c r="F644" i="21"/>
  <c r="E657" i="21"/>
  <c r="F538" i="21"/>
  <c r="E551" i="21"/>
  <c r="E567" i="21"/>
  <c r="F599" i="21"/>
  <c r="E642" i="21"/>
  <c r="F663" i="21"/>
  <c r="E516" i="21"/>
  <c r="F519" i="21"/>
  <c r="E524" i="21"/>
  <c r="F527" i="21"/>
  <c r="E532" i="21"/>
  <c r="E535" i="21"/>
  <c r="E540" i="21"/>
  <c r="F543" i="21"/>
  <c r="E548" i="21"/>
  <c r="F551" i="21"/>
  <c r="E556" i="21"/>
  <c r="E559" i="21"/>
  <c r="E564" i="21"/>
  <c r="F567" i="21"/>
  <c r="F572" i="21"/>
  <c r="E575" i="21"/>
  <c r="E580" i="21"/>
  <c r="F583" i="21"/>
  <c r="F588" i="21"/>
  <c r="F591" i="21"/>
  <c r="E596" i="21"/>
  <c r="E599" i="21"/>
  <c r="E604" i="21"/>
  <c r="E607" i="21"/>
  <c r="E612" i="21"/>
  <c r="F615" i="21"/>
  <c r="F620" i="21"/>
  <c r="E623" i="21"/>
  <c r="F628" i="21"/>
  <c r="E631" i="21"/>
  <c r="E636" i="21"/>
  <c r="F639" i="21"/>
  <c r="E644" i="21"/>
  <c r="E647" i="21"/>
  <c r="F652" i="21"/>
  <c r="F655" i="21"/>
  <c r="E660" i="21"/>
  <c r="E663" i="21"/>
  <c r="F668" i="21"/>
  <c r="F671" i="21"/>
  <c r="E514" i="21"/>
  <c r="E591" i="21"/>
  <c r="F623" i="21"/>
  <c r="F658" i="21"/>
  <c r="F514" i="21"/>
  <c r="F517" i="21"/>
  <c r="F522" i="21"/>
  <c r="F525" i="21"/>
  <c r="F530" i="21"/>
  <c r="E533" i="21"/>
  <c r="E538" i="21"/>
  <c r="F541" i="21"/>
  <c r="F546" i="21"/>
  <c r="F549" i="21"/>
  <c r="F554" i="21"/>
  <c r="E557" i="21"/>
  <c r="F562" i="21"/>
  <c r="E565" i="21"/>
  <c r="F570" i="21"/>
  <c r="E573" i="21"/>
  <c r="F578" i="21"/>
  <c r="E581" i="21"/>
  <c r="F586" i="21"/>
  <c r="F589" i="21"/>
  <c r="F594" i="21"/>
  <c r="F597" i="21"/>
  <c r="E602" i="21"/>
  <c r="F605" i="21"/>
  <c r="F610" i="21"/>
  <c r="F613" i="21"/>
  <c r="F618" i="21"/>
  <c r="F621" i="21"/>
  <c r="F626" i="21"/>
  <c r="E629" i="21"/>
  <c r="E634" i="21"/>
  <c r="F637" i="21"/>
  <c r="F642" i="21"/>
  <c r="F645" i="21"/>
  <c r="E650" i="21"/>
  <c r="E653" i="21"/>
  <c r="E658" i="21"/>
  <c r="E661" i="21"/>
  <c r="F666" i="21"/>
  <c r="F669" i="21"/>
  <c r="E674" i="21"/>
  <c r="F643" i="21"/>
  <c r="F648" i="21"/>
  <c r="E656" i="21"/>
  <c r="E659" i="21"/>
  <c r="F664" i="21"/>
  <c r="E672" i="21"/>
  <c r="E622" i="21"/>
  <c r="F638" i="21"/>
  <c r="F651" i="21"/>
  <c r="E667" i="21"/>
  <c r="F633" i="21"/>
  <c r="F662" i="21"/>
  <c r="F673" i="21"/>
  <c r="E665" i="21"/>
  <c r="E673" i="21"/>
  <c r="E519" i="21"/>
  <c r="E578" i="21"/>
  <c r="E594" i="21"/>
  <c r="F607" i="21"/>
  <c r="E626" i="21"/>
  <c r="E655" i="21"/>
  <c r="E666" i="21"/>
  <c r="E517" i="21"/>
  <c r="F520" i="21"/>
  <c r="E525" i="21"/>
  <c r="E528" i="21"/>
  <c r="F533" i="21"/>
  <c r="F536" i="21"/>
  <c r="E541" i="21"/>
  <c r="F544" i="21"/>
  <c r="E549" i="21"/>
  <c r="E552" i="21"/>
  <c r="F557" i="21"/>
  <c r="E560" i="21"/>
  <c r="F565" i="21"/>
  <c r="F568" i="21"/>
  <c r="F573" i="21"/>
  <c r="E576" i="21"/>
  <c r="F581" i="21"/>
  <c r="E584" i="21"/>
  <c r="E589" i="21"/>
  <c r="F592" i="21"/>
  <c r="E597" i="21"/>
  <c r="E600" i="21"/>
  <c r="E605" i="21"/>
  <c r="F608" i="21"/>
  <c r="E613" i="21"/>
  <c r="F616" i="21"/>
  <c r="E621" i="21"/>
  <c r="E624" i="21"/>
  <c r="F629" i="21"/>
  <c r="F632" i="21"/>
  <c r="E637" i="21"/>
  <c r="F640" i="21"/>
  <c r="E645" i="21"/>
  <c r="E648" i="21"/>
  <c r="F653" i="21"/>
  <c r="F656" i="21"/>
  <c r="F661" i="21"/>
  <c r="E664" i="21"/>
  <c r="E669" i="21"/>
  <c r="F672" i="21"/>
  <c r="E590" i="21"/>
  <c r="F611" i="21"/>
  <c r="E619" i="21"/>
  <c r="E635" i="21"/>
  <c r="E643" i="21"/>
  <c r="F646" i="21"/>
  <c r="F659" i="21"/>
  <c r="F670" i="21"/>
  <c r="F641" i="21"/>
  <c r="F654" i="21"/>
  <c r="F665" i="21"/>
  <c r="E649" i="21"/>
  <c r="E562" i="21"/>
  <c r="F602" i="21"/>
  <c r="E615" i="21"/>
  <c r="F631" i="21"/>
  <c r="F650" i="21"/>
  <c r="F674" i="21"/>
  <c r="I5" i="29"/>
  <c r="G5" i="29"/>
  <c r="H5" i="29" l="1"/>
  <c r="J5" i="29"/>
  <c r="D675" i="21"/>
  <c r="D676" i="21"/>
  <c r="D677" i="21" s="1"/>
  <c r="D678" i="21"/>
  <c r="D679" i="21" s="1"/>
  <c r="D680" i="21" s="1"/>
  <c r="D681" i="21" s="1"/>
  <c r="D682" i="21" s="1"/>
  <c r="D683" i="21" s="1"/>
  <c r="D684" i="21" s="1"/>
  <c r="D685" i="21" s="1"/>
  <c r="D686" i="21" s="1"/>
  <c r="D687" i="21"/>
  <c r="D688" i="21"/>
  <c r="D689" i="21" s="1"/>
  <c r="D690" i="21" s="1"/>
  <c r="D691" i="21" s="1"/>
  <c r="D692" i="21" s="1"/>
  <c r="D693" i="21" s="1"/>
  <c r="D694" i="21" s="1"/>
  <c r="D695" i="21" s="1"/>
  <c r="D696" i="21" s="1"/>
  <c r="D697" i="21" s="1"/>
  <c r="D698" i="21" s="1"/>
  <c r="D699" i="21" s="1"/>
  <c r="D700" i="21" s="1"/>
  <c r="D701" i="21" s="1"/>
  <c r="D702" i="21" s="1"/>
  <c r="D703" i="21" s="1"/>
  <c r="D704" i="21" s="1"/>
  <c r="D705" i="21" s="1"/>
  <c r="D706" i="21" s="1"/>
  <c r="D707" i="21" s="1"/>
  <c r="D708" i="21" s="1"/>
  <c r="D709" i="21" s="1"/>
  <c r="D710" i="21" s="1"/>
  <c r="D711" i="21" s="1"/>
  <c r="D712" i="21" s="1"/>
  <c r="D713" i="21" s="1"/>
  <c r="D714" i="21" s="1"/>
  <c r="D715" i="21" s="1"/>
  <c r="D716" i="21" s="1"/>
  <c r="D717" i="21" s="1"/>
  <c r="D718" i="21" s="1"/>
  <c r="D719" i="21" s="1"/>
  <c r="D720" i="21" s="1"/>
  <c r="D721" i="21" s="1"/>
  <c r="D722" i="21" s="1"/>
  <c r="D723" i="21" s="1"/>
  <c r="D724" i="21" s="1"/>
  <c r="D725" i="21" s="1"/>
  <c r="D726" i="21" s="1"/>
  <c r="D727" i="21" s="1"/>
  <c r="D728" i="21" s="1"/>
  <c r="D729" i="21" s="1"/>
  <c r="D730" i="21" s="1"/>
  <c r="D731" i="21" s="1"/>
  <c r="D732" i="21" s="1"/>
  <c r="D733" i="21" s="1"/>
  <c r="D734" i="21" s="1"/>
  <c r="D735" i="21" s="1"/>
  <c r="D736" i="21" s="1"/>
  <c r="D737" i="21" s="1"/>
  <c r="D738" i="21" s="1"/>
  <c r="D739" i="21" s="1"/>
  <c r="D740" i="21" s="1"/>
  <c r="D741" i="21" s="1"/>
  <c r="D742" i="21" s="1"/>
  <c r="D743" i="21" s="1"/>
  <c r="D744" i="21" s="1"/>
  <c r="D745" i="21" s="1"/>
  <c r="D746" i="21" s="1"/>
  <c r="D747" i="21" s="1"/>
  <c r="D748" i="21" s="1"/>
  <c r="D749" i="21" s="1"/>
  <c r="D750" i="21" s="1"/>
  <c r="D751" i="21" s="1"/>
  <c r="D752" i="21" s="1"/>
  <c r="D753" i="21" s="1"/>
  <c r="D754" i="21" s="1"/>
  <c r="D755" i="21" s="1"/>
  <c r="D756" i="21" s="1"/>
  <c r="D757" i="21" s="1"/>
  <c r="D758" i="21" s="1"/>
  <c r="D759" i="21" s="1"/>
  <c r="D760" i="21" s="1"/>
  <c r="D761" i="21" s="1"/>
  <c r="D762" i="21" s="1"/>
  <c r="D763" i="21" s="1"/>
  <c r="D764" i="21" s="1"/>
  <c r="D765" i="21" s="1"/>
  <c r="D766" i="21" s="1"/>
  <c r="D767" i="21" s="1"/>
  <c r="D768" i="21" s="1"/>
  <c r="D769" i="21" s="1"/>
  <c r="D770" i="21" s="1"/>
  <c r="D771" i="21" s="1"/>
  <c r="D772" i="21" s="1"/>
  <c r="D773" i="21" s="1"/>
  <c r="D774" i="21" s="1"/>
  <c r="D775" i="21" s="1"/>
  <c r="D776" i="21" s="1"/>
  <c r="D777" i="21" s="1"/>
  <c r="D778" i="21" s="1"/>
  <c r="D779" i="21" s="1"/>
  <c r="D780" i="21" s="1"/>
  <c r="D781" i="21" s="1"/>
  <c r="D782" i="21" s="1"/>
  <c r="D783" i="21" s="1"/>
  <c r="D784" i="21" s="1"/>
  <c r="D785" i="21" s="1"/>
  <c r="D786" i="21" s="1"/>
  <c r="D787" i="21" s="1"/>
  <c r="D788" i="21" s="1"/>
  <c r="D789" i="21" s="1"/>
  <c r="D790" i="21" s="1"/>
  <c r="D791" i="21" s="1"/>
  <c r="D792" i="21"/>
  <c r="D793" i="21" s="1"/>
  <c r="D794" i="21" s="1"/>
  <c r="D795" i="21" s="1"/>
  <c r="D796" i="21" s="1"/>
  <c r="D797" i="21" s="1"/>
  <c r="D798" i="21" s="1"/>
  <c r="D799" i="21" s="1"/>
  <c r="D800" i="21" s="1"/>
  <c r="D801" i="21" s="1"/>
  <c r="D802" i="21" s="1"/>
  <c r="D803" i="21" s="1"/>
  <c r="D804" i="21" s="1"/>
  <c r="D805" i="21" s="1"/>
  <c r="D806" i="21" s="1"/>
  <c r="D807" i="21" s="1"/>
  <c r="D808" i="21" s="1"/>
  <c r="D809" i="21" s="1"/>
  <c r="D810" i="21" s="1"/>
  <c r="D811" i="21" s="1"/>
  <c r="D812" i="21" s="1"/>
  <c r="D813" i="21" s="1"/>
  <c r="D814" i="21" s="1"/>
  <c r="D815" i="21" s="1"/>
  <c r="D816" i="21" s="1"/>
  <c r="D817" i="21" s="1"/>
  <c r="D818" i="21" s="1"/>
  <c r="D819" i="21" s="1"/>
  <c r="D820" i="21" s="1"/>
  <c r="D821" i="21" s="1"/>
  <c r="D822" i="21" s="1"/>
  <c r="D823" i="21" s="1"/>
  <c r="D824" i="21" s="1"/>
  <c r="D825" i="21" s="1"/>
  <c r="D826" i="21" s="1"/>
  <c r="D827" i="21" s="1"/>
  <c r="D828" i="21" s="1"/>
  <c r="D829" i="21" s="1"/>
  <c r="D830" i="21" s="1"/>
  <c r="D831" i="21" s="1"/>
  <c r="D832" i="21" s="1"/>
  <c r="D833" i="21" s="1"/>
  <c r="D834" i="21" s="1"/>
  <c r="D835" i="21" s="1"/>
  <c r="D836" i="21" s="1"/>
  <c r="D837" i="21" s="1"/>
  <c r="D838" i="21" s="1"/>
  <c r="D839" i="21" s="1"/>
  <c r="D840" i="21"/>
  <c r="D841" i="21" s="1"/>
  <c r="D842" i="21" s="1"/>
  <c r="D843" i="21" s="1"/>
  <c r="D844" i="21" s="1"/>
  <c r="D845" i="21" s="1"/>
  <c r="D846" i="21" s="1"/>
  <c r="D847" i="21" s="1"/>
  <c r="D848" i="21" s="1"/>
  <c r="D849" i="21" s="1"/>
  <c r="D850" i="21" s="1"/>
  <c r="D851" i="21" s="1"/>
  <c r="D852" i="21" s="1"/>
  <c r="D853" i="21" s="1"/>
  <c r="D854" i="21" s="1"/>
  <c r="D855" i="21" s="1"/>
  <c r="D856" i="21" s="1"/>
  <c r="D857" i="21" s="1"/>
  <c r="D858" i="21" s="1"/>
  <c r="D859" i="21" s="1"/>
  <c r="D860" i="21" s="1"/>
  <c r="D861" i="21" s="1"/>
  <c r="D862" i="21" s="1"/>
  <c r="D863" i="21" s="1"/>
  <c r="D864" i="21"/>
  <c r="D865" i="21" s="1"/>
  <c r="D866" i="21" s="1"/>
  <c r="D867" i="21" s="1"/>
  <c r="D868" i="21" s="1"/>
  <c r="D869" i="21" s="1"/>
  <c r="D870" i="21" s="1"/>
  <c r="D871" i="21" s="1"/>
  <c r="D872" i="21" s="1"/>
  <c r="D873" i="21" s="1"/>
  <c r="D874" i="21" s="1"/>
  <c r="D875" i="21" s="1"/>
  <c r="D876" i="21" s="1"/>
  <c r="D877" i="21" s="1"/>
  <c r="D878" i="21" s="1"/>
  <c r="D879" i="21" s="1"/>
  <c r="D880" i="21" s="1"/>
  <c r="D881" i="21" s="1"/>
  <c r="D882" i="21" s="1"/>
  <c r="D883" i="21" s="1"/>
  <c r="D884" i="21" s="1"/>
  <c r="D885" i="21" s="1"/>
  <c r="D886" i="21" s="1"/>
  <c r="D887" i="21" s="1"/>
  <c r="D888" i="21" s="1"/>
  <c r="D889" i="21" s="1"/>
  <c r="D890" i="21" s="1"/>
  <c r="D891" i="21" s="1"/>
  <c r="D892" i="21" s="1"/>
  <c r="D893" i="21" s="1"/>
  <c r="D894" i="21" s="1"/>
  <c r="D895" i="21" s="1"/>
  <c r="D896" i="21"/>
  <c r="D897" i="21" s="1"/>
  <c r="D898" i="21" s="1"/>
  <c r="D899" i="21" s="1"/>
  <c r="D900" i="21" s="1"/>
  <c r="D901" i="21" s="1"/>
  <c r="D902" i="21" s="1"/>
  <c r="D903" i="21" s="1"/>
  <c r="D904" i="21" s="1"/>
  <c r="D905" i="21" s="1"/>
  <c r="D906" i="21" s="1"/>
  <c r="D907" i="21" s="1"/>
  <c r="D908" i="21" s="1"/>
  <c r="D909" i="21" s="1"/>
  <c r="D910" i="21" s="1"/>
  <c r="D911" i="21" s="1"/>
  <c r="D912" i="21" s="1"/>
  <c r="D913" i="21" s="1"/>
  <c r="D914" i="21" s="1"/>
  <c r="D915" i="21" s="1"/>
  <c r="D916" i="21" s="1"/>
  <c r="D917" i="21" s="1"/>
  <c r="D918" i="21" s="1"/>
  <c r="D919" i="21" s="1"/>
  <c r="D920" i="21" s="1"/>
  <c r="D921" i="21" s="1"/>
  <c r="D922" i="21" s="1"/>
  <c r="D923" i="21" s="1"/>
  <c r="D924" i="21" s="1"/>
  <c r="D925" i="21" s="1"/>
  <c r="D926" i="21" s="1"/>
  <c r="D927" i="21" s="1"/>
  <c r="D928" i="21"/>
  <c r="D929" i="21" s="1"/>
  <c r="D930" i="21" s="1"/>
  <c r="D931" i="21" s="1"/>
  <c r="D932" i="21" s="1"/>
  <c r="D933" i="21" s="1"/>
  <c r="D934" i="21" s="1"/>
  <c r="E679" i="21"/>
  <c r="E682" i="21"/>
  <c r="F687" i="21"/>
  <c r="F690" i="21"/>
  <c r="F695" i="21"/>
  <c r="E698" i="21"/>
  <c r="E703" i="21"/>
  <c r="E706" i="21"/>
  <c r="F711" i="21"/>
  <c r="F714" i="21"/>
  <c r="F719" i="21"/>
  <c r="E722" i="21"/>
  <c r="F727" i="21"/>
  <c r="F730" i="21"/>
  <c r="F735" i="21"/>
  <c r="E738" i="21"/>
  <c r="E743" i="21"/>
  <c r="F746" i="21"/>
  <c r="E751" i="21"/>
  <c r="F754" i="21"/>
  <c r="E759" i="21"/>
  <c r="F762" i="21"/>
  <c r="F767" i="21"/>
  <c r="F770" i="21"/>
  <c r="E775" i="21"/>
  <c r="F778" i="21"/>
  <c r="E783" i="21"/>
  <c r="F786" i="21"/>
  <c r="F791" i="21"/>
  <c r="E794" i="21"/>
  <c r="E799" i="21"/>
  <c r="F802" i="21"/>
  <c r="F807" i="21"/>
  <c r="F810" i="21"/>
  <c r="E815" i="21"/>
  <c r="E818" i="21"/>
  <c r="F823" i="21"/>
  <c r="F826" i="21"/>
  <c r="E831" i="21"/>
  <c r="F834" i="21"/>
  <c r="F839" i="21"/>
  <c r="E842" i="21"/>
  <c r="E847" i="21"/>
  <c r="E850" i="21"/>
  <c r="E855" i="21"/>
  <c r="E858" i="21"/>
  <c r="E863" i="21"/>
  <c r="E866" i="21"/>
  <c r="F871" i="21"/>
  <c r="F874" i="21"/>
  <c r="F879" i="21"/>
  <c r="E882" i="21"/>
  <c r="E887" i="21"/>
  <c r="E890" i="21"/>
  <c r="E895" i="21"/>
  <c r="F898" i="21"/>
  <c r="E903" i="21"/>
  <c r="E906" i="21"/>
  <c r="E911" i="21"/>
  <c r="E914" i="21"/>
  <c r="F919" i="21"/>
  <c r="E922" i="21"/>
  <c r="F927" i="21"/>
  <c r="F930" i="21"/>
  <c r="F733" i="21"/>
  <c r="E754" i="21"/>
  <c r="E762" i="21"/>
  <c r="F765" i="21"/>
  <c r="F773" i="21"/>
  <c r="E781" i="21"/>
  <c r="F789" i="21"/>
  <c r="F797" i="21"/>
  <c r="E802" i="21"/>
  <c r="E810" i="21"/>
  <c r="F818" i="21"/>
  <c r="E826" i="21"/>
  <c r="E834" i="21"/>
  <c r="E837" i="21"/>
  <c r="F842" i="21"/>
  <c r="F850" i="21"/>
  <c r="F858" i="21"/>
  <c r="F866" i="21"/>
  <c r="E877" i="21"/>
  <c r="F885" i="21"/>
  <c r="F890" i="21"/>
  <c r="E898" i="21"/>
  <c r="F901" i="21"/>
  <c r="F909" i="21"/>
  <c r="F917" i="21"/>
  <c r="F922" i="21"/>
  <c r="E930" i="21"/>
  <c r="E896" i="21"/>
  <c r="E909" i="21"/>
  <c r="E917" i="21"/>
  <c r="F925" i="21"/>
  <c r="F933" i="21"/>
  <c r="E723" i="21"/>
  <c r="F739" i="21"/>
  <c r="F747" i="21"/>
  <c r="F760" i="21"/>
  <c r="F776" i="21"/>
  <c r="F784" i="21"/>
  <c r="F795" i="21"/>
  <c r="F808" i="21"/>
  <c r="E824" i="21"/>
  <c r="F835" i="21"/>
  <c r="E848" i="21"/>
  <c r="E859" i="21"/>
  <c r="F875" i="21"/>
  <c r="F888" i="21"/>
  <c r="E899" i="21"/>
  <c r="E904" i="21"/>
  <c r="E912" i="21"/>
  <c r="E923" i="21"/>
  <c r="F928" i="21"/>
  <c r="F798" i="21"/>
  <c r="F811" i="21"/>
  <c r="F827" i="21"/>
  <c r="F846" i="21"/>
  <c r="F859" i="21"/>
  <c r="E875" i="21"/>
  <c r="F886" i="21"/>
  <c r="F899" i="21"/>
  <c r="E915" i="21"/>
  <c r="E926" i="21"/>
  <c r="E934" i="21"/>
  <c r="E766" i="21"/>
  <c r="E677" i="21"/>
  <c r="F682" i="21"/>
  <c r="F685" i="21"/>
  <c r="E690" i="21"/>
  <c r="E693" i="21"/>
  <c r="F698" i="21"/>
  <c r="F701" i="21"/>
  <c r="F706" i="21"/>
  <c r="F709" i="21"/>
  <c r="E714" i="21"/>
  <c r="F717" i="21"/>
  <c r="F722" i="21"/>
  <c r="F725" i="21"/>
  <c r="E730" i="21"/>
  <c r="F738" i="21"/>
  <c r="E741" i="21"/>
  <c r="E746" i="21"/>
  <c r="F749" i="21"/>
  <c r="F757" i="21"/>
  <c r="E770" i="21"/>
  <c r="E778" i="21"/>
  <c r="E786" i="21"/>
  <c r="F794" i="21"/>
  <c r="E805" i="21"/>
  <c r="F813" i="21"/>
  <c r="E821" i="21"/>
  <c r="F829" i="21"/>
  <c r="F845" i="21"/>
  <c r="E853" i="21"/>
  <c r="E861" i="21"/>
  <c r="E869" i="21"/>
  <c r="E874" i="21"/>
  <c r="F882" i="21"/>
  <c r="E893" i="21"/>
  <c r="F906" i="21"/>
  <c r="F914" i="21"/>
  <c r="E925" i="21"/>
  <c r="E933" i="21"/>
  <c r="E901" i="21"/>
  <c r="F912" i="21"/>
  <c r="E928" i="21"/>
  <c r="F755" i="21"/>
  <c r="F792" i="21"/>
  <c r="E800" i="21"/>
  <c r="E811" i="21"/>
  <c r="E819" i="21"/>
  <c r="F832" i="21"/>
  <c r="E856" i="21"/>
  <c r="E867" i="21"/>
  <c r="E880" i="21"/>
  <c r="F891" i="21"/>
  <c r="F915" i="21"/>
  <c r="F766" i="21"/>
  <c r="F819" i="21"/>
  <c r="E835" i="21"/>
  <c r="E843" i="21"/>
  <c r="F854" i="21"/>
  <c r="F867" i="21"/>
  <c r="E894" i="21"/>
  <c r="F907" i="21"/>
  <c r="F923" i="21"/>
  <c r="F769" i="21"/>
  <c r="F677" i="21"/>
  <c r="E680" i="21"/>
  <c r="E685" i="21"/>
  <c r="F688" i="21"/>
  <c r="F693" i="21"/>
  <c r="F696" i="21"/>
  <c r="E701" i="21"/>
  <c r="F704" i="21"/>
  <c r="E709" i="21"/>
  <c r="F712" i="21"/>
  <c r="E717" i="21"/>
  <c r="F720" i="21"/>
  <c r="E725" i="21"/>
  <c r="E728" i="21"/>
  <c r="E733" i="21"/>
  <c r="F736" i="21"/>
  <c r="F741" i="21"/>
  <c r="F744" i="21"/>
  <c r="E749" i="21"/>
  <c r="F752" i="21"/>
  <c r="E757" i="21"/>
  <c r="E760" i="21"/>
  <c r="E765" i="21"/>
  <c r="F768" i="21"/>
  <c r="E773" i="21"/>
  <c r="E776" i="21"/>
  <c r="F781" i="21"/>
  <c r="E784" i="21"/>
  <c r="E789" i="21"/>
  <c r="E792" i="21"/>
  <c r="E797" i="21"/>
  <c r="F800" i="21"/>
  <c r="F805" i="21"/>
  <c r="E808" i="21"/>
  <c r="E813" i="21"/>
  <c r="E816" i="21"/>
  <c r="F821" i="21"/>
  <c r="F824" i="21"/>
  <c r="E829" i="21"/>
  <c r="E832" i="21"/>
  <c r="F837" i="21"/>
  <c r="F840" i="21"/>
  <c r="E845" i="21"/>
  <c r="F848" i="21"/>
  <c r="F853" i="21"/>
  <c r="F856" i="21"/>
  <c r="F861" i="21"/>
  <c r="F864" i="21"/>
  <c r="F869" i="21"/>
  <c r="E872" i="21"/>
  <c r="F877" i="21"/>
  <c r="F880" i="21"/>
  <c r="E885" i="21"/>
  <c r="E888" i="21"/>
  <c r="F893" i="21"/>
  <c r="F904" i="21"/>
  <c r="E920" i="21"/>
  <c r="E720" i="21"/>
  <c r="E736" i="21"/>
  <c r="E744" i="21"/>
  <c r="E752" i="21"/>
  <c r="E763" i="21"/>
  <c r="E768" i="21"/>
  <c r="F779" i="21"/>
  <c r="F787" i="21"/>
  <c r="F803" i="21"/>
  <c r="F816" i="21"/>
  <c r="E827" i="21"/>
  <c r="E840" i="21"/>
  <c r="E851" i="21"/>
  <c r="E864" i="21"/>
  <c r="F872" i="21"/>
  <c r="E883" i="21"/>
  <c r="F896" i="21"/>
  <c r="E907" i="21"/>
  <c r="F920" i="21"/>
  <c r="F931" i="21"/>
  <c r="F771" i="21"/>
  <c r="E803" i="21"/>
  <c r="E806" i="21"/>
  <c r="E814" i="21"/>
  <c r="E830" i="21"/>
  <c r="F838" i="21"/>
  <c r="F851" i="21"/>
  <c r="E862" i="21"/>
  <c r="E878" i="21"/>
  <c r="F883" i="21"/>
  <c r="E902" i="21"/>
  <c r="E910" i="21"/>
  <c r="E918" i="21"/>
  <c r="E801" i="21"/>
  <c r="E675" i="21"/>
  <c r="F680" i="21"/>
  <c r="F683" i="21"/>
  <c r="E688" i="21"/>
  <c r="F691" i="21"/>
  <c r="E696" i="21"/>
  <c r="E699" i="21"/>
  <c r="E704" i="21"/>
  <c r="E707" i="21"/>
  <c r="E712" i="21"/>
  <c r="F715" i="21"/>
  <c r="F728" i="21"/>
  <c r="E731" i="21"/>
  <c r="E771" i="21"/>
  <c r="F843" i="21"/>
  <c r="E931" i="21"/>
  <c r="E774" i="21"/>
  <c r="F675" i="21"/>
  <c r="E678" i="21"/>
  <c r="E683" i="21"/>
  <c r="E686" i="21"/>
  <c r="E691" i="21"/>
  <c r="F694" i="21"/>
  <c r="F699" i="21"/>
  <c r="E702" i="21"/>
  <c r="F707" i="21"/>
  <c r="E710" i="21"/>
  <c r="E715" i="21"/>
  <c r="F718" i="21"/>
  <c r="F723" i="21"/>
  <c r="F726" i="21"/>
  <c r="F731" i="21"/>
  <c r="F734" i="21"/>
  <c r="E739" i="21"/>
  <c r="E742" i="21"/>
  <c r="E747" i="21"/>
  <c r="F750" i="21"/>
  <c r="E755" i="21"/>
  <c r="F758" i="21"/>
  <c r="F763" i="21"/>
  <c r="F774" i="21"/>
  <c r="E779" i="21"/>
  <c r="E782" i="21"/>
  <c r="E787" i="21"/>
  <c r="E790" i="21"/>
  <c r="E795" i="21"/>
  <c r="F822" i="21"/>
  <c r="E870" i="21"/>
  <c r="E891" i="21"/>
  <c r="F790" i="21"/>
  <c r="F678" i="21"/>
  <c r="F681" i="21"/>
  <c r="F686" i="21"/>
  <c r="E689" i="21"/>
  <c r="E694" i="21"/>
  <c r="F697" i="21"/>
  <c r="F702" i="21"/>
  <c r="F705" i="21"/>
  <c r="F710" i="21"/>
  <c r="F713" i="21"/>
  <c r="E718" i="21"/>
  <c r="E721" i="21"/>
  <c r="E726" i="21"/>
  <c r="F729" i="21"/>
  <c r="E734" i="21"/>
  <c r="F737" i="21"/>
  <c r="F742" i="21"/>
  <c r="F745" i="21"/>
  <c r="E750" i="21"/>
  <c r="F753" i="21"/>
  <c r="E758" i="21"/>
  <c r="F761" i="21"/>
  <c r="E777" i="21"/>
  <c r="F782" i="21"/>
  <c r="F785" i="21"/>
  <c r="F793" i="21"/>
  <c r="E676" i="21"/>
  <c r="E681" i="21"/>
  <c r="F684" i="21"/>
  <c r="F689" i="21"/>
  <c r="E692" i="21"/>
  <c r="E697" i="21"/>
  <c r="F700" i="21"/>
  <c r="E705" i="21"/>
  <c r="F708" i="21"/>
  <c r="E713" i="21"/>
  <c r="E716" i="21"/>
  <c r="F721" i="21"/>
  <c r="E724" i="21"/>
  <c r="E729" i="21"/>
  <c r="F732" i="21"/>
  <c r="E737" i="21"/>
  <c r="E740" i="21"/>
  <c r="E745" i="21"/>
  <c r="F748" i="21"/>
  <c r="E753" i="21"/>
  <c r="F756" i="21"/>
  <c r="E761" i="21"/>
  <c r="E764" i="21"/>
  <c r="E769" i="21"/>
  <c r="E772" i="21"/>
  <c r="F777" i="21"/>
  <c r="F780" i="21"/>
  <c r="E785" i="21"/>
  <c r="E788" i="21"/>
  <c r="E793" i="21"/>
  <c r="F796" i="21"/>
  <c r="F801" i="21"/>
  <c r="F804" i="21"/>
  <c r="F809" i="21"/>
  <c r="F812" i="21"/>
  <c r="F817" i="21"/>
  <c r="F820" i="21"/>
  <c r="E825" i="21"/>
  <c r="E828" i="21"/>
  <c r="E833" i="21"/>
  <c r="F836" i="21"/>
  <c r="F841" i="21"/>
  <c r="F844" i="21"/>
  <c r="E849" i="21"/>
  <c r="E852" i="21"/>
  <c r="E857" i="21"/>
  <c r="F860" i="21"/>
  <c r="E865" i="21"/>
  <c r="F868" i="21"/>
  <c r="E873" i="21"/>
  <c r="F876" i="21"/>
  <c r="F881" i="21"/>
  <c r="E884" i="21"/>
  <c r="F889" i="21"/>
  <c r="F892" i="21"/>
  <c r="E897" i="21"/>
  <c r="F900" i="21"/>
  <c r="E905" i="21"/>
  <c r="F908" i="21"/>
  <c r="E913" i="21"/>
  <c r="E916" i="21"/>
  <c r="E921" i="21"/>
  <c r="F924" i="21"/>
  <c r="F929" i="21"/>
  <c r="F932" i="21"/>
  <c r="F676" i="21"/>
  <c r="E695" i="21"/>
  <c r="E708" i="21"/>
  <c r="E727" i="21"/>
  <c r="F740" i="21"/>
  <c r="F759" i="21"/>
  <c r="F772" i="21"/>
  <c r="E791" i="21"/>
  <c r="F814" i="21"/>
  <c r="F830" i="21"/>
  <c r="E846" i="21"/>
  <c r="F862" i="21"/>
  <c r="F878" i="21"/>
  <c r="F894" i="21"/>
  <c r="F910" i="21"/>
  <c r="F926" i="21"/>
  <c r="F863" i="21"/>
  <c r="F895" i="21"/>
  <c r="E927" i="21"/>
  <c r="F902" i="21"/>
  <c r="E817" i="21"/>
  <c r="F865" i="21"/>
  <c r="E924" i="21"/>
  <c r="E798" i="21"/>
  <c r="E804" i="21"/>
  <c r="E809" i="21"/>
  <c r="E820" i="21"/>
  <c r="F825" i="21"/>
  <c r="E836" i="21"/>
  <c r="E841" i="21"/>
  <c r="F852" i="21"/>
  <c r="F857" i="21"/>
  <c r="E868" i="21"/>
  <c r="F873" i="21"/>
  <c r="F884" i="21"/>
  <c r="E889" i="21"/>
  <c r="E900" i="21"/>
  <c r="F905" i="21"/>
  <c r="F916" i="21"/>
  <c r="F921" i="21"/>
  <c r="E932" i="21"/>
  <c r="F831" i="21"/>
  <c r="F847" i="21"/>
  <c r="E879" i="21"/>
  <c r="F911" i="21"/>
  <c r="F918" i="21"/>
  <c r="E812" i="21"/>
  <c r="F849" i="21"/>
  <c r="E892" i="21"/>
  <c r="E684" i="21"/>
  <c r="F703" i="21"/>
  <c r="F716" i="21"/>
  <c r="E735" i="21"/>
  <c r="E748" i="21"/>
  <c r="E767" i="21"/>
  <c r="E780" i="21"/>
  <c r="F815" i="21"/>
  <c r="E854" i="21"/>
  <c r="E886" i="21"/>
  <c r="E844" i="21"/>
  <c r="E876" i="21"/>
  <c r="F799" i="21"/>
  <c r="E838" i="21"/>
  <c r="F870" i="21"/>
  <c r="F828" i="21"/>
  <c r="F897" i="21"/>
  <c r="F679" i="21"/>
  <c r="F692" i="21"/>
  <c r="E711" i="21"/>
  <c r="F724" i="21"/>
  <c r="F743" i="21"/>
  <c r="E756" i="21"/>
  <c r="F775" i="21"/>
  <c r="F788" i="21"/>
  <c r="F806" i="21"/>
  <c r="E822" i="21"/>
  <c r="F833" i="21"/>
  <c r="E881" i="21"/>
  <c r="F913" i="21"/>
  <c r="E687" i="21"/>
  <c r="E700" i="21"/>
  <c r="E719" i="21"/>
  <c r="E732" i="21"/>
  <c r="F751" i="21"/>
  <c r="F764" i="21"/>
  <c r="F783" i="21"/>
  <c r="E796" i="21"/>
  <c r="E807" i="21"/>
  <c r="E823" i="21"/>
  <c r="E839" i="21"/>
  <c r="F855" i="21"/>
  <c r="E871" i="21"/>
  <c r="F887" i="21"/>
  <c r="F903" i="21"/>
  <c r="E919" i="21"/>
  <c r="F934" i="21"/>
  <c r="E860" i="21"/>
  <c r="E908" i="21"/>
  <c r="E929" i="21"/>
  <c r="G6" i="29"/>
  <c r="I6" i="29"/>
  <c r="K5" i="29" l="1"/>
  <c r="H6" i="29"/>
  <c r="J6" i="29"/>
  <c r="K6" i="29" s="1"/>
  <c r="D935" i="21"/>
  <c r="D936" i="21"/>
  <c r="D937" i="21"/>
  <c r="D938" i="21"/>
  <c r="D939" i="21"/>
  <c r="D940" i="21"/>
  <c r="D941" i="21" s="1"/>
  <c r="D942" i="21" s="1"/>
  <c r="D943" i="21" s="1"/>
  <c r="D944" i="21" s="1"/>
  <c r="D945" i="21" s="1"/>
  <c r="D946" i="21" s="1"/>
  <c r="D947" i="21" s="1"/>
  <c r="D948" i="21"/>
  <c r="D949" i="21" s="1"/>
  <c r="D950" i="21" s="1"/>
  <c r="D951" i="21" s="1"/>
  <c r="D952" i="21" s="1"/>
  <c r="D953" i="21" s="1"/>
  <c r="D954" i="21" s="1"/>
  <c r="D955" i="21" s="1"/>
  <c r="D956" i="21"/>
  <c r="D957" i="21" s="1"/>
  <c r="D958" i="21" s="1"/>
  <c r="D959" i="21" s="1"/>
  <c r="D960" i="21" s="1"/>
  <c r="D961" i="21" s="1"/>
  <c r="D962" i="21" s="1"/>
  <c r="D963" i="21" s="1"/>
  <c r="D964" i="21"/>
  <c r="D965" i="21" s="1"/>
  <c r="D966" i="21" s="1"/>
  <c r="D967" i="21" s="1"/>
  <c r="D968" i="21" s="1"/>
  <c r="D969" i="21" s="1"/>
  <c r="D970" i="21" s="1"/>
  <c r="D971" i="21" s="1"/>
  <c r="D972" i="21"/>
  <c r="D973" i="21" s="1"/>
  <c r="D974" i="21" s="1"/>
  <c r="D975" i="21" s="1"/>
  <c r="D976" i="21" s="1"/>
  <c r="D977" i="21" s="1"/>
  <c r="D978" i="21" s="1"/>
  <c r="D979" i="21" s="1"/>
  <c r="D980" i="21"/>
  <c r="D981" i="21" s="1"/>
  <c r="D982" i="21" s="1"/>
  <c r="D983" i="21" s="1"/>
  <c r="D984" i="21" s="1"/>
  <c r="D985" i="21" s="1"/>
  <c r="D986" i="21" s="1"/>
  <c r="D987" i="21" s="1"/>
  <c r="D988" i="21"/>
  <c r="D989" i="21" s="1"/>
  <c r="D990" i="21" s="1"/>
  <c r="D991" i="21" s="1"/>
  <c r="D992" i="21" s="1"/>
  <c r="D993" i="21" s="1"/>
  <c r="D994" i="21" s="1"/>
  <c r="D995" i="21" s="1"/>
  <c r="D996" i="21"/>
  <c r="D997" i="21" s="1"/>
  <c r="D998" i="21" s="1"/>
  <c r="D999" i="21" s="1"/>
  <c r="D1000" i="21" s="1"/>
  <c r="D1001" i="21" s="1"/>
  <c r="D1002" i="21" s="1"/>
  <c r="D1003" i="21" s="1"/>
  <c r="D1004" i="21"/>
  <c r="D1005" i="21" s="1"/>
  <c r="D1006" i="21" s="1"/>
  <c r="D1007" i="21" s="1"/>
  <c r="D1008" i="21" s="1"/>
  <c r="D1009" i="21" s="1"/>
  <c r="D1010" i="21" s="1"/>
  <c r="D1011" i="21" s="1"/>
  <c r="D1012" i="21"/>
  <c r="D1013" i="21" s="1"/>
  <c r="D1014" i="21" s="1"/>
  <c r="D1015" i="21" s="1"/>
  <c r="D1016" i="21" s="1"/>
  <c r="D1017" i="21" s="1"/>
  <c r="D1018" i="21" s="1"/>
  <c r="D1019" i="21" s="1"/>
  <c r="D1020" i="21"/>
  <c r="D1021" i="21" s="1"/>
  <c r="D1022" i="21" s="1"/>
  <c r="D1023" i="21" s="1"/>
  <c r="D1024" i="21" s="1"/>
  <c r="D1025" i="21" s="1"/>
  <c r="D1026" i="21" s="1"/>
  <c r="D1027" i="21" s="1"/>
  <c r="D1028" i="21"/>
  <c r="D1029" i="21" s="1"/>
  <c r="D1030" i="21" s="1"/>
  <c r="D1031" i="21" s="1"/>
  <c r="D1032" i="21" s="1"/>
  <c r="D1033" i="21" s="1"/>
  <c r="D1034" i="21" s="1"/>
  <c r="D1035" i="21" s="1"/>
  <c r="D1036" i="21"/>
  <c r="D1037" i="21" s="1"/>
  <c r="D1038" i="21" s="1"/>
  <c r="D1039" i="21" s="1"/>
  <c r="D1040" i="21" s="1"/>
  <c r="D1041" i="21" s="1"/>
  <c r="D1042" i="21" s="1"/>
  <c r="D1043" i="21" s="1"/>
  <c r="D1044" i="21"/>
  <c r="D1045" i="21" s="1"/>
  <c r="D1046" i="21" s="1"/>
  <c r="D1047" i="21" s="1"/>
  <c r="D1048" i="21" s="1"/>
  <c r="D1049" i="21" s="1"/>
  <c r="D1050" i="21" s="1"/>
  <c r="D1051" i="21" s="1"/>
  <c r="D1052" i="21"/>
  <c r="D1053" i="21" s="1"/>
  <c r="D1054" i="21" s="1"/>
  <c r="D1055" i="21" s="1"/>
  <c r="D1056" i="21" s="1"/>
  <c r="D1057" i="21" s="1"/>
  <c r="D1058" i="21" s="1"/>
  <c r="D1059" i="21" s="1"/>
  <c r="D1060" i="21"/>
  <c r="D1061" i="21" s="1"/>
  <c r="D1062" i="21" s="1"/>
  <c r="D1063" i="21" s="1"/>
  <c r="D1064" i="21" s="1"/>
  <c r="D1065" i="21" s="1"/>
  <c r="D1066" i="21" s="1"/>
  <c r="D1067" i="21" s="1"/>
  <c r="D1068" i="21"/>
  <c r="D1069" i="21" s="1"/>
  <c r="D1070" i="21" s="1"/>
  <c r="D1071" i="21" s="1"/>
  <c r="D1072" i="21" s="1"/>
  <c r="D1073" i="21" s="1"/>
  <c r="D1074" i="21" s="1"/>
  <c r="D1075" i="21" s="1"/>
  <c r="D1076" i="21"/>
  <c r="D1077" i="21" s="1"/>
  <c r="D1078" i="21" s="1"/>
  <c r="D1079" i="21" s="1"/>
  <c r="D1080" i="21" s="1"/>
  <c r="D1081" i="21" s="1"/>
  <c r="D1082" i="21" s="1"/>
  <c r="D1083" i="21" s="1"/>
  <c r="D1084" i="21"/>
  <c r="D1085" i="21" s="1"/>
  <c r="D1086" i="21" s="1"/>
  <c r="D1087" i="21" s="1"/>
  <c r="D1088" i="21" s="1"/>
  <c r="D1089" i="21" s="1"/>
  <c r="D1090" i="21" s="1"/>
  <c r="D1091" i="21" s="1"/>
  <c r="D1092" i="21"/>
  <c r="D1093" i="21" s="1"/>
  <c r="D1094" i="21" s="1"/>
  <c r="D1095" i="21" s="1"/>
  <c r="D1096" i="21" s="1"/>
  <c r="D1097" i="21" s="1"/>
  <c r="D1098" i="21" s="1"/>
  <c r="D1099" i="21" s="1"/>
  <c r="D1100" i="21"/>
  <c r="D1101" i="21" s="1"/>
  <c r="D1102" i="21" s="1"/>
  <c r="D1103" i="21" s="1"/>
  <c r="D1104" i="21" s="1"/>
  <c r="D1105" i="21" s="1"/>
  <c r="D1106" i="21" s="1"/>
  <c r="D1107" i="21" s="1"/>
  <c r="D1108" i="21"/>
  <c r="D1109" i="21" s="1"/>
  <c r="D1110" i="21" s="1"/>
  <c r="D1111" i="21" s="1"/>
  <c r="D1112" i="21" s="1"/>
  <c r="D1113" i="21" s="1"/>
  <c r="D1114" i="21" s="1"/>
  <c r="D1115" i="21" s="1"/>
  <c r="D1116" i="21"/>
  <c r="D1117" i="21" s="1"/>
  <c r="D1118" i="21" s="1"/>
  <c r="D1119" i="21" s="1"/>
  <c r="D1120" i="21" s="1"/>
  <c r="D1121" i="21" s="1"/>
  <c r="D1122" i="21" s="1"/>
  <c r="D1123" i="21" s="1"/>
  <c r="D1124" i="21"/>
  <c r="D1125" i="21" s="1"/>
  <c r="D1126" i="21" s="1"/>
  <c r="D1127" i="21" s="1"/>
  <c r="D1128" i="21" s="1"/>
  <c r="D1129" i="21" s="1"/>
  <c r="D1130" i="21" s="1"/>
  <c r="D1131" i="21" s="1"/>
  <c r="D1132" i="21"/>
  <c r="D1133" i="21" s="1"/>
  <c r="D1134" i="21" s="1"/>
  <c r="D1135" i="21" s="1"/>
  <c r="D1136" i="21" s="1"/>
  <c r="D1137" i="21" s="1"/>
  <c r="D1138" i="21" s="1"/>
  <c r="D1139" i="21" s="1"/>
  <c r="D1140" i="21"/>
  <c r="D1141" i="21" s="1"/>
  <c r="D1142" i="21" s="1"/>
  <c r="D1143" i="21" s="1"/>
  <c r="D1144" i="21" s="1"/>
  <c r="D1145" i="21" s="1"/>
  <c r="D1146" i="21" s="1"/>
  <c r="D1147" i="21" s="1"/>
  <c r="D1148" i="21"/>
  <c r="D1149" i="21" s="1"/>
  <c r="D1150" i="21" s="1"/>
  <c r="D1151" i="21" s="1"/>
  <c r="D1152" i="21" s="1"/>
  <c r="D1153" i="21" s="1"/>
  <c r="D1154" i="21" s="1"/>
  <c r="D1155" i="21" s="1"/>
  <c r="D1156" i="21"/>
  <c r="D1157" i="21" s="1"/>
  <c r="D1158" i="21" s="1"/>
  <c r="D1159" i="21" s="1"/>
  <c r="D1160" i="21" s="1"/>
  <c r="D1161" i="21" s="1"/>
  <c r="D1162" i="21" s="1"/>
  <c r="D1163" i="21" s="1"/>
  <c r="D1164" i="21"/>
  <c r="D1165" i="21" s="1"/>
  <c r="D1166" i="21" s="1"/>
  <c r="D1167" i="21" s="1"/>
  <c r="D1168" i="21" s="1"/>
  <c r="D1169" i="21" s="1"/>
  <c r="D1170" i="21" s="1"/>
  <c r="D1171" i="21" s="1"/>
  <c r="D1172" i="21"/>
  <c r="D1173" i="21" s="1"/>
  <c r="D1174" i="21" s="1"/>
  <c r="D1175" i="21" s="1"/>
  <c r="D1176" i="21" s="1"/>
  <c r="D1177" i="21" s="1"/>
  <c r="D1178" i="21" s="1"/>
  <c r="D1179" i="21" s="1"/>
  <c r="D1180" i="21"/>
  <c r="D1181" i="21" s="1"/>
  <c r="D1182" i="21" s="1"/>
  <c r="D1183" i="21" s="1"/>
  <c r="D1184" i="21" s="1"/>
  <c r="D1185" i="21" s="1"/>
  <c r="D1186" i="21" s="1"/>
  <c r="D1187" i="21" s="1"/>
  <c r="D1188" i="21"/>
  <c r="D1189" i="21" s="1"/>
  <c r="D1190" i="21" s="1"/>
  <c r="D1191" i="21" s="1"/>
  <c r="D1192" i="21" s="1"/>
  <c r="D1193" i="21" s="1"/>
  <c r="D1194" i="21" s="1"/>
  <c r="D1195" i="21" s="1"/>
  <c r="D1196" i="21"/>
  <c r="D1197" i="21" s="1"/>
  <c r="D1198" i="21" s="1"/>
  <c r="D1199" i="21" s="1"/>
  <c r="D1200" i="21" s="1"/>
  <c r="D1201" i="21" s="1"/>
  <c r="D1202" i="21" s="1"/>
  <c r="D1203" i="21" s="1"/>
  <c r="D1204" i="21"/>
  <c r="D1205" i="21" s="1"/>
  <c r="D1206" i="21" s="1"/>
  <c r="D1207" i="21" s="1"/>
  <c r="D1208" i="21" s="1"/>
  <c r="D1209" i="21" s="1"/>
  <c r="D1210" i="21" s="1"/>
  <c r="D1211" i="21" s="1"/>
  <c r="D1212" i="21"/>
  <c r="D1213" i="21" s="1"/>
  <c r="D1214" i="21" s="1"/>
  <c r="D1215" i="21" s="1"/>
  <c r="D1216" i="21" s="1"/>
  <c r="D1217" i="21" s="1"/>
  <c r="D1218" i="21" s="1"/>
  <c r="D1219" i="21" s="1"/>
  <c r="D1220" i="21"/>
  <c r="D1221" i="21" s="1"/>
  <c r="D1222" i="21" s="1"/>
  <c r="D1223" i="21" s="1"/>
  <c r="D1224" i="21" s="1"/>
  <c r="D1225" i="21" s="1"/>
  <c r="D1226" i="21" s="1"/>
  <c r="D1227" i="21" s="1"/>
  <c r="D1228" i="21"/>
  <c r="D1229" i="21" s="1"/>
  <c r="D1230" i="21" s="1"/>
  <c r="D1231" i="21" s="1"/>
  <c r="D1232" i="21" s="1"/>
  <c r="D1233" i="21" s="1"/>
  <c r="D1234" i="21" s="1"/>
  <c r="D1235" i="21" s="1"/>
  <c r="D1236" i="21"/>
  <c r="D1237" i="21" s="1"/>
  <c r="D1238" i="21" s="1"/>
  <c r="D1239" i="21" s="1"/>
  <c r="D1240" i="21" s="1"/>
  <c r="D1241" i="21" s="1"/>
  <c r="D1242" i="21" s="1"/>
  <c r="D1243" i="21" s="1"/>
  <c r="D1244" i="21"/>
  <c r="D1245" i="21" s="1"/>
  <c r="D1246" i="21" s="1"/>
  <c r="D1247" i="21" s="1"/>
  <c r="D1248" i="21" s="1"/>
  <c r="D1249" i="21" s="1"/>
  <c r="D1250" i="21" s="1"/>
  <c r="D1251" i="21" s="1"/>
  <c r="D1252" i="21"/>
  <c r="D1253" i="21" s="1"/>
  <c r="D1254" i="21" s="1"/>
  <c r="D1255" i="21" s="1"/>
  <c r="D1256" i="21" s="1"/>
  <c r="D1257" i="21" s="1"/>
  <c r="D1258" i="21" s="1"/>
  <c r="D1259" i="21" s="1"/>
  <c r="D1260" i="21"/>
  <c r="D1261" i="21" s="1"/>
  <c r="D1262" i="21" s="1"/>
  <c r="D1263" i="21" s="1"/>
  <c r="D1264" i="21" s="1"/>
  <c r="D1265" i="21" s="1"/>
  <c r="D1266" i="21" s="1"/>
  <c r="D1267" i="21" s="1"/>
  <c r="D1268" i="21"/>
  <c r="D1269" i="21" s="1"/>
  <c r="D1270" i="21" s="1"/>
  <c r="D1271" i="21" s="1"/>
  <c r="D1272" i="21" s="1"/>
  <c r="D1273" i="21" s="1"/>
  <c r="D1274" i="21" s="1"/>
  <c r="D1275" i="21" s="1"/>
  <c r="D1276" i="21"/>
  <c r="D1277" i="21" s="1"/>
  <c r="D1278" i="21" s="1"/>
  <c r="D1279" i="21" s="1"/>
  <c r="D1280" i="21" s="1"/>
  <c r="D1281" i="21" s="1"/>
  <c r="D1282" i="21" s="1"/>
  <c r="D1283" i="21" s="1"/>
  <c r="D1284" i="21"/>
  <c r="D1285" i="21" s="1"/>
  <c r="D1286" i="21" s="1"/>
  <c r="D1287" i="21" s="1"/>
  <c r="D1288" i="21" s="1"/>
  <c r="D1289" i="21" s="1"/>
  <c r="D1290" i="21" s="1"/>
  <c r="D1291" i="21" s="1"/>
  <c r="D1292" i="21" s="1"/>
  <c r="D1293" i="21" s="1"/>
  <c r="D1294" i="21" s="1"/>
  <c r="D1295" i="21" s="1"/>
  <c r="D1296" i="21" s="1"/>
  <c r="D1297" i="21" s="1"/>
  <c r="D1298" i="21" s="1"/>
  <c r="D1299" i="21" s="1"/>
  <c r="D1300" i="21" s="1"/>
  <c r="D1301" i="21" s="1"/>
  <c r="D1302" i="21" s="1"/>
  <c r="D1303" i="21" s="1"/>
  <c r="D1304" i="21" s="1"/>
  <c r="D1305" i="21" s="1"/>
  <c r="D1306" i="21" s="1"/>
  <c r="D1307" i="21" s="1"/>
  <c r="D1308" i="21" s="1"/>
  <c r="D1309" i="21" s="1"/>
  <c r="D1310" i="21" s="1"/>
  <c r="D1311" i="21" s="1"/>
  <c r="D1312" i="21" s="1"/>
  <c r="D1313" i="21" s="1"/>
  <c r="D1314" i="21" s="1"/>
  <c r="D1315" i="21" s="1"/>
  <c r="D1316" i="21" s="1"/>
  <c r="D1317" i="21" s="1"/>
  <c r="D1318" i="21" s="1"/>
  <c r="D1319" i="21" s="1"/>
  <c r="D1320" i="21" s="1"/>
  <c r="D1321" i="21" s="1"/>
  <c r="D1322" i="21" s="1"/>
  <c r="D1323" i="21" s="1"/>
  <c r="D1324" i="21"/>
  <c r="D1325" i="21" s="1"/>
  <c r="D1326" i="21" s="1"/>
  <c r="D1327" i="21" s="1"/>
  <c r="D1328" i="21" s="1"/>
  <c r="D1329" i="21" s="1"/>
  <c r="D1330" i="21" s="1"/>
  <c r="D1331" i="21" s="1"/>
  <c r="D1332" i="21" s="1"/>
  <c r="D1333" i="21" s="1"/>
  <c r="D1334" i="21" s="1"/>
  <c r="D1335" i="21" s="1"/>
  <c r="D1336" i="21" s="1"/>
  <c r="D1337" i="21" s="1"/>
  <c r="D1338" i="21" s="1"/>
  <c r="D1339" i="21" s="1"/>
  <c r="D1340" i="21" s="1"/>
  <c r="D1341" i="21" s="1"/>
  <c r="D1342" i="21" s="1"/>
  <c r="D1343" i="21" s="1"/>
  <c r="D1344" i="21" s="1"/>
  <c r="D1345" i="21" s="1"/>
  <c r="D1346" i="21" s="1"/>
  <c r="D1347" i="21" s="1"/>
  <c r="D1348" i="21" s="1"/>
  <c r="D1349" i="21" s="1"/>
  <c r="D1350" i="21" s="1"/>
  <c r="D1351" i="21" s="1"/>
  <c r="D1352" i="21" s="1"/>
  <c r="D1353" i="21" s="1"/>
  <c r="D1354" i="21" s="1"/>
  <c r="D1355" i="21" s="1"/>
  <c r="D1356" i="21" s="1"/>
  <c r="D1357" i="21" s="1"/>
  <c r="D1358" i="21" s="1"/>
  <c r="D1359" i="21" s="1"/>
  <c r="D1360" i="21" s="1"/>
  <c r="D1361" i="21" s="1"/>
  <c r="D1362" i="21" s="1"/>
  <c r="D1363" i="21" s="1"/>
  <c r="D1364" i="21" s="1"/>
  <c r="D1365" i="21" s="1"/>
  <c r="D1366" i="21" s="1"/>
  <c r="D1367" i="21" s="1"/>
  <c r="D1368" i="21" s="1"/>
  <c r="D1369" i="21" s="1"/>
  <c r="D1370" i="21" s="1"/>
  <c r="D1371" i="21" s="1"/>
  <c r="D1372" i="21" s="1"/>
  <c r="D1373" i="21" s="1"/>
  <c r="D1374" i="21" s="1"/>
  <c r="D1375" i="21" s="1"/>
  <c r="D1376" i="21" s="1"/>
  <c r="D1377" i="21" s="1"/>
  <c r="D1378" i="21" s="1"/>
  <c r="D1379" i="21" s="1"/>
  <c r="D1380" i="21" s="1"/>
  <c r="D1381" i="21" s="1"/>
  <c r="D1382" i="21" s="1"/>
  <c r="D1383" i="21" s="1"/>
  <c r="D1384" i="21" s="1"/>
  <c r="D1385" i="21" s="1"/>
  <c r="D1386" i="21" s="1"/>
  <c r="D1387" i="21" s="1"/>
  <c r="D1388" i="21"/>
  <c r="D1389" i="21" s="1"/>
  <c r="D1390" i="21" s="1"/>
  <c r="D1391" i="21" s="1"/>
  <c r="D1392" i="21" s="1"/>
  <c r="D1393" i="21" s="1"/>
  <c r="D1394" i="21" s="1"/>
  <c r="D1395" i="21" s="1"/>
  <c r="D1396" i="21" s="1"/>
  <c r="D1397" i="21" s="1"/>
  <c r="D1398" i="21" s="1"/>
  <c r="D1399" i="21" s="1"/>
  <c r="D1400" i="21" s="1"/>
  <c r="D1401" i="21" s="1"/>
  <c r="D1402" i="21" s="1"/>
  <c r="D1403" i="21" s="1"/>
  <c r="D1404" i="21" s="1"/>
  <c r="D1405" i="21" s="1"/>
  <c r="D1406" i="21" s="1"/>
  <c r="D1407" i="21" s="1"/>
  <c r="D1408" i="21" s="1"/>
  <c r="D1409" i="21" s="1"/>
  <c r="D1410" i="21" s="1"/>
  <c r="D1411" i="21" s="1"/>
  <c r="D1412" i="21" s="1"/>
  <c r="D1413" i="21" s="1"/>
  <c r="D1414" i="21" s="1"/>
  <c r="D1415" i="21" s="1"/>
  <c r="D1416" i="21" s="1"/>
  <c r="D1417" i="21" s="1"/>
  <c r="D1418" i="21" s="1"/>
  <c r="D1419" i="21" s="1"/>
  <c r="D1420" i="21" s="1"/>
  <c r="D1421" i="21" s="1"/>
  <c r="D1422" i="21" s="1"/>
  <c r="D1423" i="21" s="1"/>
  <c r="D1424" i="21" s="1"/>
  <c r="D1425" i="21" s="1"/>
  <c r="D1426" i="21" s="1"/>
  <c r="D1427" i="21" s="1"/>
  <c r="D1428" i="21" s="1"/>
  <c r="D1429" i="21" s="1"/>
  <c r="D1430" i="21" s="1"/>
  <c r="D1431" i="21" s="1"/>
  <c r="D1432" i="21" s="1"/>
  <c r="D1433" i="21" s="1"/>
  <c r="D1434" i="21" s="1"/>
  <c r="D1435" i="21" s="1"/>
  <c r="D1436" i="21" s="1"/>
  <c r="D1437" i="21" s="1"/>
  <c r="D1438" i="21" s="1"/>
  <c r="D1439" i="21" s="1"/>
  <c r="D1440" i="21" s="1"/>
  <c r="D1441" i="21" s="1"/>
  <c r="D1442" i="21" s="1"/>
  <c r="D1443" i="21" s="1"/>
  <c r="D1444" i="21" s="1"/>
  <c r="D1445" i="21" s="1"/>
  <c r="D1446" i="21" s="1"/>
  <c r="D1447" i="21" s="1"/>
  <c r="D1448" i="21" s="1"/>
  <c r="D1449" i="21" s="1"/>
  <c r="D1450" i="21" s="1"/>
  <c r="D1451" i="21" s="1"/>
  <c r="D1452" i="21"/>
  <c r="D1453" i="21" s="1"/>
  <c r="D1454" i="21" s="1"/>
  <c r="E939" i="21"/>
  <c r="F942" i="21"/>
  <c r="E947" i="21"/>
  <c r="F950" i="21"/>
  <c r="E955" i="21"/>
  <c r="E958" i="21"/>
  <c r="E963" i="21"/>
  <c r="E966" i="21"/>
  <c r="F971" i="21"/>
  <c r="F974" i="21"/>
  <c r="E979" i="21"/>
  <c r="E982" i="21"/>
  <c r="E987" i="21"/>
  <c r="F990" i="21"/>
  <c r="E995" i="21"/>
  <c r="E998" i="21"/>
  <c r="E1003" i="21"/>
  <c r="E1006" i="21"/>
  <c r="F1011" i="21"/>
  <c r="F1014" i="21"/>
  <c r="E1019" i="21"/>
  <c r="E1022" i="21"/>
  <c r="E1027" i="21"/>
  <c r="F1030" i="21"/>
  <c r="E1035" i="21"/>
  <c r="E1038" i="21"/>
  <c r="F1043" i="21"/>
  <c r="F1046" i="21"/>
  <c r="E1051" i="21"/>
  <c r="F1054" i="21"/>
  <c r="F1059" i="21"/>
  <c r="E1062" i="21"/>
  <c r="E1067" i="21"/>
  <c r="F1070" i="21"/>
  <c r="E1075" i="21"/>
  <c r="F1078" i="21"/>
  <c r="F1083" i="21"/>
  <c r="F1086" i="21"/>
  <c r="F1091" i="21"/>
  <c r="E1094" i="21"/>
  <c r="F1099" i="21"/>
  <c r="E1102" i="21"/>
  <c r="E1107" i="21"/>
  <c r="E1110" i="21"/>
  <c r="F1115" i="21"/>
  <c r="F1118" i="21"/>
  <c r="E1123" i="21"/>
  <c r="F1126" i="21"/>
  <c r="E1131" i="21"/>
  <c r="F1134" i="21"/>
  <c r="E1139" i="21"/>
  <c r="E1142" i="21"/>
  <c r="E1147" i="21"/>
  <c r="E1150" i="21"/>
  <c r="F1155" i="21"/>
  <c r="E1158" i="21"/>
  <c r="F1163" i="21"/>
  <c r="E1166" i="21"/>
  <c r="F1171" i="21"/>
  <c r="F1174" i="21"/>
  <c r="F1179" i="21"/>
  <c r="E1182" i="21"/>
  <c r="F1187" i="21"/>
  <c r="F1190" i="21"/>
  <c r="E1195" i="21"/>
  <c r="E1198" i="21"/>
  <c r="F1203" i="21"/>
  <c r="E1206" i="21"/>
  <c r="E1211" i="21"/>
  <c r="E1214" i="21"/>
  <c r="E1219" i="21"/>
  <c r="F1222" i="21"/>
  <c r="F1227" i="21"/>
  <c r="F1230" i="21"/>
  <c r="E1235" i="21"/>
  <c r="E1238" i="21"/>
  <c r="E1243" i="21"/>
  <c r="F1246" i="21"/>
  <c r="E1251" i="21"/>
  <c r="E1254" i="21"/>
  <c r="F1259" i="21"/>
  <c r="F1262" i="21"/>
  <c r="F1267" i="21"/>
  <c r="E1270" i="21"/>
  <c r="E1275" i="21"/>
  <c r="F1278" i="21"/>
  <c r="E1283" i="21"/>
  <c r="E1286" i="21"/>
  <c r="E1291" i="21"/>
  <c r="F1294" i="21"/>
  <c r="E1299" i="21"/>
  <c r="E1302" i="21"/>
  <c r="F1307" i="21"/>
  <c r="F1310" i="21"/>
  <c r="F1315" i="21"/>
  <c r="F1318" i="21"/>
  <c r="F1323" i="21"/>
  <c r="F1326" i="21"/>
  <c r="E1331" i="21"/>
  <c r="E1334" i="21"/>
  <c r="E1339" i="21"/>
  <c r="E1342" i="21"/>
  <c r="F1347" i="21"/>
  <c r="E1350" i="21"/>
  <c r="F1355" i="21"/>
  <c r="F1358" i="21"/>
  <c r="F1363" i="21"/>
  <c r="F1366" i="21"/>
  <c r="F1371" i="21"/>
  <c r="F1374" i="21"/>
  <c r="E1379" i="21"/>
  <c r="F1382" i="21"/>
  <c r="E1387" i="21"/>
  <c r="F1390" i="21"/>
  <c r="F1395" i="21"/>
  <c r="E1398" i="21"/>
  <c r="F1403" i="21"/>
  <c r="E1406" i="21"/>
  <c r="F1411" i="21"/>
  <c r="E1414" i="21"/>
  <c r="E1419" i="21"/>
  <c r="F1422" i="21"/>
  <c r="F1427" i="21"/>
  <c r="F1430" i="21"/>
  <c r="F1435" i="21"/>
  <c r="F1438" i="21"/>
  <c r="F1443" i="21"/>
  <c r="F1446" i="21"/>
  <c r="F1451" i="21"/>
  <c r="E1454" i="21"/>
  <c r="F1369" i="21"/>
  <c r="F1377" i="21"/>
  <c r="E1385" i="21"/>
  <c r="E1390" i="21"/>
  <c r="F1398" i="21"/>
  <c r="F1406" i="21"/>
  <c r="F1409" i="21"/>
  <c r="F1417" i="21"/>
  <c r="E1422" i="21"/>
  <c r="E1430" i="21"/>
  <c r="F1433" i="21"/>
  <c r="E1438" i="21"/>
  <c r="E1441" i="21"/>
  <c r="E1446" i="21"/>
  <c r="F1454" i="21"/>
  <c r="E1180" i="21"/>
  <c r="F1220" i="21"/>
  <c r="F1225" i="21"/>
  <c r="F1233" i="21"/>
  <c r="E1244" i="21"/>
  <c r="F1249" i="21"/>
  <c r="E1257" i="21"/>
  <c r="E1265" i="21"/>
  <c r="E1276" i="21"/>
  <c r="F1284" i="21"/>
  <c r="F1292" i="21"/>
  <c r="F1300" i="21"/>
  <c r="E1308" i="21"/>
  <c r="E937" i="21"/>
  <c r="E942" i="21"/>
  <c r="F945" i="21"/>
  <c r="E950" i="21"/>
  <c r="E953" i="21"/>
  <c r="F958" i="21"/>
  <c r="F961" i="21"/>
  <c r="F966" i="21"/>
  <c r="E969" i="21"/>
  <c r="E974" i="21"/>
  <c r="E977" i="21"/>
  <c r="F982" i="21"/>
  <c r="E985" i="21"/>
  <c r="E990" i="21"/>
  <c r="E993" i="21"/>
  <c r="F998" i="21"/>
  <c r="F1001" i="21"/>
  <c r="F1006" i="21"/>
  <c r="F1009" i="21"/>
  <c r="E1014" i="21"/>
  <c r="E1017" i="21"/>
  <c r="F1022" i="21"/>
  <c r="F1025" i="21"/>
  <c r="E1030" i="21"/>
  <c r="F1033" i="21"/>
  <c r="F1038" i="21"/>
  <c r="F1041" i="21"/>
  <c r="E1046" i="21"/>
  <c r="E1049" i="21"/>
  <c r="E1054" i="21"/>
  <c r="F1057" i="21"/>
  <c r="F1062" i="21"/>
  <c r="E1065" i="21"/>
  <c r="E1070" i="21"/>
  <c r="E1073" i="21"/>
  <c r="E1078" i="21"/>
  <c r="E1081" i="21"/>
  <c r="E1086" i="21"/>
  <c r="F1089" i="21"/>
  <c r="F1094" i="21"/>
  <c r="F1097" i="21"/>
  <c r="F1102" i="21"/>
  <c r="E1105" i="21"/>
  <c r="F1110" i="21"/>
  <c r="E1113" i="21"/>
  <c r="E1118" i="21"/>
  <c r="F1121" i="21"/>
  <c r="E1126" i="21"/>
  <c r="E1129" i="21"/>
  <c r="E1134" i="21"/>
  <c r="E1137" i="21"/>
  <c r="F1142" i="21"/>
  <c r="F1145" i="21"/>
  <c r="F1150" i="21"/>
  <c r="E1153" i="21"/>
  <c r="F1158" i="21"/>
  <c r="E1161" i="21"/>
  <c r="F1166" i="21"/>
  <c r="F1169" i="21"/>
  <c r="E1174" i="21"/>
  <c r="F1177" i="21"/>
  <c r="F1182" i="21"/>
  <c r="E1185" i="21"/>
  <c r="E1190" i="21"/>
  <c r="F1193" i="21"/>
  <c r="F1198" i="21"/>
  <c r="F1201" i="21"/>
  <c r="F1206" i="21"/>
  <c r="F1209" i="21"/>
  <c r="F1214" i="21"/>
  <c r="E1217" i="21"/>
  <c r="E1222" i="21"/>
  <c r="E1225" i="21"/>
  <c r="E1230" i="21"/>
  <c r="E1233" i="21"/>
  <c r="F1238" i="21"/>
  <c r="E1241" i="21"/>
  <c r="E1246" i="21"/>
  <c r="E1249" i="21"/>
  <c r="F1254" i="21"/>
  <c r="F1257" i="21"/>
  <c r="E1262" i="21"/>
  <c r="F1265" i="21"/>
  <c r="F1270" i="21"/>
  <c r="F1273" i="21"/>
  <c r="E1278" i="21"/>
  <c r="F1281" i="21"/>
  <c r="F1286" i="21"/>
  <c r="E1289" i="21"/>
  <c r="E1294" i="21"/>
  <c r="E1297" i="21"/>
  <c r="F1302" i="21"/>
  <c r="F1305" i="21"/>
  <c r="E1310" i="21"/>
  <c r="F1313" i="21"/>
  <c r="E1318" i="21"/>
  <c r="E1321" i="21"/>
  <c r="E1326" i="21"/>
  <c r="F1329" i="21"/>
  <c r="F1334" i="21"/>
  <c r="F1337" i="21"/>
  <c r="F1342" i="21"/>
  <c r="E1345" i="21"/>
  <c r="F1350" i="21"/>
  <c r="E1353" i="21"/>
  <c r="E1358" i="21"/>
  <c r="E1361" i="21"/>
  <c r="E1366" i="21"/>
  <c r="E1374" i="21"/>
  <c r="E1382" i="21"/>
  <c r="E1393" i="21"/>
  <c r="F1401" i="21"/>
  <c r="F1414" i="21"/>
  <c r="F1425" i="21"/>
  <c r="F1449" i="21"/>
  <c r="F1185" i="21"/>
  <c r="E1209" i="21"/>
  <c r="F1217" i="21"/>
  <c r="F1228" i="21"/>
  <c r="F1241" i="21"/>
  <c r="E1252" i="21"/>
  <c r="E1260" i="21"/>
  <c r="E1268" i="21"/>
  <c r="E1281" i="21"/>
  <c r="F1289" i="21"/>
  <c r="F1297" i="21"/>
  <c r="E1305" i="21"/>
  <c r="F937" i="21"/>
  <c r="E940" i="21"/>
  <c r="E945" i="21"/>
  <c r="F948" i="21"/>
  <c r="F953" i="21"/>
  <c r="F956" i="21"/>
  <c r="E961" i="21"/>
  <c r="E964" i="21"/>
  <c r="F969" i="21"/>
  <c r="F972" i="21"/>
  <c r="F977" i="21"/>
  <c r="F980" i="21"/>
  <c r="F985" i="21"/>
  <c r="F988" i="21"/>
  <c r="F993" i="21"/>
  <c r="E996" i="21"/>
  <c r="E1001" i="21"/>
  <c r="E1004" i="21"/>
  <c r="E1009" i="21"/>
  <c r="E1012" i="21"/>
  <c r="F1017" i="21"/>
  <c r="F1020" i="21"/>
  <c r="E1025" i="21"/>
  <c r="F1028" i="21"/>
  <c r="E1033" i="21"/>
  <c r="E1036" i="21"/>
  <c r="E1041" i="21"/>
  <c r="F1044" i="21"/>
  <c r="F1049" i="21"/>
  <c r="F1052" i="21"/>
  <c r="E1057" i="21"/>
  <c r="F1060" i="21"/>
  <c r="F1065" i="21"/>
  <c r="E1068" i="21"/>
  <c r="F1073" i="21"/>
  <c r="E1076" i="21"/>
  <c r="F1081" i="21"/>
  <c r="E1084" i="21"/>
  <c r="E1089" i="21"/>
  <c r="E1092" i="21"/>
  <c r="E1097" i="21"/>
  <c r="E1100" i="21"/>
  <c r="F1105" i="21"/>
  <c r="F1108" i="21"/>
  <c r="F1113" i="21"/>
  <c r="F1116" i="21"/>
  <c r="E1121" i="21"/>
  <c r="E1124" i="21"/>
  <c r="F1129" i="21"/>
  <c r="F1132" i="21"/>
  <c r="F1137" i="21"/>
  <c r="F1140" i="21"/>
  <c r="E1145" i="21"/>
  <c r="E1148" i="21"/>
  <c r="F1153" i="21"/>
  <c r="F1156" i="21"/>
  <c r="F1161" i="21"/>
  <c r="E1164" i="21"/>
  <c r="E1169" i="21"/>
  <c r="F1172" i="21"/>
  <c r="E1177" i="21"/>
  <c r="F1188" i="21"/>
  <c r="E1193" i="21"/>
  <c r="E1196" i="21"/>
  <c r="E1201" i="21"/>
  <c r="E1204" i="21"/>
  <c r="E1212" i="21"/>
  <c r="E1236" i="21"/>
  <c r="E1273" i="21"/>
  <c r="F935" i="21"/>
  <c r="F940" i="21"/>
  <c r="E943" i="21"/>
  <c r="E948" i="21"/>
  <c r="F951" i="21"/>
  <c r="E956" i="21"/>
  <c r="F959" i="21"/>
  <c r="F964" i="21"/>
  <c r="F967" i="21"/>
  <c r="E972" i="21"/>
  <c r="F975" i="21"/>
  <c r="E980" i="21"/>
  <c r="F983" i="21"/>
  <c r="E988" i="21"/>
  <c r="F991" i="21"/>
  <c r="F996" i="21"/>
  <c r="F999" i="21"/>
  <c r="F1004" i="21"/>
  <c r="F1007" i="21"/>
  <c r="F1012" i="21"/>
  <c r="E1015" i="21"/>
  <c r="E1020" i="21"/>
  <c r="E1023" i="21"/>
  <c r="E1028" i="21"/>
  <c r="F1031" i="21"/>
  <c r="F1036" i="21"/>
  <c r="F1039" i="21"/>
  <c r="E1044" i="21"/>
  <c r="F1047" i="21"/>
  <c r="E1052" i="21"/>
  <c r="F1055" i="21"/>
  <c r="E1060" i="21"/>
  <c r="E1063" i="21"/>
  <c r="F1068" i="21"/>
  <c r="F1071" i="21"/>
  <c r="F1076" i="21"/>
  <c r="F1079" i="21"/>
  <c r="F1084" i="21"/>
  <c r="E1087" i="21"/>
  <c r="F1092" i="21"/>
  <c r="F1095" i="21"/>
  <c r="F1100" i="21"/>
  <c r="E1103" i="21"/>
  <c r="E1108" i="21"/>
  <c r="E1111" i="21"/>
  <c r="E1116" i="21"/>
  <c r="F1119" i="21"/>
  <c r="F1124" i="21"/>
  <c r="E1127" i="21"/>
  <c r="E1132" i="21"/>
  <c r="E1135" i="21"/>
  <c r="E1140" i="21"/>
  <c r="F1143" i="21"/>
  <c r="F1148" i="21"/>
  <c r="F1151" i="21"/>
  <c r="E1156" i="21"/>
  <c r="F1159" i="21"/>
  <c r="F1164" i="21"/>
  <c r="F1167" i="21"/>
  <c r="E1172" i="21"/>
  <c r="E1175" i="21"/>
  <c r="F1180" i="21"/>
  <c r="E1183" i="21"/>
  <c r="E1188" i="21"/>
  <c r="F1191" i="21"/>
  <c r="F1196" i="21"/>
  <c r="E1199" i="21"/>
  <c r="F1204" i="21"/>
  <c r="E1207" i="21"/>
  <c r="F1212" i="21"/>
  <c r="F1215" i="21"/>
  <c r="E1220" i="21"/>
  <c r="E1223" i="21"/>
  <c r="E1228" i="21"/>
  <c r="F1231" i="21"/>
  <c r="F1236" i="21"/>
  <c r="E1239" i="21"/>
  <c r="F1244" i="21"/>
  <c r="E1247" i="21"/>
  <c r="E935" i="21"/>
  <c r="E938" i="21"/>
  <c r="F943" i="21"/>
  <c r="F946" i="21"/>
  <c r="E951" i="21"/>
  <c r="F954" i="21"/>
  <c r="E959" i="21"/>
  <c r="E962" i="21"/>
  <c r="E967" i="21"/>
  <c r="E970" i="21"/>
  <c r="E975" i="21"/>
  <c r="F978" i="21"/>
  <c r="E983" i="21"/>
  <c r="E986" i="21"/>
  <c r="E991" i="21"/>
  <c r="E994" i="21"/>
  <c r="E999" i="21"/>
  <c r="F1002" i="21"/>
  <c r="E1007" i="21"/>
  <c r="E1010" i="21"/>
  <c r="F1015" i="21"/>
  <c r="F1018" i="21"/>
  <c r="F1023" i="21"/>
  <c r="E1026" i="21"/>
  <c r="E1031" i="21"/>
  <c r="E1034" i="21"/>
  <c r="E1039" i="21"/>
  <c r="E1042" i="21"/>
  <c r="E1047" i="21"/>
  <c r="F1050" i="21"/>
  <c r="E1055" i="21"/>
  <c r="F1058" i="21"/>
  <c r="F1063" i="21"/>
  <c r="F1066" i="21"/>
  <c r="E1071" i="21"/>
  <c r="E1074" i="21"/>
  <c r="E1079" i="21"/>
  <c r="F1082" i="21"/>
  <c r="F1087" i="21"/>
  <c r="F1090" i="21"/>
  <c r="E1095" i="21"/>
  <c r="F1098" i="21"/>
  <c r="F1103" i="21"/>
  <c r="E1106" i="21"/>
  <c r="F1111" i="21"/>
  <c r="E936" i="21"/>
  <c r="F939" i="21"/>
  <c r="F944" i="21"/>
  <c r="F947" i="21"/>
  <c r="F952" i="21"/>
  <c r="F955" i="21"/>
  <c r="E960" i="21"/>
  <c r="F963" i="21"/>
  <c r="F968" i="21"/>
  <c r="E971" i="21"/>
  <c r="F976" i="21"/>
  <c r="F979" i="21"/>
  <c r="F984" i="21"/>
  <c r="F987" i="21"/>
  <c r="F992" i="21"/>
  <c r="F995" i="21"/>
  <c r="F1000" i="21"/>
  <c r="F1003" i="21"/>
  <c r="F1008" i="21"/>
  <c r="E1011" i="21"/>
  <c r="E1016" i="21"/>
  <c r="F1019" i="21"/>
  <c r="F1024" i="21"/>
  <c r="F1027" i="21"/>
  <c r="F1032" i="21"/>
  <c r="F1035" i="21"/>
  <c r="E1040" i="21"/>
  <c r="E1043" i="21"/>
  <c r="F1048" i="21"/>
  <c r="F1051" i="21"/>
  <c r="F1056" i="21"/>
  <c r="E1059" i="21"/>
  <c r="E1064" i="21"/>
  <c r="F1067" i="21"/>
  <c r="E1072" i="21"/>
  <c r="F1075" i="21"/>
  <c r="E1080" i="21"/>
  <c r="E1083" i="21"/>
  <c r="E1088" i="21"/>
  <c r="E1091" i="21"/>
  <c r="E1096" i="21"/>
  <c r="E1099" i="21"/>
  <c r="F1104" i="21"/>
  <c r="F1107" i="21"/>
  <c r="F1112" i="21"/>
  <c r="E1115" i="21"/>
  <c r="E1120" i="21"/>
  <c r="F1123" i="21"/>
  <c r="F1128" i="21"/>
  <c r="F1131" i="21"/>
  <c r="E1136" i="21"/>
  <c r="F1139" i="21"/>
  <c r="F1144" i="21"/>
  <c r="F1147" i="21"/>
  <c r="F1152" i="21"/>
  <c r="E1155" i="21"/>
  <c r="F1160" i="21"/>
  <c r="E941" i="21"/>
  <c r="E946" i="21"/>
  <c r="F957" i="21"/>
  <c r="F962" i="21"/>
  <c r="E973" i="21"/>
  <c r="E978" i="21"/>
  <c r="E989" i="21"/>
  <c r="F994" i="21"/>
  <c r="E1005" i="21"/>
  <c r="F1010" i="21"/>
  <c r="F1021" i="21"/>
  <c r="F1026" i="21"/>
  <c r="E1037" i="21"/>
  <c r="F1042" i="21"/>
  <c r="E1053" i="21"/>
  <c r="E1058" i="21"/>
  <c r="E1069" i="21"/>
  <c r="F1074" i="21"/>
  <c r="F1085" i="21"/>
  <c r="E1090" i="21"/>
  <c r="F1101" i="21"/>
  <c r="F1106" i="21"/>
  <c r="E1125" i="21"/>
  <c r="E1130" i="21"/>
  <c r="F1157" i="21"/>
  <c r="F1162" i="21"/>
  <c r="F1170" i="21"/>
  <c r="F1178" i="21"/>
  <c r="E1186" i="21"/>
  <c r="E1194" i="21"/>
  <c r="F1202" i="21"/>
  <c r="E1210" i="21"/>
  <c r="E1218" i="21"/>
  <c r="F1226" i="21"/>
  <c r="E1234" i="21"/>
  <c r="E1242" i="21"/>
  <c r="F1250" i="21"/>
  <c r="E1253" i="21"/>
  <c r="F1264" i="21"/>
  <c r="E1271" i="21"/>
  <c r="E1282" i="21"/>
  <c r="F1285" i="21"/>
  <c r="E1296" i="21"/>
  <c r="E1303" i="21"/>
  <c r="F1320" i="21"/>
  <c r="E1323" i="21"/>
  <c r="F1336" i="21"/>
  <c r="F1339" i="21"/>
  <c r="E1352" i="21"/>
  <c r="E1355" i="21"/>
  <c r="E1368" i="21"/>
  <c r="E1371" i="21"/>
  <c r="E1384" i="21"/>
  <c r="F1387" i="21"/>
  <c r="F1400" i="21"/>
  <c r="E1403" i="21"/>
  <c r="E1416" i="21"/>
  <c r="F1419" i="21"/>
  <c r="F1432" i="21"/>
  <c r="E1435" i="21"/>
  <c r="E1448" i="21"/>
  <c r="E1451" i="21"/>
  <c r="F1210" i="21"/>
  <c r="E1226" i="21"/>
  <c r="F1234" i="21"/>
  <c r="F1242" i="21"/>
  <c r="F1261" i="21"/>
  <c r="F1268" i="21"/>
  <c r="F1279" i="21"/>
  <c r="F1293" i="21"/>
  <c r="E1300" i="21"/>
  <c r="E1307" i="21"/>
  <c r="F1314" i="21"/>
  <c r="F1317" i="21"/>
  <c r="F1327" i="21"/>
  <c r="F1333" i="21"/>
  <c r="E1343" i="21"/>
  <c r="E1349" i="21"/>
  <c r="F1352" i="21"/>
  <c r="E1362" i="21"/>
  <c r="F1368" i="21"/>
  <c r="E1375" i="21"/>
  <c r="E1381" i="21"/>
  <c r="F1391" i="21"/>
  <c r="F1394" i="21"/>
  <c r="E1400" i="21"/>
  <c r="F1407" i="21"/>
  <c r="F1413" i="21"/>
  <c r="E1423" i="21"/>
  <c r="F1426" i="21"/>
  <c r="E1432" i="21"/>
  <c r="F1442" i="21"/>
  <c r="F1445" i="21"/>
  <c r="F1183" i="21"/>
  <c r="E1191" i="21"/>
  <c r="F1207" i="21"/>
  <c r="F1223" i="21"/>
  <c r="F1239" i="21"/>
  <c r="F1258" i="21"/>
  <c r="F1272" i="21"/>
  <c r="E1293" i="21"/>
  <c r="F1304" i="21"/>
  <c r="E1317" i="21"/>
  <c r="E1327" i="21"/>
  <c r="E1333" i="21"/>
  <c r="E1340" i="21"/>
  <c r="E1346" i="21"/>
  <c r="F1349" i="21"/>
  <c r="E1359" i="21"/>
  <c r="F1365" i="21"/>
  <c r="F1372" i="21"/>
  <c r="F1378" i="21"/>
  <c r="E1388" i="21"/>
  <c r="E1394" i="21"/>
  <c r="F1404" i="21"/>
  <c r="E1410" i="21"/>
  <c r="E1420" i="21"/>
  <c r="E1426" i="21"/>
  <c r="F1429" i="21"/>
  <c r="E1439" i="21"/>
  <c r="E1442" i="21"/>
  <c r="E1452" i="21"/>
  <c r="F1290" i="21"/>
  <c r="E1301" i="21"/>
  <c r="F1321" i="21"/>
  <c r="F1340" i="21"/>
  <c r="E1372" i="21"/>
  <c r="F1420" i="21"/>
  <c r="F949" i="21"/>
  <c r="E1098" i="21"/>
  <c r="F1176" i="21"/>
  <c r="E1192" i="21"/>
  <c r="F1208" i="21"/>
  <c r="E1232" i="21"/>
  <c r="E1240" i="21"/>
  <c r="F1255" i="21"/>
  <c r="F1280" i="21"/>
  <c r="F1301" i="21"/>
  <c r="F1328" i="21"/>
  <c r="E1347" i="21"/>
  <c r="E1363" i="21"/>
  <c r="E1392" i="21"/>
  <c r="F1408" i="21"/>
  <c r="F1424" i="21"/>
  <c r="F1146" i="21"/>
  <c r="E1200" i="21"/>
  <c r="E1216" i="21"/>
  <c r="E1224" i="21"/>
  <c r="F1232" i="21"/>
  <c r="F1240" i="21"/>
  <c r="E1259" i="21"/>
  <c r="E1277" i="21"/>
  <c r="F1291" i="21"/>
  <c r="F1309" i="21"/>
  <c r="E1338" i="21"/>
  <c r="E1351" i="21"/>
  <c r="F1360" i="21"/>
  <c r="E1386" i="21"/>
  <c r="E1399" i="21"/>
  <c r="E1415" i="21"/>
  <c r="E1424" i="21"/>
  <c r="F1440" i="21"/>
  <c r="F1447" i="21"/>
  <c r="F1133" i="21"/>
  <c r="E1138" i="21"/>
  <c r="E1165" i="21"/>
  <c r="E1173" i="21"/>
  <c r="E1181" i="21"/>
  <c r="F1189" i="21"/>
  <c r="F1213" i="21"/>
  <c r="E1221" i="21"/>
  <c r="E1237" i="21"/>
  <c r="E1256" i="21"/>
  <c r="F1288" i="21"/>
  <c r="E1295" i="21"/>
  <c r="F1306" i="21"/>
  <c r="F1325" i="21"/>
  <c r="F1338" i="21"/>
  <c r="F1351" i="21"/>
  <c r="E1367" i="21"/>
  <c r="E1380" i="21"/>
  <c r="E1396" i="21"/>
  <c r="E1405" i="21"/>
  <c r="F1421" i="21"/>
  <c r="E1444" i="21"/>
  <c r="F936" i="21"/>
  <c r="F941" i="21"/>
  <c r="E952" i="21"/>
  <c r="E957" i="21"/>
  <c r="E968" i="21"/>
  <c r="F973" i="21"/>
  <c r="E984" i="21"/>
  <c r="F989" i="21"/>
  <c r="E1000" i="21"/>
  <c r="F1005" i="21"/>
  <c r="F1016" i="21"/>
  <c r="E1021" i="21"/>
  <c r="E1032" i="21"/>
  <c r="F1037" i="21"/>
  <c r="E1048" i="21"/>
  <c r="F1053" i="21"/>
  <c r="F1064" i="21"/>
  <c r="F1069" i="21"/>
  <c r="F1080" i="21"/>
  <c r="E1085" i="21"/>
  <c r="F1096" i="21"/>
  <c r="E1101" i="21"/>
  <c r="E1112" i="21"/>
  <c r="E1117" i="21"/>
  <c r="F1130" i="21"/>
  <c r="F1135" i="21"/>
  <c r="E1144" i="21"/>
  <c r="F1149" i="21"/>
  <c r="E1162" i="21"/>
  <c r="E1170" i="21"/>
  <c r="E1178" i="21"/>
  <c r="F1186" i="21"/>
  <c r="F1194" i="21"/>
  <c r="E1202" i="21"/>
  <c r="F1218" i="21"/>
  <c r="E1250" i="21"/>
  <c r="E1264" i="21"/>
  <c r="F1275" i="21"/>
  <c r="F1282" i="21"/>
  <c r="F1296" i="21"/>
  <c r="F1311" i="21"/>
  <c r="E1320" i="21"/>
  <c r="E1330" i="21"/>
  <c r="E1336" i="21"/>
  <c r="F1346" i="21"/>
  <c r="F1359" i="21"/>
  <c r="E1365" i="21"/>
  <c r="E1378" i="21"/>
  <c r="F1384" i="21"/>
  <c r="F1397" i="21"/>
  <c r="F1410" i="21"/>
  <c r="F1416" i="21"/>
  <c r="E1429" i="21"/>
  <c r="F1439" i="21"/>
  <c r="F1448" i="21"/>
  <c r="F1175" i="21"/>
  <c r="F1199" i="21"/>
  <c r="E1215" i="21"/>
  <c r="E1231" i="21"/>
  <c r="F1247" i="21"/>
  <c r="E1261" i="21"/>
  <c r="E1279" i="21"/>
  <c r="E1290" i="21"/>
  <c r="E1311" i="21"/>
  <c r="E1324" i="21"/>
  <c r="F1330" i="21"/>
  <c r="F1343" i="21"/>
  <c r="E1356" i="21"/>
  <c r="F1362" i="21"/>
  <c r="F1375" i="21"/>
  <c r="F1381" i="21"/>
  <c r="E1391" i="21"/>
  <c r="E1397" i="21"/>
  <c r="E1407" i="21"/>
  <c r="E1413" i="21"/>
  <c r="F1423" i="21"/>
  <c r="F1436" i="21"/>
  <c r="E1445" i="21"/>
  <c r="E1171" i="21"/>
  <c r="F1283" i="21"/>
  <c r="E1304" i="21"/>
  <c r="F1324" i="21"/>
  <c r="F1356" i="21"/>
  <c r="E1436" i="21"/>
  <c r="E954" i="21"/>
  <c r="F1168" i="21"/>
  <c r="F1200" i="21"/>
  <c r="F1269" i="21"/>
  <c r="E1315" i="21"/>
  <c r="E1344" i="21"/>
  <c r="E1395" i="21"/>
  <c r="E1427" i="21"/>
  <c r="E1176" i="21"/>
  <c r="E1263" i="21"/>
  <c r="F1295" i="21"/>
  <c r="E1328" i="21"/>
  <c r="E1335" i="21"/>
  <c r="E1354" i="21"/>
  <c r="F1367" i="21"/>
  <c r="F1389" i="21"/>
  <c r="E1421" i="21"/>
  <c r="F1450" i="21"/>
  <c r="F1205" i="21"/>
  <c r="F1319" i="21"/>
  <c r="E1341" i="21"/>
  <c r="E1364" i="21"/>
  <c r="F1383" i="21"/>
  <c r="F1415" i="21"/>
  <c r="E1453" i="21"/>
  <c r="F1117" i="21"/>
  <c r="E1122" i="21"/>
  <c r="E1149" i="21"/>
  <c r="F1154" i="21"/>
  <c r="E1167" i="21"/>
  <c r="E1314" i="21"/>
  <c r="E1337" i="21"/>
  <c r="F1353" i="21"/>
  <c r="F1385" i="21"/>
  <c r="E1401" i="21"/>
  <c r="E1417" i="21"/>
  <c r="E1433" i="21"/>
  <c r="E1449" i="21"/>
  <c r="F938" i="21"/>
  <c r="F981" i="21"/>
  <c r="F997" i="21"/>
  <c r="E1013" i="21"/>
  <c r="E1029" i="21"/>
  <c r="E1045" i="21"/>
  <c r="E1061" i="21"/>
  <c r="E1077" i="21"/>
  <c r="F1093" i="21"/>
  <c r="F1114" i="21"/>
  <c r="F1141" i="21"/>
  <c r="F1224" i="21"/>
  <c r="F1266" i="21"/>
  <c r="E1287" i="21"/>
  <c r="E1312" i="21"/>
  <c r="F1376" i="21"/>
  <c r="E1440" i="21"/>
  <c r="E1160" i="21"/>
  <c r="E1298" i="21"/>
  <c r="E1322" i="21"/>
  <c r="F1344" i="21"/>
  <c r="F1373" i="21"/>
  <c r="F1402" i="21"/>
  <c r="F1431" i="21"/>
  <c r="E1197" i="21"/>
  <c r="E1309" i="21"/>
  <c r="E1348" i="21"/>
  <c r="E1357" i="21"/>
  <c r="F1386" i="21"/>
  <c r="E1412" i="21"/>
  <c r="E1450" i="21"/>
  <c r="F1122" i="21"/>
  <c r="F1127" i="21"/>
  <c r="F1136" i="21"/>
  <c r="E1141" i="21"/>
  <c r="E1154" i="21"/>
  <c r="E1159" i="21"/>
  <c r="E1163" i="21"/>
  <c r="E1179" i="21"/>
  <c r="E1187" i="21"/>
  <c r="F1195" i="21"/>
  <c r="E1203" i="21"/>
  <c r="F1211" i="21"/>
  <c r="F1219" i="21"/>
  <c r="E1227" i="21"/>
  <c r="F1235" i="21"/>
  <c r="F1243" i="21"/>
  <c r="F1251" i="21"/>
  <c r="E1255" i="21"/>
  <c r="E1258" i="21"/>
  <c r="E1269" i="21"/>
  <c r="E1272" i="21"/>
  <c r="F1276" i="21"/>
  <c r="F1287" i="21"/>
  <c r="F1308" i="21"/>
  <c r="E1369" i="21"/>
  <c r="F1388" i="21"/>
  <c r="E1404" i="21"/>
  <c r="F1452" i="21"/>
  <c r="E965" i="21"/>
  <c r="F970" i="21"/>
  <c r="F986" i="21"/>
  <c r="E1002" i="21"/>
  <c r="E1018" i="21"/>
  <c r="F1034" i="21"/>
  <c r="E1050" i="21"/>
  <c r="E1066" i="21"/>
  <c r="E1082" i="21"/>
  <c r="F1109" i="21"/>
  <c r="E1146" i="21"/>
  <c r="F1184" i="21"/>
  <c r="F1216" i="21"/>
  <c r="F1248" i="21"/>
  <c r="F1298" i="21"/>
  <c r="F1331" i="21"/>
  <c r="E1360" i="21"/>
  <c r="F1379" i="21"/>
  <c r="E1411" i="21"/>
  <c r="E1443" i="21"/>
  <c r="F1252" i="21"/>
  <c r="E1284" i="21"/>
  <c r="F1312" i="21"/>
  <c r="F1341" i="21"/>
  <c r="E1376" i="21"/>
  <c r="F1392" i="21"/>
  <c r="F1418" i="21"/>
  <c r="F1453" i="21"/>
  <c r="E1229" i="21"/>
  <c r="E1274" i="21"/>
  <c r="E1332" i="21"/>
  <c r="F1354" i="21"/>
  <c r="F1399" i="21"/>
  <c r="F1437" i="21"/>
  <c r="E1325" i="21"/>
  <c r="E1383" i="21"/>
  <c r="E1408" i="21"/>
  <c r="E1437" i="21"/>
  <c r="F1263" i="21"/>
  <c r="F1322" i="21"/>
  <c r="E1373" i="21"/>
  <c r="E1428" i="21"/>
  <c r="E944" i="21"/>
  <c r="E949" i="21"/>
  <c r="F960" i="21"/>
  <c r="F965" i="21"/>
  <c r="E976" i="21"/>
  <c r="E981" i="21"/>
  <c r="E992" i="21"/>
  <c r="E997" i="21"/>
  <c r="E1008" i="21"/>
  <c r="F1013" i="21"/>
  <c r="E1024" i="21"/>
  <c r="F1029" i="21"/>
  <c r="F1040" i="21"/>
  <c r="F1045" i="21"/>
  <c r="E1056" i="21"/>
  <c r="F1061" i="21"/>
  <c r="F1072" i="21"/>
  <c r="F1077" i="21"/>
  <c r="F1088" i="21"/>
  <c r="E1093" i="21"/>
  <c r="E1104" i="21"/>
  <c r="E1109" i="21"/>
  <c r="E1114" i="21"/>
  <c r="E1119" i="21"/>
  <c r="E1128" i="21"/>
  <c r="E1133" i="21"/>
  <c r="E1151" i="21"/>
  <c r="E1168" i="21"/>
  <c r="E1184" i="21"/>
  <c r="F1192" i="21"/>
  <c r="E1208" i="21"/>
  <c r="E1248" i="21"/>
  <c r="E1266" i="21"/>
  <c r="E1280" i="21"/>
  <c r="E1319" i="21"/>
  <c r="F1357" i="21"/>
  <c r="F1370" i="21"/>
  <c r="F1405" i="21"/>
  <c r="F1434" i="21"/>
  <c r="F1245" i="21"/>
  <c r="F1277" i="21"/>
  <c r="E1316" i="21"/>
  <c r="F1335" i="21"/>
  <c r="E1370" i="21"/>
  <c r="E1389" i="21"/>
  <c r="E1402" i="21"/>
  <c r="E1418" i="21"/>
  <c r="E1434" i="21"/>
  <c r="F1120" i="21"/>
  <c r="F1125" i="21"/>
  <c r="F1138" i="21"/>
  <c r="E1143" i="21"/>
  <c r="E1152" i="21"/>
  <c r="E1157" i="21"/>
  <c r="F1165" i="21"/>
  <c r="F1173" i="21"/>
  <c r="F1181" i="21"/>
  <c r="E1189" i="21"/>
  <c r="F1197" i="21"/>
  <c r="E1205" i="21"/>
  <c r="E1213" i="21"/>
  <c r="F1221" i="21"/>
  <c r="F1229" i="21"/>
  <c r="F1237" i="21"/>
  <c r="E1245" i="21"/>
  <c r="F1253" i="21"/>
  <c r="F1256" i="21"/>
  <c r="F1260" i="21"/>
  <c r="E1267" i="21"/>
  <c r="F1271" i="21"/>
  <c r="F1274" i="21"/>
  <c r="E1285" i="21"/>
  <c r="E1288" i="21"/>
  <c r="E1292" i="21"/>
  <c r="F1299" i="21"/>
  <c r="F1303" i="21"/>
  <c r="E1306" i="21"/>
  <c r="E1313" i="21"/>
  <c r="F1316" i="21"/>
  <c r="E1329" i="21"/>
  <c r="F1332" i="21"/>
  <c r="F1345" i="21"/>
  <c r="F1348" i="21"/>
  <c r="F1361" i="21"/>
  <c r="F1364" i="21"/>
  <c r="E1377" i="21"/>
  <c r="F1380" i="21"/>
  <c r="F1393" i="21"/>
  <c r="F1396" i="21"/>
  <c r="E1409" i="21"/>
  <c r="F1412" i="21"/>
  <c r="E1425" i="21"/>
  <c r="F1428" i="21"/>
  <c r="F1441" i="21"/>
  <c r="F1444" i="21"/>
  <c r="E1431" i="21"/>
  <c r="E1447" i="21"/>
  <c r="I7" i="29"/>
  <c r="G7" i="29"/>
  <c r="J7" i="29" l="1"/>
  <c r="H7" i="29"/>
  <c r="D1455" i="21"/>
  <c r="E1455" i="21"/>
  <c r="F1455" i="21"/>
  <c r="K7" i="29" l="1"/>
  <c r="D1456" i="21"/>
  <c r="D1457" i="21"/>
  <c r="D1458" i="21" s="1"/>
  <c r="D1459" i="21"/>
  <c r="D1460" i="21"/>
  <c r="D1461" i="21"/>
  <c r="D1462" i="21" s="1"/>
  <c r="D1463" i="21" s="1"/>
  <c r="D1464" i="21" s="1"/>
  <c r="D1465" i="21" s="1"/>
  <c r="D1466" i="21" s="1"/>
  <c r="D1467" i="21" s="1"/>
  <c r="D1468" i="21" s="1"/>
  <c r="D1469" i="21"/>
  <c r="D1470" i="21" s="1"/>
  <c r="D1471" i="21" s="1"/>
  <c r="D1472" i="21" s="1"/>
  <c r="D1473" i="21" s="1"/>
  <c r="D1474" i="21" s="1"/>
  <c r="D1475" i="21" s="1"/>
  <c r="D1476" i="21" s="1"/>
  <c r="D1477" i="21"/>
  <c r="D1478" i="21" s="1"/>
  <c r="D1479" i="21" s="1"/>
  <c r="D1480" i="21" s="1"/>
  <c r="D1481" i="21" s="1"/>
  <c r="D1482" i="21" s="1"/>
  <c r="D1483" i="21" s="1"/>
  <c r="D1484" i="21" s="1"/>
  <c r="D1485" i="21"/>
  <c r="D1486" i="21" s="1"/>
  <c r="D1487" i="21" s="1"/>
  <c r="D1488" i="21" s="1"/>
  <c r="D1489" i="21" s="1"/>
  <c r="D1490" i="21" s="1"/>
  <c r="D1491" i="21" s="1"/>
  <c r="D1492" i="21" s="1"/>
  <c r="D1493" i="21"/>
  <c r="D1494" i="21" s="1"/>
  <c r="D1495" i="21" s="1"/>
  <c r="D1496" i="21" s="1"/>
  <c r="D1497" i="21" s="1"/>
  <c r="D1498" i="21" s="1"/>
  <c r="D1499" i="21" s="1"/>
  <c r="D1500" i="21" s="1"/>
  <c r="D1501" i="21"/>
  <c r="D1502" i="21"/>
  <c r="D1503" i="21" s="1"/>
  <c r="D1504" i="21" s="1"/>
  <c r="D1505" i="21" s="1"/>
  <c r="D1506" i="21" s="1"/>
  <c r="D1507" i="21" s="1"/>
  <c r="D1508" i="21" s="1"/>
  <c r="D1509" i="21" s="1"/>
  <c r="D1510" i="21" s="1"/>
  <c r="D1511" i="21" s="1"/>
  <c r="D1512" i="21" s="1"/>
  <c r="D1513" i="21" s="1"/>
  <c r="D1514" i="21" s="1"/>
  <c r="D1515" i="21" s="1"/>
  <c r="D1516" i="21" s="1"/>
  <c r="D1517" i="21" s="1"/>
  <c r="D1518" i="21" s="1"/>
  <c r="D1519" i="21" s="1"/>
  <c r="D1520" i="21" s="1"/>
  <c r="D1521" i="21" s="1"/>
  <c r="D1522" i="21" s="1"/>
  <c r="D1523" i="21" s="1"/>
  <c r="D1524" i="21" s="1"/>
  <c r="D1525" i="21" s="1"/>
  <c r="D1526" i="21" s="1"/>
  <c r="D1527" i="21" s="1"/>
  <c r="D1528" i="21" s="1"/>
  <c r="D1529" i="21" s="1"/>
  <c r="D1530" i="21" s="1"/>
  <c r="D1531" i="21" s="1"/>
  <c r="D1532" i="21" s="1"/>
  <c r="D1533" i="21" s="1"/>
  <c r="D1534" i="21" s="1"/>
  <c r="D1535" i="21" s="1"/>
  <c r="D1536" i="21" s="1"/>
  <c r="D1537" i="21" s="1"/>
  <c r="D1538" i="21" s="1"/>
  <c r="D1539" i="21" s="1"/>
  <c r="D1540" i="21" s="1"/>
  <c r="D1541" i="21" s="1"/>
  <c r="D1542" i="21"/>
  <c r="D1543" i="21" s="1"/>
  <c r="D1544" i="21" s="1"/>
  <c r="D1545" i="21" s="1"/>
  <c r="D1546" i="21" s="1"/>
  <c r="D1547" i="21" s="1"/>
  <c r="D1548" i="21" s="1"/>
  <c r="D1549" i="21" s="1"/>
  <c r="D1550" i="21" s="1"/>
  <c r="D1551" i="21" s="1"/>
  <c r="D1552" i="21" s="1"/>
  <c r="D1553" i="21" s="1"/>
  <c r="D1554" i="21" s="1"/>
  <c r="D1555" i="21" s="1"/>
  <c r="D1556" i="21" s="1"/>
  <c r="D1557" i="21" s="1"/>
  <c r="D1558" i="21" s="1"/>
  <c r="D1559" i="21" s="1"/>
  <c r="D1560" i="21" s="1"/>
  <c r="D1561" i="21" s="1"/>
  <c r="D1562" i="21" s="1"/>
  <c r="D1563" i="21" s="1"/>
  <c r="D1564" i="21" s="1"/>
  <c r="D1565" i="21" s="1"/>
  <c r="D1566" i="21"/>
  <c r="D1567" i="21" s="1"/>
  <c r="D1568" i="21" s="1"/>
  <c r="D1569" i="21" s="1"/>
  <c r="D1570" i="21" s="1"/>
  <c r="D1571" i="21" s="1"/>
  <c r="D1572" i="21" s="1"/>
  <c r="D1573" i="21" s="1"/>
  <c r="D1574" i="21" s="1"/>
  <c r="D1575" i="21" s="1"/>
  <c r="D1576" i="21" s="1"/>
  <c r="D1577" i="21" s="1"/>
  <c r="D1578" i="21" s="1"/>
  <c r="D1579" i="21" s="1"/>
  <c r="D1580" i="21" s="1"/>
  <c r="D1581" i="21" s="1"/>
  <c r="D1582" i="21" s="1"/>
  <c r="D1583" i="21" s="1"/>
  <c r="D1584" i="21" s="1"/>
  <c r="D1585" i="21" s="1"/>
  <c r="D1586" i="21" s="1"/>
  <c r="D1587" i="21" s="1"/>
  <c r="D1588" i="21" s="1"/>
  <c r="D1589" i="21" s="1"/>
  <c r="D1590" i="21"/>
  <c r="D1591" i="21" s="1"/>
  <c r="D1592" i="21" s="1"/>
  <c r="D1593" i="21" s="1"/>
  <c r="D1594" i="21" s="1"/>
  <c r="D1595" i="21" s="1"/>
  <c r="D1596" i="21" s="1"/>
  <c r="D1597" i="21" s="1"/>
  <c r="D1598" i="21" s="1"/>
  <c r="D1599" i="21" s="1"/>
  <c r="D1600" i="21" s="1"/>
  <c r="D1601" i="21" s="1"/>
  <c r="D1602" i="21" s="1"/>
  <c r="D1603" i="21" s="1"/>
  <c r="D1604" i="21" s="1"/>
  <c r="D1605" i="21" s="1"/>
  <c r="D1606" i="21" s="1"/>
  <c r="D1607" i="21" s="1"/>
  <c r="D1608" i="21" s="1"/>
  <c r="D1609" i="21" s="1"/>
  <c r="D1610" i="21" s="1"/>
  <c r="D1611" i="21" s="1"/>
  <c r="D1612" i="21" s="1"/>
  <c r="D1613" i="21" s="1"/>
  <c r="D1614" i="21" s="1"/>
  <c r="D1615" i="21" s="1"/>
  <c r="D1616" i="21" s="1"/>
  <c r="D1617" i="21" s="1"/>
  <c r="D1618" i="21" s="1"/>
  <c r="D1619" i="21" s="1"/>
  <c r="D1620" i="21" s="1"/>
  <c r="D1621" i="21" s="1"/>
  <c r="D1622" i="21"/>
  <c r="D1623" i="21" s="1"/>
  <c r="D1624" i="21" s="1"/>
  <c r="D1625" i="21" s="1"/>
  <c r="D1626" i="21" s="1"/>
  <c r="D1627" i="21" s="1"/>
  <c r="D1628" i="21" s="1"/>
  <c r="D1629" i="21" s="1"/>
  <c r="D1630" i="21" s="1"/>
  <c r="D1631" i="21" s="1"/>
  <c r="D1632" i="21" s="1"/>
  <c r="D1633" i="21" s="1"/>
  <c r="D1634" i="21" s="1"/>
  <c r="D1635" i="21" s="1"/>
  <c r="D1636" i="21" s="1"/>
  <c r="D1637" i="21" s="1"/>
  <c r="D1638" i="21" s="1"/>
  <c r="D1639" i="21" s="1"/>
  <c r="D1640" i="21" s="1"/>
  <c r="D1641" i="21" s="1"/>
  <c r="D1642" i="21" s="1"/>
  <c r="D1643" i="21" s="1"/>
  <c r="D1644" i="21" s="1"/>
  <c r="D1645" i="21" s="1"/>
  <c r="D1646" i="21" s="1"/>
  <c r="D1647" i="21" s="1"/>
  <c r="D1648" i="21" s="1"/>
  <c r="D1649" i="21" s="1"/>
  <c r="D1650" i="21" s="1"/>
  <c r="D1651" i="21" s="1"/>
  <c r="D1652" i="21" s="1"/>
  <c r="D1653" i="21" s="1"/>
  <c r="D1654" i="21"/>
  <c r="D1655" i="21" s="1"/>
  <c r="D1656" i="21" s="1"/>
  <c r="D1657" i="21" s="1"/>
  <c r="D1658" i="21" s="1"/>
  <c r="D1659" i="21" s="1"/>
  <c r="D1660" i="21" s="1"/>
  <c r="D1661" i="21" s="1"/>
  <c r="D1662" i="21" s="1"/>
  <c r="D1663" i="21" s="1"/>
  <c r="D1664" i="21" s="1"/>
  <c r="D1665" i="21" s="1"/>
  <c r="D1666" i="21" s="1"/>
  <c r="D1667" i="21" s="1"/>
  <c r="D1668" i="21" s="1"/>
  <c r="D1669" i="21" s="1"/>
  <c r="D1670" i="21" s="1"/>
  <c r="D1671" i="21" s="1"/>
  <c r="D1672" i="21" s="1"/>
  <c r="D1673" i="21" s="1"/>
  <c r="D1674" i="21" s="1"/>
  <c r="D1675" i="21" s="1"/>
  <c r="D1676" i="21" s="1"/>
  <c r="D1677" i="21" s="1"/>
  <c r="D1678" i="21" s="1"/>
  <c r="D1679" i="21" s="1"/>
  <c r="D1680" i="21" s="1"/>
  <c r="D1681" i="21" s="1"/>
  <c r="D1682" i="21" s="1"/>
  <c r="D1683" i="21" s="1"/>
  <c r="D1684" i="21" s="1"/>
  <c r="D1685" i="21" s="1"/>
  <c r="D1686" i="21" s="1"/>
  <c r="D1687" i="21" s="1"/>
  <c r="D1688" i="21" s="1"/>
  <c r="D1689" i="21" s="1"/>
  <c r="D1690" i="21" s="1"/>
  <c r="D1691" i="21" s="1"/>
  <c r="D1692" i="21" s="1"/>
  <c r="D1693" i="21" s="1"/>
  <c r="D1694" i="21"/>
  <c r="D1695" i="21" s="1"/>
  <c r="D1696" i="21" s="1"/>
  <c r="D1697" i="21" s="1"/>
  <c r="D1698" i="21" s="1"/>
  <c r="D1699" i="21" s="1"/>
  <c r="D1700" i="21" s="1"/>
  <c r="D1701" i="21" s="1"/>
  <c r="D1702" i="21" s="1"/>
  <c r="D1703" i="21" s="1"/>
  <c r="D1704" i="21" s="1"/>
  <c r="D1705" i="21" s="1"/>
  <c r="D1706" i="21" s="1"/>
  <c r="D1707" i="21" s="1"/>
  <c r="D1708" i="21" s="1"/>
  <c r="D1709" i="21" s="1"/>
  <c r="D1710" i="21" s="1"/>
  <c r="D1711" i="21" s="1"/>
  <c r="D1712" i="21" s="1"/>
  <c r="D1713" i="21" s="1"/>
  <c r="D1714" i="21" s="1"/>
  <c r="D1715" i="21" s="1"/>
  <c r="D1716" i="21" s="1"/>
  <c r="D1717" i="21" s="1"/>
  <c r="D1718" i="21"/>
  <c r="D1719" i="21" s="1"/>
  <c r="D1720" i="21" s="1"/>
  <c r="D1721" i="21" s="1"/>
  <c r="D1722" i="21" s="1"/>
  <c r="D1723" i="21" s="1"/>
  <c r="D1724" i="21" s="1"/>
  <c r="D1725" i="21" s="1"/>
  <c r="D1726" i="21" s="1"/>
  <c r="D1727" i="21" s="1"/>
  <c r="D1728" i="21" s="1"/>
  <c r="D1729" i="21" s="1"/>
  <c r="D1730" i="21" s="1"/>
  <c r="D1731" i="21" s="1"/>
  <c r="D1732" i="21" s="1"/>
  <c r="D1733" i="21" s="1"/>
  <c r="D1734" i="21" s="1"/>
  <c r="D1735" i="21" s="1"/>
  <c r="D1736" i="21" s="1"/>
  <c r="D1737" i="21" s="1"/>
  <c r="D1738" i="21" s="1"/>
  <c r="D1739" i="21" s="1"/>
  <c r="D1740" i="21" s="1"/>
  <c r="D1741" i="21" s="1"/>
  <c r="D1742" i="21" s="1"/>
  <c r="D1743" i="21" s="1"/>
  <c r="D1744" i="21" s="1"/>
  <c r="D1745" i="21" s="1"/>
  <c r="D1746" i="21" s="1"/>
  <c r="D1747" i="21" s="1"/>
  <c r="D1748" i="21" s="1"/>
  <c r="D1749" i="21" s="1"/>
  <c r="D1750" i="21" s="1"/>
  <c r="D1751" i="21" s="1"/>
  <c r="D1752" i="21" s="1"/>
  <c r="D1753" i="21" s="1"/>
  <c r="D1754" i="21" s="1"/>
  <c r="D1755" i="21" s="1"/>
  <c r="D1756" i="21" s="1"/>
  <c r="D1757" i="21" s="1"/>
  <c r="D1758" i="21" s="1"/>
  <c r="D1759" i="21" s="1"/>
  <c r="D1760" i="21" s="1"/>
  <c r="D1761" i="21" s="1"/>
  <c r="D1762" i="21" s="1"/>
  <c r="D1763" i="21" s="1"/>
  <c r="D1764" i="21" s="1"/>
  <c r="D1765" i="21" s="1"/>
  <c r="D1766" i="21"/>
  <c r="D1767" i="21" s="1"/>
  <c r="D1768" i="21" s="1"/>
  <c r="D1769" i="21" s="1"/>
  <c r="D1770" i="21" s="1"/>
  <c r="D1771" i="21" s="1"/>
  <c r="D1772" i="21" s="1"/>
  <c r="D1773" i="21" s="1"/>
  <c r="D1774" i="21" s="1"/>
  <c r="D1775" i="21" s="1"/>
  <c r="D1776" i="21" s="1"/>
  <c r="D1777" i="21" s="1"/>
  <c r="D1778" i="21" s="1"/>
  <c r="D1779" i="21" s="1"/>
  <c r="D1780" i="21" s="1"/>
  <c r="D1781" i="21" s="1"/>
  <c r="D1782" i="21" s="1"/>
  <c r="D1783" i="21" s="1"/>
  <c r="D1784" i="21" s="1"/>
  <c r="D1785" i="21" s="1"/>
  <c r="D1786" i="21" s="1"/>
  <c r="D1787" i="21" s="1"/>
  <c r="D1788" i="21" s="1"/>
  <c r="D1789" i="21" s="1"/>
  <c r="D1790" i="21" s="1"/>
  <c r="D1791" i="21" s="1"/>
  <c r="D1792" i="21" s="1"/>
  <c r="D1793" i="21" s="1"/>
  <c r="D1794" i="21" s="1"/>
  <c r="D1795" i="21" s="1"/>
  <c r="D1796" i="21" s="1"/>
  <c r="D1797" i="21" s="1"/>
  <c r="D1798" i="21" s="1"/>
  <c r="D1799" i="21" s="1"/>
  <c r="D1800" i="21" s="1"/>
  <c r="D1801" i="21" s="1"/>
  <c r="D1802" i="21" s="1"/>
  <c r="D1803" i="21" s="1"/>
  <c r="D1804" i="21" s="1"/>
  <c r="D1805" i="21" s="1"/>
  <c r="D1806" i="21"/>
  <c r="D1807" i="21" s="1"/>
  <c r="D1808" i="21" s="1"/>
  <c r="D1809" i="21" s="1"/>
  <c r="D1810" i="21" s="1"/>
  <c r="D1811" i="21" s="1"/>
  <c r="D1812" i="21" s="1"/>
  <c r="D1813" i="21" s="1"/>
  <c r="D1814" i="21" s="1"/>
  <c r="D1815" i="21" s="1"/>
  <c r="D1816" i="21" s="1"/>
  <c r="D1817" i="21" s="1"/>
  <c r="D1818" i="21" s="1"/>
  <c r="D1819" i="21" s="1"/>
  <c r="D1820" i="21" s="1"/>
  <c r="D1821" i="21" s="1"/>
  <c r="D1822" i="21" s="1"/>
  <c r="D1823" i="21" s="1"/>
  <c r="D1824" i="21" s="1"/>
  <c r="D1825" i="21" s="1"/>
  <c r="D1826" i="21" s="1"/>
  <c r="D1827" i="21" s="1"/>
  <c r="D1828" i="21" s="1"/>
  <c r="D1829" i="21" s="1"/>
  <c r="D1830" i="21" s="1"/>
  <c r="D1831" i="21" s="1"/>
  <c r="D1832" i="21" s="1"/>
  <c r="D1833" i="21" s="1"/>
  <c r="D1834" i="21" s="1"/>
  <c r="D1835" i="21" s="1"/>
  <c r="D1836" i="21" s="1"/>
  <c r="D1837" i="21" s="1"/>
  <c r="D1838" i="21" s="1"/>
  <c r="D1839" i="21" s="1"/>
  <c r="D1840" i="21" s="1"/>
  <c r="D1841" i="21" s="1"/>
  <c r="D1842" i="21" s="1"/>
  <c r="D1843" i="21" s="1"/>
  <c r="D1844" i="21" s="1"/>
  <c r="D1845" i="21" s="1"/>
  <c r="D1846" i="21" s="1"/>
  <c r="D1847" i="21" s="1"/>
  <c r="D1848" i="21" s="1"/>
  <c r="D1849" i="21" s="1"/>
  <c r="D1850" i="21" s="1"/>
  <c r="D1851" i="21" s="1"/>
  <c r="D1852" i="21" s="1"/>
  <c r="D1853" i="21" s="1"/>
  <c r="D1854" i="21"/>
  <c r="D1855" i="21" s="1"/>
  <c r="D1856" i="21" s="1"/>
  <c r="D1857" i="21" s="1"/>
  <c r="D1858" i="21" s="1"/>
  <c r="D1859" i="21" s="1"/>
  <c r="D1860" i="21" s="1"/>
  <c r="D1861" i="21" s="1"/>
  <c r="D1862" i="21" s="1"/>
  <c r="D1863" i="21" s="1"/>
  <c r="D1864" i="21" s="1"/>
  <c r="D1865" i="21" s="1"/>
  <c r="D1866" i="21" s="1"/>
  <c r="D1867" i="21" s="1"/>
  <c r="D1868" i="21" s="1"/>
  <c r="D1869" i="21" s="1"/>
  <c r="D1870" i="21" s="1"/>
  <c r="D1871" i="21" s="1"/>
  <c r="D1872" i="21" s="1"/>
  <c r="D1873" i="21" s="1"/>
  <c r="D1874" i="21" s="1"/>
  <c r="D1875" i="21" s="1"/>
  <c r="D1876" i="21" s="1"/>
  <c r="D1877" i="21" s="1"/>
  <c r="D1878" i="21" s="1"/>
  <c r="D1879" i="21" s="1"/>
  <c r="D1880" i="21" s="1"/>
  <c r="D1881" i="21" s="1"/>
  <c r="D1882" i="21" s="1"/>
  <c r="D1883" i="21" s="1"/>
  <c r="D1884" i="21" s="1"/>
  <c r="D1885" i="21" s="1"/>
  <c r="D1886" i="21"/>
  <c r="D1887" i="21" s="1"/>
  <c r="D1888" i="21" s="1"/>
  <c r="D1889" i="21" s="1"/>
  <c r="D1890" i="21" s="1"/>
  <c r="D1891" i="21" s="1"/>
  <c r="D1892" i="21" s="1"/>
  <c r="D1893" i="21" s="1"/>
  <c r="D1894" i="21" s="1"/>
  <c r="D1895" i="21" s="1"/>
  <c r="D1896" i="21" s="1"/>
  <c r="D1897" i="21" s="1"/>
  <c r="D1898" i="21" s="1"/>
  <c r="D1899" i="21" s="1"/>
  <c r="D1900" i="21" s="1"/>
  <c r="D1901" i="21" s="1"/>
  <c r="D1902" i="21" s="1"/>
  <c r="D1903" i="21" s="1"/>
  <c r="D1904" i="21" s="1"/>
  <c r="D1905" i="21" s="1"/>
  <c r="D1906" i="21" s="1"/>
  <c r="D1907" i="21" s="1"/>
  <c r="D1908" i="21" s="1"/>
  <c r="D1909" i="21" s="1"/>
  <c r="D1910" i="21"/>
  <c r="D1911" i="21" s="1"/>
  <c r="D1912" i="21" s="1"/>
  <c r="D1913" i="21" s="1"/>
  <c r="D1914" i="21" s="1"/>
  <c r="D1915" i="21" s="1"/>
  <c r="D1916" i="21" s="1"/>
  <c r="D1917" i="21" s="1"/>
  <c r="D1918" i="21" s="1"/>
  <c r="D1919" i="21" s="1"/>
  <c r="D1920" i="21" s="1"/>
  <c r="D1921" i="21" s="1"/>
  <c r="D1922" i="21" s="1"/>
  <c r="D1923" i="21" s="1"/>
  <c r="D1924" i="21" s="1"/>
  <c r="D1925" i="21" s="1"/>
  <c r="D1926" i="21" s="1"/>
  <c r="D1927" i="21" s="1"/>
  <c r="D1928" i="21" s="1"/>
  <c r="D1929" i="21" s="1"/>
  <c r="D1930" i="21" s="1"/>
  <c r="D1931" i="21" s="1"/>
  <c r="D1932" i="21" s="1"/>
  <c r="D1933" i="21" s="1"/>
  <c r="D1934" i="21" s="1"/>
  <c r="D1935" i="21" s="1"/>
  <c r="D1936" i="21" s="1"/>
  <c r="D1937" i="21" s="1"/>
  <c r="D1938" i="21" s="1"/>
  <c r="D1939" i="21" s="1"/>
  <c r="D1940" i="21" s="1"/>
  <c r="D1941" i="21" s="1"/>
  <c r="D1942" i="21"/>
  <c r="D1943" i="21" s="1"/>
  <c r="D1944" i="21" s="1"/>
  <c r="D1945" i="21" s="1"/>
  <c r="D1946" i="21" s="1"/>
  <c r="D1947" i="21" s="1"/>
  <c r="D1948" i="21" s="1"/>
  <c r="D1949" i="21" s="1"/>
  <c r="D1950" i="21" s="1"/>
  <c r="D1951" i="21" s="1"/>
  <c r="D1952" i="21" s="1"/>
  <c r="D1953" i="21" s="1"/>
  <c r="D1954" i="21" s="1"/>
  <c r="D1955" i="21" s="1"/>
  <c r="D1956" i="21" s="1"/>
  <c r="D1957" i="21" s="1"/>
  <c r="D1958" i="21" s="1"/>
  <c r="D1959" i="21" s="1"/>
  <c r="D1960" i="21" s="1"/>
  <c r="D1961" i="21" s="1"/>
  <c r="D1962" i="21" s="1"/>
  <c r="D1963" i="21" s="1"/>
  <c r="D1964" i="21" s="1"/>
  <c r="D1965" i="21" s="1"/>
  <c r="D1966" i="21" s="1"/>
  <c r="D1967" i="21" s="1"/>
  <c r="D1968" i="21" s="1"/>
  <c r="D1969" i="21" s="1"/>
  <c r="D1970" i="21" s="1"/>
  <c r="D1971" i="21" s="1"/>
  <c r="D1972" i="21" s="1"/>
  <c r="D1973" i="21" s="1"/>
  <c r="D1974" i="21" s="1"/>
  <c r="F1458" i="21"/>
  <c r="F1463" i="21"/>
  <c r="F1466" i="21"/>
  <c r="F1471" i="21"/>
  <c r="F1474" i="21"/>
  <c r="E1479" i="21"/>
  <c r="F1482" i="21"/>
  <c r="E1487" i="21"/>
  <c r="F1490" i="21"/>
  <c r="F1495" i="21"/>
  <c r="E1498" i="21"/>
  <c r="E1503" i="21"/>
  <c r="F1506" i="21"/>
  <c r="F1511" i="21"/>
  <c r="F1514" i="21"/>
  <c r="E1519" i="21"/>
  <c r="F1522" i="21"/>
  <c r="F1527" i="21"/>
  <c r="E1530" i="21"/>
  <c r="E1535" i="21"/>
  <c r="E1538" i="21"/>
  <c r="F1543" i="21"/>
  <c r="E1546" i="21"/>
  <c r="F1551" i="21"/>
  <c r="E1554" i="21"/>
  <c r="F1559" i="21"/>
  <c r="F1562" i="21"/>
  <c r="F1567" i="21"/>
  <c r="E1570" i="21"/>
  <c r="E1575" i="21"/>
  <c r="F1578" i="21"/>
  <c r="F1583" i="21"/>
  <c r="F1586" i="21"/>
  <c r="E1591" i="21"/>
  <c r="F1594" i="21"/>
  <c r="E1599" i="21"/>
  <c r="E1602" i="21"/>
  <c r="E1607" i="21"/>
  <c r="F1610" i="21"/>
  <c r="F1615" i="21"/>
  <c r="F1618" i="21"/>
  <c r="F1623" i="21"/>
  <c r="F1626" i="21"/>
  <c r="F1631" i="21"/>
  <c r="E1634" i="21"/>
  <c r="F1639" i="21"/>
  <c r="E1642" i="21"/>
  <c r="E1647" i="21"/>
  <c r="F1650" i="21"/>
  <c r="E1655" i="21"/>
  <c r="E1658" i="21"/>
  <c r="F1663" i="21"/>
  <c r="E1666" i="21"/>
  <c r="E1671" i="21"/>
  <c r="F1674" i="21"/>
  <c r="F1679" i="21"/>
  <c r="E1682" i="21"/>
  <c r="F1687" i="21"/>
  <c r="F1690" i="21"/>
  <c r="F1695" i="21"/>
  <c r="E1698" i="21"/>
  <c r="F1703" i="21"/>
  <c r="E1706" i="21"/>
  <c r="F1711" i="21"/>
  <c r="F1714" i="21"/>
  <c r="E1719" i="21"/>
  <c r="E1722" i="21"/>
  <c r="E1727" i="21"/>
  <c r="E1730" i="21"/>
  <c r="F1735" i="21"/>
  <c r="F1738" i="21"/>
  <c r="F1743" i="21"/>
  <c r="F1746" i="21"/>
  <c r="F1751" i="21"/>
  <c r="E1754" i="21"/>
  <c r="F1759" i="21"/>
  <c r="F1762" i="21"/>
  <c r="E1767" i="21"/>
  <c r="F1770" i="21"/>
  <c r="F1775" i="21"/>
  <c r="F1778" i="21"/>
  <c r="F1783" i="21"/>
  <c r="F1786" i="21"/>
  <c r="E1791" i="21"/>
  <c r="F1794" i="21"/>
  <c r="E1799" i="21"/>
  <c r="F1802" i="21"/>
  <c r="E1807" i="21"/>
  <c r="E1810" i="21"/>
  <c r="E1815" i="21"/>
  <c r="E1818" i="21"/>
  <c r="E1823" i="21"/>
  <c r="F1826" i="21"/>
  <c r="F1831" i="21"/>
  <c r="E1834" i="21"/>
  <c r="E1839" i="21"/>
  <c r="E1842" i="21"/>
  <c r="E1847" i="21"/>
  <c r="F1850" i="21"/>
  <c r="E1855" i="21"/>
  <c r="E1858" i="21"/>
  <c r="F1863" i="21"/>
  <c r="E1866" i="21"/>
  <c r="E1871" i="21"/>
  <c r="E1874" i="21"/>
  <c r="E1879" i="21"/>
  <c r="F1882" i="21"/>
  <c r="F1887" i="21"/>
  <c r="F1890" i="21"/>
  <c r="E1895" i="21"/>
  <c r="E1898" i="21"/>
  <c r="E1903" i="21"/>
  <c r="F1906" i="21"/>
  <c r="F1911" i="21"/>
  <c r="F1914" i="21"/>
  <c r="E1919" i="21"/>
  <c r="E1922" i="21"/>
  <c r="E1927" i="21"/>
  <c r="E1930" i="21"/>
  <c r="E1935" i="21"/>
  <c r="F1938" i="21"/>
  <c r="F1943" i="21"/>
  <c r="E1946" i="21"/>
  <c r="E1951" i="21"/>
  <c r="E1954" i="21"/>
  <c r="E1959" i="21"/>
  <c r="E1962" i="21"/>
  <c r="E1967" i="21"/>
  <c r="F1970" i="21"/>
  <c r="F1685" i="21"/>
  <c r="F1693" i="21"/>
  <c r="F1701" i="21"/>
  <c r="E1709" i="21"/>
  <c r="E1714" i="21"/>
  <c r="F1722" i="21"/>
  <c r="F1730" i="21"/>
  <c r="F1733" i="21"/>
  <c r="E1741" i="21"/>
  <c r="E1746" i="21"/>
  <c r="F1754" i="21"/>
  <c r="E1757" i="21"/>
  <c r="E1762" i="21"/>
  <c r="E1765" i="21"/>
  <c r="E1770" i="21"/>
  <c r="F1773" i="21"/>
  <c r="E1778" i="21"/>
  <c r="E1781" i="21"/>
  <c r="E1786" i="21"/>
  <c r="F1789" i="21"/>
  <c r="E1794" i="21"/>
  <c r="F1797" i="21"/>
  <c r="E1802" i="21"/>
  <c r="E1805" i="21"/>
  <c r="F1810" i="21"/>
  <c r="F1813" i="21"/>
  <c r="F1818" i="21"/>
  <c r="F1821" i="21"/>
  <c r="E1826" i="21"/>
  <c r="E1829" i="21"/>
  <c r="F1834" i="21"/>
  <c r="E1837" i="21"/>
  <c r="F1842" i="21"/>
  <c r="F1845" i="21"/>
  <c r="E1850" i="21"/>
  <c r="F1858" i="21"/>
  <c r="E1861" i="21"/>
  <c r="F1866" i="21"/>
  <c r="F1869" i="21"/>
  <c r="F1877" i="21"/>
  <c r="E1882" i="21"/>
  <c r="E1890" i="21"/>
  <c r="F1893" i="21"/>
  <c r="F1901" i="21"/>
  <c r="E1906" i="21"/>
  <c r="E1914" i="21"/>
  <c r="F1917" i="21"/>
  <c r="E1925" i="21"/>
  <c r="E1933" i="21"/>
  <c r="E1938" i="21"/>
  <c r="F1941" i="21"/>
  <c r="F1949" i="21"/>
  <c r="F1954" i="21"/>
  <c r="F1962" i="21"/>
  <c r="F1965" i="21"/>
  <c r="F1973" i="21"/>
  <c r="F1880" i="21"/>
  <c r="E1909" i="21"/>
  <c r="E1917" i="21"/>
  <c r="E1928" i="21"/>
  <c r="F1936" i="21"/>
  <c r="E1944" i="21"/>
  <c r="E1957" i="21"/>
  <c r="F1968" i="21"/>
  <c r="F1731" i="21"/>
  <c r="F1787" i="21"/>
  <c r="E1803" i="21"/>
  <c r="F1819" i="21"/>
  <c r="F1835" i="21"/>
  <c r="F1856" i="21"/>
  <c r="E1875" i="21"/>
  <c r="E1888" i="21"/>
  <c r="F1904" i="21"/>
  <c r="E1923" i="21"/>
  <c r="E1458" i="21"/>
  <c r="E1461" i="21"/>
  <c r="E1466" i="21"/>
  <c r="F1469" i="21"/>
  <c r="E1474" i="21"/>
  <c r="F1477" i="21"/>
  <c r="E1482" i="21"/>
  <c r="E1485" i="21"/>
  <c r="E1490" i="21"/>
  <c r="F1493" i="21"/>
  <c r="F1498" i="21"/>
  <c r="F1501" i="21"/>
  <c r="E1506" i="21"/>
  <c r="E1509" i="21"/>
  <c r="E1514" i="21"/>
  <c r="E1517" i="21"/>
  <c r="E1522" i="21"/>
  <c r="E1525" i="21"/>
  <c r="F1530" i="21"/>
  <c r="F1533" i="21"/>
  <c r="F1538" i="21"/>
  <c r="F1541" i="21"/>
  <c r="F1546" i="21"/>
  <c r="F1549" i="21"/>
  <c r="F1554" i="21"/>
  <c r="F1557" i="21"/>
  <c r="E1562" i="21"/>
  <c r="F1565" i="21"/>
  <c r="F1570" i="21"/>
  <c r="E1573" i="21"/>
  <c r="E1578" i="21"/>
  <c r="E1581" i="21"/>
  <c r="E1586" i="21"/>
  <c r="E1589" i="21"/>
  <c r="E1594" i="21"/>
  <c r="E1597" i="21"/>
  <c r="F1602" i="21"/>
  <c r="E1605" i="21"/>
  <c r="E1610" i="21"/>
  <c r="E1613" i="21"/>
  <c r="E1618" i="21"/>
  <c r="E1621" i="21"/>
  <c r="E1626" i="21"/>
  <c r="F1629" i="21"/>
  <c r="F1634" i="21"/>
  <c r="F1637" i="21"/>
  <c r="F1642" i="21"/>
  <c r="F1645" i="21"/>
  <c r="E1650" i="21"/>
  <c r="E1653" i="21"/>
  <c r="F1658" i="21"/>
  <c r="F1661" i="21"/>
  <c r="F1666" i="21"/>
  <c r="F1669" i="21"/>
  <c r="E1674" i="21"/>
  <c r="F1677" i="21"/>
  <c r="F1682" i="21"/>
  <c r="E1690" i="21"/>
  <c r="F1698" i="21"/>
  <c r="F1706" i="21"/>
  <c r="E1717" i="21"/>
  <c r="F1725" i="21"/>
  <c r="E1738" i="21"/>
  <c r="F1749" i="21"/>
  <c r="F1853" i="21"/>
  <c r="F1874" i="21"/>
  <c r="E1885" i="21"/>
  <c r="F1898" i="21"/>
  <c r="F1909" i="21"/>
  <c r="F1922" i="21"/>
  <c r="F1930" i="21"/>
  <c r="F1946" i="21"/>
  <c r="F1957" i="21"/>
  <c r="E1970" i="21"/>
  <c r="F1885" i="21"/>
  <c r="E1896" i="21"/>
  <c r="E1904" i="21"/>
  <c r="E1912" i="21"/>
  <c r="F1925" i="21"/>
  <c r="E1941" i="21"/>
  <c r="E1952" i="21"/>
  <c r="E1960" i="21"/>
  <c r="E1973" i="21"/>
  <c r="F1779" i="21"/>
  <c r="E1800" i="21"/>
  <c r="E1811" i="21"/>
  <c r="F1824" i="21"/>
  <c r="E1840" i="21"/>
  <c r="E1851" i="21"/>
  <c r="E1864" i="21"/>
  <c r="E1880" i="21"/>
  <c r="F1891" i="21"/>
  <c r="E1915" i="21"/>
  <c r="F1456" i="21"/>
  <c r="F1461" i="21"/>
  <c r="F1464" i="21"/>
  <c r="E1469" i="21"/>
  <c r="E1472" i="21"/>
  <c r="E1477" i="21"/>
  <c r="F1480" i="21"/>
  <c r="F1485" i="21"/>
  <c r="E1488" i="21"/>
  <c r="E1493" i="21"/>
  <c r="F1496" i="21"/>
  <c r="E1501" i="21"/>
  <c r="E1504" i="21"/>
  <c r="F1509" i="21"/>
  <c r="F1512" i="21"/>
  <c r="F1517" i="21"/>
  <c r="F1520" i="21"/>
  <c r="F1525" i="21"/>
  <c r="E1528" i="21"/>
  <c r="E1533" i="21"/>
  <c r="F1536" i="21"/>
  <c r="E1541" i="21"/>
  <c r="E1544" i="21"/>
  <c r="E1549" i="21"/>
  <c r="E1552" i="21"/>
  <c r="E1557" i="21"/>
  <c r="F1560" i="21"/>
  <c r="E1565" i="21"/>
  <c r="F1568" i="21"/>
  <c r="F1573" i="21"/>
  <c r="E1576" i="21"/>
  <c r="F1581" i="21"/>
  <c r="E1584" i="21"/>
  <c r="F1589" i="21"/>
  <c r="E1592" i="21"/>
  <c r="F1597" i="21"/>
  <c r="F1600" i="21"/>
  <c r="F1605" i="21"/>
  <c r="F1608" i="21"/>
  <c r="F1613" i="21"/>
  <c r="E1616" i="21"/>
  <c r="F1621" i="21"/>
  <c r="F1624" i="21"/>
  <c r="E1629" i="21"/>
  <c r="E1632" i="21"/>
  <c r="E1637" i="21"/>
  <c r="F1640" i="21"/>
  <c r="E1645" i="21"/>
  <c r="F1648" i="21"/>
  <c r="F1653" i="21"/>
  <c r="E1656" i="21"/>
  <c r="E1661" i="21"/>
  <c r="E1664" i="21"/>
  <c r="E1669" i="21"/>
  <c r="F1672" i="21"/>
  <c r="E1677" i="21"/>
  <c r="E1680" i="21"/>
  <c r="E1685" i="21"/>
  <c r="F1688" i="21"/>
  <c r="E1693" i="21"/>
  <c r="E1696" i="21"/>
  <c r="E1701" i="21"/>
  <c r="E1704" i="21"/>
  <c r="F1709" i="21"/>
  <c r="E1712" i="21"/>
  <c r="F1717" i="21"/>
  <c r="E1720" i="21"/>
  <c r="E1725" i="21"/>
  <c r="F1728" i="21"/>
  <c r="E1733" i="21"/>
  <c r="F1736" i="21"/>
  <c r="F1741" i="21"/>
  <c r="F1744" i="21"/>
  <c r="E1749" i="21"/>
  <c r="E1752" i="21"/>
  <c r="F1757" i="21"/>
  <c r="F1760" i="21"/>
  <c r="F1765" i="21"/>
  <c r="F1768" i="21"/>
  <c r="E1773" i="21"/>
  <c r="F1776" i="21"/>
  <c r="F1781" i="21"/>
  <c r="F1784" i="21"/>
  <c r="E1789" i="21"/>
  <c r="E1792" i="21"/>
  <c r="E1797" i="21"/>
  <c r="F1800" i="21"/>
  <c r="F1805" i="21"/>
  <c r="E1808" i="21"/>
  <c r="E1813" i="21"/>
  <c r="E1816" i="21"/>
  <c r="E1821" i="21"/>
  <c r="E1824" i="21"/>
  <c r="F1829" i="21"/>
  <c r="E1832" i="21"/>
  <c r="F1837" i="21"/>
  <c r="F1840" i="21"/>
  <c r="E1845" i="21"/>
  <c r="E1848" i="21"/>
  <c r="E1853" i="21"/>
  <c r="E1856" i="21"/>
  <c r="F1861" i="21"/>
  <c r="F1864" i="21"/>
  <c r="E1869" i="21"/>
  <c r="F1872" i="21"/>
  <c r="E1877" i="21"/>
  <c r="F1888" i="21"/>
  <c r="E1893" i="21"/>
  <c r="E1901" i="21"/>
  <c r="E1920" i="21"/>
  <c r="F1933" i="21"/>
  <c r="E1949" i="21"/>
  <c r="E1965" i="21"/>
  <c r="E1736" i="21"/>
  <c r="F1755" i="21"/>
  <c r="E1768" i="21"/>
  <c r="E1776" i="21"/>
  <c r="E1784" i="21"/>
  <c r="E1795" i="21"/>
  <c r="F1816" i="21"/>
  <c r="E1827" i="21"/>
  <c r="F1832" i="21"/>
  <c r="F1859" i="21"/>
  <c r="E1872" i="21"/>
  <c r="E1883" i="21"/>
  <c r="E1899" i="21"/>
  <c r="E1907" i="21"/>
  <c r="E1456" i="21"/>
  <c r="F1459" i="21"/>
  <c r="E1464" i="21"/>
  <c r="F1467" i="21"/>
  <c r="F1472" i="21"/>
  <c r="E1475" i="21"/>
  <c r="E1480" i="21"/>
  <c r="F1483" i="21"/>
  <c r="F1488" i="21"/>
  <c r="F1491" i="21"/>
  <c r="E1496" i="21"/>
  <c r="E1499" i="21"/>
  <c r="F1504" i="21"/>
  <c r="E1507" i="21"/>
  <c r="E1512" i="21"/>
  <c r="F1515" i="21"/>
  <c r="E1520" i="21"/>
  <c r="E1523" i="21"/>
  <c r="F1528" i="21"/>
  <c r="E1531" i="21"/>
  <c r="E1536" i="21"/>
  <c r="E1539" i="21"/>
  <c r="F1544" i="21"/>
  <c r="F1547" i="21"/>
  <c r="F1552" i="21"/>
  <c r="E1555" i="21"/>
  <c r="E1560" i="21"/>
  <c r="F1563" i="21"/>
  <c r="E1568" i="21"/>
  <c r="E1571" i="21"/>
  <c r="F1576" i="21"/>
  <c r="E1579" i="21"/>
  <c r="F1584" i="21"/>
  <c r="E1587" i="21"/>
  <c r="F1592" i="21"/>
  <c r="F1595" i="21"/>
  <c r="E1600" i="21"/>
  <c r="E1603" i="21"/>
  <c r="E1608" i="21"/>
  <c r="E1611" i="21"/>
  <c r="F1616" i="21"/>
  <c r="E1619" i="21"/>
  <c r="E1624" i="21"/>
  <c r="F1627" i="21"/>
  <c r="F1632" i="21"/>
  <c r="E1635" i="21"/>
  <c r="E1640" i="21"/>
  <c r="E1643" i="21"/>
  <c r="E1648" i="21"/>
  <c r="E1651" i="21"/>
  <c r="F1656" i="21"/>
  <c r="F1659" i="21"/>
  <c r="F1664" i="21"/>
  <c r="E1667" i="21"/>
  <c r="E1672" i="21"/>
  <c r="F1675" i="21"/>
  <c r="F1680" i="21"/>
  <c r="F1683" i="21"/>
  <c r="E1688" i="21"/>
  <c r="F1691" i="21"/>
  <c r="F1696" i="21"/>
  <c r="E1699" i="21"/>
  <c r="F1704" i="21"/>
  <c r="E1707" i="21"/>
  <c r="F1712" i="21"/>
  <c r="E1715" i="21"/>
  <c r="F1720" i="21"/>
  <c r="E1723" i="21"/>
  <c r="E1728" i="21"/>
  <c r="E1739" i="21"/>
  <c r="E1744" i="21"/>
  <c r="E1747" i="21"/>
  <c r="F1752" i="21"/>
  <c r="E1760" i="21"/>
  <c r="E1763" i="21"/>
  <c r="F1771" i="21"/>
  <c r="F1792" i="21"/>
  <c r="F1808" i="21"/>
  <c r="E1843" i="21"/>
  <c r="F1848" i="21"/>
  <c r="E1867" i="21"/>
  <c r="F1896" i="21"/>
  <c r="F1912" i="21"/>
  <c r="F1457" i="21"/>
  <c r="E1460" i="21"/>
  <c r="F1465" i="21"/>
  <c r="E1468" i="21"/>
  <c r="E1473" i="21"/>
  <c r="F1476" i="21"/>
  <c r="E1481" i="21"/>
  <c r="F1484" i="21"/>
  <c r="E1489" i="21"/>
  <c r="F1492" i="21"/>
  <c r="F1497" i="21"/>
  <c r="F1500" i="21"/>
  <c r="F1505" i="21"/>
  <c r="E1508" i="21"/>
  <c r="E1513" i="21"/>
  <c r="E1516" i="21"/>
  <c r="F1521" i="21"/>
  <c r="F1524" i="21"/>
  <c r="E1529" i="21"/>
  <c r="E1532" i="21"/>
  <c r="E1537" i="21"/>
  <c r="E1540" i="21"/>
  <c r="F1545" i="21"/>
  <c r="E1548" i="21"/>
  <c r="E1553" i="21"/>
  <c r="F1556" i="21"/>
  <c r="F1470" i="21"/>
  <c r="F1475" i="21"/>
  <c r="F1479" i="21"/>
  <c r="E1484" i="21"/>
  <c r="F1502" i="21"/>
  <c r="F1507" i="21"/>
  <c r="E1511" i="21"/>
  <c r="F1516" i="21"/>
  <c r="F1534" i="21"/>
  <c r="F1539" i="21"/>
  <c r="E1543" i="21"/>
  <c r="F1548" i="21"/>
  <c r="F1561" i="21"/>
  <c r="E1569" i="21"/>
  <c r="F1577" i="21"/>
  <c r="E1585" i="21"/>
  <c r="F1593" i="21"/>
  <c r="F1601" i="21"/>
  <c r="E1609" i="21"/>
  <c r="E1617" i="21"/>
  <c r="E1625" i="21"/>
  <c r="E1633" i="21"/>
  <c r="E1641" i="21"/>
  <c r="F1649" i="21"/>
  <c r="E1657" i="21"/>
  <c r="E1665" i="21"/>
  <c r="E1673" i="21"/>
  <c r="F1681" i="21"/>
  <c r="E1689" i="21"/>
  <c r="E1697" i="21"/>
  <c r="E1705" i="21"/>
  <c r="F1713" i="21"/>
  <c r="E1721" i="21"/>
  <c r="E1729" i="21"/>
  <c r="F1737" i="21"/>
  <c r="F1745" i="21"/>
  <c r="F1753" i="21"/>
  <c r="F1761" i="21"/>
  <c r="F1769" i="21"/>
  <c r="E1777" i="21"/>
  <c r="F1785" i="21"/>
  <c r="F1793" i="21"/>
  <c r="F1801" i="21"/>
  <c r="E1809" i="21"/>
  <c r="E1817" i="21"/>
  <c r="E1825" i="21"/>
  <c r="E1833" i="21"/>
  <c r="F1841" i="21"/>
  <c r="F1849" i="21"/>
  <c r="F1857" i="21"/>
  <c r="F1865" i="21"/>
  <c r="F1873" i="21"/>
  <c r="F1881" i="21"/>
  <c r="E1889" i="21"/>
  <c r="F1897" i="21"/>
  <c r="F1905" i="21"/>
  <c r="F1913" i="21"/>
  <c r="F1921" i="21"/>
  <c r="F1932" i="21"/>
  <c r="E1939" i="21"/>
  <c r="E1950" i="21"/>
  <c r="F1953" i="21"/>
  <c r="F1964" i="21"/>
  <c r="F1971" i="21"/>
  <c r="F1774" i="21"/>
  <c r="F1790" i="21"/>
  <c r="E1798" i="21"/>
  <c r="E1814" i="21"/>
  <c r="E1822" i="21"/>
  <c r="F1830" i="21"/>
  <c r="E1854" i="21"/>
  <c r="F1862" i="21"/>
  <c r="F1870" i="21"/>
  <c r="E1886" i="21"/>
  <c r="F1894" i="21"/>
  <c r="F1910" i="21"/>
  <c r="E1921" i="21"/>
  <c r="F1929" i="21"/>
  <c r="E1943" i="21"/>
  <c r="F1950" i="21"/>
  <c r="E1964" i="21"/>
  <c r="E1968" i="21"/>
  <c r="F1499" i="21"/>
  <c r="E1670" i="21"/>
  <c r="F1678" i="21"/>
  <c r="E1718" i="21"/>
  <c r="E1726" i="21"/>
  <c r="F1742" i="21"/>
  <c r="E1766" i="21"/>
  <c r="E1790" i="21"/>
  <c r="F1814" i="21"/>
  <c r="F1822" i="21"/>
  <c r="E1862" i="21"/>
  <c r="E1870" i="21"/>
  <c r="F1886" i="21"/>
  <c r="E1929" i="21"/>
  <c r="F1940" i="21"/>
  <c r="E1961" i="21"/>
  <c r="E1972" i="21"/>
  <c r="F1486" i="21"/>
  <c r="F1550" i="21"/>
  <c r="F1571" i="21"/>
  <c r="E1595" i="21"/>
  <c r="F1619" i="21"/>
  <c r="F1651" i="21"/>
  <c r="E1683" i="21"/>
  <c r="F1707" i="21"/>
  <c r="F1723" i="21"/>
  <c r="F1747" i="21"/>
  <c r="F1766" i="21"/>
  <c r="F1795" i="21"/>
  <c r="F1811" i="21"/>
  <c r="E1835" i="21"/>
  <c r="F1875" i="21"/>
  <c r="F1899" i="21"/>
  <c r="F1915" i="21"/>
  <c r="E1940" i="21"/>
  <c r="F1955" i="21"/>
  <c r="F1972" i="21"/>
  <c r="F1468" i="21"/>
  <c r="E1615" i="21"/>
  <c r="F1647" i="21"/>
  <c r="E1663" i="21"/>
  <c r="E1695" i="21"/>
  <c r="F1727" i="21"/>
  <c r="E1751" i="21"/>
  <c r="E1775" i="21"/>
  <c r="F1799" i="21"/>
  <c r="F1855" i="21"/>
  <c r="F1879" i="21"/>
  <c r="F1903" i="21"/>
  <c r="E1937" i="21"/>
  <c r="F1473" i="21"/>
  <c r="F1537" i="21"/>
  <c r="E1620" i="21"/>
  <c r="F1636" i="21"/>
  <c r="F1660" i="21"/>
  <c r="F1692" i="21"/>
  <c r="E1732" i="21"/>
  <c r="E1740" i="21"/>
  <c r="E1756" i="21"/>
  <c r="E1788" i="21"/>
  <c r="F1812" i="21"/>
  <c r="E1844" i="21"/>
  <c r="E1884" i="21"/>
  <c r="F1908" i="21"/>
  <c r="F1927" i="21"/>
  <c r="F1959" i="21"/>
  <c r="E1492" i="21"/>
  <c r="E1524" i="21"/>
  <c r="E1551" i="21"/>
  <c r="F1564" i="21"/>
  <c r="E1612" i="21"/>
  <c r="F1620" i="21"/>
  <c r="F1676" i="21"/>
  <c r="F1740" i="21"/>
  <c r="E1772" i="21"/>
  <c r="F1788" i="21"/>
  <c r="E1820" i="21"/>
  <c r="F1844" i="21"/>
  <c r="F1884" i="21"/>
  <c r="E1908" i="21"/>
  <c r="F1931" i="21"/>
  <c r="F1956" i="21"/>
  <c r="F1974" i="21"/>
  <c r="E1956" i="21"/>
  <c r="E1974" i="21"/>
  <c r="E1457" i="21"/>
  <c r="E1462" i="21"/>
  <c r="F1489" i="21"/>
  <c r="F1494" i="21"/>
  <c r="E1521" i="21"/>
  <c r="E1526" i="21"/>
  <c r="F1553" i="21"/>
  <c r="E1558" i="21"/>
  <c r="E1566" i="21"/>
  <c r="F1574" i="21"/>
  <c r="E1582" i="21"/>
  <c r="F1590" i="21"/>
  <c r="E1598" i="21"/>
  <c r="F1606" i="21"/>
  <c r="E1614" i="21"/>
  <c r="E1622" i="21"/>
  <c r="E1630" i="21"/>
  <c r="E1638" i="21"/>
  <c r="E1646" i="21"/>
  <c r="E1654" i="21"/>
  <c r="E1662" i="21"/>
  <c r="F1670" i="21"/>
  <c r="E1678" i="21"/>
  <c r="E1686" i="21"/>
  <c r="F1694" i="21"/>
  <c r="E1702" i="21"/>
  <c r="E1710" i="21"/>
  <c r="F1718" i="21"/>
  <c r="F1726" i="21"/>
  <c r="E1734" i="21"/>
  <c r="E1742" i="21"/>
  <c r="F1750" i="21"/>
  <c r="E1758" i="21"/>
  <c r="F1782" i="21"/>
  <c r="E1806" i="21"/>
  <c r="E1838" i="21"/>
  <c r="E1846" i="21"/>
  <c r="F1878" i="21"/>
  <c r="F1902" i="21"/>
  <c r="E1918" i="21"/>
  <c r="E1932" i="21"/>
  <c r="E1936" i="21"/>
  <c r="E1947" i="21"/>
  <c r="F1961" i="21"/>
  <c r="E1467" i="21"/>
  <c r="F1598" i="21"/>
  <c r="F1622" i="21"/>
  <c r="F1630" i="21"/>
  <c r="F1646" i="21"/>
  <c r="F1662" i="21"/>
  <c r="F1686" i="21"/>
  <c r="F1710" i="21"/>
  <c r="F1758" i="21"/>
  <c r="E1774" i="21"/>
  <c r="F1806" i="21"/>
  <c r="F1838" i="21"/>
  <c r="F1854" i="21"/>
  <c r="E1878" i="21"/>
  <c r="E1902" i="21"/>
  <c r="E1926" i="21"/>
  <c r="F1947" i="21"/>
  <c r="F1481" i="21"/>
  <c r="E1545" i="21"/>
  <c r="F1579" i="21"/>
  <c r="F1603" i="21"/>
  <c r="E1627" i="21"/>
  <c r="F1643" i="21"/>
  <c r="F1667" i="21"/>
  <c r="F1699" i="21"/>
  <c r="F1739" i="21"/>
  <c r="F1763" i="21"/>
  <c r="E1787" i="21"/>
  <c r="F1827" i="21"/>
  <c r="F1851" i="21"/>
  <c r="F1867" i="21"/>
  <c r="E1891" i="21"/>
  <c r="F1926" i="21"/>
  <c r="F1944" i="21"/>
  <c r="E1958" i="21"/>
  <c r="E1463" i="21"/>
  <c r="E1623" i="21"/>
  <c r="F1655" i="21"/>
  <c r="E1679" i="21"/>
  <c r="E1711" i="21"/>
  <c r="E1743" i="21"/>
  <c r="E1783" i="21"/>
  <c r="F1807" i="21"/>
  <c r="E1831" i="21"/>
  <c r="E1863" i="21"/>
  <c r="E1887" i="21"/>
  <c r="F1919" i="21"/>
  <c r="E1510" i="21"/>
  <c r="E1564" i="21"/>
  <c r="F1572" i="21"/>
  <c r="F1612" i="21"/>
  <c r="F1644" i="21"/>
  <c r="F1668" i="21"/>
  <c r="F1716" i="21"/>
  <c r="E1748" i="21"/>
  <c r="F1772" i="21"/>
  <c r="E1804" i="21"/>
  <c r="E1836" i="21"/>
  <c r="E1860" i="21"/>
  <c r="E1892" i="21"/>
  <c r="E1945" i="21"/>
  <c r="E1963" i="21"/>
  <c r="F1460" i="21"/>
  <c r="F1542" i="21"/>
  <c r="E1580" i="21"/>
  <c r="E1604" i="21"/>
  <c r="E1636" i="21"/>
  <c r="E1660" i="21"/>
  <c r="E1684" i="21"/>
  <c r="E1724" i="21"/>
  <c r="F1748" i="21"/>
  <c r="F1804" i="21"/>
  <c r="F1836" i="21"/>
  <c r="E1876" i="21"/>
  <c r="F1892" i="21"/>
  <c r="F1920" i="21"/>
  <c r="F1945" i="21"/>
  <c r="F1939" i="21"/>
  <c r="F1960" i="21"/>
  <c r="F1462" i="21"/>
  <c r="E1471" i="21"/>
  <c r="E1476" i="21"/>
  <c r="E1494" i="21"/>
  <c r="F1503" i="21"/>
  <c r="F1508" i="21"/>
  <c r="F1526" i="21"/>
  <c r="F1531" i="21"/>
  <c r="F1535" i="21"/>
  <c r="F1540" i="21"/>
  <c r="F1558" i="21"/>
  <c r="F1566" i="21"/>
  <c r="E1574" i="21"/>
  <c r="F1582" i="21"/>
  <c r="E1590" i="21"/>
  <c r="E1606" i="21"/>
  <c r="F1614" i="21"/>
  <c r="F1638" i="21"/>
  <c r="F1654" i="21"/>
  <c r="E1694" i="21"/>
  <c r="F1702" i="21"/>
  <c r="F1734" i="21"/>
  <c r="E1750" i="21"/>
  <c r="E1782" i="21"/>
  <c r="F1798" i="21"/>
  <c r="E1830" i="21"/>
  <c r="F1846" i="21"/>
  <c r="E1894" i="21"/>
  <c r="E1910" i="21"/>
  <c r="F1918" i="21"/>
  <c r="F1958" i="21"/>
  <c r="F1513" i="21"/>
  <c r="E1563" i="21"/>
  <c r="F1587" i="21"/>
  <c r="F1611" i="21"/>
  <c r="F1635" i="21"/>
  <c r="E1659" i="21"/>
  <c r="E1675" i="21"/>
  <c r="E1691" i="21"/>
  <c r="F1715" i="21"/>
  <c r="E1731" i="21"/>
  <c r="E1755" i="21"/>
  <c r="E1771" i="21"/>
  <c r="E1779" i="21"/>
  <c r="F1803" i="21"/>
  <c r="E1819" i="21"/>
  <c r="F1843" i="21"/>
  <c r="E1859" i="21"/>
  <c r="F1883" i="21"/>
  <c r="F1907" i="21"/>
  <c r="F1937" i="21"/>
  <c r="F1951" i="21"/>
  <c r="E1969" i="21"/>
  <c r="E1459" i="21"/>
  <c r="F1599" i="21"/>
  <c r="E1631" i="21"/>
  <c r="F1671" i="21"/>
  <c r="F1767" i="21"/>
  <c r="F1815" i="21"/>
  <c r="F1839" i="21"/>
  <c r="F1871" i="21"/>
  <c r="F1966" i="21"/>
  <c r="F1478" i="21"/>
  <c r="E1542" i="21"/>
  <c r="F1580" i="21"/>
  <c r="E1628" i="21"/>
  <c r="F1652" i="21"/>
  <c r="E1676" i="21"/>
  <c r="E1708" i="21"/>
  <c r="F1724" i="21"/>
  <c r="E1764" i="21"/>
  <c r="F1780" i="21"/>
  <c r="F1852" i="21"/>
  <c r="F1876" i="21"/>
  <c r="E1931" i="21"/>
  <c r="E1948" i="21"/>
  <c r="E1966" i="21"/>
  <c r="F1510" i="21"/>
  <c r="E1547" i="21"/>
  <c r="E1572" i="21"/>
  <c r="F1596" i="21"/>
  <c r="E1652" i="21"/>
  <c r="E1668" i="21"/>
  <c r="F1708" i="21"/>
  <c r="F1764" i="21"/>
  <c r="E1780" i="21"/>
  <c r="E1812" i="21"/>
  <c r="F1828" i="21"/>
  <c r="F1860" i="21"/>
  <c r="F1900" i="21"/>
  <c r="E1924" i="21"/>
  <c r="F1942" i="21"/>
  <c r="F1963" i="21"/>
  <c r="E1953" i="21"/>
  <c r="F1967" i="21"/>
  <c r="E1518" i="21"/>
  <c r="E1934" i="21"/>
  <c r="E1955" i="21"/>
  <c r="F1969" i="21"/>
  <c r="F1604" i="21"/>
  <c r="E1700" i="21"/>
  <c r="F1796" i="21"/>
  <c r="E1916" i="21"/>
  <c r="F1952" i="21"/>
  <c r="E1478" i="21"/>
  <c r="E1515" i="21"/>
  <c r="E1556" i="21"/>
  <c r="F1628" i="21"/>
  <c r="F1700" i="21"/>
  <c r="F1756" i="21"/>
  <c r="F1916" i="21"/>
  <c r="E1971" i="21"/>
  <c r="E1486" i="21"/>
  <c r="E1491" i="21"/>
  <c r="E1495" i="21"/>
  <c r="E1500" i="21"/>
  <c r="F1518" i="21"/>
  <c r="F1523" i="21"/>
  <c r="E1527" i="21"/>
  <c r="F1532" i="21"/>
  <c r="E1550" i="21"/>
  <c r="F1555" i="21"/>
  <c r="E1559" i="21"/>
  <c r="E1567" i="21"/>
  <c r="F1575" i="21"/>
  <c r="E1583" i="21"/>
  <c r="F1591" i="21"/>
  <c r="F1607" i="21"/>
  <c r="E1639" i="21"/>
  <c r="E1687" i="21"/>
  <c r="E1703" i="21"/>
  <c r="F1719" i="21"/>
  <c r="E1735" i="21"/>
  <c r="E1759" i="21"/>
  <c r="F1791" i="21"/>
  <c r="F1823" i="21"/>
  <c r="F1847" i="21"/>
  <c r="F1895" i="21"/>
  <c r="E1911" i="21"/>
  <c r="F1923" i="21"/>
  <c r="F1948" i="21"/>
  <c r="E1596" i="21"/>
  <c r="F1684" i="21"/>
  <c r="F1820" i="21"/>
  <c r="E1868" i="21"/>
  <c r="F1934" i="21"/>
  <c r="F1487" i="21"/>
  <c r="F1519" i="21"/>
  <c r="F1588" i="21"/>
  <c r="E1692" i="21"/>
  <c r="F1732" i="21"/>
  <c r="E1852" i="21"/>
  <c r="E1942" i="21"/>
  <c r="E1505" i="21"/>
  <c r="E1588" i="21"/>
  <c r="E1828" i="21"/>
  <c r="E1900" i="21"/>
  <c r="E1483" i="21"/>
  <c r="E1644" i="21"/>
  <c r="E1716" i="21"/>
  <c r="E1796" i="21"/>
  <c r="F1868" i="21"/>
  <c r="E1465" i="21"/>
  <c r="E1470" i="21"/>
  <c r="E1497" i="21"/>
  <c r="E1502" i="21"/>
  <c r="F1529" i="21"/>
  <c r="E1534" i="21"/>
  <c r="E1561" i="21"/>
  <c r="F1569" i="21"/>
  <c r="E1577" i="21"/>
  <c r="F1585" i="21"/>
  <c r="E1593" i="21"/>
  <c r="E1601" i="21"/>
  <c r="F1609" i="21"/>
  <c r="F1617" i="21"/>
  <c r="F1625" i="21"/>
  <c r="F1633" i="21"/>
  <c r="F1641" i="21"/>
  <c r="E1649" i="21"/>
  <c r="F1657" i="21"/>
  <c r="F1665" i="21"/>
  <c r="F1673" i="21"/>
  <c r="E1681" i="21"/>
  <c r="F1689" i="21"/>
  <c r="F1697" i="21"/>
  <c r="F1705" i="21"/>
  <c r="E1713" i="21"/>
  <c r="F1721" i="21"/>
  <c r="F1729" i="21"/>
  <c r="E1737" i="21"/>
  <c r="E1745" i="21"/>
  <c r="E1753" i="21"/>
  <c r="E1761" i="21"/>
  <c r="E1769" i="21"/>
  <c r="F1777" i="21"/>
  <c r="E1785" i="21"/>
  <c r="E1793" i="21"/>
  <c r="E1801" i="21"/>
  <c r="F1809" i="21"/>
  <c r="F1817" i="21"/>
  <c r="F1825" i="21"/>
  <c r="F1833" i="21"/>
  <c r="E1841" i="21"/>
  <c r="E1849" i="21"/>
  <c r="E1857" i="21"/>
  <c r="E1865" i="21"/>
  <c r="E1873" i="21"/>
  <c r="E1881" i="21"/>
  <c r="F1889" i="21"/>
  <c r="E1897" i="21"/>
  <c r="E1905" i="21"/>
  <c r="E1913" i="21"/>
  <c r="F1924" i="21"/>
  <c r="F1928" i="21"/>
  <c r="F1935" i="21"/>
  <c r="I8" i="29"/>
  <c r="G8" i="29"/>
  <c r="J8" i="29" l="1"/>
  <c r="H8" i="29"/>
  <c r="D1975" i="21"/>
  <c r="F1975" i="21"/>
  <c r="E1975" i="21"/>
  <c r="K8" i="29" l="1"/>
  <c r="D1976" i="21"/>
  <c r="D1977" i="21"/>
  <c r="D1978" i="21"/>
  <c r="D1979" i="21" s="1"/>
  <c r="D1980" i="21"/>
  <c r="D1981" i="21"/>
  <c r="D1982" i="21"/>
  <c r="D1983" i="21" s="1"/>
  <c r="D1984" i="21" s="1"/>
  <c r="D1985" i="21" s="1"/>
  <c r="D1986" i="21" s="1"/>
  <c r="D1987" i="21" s="1"/>
  <c r="D1988" i="21" s="1"/>
  <c r="D1989" i="21" s="1"/>
  <c r="D1990" i="21"/>
  <c r="D1991" i="21" s="1"/>
  <c r="D1992" i="21" s="1"/>
  <c r="D1993" i="21" s="1"/>
  <c r="D1994" i="21" s="1"/>
  <c r="D1995" i="21" s="1"/>
  <c r="D1996" i="21" s="1"/>
  <c r="D1997" i="21" s="1"/>
  <c r="D1998" i="21"/>
  <c r="D1999" i="21" s="1"/>
  <c r="D2000" i="21" s="1"/>
  <c r="D2001" i="21" s="1"/>
  <c r="D2002" i="21" s="1"/>
  <c r="D2003" i="21" s="1"/>
  <c r="D2004" i="21" s="1"/>
  <c r="D2005" i="21" s="1"/>
  <c r="D2006" i="21"/>
  <c r="D2007" i="21" s="1"/>
  <c r="D2008" i="21" s="1"/>
  <c r="D2009" i="21" s="1"/>
  <c r="D2010" i="21" s="1"/>
  <c r="D2011" i="21" s="1"/>
  <c r="D2012" i="21" s="1"/>
  <c r="D2013" i="21" s="1"/>
  <c r="D2014" i="21"/>
  <c r="D2015" i="21" s="1"/>
  <c r="D2016" i="21" s="1"/>
  <c r="D2017" i="21" s="1"/>
  <c r="D2018" i="21" s="1"/>
  <c r="D2019" i="21" s="1"/>
  <c r="D2020" i="21" s="1"/>
  <c r="D2021" i="21" s="1"/>
  <c r="D2022" i="21"/>
  <c r="D2023" i="21" s="1"/>
  <c r="D2024" i="21" s="1"/>
  <c r="D2025" i="21" s="1"/>
  <c r="D2026" i="21" s="1"/>
  <c r="D2027" i="21" s="1"/>
  <c r="D2028" i="21" s="1"/>
  <c r="D2029" i="21" s="1"/>
  <c r="D2030" i="21"/>
  <c r="D2031" i="21" s="1"/>
  <c r="D2032" i="21" s="1"/>
  <c r="D2033" i="21" s="1"/>
  <c r="D2034" i="21" s="1"/>
  <c r="D2035" i="21" s="1"/>
  <c r="D2036" i="21" s="1"/>
  <c r="D2037" i="21" s="1"/>
  <c r="D2038" i="21"/>
  <c r="D2039" i="21" s="1"/>
  <c r="D2040" i="21" s="1"/>
  <c r="D2041" i="21" s="1"/>
  <c r="D2042" i="21" s="1"/>
  <c r="D2043" i="21" s="1"/>
  <c r="D2044" i="21" s="1"/>
  <c r="D2045" i="21" s="1"/>
  <c r="D2046" i="21"/>
  <c r="D2047" i="21" s="1"/>
  <c r="D2048" i="21" s="1"/>
  <c r="D2049" i="21" s="1"/>
  <c r="D2050" i="21" s="1"/>
  <c r="D2051" i="21" s="1"/>
  <c r="D2052" i="21" s="1"/>
  <c r="D2053" i="21" s="1"/>
  <c r="D2054" i="21"/>
  <c r="D2055" i="21" s="1"/>
  <c r="D2056" i="21" s="1"/>
  <c r="D2057" i="21" s="1"/>
  <c r="D2058" i="21" s="1"/>
  <c r="D2059" i="21" s="1"/>
  <c r="D2060" i="21" s="1"/>
  <c r="D2061" i="21" s="1"/>
  <c r="D2062" i="21"/>
  <c r="D2063" i="21" s="1"/>
  <c r="D2064" i="21" s="1"/>
  <c r="D2065" i="21" s="1"/>
  <c r="D2066" i="21" s="1"/>
  <c r="D2067" i="21" s="1"/>
  <c r="D2068" i="21" s="1"/>
  <c r="D2069" i="21" s="1"/>
  <c r="D2070" i="21"/>
  <c r="D2071" i="21" s="1"/>
  <c r="D2072" i="21" s="1"/>
  <c r="D2073" i="21" s="1"/>
  <c r="D2074" i="21" s="1"/>
  <c r="D2075" i="21" s="1"/>
  <c r="D2076" i="21" s="1"/>
  <c r="D2077" i="21" s="1"/>
  <c r="D2078" i="21"/>
  <c r="D2079" i="21" s="1"/>
  <c r="D2080" i="21" s="1"/>
  <c r="D2081" i="21" s="1"/>
  <c r="D2082" i="21" s="1"/>
  <c r="D2083" i="21" s="1"/>
  <c r="D2084" i="21" s="1"/>
  <c r="D2085" i="21" s="1"/>
  <c r="D2086" i="21"/>
  <c r="D2087" i="21" s="1"/>
  <c r="D2088" i="21" s="1"/>
  <c r="D2089" i="21" s="1"/>
  <c r="D2090" i="21" s="1"/>
  <c r="D2091" i="21" s="1"/>
  <c r="D2092" i="21" s="1"/>
  <c r="D2093" i="21" s="1"/>
  <c r="D2094" i="21"/>
  <c r="D2095" i="21" s="1"/>
  <c r="D2096" i="21" s="1"/>
  <c r="D2097" i="21" s="1"/>
  <c r="D2098" i="21" s="1"/>
  <c r="D2099" i="21" s="1"/>
  <c r="D2100" i="21" s="1"/>
  <c r="D2101" i="21" s="1"/>
  <c r="D2102" i="21"/>
  <c r="D2103" i="21" s="1"/>
  <c r="D2104" i="21" s="1"/>
  <c r="D2105" i="21" s="1"/>
  <c r="D2106" i="21" s="1"/>
  <c r="D2107" i="21" s="1"/>
  <c r="D2108" i="21" s="1"/>
  <c r="D2109" i="21" s="1"/>
  <c r="D2110" i="21"/>
  <c r="D2111" i="21" s="1"/>
  <c r="D2112" i="21" s="1"/>
  <c r="D2113" i="21" s="1"/>
  <c r="D2114" i="21" s="1"/>
  <c r="D2115" i="21" s="1"/>
  <c r="D2116" i="21" s="1"/>
  <c r="D2117" i="21" s="1"/>
  <c r="D2118" i="21"/>
  <c r="D2119" i="21" s="1"/>
  <c r="D2120" i="21" s="1"/>
  <c r="D2121" i="21" s="1"/>
  <c r="D2122" i="21" s="1"/>
  <c r="D2123" i="21" s="1"/>
  <c r="D2124" i="21" s="1"/>
  <c r="D2125" i="21" s="1"/>
  <c r="D2126" i="21"/>
  <c r="D2127" i="21" s="1"/>
  <c r="D2128" i="21" s="1"/>
  <c r="D2129" i="21" s="1"/>
  <c r="D2130" i="21" s="1"/>
  <c r="D2131" i="21" s="1"/>
  <c r="D2132" i="21" s="1"/>
  <c r="D2133" i="21" s="1"/>
  <c r="D2134" i="21"/>
  <c r="D2135" i="21" s="1"/>
  <c r="D2136" i="21" s="1"/>
  <c r="D2137" i="21" s="1"/>
  <c r="D2138" i="21" s="1"/>
  <c r="D2139" i="21" s="1"/>
  <c r="D2140" i="21" s="1"/>
  <c r="D2141" i="21" s="1"/>
  <c r="D2142" i="21"/>
  <c r="D2143" i="21" s="1"/>
  <c r="D2144" i="21" s="1"/>
  <c r="D2145" i="21" s="1"/>
  <c r="D2146" i="21" s="1"/>
  <c r="D2147" i="21" s="1"/>
  <c r="D2148" i="21" s="1"/>
  <c r="D2149" i="21" s="1"/>
  <c r="D2150" i="21"/>
  <c r="D2151" i="21" s="1"/>
  <c r="D2152" i="21" s="1"/>
  <c r="D2153" i="21" s="1"/>
  <c r="D2154" i="21" s="1"/>
  <c r="D2155" i="21" s="1"/>
  <c r="D2156" i="21" s="1"/>
  <c r="D2157" i="21" s="1"/>
  <c r="D2158" i="21"/>
  <c r="D2159" i="21" s="1"/>
  <c r="D2160" i="21" s="1"/>
  <c r="D2161" i="21" s="1"/>
  <c r="D2162" i="21" s="1"/>
  <c r="D2163" i="21" s="1"/>
  <c r="D2164" i="21" s="1"/>
  <c r="D2165" i="21" s="1"/>
  <c r="D2166" i="21"/>
  <c r="D2167" i="21" s="1"/>
  <c r="D2168" i="21" s="1"/>
  <c r="D2169" i="21" s="1"/>
  <c r="D2170" i="21" s="1"/>
  <c r="D2171" i="21" s="1"/>
  <c r="D2172" i="21" s="1"/>
  <c r="D2173" i="21" s="1"/>
  <c r="D2174" i="21"/>
  <c r="D2175" i="21" s="1"/>
  <c r="D2176" i="21" s="1"/>
  <c r="D2177" i="21" s="1"/>
  <c r="D2178" i="21" s="1"/>
  <c r="D2179" i="21" s="1"/>
  <c r="D2180" i="21" s="1"/>
  <c r="D2181" i="21" s="1"/>
  <c r="D2182" i="21"/>
  <c r="D2183" i="21" s="1"/>
  <c r="D2184" i="21" s="1"/>
  <c r="D2185" i="21" s="1"/>
  <c r="D2186" i="21" s="1"/>
  <c r="D2187" i="21" s="1"/>
  <c r="D2188" i="21" s="1"/>
  <c r="D2189" i="21" s="1"/>
  <c r="D2190" i="21"/>
  <c r="D2191" i="21" s="1"/>
  <c r="D2192" i="21" s="1"/>
  <c r="D2193" i="21" s="1"/>
  <c r="D2194" i="21" s="1"/>
  <c r="D2195" i="21" s="1"/>
  <c r="D2196" i="21" s="1"/>
  <c r="D2197" i="21" s="1"/>
  <c r="D2198" i="21"/>
  <c r="D2199" i="21" s="1"/>
  <c r="D2200" i="21" s="1"/>
  <c r="D2201" i="21" s="1"/>
  <c r="D2202" i="21" s="1"/>
  <c r="D2203" i="21" s="1"/>
  <c r="D2204" i="21" s="1"/>
  <c r="D2205" i="21" s="1"/>
  <c r="D2206" i="21"/>
  <c r="D2207" i="21" s="1"/>
  <c r="D2208" i="21" s="1"/>
  <c r="D2209" i="21" s="1"/>
  <c r="D2210" i="21" s="1"/>
  <c r="D2211" i="21" s="1"/>
  <c r="D2212" i="21" s="1"/>
  <c r="D2213" i="21" s="1"/>
  <c r="D2214" i="21"/>
  <c r="D2215" i="21" s="1"/>
  <c r="D2216" i="21" s="1"/>
  <c r="D2217" i="21" s="1"/>
  <c r="D2218" i="21" s="1"/>
  <c r="D2219" i="21" s="1"/>
  <c r="D2220" i="21" s="1"/>
  <c r="D2221" i="21" s="1"/>
  <c r="D2222" i="21"/>
  <c r="D2223" i="21" s="1"/>
  <c r="D2224" i="21" s="1"/>
  <c r="D2225" i="21" s="1"/>
  <c r="D2226" i="21" s="1"/>
  <c r="D2227" i="21" s="1"/>
  <c r="D2228" i="21" s="1"/>
  <c r="D2229" i="21" s="1"/>
  <c r="D2230" i="21"/>
  <c r="D2231" i="21" s="1"/>
  <c r="D2232" i="21" s="1"/>
  <c r="D2233" i="21" s="1"/>
  <c r="D2234" i="21" s="1"/>
  <c r="D2235" i="21" s="1"/>
  <c r="D2236" i="21" s="1"/>
  <c r="D2237" i="21" s="1"/>
  <c r="D2238" i="21"/>
  <c r="D2239" i="21" s="1"/>
  <c r="D2240" i="21" s="1"/>
  <c r="D2241" i="21" s="1"/>
  <c r="D2242" i="21" s="1"/>
  <c r="D2243" i="21" s="1"/>
  <c r="D2244" i="21" s="1"/>
  <c r="D2245" i="21" s="1"/>
  <c r="D2246" i="21"/>
  <c r="D2247" i="21" s="1"/>
  <c r="D2248" i="21" s="1"/>
  <c r="D2249" i="21" s="1"/>
  <c r="D2250" i="21" s="1"/>
  <c r="D2251" i="21" s="1"/>
  <c r="D2252" i="21" s="1"/>
  <c r="D2253" i="21" s="1"/>
  <c r="D2254" i="21" s="1"/>
  <c r="D2255" i="21" s="1"/>
  <c r="D2256" i="21" s="1"/>
  <c r="D2257" i="21" s="1"/>
  <c r="D2258" i="21" s="1"/>
  <c r="D2259" i="21" s="1"/>
  <c r="D2260" i="21" s="1"/>
  <c r="D2261" i="21" s="1"/>
  <c r="D2262" i="21"/>
  <c r="D2263" i="21" s="1"/>
  <c r="D2264" i="21" s="1"/>
  <c r="D2265" i="21" s="1"/>
  <c r="D2266" i="21" s="1"/>
  <c r="D2267" i="21" s="1"/>
  <c r="D2268" i="21" s="1"/>
  <c r="D2269" i="21" s="1"/>
  <c r="D2270" i="21"/>
  <c r="D2271" i="21" s="1"/>
  <c r="D2272" i="21" s="1"/>
  <c r="D2273" i="21" s="1"/>
  <c r="D2274" i="21" s="1"/>
  <c r="D2275" i="21" s="1"/>
  <c r="D2276" i="21" s="1"/>
  <c r="D2277" i="21" s="1"/>
  <c r="D2278" i="21"/>
  <c r="D2279" i="21" s="1"/>
  <c r="D2280" i="21" s="1"/>
  <c r="D2281" i="21" s="1"/>
  <c r="D2282" i="21" s="1"/>
  <c r="D2283" i="21" s="1"/>
  <c r="D2284" i="21" s="1"/>
  <c r="D2285" i="21" s="1"/>
  <c r="D2286" i="21"/>
  <c r="D2287" i="21" s="1"/>
  <c r="D2288" i="21" s="1"/>
  <c r="D2289" i="21" s="1"/>
  <c r="D2290" i="21" s="1"/>
  <c r="D2291" i="21" s="1"/>
  <c r="D2292" i="21" s="1"/>
  <c r="D2293" i="21" s="1"/>
  <c r="D2294" i="21"/>
  <c r="D2295" i="21" s="1"/>
  <c r="D2296" i="21" s="1"/>
  <c r="D2297" i="21" s="1"/>
  <c r="D2298" i="21" s="1"/>
  <c r="D2299" i="21" s="1"/>
  <c r="D2300" i="21" s="1"/>
  <c r="D2301" i="21" s="1"/>
  <c r="D2302" i="21"/>
  <c r="D2303" i="21" s="1"/>
  <c r="D2304" i="21" s="1"/>
  <c r="D2305" i="21" s="1"/>
  <c r="D2306" i="21" s="1"/>
  <c r="D2307" i="21" s="1"/>
  <c r="D2308" i="21" s="1"/>
  <c r="D2309" i="21" s="1"/>
  <c r="D2310" i="21"/>
  <c r="D2311" i="21" s="1"/>
  <c r="D2312" i="21" s="1"/>
  <c r="D2313" i="21" s="1"/>
  <c r="D2314" i="21" s="1"/>
  <c r="D2315" i="21" s="1"/>
  <c r="D2316" i="21" s="1"/>
  <c r="D2317" i="21" s="1"/>
  <c r="D2318" i="21"/>
  <c r="D2319" i="21" s="1"/>
  <c r="D2320" i="21" s="1"/>
  <c r="D2321" i="21" s="1"/>
  <c r="D2322" i="21" s="1"/>
  <c r="D2323" i="21" s="1"/>
  <c r="D2324" i="21" s="1"/>
  <c r="D2325" i="21" s="1"/>
  <c r="D2326" i="21"/>
  <c r="D2327" i="21" s="1"/>
  <c r="D2328" i="21" s="1"/>
  <c r="D2329" i="21" s="1"/>
  <c r="D2330" i="21" s="1"/>
  <c r="D2331" i="21" s="1"/>
  <c r="D2332" i="21" s="1"/>
  <c r="D2333" i="21" s="1"/>
  <c r="D2334" i="21"/>
  <c r="D2335" i="21" s="1"/>
  <c r="D2336" i="21" s="1"/>
  <c r="D2337" i="21" s="1"/>
  <c r="D2338" i="21" s="1"/>
  <c r="D2339" i="21" s="1"/>
  <c r="D2340" i="21" s="1"/>
  <c r="D2341" i="21" s="1"/>
  <c r="D2342" i="21"/>
  <c r="D2343" i="21" s="1"/>
  <c r="D2344" i="21" s="1"/>
  <c r="D2345" i="21" s="1"/>
  <c r="D2346" i="21" s="1"/>
  <c r="D2347" i="21" s="1"/>
  <c r="D2348" i="21" s="1"/>
  <c r="D2349" i="21" s="1"/>
  <c r="D2350" i="21"/>
  <c r="D2351" i="21" s="1"/>
  <c r="D2352" i="21" s="1"/>
  <c r="D2353" i="21" s="1"/>
  <c r="D2354" i="21" s="1"/>
  <c r="D2355" i="21" s="1"/>
  <c r="D2356" i="21" s="1"/>
  <c r="D2357" i="21" s="1"/>
  <c r="D2358" i="21"/>
  <c r="D2359" i="21" s="1"/>
  <c r="D2360" i="21" s="1"/>
  <c r="D2361" i="21" s="1"/>
  <c r="D2362" i="21" s="1"/>
  <c r="D2363" i="21" s="1"/>
  <c r="D2364" i="21" s="1"/>
  <c r="D2365" i="21" s="1"/>
  <c r="D2366" i="21"/>
  <c r="D2367" i="21" s="1"/>
  <c r="D2368" i="21" s="1"/>
  <c r="D2369" i="21" s="1"/>
  <c r="D2370" i="21" s="1"/>
  <c r="D2371" i="21" s="1"/>
  <c r="D2372" i="21" s="1"/>
  <c r="D2373" i="21" s="1"/>
  <c r="D2374" i="21"/>
  <c r="D2375" i="21" s="1"/>
  <c r="D2376" i="21" s="1"/>
  <c r="D2377" i="21" s="1"/>
  <c r="D2378" i="21" s="1"/>
  <c r="D2379" i="21" s="1"/>
  <c r="D2380" i="21" s="1"/>
  <c r="D2381" i="21" s="1"/>
  <c r="D2382" i="21"/>
  <c r="D2383" i="21" s="1"/>
  <c r="D2384" i="21" s="1"/>
  <c r="D2385" i="21" s="1"/>
  <c r="D2386" i="21" s="1"/>
  <c r="D2387" i="21" s="1"/>
  <c r="D2388" i="21" s="1"/>
  <c r="D2389" i="21" s="1"/>
  <c r="D2390" i="21"/>
  <c r="D2391" i="21" s="1"/>
  <c r="D2392" i="21" s="1"/>
  <c r="D2393" i="21" s="1"/>
  <c r="D2394" i="21" s="1"/>
  <c r="D2395" i="21" s="1"/>
  <c r="D2396" i="21" s="1"/>
  <c r="D2397" i="21" s="1"/>
  <c r="D2398" i="21"/>
  <c r="D2399" i="21" s="1"/>
  <c r="D2400" i="21" s="1"/>
  <c r="D2401" i="21" s="1"/>
  <c r="D2402" i="21" s="1"/>
  <c r="D2403" i="21" s="1"/>
  <c r="D2404" i="21" s="1"/>
  <c r="D2405" i="21" s="1"/>
  <c r="D2406" i="21" s="1"/>
  <c r="D2407" i="21" s="1"/>
  <c r="D2408" i="21" s="1"/>
  <c r="D2409" i="21" s="1"/>
  <c r="D2410" i="21" s="1"/>
  <c r="D2411" i="21" s="1"/>
  <c r="D2412" i="21" s="1"/>
  <c r="D2413" i="21" s="1"/>
  <c r="D2414" i="21"/>
  <c r="D2415" i="21" s="1"/>
  <c r="D2416" i="21" s="1"/>
  <c r="D2417" i="21" s="1"/>
  <c r="D2418" i="21" s="1"/>
  <c r="D2419" i="21" s="1"/>
  <c r="D2420" i="21" s="1"/>
  <c r="D2421" i="21" s="1"/>
  <c r="D2422" i="21"/>
  <c r="D2423" i="21" s="1"/>
  <c r="D2424" i="21" s="1"/>
  <c r="D2425" i="21" s="1"/>
  <c r="D2426" i="21" s="1"/>
  <c r="D2427" i="21" s="1"/>
  <c r="D2428" i="21" s="1"/>
  <c r="D2429" i="21" s="1"/>
  <c r="D2430" i="21" s="1"/>
  <c r="D2431" i="21" s="1"/>
  <c r="D2432" i="21" s="1"/>
  <c r="D2433" i="21" s="1"/>
  <c r="D2434" i="21" s="1"/>
  <c r="D2435" i="21" s="1"/>
  <c r="D2436" i="21" s="1"/>
  <c r="D2437" i="21" s="1"/>
  <c r="D2438" i="21"/>
  <c r="D2439" i="21" s="1"/>
  <c r="D2440" i="21" s="1"/>
  <c r="D2441" i="21" s="1"/>
  <c r="D2442" i="21" s="1"/>
  <c r="D2443" i="21" s="1"/>
  <c r="D2444" i="21" s="1"/>
  <c r="D2445" i="21" s="1"/>
  <c r="D2446" i="21" s="1"/>
  <c r="D2447" i="21" s="1"/>
  <c r="D2448" i="21" s="1"/>
  <c r="D2449" i="21" s="1"/>
  <c r="D2450" i="21" s="1"/>
  <c r="D2451" i="21" s="1"/>
  <c r="D2452" i="21" s="1"/>
  <c r="D2453" i="21" s="1"/>
  <c r="D2454" i="21"/>
  <c r="D2455" i="21" s="1"/>
  <c r="D2456" i="21" s="1"/>
  <c r="D2457" i="21" s="1"/>
  <c r="D2458" i="21" s="1"/>
  <c r="D2459" i="21" s="1"/>
  <c r="D2460" i="21" s="1"/>
  <c r="D2461" i="21" s="1"/>
  <c r="D2462" i="21" s="1"/>
  <c r="D2463" i="21" s="1"/>
  <c r="D2464" i="21" s="1"/>
  <c r="D2465" i="21" s="1"/>
  <c r="D2466" i="21" s="1"/>
  <c r="D2467" i="21" s="1"/>
  <c r="D2468" i="21" s="1"/>
  <c r="D2469" i="21" s="1"/>
  <c r="D2470" i="21"/>
  <c r="D2471" i="21" s="1"/>
  <c r="D2472" i="21" s="1"/>
  <c r="D2473" i="21" s="1"/>
  <c r="D2474" i="21" s="1"/>
  <c r="D2475" i="21" s="1"/>
  <c r="D2476" i="21" s="1"/>
  <c r="D2477" i="21" s="1"/>
  <c r="D2478" i="21" s="1"/>
  <c r="D2479" i="21" s="1"/>
  <c r="D2480" i="21" s="1"/>
  <c r="D2481" i="21" s="1"/>
  <c r="D2482" i="21" s="1"/>
  <c r="D2483" i="21" s="1"/>
  <c r="D2484" i="21" s="1"/>
  <c r="D2485" i="21" s="1"/>
  <c r="D2486" i="21"/>
  <c r="D2487" i="21" s="1"/>
  <c r="D2488" i="21" s="1"/>
  <c r="D2489" i="21" s="1"/>
  <c r="D2490" i="21" s="1"/>
  <c r="D2491" i="21" s="1"/>
  <c r="D2492" i="21" s="1"/>
  <c r="D2493" i="21" s="1"/>
  <c r="D2494" i="21" s="1"/>
  <c r="D2495" i="21" s="1"/>
  <c r="D2496" i="21" s="1"/>
  <c r="D2497" i="21" s="1"/>
  <c r="D2498" i="21" s="1"/>
  <c r="D2499" i="21" s="1"/>
  <c r="D2500" i="21" s="1"/>
  <c r="D2501" i="21" s="1"/>
  <c r="D2502" i="21"/>
  <c r="D2503" i="21" s="1"/>
  <c r="D2504" i="21" s="1"/>
  <c r="D2505" i="21" s="1"/>
  <c r="D2506" i="21" s="1"/>
  <c r="D2507" i="21" s="1"/>
  <c r="D2508" i="21" s="1"/>
  <c r="D2509" i="21" s="1"/>
  <c r="D2510" i="21" s="1"/>
  <c r="D2511" i="21" s="1"/>
  <c r="D2512" i="21" s="1"/>
  <c r="D2513" i="21" s="1"/>
  <c r="D2514" i="21" s="1"/>
  <c r="D2515" i="21" s="1"/>
  <c r="D2516" i="21" s="1"/>
  <c r="D2517" i="21" s="1"/>
  <c r="D2518" i="21"/>
  <c r="D2519" i="21" s="1"/>
  <c r="D2520" i="21" s="1"/>
  <c r="D2521" i="21" s="1"/>
  <c r="D2522" i="21" s="1"/>
  <c r="D2523" i="21" s="1"/>
  <c r="D2524" i="21" s="1"/>
  <c r="D2525" i="21" s="1"/>
  <c r="D2526" i="21" s="1"/>
  <c r="D2527" i="21" s="1"/>
  <c r="D2528" i="21" s="1"/>
  <c r="D2529" i="21" s="1"/>
  <c r="D2530" i="21" s="1"/>
  <c r="D2531" i="21" s="1"/>
  <c r="D2532" i="21" s="1"/>
  <c r="D2533" i="21" s="1"/>
  <c r="D2534" i="21"/>
  <c r="D2535" i="21" s="1"/>
  <c r="D2536" i="21" s="1"/>
  <c r="D2537" i="21" s="1"/>
  <c r="D2538" i="21" s="1"/>
  <c r="D2539" i="21" s="1"/>
  <c r="D2540" i="21" s="1"/>
  <c r="D2541" i="21" s="1"/>
  <c r="D2542" i="21" s="1"/>
  <c r="D2543" i="21" s="1"/>
  <c r="D2544" i="21" s="1"/>
  <c r="D2545" i="21" s="1"/>
  <c r="D2546" i="21" s="1"/>
  <c r="D2547" i="21" s="1"/>
  <c r="D2548" i="21" s="1"/>
  <c r="D2549" i="21" s="1"/>
  <c r="D2550" i="21"/>
  <c r="D2551" i="21" s="1"/>
  <c r="D2552" i="21" s="1"/>
  <c r="D2553" i="21" s="1"/>
  <c r="D2554" i="21" s="1"/>
  <c r="D2555" i="21" s="1"/>
  <c r="D2556" i="21" s="1"/>
  <c r="D2557" i="21" s="1"/>
  <c r="D2558" i="21" s="1"/>
  <c r="D2559" i="21" s="1"/>
  <c r="D2560" i="21" s="1"/>
  <c r="D2561" i="21" s="1"/>
  <c r="D2562" i="21" s="1"/>
  <c r="D2563" i="21" s="1"/>
  <c r="D2564" i="21" s="1"/>
  <c r="D2565" i="21" s="1"/>
  <c r="D2566" i="21"/>
  <c r="D2567" i="21" s="1"/>
  <c r="D2568" i="21" s="1"/>
  <c r="D2569" i="21" s="1"/>
  <c r="D2570" i="21" s="1"/>
  <c r="D2571" i="21" s="1"/>
  <c r="D2572" i="21" s="1"/>
  <c r="D2573" i="21" s="1"/>
  <c r="D2574" i="21"/>
  <c r="D2575" i="21" s="1"/>
  <c r="D2576" i="21" s="1"/>
  <c r="D2577" i="21" s="1"/>
  <c r="D2578" i="21" s="1"/>
  <c r="D2579" i="21" s="1"/>
  <c r="D2580" i="21" s="1"/>
  <c r="D2581" i="21" s="1"/>
  <c r="D2582" i="21" s="1"/>
  <c r="D2583" i="21" s="1"/>
  <c r="D2584" i="21" s="1"/>
  <c r="D2585" i="21" s="1"/>
  <c r="D2586" i="21" s="1"/>
  <c r="D2587" i="21" s="1"/>
  <c r="D2588" i="21" s="1"/>
  <c r="D2589" i="21" s="1"/>
  <c r="D2590" i="21"/>
  <c r="D2591" i="21" s="1"/>
  <c r="D2592" i="21" s="1"/>
  <c r="D2593" i="21" s="1"/>
  <c r="D2594" i="21" s="1"/>
  <c r="D2595" i="21" s="1"/>
  <c r="D2596" i="21" s="1"/>
  <c r="D2597" i="21" s="1"/>
  <c r="D2598" i="21" s="1"/>
  <c r="D2599" i="21" s="1"/>
  <c r="D2600" i="21" s="1"/>
  <c r="D2601" i="21" s="1"/>
  <c r="D2602" i="21" s="1"/>
  <c r="D2603" i="21" s="1"/>
  <c r="D2604" i="21" s="1"/>
  <c r="D2605" i="21" s="1"/>
  <c r="D2606" i="21"/>
  <c r="D2607" i="21" s="1"/>
  <c r="D2608" i="21" s="1"/>
  <c r="D2609" i="21" s="1"/>
  <c r="D2610" i="21" s="1"/>
  <c r="D2611" i="21" s="1"/>
  <c r="D2612" i="21" s="1"/>
  <c r="D2613" i="21" s="1"/>
  <c r="D2614" i="21" s="1"/>
  <c r="D2615" i="21" s="1"/>
  <c r="D2616" i="21" s="1"/>
  <c r="D2617" i="21" s="1"/>
  <c r="D2618" i="21" s="1"/>
  <c r="D2619" i="21" s="1"/>
  <c r="D2620" i="21" s="1"/>
  <c r="D2621" i="21" s="1"/>
  <c r="D2622" i="21"/>
  <c r="D2623" i="21" s="1"/>
  <c r="D2624" i="21" s="1"/>
  <c r="D2625" i="21" s="1"/>
  <c r="D2626" i="21" s="1"/>
  <c r="D2627" i="21" s="1"/>
  <c r="D2628" i="21" s="1"/>
  <c r="D2629" i="21" s="1"/>
  <c r="D2630" i="21" s="1"/>
  <c r="D2631" i="21" s="1"/>
  <c r="D2632" i="21" s="1"/>
  <c r="D2633" i="21" s="1"/>
  <c r="D2634" i="21" s="1"/>
  <c r="D2635" i="21" s="1"/>
  <c r="D2636" i="21" s="1"/>
  <c r="D2637" i="21" s="1"/>
  <c r="D2638" i="21"/>
  <c r="D2639" i="21" s="1"/>
  <c r="D2640" i="21" s="1"/>
  <c r="D2641" i="21" s="1"/>
  <c r="D2642" i="21" s="1"/>
  <c r="D2643" i="21" s="1"/>
  <c r="D2644" i="21" s="1"/>
  <c r="D2645" i="21" s="1"/>
  <c r="D2646" i="21" s="1"/>
  <c r="D2647" i="21" s="1"/>
  <c r="D2648" i="21" s="1"/>
  <c r="D2649" i="21" s="1"/>
  <c r="D2650" i="21" s="1"/>
  <c r="D2651" i="21" s="1"/>
  <c r="D2652" i="21" s="1"/>
  <c r="D2653" i="21" s="1"/>
  <c r="D2654" i="21"/>
  <c r="D2655" i="21" s="1"/>
  <c r="D2656" i="21" s="1"/>
  <c r="D2657" i="21" s="1"/>
  <c r="D2658" i="21" s="1"/>
  <c r="D2659" i="21" s="1"/>
  <c r="D2660" i="21" s="1"/>
  <c r="D2661" i="21" s="1"/>
  <c r="D2662" i="21" s="1"/>
  <c r="D2663" i="21" s="1"/>
  <c r="D2664" i="21" s="1"/>
  <c r="D2665" i="21" s="1"/>
  <c r="D2666" i="21" s="1"/>
  <c r="D2667" i="21" s="1"/>
  <c r="D2668" i="21" s="1"/>
  <c r="D2669" i="21" s="1"/>
  <c r="D2670" i="21"/>
  <c r="D2671" i="21" s="1"/>
  <c r="D2672" i="21" s="1"/>
  <c r="D2673" i="21" s="1"/>
  <c r="D2674" i="21" s="1"/>
  <c r="D2675" i="21" s="1"/>
  <c r="D2676" i="21" s="1"/>
  <c r="D2677" i="21" s="1"/>
  <c r="D2678" i="21" s="1"/>
  <c r="D2679" i="21" s="1"/>
  <c r="D2680" i="21" s="1"/>
  <c r="D2681" i="21" s="1"/>
  <c r="D2682" i="21" s="1"/>
  <c r="D2683" i="21" s="1"/>
  <c r="D2684" i="21" s="1"/>
  <c r="D2685" i="21" s="1"/>
  <c r="D2686" i="21"/>
  <c r="D2687" i="21" s="1"/>
  <c r="D2688" i="21" s="1"/>
  <c r="D2689" i="21" s="1"/>
  <c r="D2690" i="21" s="1"/>
  <c r="D2691" i="21" s="1"/>
  <c r="D2692" i="21" s="1"/>
  <c r="D2693" i="21" s="1"/>
  <c r="D2694" i="21"/>
  <c r="D2695" i="21" s="1"/>
  <c r="D2696" i="21" s="1"/>
  <c r="D2697" i="21" s="1"/>
  <c r="D2698" i="21" s="1"/>
  <c r="D2699" i="21" s="1"/>
  <c r="D2700" i="21" s="1"/>
  <c r="D2701" i="21" s="1"/>
  <c r="D2702" i="21" s="1"/>
  <c r="D2703" i="21" s="1"/>
  <c r="D2704" i="21" s="1"/>
  <c r="D2705" i="21" s="1"/>
  <c r="D2706" i="21" s="1"/>
  <c r="D2707" i="21" s="1"/>
  <c r="D2708" i="21" s="1"/>
  <c r="D2709" i="21" s="1"/>
  <c r="D2710" i="21" s="1"/>
  <c r="D2711" i="21" s="1"/>
  <c r="D2712" i="21" s="1"/>
  <c r="D2713" i="21" s="1"/>
  <c r="D2714" i="21" s="1"/>
  <c r="D2715" i="21" s="1"/>
  <c r="D2716" i="21" s="1"/>
  <c r="D2717" i="21" s="1"/>
  <c r="D2718" i="21"/>
  <c r="D2719" i="21" s="1"/>
  <c r="D2720" i="21" s="1"/>
  <c r="D2721" i="21" s="1"/>
  <c r="D2722" i="21" s="1"/>
  <c r="D2723" i="21" s="1"/>
  <c r="D2724" i="21" s="1"/>
  <c r="D2725" i="21" s="1"/>
  <c r="D2726" i="21" s="1"/>
  <c r="D2727" i="21" s="1"/>
  <c r="D2728" i="21" s="1"/>
  <c r="D2729" i="21" s="1"/>
  <c r="D2730" i="21" s="1"/>
  <c r="D2731" i="21" s="1"/>
  <c r="D2732" i="21" s="1"/>
  <c r="D2733" i="21" s="1"/>
  <c r="D2734" i="21"/>
  <c r="D2735" i="21" s="1"/>
  <c r="D2736" i="21" s="1"/>
  <c r="D2737" i="21" s="1"/>
  <c r="D2738" i="21" s="1"/>
  <c r="D2739" i="21" s="1"/>
  <c r="D2740" i="21" s="1"/>
  <c r="D2741" i="21" s="1"/>
  <c r="D2742" i="21"/>
  <c r="D2743" i="21" s="1"/>
  <c r="D2744" i="21" s="1"/>
  <c r="D2745" i="21" s="1"/>
  <c r="D2746" i="21" s="1"/>
  <c r="D2747" i="21" s="1"/>
  <c r="D2748" i="21" s="1"/>
  <c r="D2749" i="21" s="1"/>
  <c r="D2750" i="21" s="1"/>
  <c r="D2751" i="21" s="1"/>
  <c r="D2752" i="21" s="1"/>
  <c r="D2753" i="21" s="1"/>
  <c r="D2754" i="21" s="1"/>
  <c r="D2755" i="21" s="1"/>
  <c r="D2756" i="21" s="1"/>
  <c r="D2757" i="21" s="1"/>
  <c r="D2758" i="21"/>
  <c r="D2759" i="21" s="1"/>
  <c r="D2760" i="21" s="1"/>
  <c r="D2761" i="21" s="1"/>
  <c r="D2762" i="21" s="1"/>
  <c r="D2763" i="21" s="1"/>
  <c r="D2764" i="21" s="1"/>
  <c r="D2765" i="21" s="1"/>
  <c r="D2766" i="21" s="1"/>
  <c r="D2767" i="21" s="1"/>
  <c r="D2768" i="21" s="1"/>
  <c r="D2769" i="21" s="1"/>
  <c r="D2770" i="21" s="1"/>
  <c r="D2771" i="21" s="1"/>
  <c r="D2772" i="21" s="1"/>
  <c r="D2773" i="21" s="1"/>
  <c r="D2774" i="21"/>
  <c r="D2775" i="21" s="1"/>
  <c r="D2776" i="21" s="1"/>
  <c r="D2777" i="21" s="1"/>
  <c r="D2778" i="21" s="1"/>
  <c r="D2779" i="21" s="1"/>
  <c r="D2780" i="21" s="1"/>
  <c r="D2781" i="21" s="1"/>
  <c r="D2782" i="21" s="1"/>
  <c r="D2783" i="21" s="1"/>
  <c r="D2784" i="21" s="1"/>
  <c r="D2785" i="21" s="1"/>
  <c r="D2786" i="21" s="1"/>
  <c r="D2787" i="21" s="1"/>
  <c r="D2788" i="21" s="1"/>
  <c r="D2789" i="21" s="1"/>
  <c r="D2790" i="21"/>
  <c r="D2791" i="21" s="1"/>
  <c r="D2792" i="21" s="1"/>
  <c r="D2793" i="21" s="1"/>
  <c r="D2794" i="21" s="1"/>
  <c r="D2795" i="21" s="1"/>
  <c r="D2796" i="21" s="1"/>
  <c r="D2797" i="21" s="1"/>
  <c r="D2798" i="21"/>
  <c r="D2799" i="21" s="1"/>
  <c r="D2800" i="21" s="1"/>
  <c r="D2801" i="21" s="1"/>
  <c r="D2802" i="21" s="1"/>
  <c r="D2803" i="21" s="1"/>
  <c r="D2804" i="21" s="1"/>
  <c r="D2805" i="21" s="1"/>
  <c r="D2806" i="21" s="1"/>
  <c r="D2807" i="21" s="1"/>
  <c r="D2808" i="21" s="1"/>
  <c r="D2809" i="21" s="1"/>
  <c r="D2810" i="21" s="1"/>
  <c r="D2811" i="21" s="1"/>
  <c r="D2812" i="21" s="1"/>
  <c r="D2813" i="21" s="1"/>
  <c r="D2814" i="21"/>
  <c r="D2815" i="21" s="1"/>
  <c r="D2816" i="21" s="1"/>
  <c r="D2817" i="21" s="1"/>
  <c r="D2818" i="21" s="1"/>
  <c r="D2819" i="21" s="1"/>
  <c r="D2820" i="21" s="1"/>
  <c r="D2821" i="21" s="1"/>
  <c r="D2822" i="21" s="1"/>
  <c r="D2823" i="21" s="1"/>
  <c r="D2824" i="21" s="1"/>
  <c r="D2825" i="21" s="1"/>
  <c r="D2826" i="21" s="1"/>
  <c r="D2827" i="21" s="1"/>
  <c r="D2828" i="21" s="1"/>
  <c r="D2829" i="21" s="1"/>
  <c r="D2830" i="21"/>
  <c r="D2831" i="21" s="1"/>
  <c r="D2832" i="21" s="1"/>
  <c r="D2833" i="21" s="1"/>
  <c r="D2834" i="21" s="1"/>
  <c r="D2835" i="21" s="1"/>
  <c r="D2836" i="21" s="1"/>
  <c r="D2837" i="21" s="1"/>
  <c r="D2838" i="21" s="1"/>
  <c r="D2839" i="21" s="1"/>
  <c r="D2840" i="21" s="1"/>
  <c r="D2841" i="21" s="1"/>
  <c r="D2842" i="21" s="1"/>
  <c r="D2843" i="21" s="1"/>
  <c r="D2844" i="21" s="1"/>
  <c r="D2845" i="21" s="1"/>
  <c r="D2846" i="21"/>
  <c r="D2847" i="21" s="1"/>
  <c r="D2848" i="21" s="1"/>
  <c r="D2849" i="21" s="1"/>
  <c r="D2850" i="21" s="1"/>
  <c r="D2851" i="21" s="1"/>
  <c r="D2852" i="21" s="1"/>
  <c r="D2853" i="21" s="1"/>
  <c r="D2854" i="21"/>
  <c r="D2855" i="21" s="1"/>
  <c r="D2856" i="21" s="1"/>
  <c r="D2857" i="21" s="1"/>
  <c r="D2858" i="21" s="1"/>
  <c r="D2859" i="21" s="1"/>
  <c r="D2860" i="21" s="1"/>
  <c r="D2861" i="21" s="1"/>
  <c r="D2862" i="21" s="1"/>
  <c r="D2863" i="21" s="1"/>
  <c r="D2864" i="21" s="1"/>
  <c r="D2865" i="21" s="1"/>
  <c r="D2866" i="21" s="1"/>
  <c r="D2867" i="21" s="1"/>
  <c r="D2868" i="21" s="1"/>
  <c r="D2869" i="21" s="1"/>
  <c r="D2870" i="21"/>
  <c r="D2871" i="21" s="1"/>
  <c r="D2872" i="21" s="1"/>
  <c r="D2873" i="21" s="1"/>
  <c r="D2874" i="21" s="1"/>
  <c r="D2875" i="21" s="1"/>
  <c r="D2876" i="21" s="1"/>
  <c r="D2877" i="21" s="1"/>
  <c r="D2878" i="21" s="1"/>
  <c r="D2879" i="21" s="1"/>
  <c r="D2880" i="21" s="1"/>
  <c r="D2881" i="21" s="1"/>
  <c r="D2882" i="21" s="1"/>
  <c r="D2883" i="21" s="1"/>
  <c r="D2884" i="21" s="1"/>
  <c r="D2885" i="21" s="1"/>
  <c r="D2886" i="21"/>
  <c r="D2887" i="21" s="1"/>
  <c r="D2888" i="21" s="1"/>
  <c r="D2889" i="21" s="1"/>
  <c r="D2890" i="21" s="1"/>
  <c r="D2891" i="21" s="1"/>
  <c r="D2892" i="21" s="1"/>
  <c r="D2893" i="21" s="1"/>
  <c r="D2894" i="21"/>
  <c r="D2895" i="21" s="1"/>
  <c r="D2896" i="21" s="1"/>
  <c r="D2897" i="21" s="1"/>
  <c r="D2898" i="21" s="1"/>
  <c r="D2899" i="21" s="1"/>
  <c r="D2900" i="21" s="1"/>
  <c r="D2901" i="21" s="1"/>
  <c r="D2902" i="21" s="1"/>
  <c r="D2903" i="21" s="1"/>
  <c r="D2904" i="21" s="1"/>
  <c r="D2905" i="21" s="1"/>
  <c r="D2906" i="21" s="1"/>
  <c r="D2907" i="21" s="1"/>
  <c r="D2908" i="21" s="1"/>
  <c r="D2909" i="21" s="1"/>
  <c r="D2910" i="21"/>
  <c r="D2911" i="21" s="1"/>
  <c r="D2912" i="21" s="1"/>
  <c r="D2913" i="21" s="1"/>
  <c r="D2914" i="21" s="1"/>
  <c r="D2915" i="21" s="1"/>
  <c r="D2916" i="21" s="1"/>
  <c r="D2917" i="21" s="1"/>
  <c r="D2918" i="21" s="1"/>
  <c r="D2919" i="21" s="1"/>
  <c r="D2920" i="21" s="1"/>
  <c r="D2921" i="21" s="1"/>
  <c r="D2922" i="21" s="1"/>
  <c r="D2923" i="21" s="1"/>
  <c r="D2924" i="21" s="1"/>
  <c r="D2925" i="21" s="1"/>
  <c r="D2926" i="21"/>
  <c r="D2927" i="21" s="1"/>
  <c r="D2928" i="21" s="1"/>
  <c r="D2929" i="21" s="1"/>
  <c r="D2930" i="21" s="1"/>
  <c r="D2931" i="21" s="1"/>
  <c r="D2932" i="21" s="1"/>
  <c r="D2933" i="21" s="1"/>
  <c r="D2934" i="21"/>
  <c r="D2935" i="21" s="1"/>
  <c r="D2936" i="21" s="1"/>
  <c r="D2937" i="21" s="1"/>
  <c r="D2938" i="21" s="1"/>
  <c r="D2939" i="21" s="1"/>
  <c r="D2940" i="21" s="1"/>
  <c r="D2941" i="21" s="1"/>
  <c r="D2942" i="21" s="1"/>
  <c r="D2943" i="21" s="1"/>
  <c r="D2944" i="21" s="1"/>
  <c r="D2945" i="21" s="1"/>
  <c r="D2946" i="21" s="1"/>
  <c r="D2947" i="21" s="1"/>
  <c r="D2948" i="21" s="1"/>
  <c r="D2949" i="21" s="1"/>
  <c r="D2950" i="21"/>
  <c r="D2951" i="21" s="1"/>
  <c r="D2952" i="21" s="1"/>
  <c r="D2953" i="21" s="1"/>
  <c r="D2954" i="21" s="1"/>
  <c r="D2955" i="21" s="1"/>
  <c r="D2956" i="21" s="1"/>
  <c r="D2957" i="21" s="1"/>
  <c r="D2958" i="21" s="1"/>
  <c r="D2959" i="21" s="1"/>
  <c r="D2960" i="21" s="1"/>
  <c r="D2961" i="21" s="1"/>
  <c r="D2962" i="21" s="1"/>
  <c r="D2963" i="21" s="1"/>
  <c r="D2964" i="21" s="1"/>
  <c r="D2965" i="21" s="1"/>
  <c r="D2966" i="21"/>
  <c r="D2967" i="21" s="1"/>
  <c r="D2968" i="21" s="1"/>
  <c r="D2969" i="21" s="1"/>
  <c r="D2970" i="21" s="1"/>
  <c r="D2971" i="21" s="1"/>
  <c r="D2972" i="21" s="1"/>
  <c r="D2973" i="21" s="1"/>
  <c r="D2974" i="21"/>
  <c r="D2975" i="21" s="1"/>
  <c r="D2976" i="21" s="1"/>
  <c r="D2977" i="21" s="1"/>
  <c r="D2978" i="21" s="1"/>
  <c r="D2979" i="21" s="1"/>
  <c r="D2980" i="21" s="1"/>
  <c r="D2981" i="21" s="1"/>
  <c r="D2982" i="21" s="1"/>
  <c r="D2983" i="21" s="1"/>
  <c r="D2984" i="21" s="1"/>
  <c r="D2985" i="21" s="1"/>
  <c r="D2986" i="21" s="1"/>
  <c r="D2987" i="21" s="1"/>
  <c r="D2988" i="21" s="1"/>
  <c r="D2989" i="21" s="1"/>
  <c r="D2990" i="21"/>
  <c r="D2991" i="21" s="1"/>
  <c r="D2992" i="21" s="1"/>
  <c r="D2993" i="21" s="1"/>
  <c r="D2994" i="21" s="1"/>
  <c r="D2995" i="21" s="1"/>
  <c r="D2996" i="21" s="1"/>
  <c r="D2997" i="21" s="1"/>
  <c r="D2998" i="21" s="1"/>
  <c r="D2999" i="21" s="1"/>
  <c r="D3000" i="21" s="1"/>
  <c r="D3001" i="21" s="1"/>
  <c r="D3002" i="21" s="1"/>
  <c r="D3003" i="21" s="1"/>
  <c r="D3004" i="21" s="1"/>
  <c r="D3005" i="21" s="1"/>
  <c r="D3006" i="21"/>
  <c r="D3007" i="21" s="1"/>
  <c r="D3008" i="21" s="1"/>
  <c r="D3009" i="21" s="1"/>
  <c r="D3010" i="21" s="1"/>
  <c r="D3011" i="21" s="1"/>
  <c r="D3012" i="21" s="1"/>
  <c r="D3013" i="21" s="1"/>
  <c r="D3014" i="21"/>
  <c r="D3015" i="21" s="1"/>
  <c r="D3016" i="21" s="1"/>
  <c r="D3017" i="21" s="1"/>
  <c r="D3018" i="21" s="1"/>
  <c r="D3019" i="21" s="1"/>
  <c r="D3020" i="21" s="1"/>
  <c r="D3021" i="21" s="1"/>
  <c r="D3022" i="21" s="1"/>
  <c r="D3023" i="21" s="1"/>
  <c r="D3024" i="21" s="1"/>
  <c r="D3025" i="21" s="1"/>
  <c r="D3026" i="21" s="1"/>
  <c r="D3027" i="21" s="1"/>
  <c r="D3028" i="21" s="1"/>
  <c r="D3029" i="21" s="1"/>
  <c r="D3030" i="21"/>
  <c r="D3031" i="21" s="1"/>
  <c r="D3032" i="21" s="1"/>
  <c r="D3033" i="21" s="1"/>
  <c r="D3034" i="21" s="1"/>
  <c r="D3035" i="21" s="1"/>
  <c r="D3036" i="21" s="1"/>
  <c r="D3037" i="21" s="1"/>
  <c r="D3038" i="21" s="1"/>
  <c r="D3039" i="21" s="1"/>
  <c r="D3040" i="21" s="1"/>
  <c r="D3041" i="21" s="1"/>
  <c r="D3042" i="21" s="1"/>
  <c r="D3043" i="21" s="1"/>
  <c r="D3044" i="21" s="1"/>
  <c r="D3045" i="21" s="1"/>
  <c r="D3046" i="21"/>
  <c r="D3047" i="21" s="1"/>
  <c r="D3048" i="21" s="1"/>
  <c r="D3049" i="21" s="1"/>
  <c r="D3050" i="21" s="1"/>
  <c r="D3051" i="21" s="1"/>
  <c r="D3052" i="21" s="1"/>
  <c r="D3053" i="21" s="1"/>
  <c r="D3054" i="21" s="1"/>
  <c r="D3055" i="21" s="1"/>
  <c r="D3056" i="21" s="1"/>
  <c r="D3057" i="21" s="1"/>
  <c r="D3058" i="21" s="1"/>
  <c r="D3059" i="21" s="1"/>
  <c r="D3060" i="21" s="1"/>
  <c r="D3061" i="21" s="1"/>
  <c r="D3062" i="21"/>
  <c r="D3063" i="21" s="1"/>
  <c r="D3064" i="21" s="1"/>
  <c r="D3065" i="21" s="1"/>
  <c r="D3066" i="21" s="1"/>
  <c r="D3067" i="21" s="1"/>
  <c r="D3068" i="21" s="1"/>
  <c r="D3069" i="21" s="1"/>
  <c r="D3070" i="21" s="1"/>
  <c r="D3071" i="21" s="1"/>
  <c r="D3072" i="21" s="1"/>
  <c r="D3073" i="21" s="1"/>
  <c r="D3074" i="21" s="1"/>
  <c r="D3075" i="21" s="1"/>
  <c r="D3076" i="21" s="1"/>
  <c r="D3077" i="21" s="1"/>
  <c r="D3078" i="21"/>
  <c r="D3079" i="21" s="1"/>
  <c r="D3080" i="21" s="1"/>
  <c r="D3081" i="21" s="1"/>
  <c r="D3082" i="21" s="1"/>
  <c r="D3083" i="21" s="1"/>
  <c r="D3084" i="21" s="1"/>
  <c r="D3085" i="21" s="1"/>
  <c r="D3086" i="21"/>
  <c r="D3087" i="21" s="1"/>
  <c r="D3088" i="21" s="1"/>
  <c r="D3089" i="21" s="1"/>
  <c r="D3090" i="21" s="1"/>
  <c r="D3091" i="21" s="1"/>
  <c r="D3092" i="21" s="1"/>
  <c r="D3093" i="21" s="1"/>
  <c r="D3094" i="21" s="1"/>
  <c r="D3095" i="21" s="1"/>
  <c r="D3096" i="21" s="1"/>
  <c r="D3097" i="21" s="1"/>
  <c r="D3098" i="21" s="1"/>
  <c r="D3099" i="21" s="1"/>
  <c r="D3100" i="21" s="1"/>
  <c r="D3101" i="21" s="1"/>
  <c r="D3102" i="21"/>
  <c r="D3103" i="21" s="1"/>
  <c r="D3104" i="21" s="1"/>
  <c r="D3105" i="21" s="1"/>
  <c r="D3106" i="21" s="1"/>
  <c r="D3107" i="21" s="1"/>
  <c r="D3108" i="21" s="1"/>
  <c r="D3109" i="21" s="1"/>
  <c r="D3110" i="21" s="1"/>
  <c r="D3111" i="21" s="1"/>
  <c r="D3112" i="21" s="1"/>
  <c r="D3113" i="21" s="1"/>
  <c r="D3114" i="21" s="1"/>
  <c r="D3115" i="21" s="1"/>
  <c r="D3116" i="21" s="1"/>
  <c r="D3117" i="21" s="1"/>
  <c r="D3118" i="21"/>
  <c r="D3119" i="21" s="1"/>
  <c r="D3120" i="21" s="1"/>
  <c r="D3121" i="21" s="1"/>
  <c r="D3122" i="21" s="1"/>
  <c r="D3123" i="21" s="1"/>
  <c r="D3124" i="21" s="1"/>
  <c r="D3125" i="21" s="1"/>
  <c r="D3126" i="21" s="1"/>
  <c r="D3127" i="21" s="1"/>
  <c r="D3128" i="21" s="1"/>
  <c r="D3129" i="21" s="1"/>
  <c r="D3130" i="21" s="1"/>
  <c r="D3131" i="21" s="1"/>
  <c r="D3132" i="21" s="1"/>
  <c r="D3133" i="21" s="1"/>
  <c r="D3134" i="21"/>
  <c r="D3135" i="21" s="1"/>
  <c r="D3136" i="21" s="1"/>
  <c r="D3137" i="21" s="1"/>
  <c r="D3138" i="21" s="1"/>
  <c r="D3139" i="21" s="1"/>
  <c r="D3140" i="21" s="1"/>
  <c r="D3141" i="21" s="1"/>
  <c r="D3142" i="21" s="1"/>
  <c r="D3143" i="21" s="1"/>
  <c r="D3144" i="21" s="1"/>
  <c r="D3145" i="21" s="1"/>
  <c r="D3146" i="21" s="1"/>
  <c r="D3147" i="21" s="1"/>
  <c r="D3148" i="21" s="1"/>
  <c r="D3149" i="21" s="1"/>
  <c r="D3150" i="21"/>
  <c r="D3151" i="21" s="1"/>
  <c r="D3152" i="21" s="1"/>
  <c r="D3153" i="21" s="1"/>
  <c r="D3154" i="21" s="1"/>
  <c r="D3155" i="21" s="1"/>
  <c r="D3156" i="21" s="1"/>
  <c r="D3157" i="21" s="1"/>
  <c r="D3158" i="21"/>
  <c r="D3159" i="21" s="1"/>
  <c r="D3160" i="21" s="1"/>
  <c r="D3161" i="21" s="1"/>
  <c r="D3162" i="21" s="1"/>
  <c r="D3163" i="21" s="1"/>
  <c r="D3164" i="21" s="1"/>
  <c r="D3165" i="21" s="1"/>
  <c r="D3166" i="21" s="1"/>
  <c r="D3167" i="21" s="1"/>
  <c r="D3168" i="21" s="1"/>
  <c r="D3169" i="21" s="1"/>
  <c r="D3170" i="21" s="1"/>
  <c r="D3171" i="21" s="1"/>
  <c r="D3172" i="21" s="1"/>
  <c r="D3173" i="21" s="1"/>
  <c r="D3174" i="21"/>
  <c r="D3175" i="21" s="1"/>
  <c r="D3176" i="21" s="1"/>
  <c r="D3177" i="21" s="1"/>
  <c r="D3178" i="21" s="1"/>
  <c r="D3179" i="21" s="1"/>
  <c r="D3180" i="21" s="1"/>
  <c r="D3181" i="21" s="1"/>
  <c r="D3182" i="21" s="1"/>
  <c r="D3183" i="21" s="1"/>
  <c r="D3184" i="21" s="1"/>
  <c r="D3185" i="21" s="1"/>
  <c r="D3186" i="21" s="1"/>
  <c r="D3187" i="21" s="1"/>
  <c r="D3188" i="21" s="1"/>
  <c r="D3189" i="21" s="1"/>
  <c r="D3190" i="21"/>
  <c r="D3191" i="21" s="1"/>
  <c r="D3192" i="21" s="1"/>
  <c r="D3193" i="21" s="1"/>
  <c r="D3194" i="21" s="1"/>
  <c r="D3195" i="21" s="1"/>
  <c r="D3196" i="21" s="1"/>
  <c r="D3197" i="21" s="1"/>
  <c r="D3198" i="21"/>
  <c r="D3199" i="21" s="1"/>
  <c r="D3200" i="21" s="1"/>
  <c r="D3201" i="21" s="1"/>
  <c r="D3202" i="21" s="1"/>
  <c r="D3203" i="21" s="1"/>
  <c r="D3204" i="21" s="1"/>
  <c r="D3205" i="21" s="1"/>
  <c r="D3206" i="21" s="1"/>
  <c r="D3207" i="21" s="1"/>
  <c r="D3208" i="21" s="1"/>
  <c r="D3209" i="21" s="1"/>
  <c r="D3210" i="21" s="1"/>
  <c r="D3211" i="21" s="1"/>
  <c r="D3212" i="21" s="1"/>
  <c r="D3213" i="21" s="1"/>
  <c r="D3214" i="21"/>
  <c r="D3215" i="21" s="1"/>
  <c r="D3216" i="21" s="1"/>
  <c r="D3217" i="21" s="1"/>
  <c r="D3218" i="21" s="1"/>
  <c r="D3219" i="21" s="1"/>
  <c r="D3220" i="21" s="1"/>
  <c r="D3221" i="21" s="1"/>
  <c r="D3222" i="21"/>
  <c r="D3223" i="21" s="1"/>
  <c r="D3224" i="21" s="1"/>
  <c r="D3225" i="21" s="1"/>
  <c r="D3226" i="21" s="1"/>
  <c r="D3227" i="21" s="1"/>
  <c r="D3228" i="21" s="1"/>
  <c r="D3229" i="21" s="1"/>
  <c r="D3230" i="21" s="1"/>
  <c r="D3231" i="21" s="1"/>
  <c r="D3232" i="21" s="1"/>
  <c r="D3233" i="21" s="1"/>
  <c r="D3234" i="21" s="1"/>
  <c r="D3235" i="21" s="1"/>
  <c r="D3236" i="21" s="1"/>
  <c r="D3237" i="21" s="1"/>
  <c r="D3238" i="21"/>
  <c r="D3239" i="21" s="1"/>
  <c r="D3240" i="21" s="1"/>
  <c r="D3241" i="21" s="1"/>
  <c r="D3242" i="21" s="1"/>
  <c r="D3243" i="21" s="1"/>
  <c r="D3244" i="21" s="1"/>
  <c r="D3245" i="21" s="1"/>
  <c r="D3246" i="21" s="1"/>
  <c r="D3247" i="21" s="1"/>
  <c r="D3248" i="21" s="1"/>
  <c r="D3249" i="21" s="1"/>
  <c r="D3250" i="21" s="1"/>
  <c r="D3251" i="21" s="1"/>
  <c r="D3252" i="21" s="1"/>
  <c r="D3253" i="21" s="1"/>
  <c r="D3254" i="21"/>
  <c r="D3255" i="21" s="1"/>
  <c r="D3256" i="21" s="1"/>
  <c r="D3257" i="21" s="1"/>
  <c r="D3258" i="21" s="1"/>
  <c r="D3259" i="21" s="1"/>
  <c r="D3260" i="21" s="1"/>
  <c r="D3261" i="21" s="1"/>
  <c r="D3262" i="21" s="1"/>
  <c r="D3263" i="21" s="1"/>
  <c r="D3264" i="21" s="1"/>
  <c r="D3265" i="21" s="1"/>
  <c r="D3266" i="21" s="1"/>
  <c r="D3267" i="21" s="1"/>
  <c r="D3268" i="21" s="1"/>
  <c r="D3269" i="21" s="1"/>
  <c r="D3270" i="21"/>
  <c r="D3271" i="21" s="1"/>
  <c r="D3272" i="21" s="1"/>
  <c r="D3273" i="21" s="1"/>
  <c r="D3274" i="21" s="1"/>
  <c r="D3275" i="21" s="1"/>
  <c r="D3276" i="21" s="1"/>
  <c r="D3277" i="21" s="1"/>
  <c r="D3278" i="21"/>
  <c r="D3279" i="21" s="1"/>
  <c r="D3280" i="21" s="1"/>
  <c r="D3281" i="21" s="1"/>
  <c r="D3282" i="21" s="1"/>
  <c r="D3283" i="21" s="1"/>
  <c r="D3284" i="21" s="1"/>
  <c r="D3285" i="21" s="1"/>
  <c r="D3286" i="21" s="1"/>
  <c r="D3287" i="21" s="1"/>
  <c r="D3288" i="21" s="1"/>
  <c r="D3289" i="21" s="1"/>
  <c r="D3290" i="21" s="1"/>
  <c r="D3291" i="21" s="1"/>
  <c r="D3292" i="21" s="1"/>
  <c r="D3293" i="21" s="1"/>
  <c r="D3294" i="21"/>
  <c r="D3295" i="21" s="1"/>
  <c r="D3296" i="21" s="1"/>
  <c r="D3297" i="21" s="1"/>
  <c r="D3298" i="21" s="1"/>
  <c r="D3299" i="21" s="1"/>
  <c r="D3300" i="21" s="1"/>
  <c r="D3301" i="21" s="1"/>
  <c r="D3302" i="21"/>
  <c r="D3303" i="21" s="1"/>
  <c r="D3304" i="21" s="1"/>
  <c r="D3305" i="21" s="1"/>
  <c r="D3306" i="21" s="1"/>
  <c r="D3307" i="21" s="1"/>
  <c r="D3308" i="21" s="1"/>
  <c r="D3309" i="21" s="1"/>
  <c r="D3310" i="21" s="1"/>
  <c r="D3311" i="21" s="1"/>
  <c r="D3312" i="21" s="1"/>
  <c r="D3313" i="21" s="1"/>
  <c r="D3314" i="21" s="1"/>
  <c r="D3315" i="21" s="1"/>
  <c r="D3316" i="21" s="1"/>
  <c r="D3317" i="21" s="1"/>
  <c r="D3318" i="21"/>
  <c r="D3319" i="21" s="1"/>
  <c r="D3320" i="21" s="1"/>
  <c r="D3321" i="21" s="1"/>
  <c r="D3322" i="21" s="1"/>
  <c r="D3323" i="21" s="1"/>
  <c r="D3324" i="21" s="1"/>
  <c r="D3325" i="21" s="1"/>
  <c r="D3326" i="21" s="1"/>
  <c r="D3327" i="21" s="1"/>
  <c r="D3328" i="21" s="1"/>
  <c r="D3329" i="21" s="1"/>
  <c r="D3330" i="21" s="1"/>
  <c r="D3331" i="21" s="1"/>
  <c r="D3332" i="21" s="1"/>
  <c r="D3333" i="21" s="1"/>
  <c r="D3334" i="21"/>
  <c r="D3335" i="21" s="1"/>
  <c r="D3336" i="21" s="1"/>
  <c r="D3337" i="21" s="1"/>
  <c r="D3338" i="21" s="1"/>
  <c r="D3339" i="21" s="1"/>
  <c r="D3340" i="21" s="1"/>
  <c r="D3341" i="21" s="1"/>
  <c r="D3342" i="21" s="1"/>
  <c r="D3343" i="21" s="1"/>
  <c r="D3344" i="21" s="1"/>
  <c r="D3345" i="21" s="1"/>
  <c r="D3346" i="21" s="1"/>
  <c r="D3347" i="21" s="1"/>
  <c r="D3348" i="21" s="1"/>
  <c r="D3349" i="21" s="1"/>
  <c r="D3350" i="21"/>
  <c r="D3351" i="21" s="1"/>
  <c r="D3352" i="21" s="1"/>
  <c r="D3353" i="21" s="1"/>
  <c r="D3354" i="21" s="1"/>
  <c r="D3355" i="21" s="1"/>
  <c r="D3356" i="21" s="1"/>
  <c r="D3357" i="21" s="1"/>
  <c r="D3358" i="21" s="1"/>
  <c r="D3359" i="21" s="1"/>
  <c r="D3360" i="21" s="1"/>
  <c r="D3361" i="21" s="1"/>
  <c r="D3362" i="21" s="1"/>
  <c r="D3363" i="21" s="1"/>
  <c r="D3364" i="21" s="1"/>
  <c r="D3365" i="21" s="1"/>
  <c r="D3366" i="21"/>
  <c r="D3367" i="21" s="1"/>
  <c r="D3368" i="21" s="1"/>
  <c r="D3369" i="21" s="1"/>
  <c r="D3370" i="21" s="1"/>
  <c r="D3371" i="21" s="1"/>
  <c r="D3372" i="21" s="1"/>
  <c r="D3373" i="21" s="1"/>
  <c r="D3374" i="21"/>
  <c r="D3375" i="21" s="1"/>
  <c r="D3376" i="21" s="1"/>
  <c r="D3377" i="21" s="1"/>
  <c r="D3378" i="21" s="1"/>
  <c r="D3379" i="21"/>
  <c r="D3380" i="21" s="1"/>
  <c r="D3381" i="21" s="1"/>
  <c r="D3382" i="21" s="1"/>
  <c r="D3383" i="21" s="1"/>
  <c r="D3384" i="21" s="1"/>
  <c r="D3385" i="21" s="1"/>
  <c r="D3386" i="21" s="1"/>
  <c r="D3387" i="21" s="1"/>
  <c r="D3388" i="21" s="1"/>
  <c r="D3389" i="21" s="1"/>
  <c r="D3390" i="21" s="1"/>
  <c r="D3391" i="21" s="1"/>
  <c r="D3392" i="21" s="1"/>
  <c r="D3393" i="21" s="1"/>
  <c r="D3394" i="21" s="1"/>
  <c r="D3395" i="21" s="1"/>
  <c r="D3396" i="21" s="1"/>
  <c r="D3397" i="21" s="1"/>
  <c r="D3398" i="21" s="1"/>
  <c r="D3399" i="21" s="1"/>
  <c r="D3400" i="21" s="1"/>
  <c r="D3401" i="21" s="1"/>
  <c r="D3402" i="21" s="1"/>
  <c r="D3403" i="21" s="1"/>
  <c r="D3404" i="21" s="1"/>
  <c r="D3405" i="21" s="1"/>
  <c r="D3406" i="21" s="1"/>
  <c r="D3407" i="21" s="1"/>
  <c r="D3408" i="21" s="1"/>
  <c r="D3409" i="21" s="1"/>
  <c r="D3410" i="21" s="1"/>
  <c r="D3411" i="21"/>
  <c r="D3412" i="21" s="1"/>
  <c r="D3413" i="21" s="1"/>
  <c r="D3414" i="21" s="1"/>
  <c r="D3415" i="21" s="1"/>
  <c r="D3416" i="21" s="1"/>
  <c r="D3417" i="21" s="1"/>
  <c r="D3418" i="21" s="1"/>
  <c r="D3419" i="21" s="1"/>
  <c r="D3420" i="21" s="1"/>
  <c r="D3421" i="21" s="1"/>
  <c r="D3422" i="21" s="1"/>
  <c r="D3423" i="21" s="1"/>
  <c r="D3424" i="21" s="1"/>
  <c r="D3425" i="21" s="1"/>
  <c r="D3426" i="21" s="1"/>
  <c r="D3427" i="21" s="1"/>
  <c r="D3428" i="21" s="1"/>
  <c r="D3429" i="21" s="1"/>
  <c r="D3430" i="21" s="1"/>
  <c r="D3431" i="21" s="1"/>
  <c r="D3432" i="21" s="1"/>
  <c r="D3433" i="21" s="1"/>
  <c r="D3434" i="21" s="1"/>
  <c r="D3435" i="21" s="1"/>
  <c r="D3436" i="21" s="1"/>
  <c r="D3437" i="21" s="1"/>
  <c r="D3438" i="21" s="1"/>
  <c r="D3439" i="21" s="1"/>
  <c r="D3440" i="21" s="1"/>
  <c r="D3441" i="21" s="1"/>
  <c r="D3442" i="21" s="1"/>
  <c r="D3443" i="21"/>
  <c r="D3444" i="21" s="1"/>
  <c r="D3445" i="21" s="1"/>
  <c r="D3446" i="21" s="1"/>
  <c r="D3447" i="21" s="1"/>
  <c r="D3448" i="21" s="1"/>
  <c r="D3449" i="21" s="1"/>
  <c r="D3450" i="21" s="1"/>
  <c r="D3451" i="21" s="1"/>
  <c r="D3452" i="21" s="1"/>
  <c r="D3453" i="21" s="1"/>
  <c r="D3454" i="21" s="1"/>
  <c r="D3455" i="21" s="1"/>
  <c r="D3456" i="21" s="1"/>
  <c r="D3457" i="21" s="1"/>
  <c r="D3458" i="21" s="1"/>
  <c r="D3459" i="21" s="1"/>
  <c r="D3460" i="21" s="1"/>
  <c r="D3461" i="21" s="1"/>
  <c r="D3462" i="21" s="1"/>
  <c r="D3463" i="21" s="1"/>
  <c r="D3464" i="21" s="1"/>
  <c r="D3465" i="21" s="1"/>
  <c r="D3466" i="21" s="1"/>
  <c r="D3467" i="21" s="1"/>
  <c r="D3468" i="21" s="1"/>
  <c r="D3469" i="21" s="1"/>
  <c r="D3470" i="21" s="1"/>
  <c r="D3471" i="21" s="1"/>
  <c r="D3472" i="21" s="1"/>
  <c r="D3473" i="21" s="1"/>
  <c r="D3474" i="21" s="1"/>
  <c r="D3475" i="21"/>
  <c r="D3476" i="21" s="1"/>
  <c r="D3477" i="21" s="1"/>
  <c r="D3478" i="21" s="1"/>
  <c r="D3479" i="21" s="1"/>
  <c r="D3480" i="21" s="1"/>
  <c r="D3481" i="21" s="1"/>
  <c r="D3482" i="21" s="1"/>
  <c r="D3483" i="21" s="1"/>
  <c r="D3484" i="21" s="1"/>
  <c r="D3485" i="21" s="1"/>
  <c r="D3486" i="21" s="1"/>
  <c r="D3487" i="21" s="1"/>
  <c r="D3488" i="21" s="1"/>
  <c r="D3489" i="21" s="1"/>
  <c r="D3490" i="21" s="1"/>
  <c r="D3491" i="21" s="1"/>
  <c r="D3492" i="21" s="1"/>
  <c r="D3493" i="21" s="1"/>
  <c r="D3494" i="21" s="1"/>
  <c r="D3495" i="21" s="1"/>
  <c r="D3496" i="21" s="1"/>
  <c r="D3497" i="21" s="1"/>
  <c r="D3498" i="21" s="1"/>
  <c r="D3499" i="21"/>
  <c r="D3500" i="21" s="1"/>
  <c r="D3501" i="21" s="1"/>
  <c r="D3502" i="21" s="1"/>
  <c r="D3503" i="21" s="1"/>
  <c r="D3504" i="21" s="1"/>
  <c r="D3505" i="21" s="1"/>
  <c r="D3506" i="21" s="1"/>
  <c r="D3507" i="21" s="1"/>
  <c r="D3508" i="21" s="1"/>
  <c r="D3509" i="21" s="1"/>
  <c r="D3510" i="21" s="1"/>
  <c r="D3511" i="21" s="1"/>
  <c r="D3512" i="21" s="1"/>
  <c r="D3513" i="21" s="1"/>
  <c r="D3514" i="21" s="1"/>
  <c r="D3515" i="21" s="1"/>
  <c r="D3516" i="21" s="1"/>
  <c r="D3517" i="21" s="1"/>
  <c r="D3518" i="21" s="1"/>
  <c r="D3519" i="21" s="1"/>
  <c r="D3520" i="21" s="1"/>
  <c r="D3521" i="21" s="1"/>
  <c r="D3522" i="21" s="1"/>
  <c r="D3523" i="21"/>
  <c r="D3524" i="21" s="1"/>
  <c r="D3525" i="21" s="1"/>
  <c r="D3526" i="21" s="1"/>
  <c r="D3527" i="21" s="1"/>
  <c r="D3528" i="21" s="1"/>
  <c r="D3529" i="21" s="1"/>
  <c r="D3530" i="21" s="1"/>
  <c r="D3531" i="21" s="1"/>
  <c r="D3532" i="21" s="1"/>
  <c r="D3533" i="21" s="1"/>
  <c r="D3534" i="21" s="1"/>
  <c r="D3535" i="21" s="1"/>
  <c r="D3536" i="21" s="1"/>
  <c r="D3537" i="21" s="1"/>
  <c r="F1978" i="21"/>
  <c r="F1983" i="21"/>
  <c r="F1986" i="21"/>
  <c r="E1991" i="21"/>
  <c r="E1994" i="21"/>
  <c r="F1999" i="21"/>
  <c r="F2002" i="21"/>
  <c r="F2007" i="21"/>
  <c r="E2010" i="21"/>
  <c r="E2015" i="21"/>
  <c r="F2018" i="21"/>
  <c r="F2023" i="21"/>
  <c r="F2026" i="21"/>
  <c r="F2031" i="21"/>
  <c r="E2034" i="21"/>
  <c r="F2039" i="21"/>
  <c r="E2042" i="21"/>
  <c r="E2047" i="21"/>
  <c r="E2050" i="21"/>
  <c r="F2055" i="21"/>
  <c r="E2058" i="21"/>
  <c r="E2063" i="21"/>
  <c r="E2066" i="21"/>
  <c r="E2071" i="21"/>
  <c r="E2074" i="21"/>
  <c r="F2079" i="21"/>
  <c r="E2082" i="21"/>
  <c r="F2087" i="21"/>
  <c r="F2090" i="21"/>
  <c r="F2095" i="21"/>
  <c r="E2098" i="21"/>
  <c r="E2103" i="21"/>
  <c r="F2106" i="21"/>
  <c r="E2111" i="21"/>
  <c r="F2114" i="21"/>
  <c r="E2119" i="21"/>
  <c r="E2122" i="21"/>
  <c r="E2127" i="21"/>
  <c r="E2130" i="21"/>
  <c r="F2135" i="21"/>
  <c r="E2138" i="21"/>
  <c r="F2143" i="21"/>
  <c r="F2146" i="21"/>
  <c r="F2151" i="21"/>
  <c r="F2154" i="21"/>
  <c r="F2159" i="21"/>
  <c r="E2162" i="21"/>
  <c r="E2167" i="21"/>
  <c r="E2170" i="21"/>
  <c r="F2175" i="21"/>
  <c r="E2178" i="21"/>
  <c r="E2183" i="21"/>
  <c r="E2186" i="21"/>
  <c r="E2191" i="21"/>
  <c r="F2194" i="21"/>
  <c r="E2199" i="21"/>
  <c r="F2202" i="21"/>
  <c r="F2207" i="21"/>
  <c r="F2210" i="21"/>
  <c r="E2215" i="21"/>
  <c r="E2218" i="21"/>
  <c r="F2223" i="21"/>
  <c r="E2226" i="21"/>
  <c r="F2231" i="21"/>
  <c r="F2234" i="21"/>
  <c r="F2239" i="21"/>
  <c r="E2242" i="21"/>
  <c r="F2247" i="21"/>
  <c r="F2250" i="21"/>
  <c r="E2255" i="21"/>
  <c r="E2258" i="21"/>
  <c r="F2263" i="21"/>
  <c r="F2266" i="21"/>
  <c r="F2271" i="21"/>
  <c r="E2274" i="21"/>
  <c r="E2279" i="21"/>
  <c r="F2282" i="21"/>
  <c r="F2287" i="21"/>
  <c r="F2290" i="21"/>
  <c r="E2295" i="21"/>
  <c r="F2298" i="21"/>
  <c r="F2303" i="21"/>
  <c r="F2306" i="21"/>
  <c r="E2311" i="21"/>
  <c r="E2314" i="21"/>
  <c r="F2319" i="21"/>
  <c r="E2322" i="21"/>
  <c r="E2327" i="21"/>
  <c r="E2330" i="21"/>
  <c r="E2335" i="21"/>
  <c r="F2338" i="21"/>
  <c r="E2343" i="21"/>
  <c r="F2346" i="21"/>
  <c r="F2351" i="21"/>
  <c r="E2354" i="21"/>
  <c r="F2359" i="21"/>
  <c r="E2362" i="21"/>
  <c r="E2367" i="21"/>
  <c r="E2370" i="21"/>
  <c r="E2375" i="21"/>
  <c r="E2378" i="21"/>
  <c r="E2383" i="21"/>
  <c r="F2386" i="21"/>
  <c r="E2391" i="21"/>
  <c r="F2394" i="21"/>
  <c r="E2399" i="21"/>
  <c r="F2402" i="21"/>
  <c r="F2407" i="21"/>
  <c r="F2410" i="21"/>
  <c r="F2415" i="21"/>
  <c r="E2418" i="21"/>
  <c r="E2423" i="21"/>
  <c r="F2426" i="21"/>
  <c r="E2431" i="21"/>
  <c r="F2434" i="21"/>
  <c r="E2439" i="21"/>
  <c r="F2442" i="21"/>
  <c r="E2447" i="21"/>
  <c r="F2450" i="21"/>
  <c r="E2455" i="21"/>
  <c r="E2458" i="21"/>
  <c r="E2463" i="21"/>
  <c r="E2466" i="21"/>
  <c r="E2471" i="21"/>
  <c r="F2474" i="21"/>
  <c r="E2479" i="21"/>
  <c r="F2482" i="21"/>
  <c r="E2487" i="21"/>
  <c r="E2490" i="21"/>
  <c r="F2495" i="21"/>
  <c r="E2498" i="21"/>
  <c r="F2503" i="21"/>
  <c r="E2506" i="21"/>
  <c r="E2511" i="21"/>
  <c r="E2514" i="21"/>
  <c r="E2519" i="21"/>
  <c r="F2522" i="21"/>
  <c r="F2527" i="21"/>
  <c r="F2530" i="21"/>
  <c r="E2535" i="21"/>
  <c r="F2538" i="21"/>
  <c r="F2543" i="21"/>
  <c r="E2546" i="21"/>
  <c r="F2551" i="21"/>
  <c r="E2554" i="21"/>
  <c r="E2559" i="21"/>
  <c r="F2562" i="21"/>
  <c r="E2567" i="21"/>
  <c r="F2570" i="21"/>
  <c r="E2575" i="21"/>
  <c r="E2578" i="21"/>
  <c r="F2583" i="21"/>
  <c r="E2586" i="21"/>
  <c r="E2591" i="21"/>
  <c r="E2594" i="21"/>
  <c r="E2599" i="21"/>
  <c r="E2602" i="21"/>
  <c r="E2607" i="21"/>
  <c r="F2610" i="21"/>
  <c r="E2615" i="21"/>
  <c r="F2618" i="21"/>
  <c r="F2623" i="21"/>
  <c r="E2626" i="21"/>
  <c r="E2631" i="21"/>
  <c r="E2634" i="21"/>
  <c r="E2639" i="21"/>
  <c r="F2642" i="21"/>
  <c r="F2647" i="21"/>
  <c r="E2650" i="21"/>
  <c r="E2655" i="21"/>
  <c r="F2658" i="21"/>
  <c r="F2663" i="21"/>
  <c r="E2666" i="21"/>
  <c r="E2671" i="21"/>
  <c r="E2674" i="21"/>
  <c r="E2679" i="21"/>
  <c r="E2682" i="21"/>
  <c r="F2687" i="21"/>
  <c r="F2690" i="21"/>
  <c r="E2695" i="21"/>
  <c r="E2698" i="21"/>
  <c r="F2703" i="21"/>
  <c r="F2706" i="21"/>
  <c r="F2711" i="21"/>
  <c r="E2714" i="21"/>
  <c r="E2719" i="21"/>
  <c r="F2722" i="21"/>
  <c r="F2727" i="21"/>
  <c r="F2730" i="21"/>
  <c r="E2735" i="21"/>
  <c r="F2738" i="21"/>
  <c r="F2743" i="21"/>
  <c r="E2746" i="21"/>
  <c r="E2751" i="21"/>
  <c r="E2754" i="21"/>
  <c r="E2759" i="21"/>
  <c r="E2762" i="21"/>
  <c r="E2767" i="21"/>
  <c r="F2770" i="21"/>
  <c r="F2775" i="21"/>
  <c r="E2778" i="21"/>
  <c r="E2783" i="21"/>
  <c r="E2786" i="21"/>
  <c r="E2791" i="21"/>
  <c r="E2794" i="21"/>
  <c r="E2799" i="21"/>
  <c r="E2802" i="21"/>
  <c r="F2807" i="21"/>
  <c r="F2810" i="21"/>
  <c r="E2815" i="21"/>
  <c r="E2818" i="21"/>
  <c r="E2823" i="21"/>
  <c r="F2826" i="21"/>
  <c r="F2831" i="21"/>
  <c r="F2834" i="21"/>
  <c r="F2839" i="21"/>
  <c r="E2842" i="21"/>
  <c r="F2847" i="21"/>
  <c r="F2850" i="21"/>
  <c r="E2855" i="21"/>
  <c r="F2858" i="21"/>
  <c r="E2863" i="21"/>
  <c r="F2866" i="21"/>
  <c r="E2871" i="21"/>
  <c r="E2874" i="21"/>
  <c r="E2879" i="21"/>
  <c r="E2882" i="21"/>
  <c r="E2887" i="21"/>
  <c r="E2890" i="21"/>
  <c r="F2895" i="21"/>
  <c r="F2898" i="21"/>
  <c r="E2903" i="21"/>
  <c r="E2906" i="21"/>
  <c r="E2911" i="21"/>
  <c r="E2914" i="21"/>
  <c r="E2919" i="21"/>
  <c r="F2922" i="21"/>
  <c r="F2927" i="21"/>
  <c r="E2930" i="21"/>
  <c r="F2935" i="21"/>
  <c r="E2938" i="21"/>
  <c r="F2943" i="21"/>
  <c r="E2946" i="21"/>
  <c r="E2951" i="21"/>
  <c r="E2954" i="21"/>
  <c r="F2959" i="21"/>
  <c r="E2962" i="21"/>
  <c r="E2967" i="21"/>
  <c r="E2970" i="21"/>
  <c r="F2975" i="21"/>
  <c r="E2978" i="21"/>
  <c r="E2983" i="21"/>
  <c r="E2986" i="21"/>
  <c r="E2991" i="21"/>
  <c r="E2994" i="21"/>
  <c r="E1978" i="21"/>
  <c r="E1981" i="21"/>
  <c r="E1986" i="21"/>
  <c r="F1989" i="21"/>
  <c r="F1994" i="21"/>
  <c r="E1997" i="21"/>
  <c r="E2002" i="21"/>
  <c r="F2005" i="21"/>
  <c r="F2010" i="21"/>
  <c r="E2013" i="21"/>
  <c r="E2018" i="21"/>
  <c r="E2021" i="21"/>
  <c r="E2026" i="21"/>
  <c r="E2029" i="21"/>
  <c r="F2034" i="21"/>
  <c r="E2037" i="21"/>
  <c r="F2042" i="21"/>
  <c r="E2045" i="21"/>
  <c r="F2050" i="21"/>
  <c r="F2053" i="21"/>
  <c r="F2058" i="21"/>
  <c r="E2061" i="21"/>
  <c r="F2066" i="21"/>
  <c r="F2069" i="21"/>
  <c r="F2074" i="21"/>
  <c r="F2077" i="21"/>
  <c r="F2082" i="21"/>
  <c r="E2085" i="21"/>
  <c r="E2090" i="21"/>
  <c r="F2093" i="21"/>
  <c r="F2098" i="21"/>
  <c r="E2101" i="21"/>
  <c r="E2106" i="21"/>
  <c r="E2109" i="21"/>
  <c r="E2114" i="21"/>
  <c r="E2117" i="21"/>
  <c r="F2122" i="21"/>
  <c r="F2125" i="21"/>
  <c r="F2130" i="21"/>
  <c r="E2133" i="21"/>
  <c r="F2138" i="21"/>
  <c r="E2141" i="21"/>
  <c r="E2146" i="21"/>
  <c r="E2149" i="21"/>
  <c r="E2154" i="21"/>
  <c r="F2157" i="21"/>
  <c r="F2162" i="21"/>
  <c r="F2165" i="21"/>
  <c r="F2170" i="21"/>
  <c r="E2173" i="21"/>
  <c r="F2178" i="21"/>
  <c r="F2181" i="21"/>
  <c r="F2186" i="21"/>
  <c r="E2189" i="21"/>
  <c r="E2194" i="21"/>
  <c r="F2197" i="21"/>
  <c r="E2202" i="21"/>
  <c r="F2205" i="21"/>
  <c r="E2210" i="21"/>
  <c r="E2213" i="21"/>
  <c r="F2218" i="21"/>
  <c r="F2221" i="21"/>
  <c r="F2226" i="21"/>
  <c r="E2229" i="21"/>
  <c r="E2234" i="21"/>
  <c r="E2237" i="21"/>
  <c r="F2242" i="21"/>
  <c r="F2245" i="21"/>
  <c r="E2250" i="21"/>
  <c r="E2253" i="21"/>
  <c r="F2258" i="21"/>
  <c r="E2261" i="21"/>
  <c r="E2266" i="21"/>
  <c r="F2269" i="21"/>
  <c r="F2274" i="21"/>
  <c r="E2277" i="21"/>
  <c r="E2282" i="21"/>
  <c r="F2285" i="21"/>
  <c r="E2290" i="21"/>
  <c r="F2293" i="21"/>
  <c r="E2298" i="21"/>
  <c r="F2301" i="21"/>
  <c r="E2306" i="21"/>
  <c r="F2309" i="21"/>
  <c r="F2314" i="21"/>
  <c r="F2317" i="21"/>
  <c r="F2322" i="21"/>
  <c r="E2325" i="21"/>
  <c r="F2330" i="21"/>
  <c r="E2333" i="21"/>
  <c r="E2338" i="21"/>
  <c r="F2341" i="21"/>
  <c r="E2346" i="21"/>
  <c r="E2349" i="21"/>
  <c r="F2354" i="21"/>
  <c r="E2357" i="21"/>
  <c r="F2362" i="21"/>
  <c r="E2365" i="21"/>
  <c r="F2370" i="21"/>
  <c r="F2373" i="21"/>
  <c r="F2378" i="21"/>
  <c r="F2381" i="21"/>
  <c r="E2386" i="21"/>
  <c r="E2389" i="21"/>
  <c r="E2394" i="21"/>
  <c r="E2397" i="21"/>
  <c r="E2402" i="21"/>
  <c r="F2405" i="21"/>
  <c r="E2410" i="21"/>
  <c r="F2413" i="21"/>
  <c r="F2418" i="21"/>
  <c r="F2421" i="21"/>
  <c r="E2426" i="21"/>
  <c r="F2429" i="21"/>
  <c r="E2434" i="21"/>
  <c r="E2437" i="21"/>
  <c r="E2442" i="21"/>
  <c r="F2445" i="21"/>
  <c r="E2450" i="21"/>
  <c r="F2453" i="21"/>
  <c r="F2458" i="21"/>
  <c r="F2461" i="21"/>
  <c r="F2466" i="21"/>
  <c r="E2469" i="21"/>
  <c r="E2474" i="21"/>
  <c r="F2477" i="21"/>
  <c r="E2482" i="21"/>
  <c r="E2485" i="21"/>
  <c r="F2490" i="21"/>
  <c r="F2493" i="21"/>
  <c r="F2498" i="21"/>
  <c r="F2501" i="21"/>
  <c r="F2506" i="21"/>
  <c r="F2509" i="21"/>
  <c r="F2514" i="21"/>
  <c r="E2517" i="21"/>
  <c r="E2522" i="21"/>
  <c r="E2525" i="21"/>
  <c r="E2530" i="21"/>
  <c r="E2533" i="21"/>
  <c r="E2538" i="21"/>
  <c r="F2541" i="21"/>
  <c r="F2546" i="21"/>
  <c r="F2549" i="21"/>
  <c r="F2554" i="21"/>
  <c r="E2557" i="21"/>
  <c r="E2562" i="21"/>
  <c r="E2565" i="21"/>
  <c r="E2570" i="21"/>
  <c r="E2573" i="21"/>
  <c r="F2578" i="21"/>
  <c r="F2581" i="21"/>
  <c r="F2586" i="21"/>
  <c r="E2589" i="21"/>
  <c r="F2594" i="21"/>
  <c r="F2597" i="21"/>
  <c r="F2602" i="21"/>
  <c r="F2605" i="21"/>
  <c r="E2610" i="21"/>
  <c r="E2613" i="21"/>
  <c r="E2618" i="21"/>
  <c r="F2621" i="21"/>
  <c r="F2626" i="21"/>
  <c r="F2629" i="21"/>
  <c r="F2634" i="21"/>
  <c r="F2637" i="21"/>
  <c r="E2642" i="21"/>
  <c r="F2645" i="21"/>
  <c r="F2650" i="21"/>
  <c r="E2653" i="21"/>
  <c r="E2658" i="21"/>
  <c r="E2661" i="21"/>
  <c r="F2666" i="21"/>
  <c r="F2669" i="21"/>
  <c r="F2674" i="21"/>
  <c r="F2677" i="21"/>
  <c r="F2682" i="21"/>
  <c r="E2685" i="21"/>
  <c r="E2690" i="21"/>
  <c r="F2693" i="21"/>
  <c r="F2698" i="21"/>
  <c r="E2701" i="21"/>
  <c r="E2706" i="21"/>
  <c r="F2709" i="21"/>
  <c r="F2714" i="21"/>
  <c r="E2717" i="21"/>
  <c r="E2722" i="21"/>
  <c r="E2725" i="21"/>
  <c r="E2730" i="21"/>
  <c r="F2733" i="21"/>
  <c r="E2738" i="21"/>
  <c r="F2741" i="21"/>
  <c r="F2746" i="21"/>
  <c r="E2749" i="21"/>
  <c r="F2754" i="21"/>
  <c r="F2757" i="21"/>
  <c r="F2762" i="21"/>
  <c r="F2765" i="21"/>
  <c r="E2770" i="21"/>
  <c r="F2773" i="21"/>
  <c r="F2778" i="21"/>
  <c r="F2781" i="21"/>
  <c r="F2786" i="21"/>
  <c r="E2789" i="21"/>
  <c r="F2794" i="21"/>
  <c r="E2797" i="21"/>
  <c r="F2802" i="21"/>
  <c r="E2805" i="21"/>
  <c r="E2810" i="21"/>
  <c r="E2813" i="21"/>
  <c r="F2818" i="21"/>
  <c r="E2821" i="21"/>
  <c r="E2826" i="21"/>
  <c r="F2829" i="21"/>
  <c r="E2834" i="21"/>
  <c r="E2837" i="21"/>
  <c r="F2842" i="21"/>
  <c r="F2845" i="21"/>
  <c r="E2850" i="21"/>
  <c r="E2853" i="21"/>
  <c r="E2858" i="21"/>
  <c r="F2861" i="21"/>
  <c r="E2866" i="21"/>
  <c r="E2869" i="21"/>
  <c r="F2874" i="21"/>
  <c r="F2877" i="21"/>
  <c r="F2882" i="21"/>
  <c r="F2885" i="21"/>
  <c r="F2890" i="21"/>
  <c r="E2893" i="21"/>
  <c r="E2898" i="21"/>
  <c r="E2901" i="21"/>
  <c r="F2906" i="21"/>
  <c r="F2909" i="21"/>
  <c r="F2914" i="21"/>
  <c r="F2917" i="21"/>
  <c r="E2922" i="21"/>
  <c r="E2925" i="21"/>
  <c r="F2930" i="21"/>
  <c r="F2933" i="21"/>
  <c r="F2938" i="21"/>
  <c r="E2941" i="21"/>
  <c r="F2946" i="21"/>
  <c r="E2949" i="21"/>
  <c r="F2954" i="21"/>
  <c r="F2957" i="21"/>
  <c r="F2962" i="21"/>
  <c r="E2965" i="21"/>
  <c r="F2970" i="21"/>
  <c r="E2973" i="21"/>
  <c r="F2978" i="21"/>
  <c r="F2981" i="21"/>
  <c r="F2986" i="21"/>
  <c r="F2989" i="21"/>
  <c r="F2994" i="21"/>
  <c r="E1976" i="21"/>
  <c r="F1981" i="21"/>
  <c r="F1984" i="21"/>
  <c r="E1989" i="21"/>
  <c r="F1992" i="21"/>
  <c r="F1997" i="21"/>
  <c r="E2000" i="21"/>
  <c r="E2005" i="21"/>
  <c r="E2008" i="21"/>
  <c r="F2013" i="21"/>
  <c r="E2016" i="21"/>
  <c r="F2021" i="21"/>
  <c r="E2024" i="21"/>
  <c r="F2029" i="21"/>
  <c r="E2032" i="21"/>
  <c r="F2037" i="21"/>
  <c r="F2040" i="21"/>
  <c r="F2045" i="21"/>
  <c r="E2048" i="21"/>
  <c r="E2053" i="21"/>
  <c r="E2056" i="21"/>
  <c r="F2061" i="21"/>
  <c r="E2064" i="21"/>
  <c r="E2069" i="21"/>
  <c r="E2072" i="21"/>
  <c r="E2077" i="21"/>
  <c r="E2080" i="21"/>
  <c r="F2085" i="21"/>
  <c r="E2088" i="21"/>
  <c r="E2093" i="21"/>
  <c r="F2096" i="21"/>
  <c r="F2101" i="21"/>
  <c r="F2104" i="21"/>
  <c r="F2109" i="21"/>
  <c r="F2112" i="21"/>
  <c r="F2117" i="21"/>
  <c r="E2120" i="21"/>
  <c r="E2125" i="21"/>
  <c r="F2128" i="21"/>
  <c r="F2133" i="21"/>
  <c r="E2136" i="21"/>
  <c r="F2141" i="21"/>
  <c r="F2144" i="21"/>
  <c r="F2149" i="21"/>
  <c r="E2152" i="21"/>
  <c r="E2157" i="21"/>
  <c r="E2160" i="21"/>
  <c r="E2165" i="21"/>
  <c r="E2168" i="21"/>
  <c r="F2173" i="21"/>
  <c r="F2176" i="21"/>
  <c r="E2181" i="21"/>
  <c r="E2184" i="21"/>
  <c r="F2189" i="21"/>
  <c r="F2192" i="21"/>
  <c r="E2197" i="21"/>
  <c r="E2200" i="21"/>
  <c r="E2205" i="21"/>
  <c r="E2208" i="21"/>
  <c r="F2213" i="21"/>
  <c r="F2216" i="21"/>
  <c r="E2221" i="21"/>
  <c r="E2224" i="21"/>
  <c r="F2229" i="21"/>
  <c r="E2232" i="21"/>
  <c r="F2237" i="21"/>
  <c r="E2240" i="21"/>
  <c r="E2245" i="21"/>
  <c r="F2248" i="21"/>
  <c r="F2253" i="21"/>
  <c r="F2256" i="21"/>
  <c r="F2261" i="21"/>
  <c r="F2264" i="21"/>
  <c r="E2269" i="21"/>
  <c r="E2272" i="21"/>
  <c r="F2277" i="21"/>
  <c r="E2280" i="21"/>
  <c r="E2285" i="21"/>
  <c r="E2288" i="21"/>
  <c r="E2293" i="21"/>
  <c r="F2296" i="21"/>
  <c r="E2301" i="21"/>
  <c r="F2304" i="21"/>
  <c r="E2309" i="21"/>
  <c r="F2312" i="21"/>
  <c r="E2317" i="21"/>
  <c r="F2320" i="21"/>
  <c r="F2325" i="21"/>
  <c r="E2328" i="21"/>
  <c r="F2333" i="21"/>
  <c r="F2336" i="21"/>
  <c r="E2341" i="21"/>
  <c r="F2344" i="21"/>
  <c r="F2349" i="21"/>
  <c r="E2352" i="21"/>
  <c r="F2357" i="21"/>
  <c r="F2360" i="21"/>
  <c r="F2365" i="21"/>
  <c r="E2368" i="21"/>
  <c r="E2373" i="21"/>
  <c r="F2376" i="21"/>
  <c r="E2381" i="21"/>
  <c r="F2384" i="21"/>
  <c r="F2389" i="21"/>
  <c r="F2392" i="21"/>
  <c r="F2397" i="21"/>
  <c r="E2400" i="21"/>
  <c r="E2405" i="21"/>
  <c r="E2408" i="21"/>
  <c r="E2413" i="21"/>
  <c r="F2416" i="21"/>
  <c r="E2421" i="21"/>
  <c r="E2424" i="21"/>
  <c r="E2429" i="21"/>
  <c r="F2432" i="21"/>
  <c r="F2437" i="21"/>
  <c r="E2440" i="21"/>
  <c r="E2445" i="21"/>
  <c r="F2448" i="21"/>
  <c r="E2453" i="21"/>
  <c r="E2456" i="21"/>
  <c r="E2461" i="21"/>
  <c r="F2464" i="21"/>
  <c r="F2469" i="21"/>
  <c r="F2472" i="21"/>
  <c r="E2477" i="21"/>
  <c r="F2480" i="21"/>
  <c r="F2485" i="21"/>
  <c r="F2488" i="21"/>
  <c r="E2493" i="21"/>
  <c r="E2496" i="21"/>
  <c r="E2501" i="21"/>
  <c r="E2504" i="21"/>
  <c r="E2509" i="21"/>
  <c r="F2512" i="21"/>
  <c r="F2517" i="21"/>
  <c r="F2520" i="21"/>
  <c r="F2525" i="21"/>
  <c r="F2528" i="21"/>
  <c r="F2533" i="21"/>
  <c r="E2536" i="21"/>
  <c r="E2541" i="21"/>
  <c r="F2544" i="21"/>
  <c r="E2549" i="21"/>
  <c r="E2552" i="21"/>
  <c r="F2557" i="21"/>
  <c r="F2560" i="21"/>
  <c r="F2565" i="21"/>
  <c r="F2568" i="21"/>
  <c r="F2573" i="21"/>
  <c r="F2576" i="21"/>
  <c r="E2581" i="21"/>
  <c r="F2584" i="21"/>
  <c r="F2589" i="21"/>
  <c r="E2592" i="21"/>
  <c r="E2597" i="21"/>
  <c r="F2600" i="21"/>
  <c r="E2605" i="21"/>
  <c r="F2608" i="21"/>
  <c r="F2613" i="21"/>
  <c r="F2616" i="21"/>
  <c r="E2621" i="21"/>
  <c r="E2624" i="21"/>
  <c r="E2629" i="21"/>
  <c r="F2632" i="21"/>
  <c r="E2637" i="21"/>
  <c r="E2640" i="21"/>
  <c r="E2645" i="21"/>
  <c r="F2653" i="21"/>
  <c r="F2656" i="21"/>
  <c r="F2661" i="21"/>
  <c r="E2664" i="21"/>
  <c r="E2669" i="21"/>
  <c r="E2672" i="21"/>
  <c r="E2677" i="21"/>
  <c r="E2680" i="21"/>
  <c r="F2685" i="21"/>
  <c r="E2688" i="21"/>
  <c r="E2693" i="21"/>
  <c r="F2696" i="21"/>
  <c r="F2701" i="21"/>
  <c r="F2704" i="21"/>
  <c r="E2709" i="21"/>
  <c r="F2712" i="21"/>
  <c r="F2717" i="21"/>
  <c r="F2720" i="21"/>
  <c r="F2725" i="21"/>
  <c r="E2728" i="21"/>
  <c r="E2733" i="21"/>
  <c r="E2736" i="21"/>
  <c r="E2741" i="21"/>
  <c r="F2744" i="21"/>
  <c r="F2749" i="21"/>
  <c r="F2752" i="21"/>
  <c r="E2757" i="21"/>
  <c r="F2760" i="21"/>
  <c r="E2765" i="21"/>
  <c r="F2768" i="21"/>
  <c r="E2773" i="21"/>
  <c r="E2776" i="21"/>
  <c r="E2781" i="21"/>
  <c r="E2784" i="21"/>
  <c r="F2789" i="21"/>
  <c r="F2792" i="21"/>
  <c r="F2797" i="21"/>
  <c r="E2800" i="21"/>
  <c r="F2805" i="21"/>
  <c r="E2808" i="21"/>
  <c r="F2813" i="21"/>
  <c r="F2816" i="21"/>
  <c r="F2821" i="21"/>
  <c r="F2824" i="21"/>
  <c r="E2829" i="21"/>
  <c r="E2832" i="21"/>
  <c r="F2837" i="21"/>
  <c r="E2840" i="21"/>
  <c r="E2845" i="21"/>
  <c r="E2848" i="21"/>
  <c r="F2853" i="21"/>
  <c r="E2856" i="21"/>
  <c r="E2861" i="21"/>
  <c r="E2864" i="21"/>
  <c r="F2869" i="21"/>
  <c r="E2872" i="21"/>
  <c r="E2877" i="21"/>
  <c r="F2880" i="21"/>
  <c r="E2885" i="21"/>
  <c r="F2888" i="21"/>
  <c r="F2893" i="21"/>
  <c r="E2896" i="21"/>
  <c r="F2901" i="21"/>
  <c r="F2904" i="21"/>
  <c r="E2909" i="21"/>
  <c r="E2912" i="21"/>
  <c r="F1976" i="21"/>
  <c r="E1979" i="21"/>
  <c r="E1984" i="21"/>
  <c r="E1987" i="21"/>
  <c r="E1992" i="21"/>
  <c r="E1995" i="21"/>
  <c r="F2000" i="21"/>
  <c r="F2003" i="21"/>
  <c r="F2008" i="21"/>
  <c r="E2011" i="21"/>
  <c r="F2016" i="21"/>
  <c r="E2019" i="21"/>
  <c r="F2024" i="21"/>
  <c r="F2027" i="21"/>
  <c r="F2032" i="21"/>
  <c r="E2035" i="21"/>
  <c r="E2040" i="21"/>
  <c r="F2043" i="21"/>
  <c r="F2048" i="21"/>
  <c r="E2051" i="21"/>
  <c r="F2056" i="21"/>
  <c r="E2059" i="21"/>
  <c r="F2064" i="21"/>
  <c r="E2067" i="21"/>
  <c r="F2072" i="21"/>
  <c r="E2075" i="21"/>
  <c r="F2080" i="21"/>
  <c r="E2083" i="21"/>
  <c r="F2088" i="21"/>
  <c r="E2091" i="21"/>
  <c r="E2096" i="21"/>
  <c r="E2099" i="21"/>
  <c r="E2104" i="21"/>
  <c r="F2107" i="21"/>
  <c r="E2112" i="21"/>
  <c r="E2115" i="21"/>
  <c r="F2120" i="21"/>
  <c r="E2123" i="21"/>
  <c r="E2128" i="21"/>
  <c r="F2131" i="21"/>
  <c r="F2136" i="21"/>
  <c r="F2139" i="21"/>
  <c r="E2144" i="21"/>
  <c r="F2147" i="21"/>
  <c r="F2152" i="21"/>
  <c r="E2155" i="21"/>
  <c r="F2160" i="21"/>
  <c r="E2163" i="21"/>
  <c r="F2168" i="21"/>
  <c r="E2171" i="21"/>
  <c r="E2176" i="21"/>
  <c r="F2179" i="21"/>
  <c r="F2184" i="21"/>
  <c r="F2187" i="21"/>
  <c r="E2192" i="21"/>
  <c r="F2195" i="21"/>
  <c r="F2200" i="21"/>
  <c r="E2203" i="21"/>
  <c r="F2208" i="21"/>
  <c r="F2211" i="21"/>
  <c r="E2216" i="21"/>
  <c r="E2219" i="21"/>
  <c r="F2224" i="21"/>
  <c r="E2227" i="21"/>
  <c r="F2232" i="21"/>
  <c r="F2235" i="21"/>
  <c r="F2240" i="21"/>
  <c r="F2243" i="21"/>
  <c r="E2248" i="21"/>
  <c r="E2251" i="21"/>
  <c r="E2256" i="21"/>
  <c r="F2259" i="21"/>
  <c r="E2264" i="21"/>
  <c r="F2267" i="21"/>
  <c r="F2272" i="21"/>
  <c r="F2275" i="21"/>
  <c r="F2280" i="21"/>
  <c r="F2283" i="21"/>
  <c r="F2288" i="21"/>
  <c r="F1979" i="21"/>
  <c r="F1982" i="21"/>
  <c r="F1987" i="21"/>
  <c r="E1990" i="21"/>
  <c r="F1995" i="21"/>
  <c r="F1998" i="21"/>
  <c r="E2003" i="21"/>
  <c r="E2006" i="21"/>
  <c r="F2011" i="21"/>
  <c r="F2014" i="21"/>
  <c r="F2019" i="21"/>
  <c r="E2022" i="21"/>
  <c r="E2027" i="21"/>
  <c r="F2030" i="21"/>
  <c r="F2035" i="21"/>
  <c r="F2038" i="21"/>
  <c r="E2043" i="21"/>
  <c r="F2046" i="21"/>
  <c r="F2051" i="21"/>
  <c r="F2054" i="21"/>
  <c r="F2059" i="21"/>
  <c r="E2062" i="21"/>
  <c r="F2067" i="21"/>
  <c r="F2070" i="21"/>
  <c r="F2075" i="21"/>
  <c r="E2078" i="21"/>
  <c r="F2083" i="21"/>
  <c r="F2086" i="21"/>
  <c r="F2091" i="21"/>
  <c r="E2094" i="21"/>
  <c r="F2099" i="21"/>
  <c r="E2102" i="21"/>
  <c r="E2107" i="21"/>
  <c r="F2110" i="21"/>
  <c r="F2115" i="21"/>
  <c r="F2118" i="21"/>
  <c r="F2123" i="21"/>
  <c r="F2126" i="21"/>
  <c r="E2131" i="21"/>
  <c r="F2134" i="21"/>
  <c r="E2139" i="21"/>
  <c r="F2142" i="21"/>
  <c r="E2147" i="21"/>
  <c r="E1977" i="21"/>
  <c r="E1982" i="21"/>
  <c r="E1985" i="21"/>
  <c r="F1990" i="21"/>
  <c r="F1993" i="21"/>
  <c r="E1998" i="21"/>
  <c r="E2001" i="21"/>
  <c r="F2006" i="21"/>
  <c r="E2009" i="21"/>
  <c r="E2014" i="21"/>
  <c r="F2017" i="21"/>
  <c r="F2022" i="21"/>
  <c r="F2025" i="21"/>
  <c r="E2030" i="21"/>
  <c r="E2033" i="21"/>
  <c r="E2038" i="21"/>
  <c r="E2041" i="21"/>
  <c r="E2046" i="21"/>
  <c r="F2049" i="21"/>
  <c r="E2054" i="21"/>
  <c r="F2057" i="21"/>
  <c r="F2062" i="21"/>
  <c r="F2065" i="21"/>
  <c r="E2070" i="21"/>
  <c r="E2073" i="21"/>
  <c r="F2078" i="21"/>
  <c r="F2081" i="21"/>
  <c r="E2086" i="21"/>
  <c r="F2089" i="21"/>
  <c r="F2094" i="21"/>
  <c r="F2097" i="21"/>
  <c r="F2102" i="21"/>
  <c r="E1980" i="21"/>
  <c r="E1983" i="21"/>
  <c r="F1988" i="21"/>
  <c r="F1991" i="21"/>
  <c r="F1996" i="21"/>
  <c r="E1999" i="21"/>
  <c r="F2004" i="21"/>
  <c r="E2007" i="21"/>
  <c r="E2012" i="21"/>
  <c r="F2015" i="21"/>
  <c r="E2020" i="21"/>
  <c r="E2023" i="21"/>
  <c r="F2028" i="21"/>
  <c r="E2031" i="21"/>
  <c r="E2036" i="21"/>
  <c r="E2039" i="21"/>
  <c r="F2044" i="21"/>
  <c r="F2047" i="21"/>
  <c r="E2052" i="21"/>
  <c r="E2055" i="21"/>
  <c r="E2060" i="21"/>
  <c r="F2063" i="21"/>
  <c r="F2068" i="21"/>
  <c r="F2071" i="21"/>
  <c r="E2076" i="21"/>
  <c r="E2079" i="21"/>
  <c r="F2084" i="21"/>
  <c r="E2087" i="21"/>
  <c r="E2092" i="21"/>
  <c r="E2095" i="21"/>
  <c r="F2100" i="21"/>
  <c r="F2103" i="21"/>
  <c r="E2108" i="21"/>
  <c r="F2111" i="21"/>
  <c r="F2116" i="21"/>
  <c r="F2119" i="21"/>
  <c r="E2124" i="21"/>
  <c r="F2127" i="21"/>
  <c r="E2132" i="21"/>
  <c r="E2135" i="21"/>
  <c r="F2140" i="21"/>
  <c r="E2143" i="21"/>
  <c r="E2148" i="21"/>
  <c r="E2151" i="21"/>
  <c r="E2156" i="21"/>
  <c r="E2159" i="21"/>
  <c r="F2164" i="21"/>
  <c r="F2167" i="21"/>
  <c r="E2172" i="21"/>
  <c r="E2175" i="21"/>
  <c r="F2180" i="21"/>
  <c r="F2183" i="21"/>
  <c r="E2188" i="21"/>
  <c r="F2191" i="21"/>
  <c r="F1977" i="21"/>
  <c r="E1996" i="21"/>
  <c r="F2009" i="21"/>
  <c r="E2028" i="21"/>
  <c r="F2041" i="21"/>
  <c r="F2060" i="21"/>
  <c r="F2073" i="21"/>
  <c r="F2092" i="21"/>
  <c r="F2105" i="21"/>
  <c r="E2110" i="21"/>
  <c r="F2121" i="21"/>
  <c r="E2126" i="21"/>
  <c r="E2137" i="21"/>
  <c r="E2142" i="21"/>
  <c r="E2161" i="21"/>
  <c r="E2166" i="21"/>
  <c r="E2193" i="21"/>
  <c r="E2201" i="21"/>
  <c r="E2209" i="21"/>
  <c r="E2217" i="21"/>
  <c r="F2225" i="21"/>
  <c r="E2233" i="21"/>
  <c r="E2241" i="21"/>
  <c r="F2249" i="21"/>
  <c r="E2257" i="21"/>
  <c r="F2265" i="21"/>
  <c r="E2273" i="21"/>
  <c r="F2281" i="21"/>
  <c r="E2289" i="21"/>
  <c r="F2300" i="21"/>
  <c r="E2307" i="21"/>
  <c r="E2318" i="21"/>
  <c r="F2321" i="21"/>
  <c r="F2332" i="21"/>
  <c r="E2339" i="21"/>
  <c r="E2350" i="21"/>
  <c r="E2353" i="21"/>
  <c r="F2364" i="21"/>
  <c r="F2371" i="21"/>
  <c r="E2382" i="21"/>
  <c r="F2385" i="21"/>
  <c r="F2396" i="21"/>
  <c r="F2403" i="21"/>
  <c r="F2414" i="21"/>
  <c r="F2417" i="21"/>
  <c r="E2428" i="21"/>
  <c r="F2435" i="21"/>
  <c r="E2446" i="21"/>
  <c r="F2449" i="21"/>
  <c r="F2460" i="21"/>
  <c r="E2467" i="21"/>
  <c r="F2478" i="21"/>
  <c r="F2481" i="21"/>
  <c r="F2492" i="21"/>
  <c r="F2499" i="21"/>
  <c r="F2510" i="21"/>
  <c r="F2513" i="21"/>
  <c r="F2524" i="21"/>
  <c r="E2531" i="21"/>
  <c r="F2542" i="21"/>
  <c r="F2545" i="21"/>
  <c r="F2556" i="21"/>
  <c r="E2563" i="21"/>
  <c r="F2574" i="21"/>
  <c r="E2577" i="21"/>
  <c r="F2588" i="21"/>
  <c r="E2595" i="21"/>
  <c r="F2606" i="21"/>
  <c r="E2609" i="21"/>
  <c r="F2620" i="21"/>
  <c r="F2627" i="21"/>
  <c r="F2638" i="21"/>
  <c r="F2641" i="21"/>
  <c r="E2648" i="21"/>
  <c r="F2655" i="21"/>
  <c r="E2659" i="21"/>
  <c r="F2662" i="21"/>
  <c r="F2673" i="21"/>
  <c r="F2676" i="21"/>
  <c r="F2680" i="21"/>
  <c r="E2687" i="21"/>
  <c r="E2691" i="21"/>
  <c r="E2694" i="21"/>
  <c r="F2705" i="21"/>
  <c r="F2708" i="21"/>
  <c r="E2712" i="21"/>
  <c r="F2719" i="21"/>
  <c r="F2723" i="21"/>
  <c r="E2726" i="21"/>
  <c r="F2737" i="21"/>
  <c r="F2740" i="21"/>
  <c r="E2744" i="21"/>
  <c r="F2751" i="21"/>
  <c r="F2755" i="21"/>
  <c r="F2758" i="21"/>
  <c r="E2769" i="21"/>
  <c r="F2772" i="21"/>
  <c r="F2776" i="21"/>
  <c r="F2783" i="21"/>
  <c r="E2787" i="21"/>
  <c r="F2790" i="21"/>
  <c r="E2801" i="21"/>
  <c r="E2804" i="21"/>
  <c r="F2808" i="21"/>
  <c r="F2815" i="21"/>
  <c r="F2819" i="21"/>
  <c r="E2822" i="21"/>
  <c r="F2833" i="21"/>
  <c r="F2836" i="21"/>
  <c r="F2840" i="21"/>
  <c r="E2847" i="21"/>
  <c r="E2851" i="21"/>
  <c r="E2854" i="21"/>
  <c r="F2865" i="21"/>
  <c r="F2868" i="21"/>
  <c r="F2872" i="21"/>
  <c r="F2879" i="21"/>
  <c r="E2883" i="21"/>
  <c r="E2886" i="21"/>
  <c r="E2897" i="21"/>
  <c r="F2900" i="21"/>
  <c r="E2904" i="21"/>
  <c r="F2911" i="21"/>
  <c r="E2915" i="21"/>
  <c r="E2918" i="21"/>
  <c r="E2921" i="21"/>
  <c r="E2924" i="21"/>
  <c r="F2931" i="21"/>
  <c r="F2934" i="21"/>
  <c r="E2937" i="21"/>
  <c r="E2940" i="21"/>
  <c r="F2947" i="21"/>
  <c r="E2950" i="21"/>
  <c r="F2953" i="21"/>
  <c r="E2956" i="21"/>
  <c r="E2963" i="21"/>
  <c r="F2966" i="21"/>
  <c r="E2969" i="21"/>
  <c r="E2972" i="21"/>
  <c r="F2979" i="21"/>
  <c r="E2982" i="21"/>
  <c r="E2985" i="21"/>
  <c r="F2988" i="21"/>
  <c r="F2995" i="21"/>
  <c r="F3000" i="21"/>
  <c r="F3003" i="21"/>
  <c r="F3008" i="21"/>
  <c r="F3011" i="21"/>
  <c r="F3016" i="21"/>
  <c r="F3019" i="21"/>
  <c r="E3024" i="21"/>
  <c r="E3027" i="21"/>
  <c r="E3032" i="21"/>
  <c r="F3035" i="21"/>
  <c r="F3040" i="21"/>
  <c r="F3043" i="21"/>
  <c r="F3048" i="21"/>
  <c r="E3051" i="21"/>
  <c r="E3056" i="21"/>
  <c r="F3059" i="21"/>
  <c r="E3064" i="21"/>
  <c r="F3067" i="21"/>
  <c r="E3072" i="21"/>
  <c r="E3075" i="21"/>
  <c r="E3080" i="21"/>
  <c r="F3083" i="21"/>
  <c r="E3088" i="21"/>
  <c r="F3091" i="21"/>
  <c r="F3096" i="21"/>
  <c r="E3099" i="21"/>
  <c r="E3104" i="21"/>
  <c r="E3107" i="21"/>
  <c r="F3112" i="21"/>
  <c r="E3115" i="21"/>
  <c r="E3120" i="21"/>
  <c r="F3123" i="21"/>
  <c r="F3128" i="21"/>
  <c r="F3131" i="21"/>
  <c r="E3136" i="21"/>
  <c r="E3139" i="21"/>
  <c r="E3144" i="21"/>
  <c r="F3147" i="21"/>
  <c r="E3152" i="21"/>
  <c r="E3155" i="21"/>
  <c r="F3160" i="21"/>
  <c r="F3163" i="21"/>
  <c r="F3168" i="21"/>
  <c r="E3171" i="21"/>
  <c r="E3176" i="21"/>
  <c r="E3179" i="21"/>
  <c r="E3184" i="21"/>
  <c r="E3187" i="21"/>
  <c r="E3192" i="21"/>
  <c r="E3195" i="21"/>
  <c r="F3200" i="21"/>
  <c r="F3203" i="21"/>
  <c r="E3208" i="21"/>
  <c r="F3211" i="21"/>
  <c r="F3216" i="21"/>
  <c r="E3219" i="21"/>
  <c r="F3224" i="21"/>
  <c r="E3227" i="21"/>
  <c r="E3232" i="21"/>
  <c r="E3235" i="21"/>
  <c r="E3240" i="21"/>
  <c r="F3243" i="21"/>
  <c r="E3248" i="21"/>
  <c r="E3251" i="21"/>
  <c r="E3256" i="21"/>
  <c r="E3259" i="21"/>
  <c r="E3264" i="21"/>
  <c r="E3267" i="21"/>
  <c r="E3272" i="21"/>
  <c r="F3275" i="21"/>
  <c r="F3280" i="21"/>
  <c r="F3283" i="21"/>
  <c r="E3288" i="21"/>
  <c r="F3291" i="21"/>
  <c r="E3296" i="21"/>
  <c r="F3299" i="21"/>
  <c r="E3304" i="21"/>
  <c r="E3307" i="21"/>
  <c r="E3312" i="21"/>
  <c r="F3315" i="21"/>
  <c r="F3320" i="21"/>
  <c r="E3323" i="21"/>
  <c r="E3328" i="21"/>
  <c r="E3331" i="21"/>
  <c r="F3336" i="21"/>
  <c r="F3339" i="21"/>
  <c r="F3344" i="21"/>
  <c r="E3347" i="21"/>
  <c r="E3352" i="21"/>
  <c r="E3355" i="21"/>
  <c r="F3360" i="21"/>
  <c r="F3363" i="21"/>
  <c r="F3368" i="21"/>
  <c r="E3371" i="21"/>
  <c r="E3376" i="21"/>
  <c r="E3379" i="21"/>
  <c r="E3384" i="21"/>
  <c r="E3387" i="21"/>
  <c r="F3392" i="21"/>
  <c r="E3395" i="21"/>
  <c r="F3400" i="21"/>
  <c r="F3403" i="21"/>
  <c r="E3408" i="21"/>
  <c r="E3411" i="21"/>
  <c r="E3416" i="21"/>
  <c r="F3419" i="21"/>
  <c r="E3424" i="21"/>
  <c r="E3427" i="21"/>
  <c r="F3432" i="21"/>
  <c r="E3435" i="21"/>
  <c r="F3440" i="21"/>
  <c r="F3443" i="21"/>
  <c r="F3448" i="21"/>
  <c r="E3451" i="21"/>
  <c r="E3456" i="21"/>
  <c r="E3459" i="21"/>
  <c r="F3464" i="21"/>
  <c r="F3467" i="21"/>
  <c r="E3472" i="21"/>
  <c r="E3475" i="21"/>
  <c r="E3480" i="21"/>
  <c r="E3483" i="21"/>
  <c r="F3488" i="21"/>
  <c r="F3491" i="21"/>
  <c r="F3496" i="21"/>
  <c r="F3499" i="21"/>
  <c r="F3504" i="21"/>
  <c r="F3507" i="21"/>
  <c r="F3512" i="21"/>
  <c r="E3515" i="21"/>
  <c r="F3520" i="21"/>
  <c r="F3523" i="21"/>
  <c r="F3528" i="21"/>
  <c r="E2105" i="21"/>
  <c r="E2116" i="21"/>
  <c r="E2121" i="21"/>
  <c r="F2132" i="21"/>
  <c r="F2137" i="21"/>
  <c r="F2148" i="21"/>
  <c r="E2153" i="21"/>
  <c r="F2166" i="21"/>
  <c r="F2171" i="21"/>
  <c r="E2180" i="21"/>
  <c r="F2185" i="21"/>
  <c r="F2198" i="21"/>
  <c r="E2206" i="21"/>
  <c r="F2214" i="21"/>
  <c r="E2222" i="21"/>
  <c r="F2230" i="21"/>
  <c r="F2238" i="21"/>
  <c r="F2246" i="21"/>
  <c r="F2254" i="21"/>
  <c r="F2262" i="21"/>
  <c r="E2270" i="21"/>
  <c r="E2278" i="21"/>
  <c r="F2286" i="21"/>
  <c r="E2297" i="21"/>
  <c r="E2300" i="21"/>
  <c r="E2304" i="21"/>
  <c r="F2311" i="21"/>
  <c r="F2315" i="21"/>
  <c r="F2318" i="21"/>
  <c r="E2329" i="21"/>
  <c r="E2332" i="21"/>
  <c r="E2336" i="21"/>
  <c r="F2343" i="21"/>
  <c r="E2347" i="21"/>
  <c r="F2350" i="21"/>
  <c r="F2361" i="21"/>
  <c r="E2364" i="21"/>
  <c r="F2368" i="21"/>
  <c r="F2375" i="21"/>
  <c r="E2379" i="21"/>
  <c r="F2382" i="21"/>
  <c r="E2393" i="21"/>
  <c r="E2396" i="21"/>
  <c r="F2400" i="21"/>
  <c r="E2407" i="21"/>
  <c r="F2411" i="21"/>
  <c r="E2414" i="21"/>
  <c r="E2425" i="21"/>
  <c r="F2428" i="21"/>
  <c r="E2432" i="21"/>
  <c r="F2439" i="21"/>
  <c r="E2443" i="21"/>
  <c r="F2446" i="21"/>
  <c r="F2457" i="21"/>
  <c r="E2460" i="21"/>
  <c r="E2464" i="21"/>
  <c r="F2471" i="21"/>
  <c r="E2475" i="21"/>
  <c r="E2478" i="21"/>
  <c r="E2489" i="21"/>
  <c r="E2492" i="21"/>
  <c r="F2496" i="21"/>
  <c r="E2503" i="21"/>
  <c r="E2507" i="21"/>
  <c r="E2510" i="21"/>
  <c r="E2521" i="21"/>
  <c r="E2524" i="21"/>
  <c r="E2528" i="21"/>
  <c r="F2535" i="21"/>
  <c r="E2539" i="21"/>
  <c r="E2542" i="21"/>
  <c r="E2553" i="21"/>
  <c r="E2556" i="21"/>
  <c r="E2560" i="21"/>
  <c r="F2567" i="21"/>
  <c r="E2571" i="21"/>
  <c r="E2574" i="21"/>
  <c r="F2585" i="21"/>
  <c r="E2588" i="21"/>
  <c r="F2592" i="21"/>
  <c r="F2599" i="21"/>
  <c r="E2603" i="21"/>
  <c r="E2606" i="21"/>
  <c r="E2617" i="21"/>
  <c r="E2620" i="21"/>
  <c r="F2624" i="21"/>
  <c r="F2631" i="21"/>
  <c r="E2635" i="21"/>
  <c r="E2638" i="21"/>
  <c r="F2648" i="21"/>
  <c r="E2652" i="21"/>
  <c r="F2659" i="21"/>
  <c r="E2670" i="21"/>
  <c r="E2673" i="21"/>
  <c r="F2684" i="21"/>
  <c r="F2691" i="21"/>
  <c r="F2702" i="21"/>
  <c r="E2705" i="21"/>
  <c r="F2716" i="21"/>
  <c r="E2723" i="21"/>
  <c r="E2734" i="21"/>
  <c r="E2737" i="21"/>
  <c r="F2748" i="21"/>
  <c r="E2755" i="21"/>
  <c r="E2766" i="21"/>
  <c r="F2769" i="21"/>
  <c r="F2780" i="21"/>
  <c r="F2787" i="21"/>
  <c r="F2798" i="21"/>
  <c r="F2801" i="21"/>
  <c r="F2812" i="21"/>
  <c r="E2819" i="21"/>
  <c r="E2830" i="21"/>
  <c r="E2833" i="21"/>
  <c r="F2844" i="21"/>
  <c r="F2851" i="21"/>
  <c r="E2862" i="21"/>
  <c r="E2865" i="21"/>
  <c r="E2876" i="21"/>
  <c r="F2883" i="21"/>
  <c r="F2894" i="21"/>
  <c r="F2897" i="21"/>
  <c r="F2908" i="21"/>
  <c r="F2915" i="21"/>
  <c r="F2918" i="21"/>
  <c r="F2921" i="21"/>
  <c r="E2928" i="21"/>
  <c r="E2931" i="21"/>
  <c r="E2934" i="21"/>
  <c r="F2937" i="21"/>
  <c r="F2944" i="21"/>
  <c r="E2947" i="21"/>
  <c r="F2950" i="21"/>
  <c r="E2953" i="21"/>
  <c r="E2960" i="21"/>
  <c r="F2963" i="21"/>
  <c r="E2966" i="21"/>
  <c r="F2969" i="21"/>
  <c r="E2976" i="21"/>
  <c r="E2979" i="21"/>
  <c r="F2982" i="21"/>
  <c r="F2985" i="21"/>
  <c r="F2992" i="21"/>
  <c r="E2995" i="21"/>
  <c r="F2998" i="21"/>
  <c r="E3003" i="21"/>
  <c r="E3006" i="21"/>
  <c r="E3011" i="21"/>
  <c r="E3014" i="21"/>
  <c r="E3019" i="21"/>
  <c r="F3022" i="21"/>
  <c r="F3027" i="21"/>
  <c r="F3030" i="21"/>
  <c r="E3035" i="21"/>
  <c r="E3038" i="21"/>
  <c r="E3043" i="21"/>
  <c r="E3046" i="21"/>
  <c r="F3051" i="21"/>
  <c r="F3054" i="21"/>
  <c r="E3059" i="21"/>
  <c r="F3062" i="21"/>
  <c r="E3067" i="21"/>
  <c r="E3070" i="21"/>
  <c r="F3075" i="21"/>
  <c r="F3078" i="21"/>
  <c r="E3083" i="21"/>
  <c r="F3086" i="21"/>
  <c r="E3091" i="21"/>
  <c r="E3094" i="21"/>
  <c r="F3099" i="21"/>
  <c r="F3102" i="21"/>
  <c r="F3107" i="21"/>
  <c r="F3110" i="21"/>
  <c r="F3115" i="21"/>
  <c r="F3118" i="21"/>
  <c r="E3123" i="21"/>
  <c r="F3126" i="21"/>
  <c r="E3131" i="21"/>
  <c r="E3134" i="21"/>
  <c r="F3139" i="21"/>
  <c r="E3142" i="21"/>
  <c r="E3147" i="21"/>
  <c r="E3150" i="21"/>
  <c r="F3155" i="21"/>
  <c r="E3158" i="21"/>
  <c r="E3163" i="21"/>
  <c r="F3166" i="21"/>
  <c r="F3171" i="21"/>
  <c r="F3174" i="21"/>
  <c r="F3179" i="21"/>
  <c r="F3182" i="21"/>
  <c r="F3187" i="21"/>
  <c r="E3190" i="21"/>
  <c r="F3195" i="21"/>
  <c r="F3198" i="21"/>
  <c r="E3203" i="21"/>
  <c r="E3206" i="21"/>
  <c r="E3211" i="21"/>
  <c r="E3214" i="21"/>
  <c r="F3219" i="21"/>
  <c r="E3222" i="21"/>
  <c r="F3227" i="21"/>
  <c r="F3230" i="21"/>
  <c r="F3235" i="21"/>
  <c r="F3238" i="21"/>
  <c r="E3243" i="21"/>
  <c r="F3246" i="21"/>
  <c r="F3251" i="21"/>
  <c r="F3254" i="21"/>
  <c r="F3259" i="21"/>
  <c r="F3262" i="21"/>
  <c r="F3267" i="21"/>
  <c r="E3270" i="21"/>
  <c r="E3275" i="21"/>
  <c r="F3278" i="21"/>
  <c r="E3283" i="21"/>
  <c r="F3286" i="21"/>
  <c r="E3291" i="21"/>
  <c r="F3294" i="21"/>
  <c r="E3299" i="21"/>
  <c r="E3302" i="21"/>
  <c r="F3307" i="21"/>
  <c r="F3310" i="21"/>
  <c r="E3315" i="21"/>
  <c r="F3318" i="21"/>
  <c r="F3323" i="21"/>
  <c r="F3326" i="21"/>
  <c r="F3331" i="21"/>
  <c r="E3334" i="21"/>
  <c r="E3339" i="21"/>
  <c r="E3342" i="21"/>
  <c r="F3347" i="21"/>
  <c r="E3350" i="21"/>
  <c r="F3355" i="21"/>
  <c r="F3358" i="21"/>
  <c r="E3363" i="21"/>
  <c r="E3366" i="21"/>
  <c r="F3371" i="21"/>
  <c r="F3374" i="21"/>
  <c r="F3379" i="21"/>
  <c r="F3382" i="21"/>
  <c r="F3387" i="21"/>
  <c r="F3390" i="21"/>
  <c r="F3395" i="21"/>
  <c r="E3398" i="21"/>
  <c r="E3403" i="21"/>
  <c r="E3406" i="21"/>
  <c r="F3411" i="21"/>
  <c r="E3414" i="21"/>
  <c r="E3419" i="21"/>
  <c r="E3422" i="21"/>
  <c r="F3427" i="21"/>
  <c r="E3430" i="21"/>
  <c r="F3435" i="21"/>
  <c r="E3438" i="21"/>
  <c r="F1985" i="21"/>
  <c r="E2004" i="21"/>
  <c r="E2017" i="21"/>
  <c r="F2036" i="21"/>
  <c r="E2049" i="21"/>
  <c r="E2068" i="21"/>
  <c r="E2081" i="21"/>
  <c r="E2100" i="21"/>
  <c r="F2153" i="21"/>
  <c r="E2158" i="21"/>
  <c r="E2185" i="21"/>
  <c r="F2190" i="21"/>
  <c r="E2198" i="21"/>
  <c r="F2206" i="21"/>
  <c r="E2214" i="21"/>
  <c r="F2222" i="21"/>
  <c r="E2230" i="21"/>
  <c r="E2238" i="21"/>
  <c r="E2246" i="21"/>
  <c r="E2254" i="21"/>
  <c r="E2262" i="21"/>
  <c r="F2270" i="21"/>
  <c r="F2278" i="21"/>
  <c r="E2286" i="21"/>
  <c r="E2294" i="21"/>
  <c r="F2297" i="21"/>
  <c r="F2308" i="21"/>
  <c r="E2315" i="21"/>
  <c r="F2326" i="21"/>
  <c r="F2329" i="21"/>
  <c r="E2340" i="21"/>
  <c r="F2347" i="21"/>
  <c r="E2358" i="21"/>
  <c r="E2361" i="21"/>
  <c r="F2372" i="21"/>
  <c r="F2379" i="21"/>
  <c r="F2390" i="21"/>
  <c r="F2393" i="21"/>
  <c r="E2404" i="21"/>
  <c r="E2411" i="21"/>
  <c r="E2422" i="21"/>
  <c r="F2425" i="21"/>
  <c r="E2436" i="21"/>
  <c r="F2443" i="21"/>
  <c r="F2454" i="21"/>
  <c r="E2457" i="21"/>
  <c r="F2468" i="21"/>
  <c r="F2475" i="21"/>
  <c r="E2486" i="21"/>
  <c r="F2489" i="21"/>
  <c r="F2500" i="21"/>
  <c r="F2507" i="21"/>
  <c r="F2518" i="21"/>
  <c r="F2521" i="21"/>
  <c r="F2532" i="21"/>
  <c r="F2539" i="21"/>
  <c r="E2550" i="21"/>
  <c r="F2553" i="21"/>
  <c r="F2564" i="21"/>
  <c r="F2571" i="21"/>
  <c r="F2582" i="21"/>
  <c r="E2585" i="21"/>
  <c r="E2596" i="21"/>
  <c r="F2603" i="21"/>
  <c r="E2614" i="21"/>
  <c r="F2617" i="21"/>
  <c r="E2628" i="21"/>
  <c r="F2635" i="21"/>
  <c r="F2646" i="21"/>
  <c r="E2649" i="21"/>
  <c r="F2652" i="21"/>
  <c r="E2656" i="21"/>
  <c r="E2663" i="21"/>
  <c r="F2667" i="21"/>
  <c r="F2670" i="21"/>
  <c r="F2681" i="21"/>
  <c r="E2684" i="21"/>
  <c r="F2688" i="21"/>
  <c r="F2695" i="21"/>
  <c r="E2699" i="21"/>
  <c r="E2702" i="21"/>
  <c r="F2713" i="21"/>
  <c r="E2716" i="21"/>
  <c r="E2720" i="21"/>
  <c r="E2727" i="21"/>
  <c r="F2731" i="21"/>
  <c r="F2734" i="21"/>
  <c r="F2745" i="21"/>
  <c r="E2748" i="21"/>
  <c r="E2752" i="21"/>
  <c r="F2759" i="21"/>
  <c r="E2763" i="21"/>
  <c r="F2766" i="21"/>
  <c r="F2777" i="21"/>
  <c r="E2780" i="21"/>
  <c r="F2784" i="21"/>
  <c r="F2791" i="21"/>
  <c r="F2795" i="21"/>
  <c r="E2798" i="21"/>
  <c r="F2809" i="21"/>
  <c r="E2812" i="21"/>
  <c r="E2816" i="21"/>
  <c r="F2823" i="21"/>
  <c r="F2827" i="21"/>
  <c r="F2830" i="21"/>
  <c r="F2841" i="21"/>
  <c r="E2844" i="21"/>
  <c r="F2848" i="21"/>
  <c r="F2855" i="21"/>
  <c r="E2859" i="21"/>
  <c r="F2862" i="21"/>
  <c r="F2873" i="21"/>
  <c r="F2876" i="21"/>
  <c r="E2880" i="21"/>
  <c r="F2887" i="21"/>
  <c r="E2891" i="21"/>
  <c r="E2894" i="21"/>
  <c r="F2905" i="21"/>
  <c r="E2908" i="21"/>
  <c r="F2912" i="21"/>
  <c r="F2925" i="21"/>
  <c r="F2928" i="21"/>
  <c r="F2941" i="21"/>
  <c r="E2944" i="21"/>
  <c r="E2957" i="21"/>
  <c r="F2960" i="21"/>
  <c r="F2973" i="21"/>
  <c r="F2976" i="21"/>
  <c r="E2989" i="21"/>
  <c r="E2992" i="21"/>
  <c r="E2998" i="21"/>
  <c r="E3001" i="21"/>
  <c r="F3006" i="21"/>
  <c r="F3009" i="21"/>
  <c r="F3014" i="21"/>
  <c r="F3017" i="21"/>
  <c r="E3022" i="21"/>
  <c r="F3025" i="21"/>
  <c r="E3030" i="21"/>
  <c r="F3033" i="21"/>
  <c r="F3038" i="21"/>
  <c r="E3041" i="21"/>
  <c r="F3046" i="21"/>
  <c r="E3049" i="21"/>
  <c r="E3054" i="21"/>
  <c r="F3057" i="21"/>
  <c r="E3062" i="21"/>
  <c r="E3065" i="21"/>
  <c r="F3070" i="21"/>
  <c r="F3073" i="21"/>
  <c r="E3078" i="21"/>
  <c r="F3081" i="21"/>
  <c r="E3086" i="21"/>
  <c r="E3089" i="21"/>
  <c r="F3094" i="21"/>
  <c r="E3097" i="21"/>
  <c r="E3102" i="21"/>
  <c r="F3105" i="21"/>
  <c r="E3110" i="21"/>
  <c r="E3113" i="21"/>
  <c r="E3118" i="21"/>
  <c r="F3121" i="21"/>
  <c r="E3126" i="21"/>
  <c r="F3129" i="21"/>
  <c r="F3134" i="21"/>
  <c r="E3137" i="21"/>
  <c r="F3142" i="21"/>
  <c r="F3145" i="21"/>
  <c r="F3150" i="21"/>
  <c r="E3153" i="21"/>
  <c r="F3158" i="21"/>
  <c r="E3161" i="21"/>
  <c r="E3166" i="21"/>
  <c r="E3169" i="21"/>
  <c r="E3174" i="21"/>
  <c r="F3177" i="21"/>
  <c r="E3182" i="21"/>
  <c r="F3185" i="21"/>
  <c r="F3190" i="21"/>
  <c r="F3193" i="21"/>
  <c r="E3198" i="21"/>
  <c r="F3201" i="21"/>
  <c r="F3206" i="21"/>
  <c r="E3209" i="21"/>
  <c r="F3214" i="21"/>
  <c r="F3217" i="21"/>
  <c r="F3222" i="21"/>
  <c r="F3225" i="21"/>
  <c r="E3230" i="21"/>
  <c r="E3233" i="21"/>
  <c r="E3238" i="21"/>
  <c r="F3241" i="21"/>
  <c r="E3246" i="21"/>
  <c r="E3249" i="21"/>
  <c r="E3254" i="21"/>
  <c r="F3257" i="21"/>
  <c r="E3262" i="21"/>
  <c r="F3265" i="21"/>
  <c r="F3270" i="21"/>
  <c r="F3273" i="21"/>
  <c r="E3278" i="21"/>
  <c r="F3281" i="21"/>
  <c r="E3286" i="21"/>
  <c r="F3289" i="21"/>
  <c r="E3294" i="21"/>
  <c r="F3297" i="21"/>
  <c r="F3302" i="21"/>
  <c r="E3305" i="21"/>
  <c r="E3310" i="21"/>
  <c r="F3313" i="21"/>
  <c r="E3318" i="21"/>
  <c r="F3321" i="21"/>
  <c r="E3326" i="21"/>
  <c r="F3329" i="21"/>
  <c r="F3334" i="21"/>
  <c r="E3337" i="21"/>
  <c r="F3342" i="21"/>
  <c r="F3345" i="21"/>
  <c r="F3350" i="21"/>
  <c r="E3353" i="21"/>
  <c r="E3358" i="21"/>
  <c r="E3361" i="21"/>
  <c r="F3366" i="21"/>
  <c r="E3369" i="21"/>
  <c r="F2158" i="21"/>
  <c r="F2163" i="21"/>
  <c r="F2172" i="21"/>
  <c r="E2177" i="21"/>
  <c r="E2190" i="21"/>
  <c r="E2195" i="21"/>
  <c r="F2203" i="21"/>
  <c r="E2211" i="21"/>
  <c r="F2219" i="21"/>
  <c r="F2227" i="21"/>
  <c r="E2235" i="21"/>
  <c r="E2243" i="21"/>
  <c r="F2251" i="21"/>
  <c r="E2259" i="21"/>
  <c r="E2267" i="21"/>
  <c r="E2275" i="21"/>
  <c r="E2283" i="21"/>
  <c r="F2291" i="21"/>
  <c r="F2294" i="21"/>
  <c r="E2305" i="21"/>
  <c r="E2308" i="21"/>
  <c r="E2312" i="21"/>
  <c r="E2319" i="21"/>
  <c r="F2323" i="21"/>
  <c r="E2326" i="21"/>
  <c r="F2337" i="21"/>
  <c r="F2340" i="21"/>
  <c r="E2344" i="21"/>
  <c r="E2351" i="21"/>
  <c r="F2355" i="21"/>
  <c r="F2358" i="21"/>
  <c r="F2369" i="21"/>
  <c r="E2372" i="21"/>
  <c r="E2376" i="21"/>
  <c r="F2383" i="21"/>
  <c r="F2387" i="21"/>
  <c r="E2390" i="21"/>
  <c r="E2401" i="21"/>
  <c r="F2404" i="21"/>
  <c r="F2408" i="21"/>
  <c r="E2415" i="21"/>
  <c r="E2419" i="21"/>
  <c r="F2422" i="21"/>
  <c r="F2433" i="21"/>
  <c r="F2436" i="21"/>
  <c r="F2440" i="21"/>
  <c r="F2447" i="21"/>
  <c r="E2451" i="21"/>
  <c r="E2454" i="21"/>
  <c r="F2465" i="21"/>
  <c r="E2468" i="21"/>
  <c r="E2472" i="21"/>
  <c r="F2479" i="21"/>
  <c r="F2483" i="21"/>
  <c r="F2486" i="21"/>
  <c r="E2497" i="21"/>
  <c r="E2500" i="21"/>
  <c r="F2504" i="21"/>
  <c r="F2511" i="21"/>
  <c r="E2515" i="21"/>
  <c r="E2518" i="21"/>
  <c r="F1980" i="21"/>
  <c r="E1993" i="21"/>
  <c r="F2012" i="21"/>
  <c r="E2025" i="21"/>
  <c r="E2044" i="21"/>
  <c r="E2057" i="21"/>
  <c r="F2076" i="21"/>
  <c r="E2089" i="21"/>
  <c r="F2113" i="21"/>
  <c r="E2118" i="21"/>
  <c r="E2129" i="21"/>
  <c r="E2134" i="21"/>
  <c r="F2145" i="21"/>
  <c r="F2150" i="21"/>
  <c r="F2177" i="21"/>
  <c r="F2182" i="21"/>
  <c r="F2199" i="21"/>
  <c r="E2207" i="21"/>
  <c r="F2215" i="21"/>
  <c r="E2223" i="21"/>
  <c r="E2231" i="21"/>
  <c r="E2239" i="21"/>
  <c r="E2247" i="21"/>
  <c r="F2255" i="21"/>
  <c r="E2263" i="21"/>
  <c r="E2271" i="21"/>
  <c r="F2279" i="21"/>
  <c r="E2287" i="21"/>
  <c r="E2291" i="21"/>
  <c r="F2302" i="21"/>
  <c r="F2305" i="21"/>
  <c r="E2316" i="21"/>
  <c r="E2323" i="21"/>
  <c r="F2334" i="21"/>
  <c r="E2337" i="21"/>
  <c r="F2348" i="21"/>
  <c r="E2355" i="21"/>
  <c r="F2366" i="21"/>
  <c r="E2369" i="21"/>
  <c r="F2380" i="21"/>
  <c r="E2387" i="21"/>
  <c r="F2398" i="21"/>
  <c r="F2401" i="21"/>
  <c r="E2412" i="21"/>
  <c r="F2419" i="21"/>
  <c r="E2430" i="21"/>
  <c r="E2433" i="21"/>
  <c r="E2444" i="21"/>
  <c r="F2451" i="21"/>
  <c r="F2462" i="21"/>
  <c r="F2108" i="21"/>
  <c r="E2113" i="21"/>
  <c r="F2124" i="21"/>
  <c r="F2129" i="21"/>
  <c r="E2140" i="21"/>
  <c r="E2145" i="21"/>
  <c r="E2150" i="21"/>
  <c r="F2155" i="21"/>
  <c r="E2164" i="21"/>
  <c r="F2169" i="21"/>
  <c r="E2182" i="21"/>
  <c r="E2187" i="21"/>
  <c r="E2196" i="21"/>
  <c r="E2204" i="21"/>
  <c r="F2212" i="21"/>
  <c r="E2220" i="21"/>
  <c r="F2228" i="21"/>
  <c r="E2236" i="21"/>
  <c r="E2244" i="21"/>
  <c r="E2252" i="21"/>
  <c r="E2260" i="21"/>
  <c r="E2268" i="21"/>
  <c r="E2276" i="21"/>
  <c r="F2284" i="21"/>
  <c r="F2295" i="21"/>
  <c r="E2299" i="21"/>
  <c r="E2302" i="21"/>
  <c r="E2313" i="21"/>
  <c r="F2316" i="21"/>
  <c r="E2320" i="21"/>
  <c r="F2327" i="21"/>
  <c r="F2331" i="21"/>
  <c r="E2334" i="21"/>
  <c r="F2156" i="21"/>
  <c r="F2161" i="21"/>
  <c r="F2174" i="21"/>
  <c r="E2179" i="21"/>
  <c r="F2188" i="21"/>
  <c r="F2193" i="21"/>
  <c r="F2201" i="21"/>
  <c r="F2209" i="21"/>
  <c r="F2217" i="21"/>
  <c r="E2225" i="21"/>
  <c r="F2233" i="21"/>
  <c r="F2241" i="21"/>
  <c r="E2249" i="21"/>
  <c r="F2257" i="21"/>
  <c r="E2265" i="21"/>
  <c r="F2273" i="21"/>
  <c r="E2281" i="21"/>
  <c r="F2289" i="21"/>
  <c r="E2292" i="21"/>
  <c r="E2296" i="21"/>
  <c r="E2303" i="21"/>
  <c r="F2307" i="21"/>
  <c r="F2310" i="21"/>
  <c r="E2321" i="21"/>
  <c r="E2324" i="21"/>
  <c r="F2328" i="21"/>
  <c r="F2335" i="21"/>
  <c r="F2339" i="21"/>
  <c r="E2342" i="21"/>
  <c r="F2353" i="21"/>
  <c r="F2356" i="21"/>
  <c r="E2360" i="21"/>
  <c r="F2367" i="21"/>
  <c r="E2371" i="21"/>
  <c r="F2374" i="21"/>
  <c r="E2385" i="21"/>
  <c r="E2388" i="21"/>
  <c r="E2392" i="21"/>
  <c r="F2252" i="21"/>
  <c r="E2356" i="21"/>
  <c r="E2380" i="21"/>
  <c r="E2398" i="21"/>
  <c r="E2409" i="21"/>
  <c r="F2420" i="21"/>
  <c r="F2430" i="21"/>
  <c r="F2441" i="21"/>
  <c r="F2452" i="21"/>
  <c r="E2462" i="21"/>
  <c r="F2467" i="21"/>
  <c r="F2487" i="21"/>
  <c r="E2502" i="21"/>
  <c r="E2512" i="21"/>
  <c r="F2516" i="21"/>
  <c r="F2526" i="21"/>
  <c r="E2544" i="21"/>
  <c r="E2548" i="21"/>
  <c r="F2552" i="21"/>
  <c r="E2561" i="21"/>
  <c r="E2566" i="21"/>
  <c r="F2575" i="21"/>
  <c r="F2579" i="21"/>
  <c r="E2583" i="21"/>
  <c r="F2601" i="21"/>
  <c r="F2614" i="21"/>
  <c r="F2619" i="21"/>
  <c r="E2623" i="21"/>
  <c r="E2632" i="21"/>
  <c r="F2636" i="21"/>
  <c r="E2641" i="21"/>
  <c r="F2654" i="21"/>
  <c r="F2664" i="21"/>
  <c r="F2668" i="21"/>
  <c r="E2686" i="21"/>
  <c r="E2696" i="21"/>
  <c r="F2700" i="21"/>
  <c r="F2718" i="21"/>
  <c r="F2728" i="21"/>
  <c r="E2732" i="21"/>
  <c r="E2750" i="21"/>
  <c r="E2760" i="21"/>
  <c r="E2764" i="21"/>
  <c r="E2782" i="21"/>
  <c r="E2792" i="21"/>
  <c r="F2796" i="21"/>
  <c r="F2814" i="21"/>
  <c r="E2824" i="21"/>
  <c r="E2828" i="21"/>
  <c r="E2846" i="21"/>
  <c r="F2856" i="21"/>
  <c r="F2860" i="21"/>
  <c r="F2878" i="21"/>
  <c r="E2888" i="21"/>
  <c r="E2892" i="21"/>
  <c r="E2910" i="21"/>
  <c r="F2932" i="21"/>
  <c r="E2936" i="21"/>
  <c r="E2945" i="21"/>
  <c r="F2949" i="21"/>
  <c r="F2958" i="21"/>
  <c r="F2971" i="21"/>
  <c r="F2996" i="21"/>
  <c r="E3007" i="21"/>
  <c r="F3010" i="21"/>
  <c r="F3021" i="21"/>
  <c r="E3028" i="21"/>
  <c r="E3039" i="21"/>
  <c r="E3042" i="21"/>
  <c r="E3053" i="21"/>
  <c r="E3060" i="21"/>
  <c r="F3071" i="21"/>
  <c r="E3074" i="21"/>
  <c r="F3085" i="21"/>
  <c r="F3092" i="21"/>
  <c r="F3103" i="21"/>
  <c r="E3106" i="21"/>
  <c r="F3117" i="21"/>
  <c r="F3124" i="21"/>
  <c r="E3135" i="21"/>
  <c r="F3138" i="21"/>
  <c r="F3149" i="21"/>
  <c r="E3156" i="21"/>
  <c r="E3167" i="21"/>
  <c r="F3170" i="21"/>
  <c r="E3181" i="21"/>
  <c r="E3188" i="21"/>
  <c r="F3199" i="21"/>
  <c r="F3202" i="21"/>
  <c r="E3213" i="21"/>
  <c r="F3220" i="21"/>
  <c r="F3231" i="21"/>
  <c r="E3234" i="21"/>
  <c r="E3245" i="21"/>
  <c r="E3252" i="21"/>
  <c r="F3263" i="21"/>
  <c r="E3266" i="21"/>
  <c r="F3277" i="21"/>
  <c r="E3284" i="21"/>
  <c r="E3295" i="21"/>
  <c r="E3298" i="21"/>
  <c r="F3309" i="21"/>
  <c r="E3316" i="21"/>
  <c r="F3327" i="21"/>
  <c r="E3330" i="21"/>
  <c r="F3341" i="21"/>
  <c r="F3348" i="21"/>
  <c r="F3359" i="21"/>
  <c r="E3362" i="21"/>
  <c r="E3373" i="21"/>
  <c r="F3376" i="21"/>
  <c r="F3389" i="21"/>
  <c r="E3392" i="21"/>
  <c r="E3405" i="21"/>
  <c r="F3408" i="21"/>
  <c r="F3421" i="21"/>
  <c r="F3424" i="21"/>
  <c r="E3437" i="21"/>
  <c r="E3440" i="21"/>
  <c r="E3443" i="21"/>
  <c r="E3446" i="21"/>
  <c r="F3449" i="21"/>
  <c r="E3452" i="21"/>
  <c r="F3463" i="21"/>
  <c r="F3466" i="21"/>
  <c r="E3469" i="21"/>
  <c r="F3472" i="21"/>
  <c r="F3475" i="21"/>
  <c r="E3478" i="21"/>
  <c r="F3481" i="21"/>
  <c r="F3484" i="21"/>
  <c r="F3495" i="21"/>
  <c r="E3498" i="21"/>
  <c r="F3501" i="21"/>
  <c r="E3504" i="21"/>
  <c r="E3507" i="21"/>
  <c r="E3510" i="21"/>
  <c r="F3513" i="21"/>
  <c r="E3516" i="21"/>
  <c r="E3527" i="21"/>
  <c r="E3530" i="21"/>
  <c r="E3533" i="21"/>
  <c r="E3160" i="21"/>
  <c r="E3224" i="21"/>
  <c r="E3231" i="21"/>
  <c r="F3242" i="21"/>
  <c r="F3256" i="21"/>
  <c r="E3263" i="21"/>
  <c r="F3274" i="21"/>
  <c r="E3281" i="21"/>
  <c r="F3288" i="21"/>
  <c r="F3295" i="21"/>
  <c r="E3309" i="21"/>
  <c r="E3320" i="21"/>
  <c r="E3327" i="21"/>
  <c r="E3341" i="21"/>
  <c r="E3345" i="21"/>
  <c r="F3352" i="21"/>
  <c r="E3359" i="21"/>
  <c r="F3373" i="21"/>
  <c r="E3380" i="21"/>
  <c r="E3386" i="21"/>
  <c r="E3389" i="21"/>
  <c r="E3399" i="21"/>
  <c r="F3405" i="21"/>
  <c r="E3415" i="21"/>
  <c r="E3421" i="21"/>
  <c r="E3428" i="21"/>
  <c r="E3434" i="21"/>
  <c r="F3437" i="21"/>
  <c r="E3449" i="21"/>
  <c r="E3455" i="21"/>
  <c r="E3458" i="21"/>
  <c r="F3478" i="21"/>
  <c r="E3481" i="21"/>
  <c r="E3487" i="21"/>
  <c r="E3490" i="21"/>
  <c r="F3510" i="21"/>
  <c r="F3516" i="21"/>
  <c r="F3519" i="21"/>
  <c r="F3525" i="21"/>
  <c r="F3535" i="21"/>
  <c r="E3111" i="21"/>
  <c r="F3175" i="21"/>
  <c r="E3193" i="21"/>
  <c r="F3207" i="21"/>
  <c r="E3225" i="21"/>
  <c r="F3232" i="21"/>
  <c r="E3250" i="21"/>
  <c r="F3264" i="21"/>
  <c r="E3282" i="21"/>
  <c r="F3296" i="21"/>
  <c r="E3314" i="21"/>
  <c r="E3321" i="21"/>
  <c r="E3332" i="21"/>
  <c r="F3349" i="21"/>
  <c r="E3360" i="21"/>
  <c r="E3367" i="21"/>
  <c r="E3390" i="21"/>
  <c r="E3409" i="21"/>
  <c r="F3425" i="21"/>
  <c r="E3444" i="21"/>
  <c r="E3447" i="21"/>
  <c r="F3473" i="21"/>
  <c r="E3479" i="21"/>
  <c r="F3485" i="21"/>
  <c r="E3505" i="21"/>
  <c r="F3514" i="21"/>
  <c r="E3534" i="21"/>
  <c r="E3069" i="21"/>
  <c r="E3087" i="21"/>
  <c r="E3101" i="21"/>
  <c r="E3119" i="21"/>
  <c r="F3151" i="21"/>
  <c r="E3165" i="21"/>
  <c r="E3186" i="21"/>
  <c r="E3229" i="21"/>
  <c r="F3250" i="21"/>
  <c r="F3268" i="21"/>
  <c r="F3293" i="21"/>
  <c r="F3314" i="21"/>
  <c r="E3346" i="21"/>
  <c r="E3400" i="21"/>
  <c r="E3413" i="21"/>
  <c r="E3453" i="21"/>
  <c r="F3459" i="21"/>
  <c r="F3479" i="21"/>
  <c r="F3494" i="21"/>
  <c r="E3514" i="21"/>
  <c r="E3529" i="21"/>
  <c r="F3536" i="21"/>
  <c r="F2630" i="21"/>
  <c r="E2662" i="21"/>
  <c r="E2689" i="21"/>
  <c r="F2020" i="21"/>
  <c r="E2065" i="21"/>
  <c r="F2196" i="21"/>
  <c r="F2260" i="21"/>
  <c r="E2310" i="21"/>
  <c r="F2324" i="21"/>
  <c r="E2331" i="21"/>
  <c r="E2345" i="21"/>
  <c r="E2363" i="21"/>
  <c r="F2409" i="21"/>
  <c r="E2420" i="21"/>
  <c r="E2441" i="21"/>
  <c r="E2452" i="21"/>
  <c r="F2473" i="21"/>
  <c r="E2483" i="21"/>
  <c r="F2497" i="21"/>
  <c r="F2502" i="21"/>
  <c r="F2531" i="21"/>
  <c r="E2540" i="21"/>
  <c r="F2548" i="21"/>
  <c r="F2558" i="21"/>
  <c r="F2566" i="21"/>
  <c r="E2593" i="21"/>
  <c r="E2601" i="21"/>
  <c r="E2611" i="21"/>
  <c r="E2619" i="21"/>
  <c r="F2628" i="21"/>
  <c r="E2660" i="21"/>
  <c r="E2668" i="21"/>
  <c r="E2678" i="21"/>
  <c r="F2692" i="21"/>
  <c r="E2700" i="21"/>
  <c r="E2710" i="21"/>
  <c r="F2724" i="21"/>
  <c r="F2732" i="21"/>
  <c r="F2742" i="21"/>
  <c r="F2756" i="21"/>
  <c r="F2764" i="21"/>
  <c r="E2774" i="21"/>
  <c r="F2788" i="21"/>
  <c r="E2796" i="21"/>
  <c r="F2806" i="21"/>
  <c r="E2820" i="21"/>
  <c r="F2828" i="21"/>
  <c r="E2838" i="21"/>
  <c r="E2852" i="21"/>
  <c r="E2860" i="21"/>
  <c r="F2870" i="21"/>
  <c r="E2884" i="21"/>
  <c r="F2892" i="21"/>
  <c r="E2902" i="21"/>
  <c r="F2916" i="21"/>
  <c r="F2920" i="21"/>
  <c r="F2924" i="21"/>
  <c r="F2945" i="21"/>
  <c r="E2958" i="21"/>
  <c r="F2967" i="21"/>
  <c r="E2971" i="21"/>
  <c r="E2975" i="21"/>
  <c r="F2980" i="21"/>
  <c r="F2984" i="21"/>
  <c r="E2988" i="21"/>
  <c r="E3000" i="21"/>
  <c r="E3004" i="21"/>
  <c r="F3007" i="21"/>
  <c r="F3018" i="21"/>
  <c r="E3021" i="21"/>
  <c r="E3025" i="21"/>
  <c r="F3032" i="21"/>
  <c r="F3036" i="21"/>
  <c r="F3039" i="21"/>
  <c r="E3050" i="21"/>
  <c r="F3053" i="21"/>
  <c r="E3057" i="21"/>
  <c r="F3064" i="21"/>
  <c r="F3068" i="21"/>
  <c r="E3071" i="21"/>
  <c r="E3082" i="21"/>
  <c r="E3085" i="21"/>
  <c r="F3089" i="21"/>
  <c r="E3096" i="21"/>
  <c r="E3100" i="21"/>
  <c r="E3103" i="21"/>
  <c r="F3114" i="21"/>
  <c r="E3117" i="21"/>
  <c r="E3121" i="21"/>
  <c r="E3128" i="21"/>
  <c r="E3132" i="21"/>
  <c r="F3135" i="21"/>
  <c r="E3146" i="21"/>
  <c r="E3149" i="21"/>
  <c r="F3153" i="21"/>
  <c r="F3164" i="21"/>
  <c r="F3167" i="21"/>
  <c r="F3178" i="21"/>
  <c r="F3181" i="21"/>
  <c r="E3185" i="21"/>
  <c r="F3192" i="21"/>
  <c r="E3196" i="21"/>
  <c r="E3199" i="21"/>
  <c r="E3210" i="21"/>
  <c r="F3213" i="21"/>
  <c r="E3217" i="21"/>
  <c r="E3228" i="21"/>
  <c r="F3245" i="21"/>
  <c r="F3249" i="21"/>
  <c r="F3260" i="21"/>
  <c r="E3277" i="21"/>
  <c r="E3292" i="21"/>
  <c r="E3306" i="21"/>
  <c r="E3313" i="21"/>
  <c r="E3324" i="21"/>
  <c r="E3338" i="21"/>
  <c r="F3356" i="21"/>
  <c r="F3370" i="21"/>
  <c r="F3383" i="21"/>
  <c r="E3396" i="21"/>
  <c r="E3402" i="21"/>
  <c r="E3412" i="21"/>
  <c r="E3418" i="21"/>
  <c r="E3431" i="21"/>
  <c r="F3446" i="21"/>
  <c r="F3452" i="21"/>
  <c r="F3461" i="21"/>
  <c r="E3484" i="21"/>
  <c r="E3493" i="21"/>
  <c r="E3513" i="21"/>
  <c r="F3522" i="21"/>
  <c r="F3533" i="21"/>
  <c r="F3108" i="21"/>
  <c r="E3154" i="21"/>
  <c r="F3161" i="21"/>
  <c r="E3172" i="21"/>
  <c r="E3189" i="21"/>
  <c r="E3200" i="21"/>
  <c r="F3218" i="21"/>
  <c r="F3239" i="21"/>
  <c r="E3257" i="21"/>
  <c r="F3271" i="21"/>
  <c r="E3289" i="21"/>
  <c r="E3303" i="21"/>
  <c r="F3328" i="21"/>
  <c r="F3346" i="21"/>
  <c r="E3364" i="21"/>
  <c r="F3377" i="21"/>
  <c r="F3406" i="21"/>
  <c r="F3438" i="21"/>
  <c r="E3450" i="21"/>
  <c r="F3470" i="21"/>
  <c r="F3482" i="21"/>
  <c r="F3511" i="21"/>
  <c r="F3531" i="21"/>
  <c r="E3058" i="21"/>
  <c r="E3076" i="21"/>
  <c r="E3108" i="21"/>
  <c r="E3122" i="21"/>
  <c r="F3140" i="21"/>
  <c r="F3172" i="21"/>
  <c r="F3204" i="21"/>
  <c r="E3218" i="21"/>
  <c r="F3236" i="21"/>
  <c r="E3261" i="21"/>
  <c r="E3279" i="21"/>
  <c r="E3343" i="21"/>
  <c r="F3384" i="21"/>
  <c r="E3432" i="21"/>
  <c r="F3450" i="21"/>
  <c r="F3465" i="21"/>
  <c r="E3485" i="21"/>
  <c r="E3497" i="21"/>
  <c r="F3517" i="21"/>
  <c r="F3534" i="21"/>
  <c r="E2555" i="21"/>
  <c r="F2612" i="21"/>
  <c r="F2671" i="21"/>
  <c r="E2174" i="21"/>
  <c r="F2204" i="21"/>
  <c r="F2268" i="21"/>
  <c r="F2345" i="21"/>
  <c r="F2363" i="21"/>
  <c r="F2388" i="21"/>
  <c r="F2399" i="21"/>
  <c r="E2416" i="21"/>
  <c r="F2431" i="21"/>
  <c r="E2448" i="21"/>
  <c r="F2463" i="21"/>
  <c r="E2473" i="21"/>
  <c r="E2488" i="21"/>
  <c r="F2508" i="21"/>
  <c r="E2513" i="21"/>
  <c r="E2523" i="21"/>
  <c r="E2527" i="21"/>
  <c r="F2536" i="21"/>
  <c r="F2540" i="21"/>
  <c r="E2545" i="21"/>
  <c r="E2558" i="21"/>
  <c r="E2576" i="21"/>
  <c r="F2580" i="21"/>
  <c r="E2584" i="21"/>
  <c r="F2593" i="21"/>
  <c r="F2598" i="21"/>
  <c r="F2607" i="21"/>
  <c r="F2611" i="21"/>
  <c r="F2615" i="21"/>
  <c r="E2633" i="21"/>
  <c r="E2646" i="21"/>
  <c r="E2651" i="21"/>
  <c r="F2660" i="21"/>
  <c r="E2665" i="21"/>
  <c r="F2678" i="21"/>
  <c r="F2683" i="21"/>
  <c r="E2692" i="21"/>
  <c r="F2697" i="21"/>
  <c r="F2710" i="21"/>
  <c r="E2715" i="21"/>
  <c r="E2724" i="21"/>
  <c r="F2729" i="21"/>
  <c r="E2742" i="21"/>
  <c r="E2747" i="21"/>
  <c r="E2756" i="21"/>
  <c r="F2761" i="21"/>
  <c r="F2774" i="21"/>
  <c r="F2779" i="21"/>
  <c r="E2788" i="21"/>
  <c r="E2793" i="21"/>
  <c r="E2806" i="21"/>
  <c r="F2811" i="21"/>
  <c r="F2820" i="21"/>
  <c r="E2825" i="21"/>
  <c r="F2838" i="21"/>
  <c r="F2843" i="21"/>
  <c r="F2852" i="21"/>
  <c r="F2857" i="21"/>
  <c r="E2870" i="21"/>
  <c r="E2875" i="21"/>
  <c r="F2884" i="21"/>
  <c r="E2889" i="21"/>
  <c r="F2902" i="21"/>
  <c r="E2907" i="21"/>
  <c r="E2916" i="21"/>
  <c r="E2920" i="21"/>
  <c r="F2929" i="21"/>
  <c r="E2933" i="21"/>
  <c r="F2942" i="21"/>
  <c r="F2955" i="21"/>
  <c r="E2980" i="21"/>
  <c r="E2984" i="21"/>
  <c r="E2993" i="21"/>
  <c r="F2997" i="21"/>
  <c r="F3004" i="21"/>
  <c r="F3015" i="21"/>
  <c r="E3018" i="21"/>
  <c r="F3029" i="21"/>
  <c r="E3036" i="21"/>
  <c r="E3047" i="21"/>
  <c r="F3050" i="21"/>
  <c r="E3061" i="21"/>
  <c r="E3068" i="21"/>
  <c r="E3079" i="21"/>
  <c r="F3082" i="21"/>
  <c r="E3093" i="21"/>
  <c r="F3100" i="21"/>
  <c r="F3111" i="21"/>
  <c r="E3114" i="21"/>
  <c r="F3125" i="21"/>
  <c r="F3132" i="21"/>
  <c r="E3143" i="21"/>
  <c r="F3146" i="21"/>
  <c r="F3157" i="21"/>
  <c r="E3164" i="21"/>
  <c r="E3175" i="21"/>
  <c r="E3178" i="21"/>
  <c r="F3189" i="21"/>
  <c r="F3196" i="21"/>
  <c r="E3207" i="21"/>
  <c r="F3210" i="21"/>
  <c r="E3221" i="21"/>
  <c r="F3228" i="21"/>
  <c r="E3239" i="21"/>
  <c r="E3242" i="21"/>
  <c r="E3253" i="21"/>
  <c r="E3260" i="21"/>
  <c r="E3271" i="21"/>
  <c r="E3274" i="21"/>
  <c r="F3285" i="21"/>
  <c r="F3292" i="21"/>
  <c r="F3303" i="21"/>
  <c r="F3306" i="21"/>
  <c r="E3317" i="21"/>
  <c r="F3324" i="21"/>
  <c r="F3335" i="21"/>
  <c r="F3338" i="21"/>
  <c r="E3349" i="21"/>
  <c r="E3356" i="21"/>
  <c r="F3367" i="21"/>
  <c r="E3370" i="21"/>
  <c r="E3377" i="21"/>
  <c r="F3380" i="21"/>
  <c r="E3383" i="21"/>
  <c r="F3386" i="21"/>
  <c r="F3393" i="21"/>
  <c r="F3396" i="21"/>
  <c r="F3399" i="21"/>
  <c r="F3402" i="21"/>
  <c r="F3409" i="21"/>
  <c r="F3412" i="21"/>
  <c r="F3415" i="21"/>
  <c r="F3418" i="21"/>
  <c r="E3425" i="21"/>
  <c r="F3428" i="21"/>
  <c r="F3431" i="21"/>
  <c r="F3434" i="21"/>
  <c r="E3441" i="21"/>
  <c r="F3444" i="21"/>
  <c r="F3455" i="21"/>
  <c r="F3458" i="21"/>
  <c r="E3461" i="21"/>
  <c r="E3464" i="21"/>
  <c r="E3467" i="21"/>
  <c r="E3470" i="21"/>
  <c r="E3473" i="21"/>
  <c r="E3476" i="21"/>
  <c r="F3487" i="21"/>
  <c r="F3490" i="21"/>
  <c r="F3493" i="21"/>
  <c r="E3496" i="21"/>
  <c r="E3499" i="21"/>
  <c r="E3502" i="21"/>
  <c r="F3505" i="21"/>
  <c r="F3508" i="21"/>
  <c r="E3519" i="21"/>
  <c r="E3522" i="21"/>
  <c r="E3525" i="21"/>
  <c r="E3528" i="21"/>
  <c r="E3535" i="21"/>
  <c r="E2729" i="21"/>
  <c r="F2739" i="21"/>
  <c r="F2747" i="21"/>
  <c r="E2761" i="21"/>
  <c r="E2771" i="21"/>
  <c r="E2779" i="21"/>
  <c r="F2793" i="21"/>
  <c r="F2803" i="21"/>
  <c r="E2811" i="21"/>
  <c r="F2825" i="21"/>
  <c r="E2835" i="21"/>
  <c r="E2843" i="21"/>
  <c r="E2857" i="21"/>
  <c r="E2867" i="21"/>
  <c r="F2875" i="21"/>
  <c r="F2889" i="21"/>
  <c r="E2899" i="21"/>
  <c r="F2907" i="21"/>
  <c r="E2929" i="21"/>
  <c r="E2942" i="21"/>
  <c r="F2951" i="21"/>
  <c r="E2955" i="21"/>
  <c r="E2959" i="21"/>
  <c r="F2964" i="21"/>
  <c r="F2968" i="21"/>
  <c r="F2972" i="21"/>
  <c r="F2993" i="21"/>
  <c r="E2997" i="21"/>
  <c r="F3001" i="21"/>
  <c r="E3008" i="21"/>
  <c r="F3012" i="21"/>
  <c r="E3026" i="21"/>
  <c r="E3029" i="21"/>
  <c r="E3033" i="21"/>
  <c r="E3040" i="21"/>
  <c r="F3044" i="21"/>
  <c r="F3047" i="21"/>
  <c r="F3058" i="21"/>
  <c r="F3061" i="21"/>
  <c r="F3065" i="21"/>
  <c r="F3072" i="21"/>
  <c r="F3076" i="21"/>
  <c r="F3079" i="21"/>
  <c r="E3090" i="21"/>
  <c r="F3093" i="21"/>
  <c r="F3097" i="21"/>
  <c r="F3104" i="21"/>
  <c r="F3122" i="21"/>
  <c r="E3125" i="21"/>
  <c r="E3129" i="21"/>
  <c r="F3136" i="21"/>
  <c r="F3143" i="21"/>
  <c r="E3157" i="21"/>
  <c r="E3168" i="21"/>
  <c r="F3186" i="21"/>
  <c r="E3204" i="21"/>
  <c r="F3221" i="21"/>
  <c r="E3236" i="21"/>
  <c r="F3253" i="21"/>
  <c r="E3268" i="21"/>
  <c r="E3285" i="21"/>
  <c r="F3300" i="21"/>
  <c r="F3317" i="21"/>
  <c r="E3335" i="21"/>
  <c r="F3353" i="21"/>
  <c r="E3374" i="21"/>
  <c r="E3393" i="21"/>
  <c r="F3422" i="21"/>
  <c r="F3441" i="21"/>
  <c r="F3453" i="21"/>
  <c r="F3476" i="21"/>
  <c r="F3502" i="21"/>
  <c r="E3508" i="21"/>
  <c r="E3517" i="21"/>
  <c r="E3536" i="21"/>
  <c r="E3044" i="21"/>
  <c r="F3090" i="21"/>
  <c r="F3133" i="21"/>
  <c r="F3154" i="21"/>
  <c r="E3197" i="21"/>
  <c r="F3215" i="21"/>
  <c r="F3247" i="21"/>
  <c r="F3282" i="21"/>
  <c r="F3332" i="21"/>
  <c r="E3357" i="21"/>
  <c r="F3416" i="21"/>
  <c r="F3447" i="21"/>
  <c r="E3462" i="21"/>
  <c r="E3482" i="21"/>
  <c r="E3491" i="21"/>
  <c r="E3511" i="21"/>
  <c r="F3526" i="21"/>
  <c r="F2604" i="21"/>
  <c r="F2657" i="21"/>
  <c r="F2052" i="21"/>
  <c r="E2097" i="21"/>
  <c r="E2212" i="21"/>
  <c r="F2276" i="21"/>
  <c r="F2352" i="21"/>
  <c r="F2377" i="21"/>
  <c r="F2395" i="21"/>
  <c r="F2406" i="21"/>
  <c r="E2427" i="21"/>
  <c r="F2438" i="21"/>
  <c r="E2459" i="21"/>
  <c r="E2484" i="21"/>
  <c r="E2494" i="21"/>
  <c r="E2508" i="21"/>
  <c r="F2523" i="21"/>
  <c r="E2532" i="21"/>
  <c r="F2563" i="21"/>
  <c r="F2572" i="21"/>
  <c r="E2580" i="21"/>
  <c r="E2590" i="21"/>
  <c r="E2598" i="21"/>
  <c r="F2625" i="21"/>
  <c r="F2633" i="21"/>
  <c r="F2643" i="21"/>
  <c r="F2651" i="21"/>
  <c r="F2665" i="21"/>
  <c r="E2675" i="21"/>
  <c r="E2683" i="21"/>
  <c r="E2697" i="21"/>
  <c r="F2707" i="21"/>
  <c r="F2715" i="21"/>
  <c r="E3015" i="21"/>
  <c r="E3140" i="21"/>
  <c r="F3468" i="21"/>
  <c r="E3500" i="21"/>
  <c r="E3523" i="21"/>
  <c r="E3531" i="21"/>
  <c r="E2169" i="21"/>
  <c r="F2220" i="21"/>
  <c r="E2284" i="21"/>
  <c r="E2359" i="21"/>
  <c r="E2377" i="21"/>
  <c r="E2395" i="21"/>
  <c r="E2406" i="21"/>
  <c r="E2417" i="21"/>
  <c r="F2427" i="21"/>
  <c r="E2438" i="21"/>
  <c r="E2449" i="21"/>
  <c r="F2459" i="21"/>
  <c r="E2470" i="21"/>
  <c r="E2480" i="21"/>
  <c r="F2484" i="21"/>
  <c r="F2494" i="21"/>
  <c r="E2499" i="21"/>
  <c r="F2519" i="21"/>
  <c r="F2537" i="21"/>
  <c r="F2550" i="21"/>
  <c r="F2555" i="21"/>
  <c r="F2559" i="21"/>
  <c r="E2568" i="21"/>
  <c r="E2572" i="21"/>
  <c r="F2577" i="21"/>
  <c r="F2590" i="21"/>
  <c r="E2608" i="21"/>
  <c r="E2612" i="21"/>
  <c r="E2616" i="21"/>
  <c r="E2625" i="21"/>
  <c r="E2630" i="21"/>
  <c r="F2639" i="21"/>
  <c r="E2643" i="21"/>
  <c r="E2647" i="21"/>
  <c r="E2657" i="21"/>
  <c r="F2675" i="21"/>
  <c r="F2679" i="21"/>
  <c r="F2689" i="21"/>
  <c r="E2707" i="21"/>
  <c r="E2711" i="21"/>
  <c r="F2721" i="21"/>
  <c r="E2739" i="21"/>
  <c r="E2743" i="21"/>
  <c r="E2753" i="21"/>
  <c r="F2771" i="21"/>
  <c r="E2775" i="21"/>
  <c r="E2785" i="21"/>
  <c r="E2803" i="21"/>
  <c r="E2807" i="21"/>
  <c r="F2817" i="21"/>
  <c r="F2835" i="21"/>
  <c r="E2839" i="21"/>
  <c r="E2849" i="21"/>
  <c r="F2867" i="21"/>
  <c r="F2871" i="21"/>
  <c r="F2881" i="21"/>
  <c r="F2899" i="21"/>
  <c r="F2903" i="21"/>
  <c r="F2913" i="21"/>
  <c r="E2917" i="21"/>
  <c r="E2926" i="21"/>
  <c r="F2939" i="21"/>
  <c r="E2964" i="21"/>
  <c r="E2968" i="21"/>
  <c r="F2977" i="21"/>
  <c r="E2981" i="21"/>
  <c r="F2990" i="21"/>
  <c r="E3005" i="21"/>
  <c r="E3012" i="21"/>
  <c r="F3023" i="21"/>
  <c r="F3026" i="21"/>
  <c r="F3037" i="21"/>
  <c r="F3055" i="21"/>
  <c r="E3183" i="21"/>
  <c r="E3300" i="21"/>
  <c r="F3311" i="21"/>
  <c r="E3325" i="21"/>
  <c r="F3364" i="21"/>
  <c r="F3381" i="21"/>
  <c r="E3397" i="21"/>
  <c r="F3429" i="21"/>
  <c r="F3456" i="21"/>
  <c r="E3488" i="21"/>
  <c r="E3520" i="21"/>
  <c r="F2001" i="21"/>
  <c r="E2084" i="21"/>
  <c r="E2228" i="21"/>
  <c r="F2292" i="21"/>
  <c r="F2299" i="21"/>
  <c r="F2313" i="21"/>
  <c r="F2342" i="21"/>
  <c r="E2384" i="21"/>
  <c r="F2412" i="21"/>
  <c r="F2423" i="21"/>
  <c r="F2444" i="21"/>
  <c r="F2455" i="21"/>
  <c r="E2465" i="21"/>
  <c r="F2470" i="21"/>
  <c r="F2505" i="21"/>
  <c r="F2515" i="21"/>
  <c r="E2529" i="21"/>
  <c r="E2537" i="21"/>
  <c r="F2547" i="21"/>
  <c r="E2564" i="21"/>
  <c r="F2595" i="21"/>
  <c r="F2622" i="21"/>
  <c r="F2236" i="21"/>
  <c r="E2348" i="21"/>
  <c r="E2366" i="21"/>
  <c r="F2391" i="21"/>
  <c r="E2476" i="21"/>
  <c r="E2481" i="21"/>
  <c r="E2491" i="21"/>
  <c r="E2495" i="21"/>
  <c r="E2505" i="21"/>
  <c r="E2520" i="21"/>
  <c r="F2529" i="21"/>
  <c r="E2534" i="21"/>
  <c r="E2543" i="21"/>
  <c r="E2547" i="21"/>
  <c r="E2551" i="21"/>
  <c r="F2569" i="21"/>
  <c r="E2582" i="21"/>
  <c r="E2587" i="21"/>
  <c r="F2591" i="21"/>
  <c r="E2600" i="21"/>
  <c r="E2604" i="21"/>
  <c r="F2609" i="21"/>
  <c r="E2622" i="21"/>
  <c r="F2640" i="21"/>
  <c r="E2644" i="21"/>
  <c r="E2667" i="21"/>
  <c r="E2676" i="21"/>
  <c r="F2699" i="21"/>
  <c r="E2708" i="21"/>
  <c r="E2731" i="21"/>
  <c r="E2740" i="21"/>
  <c r="F2763" i="21"/>
  <c r="E2772" i="21"/>
  <c r="E2795" i="21"/>
  <c r="F2804" i="21"/>
  <c r="E2827" i="21"/>
  <c r="E2836" i="21"/>
  <c r="F2859" i="21"/>
  <c r="E2868" i="21"/>
  <c r="F2891" i="21"/>
  <c r="E2900" i="21"/>
  <c r="F2923" i="21"/>
  <c r="E2948" i="21"/>
  <c r="E2952" i="21"/>
  <c r="E2961" i="21"/>
  <c r="F2965" i="21"/>
  <c r="E2974" i="21"/>
  <c r="F2987" i="21"/>
  <c r="E2999" i="21"/>
  <c r="E3002" i="21"/>
  <c r="F3013" i="21"/>
  <c r="F3020" i="21"/>
  <c r="F3031" i="21"/>
  <c r="F3034" i="21"/>
  <c r="E3045" i="21"/>
  <c r="F3052" i="21"/>
  <c r="E3063" i="21"/>
  <c r="F3066" i="21"/>
  <c r="F3077" i="21"/>
  <c r="E3084" i="21"/>
  <c r="E3095" i="21"/>
  <c r="E3098" i="21"/>
  <c r="F3109" i="21"/>
  <c r="F3116" i="21"/>
  <c r="F3127" i="21"/>
  <c r="E3130" i="21"/>
  <c r="F3141" i="21"/>
  <c r="E3148" i="21"/>
  <c r="E3159" i="21"/>
  <c r="F3162" i="21"/>
  <c r="F3173" i="21"/>
  <c r="F3180" i="21"/>
  <c r="E3191" i="21"/>
  <c r="F3194" i="21"/>
  <c r="F3205" i="21"/>
  <c r="E3212" i="21"/>
  <c r="F3223" i="21"/>
  <c r="E3226" i="21"/>
  <c r="F3237" i="21"/>
  <c r="F3244" i="21"/>
  <c r="F3255" i="21"/>
  <c r="E3258" i="21"/>
  <c r="E3269" i="21"/>
  <c r="F3276" i="21"/>
  <c r="E3287" i="21"/>
  <c r="E3290" i="21"/>
  <c r="E3301" i="21"/>
  <c r="F3308" i="21"/>
  <c r="F3319" i="21"/>
  <c r="E3322" i="21"/>
  <c r="E3333" i="21"/>
  <c r="F3340" i="21"/>
  <c r="F3351" i="21"/>
  <c r="F3354" i="21"/>
  <c r="F3365" i="21"/>
  <c r="F3372" i="21"/>
  <c r="F3375" i="21"/>
  <c r="F3378" i="21"/>
  <c r="E3385" i="21"/>
  <c r="E3388" i="21"/>
  <c r="E3391" i="21"/>
  <c r="F3394" i="21"/>
  <c r="E3401" i="21"/>
  <c r="E3404" i="21"/>
  <c r="E3407" i="21"/>
  <c r="F3410" i="21"/>
  <c r="E3417" i="21"/>
  <c r="F3420" i="21"/>
  <c r="E3423" i="21"/>
  <c r="E3426" i="21"/>
  <c r="E3433" i="21"/>
  <c r="F3436" i="21"/>
  <c r="E3439" i="21"/>
  <c r="E3442" i="21"/>
  <c r="E3445" i="21"/>
  <c r="E3448" i="21"/>
  <c r="F3451" i="21"/>
  <c r="F3454" i="21"/>
  <c r="E3457" i="21"/>
  <c r="F3460" i="21"/>
  <c r="E3471" i="21"/>
  <c r="F3474" i="21"/>
  <c r="E3477" i="21"/>
  <c r="F3480" i="21"/>
  <c r="F3483" i="21"/>
  <c r="F3486" i="21"/>
  <c r="F3489" i="21"/>
  <c r="E1988" i="21"/>
  <c r="F2476" i="21"/>
  <c r="F2491" i="21"/>
  <c r="E2654" i="21"/>
  <c r="E2704" i="21"/>
  <c r="E2718" i="21"/>
  <c r="E2745" i="21"/>
  <c r="E2758" i="21"/>
  <c r="F2785" i="21"/>
  <c r="F2799" i="21"/>
  <c r="F2832" i="21"/>
  <c r="F2846" i="21"/>
  <c r="E2873" i="21"/>
  <c r="F2886" i="21"/>
  <c r="E2913" i="21"/>
  <c r="F2926" i="21"/>
  <c r="E2932" i="21"/>
  <c r="E2943" i="21"/>
  <c r="F2956" i="21"/>
  <c r="E2977" i="21"/>
  <c r="E2990" i="21"/>
  <c r="E2996" i="21"/>
  <c r="F3002" i="21"/>
  <c r="E3031" i="21"/>
  <c r="E3037" i="21"/>
  <c r="F3060" i="21"/>
  <c r="E3066" i="21"/>
  <c r="F3095" i="21"/>
  <c r="F3101" i="21"/>
  <c r="E3124" i="21"/>
  <c r="F3130" i="21"/>
  <c r="F3159" i="21"/>
  <c r="F3165" i="21"/>
  <c r="F3188" i="21"/>
  <c r="E3194" i="21"/>
  <c r="E3223" i="21"/>
  <c r="F3229" i="21"/>
  <c r="F3252" i="21"/>
  <c r="F3258" i="21"/>
  <c r="F3287" i="21"/>
  <c r="E3293" i="21"/>
  <c r="F3316" i="21"/>
  <c r="F3322" i="21"/>
  <c r="E3351" i="21"/>
  <c r="F3357" i="21"/>
  <c r="E3463" i="21"/>
  <c r="E3468" i="21"/>
  <c r="F3492" i="21"/>
  <c r="F3497" i="21"/>
  <c r="F3506" i="21"/>
  <c r="E3055" i="21"/>
  <c r="F3183" i="21"/>
  <c r="E3201" i="21"/>
  <c r="F3212" i="21"/>
  <c r="E3247" i="21"/>
  <c r="E3265" i="21"/>
  <c r="E3276" i="21"/>
  <c r="F3305" i="21"/>
  <c r="E3329" i="21"/>
  <c r="F3369" i="21"/>
  <c r="E3381" i="21"/>
  <c r="F3398" i="21"/>
  <c r="E3410" i="21"/>
  <c r="F3439" i="21"/>
  <c r="F3445" i="21"/>
  <c r="E3512" i="21"/>
  <c r="E3518" i="21"/>
  <c r="F3527" i="21"/>
  <c r="E2927" i="21"/>
  <c r="E3503" i="21"/>
  <c r="F3518" i="21"/>
  <c r="E2569" i="21"/>
  <c r="F2686" i="21"/>
  <c r="E3010" i="21"/>
  <c r="F3045" i="21"/>
  <c r="F3080" i="21"/>
  <c r="E3173" i="21"/>
  <c r="E3202" i="21"/>
  <c r="F3248" i="21"/>
  <c r="F3272" i="21"/>
  <c r="F3312" i="21"/>
  <c r="E3365" i="21"/>
  <c r="F3417" i="21"/>
  <c r="E3460" i="21"/>
  <c r="F3524" i="21"/>
  <c r="E3034" i="21"/>
  <c r="F3197" i="21"/>
  <c r="F3261" i="21"/>
  <c r="E3509" i="21"/>
  <c r="E3105" i="21"/>
  <c r="E3215" i="21"/>
  <c r="F3233" i="21"/>
  <c r="E3273" i="21"/>
  <c r="F3361" i="21"/>
  <c r="F3407" i="21"/>
  <c r="E3466" i="21"/>
  <c r="F3509" i="21"/>
  <c r="F3176" i="21"/>
  <c r="F3426" i="21"/>
  <c r="F2424" i="21"/>
  <c r="F2596" i="21"/>
  <c r="E2627" i="21"/>
  <c r="E3009" i="21"/>
  <c r="E3020" i="21"/>
  <c r="F3049" i="21"/>
  <c r="E3073" i="21"/>
  <c r="F3084" i="21"/>
  <c r="F3113" i="21"/>
  <c r="F3119" i="21"/>
  <c r="F3137" i="21"/>
  <c r="F3148" i="21"/>
  <c r="E3177" i="21"/>
  <c r="E3241" i="21"/>
  <c r="E3311" i="21"/>
  <c r="E3340" i="21"/>
  <c r="E3375" i="21"/>
  <c r="F3404" i="21"/>
  <c r="F3433" i="21"/>
  <c r="E3474" i="21"/>
  <c r="F3498" i="21"/>
  <c r="E3537" i="21"/>
  <c r="F2952" i="21"/>
  <c r="E3016" i="21"/>
  <c r="F3074" i="21"/>
  <c r="F3120" i="21"/>
  <c r="F3144" i="21"/>
  <c r="E3237" i="21"/>
  <c r="F3266" i="21"/>
  <c r="E3336" i="21"/>
  <c r="E3382" i="21"/>
  <c r="F3388" i="21"/>
  <c r="E3429" i="21"/>
  <c r="E3465" i="21"/>
  <c r="E3489" i="21"/>
  <c r="F3537" i="21"/>
  <c r="F2644" i="21"/>
  <c r="F3098" i="21"/>
  <c r="F3156" i="21"/>
  <c r="F3325" i="21"/>
  <c r="E3151" i="21"/>
  <c r="F3169" i="21"/>
  <c r="E3308" i="21"/>
  <c r="F3343" i="21"/>
  <c r="F3413" i="21"/>
  <c r="F3477" i="21"/>
  <c r="E3501" i="21"/>
  <c r="F2244" i="21"/>
  <c r="E2516" i="21"/>
  <c r="F2561" i="21"/>
  <c r="F2649" i="21"/>
  <c r="E2713" i="21"/>
  <c r="F2726" i="21"/>
  <c r="F2753" i="21"/>
  <c r="F2767" i="21"/>
  <c r="F2800" i="21"/>
  <c r="E2814" i="21"/>
  <c r="E2841" i="21"/>
  <c r="F2854" i="21"/>
  <c r="E2881" i="21"/>
  <c r="E2895" i="21"/>
  <c r="E2939" i="21"/>
  <c r="F2991" i="21"/>
  <c r="F3469" i="21"/>
  <c r="F3532" i="21"/>
  <c r="F2672" i="21"/>
  <c r="F3056" i="21"/>
  <c r="E3109" i="21"/>
  <c r="E3138" i="21"/>
  <c r="F3184" i="21"/>
  <c r="F3208" i="21"/>
  <c r="F3301" i="21"/>
  <c r="F3330" i="21"/>
  <c r="E3394" i="21"/>
  <c r="F3423" i="21"/>
  <c r="E3494" i="21"/>
  <c r="F3503" i="21"/>
  <c r="E3532" i="21"/>
  <c r="F3005" i="21"/>
  <c r="F3226" i="21"/>
  <c r="F3290" i="21"/>
  <c r="F3529" i="21"/>
  <c r="E3145" i="21"/>
  <c r="F3209" i="21"/>
  <c r="E3244" i="21"/>
  <c r="F3337" i="21"/>
  <c r="E3372" i="21"/>
  <c r="F3471" i="21"/>
  <c r="F3515" i="21"/>
  <c r="F3152" i="21"/>
  <c r="E2403" i="21"/>
  <c r="F2456" i="21"/>
  <c r="E2636" i="21"/>
  <c r="E3454" i="21"/>
  <c r="E3297" i="21"/>
  <c r="E3378" i="21"/>
  <c r="F3430" i="21"/>
  <c r="E3495" i="21"/>
  <c r="F2983" i="21"/>
  <c r="F3042" i="21"/>
  <c r="F3088" i="21"/>
  <c r="E3141" i="21"/>
  <c r="F3240" i="21"/>
  <c r="E3280" i="21"/>
  <c r="E3344" i="21"/>
  <c r="E3368" i="21"/>
  <c r="F3397" i="21"/>
  <c r="F3457" i="21"/>
  <c r="E3492" i="21"/>
  <c r="E3526" i="21"/>
  <c r="F2694" i="21"/>
  <c r="E2721" i="21"/>
  <c r="F2735" i="21"/>
  <c r="E2768" i="21"/>
  <c r="F2782" i="21"/>
  <c r="E2809" i="21"/>
  <c r="F2822" i="21"/>
  <c r="F2849" i="21"/>
  <c r="F2863" i="21"/>
  <c r="F2896" i="21"/>
  <c r="F2910" i="21"/>
  <c r="E2923" i="21"/>
  <c r="E2935" i="21"/>
  <c r="F2940" i="21"/>
  <c r="F2974" i="21"/>
  <c r="E2987" i="21"/>
  <c r="F2999" i="21"/>
  <c r="F3028" i="21"/>
  <c r="F3063" i="21"/>
  <c r="F3069" i="21"/>
  <c r="E3092" i="21"/>
  <c r="E3127" i="21"/>
  <c r="E3133" i="21"/>
  <c r="E3162" i="21"/>
  <c r="F3191" i="21"/>
  <c r="E3220" i="21"/>
  <c r="E3255" i="21"/>
  <c r="F3284" i="21"/>
  <c r="E3319" i="21"/>
  <c r="E3348" i="21"/>
  <c r="E3354" i="21"/>
  <c r="E3524" i="21"/>
  <c r="F3279" i="21"/>
  <c r="F3401" i="21"/>
  <c r="E3436" i="21"/>
  <c r="F2919" i="21"/>
  <c r="F3024" i="21"/>
  <c r="F3106" i="21"/>
  <c r="E3205" i="21"/>
  <c r="F3234" i="21"/>
  <c r="F3298" i="21"/>
  <c r="F3333" i="21"/>
  <c r="F3385" i="21"/>
  <c r="F3414" i="21"/>
  <c r="E3521" i="21"/>
  <c r="E2374" i="21"/>
  <c r="E2435" i="21"/>
  <c r="E2526" i="21"/>
  <c r="E2681" i="21"/>
  <c r="E3017" i="21"/>
  <c r="E3023" i="21"/>
  <c r="F3041" i="21"/>
  <c r="E3052" i="21"/>
  <c r="E3081" i="21"/>
  <c r="F3087" i="21"/>
  <c r="E3116" i="21"/>
  <c r="E3180" i="21"/>
  <c r="F3442" i="21"/>
  <c r="F3500" i="21"/>
  <c r="F2033" i="21"/>
  <c r="F2534" i="21"/>
  <c r="E2579" i="21"/>
  <c r="E2703" i="21"/>
  <c r="F2736" i="21"/>
  <c r="F2750" i="21"/>
  <c r="E2777" i="21"/>
  <c r="E2790" i="21"/>
  <c r="E2817" i="21"/>
  <c r="E2831" i="21"/>
  <c r="F2864" i="21"/>
  <c r="E2878" i="21"/>
  <c r="E2905" i="21"/>
  <c r="F2936" i="21"/>
  <c r="F2948" i="21"/>
  <c r="F2961" i="21"/>
  <c r="F3462" i="21"/>
  <c r="F3521" i="21"/>
  <c r="F3530" i="21"/>
  <c r="F2587" i="21"/>
  <c r="E3013" i="21"/>
  <c r="E3048" i="21"/>
  <c r="E3077" i="21"/>
  <c r="E3112" i="21"/>
  <c r="E3170" i="21"/>
  <c r="E3216" i="21"/>
  <c r="F3269" i="21"/>
  <c r="F3304" i="21"/>
  <c r="F3362" i="21"/>
  <c r="F3391" i="21"/>
  <c r="E3420" i="21"/>
  <c r="E3486" i="21"/>
  <c r="E3506" i="21"/>
  <c r="I9" i="29"/>
  <c r="G9" i="29"/>
  <c r="H9" i="29" l="1"/>
  <c r="J9" i="29"/>
  <c r="K9" i="29" s="1"/>
  <c r="D7" i="22" l="1"/>
  <c r="U24" i="26"/>
  <c r="U47" i="29"/>
  <c r="V69" i="13"/>
  <c r="U52" i="29"/>
  <c r="U50" i="29"/>
  <c r="U106" i="13"/>
  <c r="V27" i="27"/>
  <c r="U71" i="13"/>
  <c r="V30" i="13"/>
  <c r="U35" i="13"/>
  <c r="U87" i="13"/>
  <c r="V32" i="26"/>
  <c r="V67" i="26"/>
  <c r="U45" i="13"/>
  <c r="U29" i="13"/>
  <c r="U31" i="28"/>
  <c r="V54" i="13"/>
  <c r="V40" i="26"/>
  <c r="V39" i="26"/>
  <c r="U55" i="26"/>
  <c r="U32" i="13"/>
  <c r="V23" i="26"/>
  <c r="U27" i="27"/>
  <c r="U66" i="13"/>
  <c r="U67" i="26"/>
  <c r="U47" i="13"/>
  <c r="V51" i="13"/>
  <c r="V37" i="13"/>
  <c r="V104" i="13"/>
  <c r="U49" i="26"/>
  <c r="U53" i="13"/>
  <c r="U42" i="29"/>
  <c r="V62" i="13"/>
  <c r="V25" i="13"/>
  <c r="U58" i="13"/>
  <c r="U37" i="29"/>
  <c r="V68" i="26"/>
  <c r="V78" i="13"/>
  <c r="V39" i="28"/>
  <c r="U59" i="29"/>
  <c r="U44" i="29"/>
  <c r="U30" i="29"/>
  <c r="V47" i="26"/>
  <c r="V93" i="13"/>
  <c r="U36" i="28"/>
  <c r="U39" i="13"/>
  <c r="U39" i="28"/>
  <c r="V100" i="13"/>
  <c r="V25" i="27"/>
  <c r="U33" i="26"/>
  <c r="V69" i="29"/>
  <c r="U36" i="13"/>
  <c r="U62" i="26"/>
  <c r="U35" i="28"/>
  <c r="V49" i="29"/>
  <c r="U95" i="13"/>
  <c r="V40" i="29"/>
  <c r="U42" i="13"/>
  <c r="V59" i="26"/>
  <c r="U49" i="13"/>
  <c r="V57" i="26"/>
  <c r="V26" i="29"/>
  <c r="U44" i="26"/>
  <c r="U98" i="13"/>
  <c r="V64" i="26"/>
  <c r="V63" i="13"/>
  <c r="U31" i="29"/>
  <c r="V34" i="28"/>
  <c r="U65" i="26"/>
  <c r="U39" i="29"/>
  <c r="V46" i="28"/>
  <c r="U77" i="13"/>
  <c r="U58" i="26"/>
  <c r="V105" i="13"/>
  <c r="V33" i="29"/>
  <c r="V48" i="26"/>
  <c r="V54" i="26"/>
  <c r="V53" i="29"/>
  <c r="U61" i="26"/>
  <c r="V31" i="13"/>
  <c r="U54" i="29"/>
  <c r="U30" i="13"/>
  <c r="U75" i="26"/>
  <c r="V110" i="13"/>
  <c r="U41" i="29"/>
  <c r="V31" i="28"/>
  <c r="V34" i="29"/>
  <c r="U27" i="28"/>
  <c r="V31" i="26"/>
  <c r="U62" i="29"/>
  <c r="V43" i="13"/>
  <c r="U46" i="13"/>
  <c r="U53" i="29"/>
  <c r="V92" i="13"/>
  <c r="U60" i="29"/>
  <c r="V23" i="27"/>
  <c r="U67" i="13"/>
  <c r="V66" i="29"/>
  <c r="U25" i="28"/>
  <c r="V35" i="26"/>
  <c r="V58" i="13"/>
  <c r="U29" i="27"/>
  <c r="U57" i="13"/>
  <c r="U32" i="28"/>
  <c r="U79" i="13"/>
  <c r="V33" i="27"/>
  <c r="U96" i="13"/>
  <c r="U51" i="29"/>
  <c r="V39" i="13"/>
  <c r="U40" i="26"/>
  <c r="U40" i="29"/>
  <c r="U54" i="26"/>
  <c r="V45" i="26"/>
  <c r="U104" i="13"/>
  <c r="V66" i="26"/>
  <c r="U67" i="29"/>
  <c r="U47" i="26"/>
  <c r="U26" i="26"/>
  <c r="U30" i="26"/>
  <c r="V68" i="29"/>
  <c r="U52" i="13"/>
  <c r="U38" i="28"/>
  <c r="U40" i="28"/>
  <c r="V53" i="13"/>
  <c r="V23" i="13"/>
  <c r="U52" i="26"/>
  <c r="U54" i="13"/>
  <c r="V98" i="13"/>
  <c r="U27" i="29"/>
  <c r="V27" i="13"/>
  <c r="V82" i="13"/>
  <c r="U29" i="28"/>
  <c r="V69" i="26"/>
  <c r="U34" i="29"/>
  <c r="U51" i="13"/>
  <c r="V55" i="26"/>
  <c r="V27" i="26"/>
  <c r="V68" i="13"/>
  <c r="V81" i="13"/>
  <c r="V31" i="27"/>
  <c r="V25" i="26"/>
  <c r="U63" i="13"/>
  <c r="U38" i="13"/>
  <c r="V48" i="29"/>
  <c r="V102" i="13"/>
  <c r="V41" i="29"/>
  <c r="U23" i="29"/>
  <c r="U85" i="13"/>
  <c r="U34" i="26"/>
  <c r="U80" i="13"/>
  <c r="V27" i="28"/>
  <c r="V96" i="13"/>
  <c r="U35" i="29"/>
  <c r="U101" i="13"/>
  <c r="U59" i="26"/>
  <c r="V29" i="27"/>
  <c r="V44" i="28"/>
  <c r="V45" i="29"/>
  <c r="U46" i="29"/>
  <c r="U88" i="13"/>
  <c r="U24" i="28"/>
  <c r="U69" i="26"/>
  <c r="V24" i="28"/>
  <c r="V75" i="13"/>
  <c r="V71" i="26"/>
  <c r="V42" i="26"/>
  <c r="U37" i="13"/>
  <c r="V25" i="29"/>
  <c r="U34" i="13"/>
  <c r="U43" i="29"/>
  <c r="U57" i="29"/>
  <c r="V29" i="28"/>
  <c r="U71" i="26"/>
  <c r="V33" i="13"/>
  <c r="U64" i="13"/>
  <c r="V97" i="13"/>
  <c r="U65" i="13"/>
  <c r="U61" i="13"/>
  <c r="V84" i="13"/>
  <c r="V24" i="29"/>
  <c r="U43" i="13"/>
  <c r="V30" i="29"/>
  <c r="U82" i="13"/>
  <c r="V27" i="29"/>
  <c r="U83" i="13"/>
  <c r="V64" i="13"/>
  <c r="V77" i="26"/>
  <c r="V50" i="26"/>
  <c r="U100" i="13"/>
  <c r="U93" i="13"/>
  <c r="V61" i="13"/>
  <c r="U26" i="29"/>
  <c r="U108" i="13"/>
  <c r="V58" i="29"/>
  <c r="V55" i="29"/>
  <c r="V31" i="29"/>
  <c r="V53" i="26"/>
  <c r="U102" i="13"/>
  <c r="V67" i="13"/>
  <c r="U72" i="26"/>
  <c r="V43" i="28"/>
  <c r="V35" i="29"/>
  <c r="V35" i="28"/>
  <c r="U31" i="13"/>
  <c r="U51" i="26"/>
  <c r="U44" i="28"/>
  <c r="U30" i="28"/>
  <c r="U24" i="27"/>
  <c r="V63" i="29"/>
  <c r="V38" i="26"/>
  <c r="V28" i="29"/>
  <c r="U25" i="29"/>
  <c r="V29" i="26"/>
  <c r="U59" i="13"/>
  <c r="V46" i="13"/>
  <c r="U109" i="13"/>
  <c r="U28" i="13"/>
  <c r="U92" i="13"/>
  <c r="V34" i="13"/>
  <c r="V40" i="13"/>
  <c r="U76" i="26"/>
  <c r="V28" i="26"/>
  <c r="V60" i="26"/>
  <c r="V41" i="26"/>
  <c r="V45" i="13"/>
  <c r="V52" i="29"/>
  <c r="U31" i="27"/>
  <c r="V108" i="13"/>
  <c r="U63" i="26"/>
  <c r="V30" i="28"/>
  <c r="V33" i="28"/>
  <c r="U70" i="13"/>
  <c r="U44" i="13"/>
  <c r="V103" i="13"/>
  <c r="V60" i="29"/>
  <c r="U33" i="27"/>
  <c r="V62" i="26"/>
  <c r="V42" i="28"/>
  <c r="V63" i="26"/>
  <c r="V76" i="26"/>
  <c r="V74" i="26"/>
  <c r="V49" i="26"/>
  <c r="U63" i="29"/>
  <c r="U41" i="28"/>
  <c r="V52" i="26"/>
  <c r="V45" i="28"/>
  <c r="V35" i="13"/>
  <c r="V56" i="13"/>
  <c r="U32" i="29"/>
  <c r="U91" i="13"/>
  <c r="V29" i="29"/>
  <c r="V54" i="29"/>
  <c r="V44" i="26"/>
  <c r="V46" i="26"/>
  <c r="V49" i="13"/>
  <c r="V85" i="13"/>
  <c r="U74" i="13"/>
  <c r="U27" i="13"/>
  <c r="V28" i="13"/>
  <c r="U30" i="27"/>
  <c r="U37" i="28"/>
  <c r="V64" i="29"/>
  <c r="V32" i="29"/>
  <c r="V50" i="29"/>
  <c r="U48" i="13"/>
  <c r="V107" i="13"/>
  <c r="V73" i="13"/>
  <c r="U64" i="26"/>
  <c r="V61" i="29"/>
  <c r="U28" i="29"/>
  <c r="V56" i="26"/>
  <c r="V70" i="13"/>
  <c r="U39" i="26"/>
  <c r="V56" i="29"/>
  <c r="U76" i="13"/>
  <c r="V95" i="13"/>
  <c r="U78" i="13"/>
  <c r="U68" i="26"/>
  <c r="V59" i="29"/>
  <c r="V37" i="28"/>
  <c r="V36" i="13"/>
  <c r="V36" i="26"/>
  <c r="V26" i="26"/>
  <c r="V72" i="26"/>
  <c r="U31" i="26"/>
  <c r="V101" i="13"/>
  <c r="U33" i="29"/>
  <c r="U29" i="26"/>
  <c r="U35" i="26"/>
  <c r="U107" i="13"/>
  <c r="U69" i="29"/>
  <c r="V73" i="26"/>
  <c r="V26" i="13"/>
  <c r="U65" i="29"/>
  <c r="U45" i="29"/>
  <c r="U60" i="13"/>
  <c r="U29" i="29"/>
  <c r="V26" i="28"/>
  <c r="V48" i="13"/>
  <c r="U99" i="13"/>
  <c r="U23" i="13"/>
  <c r="V80" i="13"/>
  <c r="V94" i="13"/>
  <c r="V59" i="13"/>
  <c r="V75" i="26"/>
  <c r="V32" i="13"/>
  <c r="V39" i="29"/>
  <c r="V32" i="27"/>
  <c r="V38" i="13"/>
  <c r="V28" i="27"/>
  <c r="U48" i="29"/>
  <c r="V42" i="13"/>
  <c r="V28" i="28"/>
  <c r="U103" i="13"/>
  <c r="U56" i="13"/>
  <c r="V71" i="13"/>
  <c r="V26" i="27"/>
  <c r="U32" i="27"/>
  <c r="V44" i="29"/>
  <c r="V65" i="13"/>
  <c r="V41" i="13"/>
  <c r="U36" i="26"/>
  <c r="V51" i="26"/>
  <c r="U70" i="26"/>
  <c r="U24" i="29"/>
  <c r="U23" i="26"/>
  <c r="U81" i="13"/>
  <c r="V52" i="13"/>
  <c r="U61" i="29"/>
  <c r="V89" i="13"/>
  <c r="V24" i="27"/>
  <c r="V61" i="26"/>
  <c r="U36" i="29"/>
  <c r="V67" i="29"/>
  <c r="V47" i="29"/>
  <c r="V88" i="13"/>
  <c r="V72" i="13"/>
  <c r="V65" i="26"/>
  <c r="V44" i="13"/>
  <c r="U33" i="13"/>
  <c r="V41" i="28"/>
  <c r="U72" i="13"/>
  <c r="U66" i="26"/>
  <c r="V36" i="29"/>
  <c r="U23" i="28"/>
  <c r="U68" i="29"/>
  <c r="U74" i="26"/>
  <c r="U34" i="28"/>
  <c r="V74" i="13"/>
  <c r="V62" i="29"/>
  <c r="U50" i="26"/>
  <c r="V50" i="13"/>
  <c r="U25" i="13"/>
  <c r="U42" i="26"/>
  <c r="U60" i="26"/>
  <c r="U27" i="26"/>
  <c r="V30" i="27"/>
  <c r="V30" i="26"/>
  <c r="V106" i="13"/>
  <c r="V76" i="13"/>
  <c r="U41" i="13"/>
  <c r="U57" i="26"/>
  <c r="U46" i="26"/>
  <c r="V23" i="28"/>
  <c r="U28" i="28"/>
  <c r="V38" i="29"/>
  <c r="U73" i="26"/>
  <c r="U43" i="26"/>
  <c r="V40" i="28"/>
  <c r="U37" i="26"/>
  <c r="U56" i="26"/>
  <c r="U25" i="26"/>
  <c r="V23" i="29"/>
  <c r="V38" i="28"/>
  <c r="U32" i="26"/>
  <c r="U68" i="13"/>
  <c r="V36" i="28"/>
  <c r="V86" i="13"/>
  <c r="V32" i="28"/>
  <c r="U49" i="29"/>
  <c r="U105" i="13"/>
  <c r="U75" i="13"/>
  <c r="U62" i="13"/>
  <c r="V60" i="13"/>
  <c r="V58" i="26"/>
  <c r="U26" i="28"/>
  <c r="V34" i="26"/>
  <c r="V24" i="26"/>
  <c r="V91" i="13"/>
  <c r="U40" i="13"/>
  <c r="V109" i="13"/>
  <c r="V66" i="13"/>
  <c r="U110" i="13"/>
  <c r="V43" i="29"/>
  <c r="U53" i="26"/>
  <c r="U73" i="13"/>
  <c r="V83" i="13"/>
  <c r="U64" i="29"/>
  <c r="V99" i="13"/>
  <c r="U28" i="27"/>
  <c r="V57" i="29"/>
  <c r="U90" i="13"/>
  <c r="V55" i="13"/>
  <c r="U38" i="29"/>
  <c r="V70" i="26"/>
  <c r="V42" i="29"/>
  <c r="U89" i="13"/>
  <c r="V29" i="13"/>
  <c r="V24" i="13"/>
  <c r="V33" i="26"/>
  <c r="V25" i="28"/>
  <c r="U69" i="13"/>
  <c r="U45" i="28"/>
  <c r="V46" i="29"/>
  <c r="V65" i="29"/>
  <c r="U46" i="28"/>
  <c r="V43" i="26"/>
  <c r="U28" i="26"/>
  <c r="U24" i="13"/>
  <c r="U84" i="13"/>
  <c r="U26" i="13"/>
  <c r="U55" i="29"/>
  <c r="U97" i="13"/>
  <c r="V37" i="29"/>
  <c r="U33" i="28"/>
  <c r="U77" i="26"/>
  <c r="U50" i="13"/>
  <c r="U94" i="13"/>
  <c r="U66" i="29"/>
  <c r="V87" i="13"/>
  <c r="V57" i="13"/>
  <c r="U43" i="28"/>
  <c r="V47" i="13"/>
  <c r="U23" i="27"/>
  <c r="V79" i="13"/>
  <c r="V51" i="29"/>
  <c r="U41" i="26"/>
  <c r="V90" i="13"/>
  <c r="V77" i="13"/>
  <c r="U38" i="26"/>
  <c r="U25" i="27"/>
  <c r="U86" i="13"/>
  <c r="V37" i="26"/>
  <c r="U55" i="13"/>
  <c r="U56" i="29"/>
  <c r="U45" i="26"/>
  <c r="U58" i="29"/>
  <c r="U48" i="26"/>
  <c r="U42" i="28"/>
  <c r="U26" i="27"/>
  <c r="X26" i="27" l="1"/>
  <c r="Y26" i="27" s="1"/>
  <c r="X42" i="28"/>
  <c r="Y42" i="28" s="1"/>
  <c r="X48" i="26"/>
  <c r="Y48" i="26" s="1"/>
  <c r="X58" i="29"/>
  <c r="Y58" i="29" s="1"/>
  <c r="X45" i="26"/>
  <c r="Y45" i="26" s="1"/>
  <c r="X56" i="29"/>
  <c r="Y56" i="29" s="1"/>
  <c r="X55" i="13"/>
  <c r="Y55" i="13" s="1"/>
  <c r="W37" i="26"/>
  <c r="X86" i="13"/>
  <c r="Y86" i="13" s="1"/>
  <c r="X25" i="27"/>
  <c r="Y25" i="27" s="1"/>
  <c r="X38" i="26"/>
  <c r="Y38" i="26" s="1"/>
  <c r="W77" i="13"/>
  <c r="W90" i="13"/>
  <c r="X41" i="26"/>
  <c r="Y41" i="26" s="1"/>
  <c r="W51" i="29"/>
  <c r="W79" i="13"/>
  <c r="X23" i="27"/>
  <c r="Y23" i="27" s="1"/>
  <c r="W47" i="13"/>
  <c r="X43" i="28"/>
  <c r="Y43" i="28" s="1"/>
  <c r="W57" i="13"/>
  <c r="W87" i="13"/>
  <c r="X66" i="29"/>
  <c r="Y66" i="29" s="1"/>
  <c r="X94" i="13"/>
  <c r="Y94" i="13" s="1"/>
  <c r="X50" i="13"/>
  <c r="Y50" i="13" s="1"/>
  <c r="X77" i="26"/>
  <c r="Y77" i="26" s="1"/>
  <c r="X33" i="28"/>
  <c r="Y33" i="28" s="1"/>
  <c r="W37" i="29"/>
  <c r="X97" i="13"/>
  <c r="Y97" i="13" s="1"/>
  <c r="X55" i="29"/>
  <c r="Y55" i="29" s="1"/>
  <c r="X26" i="13"/>
  <c r="Y26" i="13" s="1"/>
  <c r="X84" i="13"/>
  <c r="Y84" i="13" s="1"/>
  <c r="X24" i="13"/>
  <c r="Y24" i="13" s="1"/>
  <c r="X28" i="26"/>
  <c r="Y28" i="26" s="1"/>
  <c r="W43" i="26"/>
  <c r="X46" i="28"/>
  <c r="Y46" i="28" s="1"/>
  <c r="W65" i="29"/>
  <c r="W46" i="29"/>
  <c r="X45" i="28"/>
  <c r="Y45" i="28" s="1"/>
  <c r="X69" i="13"/>
  <c r="Y69" i="13" s="1"/>
  <c r="W25" i="28"/>
  <c r="W33" i="26"/>
  <c r="W24" i="13"/>
  <c r="W29" i="13"/>
  <c r="X89" i="13"/>
  <c r="Y89" i="13" s="1"/>
  <c r="W42" i="29"/>
  <c r="W70" i="26"/>
  <c r="X38" i="29"/>
  <c r="Y38" i="29" s="1"/>
  <c r="W55" i="13"/>
  <c r="X90" i="13"/>
  <c r="Y90" i="13" s="1"/>
  <c r="W57" i="29"/>
  <c r="X28" i="27"/>
  <c r="Y28" i="27" s="1"/>
  <c r="W99" i="13"/>
  <c r="X64" i="29"/>
  <c r="Y64" i="29" s="1"/>
  <c r="W83" i="13"/>
  <c r="X73" i="13"/>
  <c r="Y73" i="13" s="1"/>
  <c r="X53" i="26"/>
  <c r="Y53" i="26" s="1"/>
  <c r="W43" i="29"/>
  <c r="X110" i="13"/>
  <c r="Y110" i="13" s="1"/>
  <c r="W66" i="13"/>
  <c r="W109" i="13"/>
  <c r="X40" i="13"/>
  <c r="Y40" i="13" s="1"/>
  <c r="W91" i="13"/>
  <c r="W24" i="26"/>
  <c r="W34" i="26"/>
  <c r="X26" i="28"/>
  <c r="Y26" i="28" s="1"/>
  <c r="W58" i="26"/>
  <c r="W60" i="13"/>
  <c r="X62" i="13"/>
  <c r="Y62" i="13" s="1"/>
  <c r="X75" i="13"/>
  <c r="Y75" i="13" s="1"/>
  <c r="X105" i="13"/>
  <c r="Y105" i="13" s="1"/>
  <c r="X49" i="29"/>
  <c r="Y49" i="29" s="1"/>
  <c r="W32" i="28"/>
  <c r="W86" i="13"/>
  <c r="W36" i="28"/>
  <c r="X68" i="13"/>
  <c r="Y68" i="13" s="1"/>
  <c r="X32" i="26"/>
  <c r="Y32" i="26" s="1"/>
  <c r="W38" i="28"/>
  <c r="W23" i="29"/>
  <c r="X25" i="26"/>
  <c r="Y25" i="26" s="1"/>
  <c r="X56" i="26"/>
  <c r="Y56" i="26" s="1"/>
  <c r="X37" i="26"/>
  <c r="Y37" i="26" s="1"/>
  <c r="W40" i="28"/>
  <c r="X43" i="26"/>
  <c r="Y43" i="26" s="1"/>
  <c r="X73" i="26"/>
  <c r="Y73" i="26" s="1"/>
  <c r="W38" i="29"/>
  <c r="X28" i="28"/>
  <c r="Y28" i="28" s="1"/>
  <c r="W23" i="28"/>
  <c r="X46" i="26"/>
  <c r="Y46" i="26" s="1"/>
  <c r="X57" i="26"/>
  <c r="Y57" i="26" s="1"/>
  <c r="X41" i="13"/>
  <c r="Y41" i="13" s="1"/>
  <c r="W76" i="13"/>
  <c r="W106" i="13"/>
  <c r="W30" i="26"/>
  <c r="W30" i="27"/>
  <c r="X27" i="26"/>
  <c r="Y27" i="26" s="1"/>
  <c r="X60" i="26"/>
  <c r="Y60" i="26" s="1"/>
  <c r="X42" i="26"/>
  <c r="Y42" i="26" s="1"/>
  <c r="X25" i="13"/>
  <c r="Y25" i="13" s="1"/>
  <c r="W50" i="13"/>
  <c r="X50" i="26"/>
  <c r="Y50" i="26" s="1"/>
  <c r="W62" i="29"/>
  <c r="W74" i="13"/>
  <c r="X34" i="28"/>
  <c r="Y34" i="28" s="1"/>
  <c r="X74" i="26"/>
  <c r="Y74" i="26" s="1"/>
  <c r="X68" i="29"/>
  <c r="Y68" i="29" s="1"/>
  <c r="X23" i="28"/>
  <c r="Y23" i="28" s="1"/>
  <c r="W36" i="29"/>
  <c r="X66" i="26"/>
  <c r="Y66" i="26" s="1"/>
  <c r="X72" i="13"/>
  <c r="Y72" i="13" s="1"/>
  <c r="W41" i="28"/>
  <c r="X33" i="13"/>
  <c r="Y33" i="13" s="1"/>
  <c r="W44" i="13"/>
  <c r="W65" i="26"/>
  <c r="W72" i="13"/>
  <c r="W88" i="13"/>
  <c r="W47" i="29"/>
  <c r="W67" i="29"/>
  <c r="X36" i="29"/>
  <c r="Y36" i="29" s="1"/>
  <c r="W61" i="26"/>
  <c r="W24" i="27"/>
  <c r="W89" i="13"/>
  <c r="X61" i="29"/>
  <c r="Y61" i="29" s="1"/>
  <c r="W52" i="13"/>
  <c r="X81" i="13"/>
  <c r="Y81" i="13" s="1"/>
  <c r="X23" i="26"/>
  <c r="Y23" i="26" s="1"/>
  <c r="X24" i="29"/>
  <c r="Y24" i="29" s="1"/>
  <c r="X70" i="26"/>
  <c r="Y70" i="26" s="1"/>
  <c r="W51" i="26"/>
  <c r="X36" i="26"/>
  <c r="Y36" i="26" s="1"/>
  <c r="W41" i="13"/>
  <c r="W65" i="13"/>
  <c r="W44" i="29"/>
  <c r="X32" i="27"/>
  <c r="Y32" i="27" s="1"/>
  <c r="W26" i="27"/>
  <c r="W71" i="13"/>
  <c r="X56" i="13"/>
  <c r="Y56" i="13" s="1"/>
  <c r="X103" i="13"/>
  <c r="Y103" i="13" s="1"/>
  <c r="W28" i="28"/>
  <c r="W42" i="13"/>
  <c r="X48" i="29"/>
  <c r="Y48" i="29" s="1"/>
  <c r="W28" i="27"/>
  <c r="W38" i="13"/>
  <c r="W32" i="27"/>
  <c r="W39" i="29"/>
  <c r="W32" i="13"/>
  <c r="W75" i="26"/>
  <c r="W59" i="13"/>
  <c r="W94" i="13"/>
  <c r="W80" i="13"/>
  <c r="X23" i="13"/>
  <c r="Y23" i="13" s="1"/>
  <c r="X99" i="13"/>
  <c r="Y99" i="13" s="1"/>
  <c r="W48" i="13"/>
  <c r="W26" i="28"/>
  <c r="X29" i="29"/>
  <c r="Y29" i="29" s="1"/>
  <c r="X60" i="13"/>
  <c r="Y60" i="13" s="1"/>
  <c r="X45" i="29"/>
  <c r="Y45" i="29" s="1"/>
  <c r="X65" i="29"/>
  <c r="Y65" i="29" s="1"/>
  <c r="W26" i="13"/>
  <c r="W73" i="26"/>
  <c r="X69" i="29"/>
  <c r="Y69" i="29" s="1"/>
  <c r="X107" i="13"/>
  <c r="Y107" i="13" s="1"/>
  <c r="X35" i="26"/>
  <c r="Y35" i="26" s="1"/>
  <c r="X29" i="26"/>
  <c r="Y29" i="26" s="1"/>
  <c r="X33" i="29"/>
  <c r="Y33" i="29" s="1"/>
  <c r="W101" i="13"/>
  <c r="X31" i="26"/>
  <c r="Y31" i="26" s="1"/>
  <c r="W72" i="26"/>
  <c r="W26" i="26"/>
  <c r="W36" i="26"/>
  <c r="W36" i="13"/>
  <c r="W37" i="28"/>
  <c r="W59" i="29"/>
  <c r="X68" i="26"/>
  <c r="Y68" i="26" s="1"/>
  <c r="X78" i="13"/>
  <c r="Y78" i="13" s="1"/>
  <c r="W95" i="13"/>
  <c r="X76" i="13"/>
  <c r="Y76" i="13" s="1"/>
  <c r="W56" i="29"/>
  <c r="X39" i="26"/>
  <c r="Y39" i="26" s="1"/>
  <c r="W70" i="13"/>
  <c r="W56" i="26"/>
  <c r="X28" i="29"/>
  <c r="Y28" i="29" s="1"/>
  <c r="W61" i="29"/>
  <c r="X64" i="26"/>
  <c r="Y64" i="26" s="1"/>
  <c r="W73" i="13"/>
  <c r="W107" i="13"/>
  <c r="X48" i="13"/>
  <c r="Y48" i="13" s="1"/>
  <c r="W50" i="29"/>
  <c r="W32" i="29"/>
  <c r="W64" i="29"/>
  <c r="X37" i="28"/>
  <c r="Y37" i="28" s="1"/>
  <c r="X30" i="27"/>
  <c r="Y30" i="27" s="1"/>
  <c r="W28" i="13"/>
  <c r="X27" i="13"/>
  <c r="Y27" i="13" s="1"/>
  <c r="X74" i="13"/>
  <c r="Y74" i="13" s="1"/>
  <c r="W85" i="13"/>
  <c r="W49" i="13"/>
  <c r="W46" i="26"/>
  <c r="W44" i="26"/>
  <c r="W54" i="29"/>
  <c r="W29" i="29"/>
  <c r="X91" i="13"/>
  <c r="Y91" i="13" s="1"/>
  <c r="X32" i="29"/>
  <c r="Y32" i="29" s="1"/>
  <c r="W56" i="13"/>
  <c r="W35" i="13"/>
  <c r="W45" i="28"/>
  <c r="W52" i="26"/>
  <c r="X41" i="28"/>
  <c r="Y41" i="28" s="1"/>
  <c r="X63" i="29"/>
  <c r="Y63" i="29" s="1"/>
  <c r="W49" i="26"/>
  <c r="W74" i="26"/>
  <c r="W76" i="26"/>
  <c r="W63" i="26"/>
  <c r="W42" i="28"/>
  <c r="W62" i="26"/>
  <c r="X33" i="27"/>
  <c r="Y33" i="27" s="1"/>
  <c r="W60" i="29"/>
  <c r="W103" i="13"/>
  <c r="X44" i="13"/>
  <c r="Y44" i="13" s="1"/>
  <c r="X70" i="13"/>
  <c r="Y70" i="13" s="1"/>
  <c r="W33" i="28"/>
  <c r="W30" i="28"/>
  <c r="X63" i="26"/>
  <c r="Y63" i="26" s="1"/>
  <c r="W108" i="13"/>
  <c r="X31" i="27"/>
  <c r="Y31" i="27" s="1"/>
  <c r="W52" i="29"/>
  <c r="W45" i="13"/>
  <c r="W41" i="26"/>
  <c r="W60" i="26"/>
  <c r="W28" i="26"/>
  <c r="X76" i="26"/>
  <c r="Y76" i="26" s="1"/>
  <c r="W40" i="13"/>
  <c r="W34" i="13"/>
  <c r="X92" i="13"/>
  <c r="Y92" i="13" s="1"/>
  <c r="X28" i="13"/>
  <c r="Y28" i="13" s="1"/>
  <c r="X109" i="13"/>
  <c r="Y109" i="13" s="1"/>
  <c r="W46" i="13"/>
  <c r="X59" i="13"/>
  <c r="Y59" i="13" s="1"/>
  <c r="W29" i="26"/>
  <c r="X25" i="29"/>
  <c r="Y25" i="29" s="1"/>
  <c r="W28" i="29"/>
  <c r="W38" i="26"/>
  <c r="W63" i="29"/>
  <c r="X24" i="27"/>
  <c r="Y24" i="27" s="1"/>
  <c r="X30" i="28"/>
  <c r="Y30" i="28" s="1"/>
  <c r="X44" i="28"/>
  <c r="Y44" i="28" s="1"/>
  <c r="X51" i="26"/>
  <c r="Y51" i="26" s="1"/>
  <c r="X31" i="13"/>
  <c r="Y31" i="13" s="1"/>
  <c r="W35" i="28"/>
  <c r="W35" i="29"/>
  <c r="W43" i="28"/>
  <c r="X72" i="26"/>
  <c r="Y72" i="26" s="1"/>
  <c r="W67" i="13"/>
  <c r="X102" i="13"/>
  <c r="Y102" i="13" s="1"/>
  <c r="W53" i="26"/>
  <c r="W31" i="29"/>
  <c r="W55" i="29"/>
  <c r="W58" i="29"/>
  <c r="X108" i="13"/>
  <c r="Y108" i="13" s="1"/>
  <c r="X26" i="29"/>
  <c r="Y26" i="29" s="1"/>
  <c r="W61" i="13"/>
  <c r="X93" i="13"/>
  <c r="Y93" i="13" s="1"/>
  <c r="X100" i="13"/>
  <c r="Y100" i="13" s="1"/>
  <c r="W50" i="26"/>
  <c r="W77" i="26"/>
  <c r="W64" i="13"/>
  <c r="X83" i="13"/>
  <c r="Y83" i="13" s="1"/>
  <c r="W27" i="29"/>
  <c r="X82" i="13"/>
  <c r="Y82" i="13" s="1"/>
  <c r="W30" i="29"/>
  <c r="X43" i="13"/>
  <c r="Y43" i="13" s="1"/>
  <c r="W24" i="29"/>
  <c r="W84" i="13"/>
  <c r="X61" i="13"/>
  <c r="Y61" i="13" s="1"/>
  <c r="X65" i="13"/>
  <c r="Y65" i="13" s="1"/>
  <c r="W97" i="13"/>
  <c r="X64" i="13"/>
  <c r="Y64" i="13" s="1"/>
  <c r="W33" i="13"/>
  <c r="X71" i="26"/>
  <c r="Y71" i="26" s="1"/>
  <c r="W29" i="28"/>
  <c r="X57" i="29"/>
  <c r="Y57" i="29" s="1"/>
  <c r="X43" i="29"/>
  <c r="Y43" i="29" s="1"/>
  <c r="X34" i="13"/>
  <c r="Y34" i="13" s="1"/>
  <c r="W25" i="29"/>
  <c r="X37" i="13"/>
  <c r="Y37" i="13" s="1"/>
  <c r="W42" i="26"/>
  <c r="W71" i="26"/>
  <c r="W75" i="13"/>
  <c r="W24" i="28"/>
  <c r="X69" i="26"/>
  <c r="Y69" i="26" s="1"/>
  <c r="X24" i="28"/>
  <c r="Y24" i="28" s="1"/>
  <c r="X88" i="13"/>
  <c r="Y88" i="13" s="1"/>
  <c r="X46" i="29"/>
  <c r="Y46" i="29" s="1"/>
  <c r="W45" i="29"/>
  <c r="W44" i="28"/>
  <c r="W29" i="27"/>
  <c r="X59" i="26"/>
  <c r="Y59" i="26" s="1"/>
  <c r="X101" i="13"/>
  <c r="Y101" i="13" s="1"/>
  <c r="X35" i="29"/>
  <c r="Y35" i="29" s="1"/>
  <c r="W96" i="13"/>
  <c r="W27" i="28"/>
  <c r="X80" i="13"/>
  <c r="Y80" i="13" s="1"/>
  <c r="X34" i="26"/>
  <c r="Y34" i="26" s="1"/>
  <c r="X85" i="13"/>
  <c r="Y85" i="13" s="1"/>
  <c r="X23" i="29"/>
  <c r="Y23" i="29" s="1"/>
  <c r="W41" i="29"/>
  <c r="W102" i="13"/>
  <c r="W48" i="29"/>
  <c r="X38" i="13"/>
  <c r="Y38" i="13" s="1"/>
  <c r="X63" i="13"/>
  <c r="Y63" i="13" s="1"/>
  <c r="W25" i="26"/>
  <c r="W31" i="27"/>
  <c r="W81" i="13"/>
  <c r="W68" i="13"/>
  <c r="W27" i="26"/>
  <c r="W55" i="26"/>
  <c r="X51" i="13"/>
  <c r="Y51" i="13" s="1"/>
  <c r="X34" i="29"/>
  <c r="Y34" i="29" s="1"/>
  <c r="W69" i="26"/>
  <c r="X29" i="28"/>
  <c r="Y29" i="28" s="1"/>
  <c r="W82" i="13"/>
  <c r="W27" i="13"/>
  <c r="X27" i="29"/>
  <c r="Y27" i="29" s="1"/>
  <c r="W98" i="13"/>
  <c r="X54" i="13"/>
  <c r="Y54" i="13" s="1"/>
  <c r="X52" i="26"/>
  <c r="Y52" i="26" s="1"/>
  <c r="W23" i="13"/>
  <c r="W53" i="13"/>
  <c r="X40" i="28"/>
  <c r="Y40" i="28" s="1"/>
  <c r="X38" i="28"/>
  <c r="Y38" i="28" s="1"/>
  <c r="X52" i="13"/>
  <c r="Y52" i="13" s="1"/>
  <c r="W68" i="29"/>
  <c r="X30" i="26"/>
  <c r="Y30" i="26" s="1"/>
  <c r="X26" i="26"/>
  <c r="Y26" i="26" s="1"/>
  <c r="X47" i="26"/>
  <c r="Y47" i="26" s="1"/>
  <c r="X67" i="29"/>
  <c r="Y67" i="29" s="1"/>
  <c r="W66" i="26"/>
  <c r="X104" i="13"/>
  <c r="Y104" i="13" s="1"/>
  <c r="W45" i="26"/>
  <c r="X54" i="26"/>
  <c r="Y54" i="26" s="1"/>
  <c r="X40" i="29"/>
  <c r="Y40" i="29" s="1"/>
  <c r="X40" i="26"/>
  <c r="Y40" i="26" s="1"/>
  <c r="W39" i="13"/>
  <c r="X51" i="29"/>
  <c r="Y51" i="29" s="1"/>
  <c r="X96" i="13"/>
  <c r="Y96" i="13" s="1"/>
  <c r="W33" i="27"/>
  <c r="X79" i="13"/>
  <c r="Y79" i="13" s="1"/>
  <c r="X32" i="28"/>
  <c r="Y32" i="28" s="1"/>
  <c r="X57" i="13"/>
  <c r="Y57" i="13" s="1"/>
  <c r="X29" i="27"/>
  <c r="Y29" i="27" s="1"/>
  <c r="W58" i="13"/>
  <c r="W35" i="26"/>
  <c r="X25" i="28"/>
  <c r="Y25" i="28" s="1"/>
  <c r="W66" i="29"/>
  <c r="X67" i="13"/>
  <c r="Y67" i="13" s="1"/>
  <c r="W23" i="27"/>
  <c r="X60" i="29"/>
  <c r="Y60" i="29" s="1"/>
  <c r="W92" i="13"/>
  <c r="X53" i="29"/>
  <c r="Y53" i="29" s="1"/>
  <c r="X46" i="13"/>
  <c r="Y46" i="13" s="1"/>
  <c r="W43" i="13"/>
  <c r="X62" i="29"/>
  <c r="Y62" i="29" s="1"/>
  <c r="W31" i="26"/>
  <c r="X27" i="28"/>
  <c r="Y27" i="28" s="1"/>
  <c r="W34" i="29"/>
  <c r="W31" i="28"/>
  <c r="X41" i="29"/>
  <c r="Y41" i="29" s="1"/>
  <c r="W110" i="13"/>
  <c r="X75" i="26"/>
  <c r="Y75" i="26" s="1"/>
  <c r="X30" i="13"/>
  <c r="Y30" i="13" s="1"/>
  <c r="X54" i="29"/>
  <c r="Y54" i="29" s="1"/>
  <c r="W31" i="13"/>
  <c r="X61" i="26"/>
  <c r="Y61" i="26" s="1"/>
  <c r="W53" i="29"/>
  <c r="W54" i="26"/>
  <c r="W48" i="26"/>
  <c r="W33" i="29"/>
  <c r="W105" i="13"/>
  <c r="X58" i="26"/>
  <c r="Y58" i="26" s="1"/>
  <c r="X77" i="13"/>
  <c r="Y77" i="13" s="1"/>
  <c r="W46" i="28"/>
  <c r="X39" i="29"/>
  <c r="Y39" i="29" s="1"/>
  <c r="X65" i="26"/>
  <c r="Y65" i="26" s="1"/>
  <c r="W34" i="28"/>
  <c r="X31" i="29"/>
  <c r="Y31" i="29" s="1"/>
  <c r="W63" i="13"/>
  <c r="W64" i="26"/>
  <c r="X98" i="13"/>
  <c r="Y98" i="13" s="1"/>
  <c r="X44" i="26"/>
  <c r="Y44" i="26" s="1"/>
  <c r="W26" i="29"/>
  <c r="W57" i="26"/>
  <c r="X49" i="13"/>
  <c r="Y49" i="13" s="1"/>
  <c r="W59" i="26"/>
  <c r="X42" i="13"/>
  <c r="Y42" i="13" s="1"/>
  <c r="W40" i="29"/>
  <c r="X95" i="13"/>
  <c r="Y95" i="13" s="1"/>
  <c r="W49" i="29"/>
  <c r="X35" i="28"/>
  <c r="Y35" i="28" s="1"/>
  <c r="X62" i="26"/>
  <c r="Y62" i="26" s="1"/>
  <c r="X36" i="13"/>
  <c r="Y36" i="13" s="1"/>
  <c r="W69" i="29"/>
  <c r="X33" i="26"/>
  <c r="Y33" i="26" s="1"/>
  <c r="W25" i="27"/>
  <c r="W100" i="13"/>
  <c r="X39" i="28"/>
  <c r="Y39" i="28" s="1"/>
  <c r="X39" i="13"/>
  <c r="Y39" i="13" s="1"/>
  <c r="X36" i="28"/>
  <c r="Y36" i="28" s="1"/>
  <c r="W93" i="13"/>
  <c r="W47" i="26"/>
  <c r="X30" i="29"/>
  <c r="Y30" i="29" s="1"/>
  <c r="X44" i="29"/>
  <c r="Y44" i="29" s="1"/>
  <c r="X59" i="29"/>
  <c r="Y59" i="29" s="1"/>
  <c r="W39" i="28"/>
  <c r="W78" i="13"/>
  <c r="W68" i="26"/>
  <c r="X37" i="29"/>
  <c r="Y37" i="29" s="1"/>
  <c r="X58" i="13"/>
  <c r="Y58" i="13" s="1"/>
  <c r="W25" i="13"/>
  <c r="W62" i="13"/>
  <c r="X42" i="29"/>
  <c r="Y42" i="29" s="1"/>
  <c r="X53" i="13"/>
  <c r="Y53" i="13" s="1"/>
  <c r="X49" i="26"/>
  <c r="Y49" i="26" s="1"/>
  <c r="W104" i="13"/>
  <c r="W37" i="13"/>
  <c r="W51" i="13"/>
  <c r="X47" i="13"/>
  <c r="Y47" i="13" s="1"/>
  <c r="X67" i="26"/>
  <c r="Y67" i="26" s="1"/>
  <c r="X66" i="13"/>
  <c r="Y66" i="13" s="1"/>
  <c r="X27" i="27"/>
  <c r="Y27" i="27" s="1"/>
  <c r="W23" i="26"/>
  <c r="X32" i="13"/>
  <c r="Y32" i="13" s="1"/>
  <c r="X55" i="26"/>
  <c r="Y55" i="26" s="1"/>
  <c r="W39" i="26"/>
  <c r="W40" i="26"/>
  <c r="W54" i="13"/>
  <c r="X31" i="28"/>
  <c r="Y31" i="28" s="1"/>
  <c r="X29" i="13"/>
  <c r="Y29" i="13" s="1"/>
  <c r="X45" i="13"/>
  <c r="Y45" i="13" s="1"/>
  <c r="W67" i="26"/>
  <c r="W32" i="26"/>
  <c r="X87" i="13"/>
  <c r="Y87" i="13" s="1"/>
  <c r="X35" i="13"/>
  <c r="Y35" i="13" s="1"/>
  <c r="W30" i="13"/>
  <c r="X71" i="13"/>
  <c r="Y71" i="13" s="1"/>
  <c r="W27" i="27"/>
  <c r="X106" i="13"/>
  <c r="Y106" i="13" s="1"/>
  <c r="X50" i="29"/>
  <c r="Y50" i="29" s="1"/>
  <c r="X52" i="29"/>
  <c r="Y52" i="29" s="1"/>
  <c r="W69" i="13"/>
  <c r="X47" i="29"/>
  <c r="Y47" i="29" s="1"/>
  <c r="X24" i="26"/>
  <c r="Y24" i="26" s="1"/>
  <c r="K6" i="22" l="1"/>
  <c r="I6" i="22"/>
  <c r="L6" i="22"/>
  <c r="M6" i="22"/>
  <c r="J6" i="22"/>
  <c r="J5" i="22" l="1"/>
  <c r="J7" i="22"/>
  <c r="I5" i="22"/>
  <c r="I7" i="22"/>
  <c r="L5" i="22"/>
  <c r="L7" i="22"/>
  <c r="M5" i="22"/>
  <c r="M7" i="22"/>
  <c r="K5" i="22"/>
  <c r="K7" i="22"/>
</calcChain>
</file>

<file path=xl/sharedStrings.xml><?xml version="1.0" encoding="utf-8"?>
<sst xmlns="http://schemas.openxmlformats.org/spreadsheetml/2006/main" count="4207" uniqueCount="161">
  <si>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</si>
  <si>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</si>
  <si>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</si>
  <si>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</si>
  <si>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</si>
  <si>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</si>
  <si>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</si>
  <si>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</si>
  <si>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</si>
  <si>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</si>
  <si>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</si>
  <si>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</si>
  <si>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</si>
  <si>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</si>
  <si>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</si>
  <si>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</si>
  <si>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</si>
  <si>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</si>
  <si>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</si>
  <si>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</si>
  <si>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</si>
  <si>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</si>
  <si>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</si>
  <si>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</si>
  <si>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</si>
  <si>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</si>
  <si>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</si>
  <si>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</si>
  <si>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</si>
  <si>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</si>
  <si>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</si>
  <si>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</si>
  <si>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</si>
  <si>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</si>
  <si>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</si>
  <si>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</si>
  <si>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</si>
  <si>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</si>
  <si>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</si>
  <si>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</si>
  <si>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</si>
  <si>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</si>
  <si>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</si>
  <si>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</si>
  <si>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</si>
  <si>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</si>
  <si>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</si>
  <si>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</si>
  <si>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</si>
  <si>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</si>
  <si>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</si>
  <si>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</si>
  <si>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</si>
  <si>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</si>
  <si>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</si>
  <si>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</si>
  <si>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</si>
  <si>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</si>
  <si>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</si>
  <si>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</si>
  <si>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</si>
  <si>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</si>
  <si>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</si>
  <si>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</si>
  <si>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</si>
  <si>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</si>
  <si>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</si>
  <si>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</si>
  <si>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</si>
  <si>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</si>
  <si>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</si>
  <si>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</si>
  <si>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</si>
  <si>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</si>
  <si>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</si>
  <si>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</si>
  <si>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</si>
  <si>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</si>
  <si>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</si>
  <si>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</si>
  <si>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</si>
  <si>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</si>
  <si>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</si>
  <si>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</si>
  <si>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</si>
  <si>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</si>
  <si>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</si>
  <si>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</si>
  <si>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</si>
  <si>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</si>
  <si>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</si>
  <si>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</si>
  <si>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</si>
  <si>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</si>
  <si>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</si>
  <si>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</si>
  <si>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</si>
  <si>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</si>
  <si>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</si>
  <si>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</si>
  <si>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</si>
  <si>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</si>
  <si>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</si>
  <si>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</si>
  <si>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</si>
  <si>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</si>
  <si>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</si>
  <si>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</si>
  <si>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</si>
  <si>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</si>
  <si>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</si>
  <si>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</si>
  <si>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</si>
  <si>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</si>
  <si>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</si>
  <si>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</si>
  <si>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</si>
  <si>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</si>
  <si>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</si>
  <si>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</si>
  <si>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</si>
  <si>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</si>
  <si>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</si>
  <si>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</si>
  <si>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</si>
  <si>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</si>
  <si>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</si>
  <si>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</si>
  <si>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</si>
  <si>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</si>
  <si>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</si>
  <si>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</si>
  <si>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</si>
  <si>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</si>
  <si>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</si>
  <si>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</si>
  <si>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</si>
  <si>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</si>
  <si>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</si>
  <si>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</si>
  <si>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</si>
  <si>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</si>
  <si>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</si>
  <si>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</si>
  <si>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</si>
  <si>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</si>
  <si>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</si>
  <si>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</si>
  <si>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</si>
  <si>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</si>
  <si>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</si>
  <si>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</si>
  <si>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GBP</t>
  </si>
  <si>
    <t>UnitedKingdom::Exchange</t>
  </si>
  <si>
    <t>Sonia</t>
  </si>
  <si>
    <t>Libor</t>
  </si>
  <si>
    <t>MPC</t>
  </si>
  <si>
    <t>MPC OIS</t>
  </si>
  <si>
    <t>Actual/365 (Fixed)</t>
  </si>
  <si>
    <t>3M Swap Annual</t>
  </si>
  <si>
    <t>3M Swap Semiannual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</si>
</sst>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2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  <fill>
      <patternFill patternType="lightUp">
        <bgColor theme="0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0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2" fontId="9" fillId="0" borderId="12" xfId="1" applyNumberFormat="1" applyFont="1" applyFill="1" applyBorder="1"/>
    <xf numFmtId="2" fontId="9" fillId="0" borderId="11" xfId="1" applyNumberFormat="1" applyFont="1" applyFill="1" applyBorder="1"/>
    <xf numFmtId="166" fontId="21" fillId="3" borderId="10" xfId="0" applyNumberFormat="1" applyFont="1" applyFill="1" applyBorder="1" applyAlignment="1" applyProtection="1">
      <alignment horizontal="center"/>
      <protection locked="0"/>
    </xf>
    <xf numFmtId="0" fontId="9" fillId="3" borderId="18" xfId="1" applyFont="1" applyFill="1" applyBorder="1"/>
    <xf numFmtId="173" fontId="9" fillId="11" borderId="11" xfId="1" applyNumberFormat="1" applyFont="1" applyFill="1" applyBorder="1" applyAlignment="1">
      <alignment horizontal="center" vertical="center"/>
    </xf>
    <xf numFmtId="173" fontId="9" fillId="11" borderId="10" xfId="1" applyNumberFormat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vertical="center"/>
    </xf>
    <xf numFmtId="166" fontId="21" fillId="3" borderId="11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42362</c:v>
                </c:pt>
                <c:pt idx="63">
                  <c:v>42367</c:v>
                </c:pt>
                <c:pt idx="64">
                  <c:v>42368</c:v>
                </c:pt>
                <c:pt idx="65">
                  <c:v>42369</c:v>
                </c:pt>
                <c:pt idx="66">
                  <c:v>42373</c:v>
                </c:pt>
                <c:pt idx="67">
                  <c:v>42374</c:v>
                </c:pt>
                <c:pt idx="68">
                  <c:v>42375</c:v>
                </c:pt>
                <c:pt idx="69">
                  <c:v>42376</c:v>
                </c:pt>
                <c:pt idx="70">
                  <c:v>42377</c:v>
                </c:pt>
                <c:pt idx="71">
                  <c:v>42380</c:v>
                </c:pt>
                <c:pt idx="72">
                  <c:v>42381</c:v>
                </c:pt>
                <c:pt idx="73">
                  <c:v>42382</c:v>
                </c:pt>
                <c:pt idx="74">
                  <c:v>42383</c:v>
                </c:pt>
                <c:pt idx="75">
                  <c:v>42384</c:v>
                </c:pt>
                <c:pt idx="76">
                  <c:v>42387</c:v>
                </c:pt>
                <c:pt idx="77">
                  <c:v>42388</c:v>
                </c:pt>
                <c:pt idx="78">
                  <c:v>42389</c:v>
                </c:pt>
                <c:pt idx="79">
                  <c:v>42390</c:v>
                </c:pt>
                <c:pt idx="80">
                  <c:v>42391</c:v>
                </c:pt>
                <c:pt idx="81">
                  <c:v>42394</c:v>
                </c:pt>
                <c:pt idx="82">
                  <c:v>42395</c:v>
                </c:pt>
                <c:pt idx="83">
                  <c:v>42396</c:v>
                </c:pt>
                <c:pt idx="84">
                  <c:v>42397</c:v>
                </c:pt>
                <c:pt idx="85">
                  <c:v>42398</c:v>
                </c:pt>
                <c:pt idx="86">
                  <c:v>42401</c:v>
                </c:pt>
                <c:pt idx="87">
                  <c:v>42402</c:v>
                </c:pt>
                <c:pt idx="88">
                  <c:v>42403</c:v>
                </c:pt>
                <c:pt idx="89">
                  <c:v>42404</c:v>
                </c:pt>
                <c:pt idx="90">
                  <c:v>42405</c:v>
                </c:pt>
                <c:pt idx="91">
                  <c:v>42408</c:v>
                </c:pt>
                <c:pt idx="92">
                  <c:v>42409</c:v>
                </c:pt>
                <c:pt idx="93">
                  <c:v>42410</c:v>
                </c:pt>
                <c:pt idx="94">
                  <c:v>42411</c:v>
                </c:pt>
                <c:pt idx="95">
                  <c:v>42412</c:v>
                </c:pt>
                <c:pt idx="96">
                  <c:v>42415</c:v>
                </c:pt>
                <c:pt idx="97">
                  <c:v>42416</c:v>
                </c:pt>
                <c:pt idx="98">
                  <c:v>42417</c:v>
                </c:pt>
                <c:pt idx="99">
                  <c:v>42418</c:v>
                </c:pt>
                <c:pt idx="100">
                  <c:v>42419</c:v>
                </c:pt>
                <c:pt idx="101">
                  <c:v>42422</c:v>
                </c:pt>
                <c:pt idx="102">
                  <c:v>42423</c:v>
                </c:pt>
                <c:pt idx="103">
                  <c:v>42424</c:v>
                </c:pt>
                <c:pt idx="104">
                  <c:v>42425</c:v>
                </c:pt>
                <c:pt idx="105">
                  <c:v>42426</c:v>
                </c:pt>
                <c:pt idx="106">
                  <c:v>42429</c:v>
                </c:pt>
                <c:pt idx="107">
                  <c:v>42430</c:v>
                </c:pt>
                <c:pt idx="108">
                  <c:v>42431</c:v>
                </c:pt>
                <c:pt idx="109">
                  <c:v>42432</c:v>
                </c:pt>
                <c:pt idx="110">
                  <c:v>42433</c:v>
                </c:pt>
                <c:pt idx="111">
                  <c:v>42436</c:v>
                </c:pt>
                <c:pt idx="112">
                  <c:v>42437</c:v>
                </c:pt>
                <c:pt idx="113">
                  <c:v>42438</c:v>
                </c:pt>
                <c:pt idx="114">
                  <c:v>42439</c:v>
                </c:pt>
                <c:pt idx="115">
                  <c:v>42440</c:v>
                </c:pt>
                <c:pt idx="116">
                  <c:v>42443</c:v>
                </c:pt>
                <c:pt idx="117">
                  <c:v>42444</c:v>
                </c:pt>
                <c:pt idx="118">
                  <c:v>42445</c:v>
                </c:pt>
                <c:pt idx="119">
                  <c:v>42446</c:v>
                </c:pt>
                <c:pt idx="120">
                  <c:v>42447</c:v>
                </c:pt>
                <c:pt idx="121">
                  <c:v>42450</c:v>
                </c:pt>
                <c:pt idx="122">
                  <c:v>42451</c:v>
                </c:pt>
                <c:pt idx="123">
                  <c:v>42452</c:v>
                </c:pt>
                <c:pt idx="124">
                  <c:v>42453</c:v>
                </c:pt>
                <c:pt idx="125">
                  <c:v>42458</c:v>
                </c:pt>
                <c:pt idx="126">
                  <c:v>42459</c:v>
                </c:pt>
                <c:pt idx="127">
                  <c:v>42460</c:v>
                </c:pt>
                <c:pt idx="128">
                  <c:v>42461</c:v>
                </c:pt>
                <c:pt idx="129">
                  <c:v>42464</c:v>
                </c:pt>
                <c:pt idx="130">
                  <c:v>42465</c:v>
                </c:pt>
                <c:pt idx="131">
                  <c:v>42466</c:v>
                </c:pt>
                <c:pt idx="132">
                  <c:v>42467</c:v>
                </c:pt>
                <c:pt idx="133">
                  <c:v>42468</c:v>
                </c:pt>
                <c:pt idx="134">
                  <c:v>42471</c:v>
                </c:pt>
                <c:pt idx="135">
                  <c:v>42472</c:v>
                </c:pt>
                <c:pt idx="136">
                  <c:v>42473</c:v>
                </c:pt>
                <c:pt idx="137">
                  <c:v>42474</c:v>
                </c:pt>
                <c:pt idx="138">
                  <c:v>42475</c:v>
                </c:pt>
                <c:pt idx="139">
                  <c:v>42478</c:v>
                </c:pt>
                <c:pt idx="140">
                  <c:v>42479</c:v>
                </c:pt>
                <c:pt idx="141">
                  <c:v>42480</c:v>
                </c:pt>
                <c:pt idx="142">
                  <c:v>42481</c:v>
                </c:pt>
                <c:pt idx="143">
                  <c:v>42482</c:v>
                </c:pt>
                <c:pt idx="144">
                  <c:v>42485</c:v>
                </c:pt>
                <c:pt idx="145">
                  <c:v>42486</c:v>
                </c:pt>
                <c:pt idx="146">
                  <c:v>42487</c:v>
                </c:pt>
                <c:pt idx="147">
                  <c:v>42488</c:v>
                </c:pt>
                <c:pt idx="148">
                  <c:v>42489</c:v>
                </c:pt>
                <c:pt idx="149">
                  <c:v>42493</c:v>
                </c:pt>
                <c:pt idx="150">
                  <c:v>42494</c:v>
                </c:pt>
                <c:pt idx="151">
                  <c:v>42495</c:v>
                </c:pt>
                <c:pt idx="152">
                  <c:v>42496</c:v>
                </c:pt>
                <c:pt idx="153">
                  <c:v>42499</c:v>
                </c:pt>
                <c:pt idx="154">
                  <c:v>42500</c:v>
                </c:pt>
                <c:pt idx="155">
                  <c:v>42501</c:v>
                </c:pt>
                <c:pt idx="156">
                  <c:v>42502</c:v>
                </c:pt>
                <c:pt idx="157">
                  <c:v>42503</c:v>
                </c:pt>
                <c:pt idx="158">
                  <c:v>42506</c:v>
                </c:pt>
                <c:pt idx="159">
                  <c:v>42507</c:v>
                </c:pt>
                <c:pt idx="160">
                  <c:v>42508</c:v>
                </c:pt>
                <c:pt idx="161">
                  <c:v>42509</c:v>
                </c:pt>
                <c:pt idx="162">
                  <c:v>42510</c:v>
                </c:pt>
                <c:pt idx="163">
                  <c:v>42513</c:v>
                </c:pt>
                <c:pt idx="164">
                  <c:v>42514</c:v>
                </c:pt>
                <c:pt idx="165">
                  <c:v>42515</c:v>
                </c:pt>
                <c:pt idx="166">
                  <c:v>42516</c:v>
                </c:pt>
                <c:pt idx="167">
                  <c:v>42517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42612</c:v>
                </c:pt>
                <c:pt idx="233">
                  <c:v>42613</c:v>
                </c:pt>
                <c:pt idx="234">
                  <c:v>42614</c:v>
                </c:pt>
                <c:pt idx="235">
                  <c:v>42615</c:v>
                </c:pt>
                <c:pt idx="236">
                  <c:v>42618</c:v>
                </c:pt>
                <c:pt idx="237">
                  <c:v>42619</c:v>
                </c:pt>
                <c:pt idx="238">
                  <c:v>42620</c:v>
                </c:pt>
                <c:pt idx="239">
                  <c:v>42621</c:v>
                </c:pt>
                <c:pt idx="240">
                  <c:v>42622</c:v>
                </c:pt>
                <c:pt idx="241">
                  <c:v>42625</c:v>
                </c:pt>
                <c:pt idx="242">
                  <c:v>42626</c:v>
                </c:pt>
                <c:pt idx="243">
                  <c:v>42627</c:v>
                </c:pt>
                <c:pt idx="244">
                  <c:v>42628</c:v>
                </c:pt>
                <c:pt idx="245">
                  <c:v>42629</c:v>
                </c:pt>
                <c:pt idx="246">
                  <c:v>42632</c:v>
                </c:pt>
                <c:pt idx="247">
                  <c:v>42633</c:v>
                </c:pt>
                <c:pt idx="248">
                  <c:v>42634</c:v>
                </c:pt>
                <c:pt idx="249">
                  <c:v>42635</c:v>
                </c:pt>
                <c:pt idx="250">
                  <c:v>42636</c:v>
                </c:pt>
                <c:pt idx="251">
                  <c:v>42639</c:v>
                </c:pt>
                <c:pt idx="252">
                  <c:v>42640</c:v>
                </c:pt>
                <c:pt idx="253">
                  <c:v>42641</c:v>
                </c:pt>
                <c:pt idx="254">
                  <c:v>42642</c:v>
                </c:pt>
                <c:pt idx="255">
                  <c:v>42643</c:v>
                </c:pt>
                <c:pt idx="256">
                  <c:v>42646</c:v>
                </c:pt>
                <c:pt idx="257">
                  <c:v>42647</c:v>
                </c:pt>
                <c:pt idx="258">
                  <c:v>42648</c:v>
                </c:pt>
                <c:pt idx="259">
                  <c:v>42649</c:v>
                </c:pt>
                <c:pt idx="260">
                  <c:v>42650</c:v>
                </c:pt>
                <c:pt idx="261">
                  <c:v>42653</c:v>
                </c:pt>
                <c:pt idx="262">
                  <c:v>42654</c:v>
                </c:pt>
                <c:pt idx="263">
                  <c:v>42655</c:v>
                </c:pt>
                <c:pt idx="264">
                  <c:v>42656</c:v>
                </c:pt>
                <c:pt idx="265">
                  <c:v>42657</c:v>
                </c:pt>
                <c:pt idx="266">
                  <c:v>42660</c:v>
                </c:pt>
                <c:pt idx="267">
                  <c:v>42661</c:v>
                </c:pt>
                <c:pt idx="268">
                  <c:v>42662</c:v>
                </c:pt>
                <c:pt idx="269">
                  <c:v>42663</c:v>
                </c:pt>
                <c:pt idx="270">
                  <c:v>42664</c:v>
                </c:pt>
                <c:pt idx="271">
                  <c:v>42667</c:v>
                </c:pt>
                <c:pt idx="272">
                  <c:v>42668</c:v>
                </c:pt>
                <c:pt idx="273">
                  <c:v>42669</c:v>
                </c:pt>
                <c:pt idx="274">
                  <c:v>42670</c:v>
                </c:pt>
                <c:pt idx="275">
                  <c:v>42671</c:v>
                </c:pt>
                <c:pt idx="276">
                  <c:v>42674</c:v>
                </c:pt>
                <c:pt idx="277">
                  <c:v>42675</c:v>
                </c:pt>
                <c:pt idx="278">
                  <c:v>42676</c:v>
                </c:pt>
                <c:pt idx="279">
                  <c:v>42677</c:v>
                </c:pt>
                <c:pt idx="280">
                  <c:v>42678</c:v>
                </c:pt>
                <c:pt idx="281">
                  <c:v>42681</c:v>
                </c:pt>
                <c:pt idx="282">
                  <c:v>42682</c:v>
                </c:pt>
                <c:pt idx="283">
                  <c:v>42683</c:v>
                </c:pt>
                <c:pt idx="284">
                  <c:v>42684</c:v>
                </c:pt>
                <c:pt idx="285">
                  <c:v>42685</c:v>
                </c:pt>
                <c:pt idx="286">
                  <c:v>42688</c:v>
                </c:pt>
                <c:pt idx="287">
                  <c:v>42689</c:v>
                </c:pt>
                <c:pt idx="288">
                  <c:v>42690</c:v>
                </c:pt>
                <c:pt idx="289">
                  <c:v>42691</c:v>
                </c:pt>
                <c:pt idx="290">
                  <c:v>42692</c:v>
                </c:pt>
                <c:pt idx="291">
                  <c:v>42695</c:v>
                </c:pt>
                <c:pt idx="292">
                  <c:v>42696</c:v>
                </c:pt>
                <c:pt idx="293">
                  <c:v>42697</c:v>
                </c:pt>
                <c:pt idx="294">
                  <c:v>42698</c:v>
                </c:pt>
                <c:pt idx="295">
                  <c:v>42699</c:v>
                </c:pt>
                <c:pt idx="296">
                  <c:v>42702</c:v>
                </c:pt>
                <c:pt idx="297">
                  <c:v>42703</c:v>
                </c:pt>
                <c:pt idx="298">
                  <c:v>42704</c:v>
                </c:pt>
                <c:pt idx="299">
                  <c:v>42705</c:v>
                </c:pt>
                <c:pt idx="300">
                  <c:v>42706</c:v>
                </c:pt>
                <c:pt idx="301">
                  <c:v>42709</c:v>
                </c:pt>
                <c:pt idx="302">
                  <c:v>42710</c:v>
                </c:pt>
                <c:pt idx="303">
                  <c:v>42711</c:v>
                </c:pt>
                <c:pt idx="304">
                  <c:v>42712</c:v>
                </c:pt>
                <c:pt idx="305">
                  <c:v>42713</c:v>
                </c:pt>
                <c:pt idx="306">
                  <c:v>42716</c:v>
                </c:pt>
                <c:pt idx="307">
                  <c:v>42717</c:v>
                </c:pt>
                <c:pt idx="308">
                  <c:v>42718</c:v>
                </c:pt>
                <c:pt idx="309">
                  <c:v>42719</c:v>
                </c:pt>
                <c:pt idx="310">
                  <c:v>42720</c:v>
                </c:pt>
                <c:pt idx="311">
                  <c:v>42723</c:v>
                </c:pt>
                <c:pt idx="312">
                  <c:v>42724</c:v>
                </c:pt>
                <c:pt idx="313">
                  <c:v>42725</c:v>
                </c:pt>
                <c:pt idx="314">
                  <c:v>42726</c:v>
                </c:pt>
                <c:pt idx="315">
                  <c:v>42727</c:v>
                </c:pt>
                <c:pt idx="316">
                  <c:v>42732</c:v>
                </c:pt>
                <c:pt idx="317">
                  <c:v>42733</c:v>
                </c:pt>
                <c:pt idx="318">
                  <c:v>42734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42741</c:v>
                </c:pt>
                <c:pt idx="323">
                  <c:v>42744</c:v>
                </c:pt>
                <c:pt idx="324">
                  <c:v>42745</c:v>
                </c:pt>
                <c:pt idx="325">
                  <c:v>42746</c:v>
                </c:pt>
                <c:pt idx="326">
                  <c:v>42747</c:v>
                </c:pt>
                <c:pt idx="327">
                  <c:v>42748</c:v>
                </c:pt>
                <c:pt idx="328">
                  <c:v>42751</c:v>
                </c:pt>
                <c:pt idx="329">
                  <c:v>42752</c:v>
                </c:pt>
                <c:pt idx="330">
                  <c:v>42753</c:v>
                </c:pt>
                <c:pt idx="331">
                  <c:v>42754</c:v>
                </c:pt>
                <c:pt idx="332">
                  <c:v>42755</c:v>
                </c:pt>
                <c:pt idx="333">
                  <c:v>42758</c:v>
                </c:pt>
                <c:pt idx="334">
                  <c:v>42759</c:v>
                </c:pt>
                <c:pt idx="335">
                  <c:v>42760</c:v>
                </c:pt>
                <c:pt idx="336">
                  <c:v>42761</c:v>
                </c:pt>
                <c:pt idx="337">
                  <c:v>42762</c:v>
                </c:pt>
                <c:pt idx="338">
                  <c:v>42765</c:v>
                </c:pt>
                <c:pt idx="339">
                  <c:v>42766</c:v>
                </c:pt>
                <c:pt idx="340">
                  <c:v>42767</c:v>
                </c:pt>
                <c:pt idx="341">
                  <c:v>42768</c:v>
                </c:pt>
                <c:pt idx="342">
                  <c:v>42769</c:v>
                </c:pt>
                <c:pt idx="343">
                  <c:v>42772</c:v>
                </c:pt>
                <c:pt idx="344">
                  <c:v>42773</c:v>
                </c:pt>
                <c:pt idx="345">
                  <c:v>42774</c:v>
                </c:pt>
                <c:pt idx="346">
                  <c:v>42775</c:v>
                </c:pt>
                <c:pt idx="347">
                  <c:v>42776</c:v>
                </c:pt>
                <c:pt idx="348">
                  <c:v>42779</c:v>
                </c:pt>
                <c:pt idx="349">
                  <c:v>42780</c:v>
                </c:pt>
                <c:pt idx="350">
                  <c:v>42781</c:v>
                </c:pt>
                <c:pt idx="351">
                  <c:v>42782</c:v>
                </c:pt>
                <c:pt idx="352">
                  <c:v>42783</c:v>
                </c:pt>
                <c:pt idx="353">
                  <c:v>42786</c:v>
                </c:pt>
                <c:pt idx="354">
                  <c:v>42787</c:v>
                </c:pt>
                <c:pt idx="355">
                  <c:v>42788</c:v>
                </c:pt>
                <c:pt idx="356">
                  <c:v>42789</c:v>
                </c:pt>
                <c:pt idx="357">
                  <c:v>42790</c:v>
                </c:pt>
                <c:pt idx="358">
                  <c:v>42793</c:v>
                </c:pt>
                <c:pt idx="359">
                  <c:v>42794</c:v>
                </c:pt>
                <c:pt idx="360">
                  <c:v>42795</c:v>
                </c:pt>
                <c:pt idx="361">
                  <c:v>42796</c:v>
                </c:pt>
                <c:pt idx="362">
                  <c:v>42797</c:v>
                </c:pt>
                <c:pt idx="363">
                  <c:v>42800</c:v>
                </c:pt>
                <c:pt idx="364">
                  <c:v>42801</c:v>
                </c:pt>
                <c:pt idx="365">
                  <c:v>42802</c:v>
                </c:pt>
                <c:pt idx="366">
                  <c:v>42803</c:v>
                </c:pt>
                <c:pt idx="367">
                  <c:v>42804</c:v>
                </c:pt>
                <c:pt idx="368">
                  <c:v>42807</c:v>
                </c:pt>
                <c:pt idx="369">
                  <c:v>42808</c:v>
                </c:pt>
                <c:pt idx="370">
                  <c:v>42809</c:v>
                </c:pt>
                <c:pt idx="371">
                  <c:v>42810</c:v>
                </c:pt>
                <c:pt idx="372">
                  <c:v>42811</c:v>
                </c:pt>
                <c:pt idx="373">
                  <c:v>42814</c:v>
                </c:pt>
                <c:pt idx="374">
                  <c:v>42815</c:v>
                </c:pt>
                <c:pt idx="375">
                  <c:v>42816</c:v>
                </c:pt>
                <c:pt idx="376">
                  <c:v>42817</c:v>
                </c:pt>
                <c:pt idx="377">
                  <c:v>42818</c:v>
                </c:pt>
                <c:pt idx="378">
                  <c:v>42821</c:v>
                </c:pt>
                <c:pt idx="379">
                  <c:v>42822</c:v>
                </c:pt>
                <c:pt idx="380">
                  <c:v>42823</c:v>
                </c:pt>
                <c:pt idx="381">
                  <c:v>42824</c:v>
                </c:pt>
                <c:pt idx="382">
                  <c:v>42825</c:v>
                </c:pt>
                <c:pt idx="383">
                  <c:v>42828</c:v>
                </c:pt>
                <c:pt idx="384">
                  <c:v>42829</c:v>
                </c:pt>
                <c:pt idx="385">
                  <c:v>42830</c:v>
                </c:pt>
                <c:pt idx="386">
                  <c:v>42831</c:v>
                </c:pt>
                <c:pt idx="387">
                  <c:v>42832</c:v>
                </c:pt>
                <c:pt idx="388">
                  <c:v>42835</c:v>
                </c:pt>
                <c:pt idx="389">
                  <c:v>42836</c:v>
                </c:pt>
                <c:pt idx="390">
                  <c:v>42837</c:v>
                </c:pt>
                <c:pt idx="391">
                  <c:v>42838</c:v>
                </c:pt>
                <c:pt idx="392">
                  <c:v>42843</c:v>
                </c:pt>
                <c:pt idx="393">
                  <c:v>42844</c:v>
                </c:pt>
                <c:pt idx="394">
                  <c:v>42845</c:v>
                </c:pt>
                <c:pt idx="395">
                  <c:v>42846</c:v>
                </c:pt>
                <c:pt idx="396">
                  <c:v>42849</c:v>
                </c:pt>
                <c:pt idx="397">
                  <c:v>42850</c:v>
                </c:pt>
                <c:pt idx="398">
                  <c:v>42851</c:v>
                </c:pt>
                <c:pt idx="399">
                  <c:v>42852</c:v>
                </c:pt>
                <c:pt idx="400">
                  <c:v>42853</c:v>
                </c:pt>
                <c:pt idx="401">
                  <c:v>42857</c:v>
                </c:pt>
                <c:pt idx="402">
                  <c:v>42858</c:v>
                </c:pt>
                <c:pt idx="403">
                  <c:v>42859</c:v>
                </c:pt>
                <c:pt idx="404">
                  <c:v>42860</c:v>
                </c:pt>
                <c:pt idx="405">
                  <c:v>42863</c:v>
                </c:pt>
                <c:pt idx="406">
                  <c:v>42864</c:v>
                </c:pt>
                <c:pt idx="407">
                  <c:v>42865</c:v>
                </c:pt>
                <c:pt idx="408">
                  <c:v>42866</c:v>
                </c:pt>
                <c:pt idx="409">
                  <c:v>42867</c:v>
                </c:pt>
                <c:pt idx="410">
                  <c:v>42870</c:v>
                </c:pt>
                <c:pt idx="411">
                  <c:v>42871</c:v>
                </c:pt>
                <c:pt idx="412">
                  <c:v>42872</c:v>
                </c:pt>
                <c:pt idx="413">
                  <c:v>42873</c:v>
                </c:pt>
                <c:pt idx="414">
                  <c:v>42874</c:v>
                </c:pt>
                <c:pt idx="415">
                  <c:v>42877</c:v>
                </c:pt>
                <c:pt idx="416">
                  <c:v>42878</c:v>
                </c:pt>
                <c:pt idx="417">
                  <c:v>42879</c:v>
                </c:pt>
                <c:pt idx="418">
                  <c:v>42880</c:v>
                </c:pt>
                <c:pt idx="419">
                  <c:v>42881</c:v>
                </c:pt>
                <c:pt idx="420">
                  <c:v>42885</c:v>
                </c:pt>
                <c:pt idx="421">
                  <c:v>42886</c:v>
                </c:pt>
                <c:pt idx="422">
                  <c:v>42887</c:v>
                </c:pt>
                <c:pt idx="423">
                  <c:v>42888</c:v>
                </c:pt>
                <c:pt idx="424">
                  <c:v>42891</c:v>
                </c:pt>
                <c:pt idx="425">
                  <c:v>42892</c:v>
                </c:pt>
                <c:pt idx="426">
                  <c:v>42893</c:v>
                </c:pt>
                <c:pt idx="427">
                  <c:v>42894</c:v>
                </c:pt>
                <c:pt idx="428">
                  <c:v>42895</c:v>
                </c:pt>
                <c:pt idx="429">
                  <c:v>42898</c:v>
                </c:pt>
                <c:pt idx="430">
                  <c:v>42899</c:v>
                </c:pt>
                <c:pt idx="431">
                  <c:v>42900</c:v>
                </c:pt>
                <c:pt idx="432">
                  <c:v>42901</c:v>
                </c:pt>
                <c:pt idx="433">
                  <c:v>42902</c:v>
                </c:pt>
                <c:pt idx="434">
                  <c:v>42905</c:v>
                </c:pt>
                <c:pt idx="435">
                  <c:v>42906</c:v>
                </c:pt>
                <c:pt idx="436">
                  <c:v>42907</c:v>
                </c:pt>
                <c:pt idx="437">
                  <c:v>42908</c:v>
                </c:pt>
                <c:pt idx="438">
                  <c:v>42909</c:v>
                </c:pt>
                <c:pt idx="439">
                  <c:v>42912</c:v>
                </c:pt>
                <c:pt idx="440">
                  <c:v>42913</c:v>
                </c:pt>
                <c:pt idx="441">
                  <c:v>42914</c:v>
                </c:pt>
                <c:pt idx="442">
                  <c:v>42915</c:v>
                </c:pt>
                <c:pt idx="443">
                  <c:v>42916</c:v>
                </c:pt>
                <c:pt idx="444">
                  <c:v>42919</c:v>
                </c:pt>
                <c:pt idx="445">
                  <c:v>42920</c:v>
                </c:pt>
                <c:pt idx="446">
                  <c:v>42921</c:v>
                </c:pt>
                <c:pt idx="447">
                  <c:v>42922</c:v>
                </c:pt>
                <c:pt idx="448">
                  <c:v>42923</c:v>
                </c:pt>
                <c:pt idx="449">
                  <c:v>42926</c:v>
                </c:pt>
                <c:pt idx="450">
                  <c:v>42927</c:v>
                </c:pt>
                <c:pt idx="451">
                  <c:v>42928</c:v>
                </c:pt>
                <c:pt idx="452">
                  <c:v>42929</c:v>
                </c:pt>
                <c:pt idx="453">
                  <c:v>42930</c:v>
                </c:pt>
                <c:pt idx="454">
                  <c:v>42933</c:v>
                </c:pt>
                <c:pt idx="455">
                  <c:v>42934</c:v>
                </c:pt>
                <c:pt idx="456">
                  <c:v>42935</c:v>
                </c:pt>
                <c:pt idx="457">
                  <c:v>42936</c:v>
                </c:pt>
                <c:pt idx="458">
                  <c:v>42937</c:v>
                </c:pt>
                <c:pt idx="459">
                  <c:v>42940</c:v>
                </c:pt>
                <c:pt idx="460">
                  <c:v>42941</c:v>
                </c:pt>
                <c:pt idx="461">
                  <c:v>42942</c:v>
                </c:pt>
                <c:pt idx="462">
                  <c:v>42943</c:v>
                </c:pt>
                <c:pt idx="463">
                  <c:v>42944</c:v>
                </c:pt>
                <c:pt idx="464">
                  <c:v>42947</c:v>
                </c:pt>
                <c:pt idx="465">
                  <c:v>42948</c:v>
                </c:pt>
                <c:pt idx="466">
                  <c:v>42949</c:v>
                </c:pt>
                <c:pt idx="467">
                  <c:v>42950</c:v>
                </c:pt>
                <c:pt idx="468">
                  <c:v>42951</c:v>
                </c:pt>
                <c:pt idx="469">
                  <c:v>42954</c:v>
                </c:pt>
                <c:pt idx="470">
                  <c:v>42955</c:v>
                </c:pt>
                <c:pt idx="471">
                  <c:v>42956</c:v>
                </c:pt>
                <c:pt idx="472">
                  <c:v>42957</c:v>
                </c:pt>
                <c:pt idx="473">
                  <c:v>42958</c:v>
                </c:pt>
                <c:pt idx="474">
                  <c:v>42961</c:v>
                </c:pt>
                <c:pt idx="475">
                  <c:v>42962</c:v>
                </c:pt>
                <c:pt idx="476">
                  <c:v>42963</c:v>
                </c:pt>
                <c:pt idx="477">
                  <c:v>42964</c:v>
                </c:pt>
                <c:pt idx="478">
                  <c:v>42965</c:v>
                </c:pt>
                <c:pt idx="479">
                  <c:v>42968</c:v>
                </c:pt>
                <c:pt idx="480">
                  <c:v>42969</c:v>
                </c:pt>
                <c:pt idx="481">
                  <c:v>42970</c:v>
                </c:pt>
                <c:pt idx="482">
                  <c:v>42971</c:v>
                </c:pt>
                <c:pt idx="483">
                  <c:v>42972</c:v>
                </c:pt>
                <c:pt idx="484">
                  <c:v>42976</c:v>
                </c:pt>
                <c:pt idx="485">
                  <c:v>42977</c:v>
                </c:pt>
                <c:pt idx="486">
                  <c:v>42978</c:v>
                </c:pt>
                <c:pt idx="487">
                  <c:v>42979</c:v>
                </c:pt>
                <c:pt idx="488">
                  <c:v>42982</c:v>
                </c:pt>
                <c:pt idx="489">
                  <c:v>42983</c:v>
                </c:pt>
                <c:pt idx="490">
                  <c:v>42984</c:v>
                </c:pt>
                <c:pt idx="491">
                  <c:v>42985</c:v>
                </c:pt>
                <c:pt idx="492">
                  <c:v>42986</c:v>
                </c:pt>
                <c:pt idx="493">
                  <c:v>42989</c:v>
                </c:pt>
                <c:pt idx="494">
                  <c:v>42990</c:v>
                </c:pt>
                <c:pt idx="495">
                  <c:v>42991</c:v>
                </c:pt>
                <c:pt idx="496">
                  <c:v>42992</c:v>
                </c:pt>
                <c:pt idx="497">
                  <c:v>42993</c:v>
                </c:pt>
                <c:pt idx="498">
                  <c:v>42996</c:v>
                </c:pt>
                <c:pt idx="499">
                  <c:v>42997</c:v>
                </c:pt>
                <c:pt idx="500">
                  <c:v>42998</c:v>
                </c:pt>
                <c:pt idx="501">
                  <c:v>42999</c:v>
                </c:pt>
                <c:pt idx="502">
                  <c:v>43000</c:v>
                </c:pt>
                <c:pt idx="503">
                  <c:v>43003</c:v>
                </c:pt>
                <c:pt idx="504">
                  <c:v>43004</c:v>
                </c:pt>
                <c:pt idx="505">
                  <c:v>43005</c:v>
                </c:pt>
                <c:pt idx="506">
                  <c:v>43006</c:v>
                </c:pt>
                <c:pt idx="507">
                  <c:v>43007</c:v>
                </c:pt>
                <c:pt idx="508">
                  <c:v>43010</c:v>
                </c:pt>
                <c:pt idx="509">
                  <c:v>43011</c:v>
                </c:pt>
                <c:pt idx="510">
                  <c:v>43012</c:v>
                </c:pt>
                <c:pt idx="511">
                  <c:v>43013</c:v>
                </c:pt>
                <c:pt idx="512">
                  <c:v>43014</c:v>
                </c:pt>
                <c:pt idx="513">
                  <c:v>43017</c:v>
                </c:pt>
                <c:pt idx="514">
                  <c:v>43018</c:v>
                </c:pt>
                <c:pt idx="515">
                  <c:v>43019</c:v>
                </c:pt>
                <c:pt idx="516">
                  <c:v>43020</c:v>
                </c:pt>
                <c:pt idx="517">
                  <c:v>43021</c:v>
                </c:pt>
                <c:pt idx="518">
                  <c:v>43028</c:v>
                </c:pt>
                <c:pt idx="519">
                  <c:v>43035</c:v>
                </c:pt>
                <c:pt idx="520">
                  <c:v>43042</c:v>
                </c:pt>
                <c:pt idx="521">
                  <c:v>43049</c:v>
                </c:pt>
                <c:pt idx="522">
                  <c:v>43056</c:v>
                </c:pt>
                <c:pt idx="523">
                  <c:v>43063</c:v>
                </c:pt>
                <c:pt idx="524">
                  <c:v>43070</c:v>
                </c:pt>
                <c:pt idx="525">
                  <c:v>43077</c:v>
                </c:pt>
                <c:pt idx="526">
                  <c:v>43084</c:v>
                </c:pt>
                <c:pt idx="527">
                  <c:v>43091</c:v>
                </c:pt>
                <c:pt idx="528">
                  <c:v>43098</c:v>
                </c:pt>
                <c:pt idx="529">
                  <c:v>43105</c:v>
                </c:pt>
                <c:pt idx="530">
                  <c:v>43112</c:v>
                </c:pt>
                <c:pt idx="531">
                  <c:v>43119</c:v>
                </c:pt>
                <c:pt idx="532">
                  <c:v>43126</c:v>
                </c:pt>
                <c:pt idx="533">
                  <c:v>43133</c:v>
                </c:pt>
                <c:pt idx="534">
                  <c:v>43140</c:v>
                </c:pt>
                <c:pt idx="535">
                  <c:v>43147</c:v>
                </c:pt>
                <c:pt idx="536">
                  <c:v>43154</c:v>
                </c:pt>
                <c:pt idx="537">
                  <c:v>43161</c:v>
                </c:pt>
                <c:pt idx="538">
                  <c:v>43168</c:v>
                </c:pt>
                <c:pt idx="539">
                  <c:v>43175</c:v>
                </c:pt>
                <c:pt idx="540">
                  <c:v>43182</c:v>
                </c:pt>
                <c:pt idx="541">
                  <c:v>43193</c:v>
                </c:pt>
                <c:pt idx="542">
                  <c:v>43200</c:v>
                </c:pt>
                <c:pt idx="543">
                  <c:v>43207</c:v>
                </c:pt>
                <c:pt idx="544">
                  <c:v>43214</c:v>
                </c:pt>
                <c:pt idx="545">
                  <c:v>43221</c:v>
                </c:pt>
                <c:pt idx="546">
                  <c:v>43228</c:v>
                </c:pt>
                <c:pt idx="547">
                  <c:v>43235</c:v>
                </c:pt>
                <c:pt idx="548">
                  <c:v>43242</c:v>
                </c:pt>
                <c:pt idx="549">
                  <c:v>43249</c:v>
                </c:pt>
                <c:pt idx="550">
                  <c:v>43256</c:v>
                </c:pt>
                <c:pt idx="551">
                  <c:v>43263</c:v>
                </c:pt>
                <c:pt idx="552">
                  <c:v>43270</c:v>
                </c:pt>
                <c:pt idx="553">
                  <c:v>43277</c:v>
                </c:pt>
                <c:pt idx="554">
                  <c:v>43284</c:v>
                </c:pt>
                <c:pt idx="555">
                  <c:v>43291</c:v>
                </c:pt>
                <c:pt idx="556">
                  <c:v>43298</c:v>
                </c:pt>
                <c:pt idx="557">
                  <c:v>43305</c:v>
                </c:pt>
                <c:pt idx="558">
                  <c:v>43312</c:v>
                </c:pt>
                <c:pt idx="559">
                  <c:v>43319</c:v>
                </c:pt>
                <c:pt idx="560">
                  <c:v>43326</c:v>
                </c:pt>
                <c:pt idx="561">
                  <c:v>43333</c:v>
                </c:pt>
                <c:pt idx="562">
                  <c:v>43340</c:v>
                </c:pt>
                <c:pt idx="563">
                  <c:v>43347</c:v>
                </c:pt>
                <c:pt idx="564">
                  <c:v>43354</c:v>
                </c:pt>
                <c:pt idx="565">
                  <c:v>43361</c:v>
                </c:pt>
                <c:pt idx="566">
                  <c:v>43368</c:v>
                </c:pt>
                <c:pt idx="567">
                  <c:v>43375</c:v>
                </c:pt>
                <c:pt idx="568">
                  <c:v>43382</c:v>
                </c:pt>
                <c:pt idx="569">
                  <c:v>43389</c:v>
                </c:pt>
                <c:pt idx="570">
                  <c:v>43396</c:v>
                </c:pt>
                <c:pt idx="571">
                  <c:v>43403</c:v>
                </c:pt>
                <c:pt idx="572">
                  <c:v>43410</c:v>
                </c:pt>
                <c:pt idx="573">
                  <c:v>43417</c:v>
                </c:pt>
                <c:pt idx="574">
                  <c:v>43424</c:v>
                </c:pt>
                <c:pt idx="575">
                  <c:v>43431</c:v>
                </c:pt>
                <c:pt idx="576">
                  <c:v>43438</c:v>
                </c:pt>
                <c:pt idx="577">
                  <c:v>43445</c:v>
                </c:pt>
                <c:pt idx="578">
                  <c:v>43452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4.8124999999876739E-3</c:v>
                </c:pt>
                <c:pt idx="1">
                  <c:v>4.7067170558923177E-3</c:v>
                </c:pt>
                <c:pt idx="2">
                  <c:v>4.6038420453820006E-3</c:v>
                </c:pt>
                <c:pt idx="3">
                  <c:v>4.4984161856616769E-3</c:v>
                </c:pt>
                <c:pt idx="4">
                  <c:v>4.4931481116272654E-3</c:v>
                </c:pt>
                <c:pt idx="5">
                  <c:v>4.5343090689931032E-3</c:v>
                </c:pt>
                <c:pt idx="6">
                  <c:v>4.5737153684632936E-3</c:v>
                </c:pt>
                <c:pt idx="7">
                  <c:v>4.6049999558650523E-3</c:v>
                </c:pt>
                <c:pt idx="8">
                  <c:v>4.6405557465075322E-3</c:v>
                </c:pt>
                <c:pt idx="9">
                  <c:v>4.6489211532607655E-3</c:v>
                </c:pt>
                <c:pt idx="10">
                  <c:v>4.6410591126655465E-3</c:v>
                </c:pt>
                <c:pt idx="11">
                  <c:v>4.6323851149310258E-3</c:v>
                </c:pt>
                <c:pt idx="12">
                  <c:v>4.6243611119345385E-3</c:v>
                </c:pt>
                <c:pt idx="13">
                  <c:v>4.6105379923592578E-3</c:v>
                </c:pt>
                <c:pt idx="14">
                  <c:v>4.5987650470857844E-3</c:v>
                </c:pt>
                <c:pt idx="15">
                  <c:v>4.5939910173742327E-3</c:v>
                </c:pt>
                <c:pt idx="16">
                  <c:v>4.5898669822386218E-3</c:v>
                </c:pt>
                <c:pt idx="17">
                  <c:v>4.5863929416789517E-3</c:v>
                </c:pt>
                <c:pt idx="18">
                  <c:v>4.581669019181704E-3</c:v>
                </c:pt>
                <c:pt idx="19">
                  <c:v>4.5789967244702634E-3</c:v>
                </c:pt>
                <c:pt idx="20">
                  <c:v>4.5787726563850661E-3</c:v>
                </c:pt>
                <c:pt idx="21">
                  <c:v>4.5791985827947634E-3</c:v>
                </c:pt>
                <c:pt idx="22">
                  <c:v>4.5801903128228627E-3</c:v>
                </c:pt>
                <c:pt idx="23">
                  <c:v>4.5828825272242754E-3</c:v>
                </c:pt>
                <c:pt idx="24">
                  <c:v>4.5859424919614256E-3</c:v>
                </c:pt>
                <c:pt idx="25">
                  <c:v>4.587742660585592E-3</c:v>
                </c:pt>
                <c:pt idx="26">
                  <c:v>4.5896876787698826E-3</c:v>
                </c:pt>
                <c:pt idx="27">
                  <c:v>4.5917775465953437E-3</c:v>
                </c:pt>
                <c:pt idx="28">
                  <c:v>4.5964979971509692E-3</c:v>
                </c:pt>
                <c:pt idx="29">
                  <c:v>4.601585513336337E-3</c:v>
                </c:pt>
                <c:pt idx="30">
                  <c:v>4.6043996289624189E-3</c:v>
                </c:pt>
                <c:pt idx="31">
                  <c:v>4.607358594148625E-3</c:v>
                </c:pt>
                <c:pt idx="32">
                  <c:v>4.6104624088949553E-3</c:v>
                </c:pt>
                <c:pt idx="33">
                  <c:v>4.617211276419046E-3</c:v>
                </c:pt>
                <c:pt idx="34">
                  <c:v>4.6243261639677957E-3</c:v>
                </c:pt>
                <c:pt idx="35">
                  <c:v>4.6281542266768394E-3</c:v>
                </c:pt>
                <c:pt idx="36">
                  <c:v>4.6321271390270535E-3</c:v>
                </c:pt>
                <c:pt idx="37">
                  <c:v>4.6362449010184381E-3</c:v>
                </c:pt>
                <c:pt idx="38">
                  <c:v>4.6450223687296201E-3</c:v>
                </c:pt>
                <c:pt idx="39">
                  <c:v>4.6541644450714958E-3</c:v>
                </c:pt>
                <c:pt idx="40">
                  <c:v>4.6590064552687327E-3</c:v>
                </c:pt>
                <c:pt idx="41">
                  <c:v>4.6639933149450474E-3</c:v>
                </c:pt>
                <c:pt idx="42">
                  <c:v>4.6691250243435789E-3</c:v>
                </c:pt>
                <c:pt idx="43">
                  <c:v>4.6799312788644212E-3</c:v>
                </c:pt>
                <c:pt idx="44">
                  <c:v>4.6909756243951328E-3</c:v>
                </c:pt>
                <c:pt idx="45">
                  <c:v>4.6960831767339783E-3</c:v>
                </c:pt>
                <c:pt idx="46">
                  <c:v>4.7005871734484561E-3</c:v>
                </c:pt>
                <c:pt idx="47">
                  <c:v>4.7044876145385661E-3</c:v>
                </c:pt>
                <c:pt idx="48">
                  <c:v>4.7103374298074216E-3</c:v>
                </c:pt>
                <c:pt idx="49">
                  <c:v>4.7140538211964955E-3</c:v>
                </c:pt>
                <c:pt idx="50">
                  <c:v>4.7149364834353502E-3</c:v>
                </c:pt>
                <c:pt idx="51">
                  <c:v>4.7152155898877446E-3</c:v>
                </c:pt>
                <c:pt idx="52">
                  <c:v>4.7148911405536786E-3</c:v>
                </c:pt>
                <c:pt idx="53">
                  <c:v>4.712291225601092E-3</c:v>
                </c:pt>
                <c:pt idx="54">
                  <c:v>4.7075577857580431E-3</c:v>
                </c:pt>
                <c:pt idx="55">
                  <c:v>4.7042155575727218E-3</c:v>
                </c:pt>
                <c:pt idx="56">
                  <c:v>4.7002697737630328E-3</c:v>
                </c:pt>
                <c:pt idx="57">
                  <c:v>4.6957204342479297E-3</c:v>
                </c:pt>
                <c:pt idx="58">
                  <c:v>4.68467002807634E-3</c:v>
                </c:pt>
                <c:pt idx="59">
                  <c:v>4.6714875197007011E-3</c:v>
                </c:pt>
                <c:pt idx="60">
                  <c:v>4.663920401982713E-3</c:v>
                </c:pt>
                <c:pt idx="61">
                  <c:v>4.6557497288834959E-3</c:v>
                </c:pt>
                <c:pt idx="62">
                  <c:v>4.6271301334261938E-3</c:v>
                </c:pt>
                <c:pt idx="63">
                  <c:v>4.5943231830436471E-3</c:v>
                </c:pt>
                <c:pt idx="64">
                  <c:v>4.5835605625166309E-3</c:v>
                </c:pt>
                <c:pt idx="65">
                  <c:v>4.5618864560592609E-3</c:v>
                </c:pt>
                <c:pt idx="66">
                  <c:v>4.5451882298574997E-3</c:v>
                </c:pt>
                <c:pt idx="67">
                  <c:v>4.5406019168670042E-3</c:v>
                </c:pt>
                <c:pt idx="68">
                  <c:v>4.5370449882498054E-3</c:v>
                </c:pt>
                <c:pt idx="69">
                  <c:v>4.5345174440059033E-3</c:v>
                </c:pt>
                <c:pt idx="70">
                  <c:v>4.5329499303744161E-3</c:v>
                </c:pt>
                <c:pt idx="71">
                  <c:v>4.5347011104390766E-3</c:v>
                </c:pt>
                <c:pt idx="72">
                  <c:v>4.5373204878185192E-3</c:v>
                </c:pt>
                <c:pt idx="73">
                  <c:v>4.5409692496523046E-3</c:v>
                </c:pt>
                <c:pt idx="74">
                  <c:v>4.5456473958593868E-3</c:v>
                </c:pt>
                <c:pt idx="75">
                  <c:v>4.5584918996403418E-3</c:v>
                </c:pt>
                <c:pt idx="76">
                  <c:v>4.5746538255553304E-3</c:v>
                </c:pt>
                <c:pt idx="77">
                  <c:v>4.5844788945204051E-3</c:v>
                </c:pt>
                <c:pt idx="78">
                  <c:v>4.595333348264008E-3</c:v>
                </c:pt>
                <c:pt idx="79">
                  <c:v>4.6072171868671852E-3</c:v>
                </c:pt>
                <c:pt idx="80">
                  <c:v>4.6344749908070844E-3</c:v>
                </c:pt>
                <c:pt idx="81">
                  <c:v>4.6650463919828411E-3</c:v>
                </c:pt>
                <c:pt idx="82">
                  <c:v>4.6820771565048158E-3</c:v>
                </c:pt>
                <c:pt idx="83">
                  <c:v>4.7001373066968277E-3</c:v>
                </c:pt>
                <c:pt idx="84">
                  <c:v>4.7192268426399231E-3</c:v>
                </c:pt>
                <c:pt idx="85">
                  <c:v>4.758267828160653E-3</c:v>
                </c:pt>
                <c:pt idx="86">
                  <c:v>4.7950608615732193E-3</c:v>
                </c:pt>
                <c:pt idx="87">
                  <c:v>4.8122802561267886E-3</c:v>
                </c:pt>
                <c:pt idx="88">
                  <c:v>4.8287747685304971E-3</c:v>
                </c:pt>
                <c:pt idx="89">
                  <c:v>4.8445443988653913E-3</c:v>
                </c:pt>
                <c:pt idx="90">
                  <c:v>4.873732460867938E-3</c:v>
                </c:pt>
                <c:pt idx="91">
                  <c:v>4.9003740964370657E-3</c:v>
                </c:pt>
                <c:pt idx="92">
                  <c:v>4.9125193144827772E-3</c:v>
                </c:pt>
                <c:pt idx="93">
                  <c:v>4.9239396498923504E-3</c:v>
                </c:pt>
                <c:pt idx="94">
                  <c:v>4.9346351025036927E-3</c:v>
                </c:pt>
                <c:pt idx="95">
                  <c:v>4.953676960027428E-3</c:v>
                </c:pt>
                <c:pt idx="96">
                  <c:v>4.9701680844804752E-3</c:v>
                </c:pt>
                <c:pt idx="97">
                  <c:v>4.977239122533339E-3</c:v>
                </c:pt>
                <c:pt idx="98">
                  <c:v>4.983585277544833E-3</c:v>
                </c:pt>
                <c:pt idx="99">
                  <c:v>4.9892065494339111E-3</c:v>
                </c:pt>
                <c:pt idx="100">
                  <c:v>4.9981012556151363E-3</c:v>
                </c:pt>
                <c:pt idx="101">
                  <c:v>5.0044428053608314E-3</c:v>
                </c:pt>
                <c:pt idx="102">
                  <c:v>5.0064396613946904E-3</c:v>
                </c:pt>
                <c:pt idx="103">
                  <c:v>5.0077116340629946E-3</c:v>
                </c:pt>
                <c:pt idx="104">
                  <c:v>5.0082587236088827E-3</c:v>
                </c:pt>
                <c:pt idx="105">
                  <c:v>5.0070053087288482E-3</c:v>
                </c:pt>
                <c:pt idx="106">
                  <c:v>5.0033430167317761E-3</c:v>
                </c:pt>
                <c:pt idx="107">
                  <c:v>5.0011342957512195E-3</c:v>
                </c:pt>
                <c:pt idx="108">
                  <c:v>4.99906929722016E-3</c:v>
                </c:pt>
                <c:pt idx="109">
                  <c:v>4.997148021219644E-3</c:v>
                </c:pt>
                <c:pt idx="110">
                  <c:v>4.9938528673887381E-3</c:v>
                </c:pt>
                <c:pt idx="111">
                  <c:v>4.9909001419556898E-3</c:v>
                </c:pt>
                <c:pt idx="112">
                  <c:v>4.9896974782837056E-3</c:v>
                </c:pt>
                <c:pt idx="113">
                  <c:v>4.9886385371422648E-3</c:v>
                </c:pt>
                <c:pt idx="114">
                  <c:v>4.9877233184503211E-3</c:v>
                </c:pt>
                <c:pt idx="115">
                  <c:v>4.9864400765938423E-3</c:v>
                </c:pt>
                <c:pt idx="116">
                  <c:v>4.9854996684206565E-3</c:v>
                </c:pt>
                <c:pt idx="117">
                  <c:v>4.9853030620572447E-3</c:v>
                </c:pt>
                <c:pt idx="118">
                  <c:v>4.9852501782243763E-3</c:v>
                </c:pt>
                <c:pt idx="119">
                  <c:v>4.9853410167599588E-3</c:v>
                </c:pt>
                <c:pt idx="120">
                  <c:v>4.9860698793358091E-3</c:v>
                </c:pt>
                <c:pt idx="121">
                  <c:v>4.9871415958024912E-3</c:v>
                </c:pt>
                <c:pt idx="122">
                  <c:v>4.9879510467476518E-3</c:v>
                </c:pt>
                <c:pt idx="123">
                  <c:v>4.9889042201423095E-3</c:v>
                </c:pt>
                <c:pt idx="124">
                  <c:v>4.9929063899567527E-3</c:v>
                </c:pt>
                <c:pt idx="125">
                  <c:v>4.9976623987846303E-3</c:v>
                </c:pt>
                <c:pt idx="126">
                  <c:v>4.999747427093526E-3</c:v>
                </c:pt>
                <c:pt idx="127">
                  <c:v>5.0021019754575846E-3</c:v>
                </c:pt>
                <c:pt idx="128">
                  <c:v>5.0077781770578129E-3</c:v>
                </c:pt>
                <c:pt idx="129">
                  <c:v>5.0142153692223079E-3</c:v>
                </c:pt>
                <c:pt idx="130">
                  <c:v>5.0179175178621804E-3</c:v>
                </c:pt>
                <c:pt idx="131">
                  <c:v>5.0218891865572157E-3</c:v>
                </c:pt>
                <c:pt idx="132">
                  <c:v>5.0261303753074138E-3</c:v>
                </c:pt>
                <c:pt idx="133">
                  <c:v>5.035580623080997E-3</c:v>
                </c:pt>
                <c:pt idx="134">
                  <c:v>5.0457903315892505E-3</c:v>
                </c:pt>
                <c:pt idx="135">
                  <c:v>5.0513791209394476E-3</c:v>
                </c:pt>
                <c:pt idx="136">
                  <c:v>5.0572374305069001E-3</c:v>
                </c:pt>
                <c:pt idx="137">
                  <c:v>5.0633652601295154E-3</c:v>
                </c:pt>
                <c:pt idx="138">
                  <c:v>5.076589926105898E-3</c:v>
                </c:pt>
                <c:pt idx="139">
                  <c:v>5.0905717809546225E-3</c:v>
                </c:pt>
                <c:pt idx="140">
                  <c:v>5.0980472116635145E-3</c:v>
                </c:pt>
                <c:pt idx="141">
                  <c:v>5.1057921626707081E-3</c:v>
                </c:pt>
                <c:pt idx="142">
                  <c:v>5.1138066339762034E-3</c:v>
                </c:pt>
                <c:pt idx="143">
                  <c:v>5.1308060995861977E-3</c:v>
                </c:pt>
                <c:pt idx="144">
                  <c:v>5.148559722262247E-3</c:v>
                </c:pt>
                <c:pt idx="145">
                  <c:v>5.1579217951402967E-3</c:v>
                </c:pt>
                <c:pt idx="146">
                  <c:v>5.1675533885597869E-3</c:v>
                </c:pt>
                <c:pt idx="147">
                  <c:v>5.1774545022775786E-3</c:v>
                </c:pt>
                <c:pt idx="148">
                  <c:v>5.2029527606164971E-3</c:v>
                </c:pt>
                <c:pt idx="149">
                  <c:v>5.2282831398919871E-3</c:v>
                </c:pt>
                <c:pt idx="150">
                  <c:v>5.2384638003866169E-3</c:v>
                </c:pt>
                <c:pt idx="151">
                  <c:v>5.2486464661283261E-3</c:v>
                </c:pt>
                <c:pt idx="152">
                  <c:v>5.2690945439193291E-3</c:v>
                </c:pt>
                <c:pt idx="153">
                  <c:v>5.2893971818090968E-3</c:v>
                </c:pt>
                <c:pt idx="154">
                  <c:v>5.2995898738672498E-3</c:v>
                </c:pt>
                <c:pt idx="155">
                  <c:v>5.3097845712535285E-3</c:v>
                </c:pt>
                <c:pt idx="156">
                  <c:v>5.3199812738058405E-3</c:v>
                </c:pt>
                <c:pt idx="157">
                  <c:v>5.3404594996516366E-3</c:v>
                </c:pt>
                <c:pt idx="158">
                  <c:v>5.3607881369721611E-3</c:v>
                </c:pt>
                <c:pt idx="159">
                  <c:v>5.3709948659219631E-3</c:v>
                </c:pt>
                <c:pt idx="160">
                  <c:v>5.3812036001188446E-3</c:v>
                </c:pt>
                <c:pt idx="161">
                  <c:v>5.3914143395628056E-3</c:v>
                </c:pt>
                <c:pt idx="162">
                  <c:v>5.4119227442879971E-3</c:v>
                </c:pt>
                <c:pt idx="163">
                  <c:v>5.4322773502146759E-3</c:v>
                </c:pt>
                <c:pt idx="164">
                  <c:v>5.4424981159750807E-3</c:v>
                </c:pt>
                <c:pt idx="165">
                  <c:v>5.4527208871446575E-3</c:v>
                </c:pt>
                <c:pt idx="166">
                  <c:v>5.4629456633992213E-3</c:v>
                </c:pt>
                <c:pt idx="167">
                  <c:v>5.4886414282825924E-3</c:v>
                </c:pt>
                <c:pt idx="168">
                  <c:v>5.513973758017876E-3</c:v>
                </c:pt>
                <c:pt idx="169">
                  <c:v>5.52345536832477E-3</c:v>
                </c:pt>
                <c:pt idx="170">
                  <c:v>5.5321837862054579E-3</c:v>
                </c:pt>
                <c:pt idx="171">
                  <c:v>5.5472142839418934E-3</c:v>
                </c:pt>
                <c:pt idx="172">
                  <c:v>5.5595655327367322E-3</c:v>
                </c:pt>
                <c:pt idx="173">
                  <c:v>5.5645279877569731E-3</c:v>
                </c:pt>
                <c:pt idx="174">
                  <c:v>5.5687372502699617E-3</c:v>
                </c:pt>
                <c:pt idx="175">
                  <c:v>5.5721933199515128E-3</c:v>
                </c:pt>
                <c:pt idx="176">
                  <c:v>5.5766800185260337E-3</c:v>
                </c:pt>
                <c:pt idx="177">
                  <c:v>5.5784856715790365E-3</c:v>
                </c:pt>
                <c:pt idx="178">
                  <c:v>5.5781757775086316E-3</c:v>
                </c:pt>
                <c:pt idx="179">
                  <c:v>5.5771126907688817E-3</c:v>
                </c:pt>
                <c:pt idx="180">
                  <c:v>5.5752964112787406E-3</c:v>
                </c:pt>
                <c:pt idx="181">
                  <c:v>5.5692381840940133E-3</c:v>
                </c:pt>
                <c:pt idx="182">
                  <c:v>5.5604993660574031E-3</c:v>
                </c:pt>
                <c:pt idx="183">
                  <c:v>5.5549171230584449E-3</c:v>
                </c:pt>
                <c:pt idx="184">
                  <c:v>5.5485816873901417E-3</c:v>
                </c:pt>
                <c:pt idx="185">
                  <c:v>5.5414930592145861E-3</c:v>
                </c:pt>
                <c:pt idx="186">
                  <c:v>5.5248887874537198E-3</c:v>
                </c:pt>
                <c:pt idx="187">
                  <c:v>5.5056066216019328E-3</c:v>
                </c:pt>
                <c:pt idx="188">
                  <c:v>5.4947520313763931E-3</c:v>
                </c:pt>
                <c:pt idx="189">
                  <c:v>5.483529870818904E-3</c:v>
                </c:pt>
                <c:pt idx="190">
                  <c:v>5.4734826278202142E-3</c:v>
                </c:pt>
                <c:pt idx="191">
                  <c:v>5.4586715741004417E-3</c:v>
                </c:pt>
                <c:pt idx="192">
                  <c:v>5.448899050491951E-3</c:v>
                </c:pt>
                <c:pt idx="193">
                  <c:v>5.4466545042997083E-3</c:v>
                </c:pt>
                <c:pt idx="194">
                  <c:v>5.445970497274244E-3</c:v>
                </c:pt>
                <c:pt idx="195">
                  <c:v>5.4468470294966043E-3</c:v>
                </c:pt>
                <c:pt idx="196">
                  <c:v>5.4538833817674446E-3</c:v>
                </c:pt>
                <c:pt idx="197">
                  <c:v>5.4659585502969676E-3</c:v>
                </c:pt>
                <c:pt idx="198">
                  <c:v>5.4746377789205436E-3</c:v>
                </c:pt>
                <c:pt idx="199">
                  <c:v>5.484877547035083E-3</c:v>
                </c:pt>
                <c:pt idx="200">
                  <c:v>5.4966778548026785E-3</c:v>
                </c:pt>
                <c:pt idx="201">
                  <c:v>5.5255639167236161E-3</c:v>
                </c:pt>
                <c:pt idx="202">
                  <c:v>5.5594844860507031E-3</c:v>
                </c:pt>
                <c:pt idx="203">
                  <c:v>5.5790874948391522E-3</c:v>
                </c:pt>
                <c:pt idx="204">
                  <c:v>5.6002510445773979E-3</c:v>
                </c:pt>
                <c:pt idx="205">
                  <c:v>5.6229751354275326E-3</c:v>
                </c:pt>
                <c:pt idx="206">
                  <c:v>5.6737133140731073E-3</c:v>
                </c:pt>
                <c:pt idx="207">
                  <c:v>5.7294769164306647E-3</c:v>
                </c:pt>
                <c:pt idx="208">
                  <c:v>5.7600037177840679E-3</c:v>
                </c:pt>
                <c:pt idx="209">
                  <c:v>5.7920910623565636E-3</c:v>
                </c:pt>
                <c:pt idx="210">
                  <c:v>5.8257389504723367E-3</c:v>
                </c:pt>
                <c:pt idx="211">
                  <c:v>5.8937724378856551E-3</c:v>
                </c:pt>
                <c:pt idx="212">
                  <c:v>5.9571922874468441E-3</c:v>
                </c:pt>
                <c:pt idx="213">
                  <c:v>5.9864848472279686E-3</c:v>
                </c:pt>
                <c:pt idx="214">
                  <c:v>6.0142984380873177E-3</c:v>
                </c:pt>
                <c:pt idx="215">
                  <c:v>6.0406330595386137E-3</c:v>
                </c:pt>
                <c:pt idx="216">
                  <c:v>6.0884739601589173E-3</c:v>
                </c:pt>
                <c:pt idx="217">
                  <c:v>6.1311818458331668E-3</c:v>
                </c:pt>
                <c:pt idx="218">
                  <c:v>6.1501216161108374E-3</c:v>
                </c:pt>
                <c:pt idx="219">
                  <c:v>6.1675824154405756E-3</c:v>
                </c:pt>
                <c:pt idx="220">
                  <c:v>6.1835642434981963E-3</c:v>
                </c:pt>
                <c:pt idx="221">
                  <c:v>6.2107036704839311E-3</c:v>
                </c:pt>
                <c:pt idx="222">
                  <c:v>6.2327018399277456E-3</c:v>
                </c:pt>
                <c:pt idx="223">
                  <c:v>6.2412888094365293E-3</c:v>
                </c:pt>
                <c:pt idx="224">
                  <c:v>6.2483968067006401E-3</c:v>
                </c:pt>
                <c:pt idx="225">
                  <c:v>6.2540258318011244E-3</c:v>
                </c:pt>
                <c:pt idx="226">
                  <c:v>6.2604613504949986E-3</c:v>
                </c:pt>
                <c:pt idx="227">
                  <c:v>6.261752209270055E-3</c:v>
                </c:pt>
                <c:pt idx="228">
                  <c:v>6.2599863727419436E-3</c:v>
                </c:pt>
                <c:pt idx="229">
                  <c:v>6.256741563888113E-3</c:v>
                </c:pt>
                <c:pt idx="230">
                  <c:v>6.2520177827085632E-3</c:v>
                </c:pt>
                <c:pt idx="231">
                  <c:v>6.2329731197205418E-3</c:v>
                </c:pt>
                <c:pt idx="232">
                  <c:v>6.2065927995336168E-3</c:v>
                </c:pt>
                <c:pt idx="233">
                  <c:v>6.1952662134368008E-3</c:v>
                </c:pt>
                <c:pt idx="234">
                  <c:v>6.1847316826735277E-3</c:v>
                </c:pt>
                <c:pt idx="235">
                  <c:v>6.1664069789964717E-3</c:v>
                </c:pt>
                <c:pt idx="236">
                  <c:v>6.1505141111728445E-3</c:v>
                </c:pt>
                <c:pt idx="237">
                  <c:v>6.1439398559426373E-3</c:v>
                </c:pt>
                <c:pt idx="238">
                  <c:v>6.1381576556407413E-3</c:v>
                </c:pt>
                <c:pt idx="239">
                  <c:v>6.1331675102671568E-3</c:v>
                </c:pt>
                <c:pt idx="240">
                  <c:v>6.1259302133605722E-3</c:v>
                </c:pt>
                <c:pt idx="241">
                  <c:v>6.1211274774886082E-3</c:v>
                </c:pt>
                <c:pt idx="242">
                  <c:v>6.120097606351349E-3</c:v>
                </c:pt>
                <c:pt idx="243">
                  <c:v>6.1198597900613549E-3</c:v>
                </c:pt>
                <c:pt idx="244">
                  <c:v>6.1204140285375797E-3</c:v>
                </c:pt>
                <c:pt idx="245">
                  <c:v>6.1242654431925567E-3</c:v>
                </c:pt>
                <c:pt idx="246">
                  <c:v>6.1305515305909442E-3</c:v>
                </c:pt>
                <c:pt idx="247">
                  <c:v>6.1350660433034943E-3</c:v>
                </c:pt>
                <c:pt idx="248">
                  <c:v>6.1403726108633094E-3</c:v>
                </c:pt>
                <c:pt idx="249">
                  <c:v>6.146471233351436E-3</c:v>
                </c:pt>
                <c:pt idx="250">
                  <c:v>6.1614126669255294E-3</c:v>
                </c:pt>
                <c:pt idx="251">
                  <c:v>6.1787862735596111E-3</c:v>
                </c:pt>
                <c:pt idx="252">
                  <c:v>6.1888451714187109E-3</c:v>
                </c:pt>
                <c:pt idx="253">
                  <c:v>6.1996961246113536E-3</c:v>
                </c:pt>
                <c:pt idx="254">
                  <c:v>6.2112025939009552E-3</c:v>
                </c:pt>
                <c:pt idx="255">
                  <c:v>6.2345045004548929E-3</c:v>
                </c:pt>
                <c:pt idx="256">
                  <c:v>6.2575028343592187E-3</c:v>
                </c:pt>
                <c:pt idx="257">
                  <c:v>6.2690099461837345E-3</c:v>
                </c:pt>
                <c:pt idx="258">
                  <c:v>6.2804898786517072E-3</c:v>
                </c:pt>
                <c:pt idx="259">
                  <c:v>6.2919426317631366E-3</c:v>
                </c:pt>
                <c:pt idx="260">
                  <c:v>6.3148667903282591E-3</c:v>
                </c:pt>
                <c:pt idx="261">
                  <c:v>6.3374818505623765E-3</c:v>
                </c:pt>
                <c:pt idx="262">
                  <c:v>6.34879870689109E-3</c:v>
                </c:pt>
                <c:pt idx="263">
                  <c:v>6.3600883838632605E-3</c:v>
                </c:pt>
                <c:pt idx="264">
                  <c:v>6.3713508813978414E-3</c:v>
                </c:pt>
                <c:pt idx="265">
                  <c:v>6.3938972806276704E-3</c:v>
                </c:pt>
                <c:pt idx="266">
                  <c:v>6.4161290781328262E-3</c:v>
                </c:pt>
                <c:pt idx="267">
                  <c:v>6.4272556788846913E-3</c:v>
                </c:pt>
                <c:pt idx="268">
                  <c:v>6.4383551002800132E-3</c:v>
                </c:pt>
                <c:pt idx="269">
                  <c:v>6.4494273422377457E-3</c:v>
                </c:pt>
                <c:pt idx="270">
                  <c:v>6.4715959687596438E-3</c:v>
                </c:pt>
                <c:pt idx="271">
                  <c:v>6.4934445163411514E-3</c:v>
                </c:pt>
                <c:pt idx="272">
                  <c:v>6.5043808613540754E-3</c:v>
                </c:pt>
                <c:pt idx="273">
                  <c:v>6.5152900270104563E-3</c:v>
                </c:pt>
                <c:pt idx="274">
                  <c:v>6.5261720132292478E-3</c:v>
                </c:pt>
                <c:pt idx="275">
                  <c:v>6.5479628521036845E-3</c:v>
                </c:pt>
                <c:pt idx="276">
                  <c:v>6.5694281642147967E-3</c:v>
                </c:pt>
                <c:pt idx="277">
                  <c:v>6.5801742534887797E-3</c:v>
                </c:pt>
                <c:pt idx="278">
                  <c:v>6.590893163244127E-3</c:v>
                </c:pt>
                <c:pt idx="279">
                  <c:v>6.6015848936429311E-3</c:v>
                </c:pt>
                <c:pt idx="280">
                  <c:v>6.6229979282554181E-3</c:v>
                </c:pt>
                <c:pt idx="281">
                  <c:v>6.6440800210243456E-3</c:v>
                </c:pt>
                <c:pt idx="282">
                  <c:v>6.6546358543162487E-3</c:v>
                </c:pt>
                <c:pt idx="283">
                  <c:v>6.6651645081705624E-3</c:v>
                </c:pt>
                <c:pt idx="284">
                  <c:v>6.6756659825872866E-3</c:v>
                </c:pt>
                <c:pt idx="285">
                  <c:v>6.6967011946753958E-3</c:v>
                </c:pt>
                <c:pt idx="286">
                  <c:v>6.717400085878289E-3</c:v>
                </c:pt>
                <c:pt idx="287">
                  <c:v>6.7277656631070659E-3</c:v>
                </c:pt>
                <c:pt idx="288">
                  <c:v>6.7381040608982534E-3</c:v>
                </c:pt>
                <c:pt idx="289">
                  <c:v>6.7484152792518515E-3</c:v>
                </c:pt>
                <c:pt idx="290">
                  <c:v>6.7690726489592441E-3</c:v>
                </c:pt>
                <c:pt idx="291">
                  <c:v>6.7893883580472103E-3</c:v>
                </c:pt>
                <c:pt idx="292">
                  <c:v>6.7995636791318148E-3</c:v>
                </c:pt>
                <c:pt idx="293">
                  <c:v>6.8097118206977836E-3</c:v>
                </c:pt>
                <c:pt idx="294">
                  <c:v>6.8198327829072092E-3</c:v>
                </c:pt>
                <c:pt idx="295">
                  <c:v>6.8401122887566208E-3</c:v>
                </c:pt>
                <c:pt idx="296">
                  <c:v>6.8600448367206468E-3</c:v>
                </c:pt>
                <c:pt idx="297">
                  <c:v>6.8700299015800326E-3</c:v>
                </c:pt>
                <c:pt idx="298">
                  <c:v>6.8799877868397363E-3</c:v>
                </c:pt>
                <c:pt idx="299">
                  <c:v>6.8899184926618506E-3</c:v>
                </c:pt>
                <c:pt idx="300">
                  <c:v>6.9098201117171838E-3</c:v>
                </c:pt>
                <c:pt idx="301">
                  <c:v>6.9293695210881356E-3</c:v>
                </c:pt>
                <c:pt idx="302">
                  <c:v>6.9391643294791638E-3</c:v>
                </c:pt>
                <c:pt idx="303">
                  <c:v>6.9489319584326026E-3</c:v>
                </c:pt>
                <c:pt idx="304">
                  <c:v>6.9586724077863593E-3</c:v>
                </c:pt>
                <c:pt idx="305">
                  <c:v>6.9781961155446224E-3</c:v>
                </c:pt>
                <c:pt idx="306">
                  <c:v>6.9973624105013066E-3</c:v>
                </c:pt>
                <c:pt idx="307">
                  <c:v>7.0069669623429309E-3</c:v>
                </c:pt>
                <c:pt idx="308">
                  <c:v>7.0165443347469658E-3</c:v>
                </c:pt>
                <c:pt idx="309">
                  <c:v>7.0260945277134113E-3</c:v>
                </c:pt>
                <c:pt idx="310">
                  <c:v>7.0452402979966546E-3</c:v>
                </c:pt>
                <c:pt idx="311">
                  <c:v>7.0640235039876043E-3</c:v>
                </c:pt>
                <c:pt idx="312">
                  <c:v>7.073437799360871E-3</c:v>
                </c:pt>
                <c:pt idx="313">
                  <c:v>7.0828249151344558E-3</c:v>
                </c:pt>
                <c:pt idx="314">
                  <c:v>7.0921848513083585E-3</c:v>
                </c:pt>
                <c:pt idx="315">
                  <c:v>7.1203521919367407E-3</c:v>
                </c:pt>
                <c:pt idx="316">
                  <c:v>7.1477736987846097E-3</c:v>
                </c:pt>
                <c:pt idx="317">
                  <c:v>7.1569536574278558E-3</c:v>
                </c:pt>
                <c:pt idx="318">
                  <c:v>7.1802621992880789E-3</c:v>
                </c:pt>
                <c:pt idx="319">
                  <c:v>7.2033194898568631E-3</c:v>
                </c:pt>
                <c:pt idx="320">
                  <c:v>7.2126961433660597E-3</c:v>
                </c:pt>
                <c:pt idx="321">
                  <c:v>7.2221072924416596E-3</c:v>
                </c:pt>
                <c:pt idx="322">
                  <c:v>7.2411882284288227E-3</c:v>
                </c:pt>
                <c:pt idx="323">
                  <c:v>7.2600968456237869E-3</c:v>
                </c:pt>
                <c:pt idx="324">
                  <c:v>7.2696804730987274E-3</c:v>
                </c:pt>
                <c:pt idx="325">
                  <c:v>7.2792985963021639E-3</c:v>
                </c:pt>
                <c:pt idx="326">
                  <c:v>7.28895121515305E-3</c:v>
                </c:pt>
                <c:pt idx="327">
                  <c:v>7.3085177744303129E-3</c:v>
                </c:pt>
                <c:pt idx="328">
                  <c:v>7.3279066474363219E-3</c:v>
                </c:pt>
                <c:pt idx="329">
                  <c:v>7.3377317447675949E-3</c:v>
                </c:pt>
                <c:pt idx="330">
                  <c:v>7.3475913378273638E-3</c:v>
                </c:pt>
                <c:pt idx="331">
                  <c:v>7.3574854265345824E-3</c:v>
                </c:pt>
                <c:pt idx="332">
                  <c:v>7.3775377025212903E-3</c:v>
                </c:pt>
                <c:pt idx="333">
                  <c:v>7.3974067384863229E-3</c:v>
                </c:pt>
                <c:pt idx="334">
                  <c:v>7.4074733058360209E-3</c:v>
                </c:pt>
                <c:pt idx="335">
                  <c:v>7.4175743688331686E-3</c:v>
                </c:pt>
                <c:pt idx="336">
                  <c:v>7.4277099274777658E-3</c:v>
                </c:pt>
                <c:pt idx="337">
                  <c:v>7.4482480156194235E-3</c:v>
                </c:pt>
                <c:pt idx="338">
                  <c:v>7.4685971197463452E-3</c:v>
                </c:pt>
                <c:pt idx="339">
                  <c:v>7.4789051571144682E-3</c:v>
                </c:pt>
                <c:pt idx="340">
                  <c:v>7.4892476902110872E-3</c:v>
                </c:pt>
                <c:pt idx="341">
                  <c:v>7.4996247191172483E-3</c:v>
                </c:pt>
                <c:pt idx="342">
                  <c:v>7.5206487166153604E-3</c:v>
                </c:pt>
                <c:pt idx="343">
                  <c:v>7.5414777921078979E-3</c:v>
                </c:pt>
                <c:pt idx="344">
                  <c:v>7.5520272997375848E-3</c:v>
                </c:pt>
                <c:pt idx="345">
                  <c:v>7.5626113030957676E-3</c:v>
                </c:pt>
                <c:pt idx="346">
                  <c:v>7.5732298022634925E-3</c:v>
                </c:pt>
                <c:pt idx="347">
                  <c:v>7.5947398085348308E-3</c:v>
                </c:pt>
                <c:pt idx="348">
                  <c:v>7.6160487566245827E-3</c:v>
                </c:pt>
                <c:pt idx="349">
                  <c:v>7.626839734677926E-3</c:v>
                </c:pt>
                <c:pt idx="350">
                  <c:v>7.6376652084597652E-3</c:v>
                </c:pt>
                <c:pt idx="351">
                  <c:v>7.6485251781321928E-3</c:v>
                </c:pt>
                <c:pt idx="352">
                  <c:v>7.6705212944846082E-3</c:v>
                </c:pt>
                <c:pt idx="353">
                  <c:v>7.6923100144310474E-3</c:v>
                </c:pt>
                <c:pt idx="354">
                  <c:v>7.7033424629890934E-3</c:v>
                </c:pt>
                <c:pt idx="355">
                  <c:v>7.7144094073566816E-3</c:v>
                </c:pt>
                <c:pt idx="356">
                  <c:v>7.7255108475338119E-3</c:v>
                </c:pt>
                <c:pt idx="357">
                  <c:v>7.7479931776254975E-3</c:v>
                </c:pt>
                <c:pt idx="358">
                  <c:v>7.7702615664188013E-3</c:v>
                </c:pt>
                <c:pt idx="359">
                  <c:v>7.7815354857246888E-3</c:v>
                </c:pt>
                <c:pt idx="360">
                  <c:v>7.7928439008401185E-3</c:v>
                </c:pt>
                <c:pt idx="361">
                  <c:v>7.8041868117650903E-3</c:v>
                </c:pt>
                <c:pt idx="362">
                  <c:v>7.8271554611453187E-3</c:v>
                </c:pt>
                <c:pt idx="363">
                  <c:v>7.8499034138035384E-3</c:v>
                </c:pt>
                <c:pt idx="364">
                  <c:v>7.8614188039383137E-3</c:v>
                </c:pt>
                <c:pt idx="365">
                  <c:v>7.8729686898826312E-3</c:v>
                </c:pt>
                <c:pt idx="366">
                  <c:v>7.8845530717175372E-3</c:v>
                </c:pt>
                <c:pt idx="367">
                  <c:v>7.9080081483939857E-3</c:v>
                </c:pt>
                <c:pt idx="368">
                  <c:v>7.9312355576388605E-3</c:v>
                </c:pt>
                <c:pt idx="369">
                  <c:v>7.9429924188456624E-3</c:v>
                </c:pt>
                <c:pt idx="370">
                  <c:v>7.9547837757809603E-3</c:v>
                </c:pt>
                <c:pt idx="371">
                  <c:v>7.9666096286878929E-3</c:v>
                </c:pt>
                <c:pt idx="372">
                  <c:v>7.9905512427484275E-3</c:v>
                </c:pt>
                <c:pt idx="373">
                  <c:v>8.0142579990594154E-3</c:v>
                </c:pt>
                <c:pt idx="374">
                  <c:v>8.0262563314192903E-3</c:v>
                </c:pt>
                <c:pt idx="375">
                  <c:v>8.0382891595887074E-3</c:v>
                </c:pt>
                <c:pt idx="376">
                  <c:v>8.0503564837297592E-3</c:v>
                </c:pt>
                <c:pt idx="377">
                  <c:v>8.0747847476125845E-3</c:v>
                </c:pt>
                <c:pt idx="378">
                  <c:v>8.0989707391998511E-3</c:v>
                </c:pt>
                <c:pt idx="379">
                  <c:v>8.1112105428748915E-3</c:v>
                </c:pt>
                <c:pt idx="380">
                  <c:v>8.1234747055769496E-3</c:v>
                </c:pt>
                <c:pt idx="381">
                  <c:v>8.1357226793654647E-3</c:v>
                </c:pt>
                <c:pt idx="382">
                  <c:v>8.1603133080173276E-3</c:v>
                </c:pt>
                <c:pt idx="383">
                  <c:v>8.184451317396757E-3</c:v>
                </c:pt>
                <c:pt idx="384">
                  <c:v>8.1965676626238881E-3</c:v>
                </c:pt>
                <c:pt idx="385">
                  <c:v>8.2086576819928592E-3</c:v>
                </c:pt>
                <c:pt idx="386">
                  <c:v>8.2207213756657627E-3</c:v>
                </c:pt>
                <c:pt idx="387">
                  <c:v>8.2449472475883603E-3</c:v>
                </c:pt>
                <c:pt idx="388">
                  <c:v>8.2687128928293774E-3</c:v>
                </c:pt>
                <c:pt idx="389">
                  <c:v>8.2806449576167118E-3</c:v>
                </c:pt>
                <c:pt idx="390">
                  <c:v>8.2925506967079787E-3</c:v>
                </c:pt>
                <c:pt idx="391">
                  <c:v>8.3284636802032352E-3</c:v>
                </c:pt>
                <c:pt idx="392">
                  <c:v>8.363432290179329E-3</c:v>
                </c:pt>
                <c:pt idx="393">
                  <c:v>8.3751537489118455E-3</c:v>
                </c:pt>
                <c:pt idx="394">
                  <c:v>8.3868488817862019E-3</c:v>
                </c:pt>
                <c:pt idx="395">
                  <c:v>8.4103451788982344E-3</c:v>
                </c:pt>
                <c:pt idx="396">
                  <c:v>8.4333661555124895E-3</c:v>
                </c:pt>
                <c:pt idx="397">
                  <c:v>8.4449296593391843E-3</c:v>
                </c:pt>
                <c:pt idx="398">
                  <c:v>8.4564668375508578E-3</c:v>
                </c:pt>
                <c:pt idx="399">
                  <c:v>8.4679776899043713E-3</c:v>
                </c:pt>
                <c:pt idx="400">
                  <c:v>8.4969198779619171E-3</c:v>
                </c:pt>
                <c:pt idx="401">
                  <c:v>8.5251370644479074E-3</c:v>
                </c:pt>
                <c:pt idx="402">
                  <c:v>8.5364899618145529E-3</c:v>
                </c:pt>
                <c:pt idx="403">
                  <c:v>8.5478165334851308E-3</c:v>
                </c:pt>
                <c:pt idx="404">
                  <c:v>8.5705831623132216E-3</c:v>
                </c:pt>
                <c:pt idx="405">
                  <c:v>8.5928595617479342E-3</c:v>
                </c:pt>
                <c:pt idx="406">
                  <c:v>8.6040545042898042E-3</c:v>
                </c:pt>
                <c:pt idx="407">
                  <c:v>8.6152231209735142E-3</c:v>
                </c:pt>
                <c:pt idx="408">
                  <c:v>8.626365411799064E-3</c:v>
                </c:pt>
                <c:pt idx="409">
                  <c:v>8.6487671671642286E-3</c:v>
                </c:pt>
                <c:pt idx="410">
                  <c:v>8.6706713166817551E-3</c:v>
                </c:pt>
                <c:pt idx="411">
                  <c:v>8.6816819782975507E-3</c:v>
                </c:pt>
                <c:pt idx="412">
                  <c:v>8.6926663140551863E-3</c:v>
                </c:pt>
                <c:pt idx="413">
                  <c:v>8.7036243239546618E-3</c:v>
                </c:pt>
                <c:pt idx="414">
                  <c:v>8.7256611774366721E-3</c:v>
                </c:pt>
                <c:pt idx="415">
                  <c:v>8.7471931049709628E-3</c:v>
                </c:pt>
                <c:pt idx="416">
                  <c:v>8.7580194855796378E-3</c:v>
                </c:pt>
                <c:pt idx="417">
                  <c:v>8.7688195402491065E-3</c:v>
                </c:pt>
                <c:pt idx="418">
                  <c:v>8.7795932691414613E-3</c:v>
                </c:pt>
                <c:pt idx="419">
                  <c:v>8.8067146761755533E-3</c:v>
                </c:pt>
                <c:pt idx="420">
                  <c:v>8.8330670252445564E-3</c:v>
                </c:pt>
                <c:pt idx="421">
                  <c:v>8.8436827988258582E-3</c:v>
                </c:pt>
                <c:pt idx="422">
                  <c:v>8.8542722465489998E-3</c:v>
                </c:pt>
                <c:pt idx="423">
                  <c:v>8.8755792045203119E-3</c:v>
                </c:pt>
                <c:pt idx="424">
                  <c:v>8.896366778454734E-3</c:v>
                </c:pt>
                <c:pt idx="425">
                  <c:v>8.9068245966439363E-3</c:v>
                </c:pt>
                <c:pt idx="426">
                  <c:v>8.9172560889749786E-3</c:v>
                </c:pt>
                <c:pt idx="427">
                  <c:v>8.9276612554478607E-3</c:v>
                </c:pt>
                <c:pt idx="428">
                  <c:v>8.9486032165767941E-3</c:v>
                </c:pt>
                <c:pt idx="429">
                  <c:v>8.9690186620283718E-3</c:v>
                </c:pt>
                <c:pt idx="430">
                  <c:v>8.9792921988862684E-3</c:v>
                </c:pt>
                <c:pt idx="431">
                  <c:v>8.9895394098860049E-3</c:v>
                </c:pt>
                <c:pt idx="432">
                  <c:v>8.999760294946535E-3</c:v>
                </c:pt>
                <c:pt idx="433">
                  <c:v>9.0203372245182649E-3</c:v>
                </c:pt>
                <c:pt idx="434">
                  <c:v>9.0403805758776379E-3</c:v>
                </c:pt>
                <c:pt idx="435">
                  <c:v>9.0504698313231824E-3</c:v>
                </c:pt>
                <c:pt idx="436">
                  <c:v>9.0605327607484742E-3</c:v>
                </c:pt>
                <c:pt idx="437">
                  <c:v>9.070569364315606E-3</c:v>
                </c:pt>
                <c:pt idx="438">
                  <c:v>9.0907812260754301E-3</c:v>
                </c:pt>
                <c:pt idx="439">
                  <c:v>9.1104525191920693E-3</c:v>
                </c:pt>
                <c:pt idx="440">
                  <c:v>9.1203574929821229E-3</c:v>
                </c:pt>
                <c:pt idx="441">
                  <c:v>9.1302361409140165E-3</c:v>
                </c:pt>
                <c:pt idx="442">
                  <c:v>9.1400884629067036E-3</c:v>
                </c:pt>
                <c:pt idx="443">
                  <c:v>9.159935219006007E-3</c:v>
                </c:pt>
                <c:pt idx="444">
                  <c:v>9.1792344911612034E-3</c:v>
                </c:pt>
                <c:pt idx="445">
                  <c:v>9.1889551832957661E-3</c:v>
                </c:pt>
                <c:pt idx="446">
                  <c:v>9.1986495495721687E-3</c:v>
                </c:pt>
                <c:pt idx="447">
                  <c:v>9.2083175898283187E-3</c:v>
                </c:pt>
                <c:pt idx="448">
                  <c:v>9.2277992011217495E-3</c:v>
                </c:pt>
                <c:pt idx="449">
                  <c:v>9.2467264912177161E-3</c:v>
                </c:pt>
                <c:pt idx="450">
                  <c:v>9.2562629016157416E-3</c:v>
                </c:pt>
                <c:pt idx="451">
                  <c:v>9.2657729859935145E-3</c:v>
                </c:pt>
                <c:pt idx="452">
                  <c:v>9.2752567445131273E-3</c:v>
                </c:pt>
                <c:pt idx="453">
                  <c:v>9.2943731702344063E-3</c:v>
                </c:pt>
                <c:pt idx="454">
                  <c:v>9.3129285184700983E-3</c:v>
                </c:pt>
                <c:pt idx="455">
                  <c:v>9.3222806469694941E-3</c:v>
                </c:pt>
                <c:pt idx="456">
                  <c:v>9.3316064495296835E-3</c:v>
                </c:pt>
                <c:pt idx="457">
                  <c:v>9.3409059260696203E-3</c:v>
                </c:pt>
                <c:pt idx="458">
                  <c:v>9.3596571242637889E-3</c:v>
                </c:pt>
                <c:pt idx="459">
                  <c:v>9.3778405723510261E-3</c:v>
                </c:pt>
                <c:pt idx="460">
                  <c:v>9.3870084188707459E-3</c:v>
                </c:pt>
                <c:pt idx="461">
                  <c:v>9.3961499394512593E-3</c:v>
                </c:pt>
                <c:pt idx="462">
                  <c:v>9.4052651340115201E-3</c:v>
                </c:pt>
                <c:pt idx="463">
                  <c:v>9.423651061102694E-3</c:v>
                </c:pt>
                <c:pt idx="464">
                  <c:v>9.4414626520500367E-3</c:v>
                </c:pt>
                <c:pt idx="465">
                  <c:v>9.4504462165900804E-3</c:v>
                </c:pt>
                <c:pt idx="466">
                  <c:v>9.459403454947779E-3</c:v>
                </c:pt>
                <c:pt idx="467">
                  <c:v>9.4683343674473175E-3</c:v>
                </c:pt>
                <c:pt idx="468">
                  <c:v>9.4863549786979497E-3</c:v>
                </c:pt>
                <c:pt idx="469">
                  <c:v>9.503794756999806E-3</c:v>
                </c:pt>
                <c:pt idx="470">
                  <c:v>9.512594039317035E-3</c:v>
                </c:pt>
                <c:pt idx="471">
                  <c:v>9.5213669956140112E-3</c:v>
                </c:pt>
                <c:pt idx="472">
                  <c:v>9.5301136258907349E-3</c:v>
                </c:pt>
                <c:pt idx="473">
                  <c:v>9.5477688751044471E-3</c:v>
                </c:pt>
                <c:pt idx="474">
                  <c:v>9.564836886551964E-3</c:v>
                </c:pt>
                <c:pt idx="475">
                  <c:v>9.5734518865653317E-3</c:v>
                </c:pt>
                <c:pt idx="476">
                  <c:v>9.5820405606394932E-3</c:v>
                </c:pt>
                <c:pt idx="477">
                  <c:v>9.5906029085313094E-3</c:v>
                </c:pt>
                <c:pt idx="478">
                  <c:v>9.6078927483500571E-3</c:v>
                </c:pt>
                <c:pt idx="479">
                  <c:v>9.6245890399770939E-3</c:v>
                </c:pt>
                <c:pt idx="480">
                  <c:v>9.6330197576055543E-3</c:v>
                </c:pt>
                <c:pt idx="481">
                  <c:v>9.6414241492948083E-3</c:v>
                </c:pt>
                <c:pt idx="482">
                  <c:v>9.6498022148827634E-3</c:v>
                </c:pt>
                <c:pt idx="483">
                  <c:v>9.6710000873156954E-3</c:v>
                </c:pt>
                <c:pt idx="484">
                  <c:v>9.6912976518703786E-3</c:v>
                </c:pt>
                <c:pt idx="485">
                  <c:v>9.6995177610936789E-3</c:v>
                </c:pt>
                <c:pt idx="486">
                  <c:v>9.7077115442156803E-3</c:v>
                </c:pt>
                <c:pt idx="487">
                  <c:v>9.7242704177402679E-3</c:v>
                </c:pt>
                <c:pt idx="488">
                  <c:v>9.7402234159338352E-3</c:v>
                </c:pt>
                <c:pt idx="489">
                  <c:v>9.7482855687114345E-3</c:v>
                </c:pt>
                <c:pt idx="490">
                  <c:v>9.7563213953066885E-3</c:v>
                </c:pt>
                <c:pt idx="491">
                  <c:v>9.7643308959627362E-3</c:v>
                </c:pt>
                <c:pt idx="492">
                  <c:v>9.7805242101567397E-3</c:v>
                </c:pt>
                <c:pt idx="493">
                  <c:v>9.7961056373307986E-3</c:v>
                </c:pt>
                <c:pt idx="494">
                  <c:v>9.8039835074803516E-3</c:v>
                </c:pt>
                <c:pt idx="495">
                  <c:v>9.8118350514475594E-3</c:v>
                </c:pt>
                <c:pt idx="496">
                  <c:v>9.8196602693945145E-3</c:v>
                </c:pt>
                <c:pt idx="497">
                  <c:v>9.8354879720371127E-3</c:v>
                </c:pt>
                <c:pt idx="498">
                  <c:v>9.8506978800882994E-3</c:v>
                </c:pt>
                <c:pt idx="499">
                  <c:v>9.8583914676098061E-3</c:v>
                </c:pt>
                <c:pt idx="500">
                  <c:v>9.8660587288679213E-3</c:v>
                </c:pt>
                <c:pt idx="501">
                  <c:v>9.8736996641057839E-3</c:v>
                </c:pt>
                <c:pt idx="502">
                  <c:v>9.8891617015983719E-3</c:v>
                </c:pt>
                <c:pt idx="503">
                  <c:v>9.9040001438821523E-3</c:v>
                </c:pt>
                <c:pt idx="504">
                  <c:v>9.9115094484514277E-3</c:v>
                </c:pt>
                <c:pt idx="505">
                  <c:v>9.9189924270004504E-3</c:v>
                </c:pt>
                <c:pt idx="506">
                  <c:v>9.9264490793671278E-3</c:v>
                </c:pt>
                <c:pt idx="507">
                  <c:v>9.9415901330916316E-3</c:v>
                </c:pt>
                <c:pt idx="508">
                  <c:v>9.9561963322869484E-3</c:v>
                </c:pt>
                <c:pt idx="509">
                  <c:v>9.96364064349331E-3</c:v>
                </c:pt>
                <c:pt idx="510">
                  <c:v>9.9710884508741326E-3</c:v>
                </c:pt>
                <c:pt idx="511">
                  <c:v>9.9785397544294163E-3</c:v>
                </c:pt>
                <c:pt idx="512">
                  <c:v>9.9937276323184658E-3</c:v>
                </c:pt>
                <c:pt idx="513">
                  <c:v>1.0008379931205624E-2</c:v>
                </c:pt>
                <c:pt idx="514">
                  <c:v>1.0015848715957398E-2</c:v>
                </c:pt>
                <c:pt idx="515">
                  <c:v>1.002332099696468E-2</c:v>
                </c:pt>
                <c:pt idx="516">
                  <c:v>1.0030796774146422E-2</c:v>
                </c:pt>
                <c:pt idx="517">
                  <c:v>1.0046036470812149E-2</c:v>
                </c:pt>
                <c:pt idx="518">
                  <c:v>1.0098516648842834E-2</c:v>
                </c:pt>
                <c:pt idx="519">
                  <c:v>1.0151168166572615E-2</c:v>
                </c:pt>
                <c:pt idx="520">
                  <c:v>1.0203991024271646E-2</c:v>
                </c:pt>
                <c:pt idx="521">
                  <c:v>1.0256985222129035E-2</c:v>
                </c:pt>
                <c:pt idx="522">
                  <c:v>1.0310150760360905E-2</c:v>
                </c:pt>
                <c:pt idx="523">
                  <c:v>1.0363487639237409E-2</c:v>
                </c:pt>
                <c:pt idx="524">
                  <c:v>1.0416995858974673E-2</c:v>
                </c:pt>
                <c:pt idx="525">
                  <c:v>1.0470675419734789E-2</c:v>
                </c:pt>
                <c:pt idx="526">
                  <c:v>1.052452632184194E-2</c:v>
                </c:pt>
                <c:pt idx="527">
                  <c:v>1.0586589383169809E-2</c:v>
                </c:pt>
                <c:pt idx="528">
                  <c:v>1.063677567754856E-2</c:v>
                </c:pt>
                <c:pt idx="529">
                  <c:v>1.0687107078163709E-2</c:v>
                </c:pt>
                <c:pt idx="530">
                  <c:v>1.0741643347739195E-2</c:v>
                </c:pt>
                <c:pt idx="531">
                  <c:v>1.0796350959715319E-2</c:v>
                </c:pt>
                <c:pt idx="532">
                  <c:v>1.0851229914389251E-2</c:v>
                </c:pt>
                <c:pt idx="533">
                  <c:v>1.0906280211977112E-2</c:v>
                </c:pt>
                <c:pt idx="534">
                  <c:v>1.0961501852695029E-2</c:v>
                </c:pt>
                <c:pt idx="535">
                  <c:v>1.1016894836786141E-2</c:v>
                </c:pt>
                <c:pt idx="536">
                  <c:v>1.1072459164493583E-2</c:v>
                </c:pt>
                <c:pt idx="537">
                  <c:v>1.1128194836006468E-2</c:v>
                </c:pt>
                <c:pt idx="538">
                  <c:v>1.1184101851621961E-2</c:v>
                </c:pt>
                <c:pt idx="539">
                  <c:v>1.1240180211556188E-2</c:v>
                </c:pt>
                <c:pt idx="540">
                  <c:v>1.1296429916025271E-2</c:v>
                </c:pt>
                <c:pt idx="541">
                  <c:v>1.1376728095751076E-2</c:v>
                </c:pt>
                <c:pt idx="542">
                  <c:v>1.1433390382656894E-2</c:v>
                </c:pt>
                <c:pt idx="543">
                  <c:v>1.1490223986487802E-2</c:v>
                </c:pt>
                <c:pt idx="544">
                  <c:v>1.1547228907405893E-2</c:v>
                </c:pt>
                <c:pt idx="545">
                  <c:v>1.1604405145411167E-2</c:v>
                </c:pt>
                <c:pt idx="546">
                  <c:v>1.1661752700746764E-2</c:v>
                </c:pt>
                <c:pt idx="547">
                  <c:v>1.1719271573331635E-2</c:v>
                </c:pt>
                <c:pt idx="548">
                  <c:v>1.1776961763327876E-2</c:v>
                </c:pt>
                <c:pt idx="549">
                  <c:v>1.1834823270735484E-2</c:v>
                </c:pt>
                <c:pt idx="550">
                  <c:v>1.1892856095716553E-2</c:v>
                </c:pt>
                <c:pt idx="551">
                  <c:v>1.1951060238352129E-2</c:v>
                </c:pt>
                <c:pt idx="552">
                  <c:v>1.2009435698723259E-2</c:v>
                </c:pt>
                <c:pt idx="553">
                  <c:v>1.2067982476829942E-2</c:v>
                </c:pt>
                <c:pt idx="554">
                  <c:v>1.2126700572915317E-2</c:v>
                </c:pt>
                <c:pt idx="555">
                  <c:v>1.2185589986898338E-2</c:v>
                </c:pt>
                <c:pt idx="556">
                  <c:v>1.2244650718941097E-2</c:v>
                </c:pt>
                <c:pt idx="557">
                  <c:v>1.2303882769124641E-2</c:v>
                </c:pt>
                <c:pt idx="558">
                  <c:v>1.236328613744897E-2</c:v>
                </c:pt>
                <c:pt idx="559">
                  <c:v>1.2422860824157222E-2</c:v>
                </c:pt>
                <c:pt idx="560">
                  <c:v>1.2482606829168352E-2</c:v>
                </c:pt>
                <c:pt idx="561">
                  <c:v>1.2542524152725498E-2</c:v>
                </c:pt>
                <c:pt idx="562">
                  <c:v>1.2602612794747614E-2</c:v>
                </c:pt>
                <c:pt idx="563">
                  <c:v>1.2662872755477839E-2</c:v>
                </c:pt>
                <c:pt idx="564">
                  <c:v>1.2723304034835126E-2</c:v>
                </c:pt>
                <c:pt idx="565">
                  <c:v>1.2783906633062614E-2</c:v>
                </c:pt>
                <c:pt idx="566">
                  <c:v>1.2844680550160303E-2</c:v>
                </c:pt>
                <c:pt idx="567">
                  <c:v>1.2905503925345618E-2</c:v>
                </c:pt>
                <c:pt idx="568">
                  <c:v>1.2965949246376285E-2</c:v>
                </c:pt>
                <c:pt idx="569">
                  <c:v>1.3025978556604478E-2</c:v>
                </c:pt>
                <c:pt idx="570">
                  <c:v>1.3085591855543921E-2</c:v>
                </c:pt>
                <c:pt idx="571">
                  <c:v>1.3144789143113567E-2</c:v>
                </c:pt>
                <c:pt idx="572">
                  <c:v>1.3203570419151323E-2</c:v>
                </c:pt>
                <c:pt idx="573">
                  <c:v>1.326193568341405E-2</c:v>
                </c:pt>
                <c:pt idx="574">
                  <c:v>1.331988493565861E-2</c:v>
                </c:pt>
                <c:pt idx="575">
                  <c:v>1.3377418175803957E-2</c:v>
                </c:pt>
                <c:pt idx="576">
                  <c:v>1.3434535403525905E-2</c:v>
                </c:pt>
                <c:pt idx="577">
                  <c:v>1.3491236618743407E-2</c:v>
                </c:pt>
                <c:pt idx="578">
                  <c:v>1.354752182113228E-2</c:v>
                </c:pt>
                <c:pt idx="579">
                  <c:v>1.3619277225616067E-2</c:v>
                </c:pt>
                <c:pt idx="580">
                  <c:v>1.3674611541006909E-2</c:v>
                </c:pt>
                <c:pt idx="581">
                  <c:v>1.3729529843082844E-2</c:v>
                </c:pt>
                <c:pt idx="582">
                  <c:v>1.3784032131519686E-2</c:v>
                </c:pt>
                <c:pt idx="583">
                  <c:v>1.3838118406236388E-2</c:v>
                </c:pt>
                <c:pt idx="584">
                  <c:v>1.3891788666989813E-2</c:v>
                </c:pt>
                <c:pt idx="585">
                  <c:v>1.3945042913617867E-2</c:v>
                </c:pt>
                <c:pt idx="586">
                  <c:v>1.3997881145958457E-2</c:v>
                </c:pt>
                <c:pt idx="587">
                  <c:v>1.4050303363849492E-2</c:v>
                </c:pt>
                <c:pt idx="588">
                  <c:v>1.4102309566966786E-2</c:v>
                </c:pt>
                <c:pt idx="589">
                  <c:v>1.415389975531034E-2</c:v>
                </c:pt>
                <c:pt idx="590">
                  <c:v>1.4205073928637013E-2</c:v>
                </c:pt>
                <c:pt idx="591">
                  <c:v>1.4255832086784714E-2</c:v>
                </c:pt>
                <c:pt idx="592">
                  <c:v>1.4306174229510304E-2</c:v>
                </c:pt>
                <c:pt idx="593">
                  <c:v>1.4356100356732737E-2</c:v>
                </c:pt>
                <c:pt idx="594">
                  <c:v>1.4405610468208874E-2</c:v>
                </c:pt>
                <c:pt idx="595">
                  <c:v>1.4469793670406572E-2</c:v>
                </c:pt>
                <c:pt idx="596">
                  <c:v>1.450338264343598E-2</c:v>
                </c:pt>
                <c:pt idx="597">
                  <c:v>1.4551644706781719E-2</c:v>
                </c:pt>
                <c:pt idx="598">
                  <c:v>1.4599490753732791E-2</c:v>
                </c:pt>
                <c:pt idx="599">
                  <c:v>1.4646920784127104E-2</c:v>
                </c:pt>
                <c:pt idx="600">
                  <c:v>1.4693934797883612E-2</c:v>
                </c:pt>
                <c:pt idx="601">
                  <c:v>1.4740532794759176E-2</c:v>
                </c:pt>
                <c:pt idx="602">
                  <c:v>1.4786714774591703E-2</c:v>
                </c:pt>
                <c:pt idx="603">
                  <c:v>1.48324807372191E-2</c:v>
                </c:pt>
                <c:pt idx="604">
                  <c:v>1.4877830682560322E-2</c:v>
                </c:pt>
                <c:pt idx="605">
                  <c:v>1.4922764610291184E-2</c:v>
                </c:pt>
                <c:pt idx="606">
                  <c:v>1.4967282520492731E-2</c:v>
                </c:pt>
                <c:pt idx="607">
                  <c:v>1.5011384412840778E-2</c:v>
                </c:pt>
                <c:pt idx="608">
                  <c:v>1.505507028725428E-2</c:v>
                </c:pt>
                <c:pt idx="609">
                  <c:v>1.5098340143571143E-2</c:v>
                </c:pt>
                <c:pt idx="610">
                  <c:v>1.5141193981629275E-2</c:v>
                </c:pt>
                <c:pt idx="611">
                  <c:v>1.5183631801266584E-2</c:v>
                </c:pt>
                <c:pt idx="612">
                  <c:v>1.5225653602402023E-2</c:v>
                </c:pt>
                <c:pt idx="613">
                  <c:v>1.5267259384792453E-2</c:v>
                </c:pt>
                <c:pt idx="614">
                  <c:v>1.5308449148437875E-2</c:v>
                </c:pt>
                <c:pt idx="615">
                  <c:v>1.5349222893095149E-2</c:v>
                </c:pt>
                <c:pt idx="616">
                  <c:v>1.5389580618602183E-2</c:v>
                </c:pt>
                <c:pt idx="617">
                  <c:v>1.5429522324877931E-2</c:v>
                </c:pt>
                <c:pt idx="618">
                  <c:v>1.54690480117603E-2</c:v>
                </c:pt>
                <c:pt idx="619">
                  <c:v>1.5508189866050293E-2</c:v>
                </c:pt>
                <c:pt idx="620">
                  <c:v>1.5547139269624921E-2</c:v>
                </c:pt>
                <c:pt idx="621">
                  <c:v>1.5585928409204142E-2</c:v>
                </c:pt>
                <c:pt idx="622">
                  <c:v>1.5624557284869001E-2</c:v>
                </c:pt>
                <c:pt idx="623">
                  <c:v>1.5663025896457405E-2</c:v>
                </c:pt>
                <c:pt idx="624">
                  <c:v>1.5701334244050402E-2</c:v>
                </c:pt>
                <c:pt idx="625">
                  <c:v>1.5739482327485899E-2</c:v>
                </c:pt>
                <c:pt idx="626">
                  <c:v>1.5777470146844941E-2</c:v>
                </c:pt>
                <c:pt idx="627">
                  <c:v>1.581529770188439E-2</c:v>
                </c:pt>
                <c:pt idx="628">
                  <c:v>1.5852964992685292E-2</c:v>
                </c:pt>
                <c:pt idx="629">
                  <c:v>1.5890472019166602E-2</c:v>
                </c:pt>
                <c:pt idx="630">
                  <c:v>1.5927818781247272E-2</c:v>
                </c:pt>
                <c:pt idx="631">
                  <c:v>1.5976298708477353E-2</c:v>
                </c:pt>
                <c:pt idx="632">
                  <c:v>1.601328239283754E-2</c:v>
                </c:pt>
                <c:pt idx="633">
                  <c:v>1.6050105806070247E-2</c:v>
                </c:pt>
                <c:pt idx="634">
                  <c:v>1.6086768948067414E-2</c:v>
                </c:pt>
                <c:pt idx="635">
                  <c:v>1.6123271818612915E-2</c:v>
                </c:pt>
                <c:pt idx="636">
                  <c:v>1.6159614417598687E-2</c:v>
                </c:pt>
                <c:pt idx="637">
                  <c:v>1.6195796744889655E-2</c:v>
                </c:pt>
                <c:pt idx="638">
                  <c:v>1.6231818800350739E-2</c:v>
                </c:pt>
                <c:pt idx="639">
                  <c:v>1.6267680583792837E-2</c:v>
                </c:pt>
                <c:pt idx="640">
                  <c:v>1.6303382095107882E-2</c:v>
                </c:pt>
                <c:pt idx="641">
                  <c:v>1.6338923334160798E-2</c:v>
                </c:pt>
                <c:pt idx="642">
                  <c:v>1.6374304300789493E-2</c:v>
                </c:pt>
                <c:pt idx="643">
                  <c:v>1.6409524994858891E-2</c:v>
                </c:pt>
                <c:pt idx="644">
                  <c:v>1.6444585416233913E-2</c:v>
                </c:pt>
                <c:pt idx="645">
                  <c:v>1.6479485564779482E-2</c:v>
                </c:pt>
                <c:pt idx="646">
                  <c:v>1.6528317521528058E-2</c:v>
                </c:pt>
                <c:pt idx="647">
                  <c:v>1.6562825306954965E-2</c:v>
                </c:pt>
                <c:pt idx="648">
                  <c:v>1.6597172827008677E-2</c:v>
                </c:pt>
                <c:pt idx="649">
                  <c:v>1.6631360081932334E-2</c:v>
                </c:pt>
                <c:pt idx="650">
                  <c:v>1.6665387071401749E-2</c:v>
                </c:pt>
                <c:pt idx="651">
                  <c:v>1.669925379549797E-2</c:v>
                </c:pt>
                <c:pt idx="652">
                  <c:v>1.6732960254220997E-2</c:v>
                </c:pt>
                <c:pt idx="653">
                  <c:v>1.6766506447408736E-2</c:v>
                </c:pt>
                <c:pt idx="654">
                  <c:v>1.6799892375142234E-2</c:v>
                </c:pt>
                <c:pt idx="655">
                  <c:v>1.6833118037178352E-2</c:v>
                </c:pt>
                <c:pt idx="656">
                  <c:v>1.6866183433760229E-2</c:v>
                </c:pt>
                <c:pt idx="657">
                  <c:v>1.6899088564644726E-2</c:v>
                </c:pt>
                <c:pt idx="658">
                  <c:v>1.6931833429750798E-2</c:v>
                </c:pt>
                <c:pt idx="659">
                  <c:v>1.6964418029159489E-2</c:v>
                </c:pt>
                <c:pt idx="660">
                  <c:v>1.6996842362789755E-2</c:v>
                </c:pt>
                <c:pt idx="661">
                  <c:v>1.7029106430641594E-2</c:v>
                </c:pt>
                <c:pt idx="662">
                  <c:v>1.7061210232633961E-2</c:v>
                </c:pt>
                <c:pt idx="663">
                  <c:v>1.7093153768685809E-2</c:v>
                </c:pt>
                <c:pt idx="664">
                  <c:v>1.7124937038797139E-2</c:v>
                </c:pt>
                <c:pt idx="665">
                  <c:v>1.7156560042886904E-2</c:v>
                </c:pt>
                <c:pt idx="666">
                  <c:v>1.7188022780955103E-2</c:v>
                </c:pt>
                <c:pt idx="667">
                  <c:v>1.7219325252920692E-2</c:v>
                </c:pt>
                <c:pt idx="668">
                  <c:v>1.7250467458864716E-2</c:v>
                </c:pt>
                <c:pt idx="669">
                  <c:v>1.7281449398625082E-2</c:v>
                </c:pt>
                <c:pt idx="670">
                  <c:v>1.7312270868127255E-2</c:v>
                </c:pt>
                <c:pt idx="671">
                  <c:v>1.7342897999751417E-2</c:v>
                </c:pt>
                <c:pt idx="672">
                  <c:v>1.7373304882920548E-2</c:v>
                </c:pt>
                <c:pt idx="673">
                  <c:v>1.7403491517391512E-2</c:v>
                </c:pt>
                <c:pt idx="674">
                  <c:v>1.7433457903245353E-2</c:v>
                </c:pt>
                <c:pt idx="675">
                  <c:v>1.7463204040238933E-2</c:v>
                </c:pt>
                <c:pt idx="676">
                  <c:v>1.7492729928534345E-2</c:v>
                </c:pt>
                <c:pt idx="677">
                  <c:v>1.7522035567969496E-2</c:v>
                </c:pt>
                <c:pt idx="678">
                  <c:v>1.755112095846334E-2</c:v>
                </c:pt>
                <c:pt idx="679">
                  <c:v>1.7579986100015876E-2</c:v>
                </c:pt>
                <c:pt idx="680">
                  <c:v>1.7608630992546059E-2</c:v>
                </c:pt>
                <c:pt idx="681">
                  <c:v>1.7637055636053889E-2</c:v>
                </c:pt>
                <c:pt idx="682">
                  <c:v>1.7665260030458318E-2</c:v>
                </c:pt>
                <c:pt idx="683">
                  <c:v>1.7693244175678302E-2</c:v>
                </c:pt>
                <c:pt idx="684">
                  <c:v>1.7721008071632793E-2</c:v>
                </c:pt>
                <c:pt idx="685">
                  <c:v>1.7748551718402839E-2</c:v>
                </c:pt>
                <c:pt idx="686">
                  <c:v>1.7775875115826345E-2</c:v>
                </c:pt>
                <c:pt idx="687">
                  <c:v>1.7802978263903313E-2</c:v>
                </c:pt>
                <c:pt idx="688">
                  <c:v>1.7829861162552696E-2</c:v>
                </c:pt>
                <c:pt idx="689">
                  <c:v>1.785652381185554E-2</c:v>
                </c:pt>
                <c:pt idx="690">
                  <c:v>1.7882966211487661E-2</c:v>
                </c:pt>
                <c:pt idx="691">
                  <c:v>1.790918836161115E-2</c:v>
                </c:pt>
                <c:pt idx="692">
                  <c:v>1.7935190262144962E-2</c:v>
                </c:pt>
                <c:pt idx="693">
                  <c:v>1.796097191300805E-2</c:v>
                </c:pt>
                <c:pt idx="694">
                  <c:v>1.7986533314200415E-2</c:v>
                </c:pt>
                <c:pt idx="695">
                  <c:v>1.8011874465641009E-2</c:v>
                </c:pt>
                <c:pt idx="696">
                  <c:v>1.8036995367329833E-2</c:v>
                </c:pt>
                <c:pt idx="697">
                  <c:v>1.8061896019104795E-2</c:v>
                </c:pt>
                <c:pt idx="698">
                  <c:v>1.808657642104694E-2</c:v>
                </c:pt>
                <c:pt idx="699">
                  <c:v>1.8111036573075223E-2</c:v>
                </c:pt>
                <c:pt idx="700">
                  <c:v>1.8135276475108597E-2</c:v>
                </c:pt>
                <c:pt idx="701">
                  <c:v>1.8159296127228108E-2</c:v>
                </c:pt>
                <c:pt idx="702">
                  <c:v>1.8183095529190618E-2</c:v>
                </c:pt>
                <c:pt idx="703">
                  <c:v>1.8206674681077173E-2</c:v>
                </c:pt>
                <c:pt idx="704">
                  <c:v>1.8230033582806726E-2</c:v>
                </c:pt>
                <c:pt idx="705">
                  <c:v>1.8253172234379278E-2</c:v>
                </c:pt>
                <c:pt idx="706">
                  <c:v>1.8276090635632736E-2</c:v>
                </c:pt>
                <c:pt idx="707">
                  <c:v>1.8298788786729192E-2</c:v>
                </c:pt>
                <c:pt idx="708">
                  <c:v>1.8321266687506554E-2</c:v>
                </c:pt>
                <c:pt idx="709">
                  <c:v>1.8343524337883776E-2</c:v>
                </c:pt>
                <c:pt idx="710">
                  <c:v>1.8365561737860858E-2</c:v>
                </c:pt>
                <c:pt idx="711">
                  <c:v>1.8387378887518846E-2</c:v>
                </c:pt>
                <c:pt idx="712">
                  <c:v>1.8408975786614601E-2</c:v>
                </c:pt>
                <c:pt idx="713">
                  <c:v>1.8430352435229169E-2</c:v>
                </c:pt>
                <c:pt idx="714">
                  <c:v>1.8451508833281505E-2</c:v>
                </c:pt>
                <c:pt idx="715">
                  <c:v>1.8472444980771607E-2</c:v>
                </c:pt>
                <c:pt idx="716">
                  <c:v>1.8493160877618431E-2</c:v>
                </c:pt>
                <c:pt idx="717">
                  <c:v>1.8513656523821975E-2</c:v>
                </c:pt>
                <c:pt idx="718">
                  <c:v>1.8533931919301194E-2</c:v>
                </c:pt>
                <c:pt idx="719">
                  <c:v>1.8553987064056088E-2</c:v>
                </c:pt>
                <c:pt idx="720">
                  <c:v>1.8573821958086656E-2</c:v>
                </c:pt>
                <c:pt idx="721">
                  <c:v>1.8593436601230806E-2</c:v>
                </c:pt>
                <c:pt idx="722">
                  <c:v>1.8612830993650631E-2</c:v>
                </c:pt>
                <c:pt idx="723">
                  <c:v>1.8632012288490873E-2</c:v>
                </c:pt>
                <c:pt idx="724">
                  <c:v>1.8650989835979903E-2</c:v>
                </c:pt>
                <c:pt idx="725">
                  <c:v>1.8669763692444885E-2</c:v>
                </c:pt>
                <c:pt idx="726">
                  <c:v>1.8688333857804773E-2</c:v>
                </c:pt>
                <c:pt idx="727">
                  <c:v>1.8706700331978521E-2</c:v>
                </c:pt>
                <c:pt idx="728">
                  <c:v>1.8724863115047174E-2</c:v>
                </c:pt>
                <c:pt idx="729">
                  <c:v>1.8742822206848642E-2</c:v>
                </c:pt>
                <c:pt idx="730">
                  <c:v>1.8760577607545015E-2</c:v>
                </c:pt>
                <c:pt idx="731">
                  <c:v>1.8778129316893155E-2</c:v>
                </c:pt>
                <c:pt idx="732">
                  <c:v>1.8795477334893063E-2</c:v>
                </c:pt>
                <c:pt idx="733">
                  <c:v>1.8812621661625784E-2</c:v>
                </c:pt>
                <c:pt idx="734">
                  <c:v>1.8829562297091318E-2</c:v>
                </c:pt>
                <c:pt idx="735">
                  <c:v>1.884867360522624E-2</c:v>
                </c:pt>
                <c:pt idx="736">
                  <c:v>1.8865177759138652E-2</c:v>
                </c:pt>
                <c:pt idx="737">
                  <c:v>1.8881478221540737E-2</c:v>
                </c:pt>
                <c:pt idx="738">
                  <c:v>1.8897574992513544E-2</c:v>
                </c:pt>
                <c:pt idx="739">
                  <c:v>1.8913468072057071E-2</c:v>
                </c:pt>
                <c:pt idx="740">
                  <c:v>1.8929157460009227E-2</c:v>
                </c:pt>
                <c:pt idx="741">
                  <c:v>1.8944643156451058E-2</c:v>
                </c:pt>
                <c:pt idx="742">
                  <c:v>1.8959925161301516E-2</c:v>
                </c:pt>
                <c:pt idx="743">
                  <c:v>1.8975003474560603E-2</c:v>
                </c:pt>
                <c:pt idx="744">
                  <c:v>1.8989878096228319E-2</c:v>
                </c:pt>
                <c:pt idx="745">
                  <c:v>1.9004549026304662E-2</c:v>
                </c:pt>
                <c:pt idx="746">
                  <c:v>1.9019016264627542E-2</c:v>
                </c:pt>
                <c:pt idx="747">
                  <c:v>1.9033279811278003E-2</c:v>
                </c:pt>
                <c:pt idx="748">
                  <c:v>1.9047339666256047E-2</c:v>
                </c:pt>
                <c:pt idx="749">
                  <c:v>1.9061195829480626E-2</c:v>
                </c:pt>
                <c:pt idx="750">
                  <c:v>1.9074848300951741E-2</c:v>
                </c:pt>
                <c:pt idx="751">
                  <c:v>1.9088297080669392E-2</c:v>
                </c:pt>
                <c:pt idx="752">
                  <c:v>1.9101542168471486E-2</c:v>
                </c:pt>
                <c:pt idx="753">
                  <c:v>1.9114583564520116E-2</c:v>
                </c:pt>
                <c:pt idx="754">
                  <c:v>1.9127421268734235E-2</c:v>
                </c:pt>
                <c:pt idx="755">
                  <c:v>1.9140055281032797E-2</c:v>
                </c:pt>
                <c:pt idx="756">
                  <c:v>1.9152485601496849E-2</c:v>
                </c:pt>
                <c:pt idx="757">
                  <c:v>1.9164712230045344E-2</c:v>
                </c:pt>
                <c:pt idx="758">
                  <c:v>1.9176735166597236E-2</c:v>
                </c:pt>
                <c:pt idx="759">
                  <c:v>1.9188554411233572E-2</c:v>
                </c:pt>
                <c:pt idx="760">
                  <c:v>1.9200169963873304E-2</c:v>
                </c:pt>
                <c:pt idx="761">
                  <c:v>1.9211581824597479E-2</c:v>
                </c:pt>
                <c:pt idx="762">
                  <c:v>1.9222789993244005E-2</c:v>
                </c:pt>
                <c:pt idx="763">
                  <c:v>1.9233794469812882E-2</c:v>
                </c:pt>
                <c:pt idx="764">
                  <c:v>1.9244595254385155E-2</c:v>
                </c:pt>
                <c:pt idx="765">
                  <c:v>1.9255192346960825E-2</c:v>
                </c:pt>
                <c:pt idx="766">
                  <c:v>1.92655857473778E-2</c:v>
                </c:pt>
                <c:pt idx="767">
                  <c:v>1.9275775455717126E-2</c:v>
                </c:pt>
                <c:pt idx="768">
                  <c:v>1.9285761471897755E-2</c:v>
                </c:pt>
                <c:pt idx="769">
                  <c:v>1.9295543796000736E-2</c:v>
                </c:pt>
                <c:pt idx="770">
                  <c:v>1.9305122427863974E-2</c:v>
                </c:pt>
                <c:pt idx="771">
                  <c:v>1.9314497367649563E-2</c:v>
                </c:pt>
                <c:pt idx="772">
                  <c:v>1.9323668615195411E-2</c:v>
                </c:pt>
                <c:pt idx="773">
                  <c:v>1.9332636170582562E-2</c:v>
                </c:pt>
                <c:pt idx="774">
                  <c:v>1.9341400033729972E-2</c:v>
                </c:pt>
                <c:pt idx="775">
                  <c:v>1.9350144151571991E-2</c:v>
                </c:pt>
                <c:pt idx="776">
                  <c:v>1.9359108959003946E-2</c:v>
                </c:pt>
                <c:pt idx="777">
                  <c:v>1.9368295904160782E-2</c:v>
                </c:pt>
                <c:pt idx="778">
                  <c:v>1.9377704987123545E-2</c:v>
                </c:pt>
                <c:pt idx="779">
                  <c:v>1.9387336208054329E-2</c:v>
                </c:pt>
                <c:pt idx="780">
                  <c:v>1.9397189566872086E-2</c:v>
                </c:pt>
                <c:pt idx="781">
                  <c:v>1.9407265063495771E-2</c:v>
                </c:pt>
                <c:pt idx="782">
                  <c:v>1.9417562698168522E-2</c:v>
                </c:pt>
                <c:pt idx="783">
                  <c:v>1.9428082470728247E-2</c:v>
                </c:pt>
                <c:pt idx="784">
                  <c:v>1.9438824381255992E-2</c:v>
                </c:pt>
                <c:pt idx="785">
                  <c:v>1.9449788429751758E-2</c:v>
                </c:pt>
                <c:pt idx="786">
                  <c:v>1.9460974616296589E-2</c:v>
                </c:pt>
                <c:pt idx="787">
                  <c:v>1.9472382940809441E-2</c:v>
                </c:pt>
                <c:pt idx="788">
                  <c:v>1.9484013403371359E-2</c:v>
                </c:pt>
                <c:pt idx="789">
                  <c:v>1.9495866004063389E-2</c:v>
                </c:pt>
                <c:pt idx="790">
                  <c:v>1.9507940742804486E-2</c:v>
                </c:pt>
                <c:pt idx="791">
                  <c:v>1.9520237619675695E-2</c:v>
                </c:pt>
                <c:pt idx="792">
                  <c:v>1.9532756634677018E-2</c:v>
                </c:pt>
                <c:pt idx="793">
                  <c:v>1.9545497787808452E-2</c:v>
                </c:pt>
                <c:pt idx="794">
                  <c:v>1.955846107907E-2</c:v>
                </c:pt>
                <c:pt idx="795">
                  <c:v>1.9571646508623752E-2</c:v>
                </c:pt>
                <c:pt idx="796">
                  <c:v>1.9585054076307618E-2</c:v>
                </c:pt>
                <c:pt idx="797">
                  <c:v>1.9598683782364734E-2</c:v>
                </c:pt>
                <c:pt idx="798">
                  <c:v>1.961253562663301E-2</c:v>
                </c:pt>
                <c:pt idx="799">
                  <c:v>1.9626609609193491E-2</c:v>
                </c:pt>
                <c:pt idx="800">
                  <c:v>1.9640905730127223E-2</c:v>
                </c:pt>
                <c:pt idx="801">
                  <c:v>1.965542398935316E-2</c:v>
                </c:pt>
                <c:pt idx="802">
                  <c:v>1.9670164387033395E-2</c:v>
                </c:pt>
                <c:pt idx="803">
                  <c:v>1.9685126923005836E-2</c:v>
                </c:pt>
                <c:pt idx="804">
                  <c:v>1.970031159751362E-2</c:v>
                </c:pt>
                <c:pt idx="805">
                  <c:v>1.9715718410475702E-2</c:v>
                </c:pt>
                <c:pt idx="806">
                  <c:v>1.9731347361892082E-2</c:v>
                </c:pt>
                <c:pt idx="807">
                  <c:v>1.9747198451843806E-2</c:v>
                </c:pt>
                <c:pt idx="808">
                  <c:v>1.9763271680249828E-2</c:v>
                </c:pt>
                <c:pt idx="809">
                  <c:v>1.9779567047353286E-2</c:v>
                </c:pt>
                <c:pt idx="810">
                  <c:v>1.9796084552992088E-2</c:v>
                </c:pt>
                <c:pt idx="811">
                  <c:v>1.9812824197247281E-2</c:v>
                </c:pt>
                <c:pt idx="812">
                  <c:v>1.9829785980280956E-2</c:v>
                </c:pt>
                <c:pt idx="813">
                  <c:v>1.9846969901931022E-2</c:v>
                </c:pt>
                <c:pt idx="814">
                  <c:v>1.9864375962359571E-2</c:v>
                </c:pt>
                <c:pt idx="815">
                  <c:v>1.9882004161485556E-2</c:v>
                </c:pt>
                <c:pt idx="816">
                  <c:v>1.9899854499390024E-2</c:v>
                </c:pt>
                <c:pt idx="817">
                  <c:v>1.9917926976235067E-2</c:v>
                </c:pt>
                <c:pt idx="818">
                  <c:v>1.9936221591858594E-2</c:v>
                </c:pt>
                <c:pt idx="819">
                  <c:v>1.9954738346341649E-2</c:v>
                </c:pt>
                <c:pt idx="820">
                  <c:v>1.997347723976528E-2</c:v>
                </c:pt>
                <c:pt idx="821">
                  <c:v>1.9992438272210533E-2</c:v>
                </c:pt>
                <c:pt idx="822">
                  <c:v>2.0011621443596361E-2</c:v>
                </c:pt>
                <c:pt idx="823">
                  <c:v>2.0031026754084857E-2</c:v>
                </c:pt>
                <c:pt idx="824">
                  <c:v>2.0050654203594975E-2</c:v>
                </c:pt>
                <c:pt idx="825">
                  <c:v>2.0070503792207761E-2</c:v>
                </c:pt>
                <c:pt idx="826">
                  <c:v>2.0090575519842169E-2</c:v>
                </c:pt>
                <c:pt idx="827">
                  <c:v>2.0110705438625143E-2</c:v>
                </c:pt>
                <c:pt idx="828">
                  <c:v>2.0130540429019739E-2</c:v>
                </c:pt>
                <c:pt idx="829">
                  <c:v>2.0150067879819433E-2</c:v>
                </c:pt>
                <c:pt idx="830">
                  <c:v>2.0169287790700041E-2</c:v>
                </c:pt>
                <c:pt idx="831">
                  <c:v>2.0188200161904701E-2</c:v>
                </c:pt>
                <c:pt idx="832">
                  <c:v>2.0206804993190275E-2</c:v>
                </c:pt>
                <c:pt idx="833">
                  <c:v>2.0225102284637808E-2</c:v>
                </c:pt>
                <c:pt idx="834">
                  <c:v>2.0243092036085208E-2</c:v>
                </c:pt>
                <c:pt idx="835">
                  <c:v>2.0260774247532476E-2</c:v>
                </c:pt>
                <c:pt idx="836">
                  <c:v>2.027814891897961E-2</c:v>
                </c:pt>
                <c:pt idx="837">
                  <c:v>2.0295216050345566E-2</c:v>
                </c:pt>
                <c:pt idx="838">
                  <c:v>2.0311975641549296E-2</c:v>
                </c:pt>
                <c:pt idx="839">
                  <c:v>2.0328427692671847E-2</c:v>
                </c:pt>
                <c:pt idx="840">
                  <c:v>2.0344572203470079E-2</c:v>
                </c:pt>
                <c:pt idx="841">
                  <c:v>2.0360409174106087E-2</c:v>
                </c:pt>
                <c:pt idx="842">
                  <c:v>2.0375938604417776E-2</c:v>
                </c:pt>
                <c:pt idx="843">
                  <c:v>2.0391160494405147E-2</c:v>
                </c:pt>
                <c:pt idx="844">
                  <c:v>2.0406074843906108E-2</c:v>
                </c:pt>
                <c:pt idx="845">
                  <c:v>2.0420681653163797E-2</c:v>
                </c:pt>
                <c:pt idx="846">
                  <c:v>2.0434980921935075E-2</c:v>
                </c:pt>
                <c:pt idx="847">
                  <c:v>2.0448972650219943E-2</c:v>
                </c:pt>
                <c:pt idx="848">
                  <c:v>2.04626568380184E-2</c:v>
                </c:pt>
                <c:pt idx="849">
                  <c:v>2.0476033485249401E-2</c:v>
                </c:pt>
                <c:pt idx="850">
                  <c:v>2.0489102591831898E-2</c:v>
                </c:pt>
                <c:pt idx="851">
                  <c:v>2.0501864157927985E-2</c:v>
                </c:pt>
                <c:pt idx="852">
                  <c:v>2.0514318183294522E-2</c:v>
                </c:pt>
                <c:pt idx="853">
                  <c:v>2.052646466793151E-2</c:v>
                </c:pt>
                <c:pt idx="854">
                  <c:v>2.0538303611919995E-2</c:v>
                </c:pt>
                <c:pt idx="855">
                  <c:v>2.054983501517893E-2</c:v>
                </c:pt>
                <c:pt idx="856">
                  <c:v>2.0561058877708316E-2</c:v>
                </c:pt>
                <c:pt idx="857">
                  <c:v>2.057197519934606E-2</c:v>
                </c:pt>
                <c:pt idx="858">
                  <c:v>2.0582583980254254E-2</c:v>
                </c:pt>
                <c:pt idx="859">
                  <c:v>2.0592885220270807E-2</c:v>
                </c:pt>
                <c:pt idx="860">
                  <c:v>2.0602878919314671E-2</c:v>
                </c:pt>
                <c:pt idx="861">
                  <c:v>2.0612565077628986E-2</c:v>
                </c:pt>
                <c:pt idx="862">
                  <c:v>2.0621943694889566E-2</c:v>
                </c:pt>
                <c:pt idx="863">
                  <c:v>2.0631014771258505E-2</c:v>
                </c:pt>
                <c:pt idx="864">
                  <c:v>2.0639778306654755E-2</c:v>
                </c:pt>
                <c:pt idx="865">
                  <c:v>2.064823430099727E-2</c:v>
                </c:pt>
                <c:pt idx="866">
                  <c:v>2.0656382754448144E-2</c:v>
                </c:pt>
                <c:pt idx="867">
                  <c:v>2.066422366668319E-2</c:v>
                </c:pt>
                <c:pt idx="868">
                  <c:v>2.0671757037945548E-2</c:v>
                </c:pt>
                <c:pt idx="869">
                  <c:v>2.0678982868154172E-2</c:v>
                </c:pt>
                <c:pt idx="870">
                  <c:v>2.0685901157228015E-2</c:v>
                </c:pt>
                <c:pt idx="871">
                  <c:v>2.0692511905248123E-2</c:v>
                </c:pt>
                <c:pt idx="872">
                  <c:v>2.0698815112052404E-2</c:v>
                </c:pt>
                <c:pt idx="873">
                  <c:v>2.0704810777802951E-2</c:v>
                </c:pt>
                <c:pt idx="874">
                  <c:v>2.0710498902337671E-2</c:v>
                </c:pt>
                <c:pt idx="875">
                  <c:v>2.0715879485656563E-2</c:v>
                </c:pt>
                <c:pt idx="876">
                  <c:v>2.0720952527840675E-2</c:v>
                </c:pt>
                <c:pt idx="877">
                  <c:v>2.0725718028890006E-2</c:v>
                </c:pt>
                <c:pt idx="878">
                  <c:v>2.0730175988642463E-2</c:v>
                </c:pt>
                <c:pt idx="879">
                  <c:v>2.0734366824473049E-2</c:v>
                </c:pt>
                <c:pt idx="880">
                  <c:v>2.073874576256185E-2</c:v>
                </c:pt>
                <c:pt idx="881">
                  <c:v>2.0743442563677661E-2</c:v>
                </c:pt>
                <c:pt idx="882">
                  <c:v>2.0748457227739436E-2</c:v>
                </c:pt>
                <c:pt idx="883">
                  <c:v>2.0753789754990315E-2</c:v>
                </c:pt>
                <c:pt idx="884">
                  <c:v>2.0759440145268204E-2</c:v>
                </c:pt>
                <c:pt idx="885">
                  <c:v>2.0765408398573104E-2</c:v>
                </c:pt>
                <c:pt idx="886">
                  <c:v>2.0771694514986061E-2</c:v>
                </c:pt>
                <c:pt idx="887">
                  <c:v>2.0778298494507075E-2</c:v>
                </c:pt>
                <c:pt idx="888">
                  <c:v>2.0785220337136145E-2</c:v>
                </c:pt>
                <c:pt idx="889">
                  <c:v>2.0792460042873273E-2</c:v>
                </c:pt>
                <c:pt idx="890">
                  <c:v>2.080001761188055E-2</c:v>
                </c:pt>
                <c:pt idx="891">
                  <c:v>2.0812554330172189E-2</c:v>
                </c:pt>
                <c:pt idx="892">
                  <c:v>2.0820884802655502E-2</c:v>
                </c:pt>
                <c:pt idx="893">
                  <c:v>2.0829533175014868E-2</c:v>
                </c:pt>
                <c:pt idx="894">
                  <c:v>2.0838499447358348E-2</c:v>
                </c:pt>
                <c:pt idx="895">
                  <c:v>2.0847783619739973E-2</c:v>
                </c:pt>
                <c:pt idx="896">
                  <c:v>2.0857385692213775E-2</c:v>
                </c:pt>
                <c:pt idx="897">
                  <c:v>2.0867305664860801E-2</c:v>
                </c:pt>
                <c:pt idx="898">
                  <c:v>2.0877543537735081E-2</c:v>
                </c:pt>
                <c:pt idx="899">
                  <c:v>2.088809931097169E-2</c:v>
                </c:pt>
                <c:pt idx="900">
                  <c:v>2.0898972984624658E-2</c:v>
                </c:pt>
                <c:pt idx="901">
                  <c:v>2.0910164558748022E-2</c:v>
                </c:pt>
                <c:pt idx="902">
                  <c:v>2.0921674033476854E-2</c:v>
                </c:pt>
                <c:pt idx="903">
                  <c:v>2.0933501408919218E-2</c:v>
                </c:pt>
                <c:pt idx="904">
                  <c:v>2.0945646685129143E-2</c:v>
                </c:pt>
                <c:pt idx="905">
                  <c:v>2.0958109862160661E-2</c:v>
                </c:pt>
                <c:pt idx="906">
                  <c:v>2.0970890940175867E-2</c:v>
                </c:pt>
                <c:pt idx="907">
                  <c:v>2.0988492003007897E-2</c:v>
                </c:pt>
                <c:pt idx="908">
                  <c:v>2.1002043567645012E-2</c:v>
                </c:pt>
                <c:pt idx="909">
                  <c:v>2.1015912995957509E-2</c:v>
                </c:pt>
                <c:pt idx="910">
                  <c:v>2.1030100288026432E-2</c:v>
                </c:pt>
                <c:pt idx="911">
                  <c:v>2.1044605443770736E-2</c:v>
                </c:pt>
                <c:pt idx="912">
                  <c:v>2.1059428463514607E-2</c:v>
                </c:pt>
                <c:pt idx="913">
                  <c:v>2.1074569347014904E-2</c:v>
                </c:pt>
                <c:pt idx="914">
                  <c:v>2.1090028094352675E-2</c:v>
                </c:pt>
                <c:pt idx="915">
                  <c:v>2.1105804705690012E-2</c:v>
                </c:pt>
                <c:pt idx="916">
                  <c:v>2.1121899181026915E-2</c:v>
                </c:pt>
                <c:pt idx="917">
                  <c:v>2.1138311520363384E-2</c:v>
                </c:pt>
                <c:pt idx="918">
                  <c:v>2.1155041723780466E-2</c:v>
                </c:pt>
                <c:pt idx="919">
                  <c:v>2.1172089791278159E-2</c:v>
                </c:pt>
                <c:pt idx="920">
                  <c:v>2.1189455722937511E-2</c:v>
                </c:pt>
                <c:pt idx="921">
                  <c:v>2.1207139518758522E-2</c:v>
                </c:pt>
                <c:pt idx="922">
                  <c:v>2.1225141178903284E-2</c:v>
                </c:pt>
                <c:pt idx="923">
                  <c:v>2.1243460703290751E-2</c:v>
                </c:pt>
                <c:pt idx="924">
                  <c:v>2.1262098092001969E-2</c:v>
                </c:pt>
                <c:pt idx="925">
                  <c:v>2.128105334519903E-2</c:v>
                </c:pt>
                <c:pt idx="926">
                  <c:v>2.1300326462719843E-2</c:v>
                </c:pt>
                <c:pt idx="927">
                  <c:v>2.1319917444726499E-2</c:v>
                </c:pt>
                <c:pt idx="928">
                  <c:v>2.1339826291300046E-2</c:v>
                </c:pt>
                <c:pt idx="929">
                  <c:v>2.1360053002521528E-2</c:v>
                </c:pt>
                <c:pt idx="930">
                  <c:v>2.1380585821574316E-2</c:v>
                </c:pt>
                <c:pt idx="931">
                  <c:v>2.1401095559618888E-2</c:v>
                </c:pt>
                <c:pt idx="932">
                  <c:v>2.1421429379092638E-2</c:v>
                </c:pt>
                <c:pt idx="933">
                  <c:v>2.144158727991452E-2</c:v>
                </c:pt>
                <c:pt idx="934">
                  <c:v>2.1461569261922442E-2</c:v>
                </c:pt>
                <c:pt idx="935">
                  <c:v>2.1481375325197449E-2</c:v>
                </c:pt>
                <c:pt idx="936">
                  <c:v>2.1501005469658496E-2</c:v>
                </c:pt>
                <c:pt idx="937">
                  <c:v>2.1520459695305583E-2</c:v>
                </c:pt>
                <c:pt idx="938">
                  <c:v>2.1539738002138709E-2</c:v>
                </c:pt>
                <c:pt idx="939">
                  <c:v>2.1558840390157874E-2</c:v>
                </c:pt>
                <c:pt idx="940">
                  <c:v>2.1577766859200986E-2</c:v>
                </c:pt>
                <c:pt idx="941">
                  <c:v>2.1596517409349092E-2</c:v>
                </c:pt>
                <c:pt idx="942">
                  <c:v>2.1615092040521144E-2</c:v>
                </c:pt>
                <c:pt idx="943">
                  <c:v>2.1633490752717144E-2</c:v>
                </c:pt>
                <c:pt idx="944">
                  <c:v>2.165171354593709E-2</c:v>
                </c:pt>
                <c:pt idx="945">
                  <c:v>2.1669760420099937E-2</c:v>
                </c:pt>
                <c:pt idx="946">
                  <c:v>2.1687631375124639E-2</c:v>
                </c:pt>
                <c:pt idx="947">
                  <c:v>2.1705326411254333E-2</c:v>
                </c:pt>
                <c:pt idx="948">
                  <c:v>2.1722845528164836E-2</c:v>
                </c:pt>
                <c:pt idx="949">
                  <c:v>2.1740188725937193E-2</c:v>
                </c:pt>
                <c:pt idx="950">
                  <c:v>2.1757356004571404E-2</c:v>
                </c:pt>
                <c:pt idx="951">
                  <c:v>2.1774347363986424E-2</c:v>
                </c:pt>
                <c:pt idx="952">
                  <c:v>2.1791162804263298E-2</c:v>
                </c:pt>
                <c:pt idx="953">
                  <c:v>2.1807802325239933E-2</c:v>
                </c:pt>
                <c:pt idx="954">
                  <c:v>2.1824265926997377E-2</c:v>
                </c:pt>
                <c:pt idx="955">
                  <c:v>2.1840553609454583E-2</c:v>
                </c:pt>
                <c:pt idx="956">
                  <c:v>2.185666537261155E-2</c:v>
                </c:pt>
                <c:pt idx="957">
                  <c:v>2.1872601216468279E-2</c:v>
                </c:pt>
                <c:pt idx="958">
                  <c:v>2.1888361140862678E-2</c:v>
                </c:pt>
                <c:pt idx="959">
                  <c:v>2.1903945146037884E-2</c:v>
                </c:pt>
                <c:pt idx="960">
                  <c:v>2.191935323175076E-2</c:v>
                </c:pt>
                <c:pt idx="961">
                  <c:v>2.1934585398001305E-2</c:v>
                </c:pt>
                <c:pt idx="962">
                  <c:v>2.1949641644870566E-2</c:v>
                </c:pt>
                <c:pt idx="963">
                  <c:v>2.1964521972277495E-2</c:v>
                </c:pt>
                <c:pt idx="964">
                  <c:v>2.1979226380141048E-2</c:v>
                </c:pt>
                <c:pt idx="965">
                  <c:v>2.1993754868623316E-2</c:v>
                </c:pt>
                <c:pt idx="966">
                  <c:v>2.2008107437481161E-2</c:v>
                </c:pt>
                <c:pt idx="967">
                  <c:v>2.2022284086795629E-2</c:v>
                </c:pt>
                <c:pt idx="968">
                  <c:v>2.203628481656672E-2</c:v>
                </c:pt>
                <c:pt idx="969">
                  <c:v>2.2050109626713388E-2</c:v>
                </c:pt>
                <c:pt idx="970">
                  <c:v>2.2063758517316678E-2</c:v>
                </c:pt>
                <c:pt idx="971">
                  <c:v>2.2077231488295546E-2</c:v>
                </c:pt>
                <c:pt idx="972">
                  <c:v>2.2090528539568943E-2</c:v>
                </c:pt>
                <c:pt idx="973">
                  <c:v>2.2103649671136871E-2</c:v>
                </c:pt>
                <c:pt idx="974">
                  <c:v>2.2116594883080376E-2</c:v>
                </c:pt>
                <c:pt idx="975">
                  <c:v>2.2129364175399457E-2</c:v>
                </c:pt>
                <c:pt idx="976">
                  <c:v>2.2141957547850977E-2</c:v>
                </c:pt>
                <c:pt idx="977">
                  <c:v>2.2154375000678073E-2</c:v>
                </c:pt>
                <c:pt idx="978">
                  <c:v>2.2166616533718653E-2</c:v>
                </c:pt>
                <c:pt idx="979">
                  <c:v>2.2178682146972717E-2</c:v>
                </c:pt>
                <c:pt idx="980">
                  <c:v>2.2190571840359219E-2</c:v>
                </c:pt>
                <c:pt idx="981">
                  <c:v>2.2202285614040251E-2</c:v>
                </c:pt>
                <c:pt idx="982">
                  <c:v>2.2213823467853722E-2</c:v>
                </c:pt>
                <c:pt idx="983">
                  <c:v>2.222518540179963E-2</c:v>
                </c:pt>
                <c:pt idx="984">
                  <c:v>2.2236371415959022E-2</c:v>
                </c:pt>
                <c:pt idx="985">
                  <c:v>2.2247381510169806E-2</c:v>
                </c:pt>
                <c:pt idx="986">
                  <c:v>2.2258215684513027E-2</c:v>
                </c:pt>
                <c:pt idx="987">
                  <c:v>2.2268873938907641E-2</c:v>
                </c:pt>
                <c:pt idx="988">
                  <c:v>2.2279356273515738E-2</c:v>
                </c:pt>
                <c:pt idx="989">
                  <c:v>2.2289662688013134E-2</c:v>
                </c:pt>
                <c:pt idx="990">
                  <c:v>2.2299793182642969E-2</c:v>
                </c:pt>
                <c:pt idx="991">
                  <c:v>2.2309747757324194E-2</c:v>
                </c:pt>
                <c:pt idx="992">
                  <c:v>2.2319526411975765E-2</c:v>
                </c:pt>
                <c:pt idx="993">
                  <c:v>2.2329129146597682E-2</c:v>
                </c:pt>
                <c:pt idx="994">
                  <c:v>2.2338555961270989E-2</c:v>
                </c:pt>
                <c:pt idx="995">
                  <c:v>2.2347806855914643E-2</c:v>
                </c:pt>
                <c:pt idx="996">
                  <c:v>2.2356881830528641E-2</c:v>
                </c:pt>
                <c:pt idx="997">
                  <c:v>2.2365780885031938E-2</c:v>
                </c:pt>
                <c:pt idx="998">
                  <c:v>2.2374504019586627E-2</c:v>
                </c:pt>
                <c:pt idx="999">
                  <c:v>2.2383051233949569E-2</c:v>
                </c:pt>
                <c:pt idx="1000">
                  <c:v>2.2391422528282856E-2</c:v>
                </c:pt>
                <c:pt idx="1001">
                  <c:v>2.2399617902505442E-2</c:v>
                </c:pt>
                <c:pt idx="1002">
                  <c:v>2.2407637356617327E-2</c:v>
                </c:pt>
                <c:pt idx="1003">
                  <c:v>2.2415480890537465E-2</c:v>
                </c:pt>
                <c:pt idx="1004">
                  <c:v>2.2423148504427948E-2</c:v>
                </c:pt>
                <c:pt idx="1005">
                  <c:v>2.2430640198126683E-2</c:v>
                </c:pt>
                <c:pt idx="1006">
                  <c:v>2.2437955971633672E-2</c:v>
                </c:pt>
                <c:pt idx="1007">
                  <c:v>2.2445095825029959E-2</c:v>
                </c:pt>
                <c:pt idx="1008">
                  <c:v>2.2452059758234499E-2</c:v>
                </c:pt>
                <c:pt idx="1009">
                  <c:v>2.2458847771247292E-2</c:v>
                </c:pt>
                <c:pt idx="1010">
                  <c:v>2.2465459864068338E-2</c:v>
                </c:pt>
                <c:pt idx="1011">
                  <c:v>2.2471896036697636E-2</c:v>
                </c:pt>
                <c:pt idx="1012">
                  <c:v>2.2478156288973095E-2</c:v>
                </c:pt>
                <c:pt idx="1013">
                  <c:v>2.2484240621137852E-2</c:v>
                </c:pt>
                <c:pt idx="1014">
                  <c:v>2.2490149033110862E-2</c:v>
                </c:pt>
                <c:pt idx="1015">
                  <c:v>2.2495881524811079E-2</c:v>
                </c:pt>
                <c:pt idx="1016">
                  <c:v>2.2501438096157456E-2</c:v>
                </c:pt>
                <c:pt idx="1017">
                  <c:v>2.2506818747393131E-2</c:v>
                </c:pt>
                <c:pt idx="1018">
                  <c:v>2.2512023478274967E-2</c:v>
                </c:pt>
                <c:pt idx="1019">
                  <c:v>2.2517052288965056E-2</c:v>
                </c:pt>
                <c:pt idx="1020">
                  <c:v>2.2521905179301305E-2</c:v>
                </c:pt>
                <c:pt idx="1021">
                  <c:v>2.2526582149283714E-2</c:v>
                </c:pt>
                <c:pt idx="1022">
                  <c:v>2.2531083199074375E-2</c:v>
                </c:pt>
                <c:pt idx="1023">
                  <c:v>2.2535408328511197E-2</c:v>
                </c:pt>
                <c:pt idx="1024">
                  <c:v>2.2539557537675226E-2</c:v>
                </c:pt>
                <c:pt idx="1025">
                  <c:v>2.2543530826485414E-2</c:v>
                </c:pt>
                <c:pt idx="1026">
                  <c:v>2.2547328194941763E-2</c:v>
                </c:pt>
                <c:pt idx="1027">
                  <c:v>2.2550949643206364E-2</c:v>
                </c:pt>
                <c:pt idx="1028">
                  <c:v>2.2554395171036079E-2</c:v>
                </c:pt>
                <c:pt idx="1029">
                  <c:v>2.2557664778593001E-2</c:v>
                </c:pt>
                <c:pt idx="1030">
                  <c:v>2.2560758465715036E-2</c:v>
                </c:pt>
                <c:pt idx="1031">
                  <c:v>2.2563676232483232E-2</c:v>
                </c:pt>
                <c:pt idx="1032">
                  <c:v>2.2566418078978634E-2</c:v>
                </c:pt>
                <c:pt idx="1033">
                  <c:v>2.2568984005120196E-2</c:v>
                </c:pt>
                <c:pt idx="1034">
                  <c:v>2.2571374010907919E-2</c:v>
                </c:pt>
                <c:pt idx="1035">
                  <c:v>2.2573654015658473E-2</c:v>
                </c:pt>
                <c:pt idx="1036">
                  <c:v>2.2575910181780179E-2</c:v>
                </c:pt>
                <c:pt idx="1037">
                  <c:v>2.2578143028131326E-2</c:v>
                </c:pt>
                <c:pt idx="1038">
                  <c:v>2.2580352554955052E-2</c:v>
                </c:pt>
                <c:pt idx="1039">
                  <c:v>2.2582538762089266E-2</c:v>
                </c:pt>
                <c:pt idx="1040">
                  <c:v>2.2584701649615013E-2</c:v>
                </c:pt>
                <c:pt idx="1041">
                  <c:v>2.2586841217451248E-2</c:v>
                </c:pt>
                <c:pt idx="1042">
                  <c:v>2.258895746559797E-2</c:v>
                </c:pt>
                <c:pt idx="1043">
                  <c:v>2.2591050394136225E-2</c:v>
                </c:pt>
                <c:pt idx="1044">
                  <c:v>2.2593120003066014E-2</c:v>
                </c:pt>
                <c:pt idx="1045">
                  <c:v>2.2595166292387336E-2</c:v>
                </c:pt>
                <c:pt idx="1046">
                  <c:v>2.25971892619381E-2</c:v>
                </c:pt>
                <c:pt idx="1047">
                  <c:v>2.2599472672496512E-2</c:v>
                </c:pt>
                <c:pt idx="1048">
                  <c:v>2.2601445671422971E-2</c:v>
                </c:pt>
                <c:pt idx="1049">
                  <c:v>2.2603395350740962E-2</c:v>
                </c:pt>
                <c:pt idx="1050">
                  <c:v>2.2605321710369441E-2</c:v>
                </c:pt>
                <c:pt idx="1051">
                  <c:v>2.2607224750389454E-2</c:v>
                </c:pt>
                <c:pt idx="1052">
                  <c:v>2.2609104470719954E-2</c:v>
                </c:pt>
                <c:pt idx="1053">
                  <c:v>2.2610960871360941E-2</c:v>
                </c:pt>
                <c:pt idx="1054">
                  <c:v>2.2612793952474508E-2</c:v>
                </c:pt>
                <c:pt idx="1055">
                  <c:v>2.261460371373647E-2</c:v>
                </c:pt>
                <c:pt idx="1056">
                  <c:v>2.2616390155471011E-2</c:v>
                </c:pt>
                <c:pt idx="1057">
                  <c:v>2.2618153277597086E-2</c:v>
                </c:pt>
                <c:pt idx="1058">
                  <c:v>2.2619893079952602E-2</c:v>
                </c:pt>
                <c:pt idx="1059">
                  <c:v>2.2621609562780698E-2</c:v>
                </c:pt>
                <c:pt idx="1060">
                  <c:v>2.2623302725919281E-2</c:v>
                </c:pt>
                <c:pt idx="1061">
                  <c:v>2.2624972569368351E-2</c:v>
                </c:pt>
                <c:pt idx="1062">
                  <c:v>2.2626619093208955E-2</c:v>
                </c:pt>
                <c:pt idx="1063">
                  <c:v>2.2628242297360046E-2</c:v>
                </c:pt>
                <c:pt idx="1064">
                  <c:v>2.2629842181821624E-2</c:v>
                </c:pt>
                <c:pt idx="1065">
                  <c:v>2.2631418746755783E-2</c:v>
                </c:pt>
                <c:pt idx="1066">
                  <c:v>2.2632971991838335E-2</c:v>
                </c:pt>
                <c:pt idx="1067">
                  <c:v>2.2634501917474514E-2</c:v>
                </c:pt>
                <c:pt idx="1068">
                  <c:v>2.2636008523340134E-2</c:v>
                </c:pt>
                <c:pt idx="1069">
                  <c:v>2.2637491809597288E-2</c:v>
                </c:pt>
                <c:pt idx="1070">
                  <c:v>2.2638951776083882E-2</c:v>
                </c:pt>
                <c:pt idx="1071">
                  <c:v>2.2640388423043056E-2</c:v>
                </c:pt>
                <c:pt idx="1072">
                  <c:v>2.2641801750231672E-2</c:v>
                </c:pt>
                <c:pt idx="1073">
                  <c:v>2.2643191757892867E-2</c:v>
                </c:pt>
                <c:pt idx="1074">
                  <c:v>2.2644558445864549E-2</c:v>
                </c:pt>
                <c:pt idx="1075">
                  <c:v>2.2645901814146718E-2</c:v>
                </c:pt>
                <c:pt idx="1076">
                  <c:v>2.2647221862739375E-2</c:v>
                </c:pt>
                <c:pt idx="1077">
                  <c:v>2.2648518591723565E-2</c:v>
                </c:pt>
                <c:pt idx="1078">
                  <c:v>2.2649792001018243E-2</c:v>
                </c:pt>
                <c:pt idx="1079">
                  <c:v>2.2651042090704454E-2</c:v>
                </c:pt>
                <c:pt idx="1080">
                  <c:v>2.2652268860701152E-2</c:v>
                </c:pt>
                <c:pt idx="1081">
                  <c:v>2.2653472311008338E-2</c:v>
                </c:pt>
                <c:pt idx="1082">
                  <c:v>2.2654652441707057E-2</c:v>
                </c:pt>
                <c:pt idx="1083">
                  <c:v>2.2655809252716264E-2</c:v>
                </c:pt>
                <c:pt idx="1084">
                  <c:v>2.2656942744117003E-2</c:v>
                </c:pt>
                <c:pt idx="1085">
                  <c:v>2.2658052915747184E-2</c:v>
                </c:pt>
                <c:pt idx="1086">
                  <c:v>2.2659139767849945E-2</c:v>
                </c:pt>
                <c:pt idx="1087">
                  <c:v>2.2660203300182147E-2</c:v>
                </c:pt>
                <c:pt idx="1088">
                  <c:v>2.2661243512905882E-2</c:v>
                </c:pt>
                <c:pt idx="1089">
                  <c:v>2.2662260406021151E-2</c:v>
                </c:pt>
                <c:pt idx="1090">
                  <c:v>2.2663253979365861E-2</c:v>
                </c:pt>
                <c:pt idx="1091">
                  <c:v>2.2664224233102104E-2</c:v>
                </c:pt>
                <c:pt idx="1092">
                  <c:v>2.2665171167148834E-2</c:v>
                </c:pt>
                <c:pt idx="1093">
                  <c:v>2.2666094781587098E-2</c:v>
                </c:pt>
                <c:pt idx="1094">
                  <c:v>2.266699507633585E-2</c:v>
                </c:pt>
                <c:pt idx="1095">
                  <c:v>2.2667872051476134E-2</c:v>
                </c:pt>
                <c:pt idx="1096">
                  <c:v>2.266872570684586E-2</c:v>
                </c:pt>
                <c:pt idx="1097">
                  <c:v>2.266955604260712E-2</c:v>
                </c:pt>
                <c:pt idx="1098">
                  <c:v>2.2670363058759913E-2</c:v>
                </c:pt>
                <c:pt idx="1099">
                  <c:v>2.2671146755223193E-2</c:v>
                </c:pt>
                <c:pt idx="1100">
                  <c:v>2.2671907131915914E-2</c:v>
                </c:pt>
                <c:pt idx="1101">
                  <c:v>2.2672644189081215E-2</c:v>
                </c:pt>
                <c:pt idx="1102">
                  <c:v>2.2673357926475957E-2</c:v>
                </c:pt>
                <c:pt idx="1103">
                  <c:v>2.2674048344343278E-2</c:v>
                </c:pt>
                <c:pt idx="1104">
                  <c:v>2.2674715442440041E-2</c:v>
                </c:pt>
                <c:pt idx="1105">
                  <c:v>2.2675359220928337E-2</c:v>
                </c:pt>
                <c:pt idx="1106">
                  <c:v>2.2675979679646074E-2</c:v>
                </c:pt>
                <c:pt idx="1107">
                  <c:v>2.2676576818836391E-2</c:v>
                </c:pt>
                <c:pt idx="1108">
                  <c:v>2.2677150638337196E-2</c:v>
                </c:pt>
                <c:pt idx="1109">
                  <c:v>2.2677701138067441E-2</c:v>
                </c:pt>
                <c:pt idx="1110">
                  <c:v>2.2678228318270266E-2</c:v>
                </c:pt>
                <c:pt idx="1111">
                  <c:v>2.2678732178783578E-2</c:v>
                </c:pt>
                <c:pt idx="1112">
                  <c:v>2.2679212719526332E-2</c:v>
                </c:pt>
                <c:pt idx="1113">
                  <c:v>2.2679669940741665E-2</c:v>
                </c:pt>
                <c:pt idx="1114">
                  <c:v>2.2680103842186439E-2</c:v>
                </c:pt>
                <c:pt idx="1115">
                  <c:v>2.2680514424022746E-2</c:v>
                </c:pt>
                <c:pt idx="1116">
                  <c:v>2.2680901686250587E-2</c:v>
                </c:pt>
                <c:pt idx="1117">
                  <c:v>2.268126562870787E-2</c:v>
                </c:pt>
                <c:pt idx="1118">
                  <c:v>2.2681606251556685E-2</c:v>
                </c:pt>
                <c:pt idx="1119">
                  <c:v>2.2681923554715988E-2</c:v>
                </c:pt>
                <c:pt idx="1120">
                  <c:v>2.2682217538185778E-2</c:v>
                </c:pt>
                <c:pt idx="1121">
                  <c:v>2.2682488202047102E-2</c:v>
                </c:pt>
                <c:pt idx="1122">
                  <c:v>2.2682735546218913E-2</c:v>
                </c:pt>
                <c:pt idx="1123">
                  <c:v>2.2682959570701211E-2</c:v>
                </c:pt>
                <c:pt idx="1124">
                  <c:v>2.2683160275575043E-2</c:v>
                </c:pt>
                <c:pt idx="1125">
                  <c:v>2.2683337660759362E-2</c:v>
                </c:pt>
                <c:pt idx="1126">
                  <c:v>2.2683491726254168E-2</c:v>
                </c:pt>
                <c:pt idx="1127">
                  <c:v>2.2683622472140508E-2</c:v>
                </c:pt>
                <c:pt idx="1128">
                  <c:v>2.2683729898337335E-2</c:v>
                </c:pt>
                <c:pt idx="1129">
                  <c:v>2.2683814004763603E-2</c:v>
                </c:pt>
                <c:pt idx="1130">
                  <c:v>2.2683874791662451E-2</c:v>
                </c:pt>
                <c:pt idx="1131">
                  <c:v>2.2683912258871786E-2</c:v>
                </c:pt>
                <c:pt idx="1132">
                  <c:v>2.2683926406391608E-2</c:v>
                </c:pt>
                <c:pt idx="1133">
                  <c:v>2.2683917234221918E-2</c:v>
                </c:pt>
                <c:pt idx="1134">
                  <c:v>2.2683884742362714E-2</c:v>
                </c:pt>
                <c:pt idx="1135">
                  <c:v>2.2683828930976091E-2</c:v>
                </c:pt>
                <c:pt idx="1136">
                  <c:v>2.2683749799899955E-2</c:v>
                </c:pt>
                <c:pt idx="1137">
                  <c:v>2.268364734905326E-2</c:v>
                </c:pt>
                <c:pt idx="1138">
                  <c:v>2.2683521578598098E-2</c:v>
                </c:pt>
                <c:pt idx="1139">
                  <c:v>2.2683372488372378E-2</c:v>
                </c:pt>
                <c:pt idx="1140">
                  <c:v>2.2683200078700283E-2</c:v>
                </c:pt>
                <c:pt idx="1141">
                  <c:v>2.2683004349176583E-2</c:v>
                </c:pt>
                <c:pt idx="1142">
                  <c:v>2.2682785300044417E-2</c:v>
                </c:pt>
                <c:pt idx="1143">
                  <c:v>2.2682542931222738E-2</c:v>
                </c:pt>
                <c:pt idx="1144">
                  <c:v>2.2682277242792592E-2</c:v>
                </c:pt>
                <c:pt idx="1145">
                  <c:v>2.2681988234672934E-2</c:v>
                </c:pt>
                <c:pt idx="1146">
                  <c:v>2.2681675906944809E-2</c:v>
                </c:pt>
                <c:pt idx="1147">
                  <c:v>2.2681340259446126E-2</c:v>
                </c:pt>
                <c:pt idx="1148">
                  <c:v>2.2680981292338975E-2</c:v>
                </c:pt>
                <c:pt idx="1149">
                  <c:v>2.2680599005542312E-2</c:v>
                </c:pt>
                <c:pt idx="1150">
                  <c:v>2.2680193399137183E-2</c:v>
                </c:pt>
                <c:pt idx="1151">
                  <c:v>2.2679701294224808E-2</c:v>
                </c:pt>
                <c:pt idx="1152">
                  <c:v>2.2679245717033281E-2</c:v>
                </c:pt>
                <c:pt idx="1153">
                  <c:v>2.2678766820233287E-2</c:v>
                </c:pt>
                <c:pt idx="1154">
                  <c:v>2.2678264603743781E-2</c:v>
                </c:pt>
                <c:pt idx="1155">
                  <c:v>2.2677739067645808E-2</c:v>
                </c:pt>
                <c:pt idx="1156">
                  <c:v>2.2677190211777276E-2</c:v>
                </c:pt>
                <c:pt idx="1157">
                  <c:v>2.2676618036300278E-2</c:v>
                </c:pt>
                <c:pt idx="1158">
                  <c:v>2.2676022541214813E-2</c:v>
                </c:pt>
                <c:pt idx="1159">
                  <c:v>2.2675403726439836E-2</c:v>
                </c:pt>
                <c:pt idx="1160">
                  <c:v>2.2674761591975345E-2</c:v>
                </c:pt>
                <c:pt idx="1161">
                  <c:v>2.2674096137821342E-2</c:v>
                </c:pt>
                <c:pt idx="1162">
                  <c:v>2.2673407364058873E-2</c:v>
                </c:pt>
                <c:pt idx="1163">
                  <c:v>2.2672695270606891E-2</c:v>
                </c:pt>
                <c:pt idx="1164">
                  <c:v>2.2671959857546442E-2</c:v>
                </c:pt>
                <c:pt idx="1165">
                  <c:v>2.2671201124715434E-2</c:v>
                </c:pt>
                <c:pt idx="1166">
                  <c:v>2.2670419072357006E-2</c:v>
                </c:pt>
                <c:pt idx="1167">
                  <c:v>2.2672194904112208E-2</c:v>
                </c:pt>
                <c:pt idx="1168">
                  <c:v>2.266878500840952E-2</c:v>
                </c:pt>
                <c:pt idx="1169">
                  <c:v>2.2667932996982554E-2</c:v>
                </c:pt>
                <c:pt idx="1170">
                  <c:v>2.2667057665947121E-2</c:v>
                </c:pt>
                <c:pt idx="1171">
                  <c:v>2.266615901514113E-2</c:v>
                </c:pt>
                <c:pt idx="1172">
                  <c:v>2.2665237044726672E-2</c:v>
                </c:pt>
                <c:pt idx="1173">
                  <c:v>2.2664291754703747E-2</c:v>
                </c:pt>
                <c:pt idx="1174">
                  <c:v>2.266332314499131E-2</c:v>
                </c:pt>
                <c:pt idx="1175">
                  <c:v>2.266233121558936E-2</c:v>
                </c:pt>
                <c:pt idx="1176">
                  <c:v>2.2661315966497897E-2</c:v>
                </c:pt>
                <c:pt idx="1177">
                  <c:v>2.2660277397797968E-2</c:v>
                </c:pt>
                <c:pt idx="1178">
                  <c:v>2.2659215509408526E-2</c:v>
                </c:pt>
                <c:pt idx="1179">
                  <c:v>2.2658130301410617E-2</c:v>
                </c:pt>
                <c:pt idx="1180">
                  <c:v>2.265702177364215E-2</c:v>
                </c:pt>
                <c:pt idx="1181">
                  <c:v>2.2655889926346262E-2</c:v>
                </c:pt>
                <c:pt idx="1182">
                  <c:v>2.2654734759279815E-2</c:v>
                </c:pt>
                <c:pt idx="1183">
                  <c:v>2.2653556272685949E-2</c:v>
                </c:pt>
                <c:pt idx="1184">
                  <c:v>2.2652354466240476E-2</c:v>
                </c:pt>
                <c:pt idx="1185">
                  <c:v>2.2651129340267584E-2</c:v>
                </c:pt>
                <c:pt idx="1186">
                  <c:v>2.2649880894686225E-2</c:v>
                </c:pt>
                <c:pt idx="1187">
                  <c:v>2.2648609129334307E-2</c:v>
                </c:pt>
                <c:pt idx="1188">
                  <c:v>2.2647314044373923E-2</c:v>
                </c:pt>
                <c:pt idx="1189">
                  <c:v>2.2645995639805072E-2</c:v>
                </c:pt>
                <c:pt idx="1190">
                  <c:v>2.2644653915546709E-2</c:v>
                </c:pt>
                <c:pt idx="1191">
                  <c:v>2.2643287443482318E-2</c:v>
                </c:pt>
                <c:pt idx="1192">
                  <c:v>2.2641887732960386E-2</c:v>
                </c:pt>
                <c:pt idx="1193">
                  <c:v>2.2640453355864398E-2</c:v>
                </c:pt>
                <c:pt idx="1194">
                  <c:v>2.2638984312113308E-2</c:v>
                </c:pt>
                <c:pt idx="1195">
                  <c:v>2.2637480601869209E-2</c:v>
                </c:pt>
                <c:pt idx="1196">
                  <c:v>2.2635942224970007E-2</c:v>
                </c:pt>
                <c:pt idx="1197">
                  <c:v>2.2634369181415703E-2</c:v>
                </c:pt>
                <c:pt idx="1198">
                  <c:v>2.263276147136839E-2</c:v>
                </c:pt>
                <c:pt idx="1199">
                  <c:v>2.2631119094665975E-2</c:v>
                </c:pt>
                <c:pt idx="1200">
                  <c:v>2.262944205147055E-2</c:v>
                </c:pt>
                <c:pt idx="1201">
                  <c:v>2.2627730341538976E-2</c:v>
                </c:pt>
                <c:pt idx="1202">
                  <c:v>2.2625983965033347E-2</c:v>
                </c:pt>
                <c:pt idx="1203">
                  <c:v>2.2625089755806686E-2</c:v>
                </c:pt>
                <c:pt idx="1204">
                  <c:v>2.2623263915151719E-2</c:v>
                </c:pt>
                <c:pt idx="1205">
                  <c:v>2.2621403403600231E-2</c:v>
                </c:pt>
                <c:pt idx="1206">
                  <c:v>2.2619508221179235E-2</c:v>
                </c:pt>
                <c:pt idx="1207">
                  <c:v>2.2617578367915746E-2</c:v>
                </c:pt>
                <c:pt idx="1208">
                  <c:v>2.2615613843782748E-2</c:v>
                </c:pt>
                <c:pt idx="1209">
                  <c:v>2.2613614648807255E-2</c:v>
                </c:pt>
                <c:pt idx="1210">
                  <c:v>2.2611580782962253E-2</c:v>
                </c:pt>
                <c:pt idx="1211">
                  <c:v>2.2609512246247746E-2</c:v>
                </c:pt>
                <c:pt idx="1212">
                  <c:v>2.2607409038717757E-2</c:v>
                </c:pt>
                <c:pt idx="1213">
                  <c:v>2.2605271160291245E-2</c:v>
                </c:pt>
                <c:pt idx="1214">
                  <c:v>2.2603098611022242E-2</c:v>
                </c:pt>
                <c:pt idx="1215">
                  <c:v>2.2600891390910743E-2</c:v>
                </c:pt>
                <c:pt idx="1216">
                  <c:v>2.2598649499983768E-2</c:v>
                </c:pt>
                <c:pt idx="1217">
                  <c:v>2.2596372938160268E-2</c:v>
                </c:pt>
                <c:pt idx="1218">
                  <c:v>2.2591662460592632E-2</c:v>
                </c:pt>
                <c:pt idx="1219">
                  <c:v>2.2589301990338928E-2</c:v>
                </c:pt>
                <c:pt idx="1220">
                  <c:v>2.2586906853511168E-2</c:v>
                </c:pt>
                <c:pt idx="1221">
                  <c:v>2.2584477050109353E-2</c:v>
                </c:pt>
                <c:pt idx="1222">
                  <c:v>2.2582012580214528E-2</c:v>
                </c:pt>
                <c:pt idx="1223">
                  <c:v>2.2579513443745647E-2</c:v>
                </c:pt>
                <c:pt idx="1224">
                  <c:v>2.2576979640540618E-2</c:v>
                </c:pt>
                <c:pt idx="1225">
                  <c:v>2.2574411170923625E-2</c:v>
                </c:pt>
                <c:pt idx="1226">
                  <c:v>2.257180803465153E-2</c:v>
                </c:pt>
                <c:pt idx="1227">
                  <c:v>2.256917023180538E-2</c:v>
                </c:pt>
                <c:pt idx="1228">
                  <c:v>2.256649776246622E-2</c:v>
                </c:pt>
                <c:pt idx="1229">
                  <c:v>2.2563790626471958E-2</c:v>
                </c:pt>
                <c:pt idx="1230">
                  <c:v>2.256104882390364E-2</c:v>
                </c:pt>
                <c:pt idx="1231">
                  <c:v>2.2558272354761266E-2</c:v>
                </c:pt>
                <c:pt idx="1232">
                  <c:v>2.2555461219125883E-2</c:v>
                </c:pt>
                <c:pt idx="1233">
                  <c:v>2.2552615416835398E-2</c:v>
                </c:pt>
                <c:pt idx="1234">
                  <c:v>2.2549734948051903E-2</c:v>
                </c:pt>
                <c:pt idx="1235">
                  <c:v>2.2546819812694352E-2</c:v>
                </c:pt>
                <c:pt idx="1236">
                  <c:v>2.2543870010762745E-2</c:v>
                </c:pt>
                <c:pt idx="1237">
                  <c:v>2.2540885542257083E-2</c:v>
                </c:pt>
                <c:pt idx="1238">
                  <c:v>2.2537866407177365E-2</c:v>
                </c:pt>
                <c:pt idx="1239">
                  <c:v>2.2534812605523591E-2</c:v>
                </c:pt>
                <c:pt idx="1240">
                  <c:v>2.2531724137295761E-2</c:v>
                </c:pt>
                <c:pt idx="1241">
                  <c:v>2.2528601002574922E-2</c:v>
                </c:pt>
                <c:pt idx="1242">
                  <c:v>2.252544320119898E-2</c:v>
                </c:pt>
                <c:pt idx="1243">
                  <c:v>2.2522250733330029E-2</c:v>
                </c:pt>
                <c:pt idx="1244">
                  <c:v>2.2519023598805976E-2</c:v>
                </c:pt>
                <c:pt idx="1245">
                  <c:v>2.251576179786996E-2</c:v>
                </c:pt>
                <c:pt idx="1246">
                  <c:v>2.2512465330359888E-2</c:v>
                </c:pt>
                <c:pt idx="1247">
                  <c:v>2.2509134196194713E-2</c:v>
                </c:pt>
                <c:pt idx="1248">
                  <c:v>2.250576839553653E-2</c:v>
                </c:pt>
                <c:pt idx="1249">
                  <c:v>2.250236792830429E-2</c:v>
                </c:pt>
                <c:pt idx="1250">
                  <c:v>2.2498932794497994E-2</c:v>
                </c:pt>
                <c:pt idx="1251">
                  <c:v>2.2495462994198689E-2</c:v>
                </c:pt>
                <c:pt idx="1252">
                  <c:v>2.2491958527325329E-2</c:v>
                </c:pt>
                <c:pt idx="1253">
                  <c:v>2.2488419393877912E-2</c:v>
                </c:pt>
                <c:pt idx="1254">
                  <c:v>2.248484559385644E-2</c:v>
                </c:pt>
                <c:pt idx="1255">
                  <c:v>2.2481237127423004E-2</c:v>
                </c:pt>
                <c:pt idx="1256">
                  <c:v>2.247759399425342E-2</c:v>
                </c:pt>
                <c:pt idx="1257">
                  <c:v>2.2473916194752919E-2</c:v>
                </c:pt>
                <c:pt idx="1258">
                  <c:v>2.2470203728435223E-2</c:v>
                </c:pt>
                <c:pt idx="1259">
                  <c:v>2.246645659578661E-2</c:v>
                </c:pt>
                <c:pt idx="1260">
                  <c:v>2.2462674796482895E-2</c:v>
                </c:pt>
                <c:pt idx="1261">
                  <c:v>2.2458858330686171E-2</c:v>
                </c:pt>
                <c:pt idx="1262">
                  <c:v>2.2455007198396437E-2</c:v>
                </c:pt>
                <c:pt idx="1263">
                  <c:v>2.2451121399532648E-2</c:v>
                </c:pt>
                <c:pt idx="1264">
                  <c:v>2.2447200934013756E-2</c:v>
                </c:pt>
                <c:pt idx="1265">
                  <c:v>2.2443245802082901E-2</c:v>
                </c:pt>
                <c:pt idx="1266">
                  <c:v>2.243925600357799E-2</c:v>
                </c:pt>
                <c:pt idx="1267">
                  <c:v>2.2435231538580069E-2</c:v>
                </c:pt>
                <c:pt idx="1268">
                  <c:v>2.2431172407008093E-2</c:v>
                </c:pt>
                <c:pt idx="1269">
                  <c:v>2.2427078608943107E-2</c:v>
                </c:pt>
                <c:pt idx="1270">
                  <c:v>2.2422950144223019E-2</c:v>
                </c:pt>
                <c:pt idx="1271">
                  <c:v>2.2418787013090968E-2</c:v>
                </c:pt>
                <c:pt idx="1272">
                  <c:v>2.2414589215384861E-2</c:v>
                </c:pt>
                <c:pt idx="1273">
                  <c:v>2.2410356751185745E-2</c:v>
                </c:pt>
                <c:pt idx="1274">
                  <c:v>2.2406089620412573E-2</c:v>
                </c:pt>
                <c:pt idx="1275">
                  <c:v>2.2401787823227437E-2</c:v>
                </c:pt>
                <c:pt idx="1276">
                  <c:v>2.2397451359306153E-2</c:v>
                </c:pt>
                <c:pt idx="1277">
                  <c:v>2.2393080229053952E-2</c:v>
                </c:pt>
                <c:pt idx="1278">
                  <c:v>2.2388674432227695E-2</c:v>
                </c:pt>
                <c:pt idx="1279">
                  <c:v>2.2384233968827383E-2</c:v>
                </c:pt>
                <c:pt idx="1280">
                  <c:v>2.2379758839015107E-2</c:v>
                </c:pt>
                <c:pt idx="1281">
                  <c:v>2.2375249042628775E-2</c:v>
                </c:pt>
                <c:pt idx="1282">
                  <c:v>2.2370704579668388E-2</c:v>
                </c:pt>
                <c:pt idx="1283">
                  <c:v>2.2366125450133945E-2</c:v>
                </c:pt>
                <c:pt idx="1284">
                  <c:v>2.2361511654349631E-2</c:v>
                </c:pt>
                <c:pt idx="1285">
                  <c:v>2.2356863191829168E-2</c:v>
                </c:pt>
                <c:pt idx="1286">
                  <c:v>2.2352180062815696E-2</c:v>
                </c:pt>
                <c:pt idx="1287">
                  <c:v>2.2347462267390261E-2</c:v>
                </c:pt>
                <c:pt idx="1288">
                  <c:v>2.234270980539077E-2</c:v>
                </c:pt>
                <c:pt idx="1289">
                  <c:v>2.2337922676817223E-2</c:v>
                </c:pt>
                <c:pt idx="1290">
                  <c:v>2.2333100881831713E-2</c:v>
                </c:pt>
                <c:pt idx="1291">
                  <c:v>2.2328244420353194E-2</c:v>
                </c:pt>
                <c:pt idx="1292">
                  <c:v>2.2323353292300618E-2</c:v>
                </c:pt>
                <c:pt idx="1293">
                  <c:v>2.231842749783608E-2</c:v>
                </c:pt>
                <c:pt idx="1294">
                  <c:v>2.2313467036716439E-2</c:v>
                </c:pt>
                <c:pt idx="1295">
                  <c:v>2.2308471909265881E-2</c:v>
                </c:pt>
                <c:pt idx="1296">
                  <c:v>2.2303442115241268E-2</c:v>
                </c:pt>
                <c:pt idx="1297">
                  <c:v>2.2298377654723645E-2</c:v>
                </c:pt>
                <c:pt idx="1298">
                  <c:v>2.2293278527713012E-2</c:v>
                </c:pt>
                <c:pt idx="1299">
                  <c:v>2.2288144734128323E-2</c:v>
                </c:pt>
                <c:pt idx="1300">
                  <c:v>2.2282976274212718E-2</c:v>
                </c:pt>
                <c:pt idx="1301">
                  <c:v>2.2277773147723057E-2</c:v>
                </c:pt>
                <c:pt idx="1302">
                  <c:v>2.2272535354740386E-2</c:v>
                </c:pt>
                <c:pt idx="1303">
                  <c:v>2.2267262895264706E-2</c:v>
                </c:pt>
                <c:pt idx="1304">
                  <c:v>2.2261955769377062E-2</c:v>
                </c:pt>
                <c:pt idx="1305">
                  <c:v>2.2256613976915363E-2</c:v>
                </c:pt>
                <c:pt idx="1306">
                  <c:v>2.2251237517960654E-2</c:v>
                </c:pt>
                <c:pt idx="1307">
                  <c:v>2.224505054473358E-2</c:v>
                </c:pt>
                <c:pt idx="1308">
                  <c:v>2.2239599800459864E-2</c:v>
                </c:pt>
                <c:pt idx="1309">
                  <c:v>2.2234114389855231E-2</c:v>
                </c:pt>
                <c:pt idx="1310">
                  <c:v>2.2228594312595495E-2</c:v>
                </c:pt>
                <c:pt idx="1311">
                  <c:v>2.2223039568923797E-2</c:v>
                </c:pt>
                <c:pt idx="1312">
                  <c:v>2.2217450158759089E-2</c:v>
                </c:pt>
                <c:pt idx="1313">
                  <c:v>2.2211826082101371E-2</c:v>
                </c:pt>
                <c:pt idx="1314">
                  <c:v>2.220616733903169E-2</c:v>
                </c:pt>
                <c:pt idx="1315">
                  <c:v>2.2200473929469E-2</c:v>
                </c:pt>
                <c:pt idx="1316">
                  <c:v>2.2194745853494346E-2</c:v>
                </c:pt>
                <c:pt idx="1317">
                  <c:v>2.2188983110945637E-2</c:v>
                </c:pt>
                <c:pt idx="1318">
                  <c:v>2.2183185702066011E-2</c:v>
                </c:pt>
                <c:pt idx="1319">
                  <c:v>2.2177353626612328E-2</c:v>
                </c:pt>
                <c:pt idx="1320">
                  <c:v>2.2171486884827729E-2</c:v>
                </c:pt>
                <c:pt idx="1321">
                  <c:v>2.2165585476388028E-2</c:v>
                </c:pt>
                <c:pt idx="1322">
                  <c:v>2.2159649401698456E-2</c:v>
                </c:pt>
                <c:pt idx="1323">
                  <c:v>2.2153678660353782E-2</c:v>
                </c:pt>
                <c:pt idx="1324">
                  <c:v>2.2147673252678191E-2</c:v>
                </c:pt>
                <c:pt idx="1325">
                  <c:v>2.214163317850959E-2</c:v>
                </c:pt>
                <c:pt idx="1326">
                  <c:v>2.2135558437929026E-2</c:v>
                </c:pt>
                <c:pt idx="1327">
                  <c:v>2.2129449030855453E-2</c:v>
                </c:pt>
                <c:pt idx="1328">
                  <c:v>2.2123304957369916E-2</c:v>
                </c:pt>
                <c:pt idx="1329">
                  <c:v>2.2117126217472416E-2</c:v>
                </c:pt>
                <c:pt idx="1330">
                  <c:v>2.2110912811081906E-2</c:v>
                </c:pt>
                <c:pt idx="1331">
                  <c:v>2.2104664738198387E-2</c:v>
                </c:pt>
                <c:pt idx="1332">
                  <c:v>2.2098381998902905E-2</c:v>
                </c:pt>
                <c:pt idx="1333">
                  <c:v>2.2092064593276506E-2</c:v>
                </c:pt>
                <c:pt idx="1334">
                  <c:v>2.2085712521076051E-2</c:v>
                </c:pt>
                <c:pt idx="1335">
                  <c:v>2.2079325782463632E-2</c:v>
                </c:pt>
                <c:pt idx="1336">
                  <c:v>2.2072904377520297E-2</c:v>
                </c:pt>
                <c:pt idx="1337">
                  <c:v>2.2066448306083952E-2</c:v>
                </c:pt>
                <c:pt idx="1338">
                  <c:v>2.2059957568154598E-2</c:v>
                </c:pt>
                <c:pt idx="1339">
                  <c:v>2.2053432163894326E-2</c:v>
                </c:pt>
                <c:pt idx="1340">
                  <c:v>2.2046872093141046E-2</c:v>
                </c:pt>
                <c:pt idx="1341">
                  <c:v>2.2040277355975801E-2</c:v>
                </c:pt>
                <c:pt idx="1342">
                  <c:v>2.2033647952398594E-2</c:v>
                </c:pt>
                <c:pt idx="1343">
                  <c:v>2.2026983882409423E-2</c:v>
                </c:pt>
                <c:pt idx="1344">
                  <c:v>2.2020285146089336E-2</c:v>
                </c:pt>
                <c:pt idx="1345">
                  <c:v>2.2013551743195192E-2</c:v>
                </c:pt>
                <c:pt idx="1346">
                  <c:v>2.2006783673970132E-2</c:v>
                </c:pt>
                <c:pt idx="1347">
                  <c:v>2.1999980938333108E-2</c:v>
                </c:pt>
                <c:pt idx="1348">
                  <c:v>2.1993143536284121E-2</c:v>
                </c:pt>
                <c:pt idx="1349">
                  <c:v>2.1986271467742124E-2</c:v>
                </c:pt>
                <c:pt idx="1350">
                  <c:v>2.1979364732869211E-2</c:v>
                </c:pt>
                <c:pt idx="1351">
                  <c:v>2.1972423331665381E-2</c:v>
                </c:pt>
                <c:pt idx="1352">
                  <c:v>2.1965447263887494E-2</c:v>
                </c:pt>
                <c:pt idx="1353">
                  <c:v>2.1958436529859737E-2</c:v>
                </c:pt>
                <c:pt idx="1354">
                  <c:v>2.1951391129420017E-2</c:v>
                </c:pt>
                <c:pt idx="1355">
                  <c:v>2.1944311062487287E-2</c:v>
                </c:pt>
                <c:pt idx="1356">
                  <c:v>2.193719632922364E-2</c:v>
                </c:pt>
                <c:pt idx="1357">
                  <c:v>2.193004692954803E-2</c:v>
                </c:pt>
                <c:pt idx="1358">
                  <c:v>2.1922862863541503E-2</c:v>
                </c:pt>
                <c:pt idx="1359">
                  <c:v>2.1915644131041967E-2</c:v>
                </c:pt>
                <c:pt idx="1360">
                  <c:v>2.1908390732211513E-2</c:v>
                </c:pt>
                <c:pt idx="1361">
                  <c:v>2.1901102666969097E-2</c:v>
                </c:pt>
                <c:pt idx="1362">
                  <c:v>2.1893779935395763E-2</c:v>
                </c:pt>
                <c:pt idx="1363">
                  <c:v>2.1886422537491512E-2</c:v>
                </c:pt>
                <c:pt idx="1364">
                  <c:v>2.1879030473094252E-2</c:v>
                </c:pt>
                <c:pt idx="1365">
                  <c:v>2.1871603742447121E-2</c:v>
                </c:pt>
                <c:pt idx="1366">
                  <c:v>2.1864142345225934E-2</c:v>
                </c:pt>
                <c:pt idx="1367">
                  <c:v>2.1856646281754877E-2</c:v>
                </c:pt>
                <c:pt idx="1368">
                  <c:v>2.1849115551952902E-2</c:v>
                </c:pt>
                <c:pt idx="1369">
                  <c:v>2.1841550155738965E-2</c:v>
                </c:pt>
                <c:pt idx="1370">
                  <c:v>2.1833950093113064E-2</c:v>
                </c:pt>
                <c:pt idx="1371">
                  <c:v>2.1826315364237292E-2</c:v>
                </c:pt>
                <c:pt idx="1372">
                  <c:v>2.1818645968868511E-2</c:v>
                </c:pt>
                <c:pt idx="1373">
                  <c:v>2.1810941907249859E-2</c:v>
                </c:pt>
                <c:pt idx="1374">
                  <c:v>2.180320317930029E-2</c:v>
                </c:pt>
                <c:pt idx="1375">
                  <c:v>2.1795429784857712E-2</c:v>
                </c:pt>
                <c:pt idx="1376">
                  <c:v>2.1787621724165263E-2</c:v>
                </c:pt>
                <c:pt idx="1377">
                  <c:v>2.177977899706085E-2</c:v>
                </c:pt>
                <c:pt idx="1378">
                  <c:v>2.1771901603625521E-2</c:v>
                </c:pt>
                <c:pt idx="1379">
                  <c:v>2.1763989543859275E-2</c:v>
                </c:pt>
                <c:pt idx="1380">
                  <c:v>2.1756042817843158E-2</c:v>
                </c:pt>
                <c:pt idx="1381">
                  <c:v>2.1748061425334031E-2</c:v>
                </c:pt>
                <c:pt idx="1382">
                  <c:v>2.1740045366493987E-2</c:v>
                </c:pt>
                <c:pt idx="1383">
                  <c:v>2.1731994641404073E-2</c:v>
                </c:pt>
                <c:pt idx="1384">
                  <c:v>2.1723909249902196E-2</c:v>
                </c:pt>
                <c:pt idx="1385">
                  <c:v>2.1715789192150448E-2</c:v>
                </c:pt>
                <c:pt idx="1386">
                  <c:v>2.1707634468067782E-2</c:v>
                </c:pt>
                <c:pt idx="1387">
                  <c:v>2.1699445077573154E-2</c:v>
                </c:pt>
                <c:pt idx="1388">
                  <c:v>2.1691221020828655E-2</c:v>
                </c:pt>
                <c:pt idx="1389">
                  <c:v>2.1682962297753239E-2</c:v>
                </c:pt>
                <c:pt idx="1390">
                  <c:v>2.1674668908346906E-2</c:v>
                </c:pt>
                <c:pt idx="1391">
                  <c:v>2.1666340852609656E-2</c:v>
                </c:pt>
                <c:pt idx="1392">
                  <c:v>2.1657978130541489E-2</c:v>
                </c:pt>
                <c:pt idx="1393">
                  <c:v>2.1649580742223451E-2</c:v>
                </c:pt>
                <c:pt idx="1394">
                  <c:v>2.164114868749345E-2</c:v>
                </c:pt>
                <c:pt idx="1395">
                  <c:v>2.1632681966513578E-2</c:v>
                </c:pt>
                <c:pt idx="1396">
                  <c:v>2.1624180579283836E-2</c:v>
                </c:pt>
                <c:pt idx="1397">
                  <c:v>2.161564452564213E-2</c:v>
                </c:pt>
                <c:pt idx="1398">
                  <c:v>2.16070738058316E-2</c:v>
                </c:pt>
                <c:pt idx="1399">
                  <c:v>2.1598468419690153E-2</c:v>
                </c:pt>
                <c:pt idx="1400">
                  <c:v>2.1589828367217789E-2</c:v>
                </c:pt>
                <c:pt idx="1401">
                  <c:v>2.1581153648414508E-2</c:v>
                </c:pt>
                <c:pt idx="1402">
                  <c:v>2.157244426328031E-2</c:v>
                </c:pt>
                <c:pt idx="1403">
                  <c:v>2.1563700212058334E-2</c:v>
                </c:pt>
                <c:pt idx="1404">
                  <c:v>2.1554921494343349E-2</c:v>
                </c:pt>
                <c:pt idx="1405">
                  <c:v>2.1546108110378492E-2</c:v>
                </c:pt>
                <c:pt idx="1406">
                  <c:v>2.1537260060163765E-2</c:v>
                </c:pt>
                <c:pt idx="1407">
                  <c:v>2.1528377343699168E-2</c:v>
                </c:pt>
                <c:pt idx="1408">
                  <c:v>2.1519459960984699E-2</c:v>
                </c:pt>
                <c:pt idx="1409">
                  <c:v>2.1510507911939314E-2</c:v>
                </c:pt>
                <c:pt idx="1410">
                  <c:v>2.1501521196644058E-2</c:v>
                </c:pt>
                <c:pt idx="1411">
                  <c:v>2.1492499815017885E-2</c:v>
                </c:pt>
                <c:pt idx="1412">
                  <c:v>2.1483443767222887E-2</c:v>
                </c:pt>
                <c:pt idx="1413">
                  <c:v>2.1474353053096973E-2</c:v>
                </c:pt>
                <c:pt idx="1414">
                  <c:v>2.1465227672721188E-2</c:v>
                </c:pt>
                <c:pt idx="1415">
                  <c:v>2.1456067626095532E-2</c:v>
                </c:pt>
                <c:pt idx="1416">
                  <c:v>2.1446872913220005E-2</c:v>
                </c:pt>
                <c:pt idx="1417">
                  <c:v>2.1437643534094608E-2</c:v>
                </c:pt>
                <c:pt idx="1418">
                  <c:v>2.142837948871934E-2</c:v>
                </c:pt>
                <c:pt idx="1419">
                  <c:v>2.1419080777175248E-2</c:v>
                </c:pt>
                <c:pt idx="1420">
                  <c:v>2.1409747399300239E-2</c:v>
                </c:pt>
                <c:pt idx="1421">
                  <c:v>2.1400379355175358E-2</c:v>
                </c:pt>
                <c:pt idx="1422">
                  <c:v>2.1390976644881654E-2</c:v>
                </c:pt>
                <c:pt idx="1423">
                  <c:v>2.1381539268175986E-2</c:v>
                </c:pt>
                <c:pt idx="1424">
                  <c:v>2.1372067225382541E-2</c:v>
                </c:pt>
                <c:pt idx="1425">
                  <c:v>2.1362560516339224E-2</c:v>
                </c:pt>
                <c:pt idx="1426">
                  <c:v>2.1353019141046037E-2</c:v>
                </c:pt>
                <c:pt idx="1427">
                  <c:v>2.1343443099584025E-2</c:v>
                </c:pt>
                <c:pt idx="1428">
                  <c:v>2.1333832391791097E-2</c:v>
                </c:pt>
                <c:pt idx="1429">
                  <c:v>2.132418701791039E-2</c:v>
                </c:pt>
                <c:pt idx="1430">
                  <c:v>2.1314506977779812E-2</c:v>
                </c:pt>
                <c:pt idx="1431">
                  <c:v>2.1304792271399364E-2</c:v>
                </c:pt>
                <c:pt idx="1432">
                  <c:v>2.1295042898769045E-2</c:v>
                </c:pt>
                <c:pt idx="1433">
                  <c:v>2.1285258859888856E-2</c:v>
                </c:pt>
                <c:pt idx="1434">
                  <c:v>2.1275440154920888E-2</c:v>
                </c:pt>
                <c:pt idx="1435">
                  <c:v>2.126558678370305E-2</c:v>
                </c:pt>
                <c:pt idx="1436">
                  <c:v>2.1255698746316387E-2</c:v>
                </c:pt>
                <c:pt idx="1437">
                  <c:v>2.1245776042679854E-2</c:v>
                </c:pt>
                <c:pt idx="1438">
                  <c:v>2.1235818672874496E-2</c:v>
                </c:pt>
                <c:pt idx="1439">
                  <c:v>2.1225826636900313E-2</c:v>
                </c:pt>
                <c:pt idx="1440">
                  <c:v>2.121579993467626E-2</c:v>
                </c:pt>
                <c:pt idx="1441">
                  <c:v>2.1205738566364429E-2</c:v>
                </c:pt>
                <c:pt idx="1442">
                  <c:v>2.1195642531802728E-2</c:v>
                </c:pt>
                <c:pt idx="1443">
                  <c:v>2.1185511830991155E-2</c:v>
                </c:pt>
                <c:pt idx="1444">
                  <c:v>2.1175346464091804E-2</c:v>
                </c:pt>
                <c:pt idx="1445">
                  <c:v>2.1165146430942583E-2</c:v>
                </c:pt>
                <c:pt idx="1446">
                  <c:v>2.1154911731705583E-2</c:v>
                </c:pt>
                <c:pt idx="1447">
                  <c:v>2.1144642366218713E-2</c:v>
                </c:pt>
                <c:pt idx="1448">
                  <c:v>2.1134338334725111E-2</c:v>
                </c:pt>
                <c:pt idx="1449">
                  <c:v>2.1123999636900592E-2</c:v>
                </c:pt>
                <c:pt idx="1450">
                  <c:v>2.1113626272988295E-2</c:v>
                </c:pt>
                <c:pt idx="1451">
                  <c:v>2.1103242385054344E-2</c:v>
                </c:pt>
                <c:pt idx="1452">
                  <c:v>2.1092899971744128E-2</c:v>
                </c:pt>
                <c:pt idx="1453">
                  <c:v>2.1082600889990033E-2</c:v>
                </c:pt>
                <c:pt idx="1454">
                  <c:v>2.1072345139873105E-2</c:v>
                </c:pt>
                <c:pt idx="1455">
                  <c:v>2.1062132721393345E-2</c:v>
                </c:pt>
                <c:pt idx="1456">
                  <c:v>2.1051963634550752E-2</c:v>
                </c:pt>
                <c:pt idx="1457">
                  <c:v>2.1041837879345326E-2</c:v>
                </c:pt>
                <c:pt idx="1458">
                  <c:v>2.1031755455696022E-2</c:v>
                </c:pt>
                <c:pt idx="1459">
                  <c:v>2.1021716363764931E-2</c:v>
                </c:pt>
                <c:pt idx="1460">
                  <c:v>2.1011720603308914E-2</c:v>
                </c:pt>
                <c:pt idx="1461">
                  <c:v>2.1001768174490065E-2</c:v>
                </c:pt>
                <c:pt idx="1462">
                  <c:v>2.0991859077308384E-2</c:v>
                </c:pt>
                <c:pt idx="1463">
                  <c:v>2.0980587453881538E-2</c:v>
                </c:pt>
                <c:pt idx="1464">
                  <c:v>2.0970771210127026E-2</c:v>
                </c:pt>
                <c:pt idx="1465">
                  <c:v>2.0960998298009681E-2</c:v>
                </c:pt>
                <c:pt idx="1466">
                  <c:v>2.0951268717367411E-2</c:v>
                </c:pt>
                <c:pt idx="1467">
                  <c:v>2.0941582468362308E-2</c:v>
                </c:pt>
                <c:pt idx="1468">
                  <c:v>2.0931939550913325E-2</c:v>
                </c:pt>
                <c:pt idx="1469">
                  <c:v>2.0922339965101511E-2</c:v>
                </c:pt>
                <c:pt idx="1470">
                  <c:v>2.0912783710764771E-2</c:v>
                </c:pt>
                <c:pt idx="1471">
                  <c:v>2.0903270788146244E-2</c:v>
                </c:pt>
                <c:pt idx="1472">
                  <c:v>2.0893801196921746E-2</c:v>
                </c:pt>
                <c:pt idx="1473">
                  <c:v>2.0884374937334416E-2</c:v>
                </c:pt>
                <c:pt idx="1474">
                  <c:v>2.0874992009384252E-2</c:v>
                </c:pt>
                <c:pt idx="1475">
                  <c:v>2.0865652412909164E-2</c:v>
                </c:pt>
                <c:pt idx="1476">
                  <c:v>2.0856356148071242E-2</c:v>
                </c:pt>
                <c:pt idx="1477">
                  <c:v>2.0847103214708396E-2</c:v>
                </c:pt>
                <c:pt idx="1478">
                  <c:v>2.0837649953806991E-2</c:v>
                </c:pt>
                <c:pt idx="1479">
                  <c:v>2.0828727342570019E-2</c:v>
                </c:pt>
                <c:pt idx="1480">
                  <c:v>2.0819604403875536E-2</c:v>
                </c:pt>
                <c:pt idx="1481">
                  <c:v>2.0810524796575081E-2</c:v>
                </c:pt>
                <c:pt idx="1482">
                  <c:v>2.0801488520992839E-2</c:v>
                </c:pt>
                <c:pt idx="1483">
                  <c:v>2.0792495576804626E-2</c:v>
                </c:pt>
                <c:pt idx="1484">
                  <c:v>2.078354596425358E-2</c:v>
                </c:pt>
                <c:pt idx="1485">
                  <c:v>2.0774639683177609E-2</c:v>
                </c:pt>
                <c:pt idx="1486">
                  <c:v>2.0765776733576713E-2</c:v>
                </c:pt>
                <c:pt idx="1487">
                  <c:v>2.0756957115531938E-2</c:v>
                </c:pt>
                <c:pt idx="1488">
                  <c:v>2.0748180828962237E-2</c:v>
                </c:pt>
                <c:pt idx="1489">
                  <c:v>2.0739447874029704E-2</c:v>
                </c:pt>
                <c:pt idx="1490">
                  <c:v>2.0730758250410153E-2</c:v>
                </c:pt>
                <c:pt idx="1491">
                  <c:v>2.0722111958508815E-2</c:v>
                </c:pt>
                <c:pt idx="1492">
                  <c:v>2.071350899792046E-2</c:v>
                </c:pt>
                <c:pt idx="1493">
                  <c:v>2.0704949369050318E-2</c:v>
                </c:pt>
                <c:pt idx="1494">
                  <c:v>2.0696433071412113E-2</c:v>
                </c:pt>
                <c:pt idx="1495">
                  <c:v>2.068796010549212E-2</c:v>
                </c:pt>
                <c:pt idx="1496">
                  <c:v>2.0679530470966156E-2</c:v>
                </c:pt>
                <c:pt idx="1497">
                  <c:v>2.0671144167915267E-2</c:v>
                </c:pt>
                <c:pt idx="1498">
                  <c:v>2.0662801196339453E-2</c:v>
                </c:pt>
                <c:pt idx="1499">
                  <c:v>2.0654501556238714E-2</c:v>
                </c:pt>
                <c:pt idx="1500">
                  <c:v>2.0646245247694095E-2</c:v>
                </c:pt>
                <c:pt idx="1501">
                  <c:v>2.0638032270543505E-2</c:v>
                </c:pt>
                <c:pt idx="1502">
                  <c:v>2.0629862624949036E-2</c:v>
                </c:pt>
                <c:pt idx="1503">
                  <c:v>2.0621736310748595E-2</c:v>
                </c:pt>
                <c:pt idx="1504">
                  <c:v>2.0613653328023229E-2</c:v>
                </c:pt>
                <c:pt idx="1505">
                  <c:v>2.0605613676772938E-2</c:v>
                </c:pt>
                <c:pt idx="1506">
                  <c:v>2.0597617356916675E-2</c:v>
                </c:pt>
                <c:pt idx="1507">
                  <c:v>2.0589664368616534E-2</c:v>
                </c:pt>
                <c:pt idx="1508">
                  <c:v>2.0581754711791467E-2</c:v>
                </c:pt>
                <c:pt idx="1509">
                  <c:v>2.0573888386279382E-2</c:v>
                </c:pt>
                <c:pt idx="1510">
                  <c:v>2.0566065392323418E-2</c:v>
                </c:pt>
                <c:pt idx="1511">
                  <c:v>2.0558285729842529E-2</c:v>
                </c:pt>
                <c:pt idx="1512">
                  <c:v>2.0550549398674622E-2</c:v>
                </c:pt>
                <c:pt idx="1513">
                  <c:v>2.0542856399062837E-2</c:v>
                </c:pt>
                <c:pt idx="1514">
                  <c:v>2.0535206730845079E-2</c:v>
                </c:pt>
                <c:pt idx="1515">
                  <c:v>2.0523273370857131E-2</c:v>
                </c:pt>
                <c:pt idx="1516">
                  <c:v>2.0515735126281909E-2</c:v>
                </c:pt>
                <c:pt idx="1517">
                  <c:v>2.0508240213262807E-2</c:v>
                </c:pt>
                <c:pt idx="1518">
                  <c:v>2.0500788631556688E-2</c:v>
                </c:pt>
                <c:pt idx="1519">
                  <c:v>2.0493380381325643E-2</c:v>
                </c:pt>
                <c:pt idx="1520">
                  <c:v>2.0486015462488627E-2</c:v>
                </c:pt>
                <c:pt idx="1521">
                  <c:v>2.0478693875045639E-2</c:v>
                </c:pt>
                <c:pt idx="1522">
                  <c:v>2.0471415619077726E-2</c:v>
                </c:pt>
                <c:pt idx="1523">
                  <c:v>2.0464180694584888E-2</c:v>
                </c:pt>
                <c:pt idx="1524">
                  <c:v>2.0456989101323986E-2</c:v>
                </c:pt>
                <c:pt idx="1525">
                  <c:v>2.0449840839538158E-2</c:v>
                </c:pt>
                <c:pt idx="1526">
                  <c:v>2.0442735909227405E-2</c:v>
                </c:pt>
                <c:pt idx="1527">
                  <c:v>2.0435674310310681E-2</c:v>
                </c:pt>
                <c:pt idx="1528">
                  <c:v>2.0428656042787985E-2</c:v>
                </c:pt>
                <c:pt idx="1529">
                  <c:v>2.0420688224396244E-2</c:v>
                </c:pt>
                <c:pt idx="1530">
                  <c:v>2.041376280981444E-2</c:v>
                </c:pt>
                <c:pt idx="1531">
                  <c:v>2.0406880726545618E-2</c:v>
                </c:pt>
                <c:pt idx="1532">
                  <c:v>2.0400041974832916E-2</c:v>
                </c:pt>
                <c:pt idx="1533">
                  <c:v>2.0393246554433198E-2</c:v>
                </c:pt>
                <c:pt idx="1534">
                  <c:v>2.0386494465427507E-2</c:v>
                </c:pt>
                <c:pt idx="1535">
                  <c:v>2.0379785707815845E-2</c:v>
                </c:pt>
                <c:pt idx="1536">
                  <c:v>2.0373120281598212E-2</c:v>
                </c:pt>
                <c:pt idx="1537">
                  <c:v>2.036649818669356E-2</c:v>
                </c:pt>
                <c:pt idx="1538">
                  <c:v>2.0359919423182937E-2</c:v>
                </c:pt>
                <c:pt idx="1539">
                  <c:v>2.0353383991066343E-2</c:v>
                </c:pt>
                <c:pt idx="1540">
                  <c:v>2.034689189026273E-2</c:v>
                </c:pt>
                <c:pt idx="1541">
                  <c:v>2.0340443120934193E-2</c:v>
                </c:pt>
                <c:pt idx="1542">
                  <c:v>2.0334037682918638E-2</c:v>
                </c:pt>
                <c:pt idx="1543">
                  <c:v>2.0327675576297111E-2</c:v>
                </c:pt>
                <c:pt idx="1544">
                  <c:v>2.0321356800988566E-2</c:v>
                </c:pt>
                <c:pt idx="1545">
                  <c:v>2.031508135707405E-2</c:v>
                </c:pt>
                <c:pt idx="1546">
                  <c:v>2.0308849244472515E-2</c:v>
                </c:pt>
                <c:pt idx="1547">
                  <c:v>2.030266046326501E-2</c:v>
                </c:pt>
                <c:pt idx="1548">
                  <c:v>2.0296515013370486E-2</c:v>
                </c:pt>
                <c:pt idx="1549">
                  <c:v>2.0290412894788945E-2</c:v>
                </c:pt>
                <c:pt idx="1550">
                  <c:v>2.0284354107601432E-2</c:v>
                </c:pt>
                <c:pt idx="1551">
                  <c:v>2.0278338651807948E-2</c:v>
                </c:pt>
                <c:pt idx="1552">
                  <c:v>2.0272366527327446E-2</c:v>
                </c:pt>
                <c:pt idx="1553">
                  <c:v>2.0266437734159926E-2</c:v>
                </c:pt>
                <c:pt idx="1554">
                  <c:v>2.026055227246748E-2</c:v>
                </c:pt>
                <c:pt idx="1555">
                  <c:v>2.0254710141925925E-2</c:v>
                </c:pt>
                <c:pt idx="1556">
                  <c:v>2.0248911342859444E-2</c:v>
                </c:pt>
                <c:pt idx="1557">
                  <c:v>2.0243155875024899E-2</c:v>
                </c:pt>
                <c:pt idx="1558">
                  <c:v>2.0237443738584382E-2</c:v>
                </c:pt>
                <c:pt idx="1559">
                  <c:v>2.0231774933456848E-2</c:v>
                </c:pt>
                <c:pt idx="1560">
                  <c:v>2.0226149459642295E-2</c:v>
                </c:pt>
                <c:pt idx="1561">
                  <c:v>2.0220567317140725E-2</c:v>
                </c:pt>
                <c:pt idx="1562">
                  <c:v>2.0215028505952137E-2</c:v>
                </c:pt>
                <c:pt idx="1563">
                  <c:v>2.0209533026157578E-2</c:v>
                </c:pt>
                <c:pt idx="1564">
                  <c:v>2.0204080877594954E-2</c:v>
                </c:pt>
                <c:pt idx="1565">
                  <c:v>2.0198672060426359E-2</c:v>
                </c:pt>
                <c:pt idx="1566">
                  <c:v>2.0193306574570746E-2</c:v>
                </c:pt>
                <c:pt idx="1567">
                  <c:v>2.0187984419947069E-2</c:v>
                </c:pt>
                <c:pt idx="1568">
                  <c:v>2.0182705596717421E-2</c:v>
                </c:pt>
                <c:pt idx="1569">
                  <c:v>2.0177470104800754E-2</c:v>
                </c:pt>
                <c:pt idx="1570">
                  <c:v>2.017227794419707E-2</c:v>
                </c:pt>
                <c:pt idx="1571">
                  <c:v>2.0167129114825322E-2</c:v>
                </c:pt>
                <c:pt idx="1572">
                  <c:v>2.0162023616766556E-2</c:v>
                </c:pt>
                <c:pt idx="1573">
                  <c:v>2.0156961450020772E-2</c:v>
                </c:pt>
                <c:pt idx="1574">
                  <c:v>2.015194261458797E-2</c:v>
                </c:pt>
                <c:pt idx="1575">
                  <c:v>2.014696711046815E-2</c:v>
                </c:pt>
                <c:pt idx="1576">
                  <c:v>2.0142034937580267E-2</c:v>
                </c:pt>
                <c:pt idx="1577">
                  <c:v>2.0137146096086411E-2</c:v>
                </c:pt>
                <c:pt idx="1578">
                  <c:v>2.0132300585905538E-2</c:v>
                </c:pt>
                <c:pt idx="1579">
                  <c:v>2.0127498406875555E-2</c:v>
                </c:pt>
                <c:pt idx="1580">
                  <c:v>2.01227395592396E-2</c:v>
                </c:pt>
                <c:pt idx="1581">
                  <c:v>2.0118024042916627E-2</c:v>
                </c:pt>
                <c:pt idx="1582">
                  <c:v>2.0113351857744544E-2</c:v>
                </c:pt>
                <c:pt idx="1583">
                  <c:v>2.0108723003966489E-2</c:v>
                </c:pt>
                <c:pt idx="1584">
                  <c:v>2.0104137481501416E-2</c:v>
                </c:pt>
                <c:pt idx="1585">
                  <c:v>2.009959529026828E-2</c:v>
                </c:pt>
                <c:pt idx="1586">
                  <c:v>2.0095096430267079E-2</c:v>
                </c:pt>
                <c:pt idx="1587">
                  <c:v>2.009064090157886E-2</c:v>
                </c:pt>
                <c:pt idx="1588">
                  <c:v>2.0086228704122577E-2</c:v>
                </c:pt>
                <c:pt idx="1589">
                  <c:v>2.0081859838060323E-2</c:v>
                </c:pt>
                <c:pt idx="1590">
                  <c:v>2.0077534303148958E-2</c:v>
                </c:pt>
                <c:pt idx="1591">
                  <c:v>2.0073252099631622E-2</c:v>
                </c:pt>
                <c:pt idx="1592">
                  <c:v>2.0069013227346222E-2</c:v>
                </c:pt>
                <c:pt idx="1593">
                  <c:v>2.0064817686292757E-2</c:v>
                </c:pt>
                <c:pt idx="1594">
                  <c:v>2.0060665476552275E-2</c:v>
                </c:pt>
                <c:pt idx="1595">
                  <c:v>2.0056556597962683E-2</c:v>
                </c:pt>
                <c:pt idx="1596">
                  <c:v>2.0052491050848165E-2</c:v>
                </c:pt>
                <c:pt idx="1597">
                  <c:v>2.004846883480349E-2</c:v>
                </c:pt>
                <c:pt idx="1598">
                  <c:v>2.0044489950071798E-2</c:v>
                </c:pt>
                <c:pt idx="1599">
                  <c:v>2.0040554396572041E-2</c:v>
                </c:pt>
                <c:pt idx="1600">
                  <c:v>2.0036662174466313E-2</c:v>
                </c:pt>
                <c:pt idx="1601">
                  <c:v>2.0032813283511475E-2</c:v>
                </c:pt>
                <c:pt idx="1602">
                  <c:v>2.0029007723869618E-2</c:v>
                </c:pt>
                <c:pt idx="1603">
                  <c:v>2.0025245495459698E-2</c:v>
                </c:pt>
                <c:pt idx="1604">
                  <c:v>2.0021526598200667E-2</c:v>
                </c:pt>
                <c:pt idx="1605">
                  <c:v>2.0017851032254619E-2</c:v>
                </c:pt>
                <c:pt idx="1606">
                  <c:v>2.0014218797621552E-2</c:v>
                </c:pt>
                <c:pt idx="1607">
                  <c:v>2.0010629894220422E-2</c:v>
                </c:pt>
                <c:pt idx="1608">
                  <c:v>2.0007084321970181E-2</c:v>
                </c:pt>
                <c:pt idx="1609">
                  <c:v>2.0003582081195015E-2</c:v>
                </c:pt>
                <c:pt idx="1610">
                  <c:v>2.0000123171489692E-2</c:v>
                </c:pt>
                <c:pt idx="1611">
                  <c:v>1.9996707593016305E-2</c:v>
                </c:pt>
                <c:pt idx="1612">
                  <c:v>1.99933353458559E-2</c:v>
                </c:pt>
                <c:pt idx="1613">
                  <c:v>1.9990006429927432E-2</c:v>
                </c:pt>
                <c:pt idx="1614">
                  <c:v>1.9986720845230899E-2</c:v>
                </c:pt>
                <c:pt idx="1615">
                  <c:v>1.9983478591685255E-2</c:v>
                </c:pt>
                <c:pt idx="1616">
                  <c:v>1.998027966953364E-2</c:v>
                </c:pt>
                <c:pt idx="1617">
                  <c:v>1.9977124078451869E-2</c:v>
                </c:pt>
                <c:pt idx="1618">
                  <c:v>1.9974011818764126E-2</c:v>
                </c:pt>
                <c:pt idx="1619">
                  <c:v>1.9970508009095056E-2</c:v>
                </c:pt>
                <c:pt idx="1620">
                  <c:v>1.9967488602024019E-2</c:v>
                </c:pt>
                <c:pt idx="1621">
                  <c:v>1.9964512526103873E-2</c:v>
                </c:pt>
                <c:pt idx="1622">
                  <c:v>1.9961579781496708E-2</c:v>
                </c:pt>
                <c:pt idx="1623">
                  <c:v>1.9958690368040433E-2</c:v>
                </c:pt>
                <c:pt idx="1624">
                  <c:v>1.995584428589714E-2</c:v>
                </c:pt>
                <c:pt idx="1625">
                  <c:v>1.9953041534904736E-2</c:v>
                </c:pt>
                <c:pt idx="1626">
                  <c:v>1.9950282115306361E-2</c:v>
                </c:pt>
                <c:pt idx="1627">
                  <c:v>1.9947566026696784E-2</c:v>
                </c:pt>
                <c:pt idx="1628">
                  <c:v>1.9944893269481234E-2</c:v>
                </c:pt>
                <c:pt idx="1629">
                  <c:v>1.9942263843497621E-2</c:v>
                </c:pt>
                <c:pt idx="1630">
                  <c:v>1.9939677748583851E-2</c:v>
                </c:pt>
                <c:pt idx="1631">
                  <c:v>1.9937134984983063E-2</c:v>
                </c:pt>
                <c:pt idx="1632">
                  <c:v>1.993463555261421E-2</c:v>
                </c:pt>
                <c:pt idx="1633">
                  <c:v>1.9932179451477294E-2</c:v>
                </c:pt>
                <c:pt idx="1634">
                  <c:v>1.9929766681572314E-2</c:v>
                </c:pt>
                <c:pt idx="1635">
                  <c:v>1.9927397242818223E-2</c:v>
                </c:pt>
                <c:pt idx="1636">
                  <c:v>1.9925071135377115E-2</c:v>
                </c:pt>
                <c:pt idx="1637">
                  <c:v>1.9922788359086896E-2</c:v>
                </c:pt>
                <c:pt idx="1638">
                  <c:v>1.9920548913947567E-2</c:v>
                </c:pt>
                <c:pt idx="1639">
                  <c:v>1.9918352800202266E-2</c:v>
                </c:pt>
                <c:pt idx="1640">
                  <c:v>1.9916200017607855E-2</c:v>
                </c:pt>
                <c:pt idx="1641">
                  <c:v>1.9914090566083287E-2</c:v>
                </c:pt>
                <c:pt idx="1642">
                  <c:v>1.9912024445871701E-2</c:v>
                </c:pt>
                <c:pt idx="1643">
                  <c:v>1.9910001656973098E-2</c:v>
                </c:pt>
                <c:pt idx="1644">
                  <c:v>1.9908022199144337E-2</c:v>
                </c:pt>
                <c:pt idx="1645">
                  <c:v>1.9906086072628559E-2</c:v>
                </c:pt>
                <c:pt idx="1646">
                  <c:v>1.9904193277263671E-2</c:v>
                </c:pt>
                <c:pt idx="1647">
                  <c:v>1.9902343813049672E-2</c:v>
                </c:pt>
                <c:pt idx="1648">
                  <c:v>1.9900537680229702E-2</c:v>
                </c:pt>
                <c:pt idx="1649">
                  <c:v>1.9898774878479575E-2</c:v>
                </c:pt>
                <c:pt idx="1650">
                  <c:v>1.989705540804243E-2</c:v>
                </c:pt>
                <c:pt idx="1651">
                  <c:v>1.9895379268594082E-2</c:v>
                </c:pt>
                <c:pt idx="1652">
                  <c:v>1.9893746460458717E-2</c:v>
                </c:pt>
                <c:pt idx="1653">
                  <c:v>1.9892156983636333E-2</c:v>
                </c:pt>
                <c:pt idx="1654">
                  <c:v>1.9890610837964839E-2</c:v>
                </c:pt>
                <c:pt idx="1655">
                  <c:v>1.9889108023525282E-2</c:v>
                </c:pt>
                <c:pt idx="1656">
                  <c:v>1.9887648540236613E-2</c:v>
                </c:pt>
                <c:pt idx="1657">
                  <c:v>1.9886232388179881E-2</c:v>
                </c:pt>
                <c:pt idx="1658">
                  <c:v>1.9884859567274038E-2</c:v>
                </c:pt>
                <c:pt idx="1659">
                  <c:v>1.9883530077681177E-2</c:v>
                </c:pt>
                <c:pt idx="1660">
                  <c:v>1.988224391915816E-2</c:v>
                </c:pt>
                <c:pt idx="1661">
                  <c:v>1.9881001091867079E-2</c:v>
                </c:pt>
                <c:pt idx="1662">
                  <c:v>1.9879801595970026E-2</c:v>
                </c:pt>
                <c:pt idx="1663">
                  <c:v>1.987864543106177E-2</c:v>
                </c:pt>
                <c:pt idx="1664">
                  <c:v>1.9877532597466496E-2</c:v>
                </c:pt>
                <c:pt idx="1665">
                  <c:v>1.9876463094941066E-2</c:v>
                </c:pt>
                <c:pt idx="1666">
                  <c:v>1.9875436923728618E-2</c:v>
                </c:pt>
                <c:pt idx="1667">
                  <c:v>1.9874454083667059E-2</c:v>
                </c:pt>
                <c:pt idx="1668">
                  <c:v>1.987351457475639E-2</c:v>
                </c:pt>
                <c:pt idx="1669">
                  <c:v>1.9872618397158703E-2</c:v>
                </c:pt>
                <c:pt idx="1670">
                  <c:v>1.9871765550711906E-2</c:v>
                </c:pt>
                <c:pt idx="1671">
                  <c:v>1.9870956035497045E-2</c:v>
                </c:pt>
                <c:pt idx="1672">
                  <c:v>1.9870189851433073E-2</c:v>
                </c:pt>
                <c:pt idx="1673">
                  <c:v>1.9869466998601037E-2</c:v>
                </c:pt>
                <c:pt idx="1674">
                  <c:v>1.9868787477000938E-2</c:v>
                </c:pt>
                <c:pt idx="1675">
                  <c:v>1.9868151286470681E-2</c:v>
                </c:pt>
                <c:pt idx="1676">
                  <c:v>1.9867558427253407E-2</c:v>
                </c:pt>
                <c:pt idx="1677">
                  <c:v>1.9867008899187022E-2</c:v>
                </c:pt>
                <c:pt idx="1678">
                  <c:v>1.9866502702352573E-2</c:v>
                </c:pt>
                <c:pt idx="1679">
                  <c:v>1.9866039836669014E-2</c:v>
                </c:pt>
                <c:pt idx="1680">
                  <c:v>1.9865620302136344E-2</c:v>
                </c:pt>
                <c:pt idx="1681">
                  <c:v>1.9865244098916657E-2</c:v>
                </c:pt>
                <c:pt idx="1682">
                  <c:v>1.9864911226928905E-2</c:v>
                </c:pt>
                <c:pt idx="1683">
                  <c:v>1.9864621686010997E-2</c:v>
                </c:pt>
                <c:pt idx="1684">
                  <c:v>1.9864375476325025E-2</c:v>
                </c:pt>
                <c:pt idx="1685">
                  <c:v>1.9864172597789942E-2</c:v>
                </c:pt>
                <c:pt idx="1686">
                  <c:v>1.9864013050567841E-2</c:v>
                </c:pt>
                <c:pt idx="1687">
                  <c:v>1.9863896834415584E-2</c:v>
                </c:pt>
                <c:pt idx="1688">
                  <c:v>1.9863823949495263E-2</c:v>
                </c:pt>
                <c:pt idx="1689">
                  <c:v>1.9863794395806877E-2</c:v>
                </c:pt>
                <c:pt idx="1690">
                  <c:v>1.9863808173269382E-2</c:v>
                </c:pt>
                <c:pt idx="1691">
                  <c:v>1.9863865281963822E-2</c:v>
                </c:pt>
                <c:pt idx="1692">
                  <c:v>1.9863965721890198E-2</c:v>
                </c:pt>
                <c:pt idx="1693">
                  <c:v>1.986410949304851E-2</c:v>
                </c:pt>
                <c:pt idx="1694">
                  <c:v>1.9864296595276665E-2</c:v>
                </c:pt>
                <c:pt idx="1695">
                  <c:v>1.9864527028736756E-2</c:v>
                </c:pt>
                <c:pt idx="1696">
                  <c:v>1.9864800793428783E-2</c:v>
                </c:pt>
                <c:pt idx="1697">
                  <c:v>1.9865117889352746E-2</c:v>
                </c:pt>
                <c:pt idx="1698">
                  <c:v>1.9865478316346552E-2</c:v>
                </c:pt>
                <c:pt idx="1699">
                  <c:v>1.986588207465334E-2</c:v>
                </c:pt>
                <c:pt idx="1700">
                  <c:v>1.9866329164111018E-2</c:v>
                </c:pt>
                <c:pt idx="1701">
                  <c:v>1.9866819584719586E-2</c:v>
                </c:pt>
                <c:pt idx="1702">
                  <c:v>1.9867353336641136E-2</c:v>
                </c:pt>
                <c:pt idx="1703">
                  <c:v>1.9867930419713575E-2</c:v>
                </c:pt>
                <c:pt idx="1704">
                  <c:v>1.9868550833855858E-2</c:v>
                </c:pt>
                <c:pt idx="1705">
                  <c:v>1.9869214579392169E-2</c:v>
                </c:pt>
                <c:pt idx="1706">
                  <c:v>1.986992165607937E-2</c:v>
                </c:pt>
                <c:pt idx="1707">
                  <c:v>1.9870672063836414E-2</c:v>
                </c:pt>
                <c:pt idx="1708">
                  <c:v>1.9871465802906441E-2</c:v>
                </c:pt>
                <c:pt idx="1709">
                  <c:v>1.9872302873127357E-2</c:v>
                </c:pt>
                <c:pt idx="1710">
                  <c:v>1.9873183274580208E-2</c:v>
                </c:pt>
                <c:pt idx="1711">
                  <c:v>1.9874083201540937E-2</c:v>
                </c:pt>
                <c:pt idx="1712">
                  <c:v>1.9874951380161043E-2</c:v>
                </c:pt>
                <c:pt idx="1713">
                  <c:v>1.987578597944295E-2</c:v>
                </c:pt>
                <c:pt idx="1714">
                  <c:v>1.987658699914352E-2</c:v>
                </c:pt>
                <c:pt idx="1715">
                  <c:v>1.9877354439424844E-2</c:v>
                </c:pt>
                <c:pt idx="1716">
                  <c:v>1.9878088300205876E-2</c:v>
                </c:pt>
                <c:pt idx="1717">
                  <c:v>1.9878788581486617E-2</c:v>
                </c:pt>
                <c:pt idx="1718">
                  <c:v>1.9879455283267067E-2</c:v>
                </c:pt>
                <c:pt idx="1719">
                  <c:v>1.9880088405628271E-2</c:v>
                </c:pt>
                <c:pt idx="1720">
                  <c:v>1.988068794857023E-2</c:v>
                </c:pt>
                <c:pt idx="1721">
                  <c:v>1.9881253911849806E-2</c:v>
                </c:pt>
                <c:pt idx="1722">
                  <c:v>1.9881786295791182E-2</c:v>
                </c:pt>
                <c:pt idx="1723">
                  <c:v>1.9882353616758053E-2</c:v>
                </c:pt>
                <c:pt idx="1724">
                  <c:v>1.9882814044650532E-2</c:v>
                </c:pt>
                <c:pt idx="1725">
                  <c:v>1.9883240892961673E-2</c:v>
                </c:pt>
                <c:pt idx="1726">
                  <c:v>1.9883634161934616E-2</c:v>
                </c:pt>
                <c:pt idx="1727">
                  <c:v>1.988399385132622E-2</c:v>
                </c:pt>
                <c:pt idx="1728">
                  <c:v>1.988431996129858E-2</c:v>
                </c:pt>
                <c:pt idx="1729">
                  <c:v>1.9884612491770648E-2</c:v>
                </c:pt>
                <c:pt idx="1730">
                  <c:v>1.9884871442661378E-2</c:v>
                </c:pt>
                <c:pt idx="1731">
                  <c:v>1.988509681421391E-2</c:v>
                </c:pt>
                <c:pt idx="1732">
                  <c:v>1.9885288606266149E-2</c:v>
                </c:pt>
                <c:pt idx="1733">
                  <c:v>1.9885446818737051E-2</c:v>
                </c:pt>
                <c:pt idx="1734">
                  <c:v>1.9885571451950801E-2</c:v>
                </c:pt>
                <c:pt idx="1735">
                  <c:v>1.9885662505340074E-2</c:v>
                </c:pt>
                <c:pt idx="1736">
                  <c:v>1.988571997955324E-2</c:v>
                </c:pt>
                <c:pt idx="1737">
                  <c:v>1.9885743874185069E-2</c:v>
                </c:pt>
                <c:pt idx="1738">
                  <c:v>1.988573418923556E-2</c:v>
                </c:pt>
                <c:pt idx="1739">
                  <c:v>1.9887838622941745E-2</c:v>
                </c:pt>
                <c:pt idx="1740">
                  <c:v>1.9885614081078806E-2</c:v>
                </c:pt>
                <c:pt idx="1741">
                  <c:v>1.9885503657790515E-2</c:v>
                </c:pt>
                <c:pt idx="1742">
                  <c:v>1.9885359654920887E-2</c:v>
                </c:pt>
                <c:pt idx="1743">
                  <c:v>1.9885182072713059E-2</c:v>
                </c:pt>
                <c:pt idx="1744">
                  <c:v>1.9884970910842847E-2</c:v>
                </c:pt>
                <c:pt idx="1745">
                  <c:v>1.9884726169796529E-2</c:v>
                </c:pt>
                <c:pt idx="1746">
                  <c:v>1.9884447849006781E-2</c:v>
                </c:pt>
                <c:pt idx="1747">
                  <c:v>1.9884135948797788E-2</c:v>
                </c:pt>
                <c:pt idx="1748">
                  <c:v>1.9883790469088503E-2</c:v>
                </c:pt>
                <c:pt idx="1749">
                  <c:v>1.9883411409959972E-2</c:v>
                </c:pt>
                <c:pt idx="1750">
                  <c:v>1.9882998771250104E-2</c:v>
                </c:pt>
                <c:pt idx="1751">
                  <c:v>1.9882552553120991E-2</c:v>
                </c:pt>
                <c:pt idx="1752">
                  <c:v>1.9882072755572633E-2</c:v>
                </c:pt>
                <c:pt idx="1753">
                  <c:v>1.9881559378442937E-2</c:v>
                </c:pt>
                <c:pt idx="1754">
                  <c:v>1.9881012421975042E-2</c:v>
                </c:pt>
                <c:pt idx="1755">
                  <c:v>1.9880431885844763E-2</c:v>
                </c:pt>
                <c:pt idx="1756">
                  <c:v>1.9879817770376285E-2</c:v>
                </c:pt>
                <c:pt idx="1757">
                  <c:v>1.9879170075326469E-2</c:v>
                </c:pt>
                <c:pt idx="1758">
                  <c:v>1.9878488800857408E-2</c:v>
                </c:pt>
                <c:pt idx="1759">
                  <c:v>1.9877773946888055E-2</c:v>
                </c:pt>
                <c:pt idx="1760">
                  <c:v>1.9877025513418412E-2</c:v>
                </c:pt>
                <c:pt idx="1761">
                  <c:v>1.9876243500610569E-2</c:v>
                </c:pt>
                <c:pt idx="1762">
                  <c:v>1.9875427908140342E-2</c:v>
                </c:pt>
                <c:pt idx="1763">
                  <c:v>1.987457873625087E-2</c:v>
                </c:pt>
                <c:pt idx="1764">
                  <c:v>1.9873695984861106E-2</c:v>
                </c:pt>
                <c:pt idx="1765">
                  <c:v>1.9872779654052097E-2</c:v>
                </c:pt>
                <c:pt idx="1766">
                  <c:v>1.9871829743742797E-2</c:v>
                </c:pt>
                <c:pt idx="1767">
                  <c:v>1.9870846254014252E-2</c:v>
                </c:pt>
                <c:pt idx="1768">
                  <c:v>1.9869829184704368E-2</c:v>
                </c:pt>
                <c:pt idx="1769">
                  <c:v>1.986877853597524E-2</c:v>
                </c:pt>
                <c:pt idx="1770">
                  <c:v>1.986769430774582E-2</c:v>
                </c:pt>
                <c:pt idx="1771">
                  <c:v>1.9866576500097155E-2</c:v>
                </c:pt>
                <c:pt idx="1772">
                  <c:v>1.9865425112867152E-2</c:v>
                </c:pt>
                <c:pt idx="1773">
                  <c:v>1.986424014629895E-2</c:v>
                </c:pt>
                <c:pt idx="1774">
                  <c:v>1.9863021600149411E-2</c:v>
                </c:pt>
                <c:pt idx="1775">
                  <c:v>1.9862486102490976E-2</c:v>
                </c:pt>
                <c:pt idx="1776">
                  <c:v>1.9861190662331756E-2</c:v>
                </c:pt>
                <c:pt idx="1777">
                  <c:v>1.9859861639052182E-2</c:v>
                </c:pt>
                <c:pt idx="1778">
                  <c:v>1.9858499032625231E-2</c:v>
                </c:pt>
                <c:pt idx="1779">
                  <c:v>1.9857102843077921E-2</c:v>
                </c:pt>
                <c:pt idx="1780">
                  <c:v>1.9855673070464284E-2</c:v>
                </c:pt>
                <c:pt idx="1781">
                  <c:v>1.9854209714676257E-2</c:v>
                </c:pt>
                <c:pt idx="1782">
                  <c:v>1.9852712775821905E-2</c:v>
                </c:pt>
                <c:pt idx="1783">
                  <c:v>1.9851182253847192E-2</c:v>
                </c:pt>
                <c:pt idx="1784">
                  <c:v>1.9849618148752118E-2</c:v>
                </c:pt>
                <c:pt idx="1785">
                  <c:v>1.984802046053669E-2</c:v>
                </c:pt>
                <c:pt idx="1786">
                  <c:v>1.984638918925493E-2</c:v>
                </c:pt>
                <c:pt idx="1787">
                  <c:v>1.9844724334825797E-2</c:v>
                </c:pt>
                <c:pt idx="1788">
                  <c:v>1.9843025897303322E-2</c:v>
                </c:pt>
                <c:pt idx="1789">
                  <c:v>1.9839463142620195E-2</c:v>
                </c:pt>
                <c:pt idx="1790">
                  <c:v>1.9837683339548606E-2</c:v>
                </c:pt>
                <c:pt idx="1791">
                  <c:v>1.9835869957057772E-2</c:v>
                </c:pt>
                <c:pt idx="1792">
                  <c:v>1.9834022995147693E-2</c:v>
                </c:pt>
                <c:pt idx="1793">
                  <c:v>1.9832142453656276E-2</c:v>
                </c:pt>
                <c:pt idx="1794">
                  <c:v>1.983022833282666E-2</c:v>
                </c:pt>
                <c:pt idx="1795">
                  <c:v>1.9828280632415707E-2</c:v>
                </c:pt>
                <c:pt idx="1796">
                  <c:v>1.9826299352747601E-2</c:v>
                </c:pt>
                <c:pt idx="1797">
                  <c:v>1.9824284493498157E-2</c:v>
                </c:pt>
                <c:pt idx="1798">
                  <c:v>1.9822236054667375E-2</c:v>
                </c:pt>
                <c:pt idx="1799">
                  <c:v>1.9820154036417348E-2</c:v>
                </c:pt>
                <c:pt idx="1800">
                  <c:v>1.9818038438829122E-2</c:v>
                </c:pt>
                <c:pt idx="1801">
                  <c:v>1.9815889261659558E-2</c:v>
                </c:pt>
                <c:pt idx="1802">
                  <c:v>1.9813706505070749E-2</c:v>
                </c:pt>
                <c:pt idx="1803">
                  <c:v>1.9811490169062695E-2</c:v>
                </c:pt>
                <c:pt idx="1804">
                  <c:v>1.980924025355435E-2</c:v>
                </c:pt>
                <c:pt idx="1805">
                  <c:v>1.9806956758626759E-2</c:v>
                </c:pt>
                <c:pt idx="1806">
                  <c:v>1.9804639684198877E-2</c:v>
                </c:pt>
                <c:pt idx="1807">
                  <c:v>1.9802289030270703E-2</c:v>
                </c:pt>
                <c:pt idx="1808">
                  <c:v>1.9799904797004331E-2</c:v>
                </c:pt>
                <c:pt idx="1809">
                  <c:v>1.979748698415662E-2</c:v>
                </c:pt>
                <c:pt idx="1810">
                  <c:v>1.9795035591889665E-2</c:v>
                </c:pt>
                <c:pt idx="1811">
                  <c:v>1.9792550620122418E-2</c:v>
                </c:pt>
                <c:pt idx="1812">
                  <c:v>1.9790032068935925E-2</c:v>
                </c:pt>
                <c:pt idx="1813">
                  <c:v>1.9787479938249142E-2</c:v>
                </c:pt>
                <c:pt idx="1814">
                  <c:v>1.9784894228224159E-2</c:v>
                </c:pt>
                <c:pt idx="1815">
                  <c:v>1.9782274938698885E-2</c:v>
                </c:pt>
                <c:pt idx="1816">
                  <c:v>1.9779622069673319E-2</c:v>
                </c:pt>
                <c:pt idx="1817">
                  <c:v>1.9776935621309555E-2</c:v>
                </c:pt>
                <c:pt idx="1818">
                  <c:v>1.9774215593364453E-2</c:v>
                </c:pt>
                <c:pt idx="1819">
                  <c:v>1.9771461986000105E-2</c:v>
                </c:pt>
                <c:pt idx="1820">
                  <c:v>1.9768674799216512E-2</c:v>
                </c:pt>
                <c:pt idx="1821">
                  <c:v>1.9765854033013674E-2</c:v>
                </c:pt>
                <c:pt idx="1822">
                  <c:v>1.9762999687310545E-2</c:v>
                </c:pt>
                <c:pt idx="1823">
                  <c:v>1.9760111762107124E-2</c:v>
                </c:pt>
                <c:pt idx="1824">
                  <c:v>1.9757190257565505E-2</c:v>
                </c:pt>
                <c:pt idx="1825">
                  <c:v>1.9754235173523593E-2</c:v>
                </c:pt>
                <c:pt idx="1826">
                  <c:v>1.9751246510062437E-2</c:v>
                </c:pt>
                <c:pt idx="1827">
                  <c:v>1.9748224267182035E-2</c:v>
                </c:pt>
                <c:pt idx="1828">
                  <c:v>1.9745168444801342E-2</c:v>
                </c:pt>
                <c:pt idx="1829">
                  <c:v>1.9742079043001404E-2</c:v>
                </c:pt>
                <c:pt idx="1830">
                  <c:v>1.9738956061701174E-2</c:v>
                </c:pt>
                <c:pt idx="1831">
                  <c:v>1.9735799501062745E-2</c:v>
                </c:pt>
                <c:pt idx="1832">
                  <c:v>1.9732609360924025E-2</c:v>
                </c:pt>
                <c:pt idx="1833">
                  <c:v>1.972938564136606E-2</c:v>
                </c:pt>
                <c:pt idx="1834">
                  <c:v>1.9726128342388849E-2</c:v>
                </c:pt>
                <c:pt idx="1835">
                  <c:v>1.9722837463911347E-2</c:v>
                </c:pt>
                <c:pt idx="1836">
                  <c:v>1.97195130060146E-2</c:v>
                </c:pt>
                <c:pt idx="1837">
                  <c:v>1.9716154968779653E-2</c:v>
                </c:pt>
                <c:pt idx="1838">
                  <c:v>1.9712763351963369E-2</c:v>
                </c:pt>
                <c:pt idx="1839">
                  <c:v>1.9709338155808886E-2</c:v>
                </c:pt>
                <c:pt idx="1840">
                  <c:v>1.9705879380235158E-2</c:v>
                </c:pt>
                <c:pt idx="1841">
                  <c:v>1.9702387025161139E-2</c:v>
                </c:pt>
                <c:pt idx="1842">
                  <c:v>1.9698861090667874E-2</c:v>
                </c:pt>
                <c:pt idx="1843">
                  <c:v>1.9695301576755364E-2</c:v>
                </c:pt>
                <c:pt idx="1844">
                  <c:v>1.9691708483423609E-2</c:v>
                </c:pt>
                <c:pt idx="1845">
                  <c:v>1.9688081810672609E-2</c:v>
                </c:pt>
                <c:pt idx="1846">
                  <c:v>1.9684421558502363E-2</c:v>
                </c:pt>
                <c:pt idx="1847">
                  <c:v>1.9680727726831826E-2</c:v>
                </c:pt>
                <c:pt idx="1848">
                  <c:v>1.967700031582309E-2</c:v>
                </c:pt>
                <c:pt idx="1849">
                  <c:v>1.9673239325314062E-2</c:v>
                </c:pt>
                <c:pt idx="1850">
                  <c:v>1.9669444755466836E-2</c:v>
                </c:pt>
                <c:pt idx="1851">
                  <c:v>1.9665616606200365E-2</c:v>
                </c:pt>
                <c:pt idx="1852">
                  <c:v>1.9661754877514648E-2</c:v>
                </c:pt>
                <c:pt idx="1853">
                  <c:v>1.9657859569409686E-2</c:v>
                </c:pt>
                <c:pt idx="1854">
                  <c:v>1.9653930681723386E-2</c:v>
                </c:pt>
                <c:pt idx="1855">
                  <c:v>1.9649968214779934E-2</c:v>
                </c:pt>
                <c:pt idx="1856">
                  <c:v>1.964597216833619E-2</c:v>
                </c:pt>
                <c:pt idx="1857">
                  <c:v>1.9641942542554247E-2</c:v>
                </c:pt>
                <c:pt idx="1858">
                  <c:v>1.9637879337353059E-2</c:v>
                </c:pt>
                <c:pt idx="1859">
                  <c:v>1.9633782552732626E-2</c:v>
                </c:pt>
                <c:pt idx="1860">
                  <c:v>1.9629652188692948E-2</c:v>
                </c:pt>
                <c:pt idx="1861">
                  <c:v>1.9625488245152978E-2</c:v>
                </c:pt>
                <c:pt idx="1862">
                  <c:v>1.9621290722355855E-2</c:v>
                </c:pt>
                <c:pt idx="1863">
                  <c:v>1.9617059620058441E-2</c:v>
                </c:pt>
                <c:pt idx="1864">
                  <c:v>1.9612794938422828E-2</c:v>
                </c:pt>
                <c:pt idx="1865">
                  <c:v>1.9608496677205878E-2</c:v>
                </c:pt>
                <c:pt idx="1866">
                  <c:v>1.9604164836731774E-2</c:v>
                </c:pt>
                <c:pt idx="1867">
                  <c:v>1.9599799416838426E-2</c:v>
                </c:pt>
                <c:pt idx="1868">
                  <c:v>1.9595400417525832E-2</c:v>
                </c:pt>
                <c:pt idx="1869">
                  <c:v>1.9590967838793993E-2</c:v>
                </c:pt>
                <c:pt idx="1870">
                  <c:v>1.9586501680723956E-2</c:v>
                </c:pt>
                <c:pt idx="1871">
                  <c:v>1.9582001943315719E-2</c:v>
                </c:pt>
                <c:pt idx="1872">
                  <c:v>1.9577468626326144E-2</c:v>
                </c:pt>
                <c:pt idx="1873">
                  <c:v>1.9572901730079417E-2</c:v>
                </c:pt>
                <c:pt idx="1874">
                  <c:v>1.9568301254413445E-2</c:v>
                </c:pt>
                <c:pt idx="1875">
                  <c:v>1.9563667199247181E-2</c:v>
                </c:pt>
                <c:pt idx="1876">
                  <c:v>1.9558999564742718E-2</c:v>
                </c:pt>
                <c:pt idx="1877">
                  <c:v>1.9554298350900057E-2</c:v>
                </c:pt>
                <c:pt idx="1878">
                  <c:v>1.954956355763815E-2</c:v>
                </c:pt>
                <c:pt idx="1879">
                  <c:v>1.9544795185038044E-2</c:v>
                </c:pt>
                <c:pt idx="1880">
                  <c:v>1.9539993233018693E-2</c:v>
                </c:pt>
                <c:pt idx="1881">
                  <c:v>1.9535157701580097E-2</c:v>
                </c:pt>
                <c:pt idx="1882">
                  <c:v>1.9530288590722256E-2</c:v>
                </c:pt>
                <c:pt idx="1883">
                  <c:v>1.9525385900607262E-2</c:v>
                </c:pt>
                <c:pt idx="1884">
                  <c:v>1.9520449631073022E-2</c:v>
                </c:pt>
                <c:pt idx="1885">
                  <c:v>1.9515479782038492E-2</c:v>
                </c:pt>
                <c:pt idx="1886">
                  <c:v>1.9510476353746808E-2</c:v>
                </c:pt>
                <c:pt idx="1887">
                  <c:v>1.950543934603588E-2</c:v>
                </c:pt>
                <c:pt idx="1888">
                  <c:v>1.9500368758905706E-2</c:v>
                </c:pt>
                <c:pt idx="1889">
                  <c:v>1.949526459251838E-2</c:v>
                </c:pt>
                <c:pt idx="1890">
                  <c:v>1.9490126846630762E-2</c:v>
                </c:pt>
                <c:pt idx="1891">
                  <c:v>1.9484955521485992E-2</c:v>
                </c:pt>
                <c:pt idx="1892">
                  <c:v>1.947975061684093E-2</c:v>
                </c:pt>
                <c:pt idx="1893">
                  <c:v>1.9474512132938715E-2</c:v>
                </c:pt>
                <c:pt idx="1894">
                  <c:v>1.9469240069617255E-2</c:v>
                </c:pt>
                <c:pt idx="1895">
                  <c:v>1.946393442687655E-2</c:v>
                </c:pt>
                <c:pt idx="1896">
                  <c:v>1.9458595204959739E-2</c:v>
                </c:pt>
                <c:pt idx="1897">
                  <c:v>1.945322240346159E-2</c:v>
                </c:pt>
                <c:pt idx="1898">
                  <c:v>1.9447816022706288E-2</c:v>
                </c:pt>
                <c:pt idx="1899">
                  <c:v>1.9442376062612787E-2</c:v>
                </c:pt>
                <c:pt idx="1900">
                  <c:v>1.9436902523100041E-2</c:v>
                </c:pt>
                <c:pt idx="1901">
                  <c:v>1.9431395404249097E-2</c:v>
                </c:pt>
                <c:pt idx="1902">
                  <c:v>1.9425854706140999E-2</c:v>
                </c:pt>
                <c:pt idx="1903">
                  <c:v>1.9420280428451564E-2</c:v>
                </c:pt>
                <c:pt idx="1904">
                  <c:v>1.9414672571586022E-2</c:v>
                </c:pt>
                <c:pt idx="1905">
                  <c:v>1.9409031135301236E-2</c:v>
                </c:pt>
                <c:pt idx="1906">
                  <c:v>1.9403356119759296E-2</c:v>
                </c:pt>
                <c:pt idx="1907">
                  <c:v>1.9397647524717065E-2</c:v>
                </c:pt>
                <c:pt idx="1908">
                  <c:v>1.9391905350417682E-2</c:v>
                </c:pt>
                <c:pt idx="1909">
                  <c:v>1.9386129596861146E-2</c:v>
                </c:pt>
                <c:pt idx="1910">
                  <c:v>1.9380320263804318E-2</c:v>
                </c:pt>
                <c:pt idx="1911">
                  <c:v>1.9374477351490338E-2</c:v>
                </c:pt>
                <c:pt idx="1912">
                  <c:v>1.9368600859919205E-2</c:v>
                </c:pt>
                <c:pt idx="1913">
                  <c:v>1.9362690788847781E-2</c:v>
                </c:pt>
                <c:pt idx="1914">
                  <c:v>1.9356747138438157E-2</c:v>
                </c:pt>
                <c:pt idx="1915">
                  <c:v>1.9350769908771381E-2</c:v>
                </c:pt>
                <c:pt idx="1916">
                  <c:v>1.9344759099766407E-2</c:v>
                </c:pt>
                <c:pt idx="1917">
                  <c:v>1.9338714711423233E-2</c:v>
                </c:pt>
                <c:pt idx="1918">
                  <c:v>1.933263674374186E-2</c:v>
                </c:pt>
                <c:pt idx="1919">
                  <c:v>1.9326525196722288E-2</c:v>
                </c:pt>
                <c:pt idx="1920">
                  <c:v>1.9320380070364518E-2</c:v>
                </c:pt>
                <c:pt idx="1921">
                  <c:v>1.9314201364749595E-2</c:v>
                </c:pt>
                <c:pt idx="1922">
                  <c:v>1.9307989079715426E-2</c:v>
                </c:pt>
                <c:pt idx="1923">
                  <c:v>1.9301743215424105E-2</c:v>
                </c:pt>
                <c:pt idx="1924">
                  <c:v>1.9295463771794585E-2</c:v>
                </c:pt>
                <c:pt idx="1925">
                  <c:v>1.9289150748826867E-2</c:v>
                </c:pt>
                <c:pt idx="1926">
                  <c:v>1.9282804146520949E-2</c:v>
                </c:pt>
                <c:pt idx="1927">
                  <c:v>1.9276423965119971E-2</c:v>
                </c:pt>
                <c:pt idx="1928">
                  <c:v>1.9270010204218702E-2</c:v>
                </c:pt>
                <c:pt idx="1929">
                  <c:v>1.9263562863979233E-2</c:v>
                </c:pt>
                <c:pt idx="1930">
                  <c:v>1.9257081944482612E-2</c:v>
                </c:pt>
                <c:pt idx="1931">
                  <c:v>1.9249634061728749E-2</c:v>
                </c:pt>
                <c:pt idx="1932">
                  <c:v>1.9243081186669508E-2</c:v>
                </c:pt>
                <c:pt idx="1933">
                  <c:v>1.9236494732191023E-2</c:v>
                </c:pt>
                <c:pt idx="1934">
                  <c:v>1.9229874698374338E-2</c:v>
                </c:pt>
                <c:pt idx="1935">
                  <c:v>1.9223221085300501E-2</c:v>
                </c:pt>
                <c:pt idx="1936">
                  <c:v>1.9216533892969512E-2</c:v>
                </c:pt>
                <c:pt idx="1937">
                  <c:v>1.9209813121219277E-2</c:v>
                </c:pt>
                <c:pt idx="1938">
                  <c:v>1.9203058770292936E-2</c:v>
                </c:pt>
                <c:pt idx="1939">
                  <c:v>1.9196270840028395E-2</c:v>
                </c:pt>
                <c:pt idx="1940">
                  <c:v>1.9189449330506703E-2</c:v>
                </c:pt>
                <c:pt idx="1941">
                  <c:v>1.9182594241727857E-2</c:v>
                </c:pt>
                <c:pt idx="1942">
                  <c:v>1.917570557344872E-2</c:v>
                </c:pt>
                <c:pt idx="1943">
                  <c:v>1.916878332615557E-2</c:v>
                </c:pt>
                <c:pt idx="1944">
                  <c:v>1.9161827499443174E-2</c:v>
                </c:pt>
                <c:pt idx="1945">
                  <c:v>1.9154838093554671E-2</c:v>
                </c:pt>
                <c:pt idx="1946">
                  <c:v>1.9147815108165878E-2</c:v>
                </c:pt>
                <c:pt idx="1947">
                  <c:v>1.9140758543600978E-2</c:v>
                </c:pt>
                <c:pt idx="1948">
                  <c:v>1.9133668399859971E-2</c:v>
                </c:pt>
                <c:pt idx="1949">
                  <c:v>1.9126544676780766E-2</c:v>
                </c:pt>
                <c:pt idx="1950">
                  <c:v>1.9119387374444408E-2</c:v>
                </c:pt>
                <c:pt idx="1951">
                  <c:v>1.9112196492931943E-2</c:v>
                </c:pt>
                <c:pt idx="1952">
                  <c:v>1.9104972032000234E-2</c:v>
                </c:pt>
                <c:pt idx="1953">
                  <c:v>1.9097713991811371E-2</c:v>
                </c:pt>
                <c:pt idx="1954">
                  <c:v>1.9090422372446403E-2</c:v>
                </c:pt>
                <c:pt idx="1955">
                  <c:v>1.9083097173662189E-2</c:v>
                </c:pt>
                <c:pt idx="1956">
                  <c:v>1.9075738395782915E-2</c:v>
                </c:pt>
                <c:pt idx="1957">
                  <c:v>1.9068346038565442E-2</c:v>
                </c:pt>
                <c:pt idx="1958">
                  <c:v>1.9060920102009771E-2</c:v>
                </c:pt>
                <c:pt idx="1959">
                  <c:v>1.9053460586359039E-2</c:v>
                </c:pt>
                <c:pt idx="1960">
                  <c:v>1.9045967491451155E-2</c:v>
                </c:pt>
                <c:pt idx="1961">
                  <c:v>1.9038440817286117E-2</c:v>
                </c:pt>
                <c:pt idx="1962">
                  <c:v>1.9030880563782882E-2</c:v>
                </c:pt>
                <c:pt idx="1963">
                  <c:v>1.9023286731103539E-2</c:v>
                </c:pt>
                <c:pt idx="1964">
                  <c:v>1.9015659319085998E-2</c:v>
                </c:pt>
                <c:pt idx="1965">
                  <c:v>1.9007998327973397E-2</c:v>
                </c:pt>
                <c:pt idx="1966">
                  <c:v>1.9000303757603643E-2</c:v>
                </c:pt>
                <c:pt idx="1967">
                  <c:v>1.899257560789569E-2</c:v>
                </c:pt>
                <c:pt idx="1968">
                  <c:v>1.8984813879011631E-2</c:v>
                </c:pt>
                <c:pt idx="1969">
                  <c:v>1.8977018570870419E-2</c:v>
                </c:pt>
                <c:pt idx="1970">
                  <c:v>1.8969189683472054E-2</c:v>
                </c:pt>
                <c:pt idx="1971">
                  <c:v>1.8961340259999737E-2</c:v>
                </c:pt>
                <c:pt idx="1972">
                  <c:v>1.8953498393687873E-2</c:v>
                </c:pt>
                <c:pt idx="1973">
                  <c:v>1.894566508764628E-2</c:v>
                </c:pt>
                <c:pt idx="1974">
                  <c:v>1.8937840341874956E-2</c:v>
                </c:pt>
                <c:pt idx="1975">
                  <c:v>1.893002415645495E-2</c:v>
                </c:pt>
                <c:pt idx="1976">
                  <c:v>1.892221653138626E-2</c:v>
                </c:pt>
                <c:pt idx="1977">
                  <c:v>1.8914417466668887E-2</c:v>
                </c:pt>
                <c:pt idx="1978">
                  <c:v>1.8906626962221784E-2</c:v>
                </c:pt>
                <c:pt idx="1979">
                  <c:v>1.8898845018125998E-2</c:v>
                </c:pt>
                <c:pt idx="1980">
                  <c:v>1.8891071634381529E-2</c:v>
                </c:pt>
                <c:pt idx="1981">
                  <c:v>1.8883306810988376E-2</c:v>
                </c:pt>
                <c:pt idx="1982">
                  <c:v>1.8875550547703401E-2</c:v>
                </c:pt>
                <c:pt idx="1983">
                  <c:v>1.8867802844931836E-2</c:v>
                </c:pt>
                <c:pt idx="1984">
                  <c:v>1.8860063702349494E-2</c:v>
                </c:pt>
                <c:pt idx="1985">
                  <c:v>1.8852333120280562E-2</c:v>
                </c:pt>
                <c:pt idx="1986">
                  <c:v>1.8844611098400854E-2</c:v>
                </c:pt>
                <c:pt idx="1987">
                  <c:v>1.8836897636872463E-2</c:v>
                </c:pt>
                <c:pt idx="1988">
                  <c:v>1.8829192735695388E-2</c:v>
                </c:pt>
                <c:pt idx="1989">
                  <c:v>1.8821496394788584E-2</c:v>
                </c:pt>
                <c:pt idx="1990">
                  <c:v>1.8813808614233096E-2</c:v>
                </c:pt>
                <c:pt idx="1991">
                  <c:v>1.8806129393866833E-2</c:v>
                </c:pt>
                <c:pt idx="1992">
                  <c:v>1.8798458734013979E-2</c:v>
                </c:pt>
                <c:pt idx="1993">
                  <c:v>1.8790796634350349E-2</c:v>
                </c:pt>
                <c:pt idx="1994">
                  <c:v>1.8783143095038035E-2</c:v>
                </c:pt>
                <c:pt idx="1995">
                  <c:v>1.8775498115995992E-2</c:v>
                </c:pt>
                <c:pt idx="1996">
                  <c:v>1.8767861697305266E-2</c:v>
                </c:pt>
                <c:pt idx="1997">
                  <c:v>1.8760233838965856E-2</c:v>
                </c:pt>
                <c:pt idx="1998">
                  <c:v>1.8752614540896717E-2</c:v>
                </c:pt>
                <c:pt idx="1999">
                  <c:v>1.8745003803259941E-2</c:v>
                </c:pt>
                <c:pt idx="2000">
                  <c:v>1.8737401625812389E-2</c:v>
                </c:pt>
                <c:pt idx="2001">
                  <c:v>1.8729808008635107E-2</c:v>
                </c:pt>
                <c:pt idx="2002">
                  <c:v>1.8722222951809142E-2</c:v>
                </c:pt>
                <c:pt idx="2003">
                  <c:v>1.8714646455334494E-2</c:v>
                </c:pt>
                <c:pt idx="2004">
                  <c:v>1.8707078519130116E-2</c:v>
                </c:pt>
                <c:pt idx="2005">
                  <c:v>1.8699519143196008E-2</c:v>
                </c:pt>
                <c:pt idx="2006">
                  <c:v>1.8691968327694264E-2</c:v>
                </c:pt>
                <c:pt idx="2007">
                  <c:v>1.8684426072381743E-2</c:v>
                </c:pt>
                <c:pt idx="2008">
                  <c:v>1.8676892377501586E-2</c:v>
                </c:pt>
                <c:pt idx="2009">
                  <c:v>1.8669367242891699E-2</c:v>
                </c:pt>
                <c:pt idx="2010">
                  <c:v>1.8661850668552082E-2</c:v>
                </c:pt>
                <c:pt idx="2011">
                  <c:v>1.8654342654563782E-2</c:v>
                </c:pt>
                <c:pt idx="2012">
                  <c:v>1.8646843200764707E-2</c:v>
                </c:pt>
                <c:pt idx="2013">
                  <c:v>1.8639352307316948E-2</c:v>
                </c:pt>
                <c:pt idx="2014">
                  <c:v>1.8631869974301551E-2</c:v>
                </c:pt>
                <c:pt idx="2015">
                  <c:v>1.8624396201475379E-2</c:v>
                </c:pt>
                <c:pt idx="2016">
                  <c:v>1.8616930988919478E-2</c:v>
                </c:pt>
                <c:pt idx="2017">
                  <c:v>1.8609474336714893E-2</c:v>
                </c:pt>
                <c:pt idx="2018">
                  <c:v>1.8602026244861625E-2</c:v>
                </c:pt>
                <c:pt idx="2019">
                  <c:v>1.8594586713278627E-2</c:v>
                </c:pt>
                <c:pt idx="2020">
                  <c:v>1.8587155741884853E-2</c:v>
                </c:pt>
                <c:pt idx="2021">
                  <c:v>1.8579733330923442E-2</c:v>
                </c:pt>
                <c:pt idx="2022">
                  <c:v>1.8572319480232302E-2</c:v>
                </c:pt>
                <c:pt idx="2023">
                  <c:v>1.8564914189811432E-2</c:v>
                </c:pt>
                <c:pt idx="2024">
                  <c:v>1.8557517459822925E-2</c:v>
                </c:pt>
                <c:pt idx="2025">
                  <c:v>1.8550129290023643E-2</c:v>
                </c:pt>
                <c:pt idx="2026">
                  <c:v>1.854274968049463E-2</c:v>
                </c:pt>
                <c:pt idx="2027">
                  <c:v>1.8535378631235888E-2</c:v>
                </c:pt>
                <c:pt idx="2028">
                  <c:v>1.8528016142409509E-2</c:v>
                </c:pt>
                <c:pt idx="2029">
                  <c:v>1.8520662213772354E-2</c:v>
                </c:pt>
                <c:pt idx="2030">
                  <c:v>1.8513316845486516E-2</c:v>
                </c:pt>
                <c:pt idx="2031">
                  <c:v>1.8505980037470948E-2</c:v>
                </c:pt>
                <c:pt idx="2032">
                  <c:v>1.8498651789725651E-2</c:v>
                </c:pt>
                <c:pt idx="2033">
                  <c:v>1.849133210233167E-2</c:v>
                </c:pt>
                <c:pt idx="2034">
                  <c:v>1.848402097520796E-2</c:v>
                </c:pt>
                <c:pt idx="2035">
                  <c:v>1.8475675883380394E-2</c:v>
                </c:pt>
                <c:pt idx="2036">
                  <c:v>1.8468383099785601E-2</c:v>
                </c:pt>
                <c:pt idx="2037">
                  <c:v>1.8461098876461079E-2</c:v>
                </c:pt>
                <c:pt idx="2038">
                  <c:v>1.8453823213325782E-2</c:v>
                </c:pt>
                <c:pt idx="2039">
                  <c:v>1.8446556110622847E-2</c:v>
                </c:pt>
                <c:pt idx="2040">
                  <c:v>1.8439297568190183E-2</c:v>
                </c:pt>
                <c:pt idx="2041">
                  <c:v>1.8432047586027789E-2</c:v>
                </c:pt>
                <c:pt idx="2042">
                  <c:v>1.8424806164135665E-2</c:v>
                </c:pt>
                <c:pt idx="2043">
                  <c:v>1.8417573302513812E-2</c:v>
                </c:pt>
                <c:pt idx="2044">
                  <c:v>1.8410349001243276E-2</c:v>
                </c:pt>
                <c:pt idx="2045">
                  <c:v>1.8403133260161963E-2</c:v>
                </c:pt>
                <c:pt idx="2046">
                  <c:v>1.8395926079431968E-2</c:v>
                </c:pt>
                <c:pt idx="2047">
                  <c:v>1.8388727459053289E-2</c:v>
                </c:pt>
                <c:pt idx="2048">
                  <c:v>1.8381537398863834E-2</c:v>
                </c:pt>
                <c:pt idx="2049">
                  <c:v>1.8374355899025696E-2</c:v>
                </c:pt>
                <c:pt idx="2050">
                  <c:v>1.8366983487832833E-2</c:v>
                </c:pt>
                <c:pt idx="2051">
                  <c:v>1.8360018580079185E-2</c:v>
                </c:pt>
                <c:pt idx="2052">
                  <c:v>1.8352862761132904E-2</c:v>
                </c:pt>
                <c:pt idx="2053">
                  <c:v>1.8345715502456894E-2</c:v>
                </c:pt>
                <c:pt idx="2054">
                  <c:v>1.8338576803970108E-2</c:v>
                </c:pt>
                <c:pt idx="2055">
                  <c:v>1.8331446665915685E-2</c:v>
                </c:pt>
                <c:pt idx="2056">
                  <c:v>1.832432508796944E-2</c:v>
                </c:pt>
                <c:pt idx="2057">
                  <c:v>1.8317212070455557E-2</c:v>
                </c:pt>
                <c:pt idx="2058">
                  <c:v>1.8310107613049853E-2</c:v>
                </c:pt>
                <c:pt idx="2059">
                  <c:v>1.8303011716076512E-2</c:v>
                </c:pt>
                <c:pt idx="2060">
                  <c:v>1.8295924379373441E-2</c:v>
                </c:pt>
                <c:pt idx="2061">
                  <c:v>1.828884560294064E-2</c:v>
                </c:pt>
                <c:pt idx="2062">
                  <c:v>1.8281775386697063E-2</c:v>
                </c:pt>
                <c:pt idx="2063">
                  <c:v>1.827471373088585E-2</c:v>
                </c:pt>
                <c:pt idx="2064">
                  <c:v>1.8267660635182814E-2</c:v>
                </c:pt>
                <c:pt idx="2065">
                  <c:v>1.8260616099912141E-2</c:v>
                </c:pt>
                <c:pt idx="2066">
                  <c:v>1.8253580124749647E-2</c:v>
                </c:pt>
                <c:pt idx="2067">
                  <c:v>1.8246552709938468E-2</c:v>
                </c:pt>
                <c:pt idx="2068">
                  <c:v>1.8239533855478607E-2</c:v>
                </c:pt>
                <c:pt idx="2069">
                  <c:v>1.8232523561289016E-2</c:v>
                </c:pt>
                <c:pt idx="2070">
                  <c:v>1.8225521827288649E-2</c:v>
                </c:pt>
                <c:pt idx="2071">
                  <c:v>1.8218528653720645E-2</c:v>
                </c:pt>
                <c:pt idx="2072">
                  <c:v>1.8211544040260819E-2</c:v>
                </c:pt>
                <c:pt idx="2073">
                  <c:v>1.8204567987071263E-2</c:v>
                </c:pt>
                <c:pt idx="2074">
                  <c:v>1.8197600494233024E-2</c:v>
                </c:pt>
                <c:pt idx="2075">
                  <c:v>1.8190641561665055E-2</c:v>
                </c:pt>
                <c:pt idx="2076">
                  <c:v>1.8183691189286311E-2</c:v>
                </c:pt>
                <c:pt idx="2077">
                  <c:v>1.8176749377258883E-2</c:v>
                </c:pt>
                <c:pt idx="2078">
                  <c:v>1.8169816125582772E-2</c:v>
                </c:pt>
                <c:pt idx="2079">
                  <c:v>1.8162891434176931E-2</c:v>
                </c:pt>
                <c:pt idx="2080">
                  <c:v>1.8155975302798222E-2</c:v>
                </c:pt>
                <c:pt idx="2081">
                  <c:v>1.8149067732013968E-2</c:v>
                </c:pt>
                <c:pt idx="2082">
                  <c:v>1.8142168721256846E-2</c:v>
                </c:pt>
                <c:pt idx="2083">
                  <c:v>1.8135278270851041E-2</c:v>
                </c:pt>
                <c:pt idx="2084">
                  <c:v>1.8128396380715506E-2</c:v>
                </c:pt>
                <c:pt idx="2085">
                  <c:v>1.8121523050850241E-2</c:v>
                </c:pt>
                <c:pt idx="2086">
                  <c:v>1.8114658281336293E-2</c:v>
                </c:pt>
                <c:pt idx="2087">
                  <c:v>1.8106742941789159E-2</c:v>
                </c:pt>
                <c:pt idx="2088">
                  <c:v>1.8099897059516611E-2</c:v>
                </c:pt>
                <c:pt idx="2089">
                  <c:v>1.8093059738621967E-2</c:v>
                </c:pt>
                <c:pt idx="2090">
                  <c:v>1.8086230979105226E-2</c:v>
                </c:pt>
                <c:pt idx="2091">
                  <c:v>1.8079410780939369E-2</c:v>
                </c:pt>
                <c:pt idx="2092">
                  <c:v>1.8072599144124405E-2</c:v>
                </c:pt>
                <c:pt idx="2093">
                  <c:v>1.8065796068741372E-2</c:v>
                </c:pt>
                <c:pt idx="2094">
                  <c:v>1.8059001554655195E-2</c:v>
                </c:pt>
                <c:pt idx="2095">
                  <c:v>1.8052215601973936E-2</c:v>
                </c:pt>
                <c:pt idx="2096">
                  <c:v>1.8045438210670582E-2</c:v>
                </c:pt>
                <c:pt idx="2097">
                  <c:v>1.80386693806911E-2</c:v>
                </c:pt>
                <c:pt idx="2098">
                  <c:v>1.8031909112062504E-2</c:v>
                </c:pt>
                <c:pt idx="2099">
                  <c:v>1.8025157404811813E-2</c:v>
                </c:pt>
                <c:pt idx="2100">
                  <c:v>1.801841425888499E-2</c:v>
                </c:pt>
                <c:pt idx="2101">
                  <c:v>1.8007907520485311E-2</c:v>
                </c:pt>
                <c:pt idx="2102">
                  <c:v>1.8001185829589206E-2</c:v>
                </c:pt>
                <c:pt idx="2103">
                  <c:v>1.7994472699044417E-2</c:v>
                </c:pt>
                <c:pt idx="2104">
                  <c:v>1.7987768128607806E-2</c:v>
                </c:pt>
                <c:pt idx="2105">
                  <c:v>1.7981072118441466E-2</c:v>
                </c:pt>
                <c:pt idx="2106">
                  <c:v>1.7974384668707488E-2</c:v>
                </c:pt>
                <c:pt idx="2107">
                  <c:v>1.7967705779081689E-2</c:v>
                </c:pt>
                <c:pt idx="2108">
                  <c:v>1.7961035449645113E-2</c:v>
                </c:pt>
                <c:pt idx="2109">
                  <c:v>1.79543736806409E-2</c:v>
                </c:pt>
                <c:pt idx="2110">
                  <c:v>1.7947720471825912E-2</c:v>
                </c:pt>
                <c:pt idx="2111">
                  <c:v>1.7941075823281194E-2</c:v>
                </c:pt>
                <c:pt idx="2112">
                  <c:v>1.79344397349257E-2</c:v>
                </c:pt>
                <c:pt idx="2113">
                  <c:v>1.7927812206921523E-2</c:v>
                </c:pt>
                <c:pt idx="2114">
                  <c:v>1.7921193239025524E-2</c:v>
                </c:pt>
                <c:pt idx="2115">
                  <c:v>1.7914582831561887E-2</c:v>
                </c:pt>
                <c:pt idx="2116">
                  <c:v>1.7907980984206429E-2</c:v>
                </c:pt>
                <c:pt idx="2117">
                  <c:v>1.7901387697283333E-2</c:v>
                </c:pt>
                <c:pt idx="2118">
                  <c:v>1.7894802970468415E-2</c:v>
                </c:pt>
                <c:pt idx="2119">
                  <c:v>1.7888226803842722E-2</c:v>
                </c:pt>
                <c:pt idx="2120">
                  <c:v>1.7881659197649391E-2</c:v>
                </c:pt>
                <c:pt idx="2121">
                  <c:v>1.7875100151645285E-2</c:v>
                </c:pt>
                <c:pt idx="2122">
                  <c:v>1.7868549665830402E-2</c:v>
                </c:pt>
                <c:pt idx="2123">
                  <c:v>1.786200774028579E-2</c:v>
                </c:pt>
                <c:pt idx="2124">
                  <c:v>1.7855474375092495E-2</c:v>
                </c:pt>
                <c:pt idx="2125">
                  <c:v>1.7848949570007377E-2</c:v>
                </c:pt>
                <c:pt idx="2126">
                  <c:v>1.7842433325273577E-2</c:v>
                </c:pt>
                <c:pt idx="2127">
                  <c:v>1.7835925640647954E-2</c:v>
                </c:pt>
                <c:pt idx="2128">
                  <c:v>1.7829426516454694E-2</c:v>
                </c:pt>
                <c:pt idx="2129">
                  <c:v>1.7822935952450658E-2</c:v>
                </c:pt>
                <c:pt idx="2130">
                  <c:v>1.78164539485548E-2</c:v>
                </c:pt>
                <c:pt idx="2131">
                  <c:v>1.7809980505091305E-2</c:v>
                </c:pt>
                <c:pt idx="2132">
                  <c:v>1.7803515621817034E-2</c:v>
                </c:pt>
                <c:pt idx="2133">
                  <c:v>1.7797059298813034E-2</c:v>
                </c:pt>
                <c:pt idx="2134">
                  <c:v>1.7790611535917211E-2</c:v>
                </c:pt>
                <c:pt idx="2135">
                  <c:v>1.7784172333453752E-2</c:v>
                </c:pt>
                <c:pt idx="2136">
                  <c:v>1.777774169109847E-2</c:v>
                </c:pt>
                <c:pt idx="2137">
                  <c:v>1.7771319609094505E-2</c:v>
                </c:pt>
                <c:pt idx="2138">
                  <c:v>1.7764906087198717E-2</c:v>
                </c:pt>
                <c:pt idx="2139">
                  <c:v>1.7758501125654247E-2</c:v>
                </c:pt>
                <c:pt idx="2140">
                  <c:v>1.7752104724380047E-2</c:v>
                </c:pt>
                <c:pt idx="2141">
                  <c:v>1.7745716883295071E-2</c:v>
                </c:pt>
                <c:pt idx="2142">
                  <c:v>1.7739337602399319E-2</c:v>
                </c:pt>
                <c:pt idx="2143">
                  <c:v>1.7732966881854884E-2</c:v>
                </c:pt>
                <c:pt idx="2144">
                  <c:v>1.7726604721499672E-2</c:v>
                </c:pt>
                <c:pt idx="2145">
                  <c:v>1.7720251121333686E-2</c:v>
                </c:pt>
                <c:pt idx="2146">
                  <c:v>1.7713906081519015E-2</c:v>
                </c:pt>
                <c:pt idx="2147">
                  <c:v>1.7707569601812523E-2</c:v>
                </c:pt>
                <c:pt idx="2148">
                  <c:v>1.7701241682376301E-2</c:v>
                </c:pt>
                <c:pt idx="2149">
                  <c:v>1.7694922323210349E-2</c:v>
                </c:pt>
                <c:pt idx="2150">
                  <c:v>1.7688611524395714E-2</c:v>
                </c:pt>
                <c:pt idx="2151">
                  <c:v>1.7682309285608211E-2</c:v>
                </c:pt>
                <c:pt idx="2152">
                  <c:v>1.7676015607172024E-2</c:v>
                </c:pt>
                <c:pt idx="2153">
                  <c:v>1.7669730489006108E-2</c:v>
                </c:pt>
                <c:pt idx="2154">
                  <c:v>1.7663453931029416E-2</c:v>
                </c:pt>
                <c:pt idx="2155">
                  <c:v>1.7657185933160902E-2</c:v>
                </c:pt>
                <c:pt idx="2156">
                  <c:v>1.7650926495643704E-2</c:v>
                </c:pt>
                <c:pt idx="2157">
                  <c:v>1.7644675618477823E-2</c:v>
                </c:pt>
                <c:pt idx="2158">
                  <c:v>1.763843330142012E-2</c:v>
                </c:pt>
                <c:pt idx="2159">
                  <c:v>1.7632199544632687E-2</c:v>
                </c:pt>
                <c:pt idx="2160">
                  <c:v>1.7625974348034479E-2</c:v>
                </c:pt>
                <c:pt idx="2161">
                  <c:v>1.7619757711706541E-2</c:v>
                </c:pt>
                <c:pt idx="2162">
                  <c:v>1.7613549635648873E-2</c:v>
                </c:pt>
                <c:pt idx="2163">
                  <c:v>1.7607350119861476E-2</c:v>
                </c:pt>
                <c:pt idx="2164">
                  <c:v>1.7601159164182256E-2</c:v>
                </c:pt>
                <c:pt idx="2165">
                  <c:v>1.7594976768854353E-2</c:v>
                </c:pt>
                <c:pt idx="2166">
                  <c:v>1.7588802933634629E-2</c:v>
                </c:pt>
                <c:pt idx="2167">
                  <c:v>1.7582637658604128E-2</c:v>
                </c:pt>
                <c:pt idx="2168">
                  <c:v>1.757648094400599E-2</c:v>
                </c:pt>
                <c:pt idx="2169">
                  <c:v>1.757033278951603E-2</c:v>
                </c:pt>
                <c:pt idx="2170">
                  <c:v>1.756419319529634E-2</c:v>
                </c:pt>
                <c:pt idx="2171">
                  <c:v>1.7558062161265875E-2</c:v>
                </c:pt>
                <c:pt idx="2172">
                  <c:v>1.755193968750568E-2</c:v>
                </c:pt>
                <c:pt idx="2173">
                  <c:v>1.7545825773853663E-2</c:v>
                </c:pt>
                <c:pt idx="2174">
                  <c:v>1.7539720420634008E-2</c:v>
                </c:pt>
                <c:pt idx="2175">
                  <c:v>1.7533623627522532E-2</c:v>
                </c:pt>
                <c:pt idx="2176">
                  <c:v>1.752753539460028E-2</c:v>
                </c:pt>
                <c:pt idx="2177">
                  <c:v>1.7521455721948298E-2</c:v>
                </c:pt>
                <c:pt idx="2178">
                  <c:v>1.751538460948554E-2</c:v>
                </c:pt>
                <c:pt idx="2179">
                  <c:v>1.7509322057374099E-2</c:v>
                </c:pt>
                <c:pt idx="2180">
                  <c:v>1.7503268065370836E-2</c:v>
                </c:pt>
                <c:pt idx="2181">
                  <c:v>1.7497222633637843E-2</c:v>
                </c:pt>
                <c:pt idx="2182">
                  <c:v>1.7491185762175121E-2</c:v>
                </c:pt>
                <c:pt idx="2183">
                  <c:v>1.7485157450820576E-2</c:v>
                </c:pt>
                <c:pt idx="2184">
                  <c:v>1.7479137699817349E-2</c:v>
                </c:pt>
                <c:pt idx="2185">
                  <c:v>1.7473126508922299E-2</c:v>
                </c:pt>
                <c:pt idx="2186">
                  <c:v>1.7467123878297519E-2</c:v>
                </c:pt>
                <c:pt idx="2187">
                  <c:v>1.746112980794301E-2</c:v>
                </c:pt>
                <c:pt idx="2188">
                  <c:v>1.7455144297696679E-2</c:v>
                </c:pt>
                <c:pt idx="2189">
                  <c:v>1.7449167347801664E-2</c:v>
                </c:pt>
                <c:pt idx="2190">
                  <c:v>1.7443198958014827E-2</c:v>
                </c:pt>
                <c:pt idx="2191">
                  <c:v>1.743638842313211E-2</c:v>
                </c:pt>
                <c:pt idx="2192">
                  <c:v>1.7430438376712099E-2</c:v>
                </c:pt>
                <c:pt idx="2193">
                  <c:v>1.7424496890481311E-2</c:v>
                </c:pt>
                <c:pt idx="2194">
                  <c:v>1.7418563964520795E-2</c:v>
                </c:pt>
                <c:pt idx="2195">
                  <c:v>1.7412639598830548E-2</c:v>
                </c:pt>
                <c:pt idx="2196">
                  <c:v>1.740672379324848E-2</c:v>
                </c:pt>
                <c:pt idx="2197">
                  <c:v>1.7400816548017728E-2</c:v>
                </c:pt>
                <c:pt idx="2198">
                  <c:v>1.7394917862895154E-2</c:v>
                </c:pt>
                <c:pt idx="2199">
                  <c:v>1.7389027737961804E-2</c:v>
                </c:pt>
                <c:pt idx="2200">
                  <c:v>1.7383146173298725E-2</c:v>
                </c:pt>
                <c:pt idx="2201">
                  <c:v>1.7377273168905916E-2</c:v>
                </c:pt>
                <c:pt idx="2202">
                  <c:v>1.7371408724702331E-2</c:v>
                </c:pt>
                <c:pt idx="2203">
                  <c:v>1.7365552840769016E-2</c:v>
                </c:pt>
                <c:pt idx="2204">
                  <c:v>1.7359705516781787E-2</c:v>
                </c:pt>
                <c:pt idx="2205">
                  <c:v>1.7353866753226921E-2</c:v>
                </c:pt>
                <c:pt idx="2206">
                  <c:v>1.7348036549942325E-2</c:v>
                </c:pt>
                <c:pt idx="2207">
                  <c:v>1.7342214906765907E-2</c:v>
                </c:pt>
                <c:pt idx="2208">
                  <c:v>1.7336401823859759E-2</c:v>
                </c:pt>
                <c:pt idx="2209">
                  <c:v>1.7330597301142836E-2</c:v>
                </c:pt>
                <c:pt idx="2210">
                  <c:v>1.7324801338696183E-2</c:v>
                </c:pt>
                <c:pt idx="2211">
                  <c:v>1.7319013936276662E-2</c:v>
                </c:pt>
                <c:pt idx="2212">
                  <c:v>1.7313235094208457E-2</c:v>
                </c:pt>
                <c:pt idx="2213">
                  <c:v>1.7307464812491569E-2</c:v>
                </c:pt>
                <c:pt idx="2214">
                  <c:v>1.7301703090801812E-2</c:v>
                </c:pt>
                <c:pt idx="2215">
                  <c:v>1.7295949929220233E-2</c:v>
                </c:pt>
                <c:pt idx="2216">
                  <c:v>1.7290205328071018E-2</c:v>
                </c:pt>
                <c:pt idx="2217">
                  <c:v>1.728446928702998E-2</c:v>
                </c:pt>
                <c:pt idx="2218">
                  <c:v>1.727874180609712E-2</c:v>
                </c:pt>
                <c:pt idx="2219">
                  <c:v>1.7273022885515577E-2</c:v>
                </c:pt>
                <c:pt idx="2220">
                  <c:v>1.7267312525204304E-2</c:v>
                </c:pt>
                <c:pt idx="2221">
                  <c:v>1.7261610725001209E-2</c:v>
                </c:pt>
                <c:pt idx="2222">
                  <c:v>1.7255917484987338E-2</c:v>
                </c:pt>
                <c:pt idx="2223">
                  <c:v>1.7250232805324783E-2</c:v>
                </c:pt>
                <c:pt idx="2224">
                  <c:v>1.7244556685770407E-2</c:v>
                </c:pt>
                <c:pt idx="2225">
                  <c:v>1.7238889126243162E-2</c:v>
                </c:pt>
                <c:pt idx="2226">
                  <c:v>1.7233230127067234E-2</c:v>
                </c:pt>
                <c:pt idx="2227">
                  <c:v>1.7227579688242622E-2</c:v>
                </c:pt>
                <c:pt idx="2228">
                  <c:v>1.7221937809445143E-2</c:v>
                </c:pt>
                <c:pt idx="2229">
                  <c:v>1.7216304490917933E-2</c:v>
                </c:pt>
                <c:pt idx="2230">
                  <c:v>1.7210679732579948E-2</c:v>
                </c:pt>
                <c:pt idx="2231">
                  <c:v>1.7205063534431186E-2</c:v>
                </c:pt>
                <c:pt idx="2232">
                  <c:v>1.7199455896552696E-2</c:v>
                </c:pt>
                <c:pt idx="2233">
                  <c:v>1.7193856818863429E-2</c:v>
                </c:pt>
                <c:pt idx="2234">
                  <c:v>1.718826630128234E-2</c:v>
                </c:pt>
                <c:pt idx="2235">
                  <c:v>1.7182684344052568E-2</c:v>
                </c:pt>
                <c:pt idx="2236">
                  <c:v>1.7177110946768881E-2</c:v>
                </c:pt>
                <c:pt idx="2237">
                  <c:v>1.7171546109917557E-2</c:v>
                </c:pt>
                <c:pt idx="2238">
                  <c:v>1.7165989833255457E-2</c:v>
                </c:pt>
                <c:pt idx="2239">
                  <c:v>1.7160442116782582E-2</c:v>
                </c:pt>
                <c:pt idx="2240">
                  <c:v>1.7154902960417884E-2</c:v>
                </c:pt>
                <c:pt idx="2241">
                  <c:v>1.7149372364323456E-2</c:v>
                </c:pt>
                <c:pt idx="2242">
                  <c:v>1.7143850328499299E-2</c:v>
                </c:pt>
                <c:pt idx="2243">
                  <c:v>1.7138336852702274E-2</c:v>
                </c:pt>
                <c:pt idx="2244">
                  <c:v>1.7132831937256565E-2</c:v>
                </c:pt>
                <c:pt idx="2245">
                  <c:v>1.7127335581837988E-2</c:v>
                </c:pt>
                <c:pt idx="2246">
                  <c:v>1.7121847786851774E-2</c:v>
                </c:pt>
                <c:pt idx="2247">
                  <c:v>1.7116368551892691E-2</c:v>
                </c:pt>
                <c:pt idx="2248">
                  <c:v>1.7110897877203879E-2</c:v>
                </c:pt>
                <c:pt idx="2249">
                  <c:v>1.7105435762704291E-2</c:v>
                </c:pt>
                <c:pt idx="2250">
                  <c:v>1.7099982208393927E-2</c:v>
                </c:pt>
                <c:pt idx="2251">
                  <c:v>1.7094537214272787E-2</c:v>
                </c:pt>
                <c:pt idx="2252">
                  <c:v>1.7089100780340871E-2</c:v>
                </c:pt>
                <c:pt idx="2253">
                  <c:v>1.708367290659818E-2</c:v>
                </c:pt>
                <c:pt idx="2254">
                  <c:v>1.7078253593125758E-2</c:v>
                </c:pt>
                <c:pt idx="2255">
                  <c:v>1.7072842839599423E-2</c:v>
                </c:pt>
                <c:pt idx="2256">
                  <c:v>1.7067440646586496E-2</c:v>
                </c:pt>
                <c:pt idx="2257">
                  <c:v>1.7062047013600701E-2</c:v>
                </c:pt>
                <c:pt idx="2258">
                  <c:v>1.7056661940885176E-2</c:v>
                </c:pt>
                <c:pt idx="2259">
                  <c:v>1.7051285428358876E-2</c:v>
                </c:pt>
                <c:pt idx="2260">
                  <c:v>1.7045917475940753E-2</c:v>
                </c:pt>
                <c:pt idx="2261">
                  <c:v>1.70405580837929E-2</c:v>
                </c:pt>
                <c:pt idx="2262">
                  <c:v>1.7035207251834272E-2</c:v>
                </c:pt>
                <c:pt idx="2263">
                  <c:v>1.7029864979983822E-2</c:v>
                </c:pt>
                <c:pt idx="2264">
                  <c:v>1.7024531268403642E-2</c:v>
                </c:pt>
                <c:pt idx="2265">
                  <c:v>1.7019206117012686E-2</c:v>
                </c:pt>
                <c:pt idx="2266">
                  <c:v>1.7013889525810955E-2</c:v>
                </c:pt>
                <c:pt idx="2267">
                  <c:v>1.7008581494798447E-2</c:v>
                </c:pt>
                <c:pt idx="2268">
                  <c:v>1.700328202405621E-2</c:v>
                </c:pt>
                <c:pt idx="2269">
                  <c:v>1.6997991113341104E-2</c:v>
                </c:pt>
                <c:pt idx="2270">
                  <c:v>1.6992708762896269E-2</c:v>
                </c:pt>
                <c:pt idx="2271">
                  <c:v>1.6987434972559612E-2</c:v>
                </c:pt>
                <c:pt idx="2272">
                  <c:v>1.6982169742493225E-2</c:v>
                </c:pt>
                <c:pt idx="2273">
                  <c:v>1.6976913072616062E-2</c:v>
                </c:pt>
                <c:pt idx="2274">
                  <c:v>1.697166496300917E-2</c:v>
                </c:pt>
                <c:pt idx="2275">
                  <c:v>1.6966425413429409E-2</c:v>
                </c:pt>
                <c:pt idx="2276">
                  <c:v>1.6961194424119919E-2</c:v>
                </c:pt>
                <c:pt idx="2277">
                  <c:v>1.6955971995080699E-2</c:v>
                </c:pt>
                <c:pt idx="2278">
                  <c:v>1.6950758126149656E-2</c:v>
                </c:pt>
                <c:pt idx="2279">
                  <c:v>1.6945552817245746E-2</c:v>
                </c:pt>
                <c:pt idx="2280">
                  <c:v>1.6940356068693152E-2</c:v>
                </c:pt>
                <c:pt idx="2281">
                  <c:v>1.6935167880410829E-2</c:v>
                </c:pt>
                <c:pt idx="2282">
                  <c:v>1.6929988252155637E-2</c:v>
                </c:pt>
                <c:pt idx="2283">
                  <c:v>1.6924817184089669E-2</c:v>
                </c:pt>
                <c:pt idx="2284">
                  <c:v>1.6919654676212925E-2</c:v>
                </c:pt>
                <c:pt idx="2285">
                  <c:v>1.6914500728606452E-2</c:v>
                </c:pt>
                <c:pt idx="2286">
                  <c:v>1.6909355341108157E-2</c:v>
                </c:pt>
                <c:pt idx="2287">
                  <c:v>1.6904218513880132E-2</c:v>
                </c:pt>
                <c:pt idx="2288">
                  <c:v>1.6899090246760284E-2</c:v>
                </c:pt>
                <c:pt idx="2289">
                  <c:v>1.6893970539829661E-2</c:v>
                </c:pt>
                <c:pt idx="2290">
                  <c:v>1.6888859393169309E-2</c:v>
                </c:pt>
                <c:pt idx="2291">
                  <c:v>1.6883756806536088E-2</c:v>
                </c:pt>
                <c:pt idx="2292">
                  <c:v>1.6878662780173137E-2</c:v>
                </c:pt>
                <c:pt idx="2293">
                  <c:v>1.6873577314080457E-2</c:v>
                </c:pt>
                <c:pt idx="2294">
                  <c:v>1.6868500408014908E-2</c:v>
                </c:pt>
                <c:pt idx="2295">
                  <c:v>1.686343206221963E-2</c:v>
                </c:pt>
                <c:pt idx="2296">
                  <c:v>1.6858372276532529E-2</c:v>
                </c:pt>
                <c:pt idx="2297">
                  <c:v>1.6853321051115699E-2</c:v>
                </c:pt>
                <c:pt idx="2298">
                  <c:v>1.6848278385726001E-2</c:v>
                </c:pt>
                <c:pt idx="2299">
                  <c:v>1.6843244280687619E-2</c:v>
                </c:pt>
                <c:pt idx="2300">
                  <c:v>1.6838218735676369E-2</c:v>
                </c:pt>
                <c:pt idx="2301">
                  <c:v>1.6833201750935389E-2</c:v>
                </c:pt>
                <c:pt idx="2302">
                  <c:v>1.6828193326383634E-2</c:v>
                </c:pt>
                <c:pt idx="2303">
                  <c:v>1.6823193462021102E-2</c:v>
                </c:pt>
                <c:pt idx="2304">
                  <c:v>1.6818202157685702E-2</c:v>
                </c:pt>
                <c:pt idx="2305">
                  <c:v>1.6813219413782665E-2</c:v>
                </c:pt>
                <c:pt idx="2306">
                  <c:v>1.6808245229825713E-2</c:v>
                </c:pt>
                <c:pt idx="2307">
                  <c:v>1.6803279606139032E-2</c:v>
                </c:pt>
                <c:pt idx="2308">
                  <c:v>1.6798322542641575E-2</c:v>
                </c:pt>
                <c:pt idx="2309">
                  <c:v>1.6793374039252296E-2</c:v>
                </c:pt>
                <c:pt idx="2310">
                  <c:v>1.6788434096133287E-2</c:v>
                </c:pt>
                <c:pt idx="2311">
                  <c:v>1.6783502713203502E-2</c:v>
                </c:pt>
                <c:pt idx="2312">
                  <c:v>1.6778579890381895E-2</c:v>
                </c:pt>
                <c:pt idx="2313">
                  <c:v>1.6773665627668466E-2</c:v>
                </c:pt>
                <c:pt idx="2314">
                  <c:v>1.6768759925225307E-2</c:v>
                </c:pt>
                <c:pt idx="2315">
                  <c:v>1.6763862782971373E-2</c:v>
                </c:pt>
                <c:pt idx="2316">
                  <c:v>1.675897420074457E-2</c:v>
                </c:pt>
                <c:pt idx="2317">
                  <c:v>1.6754094178869083E-2</c:v>
                </c:pt>
                <c:pt idx="2318">
                  <c:v>1.6749222717101775E-2</c:v>
                </c:pt>
                <c:pt idx="2319">
                  <c:v>1.6744359815442644E-2</c:v>
                </c:pt>
                <c:pt idx="2320">
                  <c:v>1.6739505473972738E-2</c:v>
                </c:pt>
                <c:pt idx="2321">
                  <c:v>1.6734659692773102E-2</c:v>
                </c:pt>
                <c:pt idx="2322">
                  <c:v>1.6729822471681643E-2</c:v>
                </c:pt>
                <c:pt idx="2323">
                  <c:v>1.6724993810779409E-2</c:v>
                </c:pt>
                <c:pt idx="2324">
                  <c:v>1.6720173710066399E-2</c:v>
                </c:pt>
                <c:pt idx="2325">
                  <c:v>1.6715362169461567E-2</c:v>
                </c:pt>
                <c:pt idx="2326">
                  <c:v>1.6710559189045959E-2</c:v>
                </c:pt>
                <c:pt idx="2327">
                  <c:v>1.6705764768738529E-2</c:v>
                </c:pt>
                <c:pt idx="2328">
                  <c:v>1.6700978908782416E-2</c:v>
                </c:pt>
                <c:pt idx="2329">
                  <c:v>1.6696201608853434E-2</c:v>
                </c:pt>
                <c:pt idx="2330">
                  <c:v>1.6691432869113676E-2</c:v>
                </c:pt>
                <c:pt idx="2331">
                  <c:v>1.6686672689482096E-2</c:v>
                </c:pt>
                <c:pt idx="2332">
                  <c:v>1.6681921070120787E-2</c:v>
                </c:pt>
                <c:pt idx="2333">
                  <c:v>1.6677178010867655E-2</c:v>
                </c:pt>
                <c:pt idx="2334">
                  <c:v>1.6672443511803747E-2</c:v>
                </c:pt>
                <c:pt idx="2335">
                  <c:v>1.6667717572929064E-2</c:v>
                </c:pt>
                <c:pt idx="2336">
                  <c:v>1.6663000194162558E-2</c:v>
                </c:pt>
                <c:pt idx="2337">
                  <c:v>1.6658291375666323E-2</c:v>
                </c:pt>
                <c:pt idx="2338">
                  <c:v>1.665359111719722E-2</c:v>
                </c:pt>
                <c:pt idx="2339">
                  <c:v>1.6648899418998386E-2</c:v>
                </c:pt>
                <c:pt idx="2340">
                  <c:v>1.6644216280988777E-2</c:v>
                </c:pt>
                <c:pt idx="2341">
                  <c:v>1.66395417030063E-2</c:v>
                </c:pt>
                <c:pt idx="2342">
                  <c:v>1.6634875685213046E-2</c:v>
                </c:pt>
                <c:pt idx="2343">
                  <c:v>1.663021822777111E-2</c:v>
                </c:pt>
                <c:pt idx="2344">
                  <c:v>1.6625569330356305E-2</c:v>
                </c:pt>
                <c:pt idx="2345">
                  <c:v>1.6620928993049677E-2</c:v>
                </c:pt>
                <c:pt idx="2346">
                  <c:v>1.661629721601332E-2</c:v>
                </c:pt>
                <c:pt idx="2347">
                  <c:v>1.6610451151593358E-2</c:v>
                </c:pt>
                <c:pt idx="2348">
                  <c:v>1.6605839743864724E-2</c:v>
                </c:pt>
                <c:pt idx="2349">
                  <c:v>1.6601236897189807E-2</c:v>
                </c:pt>
                <c:pt idx="2350">
                  <c:v>1.6596642611595623E-2</c:v>
                </c:pt>
                <c:pt idx="2351">
                  <c:v>1.6592056887028139E-2</c:v>
                </c:pt>
                <c:pt idx="2352">
                  <c:v>1.6587479723514376E-2</c:v>
                </c:pt>
                <c:pt idx="2353">
                  <c:v>1.6582911121054332E-2</c:v>
                </c:pt>
                <c:pt idx="2354">
                  <c:v>1.6578351079675018E-2</c:v>
                </c:pt>
                <c:pt idx="2355">
                  <c:v>1.6573799599322408E-2</c:v>
                </c:pt>
                <c:pt idx="2356">
                  <c:v>1.6569256680050531E-2</c:v>
                </c:pt>
                <c:pt idx="2357">
                  <c:v>1.6564722321805357E-2</c:v>
                </c:pt>
                <c:pt idx="2358">
                  <c:v>1.6560196524559867E-2</c:v>
                </c:pt>
                <c:pt idx="2359">
                  <c:v>1.655567928842213E-2</c:v>
                </c:pt>
                <c:pt idx="2360">
                  <c:v>1.6551170613338106E-2</c:v>
                </c:pt>
                <c:pt idx="2361">
                  <c:v>1.6543994556811326E-2</c:v>
                </c:pt>
                <c:pt idx="2362">
                  <c:v>1.653950707959817E-2</c:v>
                </c:pt>
                <c:pt idx="2363">
                  <c:v>1.6535028162493193E-2</c:v>
                </c:pt>
                <c:pt idx="2364">
                  <c:v>1.6530557805577439E-2</c:v>
                </c:pt>
                <c:pt idx="2365">
                  <c:v>1.6526096008769864E-2</c:v>
                </c:pt>
                <c:pt idx="2366">
                  <c:v>1.6521642772151512E-2</c:v>
                </c:pt>
                <c:pt idx="2367">
                  <c:v>1.6517198095722385E-2</c:v>
                </c:pt>
                <c:pt idx="2368">
                  <c:v>1.6512761979482482E-2</c:v>
                </c:pt>
                <c:pt idx="2369">
                  <c:v>1.6508334423350757E-2</c:v>
                </c:pt>
                <c:pt idx="2370">
                  <c:v>1.6503915427327209E-2</c:v>
                </c:pt>
                <c:pt idx="2371">
                  <c:v>1.6499504991492886E-2</c:v>
                </c:pt>
                <c:pt idx="2372">
                  <c:v>1.649510311576674E-2</c:v>
                </c:pt>
                <c:pt idx="2373">
                  <c:v>1.6490709800310865E-2</c:v>
                </c:pt>
                <c:pt idx="2374">
                  <c:v>1.6486325044963168E-2</c:v>
                </c:pt>
                <c:pt idx="2375">
                  <c:v>1.6481948849642603E-2</c:v>
                </c:pt>
                <c:pt idx="2376">
                  <c:v>1.6477581214592307E-2</c:v>
                </c:pt>
                <c:pt idx="2377">
                  <c:v>1.6473222139731236E-2</c:v>
                </c:pt>
                <c:pt idx="2378">
                  <c:v>1.6468871624897297E-2</c:v>
                </c:pt>
                <c:pt idx="2379">
                  <c:v>1.6464529670333627E-2</c:v>
                </c:pt>
                <c:pt idx="2380">
                  <c:v>1.6460196275878136E-2</c:v>
                </c:pt>
                <c:pt idx="2381">
                  <c:v>1.6455871441611869E-2</c:v>
                </c:pt>
                <c:pt idx="2382">
                  <c:v>1.6451555167372733E-2</c:v>
                </c:pt>
                <c:pt idx="2383">
                  <c:v>1.6447247453403868E-2</c:v>
                </c:pt>
                <c:pt idx="2384">
                  <c:v>1.6442948299543181E-2</c:v>
                </c:pt>
                <c:pt idx="2385">
                  <c:v>1.6438657705871718E-2</c:v>
                </c:pt>
                <c:pt idx="2386">
                  <c:v>1.6434375672308432E-2</c:v>
                </c:pt>
                <c:pt idx="2387">
                  <c:v>1.6430102198934371E-2</c:v>
                </c:pt>
                <c:pt idx="2388">
                  <c:v>1.6425837285668488E-2</c:v>
                </c:pt>
                <c:pt idx="2389">
                  <c:v>1.6421580932510782E-2</c:v>
                </c:pt>
                <c:pt idx="2390">
                  <c:v>1.6417333139542301E-2</c:v>
                </c:pt>
                <c:pt idx="2391">
                  <c:v>1.6413093906763043E-2</c:v>
                </c:pt>
                <c:pt idx="2392">
                  <c:v>1.640886323417301E-2</c:v>
                </c:pt>
                <c:pt idx="2393">
                  <c:v>1.6404641121610108E-2</c:v>
                </c:pt>
                <c:pt idx="2394">
                  <c:v>1.6400427569317477E-2</c:v>
                </c:pt>
                <c:pt idx="2395">
                  <c:v>1.6396222577051978E-2</c:v>
                </c:pt>
                <c:pt idx="2396">
                  <c:v>1.6392026144975702E-2</c:v>
                </c:pt>
                <c:pt idx="2397">
                  <c:v>1.6387838273088651E-2</c:v>
                </c:pt>
                <c:pt idx="2398">
                  <c:v>1.6383658961309777E-2</c:v>
                </c:pt>
                <c:pt idx="2399">
                  <c:v>1.6379488209720128E-2</c:v>
                </c:pt>
                <c:pt idx="2400">
                  <c:v>1.637532601815761E-2</c:v>
                </c:pt>
                <c:pt idx="2401">
                  <c:v>1.6371172386865362E-2</c:v>
                </c:pt>
                <c:pt idx="2402">
                  <c:v>1.6367027315762339E-2</c:v>
                </c:pt>
                <c:pt idx="2403">
                  <c:v>1.6362890804686447E-2</c:v>
                </c:pt>
                <c:pt idx="2404">
                  <c:v>1.635876285379978E-2</c:v>
                </c:pt>
                <c:pt idx="2405">
                  <c:v>1.635464346302129E-2</c:v>
                </c:pt>
                <c:pt idx="2406">
                  <c:v>1.6350532632432024E-2</c:v>
                </c:pt>
                <c:pt idx="2407">
                  <c:v>1.6346430361950937E-2</c:v>
                </c:pt>
                <c:pt idx="2408">
                  <c:v>1.6342336651578027E-2</c:v>
                </c:pt>
                <c:pt idx="2409">
                  <c:v>1.6338251501475387E-2</c:v>
                </c:pt>
                <c:pt idx="2410">
                  <c:v>1.6334174911480925E-2</c:v>
                </c:pt>
                <c:pt idx="2411">
                  <c:v>1.6330106881513595E-2</c:v>
                </c:pt>
                <c:pt idx="2412">
                  <c:v>1.6326047411816536E-2</c:v>
                </c:pt>
                <c:pt idx="2413">
                  <c:v>1.6321996502227654E-2</c:v>
                </c:pt>
                <c:pt idx="2414">
                  <c:v>1.631795415274695E-2</c:v>
                </c:pt>
                <c:pt idx="2415">
                  <c:v>1.6313920363374423E-2</c:v>
                </c:pt>
                <c:pt idx="2416">
                  <c:v>1.6309895134272168E-2</c:v>
                </c:pt>
                <c:pt idx="2417">
                  <c:v>1.6305878465115997E-2</c:v>
                </c:pt>
                <c:pt idx="2418">
                  <c:v>1.6301870356230097E-2</c:v>
                </c:pt>
                <c:pt idx="2419">
                  <c:v>1.6297870807452375E-2</c:v>
                </c:pt>
                <c:pt idx="2420">
                  <c:v>1.6293879818944923E-2</c:v>
                </c:pt>
                <c:pt idx="2421">
                  <c:v>1.6289897390383556E-2</c:v>
                </c:pt>
                <c:pt idx="2422">
                  <c:v>1.628592352209246E-2</c:v>
                </c:pt>
                <c:pt idx="2423">
                  <c:v>1.6281958213909542E-2</c:v>
                </c:pt>
                <c:pt idx="2424">
                  <c:v>1.6278001465915848E-2</c:v>
                </c:pt>
                <c:pt idx="2425">
                  <c:v>1.6274053277949285E-2</c:v>
                </c:pt>
                <c:pt idx="2426">
                  <c:v>1.62701136500909E-2</c:v>
                </c:pt>
                <c:pt idx="2427">
                  <c:v>1.6266182582502786E-2</c:v>
                </c:pt>
                <c:pt idx="2428">
                  <c:v>1.6262260074941803E-2</c:v>
                </c:pt>
                <c:pt idx="2429">
                  <c:v>1.6258346127570045E-2</c:v>
                </c:pt>
                <c:pt idx="2430">
                  <c:v>1.6254440740468556E-2</c:v>
                </c:pt>
                <c:pt idx="2431">
                  <c:v>1.6250543913313154E-2</c:v>
                </c:pt>
                <c:pt idx="2432">
                  <c:v>1.6246655646346975E-2</c:v>
                </c:pt>
                <c:pt idx="2433">
                  <c:v>1.624277593957002E-2</c:v>
                </c:pt>
                <c:pt idx="2434">
                  <c:v>1.6238904792901243E-2</c:v>
                </c:pt>
                <c:pt idx="2435">
                  <c:v>1.6235042206340644E-2</c:v>
                </c:pt>
                <c:pt idx="2436">
                  <c:v>1.6231188179888223E-2</c:v>
                </c:pt>
                <c:pt idx="2437">
                  <c:v>1.622734271354398E-2</c:v>
                </c:pt>
                <c:pt idx="2438">
                  <c:v>1.6223505807551053E-2</c:v>
                </c:pt>
                <c:pt idx="2439">
                  <c:v>1.6219677461504212E-2</c:v>
                </c:pt>
                <c:pt idx="2440">
                  <c:v>1.6215857675565548E-2</c:v>
                </c:pt>
                <c:pt idx="2441">
                  <c:v>1.6212046449897155E-2</c:v>
                </c:pt>
                <c:pt idx="2442">
                  <c:v>1.620824378433694E-2</c:v>
                </c:pt>
                <c:pt idx="2443">
                  <c:v>1.6204449678884902E-2</c:v>
                </c:pt>
                <c:pt idx="2444">
                  <c:v>1.6200664133459997E-2</c:v>
                </c:pt>
                <c:pt idx="2445">
                  <c:v>1.6196887148305361E-2</c:v>
                </c:pt>
                <c:pt idx="2446">
                  <c:v>1.6193118723258904E-2</c:v>
                </c:pt>
                <c:pt idx="2447">
                  <c:v>1.6189358858320624E-2</c:v>
                </c:pt>
                <c:pt idx="2448">
                  <c:v>1.6185607553490522E-2</c:v>
                </c:pt>
                <c:pt idx="2449">
                  <c:v>1.6181864808849644E-2</c:v>
                </c:pt>
                <c:pt idx="2450">
                  <c:v>1.6178130624316944E-2</c:v>
                </c:pt>
                <c:pt idx="2451">
                  <c:v>1.6174404999892422E-2</c:v>
                </c:pt>
                <c:pt idx="2452">
                  <c:v>1.6170687935657124E-2</c:v>
                </c:pt>
                <c:pt idx="2453">
                  <c:v>1.6166979431530004E-2</c:v>
                </c:pt>
                <c:pt idx="2454">
                  <c:v>1.6163279487511062E-2</c:v>
                </c:pt>
                <c:pt idx="2455">
                  <c:v>1.6159588103600298E-2</c:v>
                </c:pt>
                <c:pt idx="2456">
                  <c:v>1.6155905279959804E-2</c:v>
                </c:pt>
                <c:pt idx="2457">
                  <c:v>1.6152231016346441E-2</c:v>
                </c:pt>
                <c:pt idx="2458">
                  <c:v>1.6148565312679164E-2</c:v>
                </c:pt>
                <c:pt idx="2459">
                  <c:v>1.614490816944425E-2</c:v>
                </c:pt>
                <c:pt idx="2460">
                  <c:v>1.6141259586236467E-2</c:v>
                </c:pt>
                <c:pt idx="2461">
                  <c:v>1.6137619563055816E-2</c:v>
                </c:pt>
                <c:pt idx="2462">
                  <c:v>1.6133988100145435E-2</c:v>
                </c:pt>
                <c:pt idx="2463">
                  <c:v>1.6130365197262186E-2</c:v>
                </c:pt>
                <c:pt idx="2464">
                  <c:v>1.6126750854649208E-2</c:v>
                </c:pt>
                <c:pt idx="2465">
                  <c:v>1.6123145071982314E-2</c:v>
                </c:pt>
                <c:pt idx="2466">
                  <c:v>1.6119547849504645E-2</c:v>
                </c:pt>
                <c:pt idx="2467">
                  <c:v>1.61159591872162E-2</c:v>
                </c:pt>
                <c:pt idx="2468">
                  <c:v>1.6112379085116979E-2</c:v>
                </c:pt>
                <c:pt idx="2469">
                  <c:v>1.6108807542963843E-2</c:v>
                </c:pt>
                <c:pt idx="2470">
                  <c:v>1.6105244560999932E-2</c:v>
                </c:pt>
                <c:pt idx="2471">
                  <c:v>1.6101690139225244E-2</c:v>
                </c:pt>
                <c:pt idx="2472">
                  <c:v>1.6098144277477688E-2</c:v>
                </c:pt>
                <c:pt idx="2473">
                  <c:v>1.6094606975919357E-2</c:v>
                </c:pt>
                <c:pt idx="2474">
                  <c:v>1.6091078234469203E-2</c:v>
                </c:pt>
                <c:pt idx="2475">
                  <c:v>1.6087558053208273E-2</c:v>
                </c:pt>
                <c:pt idx="2476">
                  <c:v>1.6084046431974475E-2</c:v>
                </c:pt>
                <c:pt idx="2477">
                  <c:v>1.6080543371010947E-2</c:v>
                </c:pt>
                <c:pt idx="2478">
                  <c:v>1.6077048869993504E-2</c:v>
                </c:pt>
                <c:pt idx="2479">
                  <c:v>1.6073562929246332E-2</c:v>
                </c:pt>
                <c:pt idx="2480">
                  <c:v>1.6070085548526292E-2</c:v>
                </c:pt>
                <c:pt idx="2481">
                  <c:v>1.6066616727914429E-2</c:v>
                </c:pt>
                <c:pt idx="2482">
                  <c:v>1.6063156467572837E-2</c:v>
                </c:pt>
                <c:pt idx="2483">
                  <c:v>1.605970476717733E-2</c:v>
                </c:pt>
                <c:pt idx="2484">
                  <c:v>1.6056261626971047E-2</c:v>
                </c:pt>
                <c:pt idx="2485">
                  <c:v>1.6052827046953988E-2</c:v>
                </c:pt>
                <c:pt idx="2486">
                  <c:v>1.6049401027045107E-2</c:v>
                </c:pt>
                <c:pt idx="2487">
                  <c:v>1.6045983567163358E-2</c:v>
                </c:pt>
                <c:pt idx="2488">
                  <c:v>1.6042574667470832E-2</c:v>
                </c:pt>
                <c:pt idx="2489">
                  <c:v>1.6039174327967531E-2</c:v>
                </c:pt>
                <c:pt idx="2490">
                  <c:v>1.6035782548491362E-2</c:v>
                </c:pt>
                <c:pt idx="2491">
                  <c:v>1.6032404985991677E-2</c:v>
                </c:pt>
                <c:pt idx="2492">
                  <c:v>1.6029049034806953E-2</c:v>
                </c:pt>
                <c:pt idx="2493">
                  <c:v>1.6025714739188457E-2</c:v>
                </c:pt>
                <c:pt idx="2494">
                  <c:v>1.602240209913619E-2</c:v>
                </c:pt>
                <c:pt idx="2495">
                  <c:v>1.6019111115055384E-2</c:v>
                </c:pt>
                <c:pt idx="2496">
                  <c:v>1.6015841786459761E-2</c:v>
                </c:pt>
                <c:pt idx="2497">
                  <c:v>1.6012594113673506E-2</c:v>
                </c:pt>
                <c:pt idx="2498">
                  <c:v>1.6009368096372434E-2</c:v>
                </c:pt>
                <c:pt idx="2499">
                  <c:v>1.6006163734961776E-2</c:v>
                </c:pt>
                <c:pt idx="2500">
                  <c:v>1.6002981029117347E-2</c:v>
                </c:pt>
                <c:pt idx="2501">
                  <c:v>1.5999819978839147E-2</c:v>
                </c:pt>
                <c:pt idx="2502">
                  <c:v>1.5996680584370315E-2</c:v>
                </c:pt>
                <c:pt idx="2503">
                  <c:v>1.5993119222116325E-2</c:v>
                </c:pt>
                <c:pt idx="2504">
                  <c:v>1.5990026232640675E-2</c:v>
                </c:pt>
                <c:pt idx="2505">
                  <c:v>1.5986954898893346E-2</c:v>
                </c:pt>
                <c:pt idx="2506">
                  <c:v>1.59839052206312E-2</c:v>
                </c:pt>
                <c:pt idx="2507">
                  <c:v>1.5980877198178423E-2</c:v>
                </c:pt>
                <c:pt idx="2508">
                  <c:v>1.5977870831453966E-2</c:v>
                </c:pt>
                <c:pt idx="2509">
                  <c:v>1.5974886120295739E-2</c:v>
                </c:pt>
                <c:pt idx="2510">
                  <c:v>1.5971923064784788E-2</c:v>
                </c:pt>
                <c:pt idx="2511">
                  <c:v>1.5968981665002158E-2</c:v>
                </c:pt>
                <c:pt idx="2512">
                  <c:v>1.5966061920866803E-2</c:v>
                </c:pt>
                <c:pt idx="2513">
                  <c:v>1.596316383245977E-2</c:v>
                </c:pt>
                <c:pt idx="2514">
                  <c:v>1.5960287399618966E-2</c:v>
                </c:pt>
                <c:pt idx="2515">
                  <c:v>1.5957432622668577E-2</c:v>
                </c:pt>
                <c:pt idx="2516">
                  <c:v>1.5954599501122324E-2</c:v>
                </c:pt>
                <c:pt idx="2517">
                  <c:v>1.5951788035304393E-2</c:v>
                </c:pt>
                <c:pt idx="2518">
                  <c:v>1.5948998225214783E-2</c:v>
                </c:pt>
                <c:pt idx="2519">
                  <c:v>1.5946230070853495E-2</c:v>
                </c:pt>
                <c:pt idx="2520">
                  <c:v>1.5943483572058437E-2</c:v>
                </c:pt>
                <c:pt idx="2521">
                  <c:v>1.5940758728829607E-2</c:v>
                </c:pt>
                <c:pt idx="2522">
                  <c:v>1.5938055541491192E-2</c:v>
                </c:pt>
                <c:pt idx="2523">
                  <c:v>1.5935374009637959E-2</c:v>
                </c:pt>
                <c:pt idx="2524">
                  <c:v>1.5932714133513048E-2</c:v>
                </c:pt>
                <c:pt idx="2525">
                  <c:v>1.5930075913035413E-2</c:v>
                </c:pt>
                <c:pt idx="2526">
                  <c:v>1.5927459348286099E-2</c:v>
                </c:pt>
                <c:pt idx="2527">
                  <c:v>1.5924864439103015E-2</c:v>
                </c:pt>
                <c:pt idx="2528">
                  <c:v>1.5922291185648252E-2</c:v>
                </c:pt>
                <c:pt idx="2529">
                  <c:v>1.5919739587840764E-2</c:v>
                </c:pt>
                <c:pt idx="2530">
                  <c:v>1.5917209645680552E-2</c:v>
                </c:pt>
                <c:pt idx="2531">
                  <c:v>1.5914701359248662E-2</c:v>
                </c:pt>
                <c:pt idx="2532">
                  <c:v>1.5912214728301954E-2</c:v>
                </c:pt>
                <c:pt idx="2533">
                  <c:v>1.5909749753164615E-2</c:v>
                </c:pt>
                <c:pt idx="2534">
                  <c:v>1.5907306433593504E-2</c:v>
                </c:pt>
                <c:pt idx="2535">
                  <c:v>1.5904884769750716E-2</c:v>
                </c:pt>
                <c:pt idx="2536">
                  <c:v>1.5902484761555202E-2</c:v>
                </c:pt>
                <c:pt idx="2537">
                  <c:v>1.5900106409006964E-2</c:v>
                </c:pt>
                <c:pt idx="2538">
                  <c:v>1.5897749712187048E-2</c:v>
                </c:pt>
                <c:pt idx="2539">
                  <c:v>1.5895414670852315E-2</c:v>
                </c:pt>
                <c:pt idx="2540">
                  <c:v>1.5893101285326949E-2</c:v>
                </c:pt>
                <c:pt idx="2541">
                  <c:v>1.5890809555448859E-2</c:v>
                </c:pt>
                <c:pt idx="2542">
                  <c:v>1.5888539481136998E-2</c:v>
                </c:pt>
                <c:pt idx="2543">
                  <c:v>1.5886291062472413E-2</c:v>
                </c:pt>
                <c:pt idx="2544">
                  <c:v>1.5884064299536149E-2</c:v>
                </c:pt>
                <c:pt idx="2545">
                  <c:v>1.5881859192247161E-2</c:v>
                </c:pt>
                <c:pt idx="2546">
                  <c:v>1.5879675740524402E-2</c:v>
                </c:pt>
                <c:pt idx="2547">
                  <c:v>1.5877513944529964E-2</c:v>
                </c:pt>
                <c:pt idx="2548">
                  <c:v>1.5875373804263848E-2</c:v>
                </c:pt>
                <c:pt idx="2549">
                  <c:v>1.5873255319563961E-2</c:v>
                </c:pt>
                <c:pt idx="2550">
                  <c:v>1.587115849051135E-2</c:v>
                </c:pt>
                <c:pt idx="2551">
                  <c:v>1.5869083317106014E-2</c:v>
                </c:pt>
                <c:pt idx="2552">
                  <c:v>1.5867029799429E-2</c:v>
                </c:pt>
                <c:pt idx="2553">
                  <c:v>1.5864997937318215E-2</c:v>
                </c:pt>
                <c:pt idx="2554">
                  <c:v>1.5862987730773659E-2</c:v>
                </c:pt>
                <c:pt idx="2555">
                  <c:v>1.5860999180038471E-2</c:v>
                </c:pt>
                <c:pt idx="2556">
                  <c:v>1.5859032284950558E-2</c:v>
                </c:pt>
                <c:pt idx="2557">
                  <c:v>1.5857087045428875E-2</c:v>
                </c:pt>
                <c:pt idx="2558">
                  <c:v>1.5855163461635513E-2</c:v>
                </c:pt>
                <c:pt idx="2559">
                  <c:v>1.585326153340838E-2</c:v>
                </c:pt>
                <c:pt idx="2560">
                  <c:v>1.5851381260828523E-2</c:v>
                </c:pt>
                <c:pt idx="2561">
                  <c:v>1.5849522643976988E-2</c:v>
                </c:pt>
                <c:pt idx="2562">
                  <c:v>1.5847685682772727E-2</c:v>
                </c:pt>
                <c:pt idx="2563">
                  <c:v>1.5845870377134696E-2</c:v>
                </c:pt>
                <c:pt idx="2564">
                  <c:v>1.5844076727143941E-2</c:v>
                </c:pt>
                <c:pt idx="2565">
                  <c:v>1.5842304732881507E-2</c:v>
                </c:pt>
                <c:pt idx="2566">
                  <c:v>1.5840554394266348E-2</c:v>
                </c:pt>
                <c:pt idx="2567">
                  <c:v>1.5838825711217419E-2</c:v>
                </c:pt>
                <c:pt idx="2568">
                  <c:v>1.5837118683815765E-2</c:v>
                </c:pt>
                <c:pt idx="2569">
                  <c:v>1.5835433312142433E-2</c:v>
                </c:pt>
                <c:pt idx="2570">
                  <c:v>1.5833769596116376E-2</c:v>
                </c:pt>
                <c:pt idx="2571">
                  <c:v>1.5832127535575502E-2</c:v>
                </c:pt>
                <c:pt idx="2572">
                  <c:v>1.5830507130843996E-2</c:v>
                </c:pt>
                <c:pt idx="2573">
                  <c:v>1.5828908381759765E-2</c:v>
                </c:pt>
                <c:pt idx="2574">
                  <c:v>1.5827331288241764E-2</c:v>
                </c:pt>
                <c:pt idx="2575">
                  <c:v>1.5825775850371038E-2</c:v>
                </c:pt>
                <c:pt idx="2576">
                  <c:v>1.5824242068228633E-2</c:v>
                </c:pt>
                <c:pt idx="2577">
                  <c:v>1.5822729941652458E-2</c:v>
                </c:pt>
                <c:pt idx="2578">
                  <c:v>1.5821239470723558E-2</c:v>
                </c:pt>
                <c:pt idx="2579">
                  <c:v>1.5819770655360887E-2</c:v>
                </c:pt>
                <c:pt idx="2580">
                  <c:v>1.5818323495807585E-2</c:v>
                </c:pt>
                <c:pt idx="2581">
                  <c:v>1.5816897991739465E-2</c:v>
                </c:pt>
                <c:pt idx="2582">
                  <c:v>1.5815494143399667E-2</c:v>
                </c:pt>
                <c:pt idx="2583">
                  <c:v>1.5814111950626097E-2</c:v>
                </c:pt>
                <c:pt idx="2584">
                  <c:v>1.581275141358085E-2</c:v>
                </c:pt>
                <c:pt idx="2585">
                  <c:v>1.5811412532182878E-2</c:v>
                </c:pt>
                <c:pt idx="2586">
                  <c:v>1.5810095306351135E-2</c:v>
                </c:pt>
                <c:pt idx="2587">
                  <c:v>1.580879973632876E-2</c:v>
                </c:pt>
                <c:pt idx="2588">
                  <c:v>1.5807525821791568E-2</c:v>
                </c:pt>
                <c:pt idx="2589">
                  <c:v>1.5806273562901652E-2</c:v>
                </c:pt>
                <c:pt idx="2590">
                  <c:v>1.580504295965901E-2</c:v>
                </c:pt>
                <c:pt idx="2591">
                  <c:v>1.5803834012063644E-2</c:v>
                </c:pt>
                <c:pt idx="2592">
                  <c:v>1.58026467201966E-2</c:v>
                </c:pt>
                <c:pt idx="2593">
                  <c:v>1.5801481083814739E-2</c:v>
                </c:pt>
                <c:pt idx="2594">
                  <c:v>1.5800337103161199E-2</c:v>
                </c:pt>
                <c:pt idx="2595">
                  <c:v>1.5799214778154935E-2</c:v>
                </c:pt>
                <c:pt idx="2596">
                  <c:v>1.5798114108795946E-2</c:v>
                </c:pt>
                <c:pt idx="2597">
                  <c:v>1.5797035094922141E-2</c:v>
                </c:pt>
                <c:pt idx="2598">
                  <c:v>1.5795977736938749E-2</c:v>
                </c:pt>
                <c:pt idx="2599">
                  <c:v>1.5794942034359494E-2</c:v>
                </c:pt>
                <c:pt idx="2600">
                  <c:v>1.579392798750856E-2</c:v>
                </c:pt>
                <c:pt idx="2601">
                  <c:v>1.5792935596304902E-2</c:v>
                </c:pt>
                <c:pt idx="2602">
                  <c:v>1.5791964860829566E-2</c:v>
                </c:pt>
                <c:pt idx="2603">
                  <c:v>1.5791015780920459E-2</c:v>
                </c:pt>
                <c:pt idx="2604">
                  <c:v>1.5790088356577581E-2</c:v>
                </c:pt>
                <c:pt idx="2605">
                  <c:v>1.5789182587963024E-2</c:v>
                </c:pt>
                <c:pt idx="2606">
                  <c:v>1.5788298474995743E-2</c:v>
                </c:pt>
                <c:pt idx="2607">
                  <c:v>1.5787314577199174E-2</c:v>
                </c:pt>
                <c:pt idx="2608">
                  <c:v>1.5786476869144028E-2</c:v>
                </c:pt>
                <c:pt idx="2609">
                  <c:v>1.5785660816655112E-2</c:v>
                </c:pt>
                <c:pt idx="2610">
                  <c:v>1.5784866419894517E-2</c:v>
                </c:pt>
                <c:pt idx="2611">
                  <c:v>1.5784093678781197E-2</c:v>
                </c:pt>
                <c:pt idx="2612">
                  <c:v>1.578334259315306E-2</c:v>
                </c:pt>
                <c:pt idx="2613">
                  <c:v>1.5782613163253245E-2</c:v>
                </c:pt>
                <c:pt idx="2614">
                  <c:v>1.5781905389081752E-2</c:v>
                </c:pt>
                <c:pt idx="2615">
                  <c:v>1.5781219270476488E-2</c:v>
                </c:pt>
                <c:pt idx="2616">
                  <c:v>1.5780554807437452E-2</c:v>
                </c:pt>
                <c:pt idx="2617">
                  <c:v>1.5779912000045693E-2</c:v>
                </c:pt>
                <c:pt idx="2618">
                  <c:v>1.5779290848382255E-2</c:v>
                </c:pt>
                <c:pt idx="2619">
                  <c:v>1.5778691352285046E-2</c:v>
                </c:pt>
                <c:pt idx="2620">
                  <c:v>1.5778113511835112E-2</c:v>
                </c:pt>
                <c:pt idx="2621">
                  <c:v>1.5777557327113501E-2</c:v>
                </c:pt>
                <c:pt idx="2622">
                  <c:v>1.5778238442845316E-2</c:v>
                </c:pt>
                <c:pt idx="2623">
                  <c:v>1.5776509924287918E-2</c:v>
                </c:pt>
                <c:pt idx="2624">
                  <c:v>1.577601870634604E-2</c:v>
                </c:pt>
                <c:pt idx="2625">
                  <c:v>1.5775549144132484E-2</c:v>
                </c:pt>
                <c:pt idx="2626">
                  <c:v>1.5775101237485156E-2</c:v>
                </c:pt>
                <c:pt idx="2627">
                  <c:v>1.5774674986485104E-2</c:v>
                </c:pt>
                <c:pt idx="2628">
                  <c:v>1.5774270391132328E-2</c:v>
                </c:pt>
                <c:pt idx="2629">
                  <c:v>1.5773887451426827E-2</c:v>
                </c:pt>
                <c:pt idx="2630">
                  <c:v>1.5773526167287555E-2</c:v>
                </c:pt>
                <c:pt idx="2631">
                  <c:v>1.5773186538795558E-2</c:v>
                </c:pt>
                <c:pt idx="2632">
                  <c:v>1.5772868566031883E-2</c:v>
                </c:pt>
                <c:pt idx="2633">
                  <c:v>1.5772572248834438E-2</c:v>
                </c:pt>
                <c:pt idx="2634">
                  <c:v>1.5772297587284267E-2</c:v>
                </c:pt>
                <c:pt idx="2635">
                  <c:v>1.5772044581300326E-2</c:v>
                </c:pt>
                <c:pt idx="2636">
                  <c:v>1.5771813231125753E-2</c:v>
                </c:pt>
                <c:pt idx="2637">
                  <c:v>1.5771603536436363E-2</c:v>
                </c:pt>
                <c:pt idx="2638">
                  <c:v>1.5771415497313201E-2</c:v>
                </c:pt>
                <c:pt idx="2639">
                  <c:v>1.5771249113918362E-2</c:v>
                </c:pt>
                <c:pt idx="2640">
                  <c:v>1.5771104386251844E-2</c:v>
                </c:pt>
                <c:pt idx="2641">
                  <c:v>1.5770981314070509E-2</c:v>
                </c:pt>
                <c:pt idx="2642">
                  <c:v>1.5770879897536449E-2</c:v>
                </c:pt>
                <c:pt idx="2643">
                  <c:v>1.5770800136811758E-2</c:v>
                </c:pt>
                <c:pt idx="2644">
                  <c:v>1.5770742031491203E-2</c:v>
                </c:pt>
                <c:pt idx="2645">
                  <c:v>1.5770705581898969E-2</c:v>
                </c:pt>
                <c:pt idx="2646">
                  <c:v>1.5770690787872965E-2</c:v>
                </c:pt>
                <c:pt idx="2647">
                  <c:v>1.5770697649656329E-2</c:v>
                </c:pt>
                <c:pt idx="2648">
                  <c:v>1.5770726167005922E-2</c:v>
                </c:pt>
                <c:pt idx="2649">
                  <c:v>1.5770776339921744E-2</c:v>
                </c:pt>
                <c:pt idx="2650">
                  <c:v>1.5770848168484841E-2</c:v>
                </c:pt>
                <c:pt idx="2651">
                  <c:v>1.577094165277626E-2</c:v>
                </c:pt>
                <c:pt idx="2652">
                  <c:v>1.5771056792552862E-2</c:v>
                </c:pt>
                <c:pt idx="2653">
                  <c:v>1.577119358797674E-2</c:v>
                </c:pt>
                <c:pt idx="2654">
                  <c:v>1.5771352039209985E-2</c:v>
                </c:pt>
                <c:pt idx="2655">
                  <c:v>1.5771532145928413E-2</c:v>
                </c:pt>
                <c:pt idx="2656">
                  <c:v>1.577173390821307E-2</c:v>
                </c:pt>
                <c:pt idx="2657">
                  <c:v>1.5771957326307096E-2</c:v>
                </c:pt>
                <c:pt idx="2658">
                  <c:v>1.577220239996735E-2</c:v>
                </c:pt>
                <c:pt idx="2659">
                  <c:v>1.5773231043037333E-2</c:v>
                </c:pt>
                <c:pt idx="2660">
                  <c:v>1.5773525640756885E-2</c:v>
                </c:pt>
                <c:pt idx="2661">
                  <c:v>1.5773841895960761E-2</c:v>
                </c:pt>
                <c:pt idx="2662">
                  <c:v>1.577417980867598E-2</c:v>
                </c:pt>
                <c:pt idx="2663">
                  <c:v>1.5774539378902535E-2</c:v>
                </c:pt>
                <c:pt idx="2664">
                  <c:v>1.5774920606613417E-2</c:v>
                </c:pt>
                <c:pt idx="2665">
                  <c:v>1.5775323491862652E-2</c:v>
                </c:pt>
                <c:pt idx="2666">
                  <c:v>1.5775748034596214E-2</c:v>
                </c:pt>
                <c:pt idx="2667">
                  <c:v>1.5776194234868129E-2</c:v>
                </c:pt>
                <c:pt idx="2668">
                  <c:v>1.577666209262437E-2</c:v>
                </c:pt>
                <c:pt idx="2669">
                  <c:v>1.5777151607891948E-2</c:v>
                </c:pt>
                <c:pt idx="2670">
                  <c:v>1.577766278067087E-2</c:v>
                </c:pt>
                <c:pt idx="2671">
                  <c:v>1.5778195610961131E-2</c:v>
                </c:pt>
                <c:pt idx="2672">
                  <c:v>1.5778312140222184E-2</c:v>
                </c:pt>
                <c:pt idx="2673">
                  <c:v>1.5778897516679491E-2</c:v>
                </c:pt>
                <c:pt idx="2674">
                  <c:v>1.5779504548784073E-2</c:v>
                </c:pt>
                <c:pt idx="2675">
                  <c:v>1.5780133236535931E-2</c:v>
                </c:pt>
                <c:pt idx="2676">
                  <c:v>1.5780783579935065E-2</c:v>
                </c:pt>
                <c:pt idx="2677">
                  <c:v>1.5781455578981474E-2</c:v>
                </c:pt>
                <c:pt idx="2678">
                  <c:v>1.5782149233675158E-2</c:v>
                </c:pt>
                <c:pt idx="2679">
                  <c:v>1.5782864543935071E-2</c:v>
                </c:pt>
                <c:pt idx="2680">
                  <c:v>1.578360150984226E-2</c:v>
                </c:pt>
                <c:pt idx="2681">
                  <c:v>1.5784360131396724E-2</c:v>
                </c:pt>
                <c:pt idx="2682">
                  <c:v>1.5785140408598464E-2</c:v>
                </c:pt>
                <c:pt idx="2683">
                  <c:v>1.5785942341447479E-2</c:v>
                </c:pt>
                <c:pt idx="2684">
                  <c:v>1.5786765929943769E-2</c:v>
                </c:pt>
                <c:pt idx="2685">
                  <c:v>1.5787611174087335E-2</c:v>
                </c:pt>
                <c:pt idx="2686">
                  <c:v>1.578847807379713E-2</c:v>
                </c:pt>
                <c:pt idx="2687">
                  <c:v>1.57893666291542E-2</c:v>
                </c:pt>
                <c:pt idx="2688">
                  <c:v>1.5790276840158546E-2</c:v>
                </c:pt>
                <c:pt idx="2689">
                  <c:v>1.5791208706810167E-2</c:v>
                </c:pt>
                <c:pt idx="2690">
                  <c:v>1.5792162229109064E-2</c:v>
                </c:pt>
                <c:pt idx="2691">
                  <c:v>1.5793137407055235E-2</c:v>
                </c:pt>
                <c:pt idx="2692">
                  <c:v>1.5794134240648683E-2</c:v>
                </c:pt>
                <c:pt idx="2693">
                  <c:v>1.5795152729889406E-2</c:v>
                </c:pt>
                <c:pt idx="2694">
                  <c:v>1.5796192874696358E-2</c:v>
                </c:pt>
                <c:pt idx="2695">
                  <c:v>1.5797254675150585E-2</c:v>
                </c:pt>
                <c:pt idx="2696">
                  <c:v>1.5798338131252088E-2</c:v>
                </c:pt>
                <c:pt idx="2697">
                  <c:v>1.5799443243081912E-2</c:v>
                </c:pt>
                <c:pt idx="2698">
                  <c:v>1.5800570010477966E-2</c:v>
                </c:pt>
                <c:pt idx="2699">
                  <c:v>1.5801718433521295E-2</c:v>
                </c:pt>
                <c:pt idx="2700">
                  <c:v>1.5802888512130853E-2</c:v>
                </c:pt>
                <c:pt idx="2701">
                  <c:v>1.5804080246549779E-2</c:v>
                </c:pt>
                <c:pt idx="2702">
                  <c:v>1.5805293636453888E-2</c:v>
                </c:pt>
                <c:pt idx="2703">
                  <c:v>1.5806528682005272E-2</c:v>
                </c:pt>
                <c:pt idx="2704">
                  <c:v>1.5807785383366024E-2</c:v>
                </c:pt>
                <c:pt idx="2705">
                  <c:v>1.5809063740211959E-2</c:v>
                </c:pt>
                <c:pt idx="2706">
                  <c:v>1.581036375270517E-2</c:v>
                </c:pt>
                <c:pt idx="2707">
                  <c:v>1.5811685420845656E-2</c:v>
                </c:pt>
                <c:pt idx="2708">
                  <c:v>1.5813028744714464E-2</c:v>
                </c:pt>
                <c:pt idx="2709">
                  <c:v>1.58143937241495E-2</c:v>
                </c:pt>
                <c:pt idx="2710">
                  <c:v>1.5815780359231812E-2</c:v>
                </c:pt>
                <c:pt idx="2711">
                  <c:v>1.58171886499614E-2</c:v>
                </c:pt>
                <c:pt idx="2712">
                  <c:v>1.5818618596338263E-2</c:v>
                </c:pt>
                <c:pt idx="2713">
                  <c:v>1.5820070198362401E-2</c:v>
                </c:pt>
                <c:pt idx="2714">
                  <c:v>1.5821543455952769E-2</c:v>
                </c:pt>
                <c:pt idx="2715">
                  <c:v>1.5823038369352505E-2</c:v>
                </c:pt>
                <c:pt idx="2716">
                  <c:v>1.5824554938237423E-2</c:v>
                </c:pt>
                <c:pt idx="2717">
                  <c:v>1.5826093162769617E-2</c:v>
                </c:pt>
                <c:pt idx="2718">
                  <c:v>1.5827653043030132E-2</c:v>
                </c:pt>
                <c:pt idx="2719">
                  <c:v>1.5829234578937923E-2</c:v>
                </c:pt>
                <c:pt idx="2720">
                  <c:v>1.5830837770411943E-2</c:v>
                </c:pt>
                <c:pt idx="2721">
                  <c:v>1.5832462617614285E-2</c:v>
                </c:pt>
                <c:pt idx="2722">
                  <c:v>1.5834109120382855E-2</c:v>
                </c:pt>
                <c:pt idx="2723">
                  <c:v>1.5835777278879748E-2</c:v>
                </c:pt>
                <c:pt idx="2724">
                  <c:v>1.5837467092861823E-2</c:v>
                </c:pt>
                <c:pt idx="2725">
                  <c:v>1.5839178562653267E-2</c:v>
                </c:pt>
                <c:pt idx="2726">
                  <c:v>1.5840911688010939E-2</c:v>
                </c:pt>
                <c:pt idx="2727">
                  <c:v>1.5842666469096933E-2</c:v>
                </c:pt>
                <c:pt idx="2728">
                  <c:v>1.5844442905749156E-2</c:v>
                </c:pt>
                <c:pt idx="2729">
                  <c:v>1.5846240998129701E-2</c:v>
                </c:pt>
                <c:pt idx="2730">
                  <c:v>1.5848060746076476E-2</c:v>
                </c:pt>
                <c:pt idx="2731">
                  <c:v>1.5849902149670525E-2</c:v>
                </c:pt>
                <c:pt idx="2732">
                  <c:v>1.585176520891185E-2</c:v>
                </c:pt>
                <c:pt idx="2733">
                  <c:v>1.5853649923881497E-2</c:v>
                </c:pt>
                <c:pt idx="2734">
                  <c:v>1.5855556294498419E-2</c:v>
                </c:pt>
                <c:pt idx="2735">
                  <c:v>1.585748432068157E-2</c:v>
                </c:pt>
                <c:pt idx="2736">
                  <c:v>1.5859434002511996E-2</c:v>
                </c:pt>
                <c:pt idx="2737">
                  <c:v>1.5861405340070744E-2</c:v>
                </c:pt>
                <c:pt idx="2738">
                  <c:v>1.5863398333195722E-2</c:v>
                </c:pt>
                <c:pt idx="2739">
                  <c:v>1.5865412981967975E-2</c:v>
                </c:pt>
                <c:pt idx="2740">
                  <c:v>1.5867449286468549E-2</c:v>
                </c:pt>
                <c:pt idx="2741">
                  <c:v>1.5869507246616399E-2</c:v>
                </c:pt>
                <c:pt idx="2742">
                  <c:v>1.5871586862330478E-2</c:v>
                </c:pt>
                <c:pt idx="2743">
                  <c:v>1.5873688133691832E-2</c:v>
                </c:pt>
                <c:pt idx="2744">
                  <c:v>1.5875811060781508E-2</c:v>
                </c:pt>
                <c:pt idx="2745">
                  <c:v>1.587795564351846E-2</c:v>
                </c:pt>
                <c:pt idx="2746">
                  <c:v>1.5880121881902687E-2</c:v>
                </c:pt>
                <c:pt idx="2747">
                  <c:v>1.5882309776015235E-2</c:v>
                </c:pt>
                <c:pt idx="2748">
                  <c:v>1.5884519325694013E-2</c:v>
                </c:pt>
                <c:pt idx="2749">
                  <c:v>1.5886750531020066E-2</c:v>
                </c:pt>
                <c:pt idx="2750">
                  <c:v>1.5889003391993395E-2</c:v>
                </c:pt>
                <c:pt idx="2751">
                  <c:v>1.5891277908695045E-2</c:v>
                </c:pt>
                <c:pt idx="2752">
                  <c:v>1.5893574080962924E-2</c:v>
                </c:pt>
                <c:pt idx="2753">
                  <c:v>1.5895891908878079E-2</c:v>
                </c:pt>
                <c:pt idx="2754">
                  <c:v>1.5898231392521556E-2</c:v>
                </c:pt>
                <c:pt idx="2755">
                  <c:v>1.5900592531812308E-2</c:v>
                </c:pt>
                <c:pt idx="2756">
                  <c:v>1.5902975326669289E-2</c:v>
                </c:pt>
                <c:pt idx="2757">
                  <c:v>1.5905379777254591E-2</c:v>
                </c:pt>
                <c:pt idx="2758">
                  <c:v>1.5907805883568216E-2</c:v>
                </c:pt>
                <c:pt idx="2759">
                  <c:v>1.5910253645448069E-2</c:v>
                </c:pt>
                <c:pt idx="2760">
                  <c:v>1.5912723062975198E-2</c:v>
                </c:pt>
                <c:pt idx="2761">
                  <c:v>1.5915214136149602E-2</c:v>
                </c:pt>
                <c:pt idx="2762">
                  <c:v>1.5917726865133375E-2</c:v>
                </c:pt>
                <c:pt idx="2763">
                  <c:v>1.5920625072354255E-2</c:v>
                </c:pt>
                <c:pt idx="2764">
                  <c:v>1.5923184206169116E-2</c:v>
                </c:pt>
                <c:pt idx="2765">
                  <c:v>1.5925764995793346E-2</c:v>
                </c:pt>
                <c:pt idx="2766">
                  <c:v>1.5928367440983804E-2</c:v>
                </c:pt>
                <c:pt idx="2767">
                  <c:v>1.5930991541821538E-2</c:v>
                </c:pt>
                <c:pt idx="2768">
                  <c:v>1.5933637298306547E-2</c:v>
                </c:pt>
                <c:pt idx="2769">
                  <c:v>1.5936304710438831E-2</c:v>
                </c:pt>
                <c:pt idx="2770">
                  <c:v>1.5938993778299437E-2</c:v>
                </c:pt>
                <c:pt idx="2771">
                  <c:v>1.5941704501807319E-2</c:v>
                </c:pt>
                <c:pt idx="2772">
                  <c:v>1.5944436880962476E-2</c:v>
                </c:pt>
                <c:pt idx="2773">
                  <c:v>1.5947190915764908E-2</c:v>
                </c:pt>
                <c:pt idx="2774">
                  <c:v>1.5949966606295662E-2</c:v>
                </c:pt>
                <c:pt idx="2775">
                  <c:v>1.5952763952473692E-2</c:v>
                </c:pt>
                <c:pt idx="2776">
                  <c:v>1.5955582954217951E-2</c:v>
                </c:pt>
                <c:pt idx="2777">
                  <c:v>1.5958423611771577E-2</c:v>
                </c:pt>
                <c:pt idx="2778">
                  <c:v>1.5961285924891433E-2</c:v>
                </c:pt>
                <c:pt idx="2779">
                  <c:v>1.5964169893820657E-2</c:v>
                </c:pt>
                <c:pt idx="2780">
                  <c:v>1.5967075518235063E-2</c:v>
                </c:pt>
                <c:pt idx="2781">
                  <c:v>1.5970002798458838E-2</c:v>
                </c:pt>
                <c:pt idx="2782">
                  <c:v>1.5972951734248841E-2</c:v>
                </c:pt>
                <c:pt idx="2783">
                  <c:v>1.5975922325767167E-2</c:v>
                </c:pt>
                <c:pt idx="2784">
                  <c:v>1.5978914572851721E-2</c:v>
                </c:pt>
                <c:pt idx="2785">
                  <c:v>1.5981928475745644E-2</c:v>
                </c:pt>
                <c:pt idx="2786">
                  <c:v>1.5984964034286842E-2</c:v>
                </c:pt>
                <c:pt idx="2787">
                  <c:v>1.5988021248475315E-2</c:v>
                </c:pt>
                <c:pt idx="2788">
                  <c:v>1.5991100118230017E-2</c:v>
                </c:pt>
                <c:pt idx="2789">
                  <c:v>1.5994200643875134E-2</c:v>
                </c:pt>
                <c:pt idx="2790">
                  <c:v>1.5997322825005433E-2</c:v>
                </c:pt>
                <c:pt idx="2791">
                  <c:v>1.6000466661945101E-2</c:v>
                </c:pt>
                <c:pt idx="2792">
                  <c:v>1.6003632154532044E-2</c:v>
                </c:pt>
                <c:pt idx="2793">
                  <c:v>1.6006819302766262E-2</c:v>
                </c:pt>
                <c:pt idx="2794">
                  <c:v>1.6010028106566709E-2</c:v>
                </c:pt>
                <c:pt idx="2795">
                  <c:v>1.6013258566176525E-2</c:v>
                </c:pt>
                <c:pt idx="2796">
                  <c:v>1.6016510681433616E-2</c:v>
                </c:pt>
                <c:pt idx="2797">
                  <c:v>1.6019784452500074E-2</c:v>
                </c:pt>
                <c:pt idx="2798">
                  <c:v>1.602307987897067E-2</c:v>
                </c:pt>
                <c:pt idx="2799">
                  <c:v>1.6026396961331679E-2</c:v>
                </c:pt>
                <c:pt idx="2800">
                  <c:v>1.6029735699258918E-2</c:v>
                </c:pt>
                <c:pt idx="2801">
                  <c:v>1.6033096092914478E-2</c:v>
                </c:pt>
                <c:pt idx="2802">
                  <c:v>1.6036478142217314E-2</c:v>
                </c:pt>
                <c:pt idx="2803">
                  <c:v>1.6039881847248472E-2</c:v>
                </c:pt>
                <c:pt idx="2804">
                  <c:v>1.6043307208007951E-2</c:v>
                </c:pt>
                <c:pt idx="2805">
                  <c:v>1.6046754224333659E-2</c:v>
                </c:pt>
                <c:pt idx="2806">
                  <c:v>1.6050222896387689E-2</c:v>
                </c:pt>
                <c:pt idx="2807">
                  <c:v>1.6053713224170041E-2</c:v>
                </c:pt>
                <c:pt idx="2808">
                  <c:v>1.6057225207599668E-2</c:v>
                </c:pt>
                <c:pt idx="2809">
                  <c:v>1.606075884667657E-2</c:v>
                </c:pt>
                <c:pt idx="2810">
                  <c:v>1.6064314141562841E-2</c:v>
                </c:pt>
                <c:pt idx="2811">
                  <c:v>1.6067891092015341E-2</c:v>
                </c:pt>
                <c:pt idx="2812">
                  <c:v>1.6071489698196162E-2</c:v>
                </c:pt>
                <c:pt idx="2813">
                  <c:v>1.6075109960024259E-2</c:v>
                </c:pt>
                <c:pt idx="2814">
                  <c:v>1.6078751877580677E-2</c:v>
                </c:pt>
                <c:pt idx="2815">
                  <c:v>1.6082415450784371E-2</c:v>
                </c:pt>
                <c:pt idx="2816">
                  <c:v>1.6086100679716386E-2</c:v>
                </c:pt>
                <c:pt idx="2817">
                  <c:v>1.6089807564295677E-2</c:v>
                </c:pt>
                <c:pt idx="2818">
                  <c:v>1.6093536104684336E-2</c:v>
                </c:pt>
                <c:pt idx="2819">
                  <c:v>1.6097286300639224E-2</c:v>
                </c:pt>
                <c:pt idx="2820">
                  <c:v>1.6101058152322434E-2</c:v>
                </c:pt>
                <c:pt idx="2821">
                  <c:v>1.6104851659733965E-2</c:v>
                </c:pt>
                <c:pt idx="2822">
                  <c:v>1.6108666822792772E-2</c:v>
                </c:pt>
                <c:pt idx="2823">
                  <c:v>1.6112503641579901E-2</c:v>
                </c:pt>
                <c:pt idx="2824">
                  <c:v>1.6116362116014304E-2</c:v>
                </c:pt>
                <c:pt idx="2825">
                  <c:v>1.612024224617703E-2</c:v>
                </c:pt>
                <c:pt idx="2826">
                  <c:v>1.6124144031987031E-2</c:v>
                </c:pt>
                <c:pt idx="2827">
                  <c:v>1.6128067473525354E-2</c:v>
                </c:pt>
                <c:pt idx="2828">
                  <c:v>1.6132012570791998E-2</c:v>
                </c:pt>
                <c:pt idx="2829">
                  <c:v>1.6135979323786964E-2</c:v>
                </c:pt>
                <c:pt idx="2830">
                  <c:v>1.6139967732348159E-2</c:v>
                </c:pt>
                <c:pt idx="2831">
                  <c:v>1.6143977796718723E-2</c:v>
                </c:pt>
                <c:pt idx="2832">
                  <c:v>1.6148009516817607E-2</c:v>
                </c:pt>
                <c:pt idx="2833">
                  <c:v>1.6152062892563768E-2</c:v>
                </c:pt>
                <c:pt idx="2834">
                  <c:v>1.6156137923957203E-2</c:v>
                </c:pt>
                <c:pt idx="2835">
                  <c:v>1.6160234611160007E-2</c:v>
                </c:pt>
                <c:pt idx="2836">
                  <c:v>1.6164352954091132E-2</c:v>
                </c:pt>
                <c:pt idx="2837">
                  <c:v>1.6168492952588487E-2</c:v>
                </c:pt>
                <c:pt idx="2838">
                  <c:v>1.6172654606814163E-2</c:v>
                </c:pt>
                <c:pt idx="2839">
                  <c:v>1.6176837916849207E-2</c:v>
                </c:pt>
                <c:pt idx="2840">
                  <c:v>1.6181042882531527E-2</c:v>
                </c:pt>
                <c:pt idx="2841">
                  <c:v>1.6185269503780075E-2</c:v>
                </c:pt>
                <c:pt idx="2842">
                  <c:v>1.6189517780919038E-2</c:v>
                </c:pt>
                <c:pt idx="2843">
                  <c:v>1.6193787713705277E-2</c:v>
                </c:pt>
                <c:pt idx="2844">
                  <c:v>1.6198079302219837E-2</c:v>
                </c:pt>
                <c:pt idx="2845">
                  <c:v>1.6202392546462718E-2</c:v>
                </c:pt>
                <c:pt idx="2846">
                  <c:v>1.6206727446352875E-2</c:v>
                </c:pt>
                <c:pt idx="2847">
                  <c:v>1.6211084002052401E-2</c:v>
                </c:pt>
                <c:pt idx="2848">
                  <c:v>1.6215462213399201E-2</c:v>
                </c:pt>
                <c:pt idx="2849">
                  <c:v>1.6219862080393277E-2</c:v>
                </c:pt>
                <c:pt idx="2850">
                  <c:v>1.6224283603277767E-2</c:v>
                </c:pt>
                <c:pt idx="2851">
                  <c:v>1.622872678164744E-2</c:v>
                </c:pt>
                <c:pt idx="2852">
                  <c:v>1.6233191615826481E-2</c:v>
                </c:pt>
                <c:pt idx="2853">
                  <c:v>1.623767810581489E-2</c:v>
                </c:pt>
                <c:pt idx="2854">
                  <c:v>1.6242186251450574E-2</c:v>
                </c:pt>
                <c:pt idx="2855">
                  <c:v>1.624671605281458E-2</c:v>
                </c:pt>
                <c:pt idx="2856">
                  <c:v>1.6251267509825862E-2</c:v>
                </c:pt>
                <c:pt idx="2857">
                  <c:v>1.6255840622727558E-2</c:v>
                </c:pt>
                <c:pt idx="2858">
                  <c:v>1.6260435391195482E-2</c:v>
                </c:pt>
                <c:pt idx="2859">
                  <c:v>1.6265051815391729E-2</c:v>
                </c:pt>
                <c:pt idx="2860">
                  <c:v>1.6269689895397343E-2</c:v>
                </c:pt>
                <c:pt idx="2861">
                  <c:v>1.6274349631050233E-2</c:v>
                </c:pt>
                <c:pt idx="2862">
                  <c:v>1.6279031022431445E-2</c:v>
                </c:pt>
                <c:pt idx="2863">
                  <c:v>1.6283734069540978E-2</c:v>
                </c:pt>
                <c:pt idx="2864">
                  <c:v>1.6288458772459879E-2</c:v>
                </c:pt>
                <c:pt idx="2865">
                  <c:v>1.6293205131026056E-2</c:v>
                </c:pt>
                <c:pt idx="2866">
                  <c:v>1.6297973145320555E-2</c:v>
                </c:pt>
                <c:pt idx="2867">
                  <c:v>1.6302762815262328E-2</c:v>
                </c:pt>
                <c:pt idx="2868">
                  <c:v>1.6307574141094516E-2</c:v>
                </c:pt>
                <c:pt idx="2869">
                  <c:v>1.631240712257398E-2</c:v>
                </c:pt>
                <c:pt idx="2870">
                  <c:v>1.6317261759781765E-2</c:v>
                </c:pt>
                <c:pt idx="2871">
                  <c:v>1.6322138052717872E-2</c:v>
                </c:pt>
                <c:pt idx="2872">
                  <c:v>1.6327036001463346E-2</c:v>
                </c:pt>
                <c:pt idx="2873">
                  <c:v>1.6331955605856097E-2</c:v>
                </c:pt>
                <c:pt idx="2874">
                  <c:v>1.6336896865977169E-2</c:v>
                </c:pt>
                <c:pt idx="2875">
                  <c:v>1.6341859781907608E-2</c:v>
                </c:pt>
                <c:pt idx="2876">
                  <c:v>1.6346844353485324E-2</c:v>
                </c:pt>
                <c:pt idx="2877">
                  <c:v>1.6351850580872407E-2</c:v>
                </c:pt>
                <c:pt idx="2878">
                  <c:v>1.6356878463906765E-2</c:v>
                </c:pt>
                <c:pt idx="2879">
                  <c:v>1.6361928002831538E-2</c:v>
                </c:pt>
                <c:pt idx="2880">
                  <c:v>1.636699919732254E-2</c:v>
                </c:pt>
                <c:pt idx="2881">
                  <c:v>1.637209204762291E-2</c:v>
                </c:pt>
                <c:pt idx="2882">
                  <c:v>1.6377206553732648E-2</c:v>
                </c:pt>
                <c:pt idx="2883">
                  <c:v>1.6382342715570708E-2</c:v>
                </c:pt>
                <c:pt idx="2884">
                  <c:v>1.6387500533056043E-2</c:v>
                </c:pt>
                <c:pt idx="2885">
                  <c:v>1.63926800062697E-2</c:v>
                </c:pt>
                <c:pt idx="2886">
                  <c:v>1.6397881135373771E-2</c:v>
                </c:pt>
                <c:pt idx="2887">
                  <c:v>1.6403103920125117E-2</c:v>
                </c:pt>
                <c:pt idx="2888">
                  <c:v>1.6408348360604785E-2</c:v>
                </c:pt>
                <c:pt idx="2889">
                  <c:v>1.6413614456893821E-2</c:v>
                </c:pt>
                <c:pt idx="2890">
                  <c:v>1.6418902208911179E-2</c:v>
                </c:pt>
                <c:pt idx="2891">
                  <c:v>1.6424211616656859E-2</c:v>
                </c:pt>
                <c:pt idx="2892">
                  <c:v>1.642954268013086E-2</c:v>
                </c:pt>
                <c:pt idx="2893">
                  <c:v>1.6434895399414229E-2</c:v>
                </c:pt>
                <c:pt idx="2894">
                  <c:v>1.644026977442592E-2</c:v>
                </c:pt>
                <c:pt idx="2895">
                  <c:v>1.6445665805246978E-2</c:v>
                </c:pt>
                <c:pt idx="2896">
                  <c:v>1.6451083491634266E-2</c:v>
                </c:pt>
                <c:pt idx="2897">
                  <c:v>1.6456522833993015E-2</c:v>
                </c:pt>
                <c:pt idx="2898">
                  <c:v>1.6461983831999039E-2</c:v>
                </c:pt>
                <c:pt idx="2899">
                  <c:v>1.646746648581443E-2</c:v>
                </c:pt>
                <c:pt idx="2900">
                  <c:v>1.6472970795358144E-2</c:v>
                </c:pt>
                <c:pt idx="2901">
                  <c:v>1.6478496760711225E-2</c:v>
                </c:pt>
                <c:pt idx="2902">
                  <c:v>1.6484044381711582E-2</c:v>
                </c:pt>
                <c:pt idx="2903">
                  <c:v>1.6489613658521307E-2</c:v>
                </c:pt>
                <c:pt idx="2904">
                  <c:v>1.6495204591221446E-2</c:v>
                </c:pt>
                <c:pt idx="2905">
                  <c:v>1.6500817179487814E-2</c:v>
                </c:pt>
                <c:pt idx="2906">
                  <c:v>1.6506451423563551E-2</c:v>
                </c:pt>
                <c:pt idx="2907">
                  <c:v>1.6512107323448655E-2</c:v>
                </c:pt>
                <c:pt idx="2908">
                  <c:v>1.6517784879062081E-2</c:v>
                </c:pt>
                <c:pt idx="2909">
                  <c:v>1.6523484090565921E-2</c:v>
                </c:pt>
                <c:pt idx="2910">
                  <c:v>1.652920495763599E-2</c:v>
                </c:pt>
                <c:pt idx="2911">
                  <c:v>1.6534947480596474E-2</c:v>
                </c:pt>
                <c:pt idx="2912">
                  <c:v>1.6540711659366325E-2</c:v>
                </c:pt>
                <c:pt idx="2913">
                  <c:v>1.6546497493864498E-2</c:v>
                </c:pt>
                <c:pt idx="2914">
                  <c:v>1.6552304984090993E-2</c:v>
                </c:pt>
                <c:pt idx="2915">
                  <c:v>1.6558134130126856E-2</c:v>
                </c:pt>
                <c:pt idx="2916">
                  <c:v>1.6563984931972087E-2</c:v>
                </c:pt>
                <c:pt idx="2917">
                  <c:v>1.6569857389464593E-2</c:v>
                </c:pt>
                <c:pt idx="2918">
                  <c:v>1.6575751502847513E-2</c:v>
                </c:pt>
                <c:pt idx="2919">
                  <c:v>1.6582514149671157E-2</c:v>
                </c:pt>
                <c:pt idx="2920">
                  <c:v>1.6588454668371444E-2</c:v>
                </c:pt>
                <c:pt idx="2921">
                  <c:v>1.6594416842719006E-2</c:v>
                </c:pt>
                <c:pt idx="2922">
                  <c:v>1.6600400672794891E-2</c:v>
                </c:pt>
                <c:pt idx="2923">
                  <c:v>1.6606406158680143E-2</c:v>
                </c:pt>
                <c:pt idx="2924">
                  <c:v>1.6612433300536855E-2</c:v>
                </c:pt>
                <c:pt idx="2925">
                  <c:v>1.6618482097959797E-2</c:v>
                </c:pt>
                <c:pt idx="2926">
                  <c:v>1.6624552551273153E-2</c:v>
                </c:pt>
                <c:pt idx="2927">
                  <c:v>1.6630644660314831E-2</c:v>
                </c:pt>
                <c:pt idx="2928">
                  <c:v>1.6636758425165876E-2</c:v>
                </c:pt>
                <c:pt idx="2929">
                  <c:v>1.664289384582629E-2</c:v>
                </c:pt>
                <c:pt idx="2930">
                  <c:v>1.6649050922215025E-2</c:v>
                </c:pt>
                <c:pt idx="2931">
                  <c:v>1.6655229654494175E-2</c:v>
                </c:pt>
                <c:pt idx="2932">
                  <c:v>1.6661430042501646E-2</c:v>
                </c:pt>
                <c:pt idx="2933">
                  <c:v>1.6670956877751664E-2</c:v>
                </c:pt>
                <c:pt idx="2934">
                  <c:v>1.6673895785863646E-2</c:v>
                </c:pt>
                <c:pt idx="2935">
                  <c:v>1.6680161141299221E-2</c:v>
                </c:pt>
                <c:pt idx="2936">
                  <c:v>1.6686448152544164E-2</c:v>
                </c:pt>
                <c:pt idx="2937">
                  <c:v>1.6692756819436383E-2</c:v>
                </c:pt>
                <c:pt idx="2938">
                  <c:v>1.6699087142300062E-2</c:v>
                </c:pt>
                <c:pt idx="2939">
                  <c:v>1.6705439120892063E-2</c:v>
                </c:pt>
                <c:pt idx="2940">
                  <c:v>1.6711812755293431E-2</c:v>
                </c:pt>
                <c:pt idx="2941">
                  <c:v>1.6718208045423122E-2</c:v>
                </c:pt>
                <c:pt idx="2942">
                  <c:v>1.6724624991443227E-2</c:v>
                </c:pt>
                <c:pt idx="2943">
                  <c:v>1.6731063593272699E-2</c:v>
                </c:pt>
                <c:pt idx="2944">
                  <c:v>1.6737523850830494E-2</c:v>
                </c:pt>
                <c:pt idx="2945">
                  <c:v>1.6744005764278702E-2</c:v>
                </c:pt>
                <c:pt idx="2946">
                  <c:v>1.6750509333536279E-2</c:v>
                </c:pt>
                <c:pt idx="2947">
                  <c:v>1.6757034558441131E-2</c:v>
                </c:pt>
                <c:pt idx="2948">
                  <c:v>1.6763581439317443E-2</c:v>
                </c:pt>
                <c:pt idx="2949">
                  <c:v>1.6770149976003124E-2</c:v>
                </c:pt>
                <c:pt idx="2950">
                  <c:v>1.6776740168417126E-2</c:v>
                </c:pt>
                <c:pt idx="2951">
                  <c:v>1.6783352016640496E-2</c:v>
                </c:pt>
                <c:pt idx="2952">
                  <c:v>1.678998552075428E-2</c:v>
                </c:pt>
                <c:pt idx="2953">
                  <c:v>1.6796640680677433E-2</c:v>
                </c:pt>
                <c:pt idx="2954">
                  <c:v>1.6803317496409953E-2</c:v>
                </c:pt>
                <c:pt idx="2955">
                  <c:v>1.6810015967870795E-2</c:v>
                </c:pt>
                <c:pt idx="2956">
                  <c:v>1.6816736095222051E-2</c:v>
                </c:pt>
                <c:pt idx="2957">
                  <c:v>1.6823477878382675E-2</c:v>
                </c:pt>
                <c:pt idx="2958">
                  <c:v>1.6830241317352668E-2</c:v>
                </c:pt>
                <c:pt idx="2959">
                  <c:v>1.6837026412132028E-2</c:v>
                </c:pt>
                <c:pt idx="2960">
                  <c:v>1.6843833162882849E-2</c:v>
                </c:pt>
                <c:pt idx="2961">
                  <c:v>1.6850661569199898E-2</c:v>
                </c:pt>
                <c:pt idx="2962">
                  <c:v>1.6857511631488409E-2</c:v>
                </c:pt>
                <c:pt idx="2963">
                  <c:v>1.6864383349667333E-2</c:v>
                </c:pt>
                <c:pt idx="2964">
                  <c:v>1.687127672357458E-2</c:v>
                </c:pt>
                <c:pt idx="2965">
                  <c:v>1.6878191753291194E-2</c:v>
                </c:pt>
                <c:pt idx="2966">
                  <c:v>1.6885128438898223E-2</c:v>
                </c:pt>
                <c:pt idx="2967">
                  <c:v>1.6892086780395665E-2</c:v>
                </c:pt>
                <c:pt idx="2968">
                  <c:v>1.6899066777702476E-2</c:v>
                </c:pt>
                <c:pt idx="2969">
                  <c:v>1.6906068430737609E-2</c:v>
                </c:pt>
                <c:pt idx="2970">
                  <c:v>1.6913091739663155E-2</c:v>
                </c:pt>
                <c:pt idx="2971">
                  <c:v>1.6924172121585146E-2</c:v>
                </c:pt>
                <c:pt idx="2972">
                  <c:v>1.6931251117004997E-2</c:v>
                </c:pt>
                <c:pt idx="2973">
                  <c:v>1.6938351768315263E-2</c:v>
                </c:pt>
                <c:pt idx="2974">
                  <c:v>1.6945474075272804E-2</c:v>
                </c:pt>
                <c:pt idx="2975">
                  <c:v>1.6952618038201805E-2</c:v>
                </c:pt>
                <c:pt idx="2976">
                  <c:v>1.6959783656940175E-2</c:v>
                </c:pt>
                <c:pt idx="2977">
                  <c:v>1.6966970931568959E-2</c:v>
                </c:pt>
                <c:pt idx="2978">
                  <c:v>1.697417986200711E-2</c:v>
                </c:pt>
                <c:pt idx="2979">
                  <c:v>1.698141044825463E-2</c:v>
                </c:pt>
                <c:pt idx="2980">
                  <c:v>1.698866269047361E-2</c:v>
                </c:pt>
                <c:pt idx="2981">
                  <c:v>1.6995936588339866E-2</c:v>
                </c:pt>
                <c:pt idx="2982">
                  <c:v>1.7003232142177582E-2</c:v>
                </c:pt>
                <c:pt idx="2983">
                  <c:v>1.7010549351824666E-2</c:v>
                </c:pt>
                <c:pt idx="2984">
                  <c:v>1.7018938394645078E-2</c:v>
                </c:pt>
                <c:pt idx="2985">
                  <c:v>1.7026302009690575E-2</c:v>
                </c:pt>
                <c:pt idx="2986">
                  <c:v>1.7033687280707532E-2</c:v>
                </c:pt>
                <c:pt idx="2987">
                  <c:v>1.7041094207452812E-2</c:v>
                </c:pt>
                <c:pt idx="2988">
                  <c:v>1.7048522790169551E-2</c:v>
                </c:pt>
                <c:pt idx="2989">
                  <c:v>1.7055973028695659E-2</c:v>
                </c:pt>
                <c:pt idx="2990">
                  <c:v>1.7063444923112181E-2</c:v>
                </c:pt>
                <c:pt idx="2991">
                  <c:v>1.7070938473257025E-2</c:v>
                </c:pt>
                <c:pt idx="2992">
                  <c:v>1.7078453679535421E-2</c:v>
                </c:pt>
                <c:pt idx="2993">
                  <c:v>1.7085990541461094E-2</c:v>
                </c:pt>
                <c:pt idx="2994">
                  <c:v>1.709354905927718E-2</c:v>
                </c:pt>
                <c:pt idx="2995">
                  <c:v>1.7101129232902634E-2</c:v>
                </c:pt>
                <c:pt idx="2996">
                  <c:v>1.7108731062661642E-2</c:v>
                </c:pt>
                <c:pt idx="2997">
                  <c:v>1.7116354548067925E-2</c:v>
                </c:pt>
                <c:pt idx="2998">
                  <c:v>1.7123999689364622E-2</c:v>
                </c:pt>
                <c:pt idx="2999">
                  <c:v>1.7131666486632779E-2</c:v>
                </c:pt>
                <c:pt idx="3000">
                  <c:v>1.7139354939791351E-2</c:v>
                </c:pt>
                <c:pt idx="3001">
                  <c:v>1.7147065048759291E-2</c:v>
                </c:pt>
                <c:pt idx="3002">
                  <c:v>1.7154796813455553E-2</c:v>
                </c:pt>
                <c:pt idx="3003">
                  <c:v>1.7162550234285368E-2</c:v>
                </c:pt>
                <c:pt idx="3004">
                  <c:v>1.717032531092455E-2</c:v>
                </c:pt>
                <c:pt idx="3005">
                  <c:v>1.7178122043373101E-2</c:v>
                </c:pt>
                <c:pt idx="3006">
                  <c:v>1.7185940431793112E-2</c:v>
                </c:pt>
                <c:pt idx="3007">
                  <c:v>1.7193780476103537E-2</c:v>
                </c:pt>
                <c:pt idx="3008">
                  <c:v>1.7201642176142284E-2</c:v>
                </c:pt>
                <c:pt idx="3009">
                  <c:v>1.7209525532233538E-2</c:v>
                </c:pt>
                <c:pt idx="3010">
                  <c:v>1.7217430418917656E-2</c:v>
                </c:pt>
                <c:pt idx="3011">
                  <c:v>1.7225336045959549E-2</c:v>
                </c:pt>
                <c:pt idx="3012">
                  <c:v>1.7233226507540333E-2</c:v>
                </c:pt>
                <c:pt idx="3013">
                  <c:v>1.7241101803578962E-2</c:v>
                </c:pt>
                <c:pt idx="3014">
                  <c:v>1.7248961934318574E-2</c:v>
                </c:pt>
                <c:pt idx="3015">
                  <c:v>1.7256806899516031E-2</c:v>
                </c:pt>
                <c:pt idx="3016">
                  <c:v>1.7264636699171332E-2</c:v>
                </c:pt>
                <c:pt idx="3017">
                  <c:v>1.727245133344657E-2</c:v>
                </c:pt>
                <c:pt idx="3018">
                  <c:v>1.7280250802341746E-2</c:v>
                </c:pt>
                <c:pt idx="3019">
                  <c:v>1.7288035105694766E-2</c:v>
                </c:pt>
                <c:pt idx="3020">
                  <c:v>1.729580424350563E-2</c:v>
                </c:pt>
                <c:pt idx="3021">
                  <c:v>1.7303558215936432E-2</c:v>
                </c:pt>
                <c:pt idx="3022">
                  <c:v>1.7311297022906125E-2</c:v>
                </c:pt>
                <c:pt idx="3023">
                  <c:v>1.7319020664252616E-2</c:v>
                </c:pt>
                <c:pt idx="3024">
                  <c:v>1.732672914030009E-2</c:v>
                </c:pt>
                <c:pt idx="3025">
                  <c:v>1.7334422450805409E-2</c:v>
                </c:pt>
                <c:pt idx="3026">
                  <c:v>1.7342100595849619E-2</c:v>
                </c:pt>
                <c:pt idx="3027">
                  <c:v>1.7349763575351673E-2</c:v>
                </c:pt>
                <c:pt idx="3028">
                  <c:v>1.7357411389554711E-2</c:v>
                </c:pt>
                <c:pt idx="3029">
                  <c:v>1.7365044038053501E-2</c:v>
                </c:pt>
                <c:pt idx="3030">
                  <c:v>1.7372661521253274E-2</c:v>
                </c:pt>
                <c:pt idx="3031">
                  <c:v>1.7380263838829846E-2</c:v>
                </c:pt>
                <c:pt idx="3032">
                  <c:v>1.7387850991026355E-2</c:v>
                </c:pt>
                <c:pt idx="3033">
                  <c:v>1.7395422977761754E-2</c:v>
                </c:pt>
                <c:pt idx="3034">
                  <c:v>1.7402979798873952E-2</c:v>
                </c:pt>
                <c:pt idx="3035">
                  <c:v>1.7410521454606087E-2</c:v>
                </c:pt>
                <c:pt idx="3036">
                  <c:v>1.7418047944877113E-2</c:v>
                </c:pt>
                <c:pt idx="3037">
                  <c:v>1.7425559269605984E-2</c:v>
                </c:pt>
                <c:pt idx="3038">
                  <c:v>1.7433055428873745E-2</c:v>
                </c:pt>
                <c:pt idx="3039">
                  <c:v>1.7440536422680397E-2</c:v>
                </c:pt>
                <c:pt idx="3040">
                  <c:v>1.7448002250944894E-2</c:v>
                </c:pt>
                <c:pt idx="3041">
                  <c:v>1.7455452913667235E-2</c:v>
                </c:pt>
                <c:pt idx="3042">
                  <c:v>1.7462888411009514E-2</c:v>
                </c:pt>
                <c:pt idx="3043">
                  <c:v>1.7470308742890683E-2</c:v>
                </c:pt>
                <c:pt idx="3044">
                  <c:v>1.7477713909229697E-2</c:v>
                </c:pt>
                <c:pt idx="3045">
                  <c:v>1.7485103910026556E-2</c:v>
                </c:pt>
                <c:pt idx="3046">
                  <c:v>1.7492478745443352E-2</c:v>
                </c:pt>
                <c:pt idx="3047">
                  <c:v>1.7499838415317992E-2</c:v>
                </c:pt>
                <c:pt idx="3048">
                  <c:v>1.7507182919650477E-2</c:v>
                </c:pt>
                <c:pt idx="3049">
                  <c:v>1.7514512258440806E-2</c:v>
                </c:pt>
                <c:pt idx="3050">
                  <c:v>1.7521826431851073E-2</c:v>
                </c:pt>
                <c:pt idx="3051">
                  <c:v>1.7529125439719184E-2</c:v>
                </c:pt>
                <c:pt idx="3052">
                  <c:v>1.753640928204514E-2</c:v>
                </c:pt>
                <c:pt idx="3053">
                  <c:v>1.7543677958909987E-2</c:v>
                </c:pt>
                <c:pt idx="3054">
                  <c:v>1.7550931470313724E-2</c:v>
                </c:pt>
                <c:pt idx="3055">
                  <c:v>1.755816981609426E-2</c:v>
                </c:pt>
                <c:pt idx="3056">
                  <c:v>1.7565392996575779E-2</c:v>
                </c:pt>
                <c:pt idx="3057">
                  <c:v>1.7572601011434097E-2</c:v>
                </c:pt>
                <c:pt idx="3058">
                  <c:v>1.7579793860831305E-2</c:v>
                </c:pt>
                <c:pt idx="3059">
                  <c:v>1.7586971544605312E-2</c:v>
                </c:pt>
                <c:pt idx="3060">
                  <c:v>1.759413406291821E-2</c:v>
                </c:pt>
                <c:pt idx="3061">
                  <c:v>1.7601281415851044E-2</c:v>
                </c:pt>
                <c:pt idx="3062">
                  <c:v>1.7608413603160677E-2</c:v>
                </c:pt>
                <c:pt idx="3063">
                  <c:v>1.7615530624928155E-2</c:v>
                </c:pt>
                <c:pt idx="3064">
                  <c:v>1.762263248131557E-2</c:v>
                </c:pt>
                <c:pt idx="3065">
                  <c:v>1.7629719172160829E-2</c:v>
                </c:pt>
                <c:pt idx="3066">
                  <c:v>1.7636790697463933E-2</c:v>
                </c:pt>
                <c:pt idx="3067">
                  <c:v>1.7643847057143835E-2</c:v>
                </c:pt>
                <c:pt idx="3068">
                  <c:v>1.7650888251443675E-2</c:v>
                </c:pt>
                <c:pt idx="3069">
                  <c:v>1.7657914280201359E-2</c:v>
                </c:pt>
                <c:pt idx="3070">
                  <c:v>1.7664925143416887E-2</c:v>
                </c:pt>
                <c:pt idx="3071">
                  <c:v>1.7671920841171307E-2</c:v>
                </c:pt>
                <c:pt idx="3072">
                  <c:v>1.7678901373383571E-2</c:v>
                </c:pt>
                <c:pt idx="3073">
                  <c:v>1.768586674005368E-2</c:v>
                </c:pt>
                <c:pt idx="3074">
                  <c:v>1.7692816941181633E-2</c:v>
                </c:pt>
                <c:pt idx="3075">
                  <c:v>1.7700741458247515E-2</c:v>
                </c:pt>
                <c:pt idx="3076">
                  <c:v>1.7707659161924072E-2</c:v>
                </c:pt>
                <c:pt idx="3077">
                  <c:v>1.7714561699977427E-2</c:v>
                </c:pt>
                <c:pt idx="3078">
                  <c:v>1.7721449072650719E-2</c:v>
                </c:pt>
                <c:pt idx="3079">
                  <c:v>1.7728321279619763E-2</c:v>
                </c:pt>
                <c:pt idx="3080">
                  <c:v>1.7735178321208744E-2</c:v>
                </c:pt>
                <c:pt idx="3081">
                  <c:v>1.774202019725557E-2</c:v>
                </c:pt>
                <c:pt idx="3082">
                  <c:v>1.7748846907760241E-2</c:v>
                </c:pt>
                <c:pt idx="3083">
                  <c:v>1.7755658452641709E-2</c:v>
                </c:pt>
                <c:pt idx="3084">
                  <c:v>1.7762454832224162E-2</c:v>
                </c:pt>
                <c:pt idx="3085">
                  <c:v>1.7769236046021319E-2</c:v>
                </c:pt>
                <c:pt idx="3086">
                  <c:v>1.7776002094357368E-2</c:v>
                </c:pt>
                <c:pt idx="3087">
                  <c:v>1.7782752977232308E-2</c:v>
                </c:pt>
                <c:pt idx="3088">
                  <c:v>1.7789488694646138E-2</c:v>
                </c:pt>
                <c:pt idx="3089">
                  <c:v>1.7796209246436767E-2</c:v>
                </c:pt>
                <c:pt idx="3090">
                  <c:v>1.7802914632604194E-2</c:v>
                </c:pt>
                <c:pt idx="3091">
                  <c:v>1.7809604853310512E-2</c:v>
                </c:pt>
                <c:pt idx="3092">
                  <c:v>1.7816279908555721E-2</c:v>
                </c:pt>
                <c:pt idx="3093">
                  <c:v>1.7822939798258775E-2</c:v>
                </c:pt>
                <c:pt idx="3094">
                  <c:v>1.7829584522338626E-2</c:v>
                </c:pt>
                <c:pt idx="3095">
                  <c:v>1.7836214081038415E-2</c:v>
                </c:pt>
                <c:pt idx="3096">
                  <c:v>1.7842828474033956E-2</c:v>
                </c:pt>
                <c:pt idx="3097">
                  <c:v>1.7849427701487341E-2</c:v>
                </c:pt>
                <c:pt idx="3098">
                  <c:v>1.7856011763560664E-2</c:v>
                </c:pt>
                <c:pt idx="3099">
                  <c:v>1.7862580659929739E-2</c:v>
                </c:pt>
                <c:pt idx="3100">
                  <c:v>1.7869134390837704E-2</c:v>
                </c:pt>
                <c:pt idx="3101">
                  <c:v>1.7875672956122468E-2</c:v>
                </c:pt>
                <c:pt idx="3102">
                  <c:v>1.7882196356027169E-2</c:v>
                </c:pt>
                <c:pt idx="3103">
                  <c:v>1.7888704590308668E-2</c:v>
                </c:pt>
                <c:pt idx="3104">
                  <c:v>1.7895197658966966E-2</c:v>
                </c:pt>
                <c:pt idx="3105">
                  <c:v>1.7901675562164154E-2</c:v>
                </c:pt>
                <c:pt idx="3106">
                  <c:v>1.7908138299900234E-2</c:v>
                </c:pt>
                <c:pt idx="3107">
                  <c:v>1.7914585871932065E-2</c:v>
                </c:pt>
                <c:pt idx="3108">
                  <c:v>1.7921018278421741E-2</c:v>
                </c:pt>
                <c:pt idx="3109">
                  <c:v>1.7927435519450308E-2</c:v>
                </c:pt>
                <c:pt idx="3110">
                  <c:v>1.7933837594936719E-2</c:v>
                </c:pt>
                <c:pt idx="3111">
                  <c:v>1.7940224504799929E-2</c:v>
                </c:pt>
                <c:pt idx="3112">
                  <c:v>1.7946596249120983E-2</c:v>
                </c:pt>
                <c:pt idx="3113">
                  <c:v>1.7952952827980928E-2</c:v>
                </c:pt>
                <c:pt idx="3114">
                  <c:v>1.7959294241217671E-2</c:v>
                </c:pt>
                <c:pt idx="3115">
                  <c:v>1.7965620488912259E-2</c:v>
                </c:pt>
                <c:pt idx="3116">
                  <c:v>1.7971931570983646E-2</c:v>
                </c:pt>
                <c:pt idx="3117">
                  <c:v>1.7978227487674969E-2</c:v>
                </c:pt>
                <c:pt idx="3118">
                  <c:v>1.7984508238743091E-2</c:v>
                </c:pt>
                <c:pt idx="3119">
                  <c:v>1.7990773824106965E-2</c:v>
                </c:pt>
                <c:pt idx="3120">
                  <c:v>1.7997024244090776E-2</c:v>
                </c:pt>
                <c:pt idx="3121">
                  <c:v>1.8003259498451385E-2</c:v>
                </c:pt>
                <c:pt idx="3122">
                  <c:v>1.8009479587269839E-2</c:v>
                </c:pt>
                <c:pt idx="3123">
                  <c:v>1.8015684510465091E-2</c:v>
                </c:pt>
                <c:pt idx="3124">
                  <c:v>1.8021874268199234E-2</c:v>
                </c:pt>
                <c:pt idx="3125">
                  <c:v>1.8028048860310175E-2</c:v>
                </c:pt>
                <c:pt idx="3126">
                  <c:v>1.8034208286878961E-2</c:v>
                </c:pt>
                <c:pt idx="3127">
                  <c:v>1.8040352547905592E-2</c:v>
                </c:pt>
                <c:pt idx="3128">
                  <c:v>1.8046481643390067E-2</c:v>
                </c:pt>
                <c:pt idx="3129">
                  <c:v>1.8052595573170294E-2</c:v>
                </c:pt>
                <c:pt idx="3130">
                  <c:v>1.8058694337489412E-2</c:v>
                </c:pt>
                <c:pt idx="3131">
                  <c:v>1.806477793634742E-2</c:v>
                </c:pt>
                <c:pt idx="3132">
                  <c:v>1.8070846369582227E-2</c:v>
                </c:pt>
                <c:pt idx="3133">
                  <c:v>1.8076899637112787E-2</c:v>
                </c:pt>
                <c:pt idx="3134">
                  <c:v>1.808293773910119E-2</c:v>
                </c:pt>
                <c:pt idx="3135">
                  <c:v>1.8088960675709531E-2</c:v>
                </c:pt>
                <c:pt idx="3136">
                  <c:v>1.8094968446532578E-2</c:v>
                </c:pt>
                <c:pt idx="3137">
                  <c:v>1.8100961051894515E-2</c:v>
                </c:pt>
                <c:pt idx="3138">
                  <c:v>1.8106938491714297E-2</c:v>
                </c:pt>
                <c:pt idx="3139">
                  <c:v>1.8112900765991924E-2</c:v>
                </c:pt>
                <c:pt idx="3140">
                  <c:v>1.8118847874565303E-2</c:v>
                </c:pt>
                <c:pt idx="3141">
                  <c:v>1.8124779817596526E-2</c:v>
                </c:pt>
                <c:pt idx="3142">
                  <c:v>1.813069659516664E-2</c:v>
                </c:pt>
                <c:pt idx="3143">
                  <c:v>1.8136598207113552E-2</c:v>
                </c:pt>
                <c:pt idx="3144">
                  <c:v>1.8142484653437263E-2</c:v>
                </c:pt>
                <c:pt idx="3145">
                  <c:v>1.8148355934218818E-2</c:v>
                </c:pt>
                <c:pt idx="3146">
                  <c:v>1.8154212049377172E-2</c:v>
                </c:pt>
                <c:pt idx="3147">
                  <c:v>1.816005299899337E-2</c:v>
                </c:pt>
                <c:pt idx="3148">
                  <c:v>1.8165878783067413E-2</c:v>
                </c:pt>
                <c:pt idx="3149">
                  <c:v>1.8171689401518254E-2</c:v>
                </c:pt>
                <c:pt idx="3150">
                  <c:v>1.817748485442694E-2</c:v>
                </c:pt>
                <c:pt idx="3151">
                  <c:v>1.8183265141631377E-2</c:v>
                </c:pt>
                <c:pt idx="3152">
                  <c:v>1.8189030263374706E-2</c:v>
                </c:pt>
                <c:pt idx="3153">
                  <c:v>1.8194780219575879E-2</c:v>
                </c:pt>
                <c:pt idx="3154">
                  <c:v>1.820051501015385E-2</c:v>
                </c:pt>
                <c:pt idx="3155">
                  <c:v>1.8206234635027574E-2</c:v>
                </c:pt>
                <c:pt idx="3156">
                  <c:v>1.8211939094440188E-2</c:v>
                </c:pt>
                <c:pt idx="3157">
                  <c:v>1.8217628388310647E-2</c:v>
                </c:pt>
                <c:pt idx="3158">
                  <c:v>1.8223302516476858E-2</c:v>
                </c:pt>
                <c:pt idx="3159">
                  <c:v>1.8228961479100914E-2</c:v>
                </c:pt>
                <c:pt idx="3160">
                  <c:v>1.823460527626386E-2</c:v>
                </c:pt>
                <c:pt idx="3161">
                  <c:v>1.8240233907722558E-2</c:v>
                </c:pt>
                <c:pt idx="3162">
                  <c:v>1.8245847373558055E-2</c:v>
                </c:pt>
                <c:pt idx="3163">
                  <c:v>1.8251445673932443E-2</c:v>
                </c:pt>
                <c:pt idx="3164">
                  <c:v>1.8257028808602582E-2</c:v>
                </c:pt>
                <c:pt idx="3165">
                  <c:v>1.8262596777730566E-2</c:v>
                </c:pt>
                <c:pt idx="3166">
                  <c:v>1.8268149581154303E-2</c:v>
                </c:pt>
                <c:pt idx="3167">
                  <c:v>1.8273687219197976E-2</c:v>
                </c:pt>
                <c:pt idx="3168">
                  <c:v>1.8279209691537401E-2</c:v>
                </c:pt>
                <c:pt idx="3169">
                  <c:v>1.8284716998253625E-2</c:v>
                </c:pt>
                <c:pt idx="3170">
                  <c:v>1.8290209139427693E-2</c:v>
                </c:pt>
                <c:pt idx="3171">
                  <c:v>1.8295686115059606E-2</c:v>
                </c:pt>
                <c:pt idx="3172">
                  <c:v>1.8301147924987271E-2</c:v>
                </c:pt>
                <c:pt idx="3173">
                  <c:v>1.8306594569372781E-2</c:v>
                </c:pt>
                <c:pt idx="3174">
                  <c:v>1.8312026048135088E-2</c:v>
                </c:pt>
                <c:pt idx="3175">
                  <c:v>1.8317442361355241E-2</c:v>
                </c:pt>
                <c:pt idx="3176">
                  <c:v>1.8322843508952191E-2</c:v>
                </c:pt>
                <c:pt idx="3177">
                  <c:v>1.832822949092594E-2</c:v>
                </c:pt>
                <c:pt idx="3178">
                  <c:v>1.8333600307276487E-2</c:v>
                </c:pt>
                <c:pt idx="3179">
                  <c:v>1.833971981312188E-2</c:v>
                </c:pt>
                <c:pt idx="3180">
                  <c:v>1.8345058131777892E-2</c:v>
                </c:pt>
                <c:pt idx="3181">
                  <c:v>1.8350381284810702E-2</c:v>
                </c:pt>
                <c:pt idx="3182">
                  <c:v>1.8355689272301356E-2</c:v>
                </c:pt>
                <c:pt idx="3183">
                  <c:v>1.836098209416881E-2</c:v>
                </c:pt>
                <c:pt idx="3184">
                  <c:v>1.8366259750494107E-2</c:v>
                </c:pt>
                <c:pt idx="3185">
                  <c:v>1.8371522241034111E-2</c:v>
                </c:pt>
                <c:pt idx="3186">
                  <c:v>1.8376769566194051E-2</c:v>
                </c:pt>
                <c:pt idx="3187">
                  <c:v>1.8382001725649744E-2</c:v>
                </c:pt>
                <c:pt idx="3188">
                  <c:v>1.8387218719563281E-2</c:v>
                </c:pt>
                <c:pt idx="3189">
                  <c:v>1.8392420547691524E-2</c:v>
                </c:pt>
                <c:pt idx="3190">
                  <c:v>1.8397607210439704E-2</c:v>
                </c:pt>
                <c:pt idx="3191">
                  <c:v>1.8402778707483636E-2</c:v>
                </c:pt>
                <c:pt idx="3192">
                  <c:v>1.840793503882332E-2</c:v>
                </c:pt>
                <c:pt idx="3193">
                  <c:v>1.8413076204701895E-2</c:v>
                </c:pt>
                <c:pt idx="3194">
                  <c:v>1.8421522865673667E-2</c:v>
                </c:pt>
                <c:pt idx="3195">
                  <c:v>1.8423313039508393E-2</c:v>
                </c:pt>
                <c:pt idx="3196">
                  <c:v>1.8428408708598409E-2</c:v>
                </c:pt>
                <c:pt idx="3197">
                  <c:v>1.8433489211984178E-2</c:v>
                </c:pt>
                <c:pt idx="3198">
                  <c:v>1.8438554549746744E-2</c:v>
                </c:pt>
                <c:pt idx="3199">
                  <c:v>1.8443604721886109E-2</c:v>
                </c:pt>
                <c:pt idx="3200">
                  <c:v>1.8448639728402272E-2</c:v>
                </c:pt>
                <c:pt idx="3201">
                  <c:v>1.8453659569295233E-2</c:v>
                </c:pt>
                <c:pt idx="3202">
                  <c:v>1.8458664244646039E-2</c:v>
                </c:pt>
                <c:pt idx="3203">
                  <c:v>1.8463653754373643E-2</c:v>
                </c:pt>
                <c:pt idx="3204">
                  <c:v>1.8468628098397E-2</c:v>
                </c:pt>
                <c:pt idx="3205">
                  <c:v>1.8473587277040293E-2</c:v>
                </c:pt>
                <c:pt idx="3206">
                  <c:v>1.8478531289817246E-2</c:v>
                </c:pt>
                <c:pt idx="3207">
                  <c:v>1.8483460137052043E-2</c:v>
                </c:pt>
                <c:pt idx="3208">
                  <c:v>1.8488373818744686E-2</c:v>
                </c:pt>
                <c:pt idx="3209">
                  <c:v>1.849327233473308E-2</c:v>
                </c:pt>
                <c:pt idx="3210">
                  <c:v>1.8498155685098272E-2</c:v>
                </c:pt>
                <c:pt idx="3211">
                  <c:v>1.8503023869759216E-2</c:v>
                </c:pt>
                <c:pt idx="3212">
                  <c:v>1.8507876889040098E-2</c:v>
                </c:pt>
                <c:pt idx="3213">
                  <c:v>1.8512714742535685E-2</c:v>
                </c:pt>
                <c:pt idx="3214">
                  <c:v>1.8517537430408071E-2</c:v>
                </c:pt>
                <c:pt idx="3215">
                  <c:v>1.8522344952738301E-2</c:v>
                </c:pt>
                <c:pt idx="3216">
                  <c:v>1.8527137309364283E-2</c:v>
                </c:pt>
                <c:pt idx="3217">
                  <c:v>1.853191450044811E-2</c:v>
                </c:pt>
                <c:pt idx="3218">
                  <c:v>1.8536676525827689E-2</c:v>
                </c:pt>
                <c:pt idx="3219">
                  <c:v>1.8541423385665112E-2</c:v>
                </c:pt>
                <c:pt idx="3220">
                  <c:v>1.8546155079879334E-2</c:v>
                </c:pt>
                <c:pt idx="3221">
                  <c:v>1.8550871608389308E-2</c:v>
                </c:pt>
                <c:pt idx="3222">
                  <c:v>1.855557297127608E-2</c:v>
                </c:pt>
                <c:pt idx="3223">
                  <c:v>1.856025916853965E-2</c:v>
                </c:pt>
                <c:pt idx="3224">
                  <c:v>1.8564930200261065E-2</c:v>
                </c:pt>
                <c:pt idx="3225">
                  <c:v>1.8569586066197186E-2</c:v>
                </c:pt>
                <c:pt idx="3226">
                  <c:v>1.8574226766753243E-2</c:v>
                </c:pt>
                <c:pt idx="3227">
                  <c:v>1.8578852301442961E-2</c:v>
                </c:pt>
                <c:pt idx="3228">
                  <c:v>1.8583462670590523E-2</c:v>
                </c:pt>
                <c:pt idx="3229">
                  <c:v>1.8588057874114883E-2</c:v>
                </c:pt>
                <c:pt idx="3230">
                  <c:v>1.8592637912016041E-2</c:v>
                </c:pt>
                <c:pt idx="3231">
                  <c:v>1.8599451844061681E-2</c:v>
                </c:pt>
                <c:pt idx="3232">
                  <c:v>1.8603997680918621E-2</c:v>
                </c:pt>
                <c:pt idx="3233">
                  <c:v>1.8608528350747559E-2</c:v>
                </c:pt>
                <c:pt idx="3234">
                  <c:v>1.8613043853494458E-2</c:v>
                </c:pt>
                <c:pt idx="3235">
                  <c:v>1.8617544189159323E-2</c:v>
                </c:pt>
                <c:pt idx="3236">
                  <c:v>1.862202935776917E-2</c:v>
                </c:pt>
                <c:pt idx="3237">
                  <c:v>1.8626499359296982E-2</c:v>
                </c:pt>
                <c:pt idx="3238">
                  <c:v>1.863095419374276E-2</c:v>
                </c:pt>
                <c:pt idx="3239">
                  <c:v>1.8635393861133519E-2</c:v>
                </c:pt>
                <c:pt idx="3240">
                  <c:v>1.8639818361469256E-2</c:v>
                </c:pt>
                <c:pt idx="3241">
                  <c:v>1.8644227694668929E-2</c:v>
                </c:pt>
                <c:pt idx="3242">
                  <c:v>1.8648621860813584E-2</c:v>
                </c:pt>
                <c:pt idx="3243">
                  <c:v>1.8653000859849188E-2</c:v>
                </c:pt>
                <c:pt idx="3244">
                  <c:v>1.8658276565174381E-2</c:v>
                </c:pt>
                <c:pt idx="3245">
                  <c:v>1.866261828591953E-2</c:v>
                </c:pt>
                <c:pt idx="3246">
                  <c:v>1.8666944841041477E-2</c:v>
                </c:pt>
                <c:pt idx="3247">
                  <c:v>1.8671256230459177E-2</c:v>
                </c:pt>
                <c:pt idx="3248">
                  <c:v>1.8675552454415767E-2</c:v>
                </c:pt>
                <c:pt idx="3249">
                  <c:v>1.8679833512587063E-2</c:v>
                </c:pt>
                <c:pt idx="3250">
                  <c:v>1.8684099405054111E-2</c:v>
                </c:pt>
                <c:pt idx="3251">
                  <c:v>1.868835013206005E-2</c:v>
                </c:pt>
                <c:pt idx="3252">
                  <c:v>1.8692585693280694E-2</c:v>
                </c:pt>
                <c:pt idx="3253">
                  <c:v>1.8696806088959184E-2</c:v>
                </c:pt>
                <c:pt idx="3254">
                  <c:v>1.8701011318852379E-2</c:v>
                </c:pt>
                <c:pt idx="3255">
                  <c:v>1.8705201383284464E-2</c:v>
                </c:pt>
                <c:pt idx="3256">
                  <c:v>1.8709376282012302E-2</c:v>
                </c:pt>
                <c:pt idx="3257">
                  <c:v>1.8713536014954846E-2</c:v>
                </c:pt>
                <c:pt idx="3258">
                  <c:v>1.8717680582355234E-2</c:v>
                </c:pt>
                <c:pt idx="3259">
                  <c:v>1.8721809984213467E-2</c:v>
                </c:pt>
                <c:pt idx="3260">
                  <c:v>1.8725924220286405E-2</c:v>
                </c:pt>
                <c:pt idx="3261">
                  <c:v>1.8730023290655096E-2</c:v>
                </c:pt>
                <c:pt idx="3262">
                  <c:v>1.8734107195562677E-2</c:v>
                </c:pt>
                <c:pt idx="3263">
                  <c:v>1.873817593476601E-2</c:v>
                </c:pt>
                <c:pt idx="3264">
                  <c:v>1.874222950818405E-2</c:v>
                </c:pt>
                <c:pt idx="3265">
                  <c:v>1.8746267915978887E-2</c:v>
                </c:pt>
                <c:pt idx="3266">
                  <c:v>1.8750291158312615E-2</c:v>
                </c:pt>
                <c:pt idx="3267">
                  <c:v>1.8754299234780003E-2</c:v>
                </c:pt>
                <c:pt idx="3268">
                  <c:v>1.8758292145705235E-2</c:v>
                </c:pt>
                <c:pt idx="3269">
                  <c:v>1.876226989092622E-2</c:v>
                </c:pt>
                <c:pt idx="3270">
                  <c:v>1.8766232470605049E-2</c:v>
                </c:pt>
                <c:pt idx="3271">
                  <c:v>1.877017988457963E-2</c:v>
                </c:pt>
                <c:pt idx="3272">
                  <c:v>1.8774112132768916E-2</c:v>
                </c:pt>
                <c:pt idx="3273">
                  <c:v>1.877802921557814E-2</c:v>
                </c:pt>
                <c:pt idx="3274">
                  <c:v>1.8781931132439977E-2</c:v>
                </c:pt>
                <c:pt idx="3275">
                  <c:v>1.8785817883759659E-2</c:v>
                </c:pt>
                <c:pt idx="3276">
                  <c:v>1.8789689469456139E-2</c:v>
                </c:pt>
                <c:pt idx="3277">
                  <c:v>1.8793545889529417E-2</c:v>
                </c:pt>
                <c:pt idx="3278">
                  <c:v>1.8797387143898447E-2</c:v>
                </c:pt>
                <c:pt idx="3279">
                  <c:v>1.8801213232644276E-2</c:v>
                </c:pt>
                <c:pt idx="3280">
                  <c:v>1.8805024155766903E-2</c:v>
                </c:pt>
                <c:pt idx="3281">
                  <c:v>1.8808819913104236E-2</c:v>
                </c:pt>
                <c:pt idx="3282">
                  <c:v>1.8812600504818366E-2</c:v>
                </c:pt>
                <c:pt idx="3283">
                  <c:v>1.8816365930828249E-2</c:v>
                </c:pt>
                <c:pt idx="3284">
                  <c:v>1.8820116191377023E-2</c:v>
                </c:pt>
                <c:pt idx="3285">
                  <c:v>1.8823851286140503E-2</c:v>
                </c:pt>
                <c:pt idx="3286">
                  <c:v>1.8827571215199734E-2</c:v>
                </c:pt>
                <c:pt idx="3287">
                  <c:v>1.8831275978554718E-2</c:v>
                </c:pt>
                <c:pt idx="3288">
                  <c:v>1.8834965576448592E-2</c:v>
                </c:pt>
                <c:pt idx="3289">
                  <c:v>1.8838640008557173E-2</c:v>
                </c:pt>
                <c:pt idx="3290">
                  <c:v>1.8842299275042551E-2</c:v>
                </c:pt>
                <c:pt idx="3291">
                  <c:v>1.8845943375823682E-2</c:v>
                </c:pt>
                <c:pt idx="3292">
                  <c:v>1.884957231098161E-2</c:v>
                </c:pt>
                <c:pt idx="3293">
                  <c:v>1.8853186080435291E-2</c:v>
                </c:pt>
                <c:pt idx="3294">
                  <c:v>1.8856784684184724E-2</c:v>
                </c:pt>
                <c:pt idx="3295">
                  <c:v>1.8860368122310955E-2</c:v>
                </c:pt>
                <c:pt idx="3296">
                  <c:v>1.8863936394813985E-2</c:v>
                </c:pt>
                <c:pt idx="3297">
                  <c:v>1.8867489501693813E-2</c:v>
                </c:pt>
                <c:pt idx="3298">
                  <c:v>1.8871027442788346E-2</c:v>
                </c:pt>
                <c:pt idx="3299">
                  <c:v>1.8874550218421771E-2</c:v>
                </c:pt>
                <c:pt idx="3300">
                  <c:v>1.8878057828107808E-2</c:v>
                </c:pt>
                <c:pt idx="3301">
                  <c:v>1.8881550272332737E-2</c:v>
                </c:pt>
                <c:pt idx="3302">
                  <c:v>1.8885027550853417E-2</c:v>
                </c:pt>
                <c:pt idx="3303">
                  <c:v>1.8888489663507757E-2</c:v>
                </c:pt>
                <c:pt idx="3304">
                  <c:v>1.8891936610700988E-2</c:v>
                </c:pt>
                <c:pt idx="3305">
                  <c:v>1.8895368392108924E-2</c:v>
                </c:pt>
                <c:pt idx="3306">
                  <c:v>1.8898785008055752E-2</c:v>
                </c:pt>
                <c:pt idx="3307">
                  <c:v>1.8902186458217285E-2</c:v>
                </c:pt>
                <c:pt idx="3308">
                  <c:v>1.8905572742593524E-2</c:v>
                </c:pt>
                <c:pt idx="3309">
                  <c:v>1.8908943861346561E-2</c:v>
                </c:pt>
                <c:pt idx="3310">
                  <c:v>1.8912299814476397E-2</c:v>
                </c:pt>
                <c:pt idx="3311">
                  <c:v>1.8915640601901984E-2</c:v>
                </c:pt>
                <c:pt idx="3312">
                  <c:v>1.891896622370437E-2</c:v>
                </c:pt>
                <c:pt idx="3313">
                  <c:v>1.89222766799646E-2</c:v>
                </c:pt>
                <c:pt idx="3314">
                  <c:v>1.8925571970439536E-2</c:v>
                </c:pt>
                <c:pt idx="3315">
                  <c:v>1.8928852095129178E-2</c:v>
                </c:pt>
                <c:pt idx="3316">
                  <c:v>1.8932117054276665E-2</c:v>
                </c:pt>
                <c:pt idx="3317">
                  <c:v>1.8935366847719903E-2</c:v>
                </c:pt>
                <c:pt idx="3318">
                  <c:v>1.8938601475458894E-2</c:v>
                </c:pt>
                <c:pt idx="3319">
                  <c:v>1.894182093741259E-2</c:v>
                </c:pt>
                <c:pt idx="3320">
                  <c:v>1.8945025233824131E-2</c:v>
                </c:pt>
                <c:pt idx="3321">
                  <c:v>1.894821436461247E-2</c:v>
                </c:pt>
                <c:pt idx="3322">
                  <c:v>1.8951388329615515E-2</c:v>
                </c:pt>
                <c:pt idx="3323">
                  <c:v>1.8954547128995358E-2</c:v>
                </c:pt>
                <c:pt idx="3324">
                  <c:v>1.8957690762752E-2</c:v>
                </c:pt>
                <c:pt idx="3325">
                  <c:v>1.8960819230804393E-2</c:v>
                </c:pt>
                <c:pt idx="3326">
                  <c:v>1.8963932533071493E-2</c:v>
                </c:pt>
                <c:pt idx="3327">
                  <c:v>1.896703066971539E-2</c:v>
                </c:pt>
                <c:pt idx="3328">
                  <c:v>1.897011364065504E-2</c:v>
                </c:pt>
                <c:pt idx="3329">
                  <c:v>1.8973181445971488E-2</c:v>
                </c:pt>
                <c:pt idx="3330">
                  <c:v>1.8976234085664734E-2</c:v>
                </c:pt>
                <c:pt idx="3331">
                  <c:v>1.8979271559734778E-2</c:v>
                </c:pt>
                <c:pt idx="3332">
                  <c:v>1.8982293867938482E-2</c:v>
                </c:pt>
                <c:pt idx="3333">
                  <c:v>1.8985301010437938E-2</c:v>
                </c:pt>
                <c:pt idx="3334">
                  <c:v>1.8988292987314193E-2</c:v>
                </c:pt>
                <c:pt idx="3335">
                  <c:v>1.8991269798567245E-2</c:v>
                </c:pt>
                <c:pt idx="3336">
                  <c:v>1.8994231444197096E-2</c:v>
                </c:pt>
                <c:pt idx="3337">
                  <c:v>1.8997177924041653E-2</c:v>
                </c:pt>
                <c:pt idx="3338">
                  <c:v>1.9000109238263008E-2</c:v>
                </c:pt>
                <c:pt idx="3339">
                  <c:v>1.9003025386780115E-2</c:v>
                </c:pt>
                <c:pt idx="3340">
                  <c:v>1.9005926369592974E-2</c:v>
                </c:pt>
                <c:pt idx="3341">
                  <c:v>1.9008812186701585E-2</c:v>
                </c:pt>
                <c:pt idx="3342">
                  <c:v>1.9011682838186994E-2</c:v>
                </c:pt>
                <c:pt idx="3343">
                  <c:v>1.9014538323887109E-2</c:v>
                </c:pt>
                <c:pt idx="3344">
                  <c:v>1.9017378643964022E-2</c:v>
                </c:pt>
                <c:pt idx="3345">
                  <c:v>1.9020203798336688E-2</c:v>
                </c:pt>
                <c:pt idx="3346">
                  <c:v>1.9023013787248244E-2</c:v>
                </c:pt>
                <c:pt idx="3347">
                  <c:v>1.9025808610212414E-2</c:v>
                </c:pt>
                <c:pt idx="3348">
                  <c:v>1.9028588267553381E-2</c:v>
                </c:pt>
                <c:pt idx="3349">
                  <c:v>1.9031352759271147E-2</c:v>
                </c:pt>
                <c:pt idx="3350">
                  <c:v>1.9034102085203619E-2</c:v>
                </c:pt>
                <c:pt idx="3351">
                  <c:v>1.9036836245512889E-2</c:v>
                </c:pt>
                <c:pt idx="3352">
                  <c:v>1.9039555240117911E-2</c:v>
                </c:pt>
                <c:pt idx="3353">
                  <c:v>1.9042259069018685E-2</c:v>
                </c:pt>
                <c:pt idx="3354">
                  <c:v>1.9044947732296258E-2</c:v>
                </c:pt>
                <c:pt idx="3355">
                  <c:v>1.904762122970749E-2</c:v>
                </c:pt>
                <c:pt idx="3356">
                  <c:v>1.9050279561657613E-2</c:v>
                </c:pt>
                <c:pt idx="3357">
                  <c:v>1.9052922727822441E-2</c:v>
                </c:pt>
                <c:pt idx="3358">
                  <c:v>1.9055550728283022E-2</c:v>
                </c:pt>
                <c:pt idx="3359">
                  <c:v>1.9058163563039354E-2</c:v>
                </c:pt>
                <c:pt idx="3360">
                  <c:v>1.9060761232172485E-2</c:v>
                </c:pt>
                <c:pt idx="3361">
                  <c:v>1.9063343735682414E-2</c:v>
                </c:pt>
                <c:pt idx="3362">
                  <c:v>1.9065911073244957E-2</c:v>
                </c:pt>
                <c:pt idx="3363">
                  <c:v>1.906846324534639E-2</c:v>
                </c:pt>
                <c:pt idx="3364">
                  <c:v>1.9071000251743575E-2</c:v>
                </c:pt>
                <c:pt idx="3365">
                  <c:v>1.9073522092436512E-2</c:v>
                </c:pt>
                <c:pt idx="3366">
                  <c:v>1.9076028767263109E-2</c:v>
                </c:pt>
                <c:pt idx="3367">
                  <c:v>1.9078520276709643E-2</c:v>
                </c:pt>
                <c:pt idx="3368">
                  <c:v>1.908099662020879E-2</c:v>
                </c:pt>
                <c:pt idx="3369">
                  <c:v>1.9083457798084735E-2</c:v>
                </c:pt>
                <c:pt idx="3370">
                  <c:v>1.9085903810337479E-2</c:v>
                </c:pt>
                <c:pt idx="3371">
                  <c:v>1.9088334656804928E-2</c:v>
                </c:pt>
                <c:pt idx="3372">
                  <c:v>1.9090750337649176E-2</c:v>
                </c:pt>
                <c:pt idx="3373">
                  <c:v>1.9093150852627083E-2</c:v>
                </c:pt>
                <c:pt idx="3374">
                  <c:v>1.9095536202224928E-2</c:v>
                </c:pt>
                <c:pt idx="3375">
                  <c:v>1.9097906385956431E-2</c:v>
                </c:pt>
                <c:pt idx="3376">
                  <c:v>1.9100261403821595E-2</c:v>
                </c:pt>
                <c:pt idx="3377">
                  <c:v>1.9102601256225649E-2</c:v>
                </c:pt>
                <c:pt idx="3378">
                  <c:v>1.9104925942925455E-2</c:v>
                </c:pt>
                <c:pt idx="3379">
                  <c:v>1.9107235463921013E-2</c:v>
                </c:pt>
                <c:pt idx="3380">
                  <c:v>1.9109529818969184E-2</c:v>
                </c:pt>
                <c:pt idx="3381">
                  <c:v>1.9111809008637293E-2</c:v>
                </c:pt>
                <c:pt idx="3382">
                  <c:v>1.9114073032520107E-2</c:v>
                </c:pt>
                <c:pt idx="3383">
                  <c:v>1.9116321890617627E-2</c:v>
                </c:pt>
                <c:pt idx="3384">
                  <c:v>1.9118555583172991E-2</c:v>
                </c:pt>
                <c:pt idx="3385">
                  <c:v>1.9120774109862015E-2</c:v>
                </c:pt>
                <c:pt idx="3386">
                  <c:v>1.9122977471008884E-2</c:v>
                </c:pt>
                <c:pt idx="3387">
                  <c:v>1.9125477027783777E-2</c:v>
                </c:pt>
                <c:pt idx="3388">
                  <c:v>1.9127647890911925E-2</c:v>
                </c:pt>
                <c:pt idx="3389">
                  <c:v>1.9129803588254779E-2</c:v>
                </c:pt>
                <c:pt idx="3390">
                  <c:v>1.9131944120055477E-2</c:v>
                </c:pt>
                <c:pt idx="3391">
                  <c:v>1.9134069486151928E-2</c:v>
                </c:pt>
                <c:pt idx="3392">
                  <c:v>1.9136179686463084E-2</c:v>
                </c:pt>
                <c:pt idx="3393">
                  <c:v>1.9138274721151038E-2</c:v>
                </c:pt>
                <c:pt idx="3394">
                  <c:v>1.9140354590134745E-2</c:v>
                </c:pt>
                <c:pt idx="3395">
                  <c:v>1.9142419293333157E-2</c:v>
                </c:pt>
                <c:pt idx="3396">
                  <c:v>1.9144468830908368E-2</c:v>
                </c:pt>
                <c:pt idx="3397">
                  <c:v>1.9146503202698284E-2</c:v>
                </c:pt>
                <c:pt idx="3398">
                  <c:v>1.9148522409027091E-2</c:v>
                </c:pt>
                <c:pt idx="3399">
                  <c:v>1.9150526449489558E-2</c:v>
                </c:pt>
                <c:pt idx="3400">
                  <c:v>1.9152515324085684E-2</c:v>
                </c:pt>
                <c:pt idx="3401">
                  <c:v>1.9154489033301747E-2</c:v>
                </c:pt>
                <c:pt idx="3402">
                  <c:v>1.9156447576570423E-2</c:v>
                </c:pt>
                <c:pt idx="3403">
                  <c:v>1.9158390954296944E-2</c:v>
                </c:pt>
                <c:pt idx="3404">
                  <c:v>1.9160319166238171E-2</c:v>
                </c:pt>
                <c:pt idx="3405">
                  <c:v>1.916223221247515E-2</c:v>
                </c:pt>
                <c:pt idx="3406">
                  <c:v>1.9164130093088927E-2</c:v>
                </c:pt>
                <c:pt idx="3407">
                  <c:v>1.9166012807836363E-2</c:v>
                </c:pt>
                <c:pt idx="3408">
                  <c:v>1.9167880357041645E-2</c:v>
                </c:pt>
                <c:pt idx="3409">
                  <c:v>1.9169732740542678E-2</c:v>
                </c:pt>
                <c:pt idx="3410">
                  <c:v>1.9171569958096324E-2</c:v>
                </c:pt>
                <c:pt idx="3411">
                  <c:v>1.9173392010188861E-2</c:v>
                </c:pt>
                <c:pt idx="3412">
                  <c:v>1.9175198896658197E-2</c:v>
                </c:pt>
                <c:pt idx="3413">
                  <c:v>1.9176990617261191E-2</c:v>
                </c:pt>
                <c:pt idx="3414">
                  <c:v>1.9178767172078892E-2</c:v>
                </c:pt>
                <c:pt idx="3415">
                  <c:v>1.9180528561354437E-2</c:v>
                </c:pt>
                <c:pt idx="3416">
                  <c:v>1.9182274784925735E-2</c:v>
                </c:pt>
                <c:pt idx="3417">
                  <c:v>1.9184005842711738E-2</c:v>
                </c:pt>
                <c:pt idx="3418">
                  <c:v>1.9185721734712446E-2</c:v>
                </c:pt>
                <c:pt idx="3419">
                  <c:v>1.9187422461171E-2</c:v>
                </c:pt>
                <c:pt idx="3420">
                  <c:v>1.9189108021925305E-2</c:v>
                </c:pt>
                <c:pt idx="3421">
                  <c:v>1.9190778416732224E-2</c:v>
                </c:pt>
                <c:pt idx="3422">
                  <c:v>1.9192433646078033E-2</c:v>
                </c:pt>
                <c:pt idx="3423">
                  <c:v>1.9194073709719595E-2</c:v>
                </c:pt>
                <c:pt idx="3424">
                  <c:v>1.9195698607656908E-2</c:v>
                </c:pt>
                <c:pt idx="3425">
                  <c:v>1.9197308339727881E-2</c:v>
                </c:pt>
                <c:pt idx="3426">
                  <c:v>1.9198902906256698E-2</c:v>
                </c:pt>
                <c:pt idx="3427">
                  <c:v>1.9200482307000222E-2</c:v>
                </c:pt>
                <c:pt idx="3428">
                  <c:v>1.9202046542120543E-2</c:v>
                </c:pt>
                <c:pt idx="3429">
                  <c:v>1.9203595611293478E-2</c:v>
                </c:pt>
                <c:pt idx="3430">
                  <c:v>1.920512951508635E-2</c:v>
                </c:pt>
                <c:pt idx="3431">
                  <c:v>1.9206648253012881E-2</c:v>
                </c:pt>
                <c:pt idx="3432">
                  <c:v>1.9208151825154118E-2</c:v>
                </c:pt>
                <c:pt idx="3433">
                  <c:v>1.9209640231591107E-2</c:v>
                </c:pt>
                <c:pt idx="3434">
                  <c:v>1.9211113472485941E-2</c:v>
                </c:pt>
                <c:pt idx="3435">
                  <c:v>1.9212571547514434E-2</c:v>
                </c:pt>
                <c:pt idx="3436">
                  <c:v>1.9214014456919726E-2</c:v>
                </c:pt>
                <c:pt idx="3437">
                  <c:v>1.9215442200701816E-2</c:v>
                </c:pt>
                <c:pt idx="3438">
                  <c:v>1.9216854778617565E-2</c:v>
                </c:pt>
                <c:pt idx="3439">
                  <c:v>1.9218252190829066E-2</c:v>
                </c:pt>
                <c:pt idx="3440">
                  <c:v>1.9219634437417366E-2</c:v>
                </c:pt>
                <c:pt idx="3441">
                  <c:v>1.9221001518301417E-2</c:v>
                </c:pt>
                <c:pt idx="3442">
                  <c:v>1.9222353433319128E-2</c:v>
                </c:pt>
                <c:pt idx="3443">
                  <c:v>1.9223690182794684E-2</c:v>
                </c:pt>
                <c:pt idx="3444">
                  <c:v>1.9225011766565991E-2</c:v>
                </c:pt>
                <c:pt idx="3445">
                  <c:v>1.9226318184552005E-2</c:v>
                </c:pt>
                <c:pt idx="3446">
                  <c:v>1.9227609436752724E-2</c:v>
                </c:pt>
                <c:pt idx="3447">
                  <c:v>1.9228885523249195E-2</c:v>
                </c:pt>
                <c:pt idx="3448">
                  <c:v>1.9230146444284557E-2</c:v>
                </c:pt>
                <c:pt idx="3449">
                  <c:v>1.9231392199453579E-2</c:v>
                </c:pt>
                <c:pt idx="3450">
                  <c:v>1.9232622788837306E-2</c:v>
                </c:pt>
                <c:pt idx="3451">
                  <c:v>1.9233838212597831E-2</c:v>
                </c:pt>
                <c:pt idx="3452">
                  <c:v>1.9235038470654109E-2</c:v>
                </c:pt>
                <c:pt idx="3453">
                  <c:v>1.9236223563006138E-2</c:v>
                </c:pt>
                <c:pt idx="3454">
                  <c:v>1.9237393489491827E-2</c:v>
                </c:pt>
                <c:pt idx="3455">
                  <c:v>1.9238548250516407E-2</c:v>
                </c:pt>
                <c:pt idx="3456">
                  <c:v>1.9239687845674647E-2</c:v>
                </c:pt>
                <c:pt idx="3457">
                  <c:v>1.9240812275047592E-2</c:v>
                </c:pt>
                <c:pt idx="3458">
                  <c:v>1.9241921538878382E-2</c:v>
                </c:pt>
                <c:pt idx="3459">
                  <c:v>1.9243015636842831E-2</c:v>
                </c:pt>
                <c:pt idx="3460">
                  <c:v>1.9244094569265124E-2</c:v>
                </c:pt>
                <c:pt idx="3461">
                  <c:v>1.9245158335740031E-2</c:v>
                </c:pt>
                <c:pt idx="3462">
                  <c:v>1.9246206936672783E-2</c:v>
                </c:pt>
                <c:pt idx="3463">
                  <c:v>1.9247240372063379E-2</c:v>
                </c:pt>
                <c:pt idx="3464">
                  <c:v>1.9248258641425542E-2</c:v>
                </c:pt>
                <c:pt idx="3465">
                  <c:v>1.9249261745164503E-2</c:v>
                </c:pt>
                <c:pt idx="3466">
                  <c:v>1.9250249683280263E-2</c:v>
                </c:pt>
                <c:pt idx="3467">
                  <c:v>1.9251222455529682E-2</c:v>
                </c:pt>
                <c:pt idx="3468">
                  <c:v>1.9252180062155899E-2</c:v>
                </c:pt>
                <c:pt idx="3469">
                  <c:v>1.9253122503077869E-2</c:v>
                </c:pt>
                <c:pt idx="3470">
                  <c:v>1.9254049778457683E-2</c:v>
                </c:pt>
                <c:pt idx="3471">
                  <c:v>1.925496188789011E-2</c:v>
                </c:pt>
                <c:pt idx="3472">
                  <c:v>1.9255858831537243E-2</c:v>
                </c:pt>
                <c:pt idx="3473">
                  <c:v>1.9256740609723266E-2</c:v>
                </c:pt>
                <c:pt idx="3474">
                  <c:v>1.925760722204295E-2</c:v>
                </c:pt>
                <c:pt idx="3475">
                  <c:v>1.9258458668577338E-2</c:v>
                </c:pt>
                <c:pt idx="3476">
                  <c:v>1.9259294949569572E-2</c:v>
                </c:pt>
                <c:pt idx="3477">
                  <c:v>1.9260116064776511E-2</c:v>
                </c:pt>
                <c:pt idx="3478">
                  <c:v>1.9260922014279203E-2</c:v>
                </c:pt>
                <c:pt idx="3479">
                  <c:v>1.92617127979966E-2</c:v>
                </c:pt>
                <c:pt idx="3480">
                  <c:v>1.9262488416090795E-2</c:v>
                </c:pt>
                <c:pt idx="3481">
                  <c:v>1.9263248868399696E-2</c:v>
                </c:pt>
                <c:pt idx="3482">
                  <c:v>1.9263994155004349E-2</c:v>
                </c:pt>
                <c:pt idx="3483">
                  <c:v>1.9264724275985801E-2</c:v>
                </c:pt>
                <c:pt idx="3484">
                  <c:v>1.9265439231181958E-2</c:v>
                </c:pt>
                <c:pt idx="3485">
                  <c:v>1.9266139020673867E-2</c:v>
                </c:pt>
                <c:pt idx="3486">
                  <c:v>1.9266823644461528E-2</c:v>
                </c:pt>
                <c:pt idx="3487">
                  <c:v>1.9267493102544941E-2</c:v>
                </c:pt>
                <c:pt idx="3488">
                  <c:v>1.9268147394924107E-2</c:v>
                </c:pt>
                <c:pt idx="3489">
                  <c:v>1.9268786521436931E-2</c:v>
                </c:pt>
                <c:pt idx="3490">
                  <c:v>1.9269410482407601E-2</c:v>
                </c:pt>
                <c:pt idx="3491">
                  <c:v>1.9270105010212868E-2</c:v>
                </c:pt>
                <c:pt idx="3492">
                  <c:v>1.9270696473245863E-2</c:v>
                </c:pt>
                <c:pt idx="3493">
                  <c:v>1.927127277057461E-2</c:v>
                </c:pt>
                <c:pt idx="3494">
                  <c:v>1.927183390195597E-2</c:v>
                </c:pt>
                <c:pt idx="3495">
                  <c:v>1.9272379867714129E-2</c:v>
                </c:pt>
                <c:pt idx="3496">
                  <c:v>1.9272910667930132E-2</c:v>
                </c:pt>
                <c:pt idx="3497">
                  <c:v>1.9273426302279795E-2</c:v>
                </c:pt>
                <c:pt idx="3498">
                  <c:v>1.9273926770844163E-2</c:v>
                </c:pt>
                <c:pt idx="3499">
                  <c:v>1.927441207378533E-2</c:v>
                </c:pt>
                <c:pt idx="3500">
                  <c:v>1.9274882211022248E-2</c:v>
                </c:pt>
                <c:pt idx="3501">
                  <c:v>1.9275337182473873E-2</c:v>
                </c:pt>
                <c:pt idx="3502">
                  <c:v>1.9275776988302296E-2</c:v>
                </c:pt>
                <c:pt idx="3503">
                  <c:v>1.9276201628345424E-2</c:v>
                </c:pt>
                <c:pt idx="3504">
                  <c:v>1.9276611102765351E-2</c:v>
                </c:pt>
                <c:pt idx="3505">
                  <c:v>1.9279151287149299E-2</c:v>
                </c:pt>
                <c:pt idx="3506">
                  <c:v>1.9277384554330368E-2</c:v>
                </c:pt>
                <c:pt idx="3507">
                  <c:v>1.9277748531718597E-2</c:v>
                </c:pt>
                <c:pt idx="3508">
                  <c:v>1.9278097343078393E-2</c:v>
                </c:pt>
                <c:pt idx="3509">
                  <c:v>1.9278430988733941E-2</c:v>
                </c:pt>
                <c:pt idx="3510">
                  <c:v>1.9278749468847334E-2</c:v>
                </c:pt>
                <c:pt idx="3511">
                  <c:v>1.9279052783175432E-2</c:v>
                </c:pt>
                <c:pt idx="3512">
                  <c:v>1.9279340931718236E-2</c:v>
                </c:pt>
                <c:pt idx="3513">
                  <c:v>1.9279613914718885E-2</c:v>
                </c:pt>
                <c:pt idx="3514">
                  <c:v>1.9279871731934239E-2</c:v>
                </c:pt>
                <c:pt idx="3515">
                  <c:v>1.9280114383445346E-2</c:v>
                </c:pt>
                <c:pt idx="3516">
                  <c:v>1.9280341869171158E-2</c:v>
                </c:pt>
                <c:pt idx="3517">
                  <c:v>1.9280554189111676E-2</c:v>
                </c:pt>
                <c:pt idx="3518">
                  <c:v>1.9280751343510039E-2</c:v>
                </c:pt>
                <c:pt idx="3519">
                  <c:v>1.9280933332204153E-2</c:v>
                </c:pt>
                <c:pt idx="3520">
                  <c:v>1.9281100154950881E-2</c:v>
                </c:pt>
                <c:pt idx="3521">
                  <c:v>1.9281251812074407E-2</c:v>
                </c:pt>
                <c:pt idx="3522">
                  <c:v>1.9281388303655778E-2</c:v>
                </c:pt>
                <c:pt idx="3523">
                  <c:v>1.9281509629370808E-2</c:v>
                </c:pt>
                <c:pt idx="3524">
                  <c:v>1.9281615789300544E-2</c:v>
                </c:pt>
                <c:pt idx="3525">
                  <c:v>1.9281706783688124E-2</c:v>
                </c:pt>
                <c:pt idx="3526">
                  <c:v>1.928178261229041E-2</c:v>
                </c:pt>
                <c:pt idx="3527">
                  <c:v>1.9281843275107402E-2</c:v>
                </c:pt>
                <c:pt idx="3528">
                  <c:v>1.9281888772301192E-2</c:v>
                </c:pt>
                <c:pt idx="3529">
                  <c:v>1.9281919103790734E-2</c:v>
                </c:pt>
                <c:pt idx="3530">
                  <c:v>1.9281934269494982E-2</c:v>
                </c:pt>
                <c:pt idx="3531">
                  <c:v>1.9281936177972803E-2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856704"/>
        <c:axId val="703457920"/>
      </c:lineChart>
      <c:dateAx>
        <c:axId val="434856704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4579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03457920"/>
        <c:scaling>
          <c:orientation val="minMax"/>
          <c:max val="0.01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48567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42362</c:v>
                </c:pt>
                <c:pt idx="63">
                  <c:v>42367</c:v>
                </c:pt>
                <c:pt idx="64">
                  <c:v>42368</c:v>
                </c:pt>
                <c:pt idx="65">
                  <c:v>42369</c:v>
                </c:pt>
                <c:pt idx="66">
                  <c:v>42373</c:v>
                </c:pt>
                <c:pt idx="67">
                  <c:v>42374</c:v>
                </c:pt>
                <c:pt idx="68">
                  <c:v>42375</c:v>
                </c:pt>
                <c:pt idx="69">
                  <c:v>42376</c:v>
                </c:pt>
                <c:pt idx="70">
                  <c:v>42377</c:v>
                </c:pt>
                <c:pt idx="71">
                  <c:v>42380</c:v>
                </c:pt>
                <c:pt idx="72">
                  <c:v>42381</c:v>
                </c:pt>
                <c:pt idx="73">
                  <c:v>42382</c:v>
                </c:pt>
                <c:pt idx="74">
                  <c:v>42383</c:v>
                </c:pt>
                <c:pt idx="75">
                  <c:v>42384</c:v>
                </c:pt>
                <c:pt idx="76">
                  <c:v>42387</c:v>
                </c:pt>
                <c:pt idx="77">
                  <c:v>42388</c:v>
                </c:pt>
                <c:pt idx="78">
                  <c:v>42389</c:v>
                </c:pt>
                <c:pt idx="79">
                  <c:v>42390</c:v>
                </c:pt>
                <c:pt idx="80">
                  <c:v>42391</c:v>
                </c:pt>
                <c:pt idx="81">
                  <c:v>42394</c:v>
                </c:pt>
                <c:pt idx="82">
                  <c:v>42395</c:v>
                </c:pt>
                <c:pt idx="83">
                  <c:v>42396</c:v>
                </c:pt>
                <c:pt idx="84">
                  <c:v>42397</c:v>
                </c:pt>
                <c:pt idx="85">
                  <c:v>42398</c:v>
                </c:pt>
                <c:pt idx="86">
                  <c:v>42401</c:v>
                </c:pt>
                <c:pt idx="87">
                  <c:v>42402</c:v>
                </c:pt>
                <c:pt idx="88">
                  <c:v>42403</c:v>
                </c:pt>
                <c:pt idx="89">
                  <c:v>42404</c:v>
                </c:pt>
                <c:pt idx="90">
                  <c:v>42405</c:v>
                </c:pt>
                <c:pt idx="91">
                  <c:v>42408</c:v>
                </c:pt>
                <c:pt idx="92">
                  <c:v>42409</c:v>
                </c:pt>
                <c:pt idx="93">
                  <c:v>42410</c:v>
                </c:pt>
                <c:pt idx="94">
                  <c:v>42411</c:v>
                </c:pt>
                <c:pt idx="95">
                  <c:v>42412</c:v>
                </c:pt>
                <c:pt idx="96">
                  <c:v>42415</c:v>
                </c:pt>
                <c:pt idx="97">
                  <c:v>42416</c:v>
                </c:pt>
                <c:pt idx="98">
                  <c:v>42417</c:v>
                </c:pt>
                <c:pt idx="99">
                  <c:v>42418</c:v>
                </c:pt>
                <c:pt idx="100">
                  <c:v>42419</c:v>
                </c:pt>
                <c:pt idx="101">
                  <c:v>42422</c:v>
                </c:pt>
                <c:pt idx="102">
                  <c:v>42423</c:v>
                </c:pt>
                <c:pt idx="103">
                  <c:v>42424</c:v>
                </c:pt>
                <c:pt idx="104">
                  <c:v>42425</c:v>
                </c:pt>
                <c:pt idx="105">
                  <c:v>42426</c:v>
                </c:pt>
                <c:pt idx="106">
                  <c:v>42429</c:v>
                </c:pt>
                <c:pt idx="107">
                  <c:v>42430</c:v>
                </c:pt>
                <c:pt idx="108">
                  <c:v>42431</c:v>
                </c:pt>
                <c:pt idx="109">
                  <c:v>42432</c:v>
                </c:pt>
                <c:pt idx="110">
                  <c:v>42433</c:v>
                </c:pt>
                <c:pt idx="111">
                  <c:v>42436</c:v>
                </c:pt>
                <c:pt idx="112">
                  <c:v>42437</c:v>
                </c:pt>
                <c:pt idx="113">
                  <c:v>42438</c:v>
                </c:pt>
                <c:pt idx="114">
                  <c:v>42439</c:v>
                </c:pt>
                <c:pt idx="115">
                  <c:v>42440</c:v>
                </c:pt>
                <c:pt idx="116">
                  <c:v>42443</c:v>
                </c:pt>
                <c:pt idx="117">
                  <c:v>42444</c:v>
                </c:pt>
                <c:pt idx="118">
                  <c:v>42445</c:v>
                </c:pt>
                <c:pt idx="119">
                  <c:v>42446</c:v>
                </c:pt>
                <c:pt idx="120">
                  <c:v>42447</c:v>
                </c:pt>
                <c:pt idx="121">
                  <c:v>42450</c:v>
                </c:pt>
                <c:pt idx="122">
                  <c:v>42451</c:v>
                </c:pt>
                <c:pt idx="123">
                  <c:v>42452</c:v>
                </c:pt>
                <c:pt idx="124">
                  <c:v>42453</c:v>
                </c:pt>
                <c:pt idx="125">
                  <c:v>42458</c:v>
                </c:pt>
                <c:pt idx="126">
                  <c:v>42459</c:v>
                </c:pt>
                <c:pt idx="127">
                  <c:v>42460</c:v>
                </c:pt>
                <c:pt idx="128">
                  <c:v>42461</c:v>
                </c:pt>
                <c:pt idx="129">
                  <c:v>42464</c:v>
                </c:pt>
                <c:pt idx="130">
                  <c:v>42465</c:v>
                </c:pt>
                <c:pt idx="131">
                  <c:v>42466</c:v>
                </c:pt>
                <c:pt idx="132">
                  <c:v>42467</c:v>
                </c:pt>
                <c:pt idx="133">
                  <c:v>42468</c:v>
                </c:pt>
                <c:pt idx="134">
                  <c:v>42471</c:v>
                </c:pt>
                <c:pt idx="135">
                  <c:v>42472</c:v>
                </c:pt>
                <c:pt idx="136">
                  <c:v>42473</c:v>
                </c:pt>
                <c:pt idx="137">
                  <c:v>42474</c:v>
                </c:pt>
                <c:pt idx="138">
                  <c:v>42475</c:v>
                </c:pt>
                <c:pt idx="139">
                  <c:v>42478</c:v>
                </c:pt>
                <c:pt idx="140">
                  <c:v>42479</c:v>
                </c:pt>
                <c:pt idx="141">
                  <c:v>42480</c:v>
                </c:pt>
                <c:pt idx="142">
                  <c:v>42481</c:v>
                </c:pt>
                <c:pt idx="143">
                  <c:v>42482</c:v>
                </c:pt>
                <c:pt idx="144">
                  <c:v>42485</c:v>
                </c:pt>
                <c:pt idx="145">
                  <c:v>42486</c:v>
                </c:pt>
                <c:pt idx="146">
                  <c:v>42487</c:v>
                </c:pt>
                <c:pt idx="147">
                  <c:v>42488</c:v>
                </c:pt>
                <c:pt idx="148">
                  <c:v>42489</c:v>
                </c:pt>
                <c:pt idx="149">
                  <c:v>42493</c:v>
                </c:pt>
                <c:pt idx="150">
                  <c:v>42494</c:v>
                </c:pt>
                <c:pt idx="151">
                  <c:v>42495</c:v>
                </c:pt>
                <c:pt idx="152">
                  <c:v>42496</c:v>
                </c:pt>
                <c:pt idx="153">
                  <c:v>42499</c:v>
                </c:pt>
                <c:pt idx="154">
                  <c:v>42500</c:v>
                </c:pt>
                <c:pt idx="155">
                  <c:v>42501</c:v>
                </c:pt>
                <c:pt idx="156">
                  <c:v>42502</c:v>
                </c:pt>
                <c:pt idx="157">
                  <c:v>42503</c:v>
                </c:pt>
                <c:pt idx="158">
                  <c:v>42506</c:v>
                </c:pt>
                <c:pt idx="159">
                  <c:v>42507</c:v>
                </c:pt>
                <c:pt idx="160">
                  <c:v>42508</c:v>
                </c:pt>
                <c:pt idx="161">
                  <c:v>42509</c:v>
                </c:pt>
                <c:pt idx="162">
                  <c:v>42510</c:v>
                </c:pt>
                <c:pt idx="163">
                  <c:v>42513</c:v>
                </c:pt>
                <c:pt idx="164">
                  <c:v>42514</c:v>
                </c:pt>
                <c:pt idx="165">
                  <c:v>42515</c:v>
                </c:pt>
                <c:pt idx="166">
                  <c:v>42516</c:v>
                </c:pt>
                <c:pt idx="167">
                  <c:v>42517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42612</c:v>
                </c:pt>
                <c:pt idx="233">
                  <c:v>42613</c:v>
                </c:pt>
                <c:pt idx="234">
                  <c:v>42614</c:v>
                </c:pt>
                <c:pt idx="235">
                  <c:v>42615</c:v>
                </c:pt>
                <c:pt idx="236">
                  <c:v>42618</c:v>
                </c:pt>
                <c:pt idx="237">
                  <c:v>42619</c:v>
                </c:pt>
                <c:pt idx="238">
                  <c:v>42620</c:v>
                </c:pt>
                <c:pt idx="239">
                  <c:v>42621</c:v>
                </c:pt>
                <c:pt idx="240">
                  <c:v>42622</c:v>
                </c:pt>
                <c:pt idx="241">
                  <c:v>42625</c:v>
                </c:pt>
                <c:pt idx="242">
                  <c:v>42626</c:v>
                </c:pt>
                <c:pt idx="243">
                  <c:v>42627</c:v>
                </c:pt>
                <c:pt idx="244">
                  <c:v>42628</c:v>
                </c:pt>
                <c:pt idx="245">
                  <c:v>42629</c:v>
                </c:pt>
                <c:pt idx="246">
                  <c:v>42632</c:v>
                </c:pt>
                <c:pt idx="247">
                  <c:v>42633</c:v>
                </c:pt>
                <c:pt idx="248">
                  <c:v>42634</c:v>
                </c:pt>
                <c:pt idx="249">
                  <c:v>42635</c:v>
                </c:pt>
                <c:pt idx="250">
                  <c:v>42636</c:v>
                </c:pt>
                <c:pt idx="251">
                  <c:v>42639</c:v>
                </c:pt>
                <c:pt idx="252">
                  <c:v>42640</c:v>
                </c:pt>
                <c:pt idx="253">
                  <c:v>42641</c:v>
                </c:pt>
                <c:pt idx="254">
                  <c:v>42642</c:v>
                </c:pt>
                <c:pt idx="255">
                  <c:v>42643</c:v>
                </c:pt>
                <c:pt idx="256">
                  <c:v>42646</c:v>
                </c:pt>
                <c:pt idx="257">
                  <c:v>42647</c:v>
                </c:pt>
                <c:pt idx="258">
                  <c:v>42648</c:v>
                </c:pt>
                <c:pt idx="259">
                  <c:v>42649</c:v>
                </c:pt>
                <c:pt idx="260">
                  <c:v>42650</c:v>
                </c:pt>
                <c:pt idx="261">
                  <c:v>42653</c:v>
                </c:pt>
                <c:pt idx="262">
                  <c:v>42654</c:v>
                </c:pt>
                <c:pt idx="263">
                  <c:v>42655</c:v>
                </c:pt>
                <c:pt idx="264">
                  <c:v>42656</c:v>
                </c:pt>
                <c:pt idx="265">
                  <c:v>42657</c:v>
                </c:pt>
                <c:pt idx="266">
                  <c:v>42660</c:v>
                </c:pt>
                <c:pt idx="267">
                  <c:v>42661</c:v>
                </c:pt>
                <c:pt idx="268">
                  <c:v>42662</c:v>
                </c:pt>
                <c:pt idx="269">
                  <c:v>42663</c:v>
                </c:pt>
                <c:pt idx="270">
                  <c:v>42664</c:v>
                </c:pt>
                <c:pt idx="271">
                  <c:v>42667</c:v>
                </c:pt>
                <c:pt idx="272">
                  <c:v>42668</c:v>
                </c:pt>
                <c:pt idx="273">
                  <c:v>42669</c:v>
                </c:pt>
                <c:pt idx="274">
                  <c:v>42670</c:v>
                </c:pt>
                <c:pt idx="275">
                  <c:v>42671</c:v>
                </c:pt>
                <c:pt idx="276">
                  <c:v>42674</c:v>
                </c:pt>
                <c:pt idx="277">
                  <c:v>42675</c:v>
                </c:pt>
                <c:pt idx="278">
                  <c:v>42676</c:v>
                </c:pt>
                <c:pt idx="279">
                  <c:v>42677</c:v>
                </c:pt>
                <c:pt idx="280">
                  <c:v>42678</c:v>
                </c:pt>
                <c:pt idx="281">
                  <c:v>42681</c:v>
                </c:pt>
                <c:pt idx="282">
                  <c:v>42682</c:v>
                </c:pt>
                <c:pt idx="283">
                  <c:v>42683</c:v>
                </c:pt>
                <c:pt idx="284">
                  <c:v>42684</c:v>
                </c:pt>
                <c:pt idx="285">
                  <c:v>42685</c:v>
                </c:pt>
                <c:pt idx="286">
                  <c:v>42688</c:v>
                </c:pt>
                <c:pt idx="287">
                  <c:v>42689</c:v>
                </c:pt>
                <c:pt idx="288">
                  <c:v>42690</c:v>
                </c:pt>
                <c:pt idx="289">
                  <c:v>42691</c:v>
                </c:pt>
                <c:pt idx="290">
                  <c:v>42692</c:v>
                </c:pt>
                <c:pt idx="291">
                  <c:v>42695</c:v>
                </c:pt>
                <c:pt idx="292">
                  <c:v>42696</c:v>
                </c:pt>
                <c:pt idx="293">
                  <c:v>42697</c:v>
                </c:pt>
                <c:pt idx="294">
                  <c:v>42698</c:v>
                </c:pt>
                <c:pt idx="295">
                  <c:v>42699</c:v>
                </c:pt>
                <c:pt idx="296">
                  <c:v>42702</c:v>
                </c:pt>
                <c:pt idx="297">
                  <c:v>42703</c:v>
                </c:pt>
                <c:pt idx="298">
                  <c:v>42704</c:v>
                </c:pt>
                <c:pt idx="299">
                  <c:v>42705</c:v>
                </c:pt>
                <c:pt idx="300">
                  <c:v>42706</c:v>
                </c:pt>
                <c:pt idx="301">
                  <c:v>42709</c:v>
                </c:pt>
                <c:pt idx="302">
                  <c:v>42710</c:v>
                </c:pt>
                <c:pt idx="303">
                  <c:v>42711</c:v>
                </c:pt>
                <c:pt idx="304">
                  <c:v>42712</c:v>
                </c:pt>
                <c:pt idx="305">
                  <c:v>42713</c:v>
                </c:pt>
                <c:pt idx="306">
                  <c:v>42716</c:v>
                </c:pt>
                <c:pt idx="307">
                  <c:v>42717</c:v>
                </c:pt>
                <c:pt idx="308">
                  <c:v>42718</c:v>
                </c:pt>
                <c:pt idx="309">
                  <c:v>42719</c:v>
                </c:pt>
                <c:pt idx="310">
                  <c:v>42720</c:v>
                </c:pt>
                <c:pt idx="311">
                  <c:v>42723</c:v>
                </c:pt>
                <c:pt idx="312">
                  <c:v>42724</c:v>
                </c:pt>
                <c:pt idx="313">
                  <c:v>42725</c:v>
                </c:pt>
                <c:pt idx="314">
                  <c:v>42726</c:v>
                </c:pt>
                <c:pt idx="315">
                  <c:v>42727</c:v>
                </c:pt>
                <c:pt idx="316">
                  <c:v>42732</c:v>
                </c:pt>
                <c:pt idx="317">
                  <c:v>42733</c:v>
                </c:pt>
                <c:pt idx="318">
                  <c:v>42734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42741</c:v>
                </c:pt>
                <c:pt idx="323">
                  <c:v>42744</c:v>
                </c:pt>
                <c:pt idx="324">
                  <c:v>42745</c:v>
                </c:pt>
                <c:pt idx="325">
                  <c:v>42746</c:v>
                </c:pt>
                <c:pt idx="326">
                  <c:v>42747</c:v>
                </c:pt>
                <c:pt idx="327">
                  <c:v>42748</c:v>
                </c:pt>
                <c:pt idx="328">
                  <c:v>42751</c:v>
                </c:pt>
                <c:pt idx="329">
                  <c:v>42752</c:v>
                </c:pt>
                <c:pt idx="330">
                  <c:v>42753</c:v>
                </c:pt>
                <c:pt idx="331">
                  <c:v>42754</c:v>
                </c:pt>
                <c:pt idx="332">
                  <c:v>42755</c:v>
                </c:pt>
                <c:pt idx="333">
                  <c:v>42758</c:v>
                </c:pt>
                <c:pt idx="334">
                  <c:v>42759</c:v>
                </c:pt>
                <c:pt idx="335">
                  <c:v>42760</c:v>
                </c:pt>
                <c:pt idx="336">
                  <c:v>42761</c:v>
                </c:pt>
                <c:pt idx="337">
                  <c:v>42762</c:v>
                </c:pt>
                <c:pt idx="338">
                  <c:v>42765</c:v>
                </c:pt>
                <c:pt idx="339">
                  <c:v>42766</c:v>
                </c:pt>
                <c:pt idx="340">
                  <c:v>42767</c:v>
                </c:pt>
                <c:pt idx="341">
                  <c:v>42768</c:v>
                </c:pt>
                <c:pt idx="342">
                  <c:v>42769</c:v>
                </c:pt>
                <c:pt idx="343">
                  <c:v>42772</c:v>
                </c:pt>
                <c:pt idx="344">
                  <c:v>42773</c:v>
                </c:pt>
                <c:pt idx="345">
                  <c:v>42774</c:v>
                </c:pt>
                <c:pt idx="346">
                  <c:v>42775</c:v>
                </c:pt>
                <c:pt idx="347">
                  <c:v>42776</c:v>
                </c:pt>
                <c:pt idx="348">
                  <c:v>42779</c:v>
                </c:pt>
                <c:pt idx="349">
                  <c:v>42780</c:v>
                </c:pt>
                <c:pt idx="350">
                  <c:v>42781</c:v>
                </c:pt>
                <c:pt idx="351">
                  <c:v>42782</c:v>
                </c:pt>
                <c:pt idx="352">
                  <c:v>42783</c:v>
                </c:pt>
                <c:pt idx="353">
                  <c:v>42786</c:v>
                </c:pt>
                <c:pt idx="354">
                  <c:v>42787</c:v>
                </c:pt>
                <c:pt idx="355">
                  <c:v>42788</c:v>
                </c:pt>
                <c:pt idx="356">
                  <c:v>42789</c:v>
                </c:pt>
                <c:pt idx="357">
                  <c:v>42790</c:v>
                </c:pt>
                <c:pt idx="358">
                  <c:v>42793</c:v>
                </c:pt>
                <c:pt idx="359">
                  <c:v>42794</c:v>
                </c:pt>
                <c:pt idx="360">
                  <c:v>42795</c:v>
                </c:pt>
                <c:pt idx="361">
                  <c:v>42796</c:v>
                </c:pt>
                <c:pt idx="362">
                  <c:v>42797</c:v>
                </c:pt>
                <c:pt idx="363">
                  <c:v>42800</c:v>
                </c:pt>
                <c:pt idx="364">
                  <c:v>42801</c:v>
                </c:pt>
                <c:pt idx="365">
                  <c:v>42802</c:v>
                </c:pt>
                <c:pt idx="366">
                  <c:v>42803</c:v>
                </c:pt>
                <c:pt idx="367">
                  <c:v>42804</c:v>
                </c:pt>
                <c:pt idx="368">
                  <c:v>42807</c:v>
                </c:pt>
                <c:pt idx="369">
                  <c:v>42808</c:v>
                </c:pt>
                <c:pt idx="370">
                  <c:v>42809</c:v>
                </c:pt>
                <c:pt idx="371">
                  <c:v>42810</c:v>
                </c:pt>
                <c:pt idx="372">
                  <c:v>42811</c:v>
                </c:pt>
                <c:pt idx="373">
                  <c:v>42814</c:v>
                </c:pt>
                <c:pt idx="374">
                  <c:v>42815</c:v>
                </c:pt>
                <c:pt idx="375">
                  <c:v>42816</c:v>
                </c:pt>
                <c:pt idx="376">
                  <c:v>42817</c:v>
                </c:pt>
                <c:pt idx="377">
                  <c:v>42818</c:v>
                </c:pt>
                <c:pt idx="378">
                  <c:v>42821</c:v>
                </c:pt>
                <c:pt idx="379">
                  <c:v>42822</c:v>
                </c:pt>
                <c:pt idx="380">
                  <c:v>42823</c:v>
                </c:pt>
                <c:pt idx="381">
                  <c:v>42824</c:v>
                </c:pt>
                <c:pt idx="382">
                  <c:v>42825</c:v>
                </c:pt>
                <c:pt idx="383">
                  <c:v>42828</c:v>
                </c:pt>
                <c:pt idx="384">
                  <c:v>42829</c:v>
                </c:pt>
                <c:pt idx="385">
                  <c:v>42830</c:v>
                </c:pt>
                <c:pt idx="386">
                  <c:v>42831</c:v>
                </c:pt>
                <c:pt idx="387">
                  <c:v>42832</c:v>
                </c:pt>
                <c:pt idx="388">
                  <c:v>42835</c:v>
                </c:pt>
                <c:pt idx="389">
                  <c:v>42836</c:v>
                </c:pt>
                <c:pt idx="390">
                  <c:v>42837</c:v>
                </c:pt>
                <c:pt idx="391">
                  <c:v>42838</c:v>
                </c:pt>
                <c:pt idx="392">
                  <c:v>42843</c:v>
                </c:pt>
                <c:pt idx="393">
                  <c:v>42844</c:v>
                </c:pt>
                <c:pt idx="394">
                  <c:v>42845</c:v>
                </c:pt>
                <c:pt idx="395">
                  <c:v>42846</c:v>
                </c:pt>
                <c:pt idx="396">
                  <c:v>42849</c:v>
                </c:pt>
                <c:pt idx="397">
                  <c:v>42850</c:v>
                </c:pt>
                <c:pt idx="398">
                  <c:v>42851</c:v>
                </c:pt>
                <c:pt idx="399">
                  <c:v>42852</c:v>
                </c:pt>
                <c:pt idx="400">
                  <c:v>42853</c:v>
                </c:pt>
                <c:pt idx="401">
                  <c:v>42857</c:v>
                </c:pt>
                <c:pt idx="402">
                  <c:v>42858</c:v>
                </c:pt>
                <c:pt idx="403">
                  <c:v>42859</c:v>
                </c:pt>
                <c:pt idx="404">
                  <c:v>42860</c:v>
                </c:pt>
                <c:pt idx="405">
                  <c:v>42863</c:v>
                </c:pt>
                <c:pt idx="406">
                  <c:v>42864</c:v>
                </c:pt>
                <c:pt idx="407">
                  <c:v>42865</c:v>
                </c:pt>
                <c:pt idx="408">
                  <c:v>42866</c:v>
                </c:pt>
                <c:pt idx="409">
                  <c:v>42867</c:v>
                </c:pt>
                <c:pt idx="410">
                  <c:v>42870</c:v>
                </c:pt>
                <c:pt idx="411">
                  <c:v>42871</c:v>
                </c:pt>
                <c:pt idx="412">
                  <c:v>42872</c:v>
                </c:pt>
                <c:pt idx="413">
                  <c:v>42873</c:v>
                </c:pt>
                <c:pt idx="414">
                  <c:v>42874</c:v>
                </c:pt>
                <c:pt idx="415">
                  <c:v>42877</c:v>
                </c:pt>
                <c:pt idx="416">
                  <c:v>42878</c:v>
                </c:pt>
                <c:pt idx="417">
                  <c:v>42879</c:v>
                </c:pt>
                <c:pt idx="418">
                  <c:v>42880</c:v>
                </c:pt>
                <c:pt idx="419">
                  <c:v>42881</c:v>
                </c:pt>
                <c:pt idx="420">
                  <c:v>42885</c:v>
                </c:pt>
                <c:pt idx="421">
                  <c:v>42886</c:v>
                </c:pt>
                <c:pt idx="422">
                  <c:v>42887</c:v>
                </c:pt>
                <c:pt idx="423">
                  <c:v>42888</c:v>
                </c:pt>
                <c:pt idx="424">
                  <c:v>42891</c:v>
                </c:pt>
                <c:pt idx="425">
                  <c:v>42892</c:v>
                </c:pt>
                <c:pt idx="426">
                  <c:v>42893</c:v>
                </c:pt>
                <c:pt idx="427">
                  <c:v>42894</c:v>
                </c:pt>
                <c:pt idx="428">
                  <c:v>42895</c:v>
                </c:pt>
                <c:pt idx="429">
                  <c:v>42898</c:v>
                </c:pt>
                <c:pt idx="430">
                  <c:v>42899</c:v>
                </c:pt>
                <c:pt idx="431">
                  <c:v>42900</c:v>
                </c:pt>
                <c:pt idx="432">
                  <c:v>42901</c:v>
                </c:pt>
                <c:pt idx="433">
                  <c:v>42902</c:v>
                </c:pt>
                <c:pt idx="434">
                  <c:v>42905</c:v>
                </c:pt>
                <c:pt idx="435">
                  <c:v>42906</c:v>
                </c:pt>
                <c:pt idx="436">
                  <c:v>42907</c:v>
                </c:pt>
                <c:pt idx="437">
                  <c:v>42908</c:v>
                </c:pt>
                <c:pt idx="438">
                  <c:v>42909</c:v>
                </c:pt>
                <c:pt idx="439">
                  <c:v>42912</c:v>
                </c:pt>
                <c:pt idx="440">
                  <c:v>42913</c:v>
                </c:pt>
                <c:pt idx="441">
                  <c:v>42914</c:v>
                </c:pt>
                <c:pt idx="442">
                  <c:v>42915</c:v>
                </c:pt>
                <c:pt idx="443">
                  <c:v>42916</c:v>
                </c:pt>
                <c:pt idx="444">
                  <c:v>42919</c:v>
                </c:pt>
                <c:pt idx="445">
                  <c:v>42920</c:v>
                </c:pt>
                <c:pt idx="446">
                  <c:v>42921</c:v>
                </c:pt>
                <c:pt idx="447">
                  <c:v>42922</c:v>
                </c:pt>
                <c:pt idx="448">
                  <c:v>42923</c:v>
                </c:pt>
                <c:pt idx="449">
                  <c:v>42926</c:v>
                </c:pt>
                <c:pt idx="450">
                  <c:v>42927</c:v>
                </c:pt>
                <c:pt idx="451">
                  <c:v>42928</c:v>
                </c:pt>
                <c:pt idx="452">
                  <c:v>42929</c:v>
                </c:pt>
                <c:pt idx="453">
                  <c:v>42930</c:v>
                </c:pt>
                <c:pt idx="454">
                  <c:v>42933</c:v>
                </c:pt>
                <c:pt idx="455">
                  <c:v>42934</c:v>
                </c:pt>
                <c:pt idx="456">
                  <c:v>42935</c:v>
                </c:pt>
                <c:pt idx="457">
                  <c:v>42936</c:v>
                </c:pt>
                <c:pt idx="458">
                  <c:v>42937</c:v>
                </c:pt>
                <c:pt idx="459">
                  <c:v>42940</c:v>
                </c:pt>
                <c:pt idx="460">
                  <c:v>42941</c:v>
                </c:pt>
                <c:pt idx="461">
                  <c:v>42942</c:v>
                </c:pt>
                <c:pt idx="462">
                  <c:v>42943</c:v>
                </c:pt>
                <c:pt idx="463">
                  <c:v>42944</c:v>
                </c:pt>
                <c:pt idx="464">
                  <c:v>42947</c:v>
                </c:pt>
                <c:pt idx="465">
                  <c:v>42948</c:v>
                </c:pt>
                <c:pt idx="466">
                  <c:v>42949</c:v>
                </c:pt>
                <c:pt idx="467">
                  <c:v>42950</c:v>
                </c:pt>
                <c:pt idx="468">
                  <c:v>42951</c:v>
                </c:pt>
                <c:pt idx="469">
                  <c:v>42954</c:v>
                </c:pt>
                <c:pt idx="470">
                  <c:v>42955</c:v>
                </c:pt>
                <c:pt idx="471">
                  <c:v>42956</c:v>
                </c:pt>
                <c:pt idx="472">
                  <c:v>42957</c:v>
                </c:pt>
                <c:pt idx="473">
                  <c:v>42958</c:v>
                </c:pt>
                <c:pt idx="474">
                  <c:v>42961</c:v>
                </c:pt>
                <c:pt idx="475">
                  <c:v>42962</c:v>
                </c:pt>
                <c:pt idx="476">
                  <c:v>42963</c:v>
                </c:pt>
                <c:pt idx="477">
                  <c:v>42964</c:v>
                </c:pt>
                <c:pt idx="478">
                  <c:v>42965</c:v>
                </c:pt>
                <c:pt idx="479">
                  <c:v>42968</c:v>
                </c:pt>
                <c:pt idx="480">
                  <c:v>42969</c:v>
                </c:pt>
                <c:pt idx="481">
                  <c:v>42970</c:v>
                </c:pt>
                <c:pt idx="482">
                  <c:v>42971</c:v>
                </c:pt>
                <c:pt idx="483">
                  <c:v>42972</c:v>
                </c:pt>
                <c:pt idx="484">
                  <c:v>42976</c:v>
                </c:pt>
                <c:pt idx="485">
                  <c:v>42977</c:v>
                </c:pt>
                <c:pt idx="486">
                  <c:v>42978</c:v>
                </c:pt>
                <c:pt idx="487">
                  <c:v>42979</c:v>
                </c:pt>
                <c:pt idx="488">
                  <c:v>42982</c:v>
                </c:pt>
                <c:pt idx="489">
                  <c:v>42983</c:v>
                </c:pt>
                <c:pt idx="490">
                  <c:v>42984</c:v>
                </c:pt>
                <c:pt idx="491">
                  <c:v>42985</c:v>
                </c:pt>
                <c:pt idx="492">
                  <c:v>42986</c:v>
                </c:pt>
                <c:pt idx="493">
                  <c:v>42989</c:v>
                </c:pt>
                <c:pt idx="494">
                  <c:v>42990</c:v>
                </c:pt>
                <c:pt idx="495">
                  <c:v>42991</c:v>
                </c:pt>
                <c:pt idx="496">
                  <c:v>42992</c:v>
                </c:pt>
                <c:pt idx="497">
                  <c:v>42993</c:v>
                </c:pt>
                <c:pt idx="498">
                  <c:v>42996</c:v>
                </c:pt>
                <c:pt idx="499">
                  <c:v>42997</c:v>
                </c:pt>
                <c:pt idx="500">
                  <c:v>42998</c:v>
                </c:pt>
                <c:pt idx="501">
                  <c:v>42999</c:v>
                </c:pt>
                <c:pt idx="502">
                  <c:v>43000</c:v>
                </c:pt>
                <c:pt idx="503">
                  <c:v>43003</c:v>
                </c:pt>
                <c:pt idx="504">
                  <c:v>43004</c:v>
                </c:pt>
                <c:pt idx="505">
                  <c:v>43005</c:v>
                </c:pt>
                <c:pt idx="506">
                  <c:v>43006</c:v>
                </c:pt>
                <c:pt idx="507">
                  <c:v>43007</c:v>
                </c:pt>
                <c:pt idx="508">
                  <c:v>43010</c:v>
                </c:pt>
                <c:pt idx="509">
                  <c:v>43011</c:v>
                </c:pt>
                <c:pt idx="510">
                  <c:v>43012</c:v>
                </c:pt>
                <c:pt idx="511">
                  <c:v>43013</c:v>
                </c:pt>
                <c:pt idx="512">
                  <c:v>43014</c:v>
                </c:pt>
                <c:pt idx="513">
                  <c:v>43017</c:v>
                </c:pt>
                <c:pt idx="514">
                  <c:v>43018</c:v>
                </c:pt>
                <c:pt idx="515">
                  <c:v>43019</c:v>
                </c:pt>
                <c:pt idx="516">
                  <c:v>43020</c:v>
                </c:pt>
                <c:pt idx="517">
                  <c:v>43021</c:v>
                </c:pt>
                <c:pt idx="518">
                  <c:v>43028</c:v>
                </c:pt>
                <c:pt idx="519">
                  <c:v>43035</c:v>
                </c:pt>
                <c:pt idx="520">
                  <c:v>43042</c:v>
                </c:pt>
                <c:pt idx="521">
                  <c:v>43049</c:v>
                </c:pt>
                <c:pt idx="522">
                  <c:v>43056</c:v>
                </c:pt>
                <c:pt idx="523">
                  <c:v>43063</c:v>
                </c:pt>
                <c:pt idx="524">
                  <c:v>43070</c:v>
                </c:pt>
                <c:pt idx="525">
                  <c:v>43077</c:v>
                </c:pt>
                <c:pt idx="526">
                  <c:v>43084</c:v>
                </c:pt>
                <c:pt idx="527">
                  <c:v>43091</c:v>
                </c:pt>
                <c:pt idx="528">
                  <c:v>43098</c:v>
                </c:pt>
                <c:pt idx="529">
                  <c:v>43105</c:v>
                </c:pt>
                <c:pt idx="530">
                  <c:v>43112</c:v>
                </c:pt>
                <c:pt idx="531">
                  <c:v>43119</c:v>
                </c:pt>
                <c:pt idx="532">
                  <c:v>43126</c:v>
                </c:pt>
                <c:pt idx="533">
                  <c:v>43133</c:v>
                </c:pt>
                <c:pt idx="534">
                  <c:v>43140</c:v>
                </c:pt>
                <c:pt idx="535">
                  <c:v>43147</c:v>
                </c:pt>
                <c:pt idx="536">
                  <c:v>43154</c:v>
                </c:pt>
                <c:pt idx="537">
                  <c:v>43161</c:v>
                </c:pt>
                <c:pt idx="538">
                  <c:v>43168</c:v>
                </c:pt>
                <c:pt idx="539">
                  <c:v>43175</c:v>
                </c:pt>
                <c:pt idx="540">
                  <c:v>43182</c:v>
                </c:pt>
                <c:pt idx="541">
                  <c:v>43193</c:v>
                </c:pt>
                <c:pt idx="542">
                  <c:v>43200</c:v>
                </c:pt>
                <c:pt idx="543">
                  <c:v>43207</c:v>
                </c:pt>
                <c:pt idx="544">
                  <c:v>43214</c:v>
                </c:pt>
                <c:pt idx="545">
                  <c:v>43221</c:v>
                </c:pt>
                <c:pt idx="546">
                  <c:v>43228</c:v>
                </c:pt>
                <c:pt idx="547">
                  <c:v>43235</c:v>
                </c:pt>
                <c:pt idx="548">
                  <c:v>43242</c:v>
                </c:pt>
                <c:pt idx="549">
                  <c:v>43249</c:v>
                </c:pt>
                <c:pt idx="550">
                  <c:v>43256</c:v>
                </c:pt>
                <c:pt idx="551">
                  <c:v>43263</c:v>
                </c:pt>
                <c:pt idx="552">
                  <c:v>43270</c:v>
                </c:pt>
                <c:pt idx="553">
                  <c:v>43277</c:v>
                </c:pt>
                <c:pt idx="554">
                  <c:v>43284</c:v>
                </c:pt>
                <c:pt idx="555">
                  <c:v>43291</c:v>
                </c:pt>
                <c:pt idx="556">
                  <c:v>43298</c:v>
                </c:pt>
                <c:pt idx="557">
                  <c:v>43305</c:v>
                </c:pt>
                <c:pt idx="558">
                  <c:v>43312</c:v>
                </c:pt>
                <c:pt idx="559">
                  <c:v>43319</c:v>
                </c:pt>
                <c:pt idx="560">
                  <c:v>43326</c:v>
                </c:pt>
                <c:pt idx="561">
                  <c:v>43333</c:v>
                </c:pt>
                <c:pt idx="562">
                  <c:v>43340</c:v>
                </c:pt>
                <c:pt idx="563">
                  <c:v>43347</c:v>
                </c:pt>
                <c:pt idx="564">
                  <c:v>43354</c:v>
                </c:pt>
                <c:pt idx="565">
                  <c:v>43361</c:v>
                </c:pt>
                <c:pt idx="566">
                  <c:v>43368</c:v>
                </c:pt>
                <c:pt idx="567">
                  <c:v>43375</c:v>
                </c:pt>
                <c:pt idx="568">
                  <c:v>43382</c:v>
                </c:pt>
                <c:pt idx="569">
                  <c:v>43389</c:v>
                </c:pt>
                <c:pt idx="570">
                  <c:v>43396</c:v>
                </c:pt>
                <c:pt idx="571">
                  <c:v>43403</c:v>
                </c:pt>
                <c:pt idx="572">
                  <c:v>43410</c:v>
                </c:pt>
                <c:pt idx="573">
                  <c:v>43417</c:v>
                </c:pt>
                <c:pt idx="574">
                  <c:v>43424</c:v>
                </c:pt>
                <c:pt idx="575">
                  <c:v>43431</c:v>
                </c:pt>
                <c:pt idx="576">
                  <c:v>43438</c:v>
                </c:pt>
                <c:pt idx="577">
                  <c:v>43445</c:v>
                </c:pt>
                <c:pt idx="578">
                  <c:v>43452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5.0819999999997352E-3</c:v>
                </c:pt>
                <c:pt idx="1">
                  <c:v>5.0862525026972678E-3</c:v>
                </c:pt>
                <c:pt idx="2">
                  <c:v>5.0969171926552176E-3</c:v>
                </c:pt>
                <c:pt idx="3">
                  <c:v>5.0986608633668733E-3</c:v>
                </c:pt>
                <c:pt idx="4">
                  <c:v>5.1144058757188107E-3</c:v>
                </c:pt>
                <c:pt idx="5">
                  <c:v>5.1200052562989434E-3</c:v>
                </c:pt>
                <c:pt idx="6">
                  <c:v>5.1325208422622302E-3</c:v>
                </c:pt>
                <c:pt idx="7">
                  <c:v>5.1350368137538169E-3</c:v>
                </c:pt>
                <c:pt idx="8">
                  <c:v>5.1376376572484419E-3</c:v>
                </c:pt>
                <c:pt idx="9">
                  <c:v>5.1561931403373033E-3</c:v>
                </c:pt>
                <c:pt idx="10">
                  <c:v>5.162510473424667E-3</c:v>
                </c:pt>
                <c:pt idx="11">
                  <c:v>5.1753135360295202E-3</c:v>
                </c:pt>
                <c:pt idx="12">
                  <c:v>5.1784455047430844E-3</c:v>
                </c:pt>
                <c:pt idx="13">
                  <c:v>5.1816401158230876E-3</c:v>
                </c:pt>
                <c:pt idx="14">
                  <c:v>5.2007079116190092E-3</c:v>
                </c:pt>
                <c:pt idx="15">
                  <c:v>5.2069771414772672E-3</c:v>
                </c:pt>
                <c:pt idx="16">
                  <c:v>5.2186052248268189E-3</c:v>
                </c:pt>
                <c:pt idx="17">
                  <c:v>5.2219483827532776E-3</c:v>
                </c:pt>
                <c:pt idx="18">
                  <c:v>5.2253058485338391E-3</c:v>
                </c:pt>
                <c:pt idx="19">
                  <c:v>5.2425877657309222E-3</c:v>
                </c:pt>
                <c:pt idx="20">
                  <c:v>5.2480428254393511E-3</c:v>
                </c:pt>
                <c:pt idx="21">
                  <c:v>5.2573583056533561E-3</c:v>
                </c:pt>
                <c:pt idx="22">
                  <c:v>5.2603504881587604E-3</c:v>
                </c:pt>
                <c:pt idx="23">
                  <c:v>5.2632749931408856E-3</c:v>
                </c:pt>
                <c:pt idx="24">
                  <c:v>5.2750419884673629E-3</c:v>
                </c:pt>
                <c:pt idx="25">
                  <c:v>5.2791920468505307E-3</c:v>
                </c:pt>
                <c:pt idx="26">
                  <c:v>5.2831426977352214E-3</c:v>
                </c:pt>
                <c:pt idx="27">
                  <c:v>5.2895138844745795E-3</c:v>
                </c:pt>
                <c:pt idx="28">
                  <c:v>5.2917087324179067E-3</c:v>
                </c:pt>
                <c:pt idx="29">
                  <c:v>5.3000297340290992E-3</c:v>
                </c:pt>
                <c:pt idx="30">
                  <c:v>5.3028588767189602E-3</c:v>
                </c:pt>
                <c:pt idx="31">
                  <c:v>5.3055135909603202E-3</c:v>
                </c:pt>
                <c:pt idx="32">
                  <c:v>5.3095289710338583E-3</c:v>
                </c:pt>
                <c:pt idx="33">
                  <c:v>5.3110313055871128E-3</c:v>
                </c:pt>
                <c:pt idx="34">
                  <c:v>5.3162956327210686E-3</c:v>
                </c:pt>
                <c:pt idx="35">
                  <c:v>5.3179787147640267E-3</c:v>
                </c:pt>
                <c:pt idx="36">
                  <c:v>5.3195123479406661E-3</c:v>
                </c:pt>
                <c:pt idx="37">
                  <c:v>5.321543261434282E-3</c:v>
                </c:pt>
                <c:pt idx="38">
                  <c:v>5.3224272304895938E-3</c:v>
                </c:pt>
                <c:pt idx="39">
                  <c:v>5.3250636801015494E-3</c:v>
                </c:pt>
                <c:pt idx="40">
                  <c:v>5.3257755597372336E-3</c:v>
                </c:pt>
                <c:pt idx="41">
                  <c:v>5.3261852541658704E-3</c:v>
                </c:pt>
                <c:pt idx="42">
                  <c:v>5.3265900556284411E-3</c:v>
                </c:pt>
                <c:pt idx="43">
                  <c:v>5.3269490456610974E-3</c:v>
                </c:pt>
                <c:pt idx="44">
                  <c:v>5.3273148222288845E-3</c:v>
                </c:pt>
                <c:pt idx="45">
                  <c:v>5.3262871084714157E-3</c:v>
                </c:pt>
                <c:pt idx="46">
                  <c:v>5.3263589216976243E-3</c:v>
                </c:pt>
                <c:pt idx="47">
                  <c:v>5.3263968282942289E-3</c:v>
                </c:pt>
                <c:pt idx="48">
                  <c:v>5.3264008732576487E-3</c:v>
                </c:pt>
                <c:pt idx="49">
                  <c:v>5.3250636770053204E-3</c:v>
                </c:pt>
                <c:pt idx="50">
                  <c:v>5.3245323828174642E-3</c:v>
                </c:pt>
                <c:pt idx="51">
                  <c:v>5.3233177124918443E-3</c:v>
                </c:pt>
                <c:pt idx="52">
                  <c:v>5.32306506158816E-3</c:v>
                </c:pt>
                <c:pt idx="53">
                  <c:v>5.3227830806561321E-3</c:v>
                </c:pt>
                <c:pt idx="54">
                  <c:v>5.3209525491069234E-3</c:v>
                </c:pt>
                <c:pt idx="55">
                  <c:v>5.3203580764908803E-3</c:v>
                </c:pt>
                <c:pt idx="56">
                  <c:v>5.3195549824889476E-3</c:v>
                </c:pt>
                <c:pt idx="57">
                  <c:v>5.3191470486158368E-3</c:v>
                </c:pt>
                <c:pt idx="58">
                  <c:v>5.318723038939651E-3</c:v>
                </c:pt>
                <c:pt idx="59">
                  <c:v>5.3174624716320886E-3</c:v>
                </c:pt>
                <c:pt idx="60">
                  <c:v>5.3171592536471034E-3</c:v>
                </c:pt>
                <c:pt idx="61">
                  <c:v>5.3174014659222255E-3</c:v>
                </c:pt>
                <c:pt idx="62">
                  <c:v>5.317046323823002E-3</c:v>
                </c:pt>
                <c:pt idx="63">
                  <c:v>5.3174169446367969E-3</c:v>
                </c:pt>
                <c:pt idx="64">
                  <c:v>5.3172863067107263E-3</c:v>
                </c:pt>
                <c:pt idx="65">
                  <c:v>5.3171960621229055E-3</c:v>
                </c:pt>
                <c:pt idx="66">
                  <c:v>5.3218398522362105E-3</c:v>
                </c:pt>
                <c:pt idx="67">
                  <c:v>5.3229297721969103E-3</c:v>
                </c:pt>
                <c:pt idx="68">
                  <c:v>5.3259286707590774E-3</c:v>
                </c:pt>
                <c:pt idx="69">
                  <c:v>5.3262999885880097E-3</c:v>
                </c:pt>
                <c:pt idx="70">
                  <c:v>5.3267102015308954E-3</c:v>
                </c:pt>
                <c:pt idx="71">
                  <c:v>5.3311578543193258E-3</c:v>
                </c:pt>
                <c:pt idx="72">
                  <c:v>5.3327667258513461E-3</c:v>
                </c:pt>
                <c:pt idx="73">
                  <c:v>5.3364629241549628E-3</c:v>
                </c:pt>
                <c:pt idx="74">
                  <c:v>5.3371681485924263E-3</c:v>
                </c:pt>
                <c:pt idx="75">
                  <c:v>5.3379064483662494E-3</c:v>
                </c:pt>
                <c:pt idx="76">
                  <c:v>5.3434170518307953E-3</c:v>
                </c:pt>
                <c:pt idx="77">
                  <c:v>5.3453143863024443E-3</c:v>
                </c:pt>
                <c:pt idx="78">
                  <c:v>5.3492539576521607E-3</c:v>
                </c:pt>
                <c:pt idx="79">
                  <c:v>5.3501780277052935E-3</c:v>
                </c:pt>
                <c:pt idx="80">
                  <c:v>5.3511219355463178E-3</c:v>
                </c:pt>
                <c:pt idx="81">
                  <c:v>5.3570040222154199E-3</c:v>
                </c:pt>
                <c:pt idx="82">
                  <c:v>5.3589593302054567E-3</c:v>
                </c:pt>
                <c:pt idx="83">
                  <c:v>5.3627860858168784E-3</c:v>
                </c:pt>
                <c:pt idx="84">
                  <c:v>5.3637665974005239E-3</c:v>
                </c:pt>
                <c:pt idx="85">
                  <c:v>5.3647432370727433E-3</c:v>
                </c:pt>
                <c:pt idx="86">
                  <c:v>5.3685347557133898E-3</c:v>
                </c:pt>
                <c:pt idx="87">
                  <c:v>5.3703740792518479E-3</c:v>
                </c:pt>
                <c:pt idx="88">
                  <c:v>5.3721937876564209E-3</c:v>
                </c:pt>
                <c:pt idx="89">
                  <c:v>5.3739963956506726E-3</c:v>
                </c:pt>
                <c:pt idx="90">
                  <c:v>5.3775603136541417E-3</c:v>
                </c:pt>
                <c:pt idx="91">
                  <c:v>5.3810861180404491E-3</c:v>
                </c:pt>
                <c:pt idx="92">
                  <c:v>5.3828409448784661E-3</c:v>
                </c:pt>
                <c:pt idx="93">
                  <c:v>5.3845937596810785E-3</c:v>
                </c:pt>
                <c:pt idx="94">
                  <c:v>5.386347077171851E-3</c:v>
                </c:pt>
                <c:pt idx="95">
                  <c:v>5.3899766976481158E-3</c:v>
                </c:pt>
                <c:pt idx="96">
                  <c:v>5.3934156687784505E-3</c:v>
                </c:pt>
                <c:pt idx="97">
                  <c:v>5.395209220781458E-3</c:v>
                </c:pt>
                <c:pt idx="98">
                  <c:v>5.3970183639062306E-3</c:v>
                </c:pt>
                <c:pt idx="99">
                  <c:v>5.3988456128958957E-3</c:v>
                </c:pt>
                <c:pt idx="100">
                  <c:v>5.4027993178709386E-3</c:v>
                </c:pt>
                <c:pt idx="101">
                  <c:v>5.4063859624274803E-3</c:v>
                </c:pt>
                <c:pt idx="102">
                  <c:v>5.4083414619471876E-3</c:v>
                </c:pt>
                <c:pt idx="103">
                  <c:v>5.4103301558268754E-3</c:v>
                </c:pt>
                <c:pt idx="104">
                  <c:v>5.4171600194610672E-3</c:v>
                </c:pt>
                <c:pt idx="105">
                  <c:v>5.4180682280868808E-3</c:v>
                </c:pt>
                <c:pt idx="106">
                  <c:v>5.4234311562735065E-3</c:v>
                </c:pt>
                <c:pt idx="107">
                  <c:v>5.4257419973116703E-3</c:v>
                </c:pt>
                <c:pt idx="108">
                  <c:v>5.4310082644787481E-3</c:v>
                </c:pt>
                <c:pt idx="109">
                  <c:v>5.4320552270426675E-3</c:v>
                </c:pt>
                <c:pt idx="110">
                  <c:v>5.4331187312611235E-3</c:v>
                </c:pt>
                <c:pt idx="111">
                  <c:v>5.4413092636795479E-3</c:v>
                </c:pt>
                <c:pt idx="112">
                  <c:v>5.4442530591640942E-3</c:v>
                </c:pt>
                <c:pt idx="113">
                  <c:v>5.4512352359570304E-3</c:v>
                </c:pt>
                <c:pt idx="114">
                  <c:v>5.4525189657813472E-3</c:v>
                </c:pt>
                <c:pt idx="115">
                  <c:v>5.4538236216883718E-3</c:v>
                </c:pt>
                <c:pt idx="116">
                  <c:v>5.4646504319939707E-3</c:v>
                </c:pt>
                <c:pt idx="117">
                  <c:v>5.4685713092096676E-3</c:v>
                </c:pt>
                <c:pt idx="118">
                  <c:v>5.4780308486289441E-3</c:v>
                </c:pt>
                <c:pt idx="119">
                  <c:v>5.4796825774356892E-3</c:v>
                </c:pt>
                <c:pt idx="120">
                  <c:v>5.4813680855225755E-3</c:v>
                </c:pt>
                <c:pt idx="121">
                  <c:v>5.4958635647749422E-3</c:v>
                </c:pt>
                <c:pt idx="122">
                  <c:v>5.5011056555739095E-3</c:v>
                </c:pt>
                <c:pt idx="123">
                  <c:v>5.5136581008618729E-3</c:v>
                </c:pt>
                <c:pt idx="124">
                  <c:v>5.5158797429254169E-3</c:v>
                </c:pt>
                <c:pt idx="125">
                  <c:v>5.5442650473133239E-3</c:v>
                </c:pt>
                <c:pt idx="126">
                  <c:v>5.5470997137477464E-3</c:v>
                </c:pt>
                <c:pt idx="127">
                  <c:v>5.5500229568071725E-3</c:v>
                </c:pt>
                <c:pt idx="128">
                  <c:v>5.5710784612300265E-3</c:v>
                </c:pt>
                <c:pt idx="129">
                  <c:v>5.5858812352575322E-3</c:v>
                </c:pt>
                <c:pt idx="130">
                  <c:v>5.5942220798088273E-3</c:v>
                </c:pt>
                <c:pt idx="131">
                  <c:v>5.6027124934396877E-3</c:v>
                </c:pt>
                <c:pt idx="132">
                  <c:v>5.620850928297963E-3</c:v>
                </c:pt>
                <c:pt idx="133">
                  <c:v>5.6248280032742118E-3</c:v>
                </c:pt>
                <c:pt idx="134">
                  <c:v>5.6467289277553441E-3</c:v>
                </c:pt>
                <c:pt idx="135">
                  <c:v>5.6557092530943693E-3</c:v>
                </c:pt>
                <c:pt idx="136">
                  <c:v>5.6647033127522617E-3</c:v>
                </c:pt>
                <c:pt idx="137">
                  <c:v>5.6824685342180339E-3</c:v>
                </c:pt>
                <c:pt idx="138">
                  <c:v>5.6869929450279718E-3</c:v>
                </c:pt>
                <c:pt idx="139">
                  <c:v>5.7092004421552085E-3</c:v>
                </c:pt>
                <c:pt idx="140">
                  <c:v>5.7178693967470853E-3</c:v>
                </c:pt>
                <c:pt idx="141">
                  <c:v>5.7264162481442584E-3</c:v>
                </c:pt>
                <c:pt idx="142">
                  <c:v>5.7419659126139305E-3</c:v>
                </c:pt>
                <c:pt idx="143">
                  <c:v>5.7465488292082314E-3</c:v>
                </c:pt>
                <c:pt idx="144">
                  <c:v>5.7666397604915955E-3</c:v>
                </c:pt>
                <c:pt idx="145">
                  <c:v>5.7740464740500359E-3</c:v>
                </c:pt>
                <c:pt idx="146">
                  <c:v>5.7811952444634107E-3</c:v>
                </c:pt>
                <c:pt idx="147">
                  <c:v>5.7954628735321844E-3</c:v>
                </c:pt>
                <c:pt idx="148">
                  <c:v>5.7993616842409723E-3</c:v>
                </c:pt>
                <c:pt idx="149">
                  <c:v>5.8197064629205908E-3</c:v>
                </c:pt>
                <c:pt idx="150">
                  <c:v>5.8283500923536034E-3</c:v>
                </c:pt>
                <c:pt idx="151">
                  <c:v>5.8313343399657089E-3</c:v>
                </c:pt>
                <c:pt idx="152">
                  <c:v>5.8342151364290393E-3</c:v>
                </c:pt>
                <c:pt idx="153">
                  <c:v>5.8474895775260539E-3</c:v>
                </c:pt>
                <c:pt idx="154">
                  <c:v>5.8517793635504134E-3</c:v>
                </c:pt>
                <c:pt idx="155">
                  <c:v>5.8604134680165822E-3</c:v>
                </c:pt>
                <c:pt idx="156">
                  <c:v>5.8625798071381893E-3</c:v>
                </c:pt>
                <c:pt idx="157">
                  <c:v>5.8646613787884869E-3</c:v>
                </c:pt>
                <c:pt idx="158">
                  <c:v>5.8781889923803336E-3</c:v>
                </c:pt>
                <c:pt idx="159">
                  <c:v>5.882980910883193E-3</c:v>
                </c:pt>
                <c:pt idx="160">
                  <c:v>5.8948399092930495E-3</c:v>
                </c:pt>
                <c:pt idx="161">
                  <c:v>5.8967462825172678E-3</c:v>
                </c:pt>
                <c:pt idx="162">
                  <c:v>5.8986225531772055E-3</c:v>
                </c:pt>
                <c:pt idx="163">
                  <c:v>5.9167896462400124E-3</c:v>
                </c:pt>
                <c:pt idx="164">
                  <c:v>5.9235458049559349E-3</c:v>
                </c:pt>
                <c:pt idx="165">
                  <c:v>5.9412441872091206E-3</c:v>
                </c:pt>
                <c:pt idx="166">
                  <c:v>5.9437488430818392E-3</c:v>
                </c:pt>
                <c:pt idx="167">
                  <c:v>5.9463334167515263E-3</c:v>
                </c:pt>
                <c:pt idx="168">
                  <c:v>5.976940165176285E-3</c:v>
                </c:pt>
                <c:pt idx="169">
                  <c:v>5.9873696820231439E-3</c:v>
                </c:pt>
                <c:pt idx="170">
                  <c:v>6.0125887504022812E-3</c:v>
                </c:pt>
                <c:pt idx="171">
                  <c:v>6.0169909579600054E-3</c:v>
                </c:pt>
                <c:pt idx="172">
                  <c:v>6.0464086742709755E-3</c:v>
                </c:pt>
                <c:pt idx="173">
                  <c:v>6.0592810059246034E-3</c:v>
                </c:pt>
                <c:pt idx="174">
                  <c:v>6.0724035985057307E-3</c:v>
                </c:pt>
                <c:pt idx="175">
                  <c:v>6.1003088741953815E-3</c:v>
                </c:pt>
                <c:pt idx="176">
                  <c:v>6.1064784419081588E-3</c:v>
                </c:pt>
                <c:pt idx="177">
                  <c:v>6.1402017048482662E-3</c:v>
                </c:pt>
                <c:pt idx="178">
                  <c:v>6.1538845980188368E-3</c:v>
                </c:pt>
                <c:pt idx="179">
                  <c:v>6.1675039952997137E-3</c:v>
                </c:pt>
                <c:pt idx="180">
                  <c:v>6.1931540176167824E-3</c:v>
                </c:pt>
                <c:pt idx="181">
                  <c:v>6.2002937988979746E-3</c:v>
                </c:pt>
                <c:pt idx="182">
                  <c:v>6.2330797246335319E-3</c:v>
                </c:pt>
                <c:pt idx="183">
                  <c:v>6.2453768527347044E-3</c:v>
                </c:pt>
                <c:pt idx="184">
                  <c:v>6.2572967186519763E-3</c:v>
                </c:pt>
                <c:pt idx="185">
                  <c:v>6.2767102969616545E-3</c:v>
                </c:pt>
                <c:pt idx="186">
                  <c:v>6.2835584025950691E-3</c:v>
                </c:pt>
                <c:pt idx="187">
                  <c:v>6.3096682568556019E-3</c:v>
                </c:pt>
                <c:pt idx="188">
                  <c:v>6.3183832330755418E-3</c:v>
                </c:pt>
                <c:pt idx="189">
                  <c:v>6.3264071741391632E-3</c:v>
                </c:pt>
                <c:pt idx="190">
                  <c:v>6.3319010214297599E-3</c:v>
                </c:pt>
                <c:pt idx="191">
                  <c:v>6.3416497505020342E-3</c:v>
                </c:pt>
                <c:pt idx="192">
                  <c:v>6.3572008940979766E-3</c:v>
                </c:pt>
                <c:pt idx="193">
                  <c:v>6.3613838139997547E-3</c:v>
                </c:pt>
                <c:pt idx="194">
                  <c:v>6.3662479345335497E-3</c:v>
                </c:pt>
                <c:pt idx="195">
                  <c:v>6.3690138532971133E-3</c:v>
                </c:pt>
                <c:pt idx="196">
                  <c:v>6.371548318532691E-3</c:v>
                </c:pt>
                <c:pt idx="197">
                  <c:v>6.3790636383830712E-3</c:v>
                </c:pt>
                <c:pt idx="198">
                  <c:v>6.3811860819349489E-3</c:v>
                </c:pt>
                <c:pt idx="199">
                  <c:v>6.3851298518122967E-3</c:v>
                </c:pt>
                <c:pt idx="200">
                  <c:v>6.3861651345656009E-3</c:v>
                </c:pt>
                <c:pt idx="201">
                  <c:v>6.3870235589271671E-3</c:v>
                </c:pt>
                <c:pt idx="202">
                  <c:v>6.39299346048858E-3</c:v>
                </c:pt>
                <c:pt idx="203">
                  <c:v>6.3952189012018322E-3</c:v>
                </c:pt>
                <c:pt idx="204">
                  <c:v>6.4025036689137459E-3</c:v>
                </c:pt>
                <c:pt idx="205">
                  <c:v>6.4028880471023175E-3</c:v>
                </c:pt>
                <c:pt idx="206">
                  <c:v>6.403219782714022E-3</c:v>
                </c:pt>
                <c:pt idx="207">
                  <c:v>6.4141347141675256E-3</c:v>
                </c:pt>
                <c:pt idx="208">
                  <c:v>6.418626638863314E-3</c:v>
                </c:pt>
                <c:pt idx="209">
                  <c:v>6.4374017082224899E-3</c:v>
                </c:pt>
                <c:pt idx="210">
                  <c:v>6.4387632655298951E-3</c:v>
                </c:pt>
                <c:pt idx="211">
                  <c:v>6.445517290431608E-3</c:v>
                </c:pt>
                <c:pt idx="212">
                  <c:v>6.4573974309240483E-3</c:v>
                </c:pt>
                <c:pt idx="213">
                  <c:v>6.4659621552549101E-3</c:v>
                </c:pt>
                <c:pt idx="214">
                  <c:v>6.487864314514878E-3</c:v>
                </c:pt>
                <c:pt idx="215">
                  <c:v>6.491259410939948E-3</c:v>
                </c:pt>
                <c:pt idx="216">
                  <c:v>6.4948635099301624E-3</c:v>
                </c:pt>
                <c:pt idx="217">
                  <c:v>6.5280124885688708E-3</c:v>
                </c:pt>
                <c:pt idx="218">
                  <c:v>6.539880920075374E-3</c:v>
                </c:pt>
                <c:pt idx="219">
                  <c:v>6.5666772772892054E-3</c:v>
                </c:pt>
                <c:pt idx="220">
                  <c:v>6.5720261041818037E-3</c:v>
                </c:pt>
                <c:pt idx="221">
                  <c:v>6.5775670949865016E-3</c:v>
                </c:pt>
                <c:pt idx="222">
                  <c:v>6.6178114329375247E-3</c:v>
                </c:pt>
                <c:pt idx="223">
                  <c:v>6.6316695459003247E-3</c:v>
                </c:pt>
                <c:pt idx="224">
                  <c:v>6.6604538559408254E-3</c:v>
                </c:pt>
                <c:pt idx="225">
                  <c:v>6.6672546550282374E-3</c:v>
                </c:pt>
                <c:pt idx="226">
                  <c:v>6.6741984407728003E-3</c:v>
                </c:pt>
                <c:pt idx="227">
                  <c:v>6.7175959958188534E-3</c:v>
                </c:pt>
                <c:pt idx="228">
                  <c:v>6.7321297321680657E-3</c:v>
                </c:pt>
                <c:pt idx="229">
                  <c:v>6.7605528698920876E-3</c:v>
                </c:pt>
                <c:pt idx="230">
                  <c:v>6.7680339748696014E-3</c:v>
                </c:pt>
                <c:pt idx="231">
                  <c:v>6.7755591378429909E-3</c:v>
                </c:pt>
                <c:pt idx="232">
                  <c:v>6.8320639728920224E-3</c:v>
                </c:pt>
                <c:pt idx="233">
                  <c:v>6.8393799031826932E-3</c:v>
                </c:pt>
                <c:pt idx="234">
                  <c:v>6.86555357214097E-3</c:v>
                </c:pt>
                <c:pt idx="235">
                  <c:v>6.8726395470475677E-3</c:v>
                </c:pt>
                <c:pt idx="236">
                  <c:v>6.9056411383038308E-3</c:v>
                </c:pt>
                <c:pt idx="237">
                  <c:v>6.9183906676386266E-3</c:v>
                </c:pt>
                <c:pt idx="238">
                  <c:v>6.9309880802094215E-3</c:v>
                </c:pt>
                <c:pt idx="239">
                  <c:v>6.9551335657155183E-3</c:v>
                </c:pt>
                <c:pt idx="240">
                  <c:v>6.9615654354335523E-3</c:v>
                </c:pt>
                <c:pt idx="241">
                  <c:v>6.9919252319107601E-3</c:v>
                </c:pt>
                <c:pt idx="242">
                  <c:v>7.0037490485379923E-3</c:v>
                </c:pt>
                <c:pt idx="243">
                  <c:v>7.0154671169073701E-3</c:v>
                </c:pt>
                <c:pt idx="244">
                  <c:v>7.0383348127273787E-3</c:v>
                </c:pt>
                <c:pt idx="245">
                  <c:v>7.0442206494577301E-3</c:v>
                </c:pt>
                <c:pt idx="246">
                  <c:v>7.0727030825339012E-3</c:v>
                </c:pt>
                <c:pt idx="247">
                  <c:v>7.0839257703298655E-3</c:v>
                </c:pt>
                <c:pt idx="248">
                  <c:v>7.09508907977352E-3</c:v>
                </c:pt>
                <c:pt idx="249">
                  <c:v>7.1172874620647683E-3</c:v>
                </c:pt>
                <c:pt idx="250">
                  <c:v>7.1228040226896964E-3</c:v>
                </c:pt>
                <c:pt idx="251">
                  <c:v>7.1502468057788784E-3</c:v>
                </c:pt>
                <c:pt idx="252">
                  <c:v>7.1611929578915641E-3</c:v>
                </c:pt>
                <c:pt idx="253">
                  <c:v>7.1721261028055983E-3</c:v>
                </c:pt>
                <c:pt idx="254">
                  <c:v>7.1941217283064476E-3</c:v>
                </c:pt>
                <c:pt idx="255">
                  <c:v>7.1995133850219052E-3</c:v>
                </c:pt>
                <c:pt idx="256">
                  <c:v>7.2322935474930785E-3</c:v>
                </c:pt>
                <c:pt idx="257">
                  <c:v>7.2432207528175703E-3</c:v>
                </c:pt>
                <c:pt idx="258">
                  <c:v>7.2652217067908746E-3</c:v>
                </c:pt>
                <c:pt idx="259">
                  <c:v>7.270612832868846E-3</c:v>
                </c:pt>
                <c:pt idx="260">
                  <c:v>7.276003822306417E-3</c:v>
                </c:pt>
                <c:pt idx="261">
                  <c:v>7.3087890720735516E-3</c:v>
                </c:pt>
                <c:pt idx="262">
                  <c:v>7.3197179731738209E-3</c:v>
                </c:pt>
                <c:pt idx="263">
                  <c:v>7.3417253792470065E-3</c:v>
                </c:pt>
                <c:pt idx="264">
                  <c:v>7.3471158240941484E-3</c:v>
                </c:pt>
                <c:pt idx="265">
                  <c:v>7.3525061300109169E-3</c:v>
                </c:pt>
                <c:pt idx="266">
                  <c:v>7.3852964671707452E-3</c:v>
                </c:pt>
                <c:pt idx="267">
                  <c:v>7.3962270640755504E-3</c:v>
                </c:pt>
                <c:pt idx="268">
                  <c:v>7.4182409548476016E-3</c:v>
                </c:pt>
                <c:pt idx="269">
                  <c:v>7.4236307022153628E-3</c:v>
                </c:pt>
                <c:pt idx="270">
                  <c:v>7.4290203083602416E-3</c:v>
                </c:pt>
                <c:pt idx="271">
                  <c:v>7.4618157330094961E-3</c:v>
                </c:pt>
                <c:pt idx="272">
                  <c:v>7.4727480257528248E-3</c:v>
                </c:pt>
                <c:pt idx="273">
                  <c:v>7.4947684338333431E-3</c:v>
                </c:pt>
                <c:pt idx="274">
                  <c:v>7.5001574674629645E-3</c:v>
                </c:pt>
                <c:pt idx="275">
                  <c:v>7.5055463575792311E-3</c:v>
                </c:pt>
                <c:pt idx="276">
                  <c:v>7.5328016616053785E-3</c:v>
                </c:pt>
                <c:pt idx="277">
                  <c:v>7.5437353033439205E-3</c:v>
                </c:pt>
                <c:pt idx="278">
                  <c:v>7.554669187019118E-3</c:v>
                </c:pt>
                <c:pt idx="279">
                  <c:v>7.5766961200699617E-3</c:v>
                </c:pt>
                <c:pt idx="280">
                  <c:v>7.5820842778953354E-3</c:v>
                </c:pt>
                <c:pt idx="281">
                  <c:v>7.6093422344719608E-3</c:v>
                </c:pt>
                <c:pt idx="282">
                  <c:v>7.620277569780602E-3</c:v>
                </c:pt>
                <c:pt idx="283">
                  <c:v>7.6312131470340034E-3</c:v>
                </c:pt>
                <c:pt idx="284">
                  <c:v>7.6532466602693625E-3</c:v>
                </c:pt>
                <c:pt idx="285">
                  <c:v>7.6586340695307805E-3</c:v>
                </c:pt>
                <c:pt idx="286">
                  <c:v>7.6858946624454028E-3</c:v>
                </c:pt>
                <c:pt idx="287">
                  <c:v>7.6968316913592627E-3</c:v>
                </c:pt>
                <c:pt idx="288">
                  <c:v>7.7077689622232866E-3</c:v>
                </c:pt>
                <c:pt idx="289">
                  <c:v>7.729809088291642E-3</c:v>
                </c:pt>
                <c:pt idx="290">
                  <c:v>7.7351957327077879E-3</c:v>
                </c:pt>
                <c:pt idx="291">
                  <c:v>7.7624589457472304E-3</c:v>
                </c:pt>
                <c:pt idx="292">
                  <c:v>7.7733976682987285E-3</c:v>
                </c:pt>
                <c:pt idx="293">
                  <c:v>7.7843366328003896E-3</c:v>
                </c:pt>
                <c:pt idx="294">
                  <c:v>7.8174922299466335E-3</c:v>
                </c:pt>
                <c:pt idx="295">
                  <c:v>7.8228781734950553E-3</c:v>
                </c:pt>
                <c:pt idx="296">
                  <c:v>7.8390350845935677E-3</c:v>
                </c:pt>
                <c:pt idx="297">
                  <c:v>7.8499755008097187E-3</c:v>
                </c:pt>
                <c:pt idx="298">
                  <c:v>7.8609161589841374E-3</c:v>
                </c:pt>
                <c:pt idx="299">
                  <c:v>7.8885263596460403E-3</c:v>
                </c:pt>
                <c:pt idx="300">
                  <c:v>7.8939114655655201E-3</c:v>
                </c:pt>
                <c:pt idx="301">
                  <c:v>7.9211806262030442E-3</c:v>
                </c:pt>
                <c:pt idx="302">
                  <c:v>7.932123094654641E-3</c:v>
                </c:pt>
                <c:pt idx="303">
                  <c:v>7.9541832922207772E-3</c:v>
                </c:pt>
                <c:pt idx="304">
                  <c:v>7.9595677016308999E-3</c:v>
                </c:pt>
                <c:pt idx="305">
                  <c:v>7.964951953765332E-3</c:v>
                </c:pt>
                <c:pt idx="306">
                  <c:v>7.9977829935307821E-3</c:v>
                </c:pt>
                <c:pt idx="307">
                  <c:v>8.0087271580431274E-3</c:v>
                </c:pt>
                <c:pt idx="308">
                  <c:v>8.0307941016048243E-3</c:v>
                </c:pt>
                <c:pt idx="309">
                  <c:v>8.0361776832722429E-3</c:v>
                </c:pt>
                <c:pt idx="310">
                  <c:v>8.0415611053726611E-3</c:v>
                </c:pt>
                <c:pt idx="311">
                  <c:v>8.0743972333987852E-3</c:v>
                </c:pt>
                <c:pt idx="312">
                  <c:v>8.0853430940084781E-3</c:v>
                </c:pt>
                <c:pt idx="313">
                  <c:v>8.1074168162896566E-3</c:v>
                </c:pt>
                <c:pt idx="314">
                  <c:v>8.1127995539015049E-3</c:v>
                </c:pt>
                <c:pt idx="315">
                  <c:v>8.1181821296509721E-3</c:v>
                </c:pt>
                <c:pt idx="316">
                  <c:v>8.1840514365159583E-3</c:v>
                </c:pt>
                <c:pt idx="317">
                  <c:v>8.1894333137491615E-3</c:v>
                </c:pt>
                <c:pt idx="318">
                  <c:v>8.2003819642898976E-3</c:v>
                </c:pt>
                <c:pt idx="319">
                  <c:v>8.2386105845560515E-3</c:v>
                </c:pt>
                <c:pt idx="320">
                  <c:v>8.26069796252441E-3</c:v>
                </c:pt>
                <c:pt idx="321">
                  <c:v>8.2660789630482207E-3</c:v>
                </c:pt>
                <c:pt idx="322">
                  <c:v>8.2714597971198945E-3</c:v>
                </c:pt>
                <c:pt idx="323">
                  <c:v>8.3043111905005892E-3</c:v>
                </c:pt>
                <c:pt idx="324">
                  <c:v>8.3152621395905651E-3</c:v>
                </c:pt>
                <c:pt idx="325">
                  <c:v>8.3373563945532414E-3</c:v>
                </c:pt>
                <c:pt idx="326">
                  <c:v>8.3427365020291577E-3</c:v>
                </c:pt>
                <c:pt idx="327">
                  <c:v>8.3481164407575668E-3</c:v>
                </c:pt>
                <c:pt idx="328">
                  <c:v>8.3809729227858672E-3</c:v>
                </c:pt>
                <c:pt idx="329">
                  <c:v>8.3919255681012966E-3</c:v>
                </c:pt>
                <c:pt idx="330">
                  <c:v>8.4140267328455896E-3</c:v>
                </c:pt>
                <c:pt idx="331">
                  <c:v>8.4194059309300462E-3</c:v>
                </c:pt>
                <c:pt idx="332">
                  <c:v>8.4247849579681885E-3</c:v>
                </c:pt>
                <c:pt idx="333">
                  <c:v>8.4576465287382104E-3</c:v>
                </c:pt>
                <c:pt idx="334">
                  <c:v>8.4686008703078533E-3</c:v>
                </c:pt>
                <c:pt idx="335">
                  <c:v>8.4907089776396806E-3</c:v>
                </c:pt>
                <c:pt idx="336">
                  <c:v>8.496087249976296E-3</c:v>
                </c:pt>
                <c:pt idx="337">
                  <c:v>8.5014653489739848E-3</c:v>
                </c:pt>
                <c:pt idx="338">
                  <c:v>8.523176068048045E-3</c:v>
                </c:pt>
                <c:pt idx="339">
                  <c:v>8.5285535106722436E-3</c:v>
                </c:pt>
                <c:pt idx="340">
                  <c:v>8.539508659166202E-3</c:v>
                </c:pt>
                <c:pt idx="341">
                  <c:v>8.5504640489870391E-3</c:v>
                </c:pt>
                <c:pt idx="342">
                  <c:v>8.56141968013765E-3</c:v>
                </c:pt>
                <c:pt idx="343">
                  <c:v>8.5942880215478645E-3</c:v>
                </c:pt>
                <c:pt idx="344">
                  <c:v>8.6052446180088851E-3</c:v>
                </c:pt>
                <c:pt idx="345">
                  <c:v>8.6162014557996814E-3</c:v>
                </c:pt>
                <c:pt idx="346">
                  <c:v>8.6271585349231451E-3</c:v>
                </c:pt>
                <c:pt idx="347">
                  <c:v>8.6381158553763826E-3</c:v>
                </c:pt>
                <c:pt idx="348">
                  <c:v>8.670989264732103E-3</c:v>
                </c:pt>
                <c:pt idx="349">
                  <c:v>8.6819475505160119E-3</c:v>
                </c:pt>
                <c:pt idx="350">
                  <c:v>8.6929060776325898E-3</c:v>
                </c:pt>
                <c:pt idx="351">
                  <c:v>8.7038648460847304E-3</c:v>
                </c:pt>
                <c:pt idx="352">
                  <c:v>8.714823855875329E-3</c:v>
                </c:pt>
                <c:pt idx="353">
                  <c:v>8.7477023332604986E-3</c:v>
                </c:pt>
                <c:pt idx="354">
                  <c:v>8.7586623083962412E-3</c:v>
                </c:pt>
                <c:pt idx="355">
                  <c:v>8.7696225248704417E-3</c:v>
                </c:pt>
                <c:pt idx="356">
                  <c:v>8.7805829826830984E-3</c:v>
                </c:pt>
                <c:pt idx="357">
                  <c:v>8.791543681834213E-3</c:v>
                </c:pt>
                <c:pt idx="358">
                  <c:v>8.8244272273356652E-3</c:v>
                </c:pt>
                <c:pt idx="359">
                  <c:v>8.8521554947310153E-3</c:v>
                </c:pt>
                <c:pt idx="360">
                  <c:v>8.8742988075331888E-3</c:v>
                </c:pt>
                <c:pt idx="361">
                  <c:v>8.8796722055964339E-3</c:v>
                </c:pt>
                <c:pt idx="362">
                  <c:v>8.885045418831259E-3</c:v>
                </c:pt>
                <c:pt idx="363">
                  <c:v>8.9179375240829965E-3</c:v>
                </c:pt>
                <c:pt idx="364">
                  <c:v>8.9289020438707289E-3</c:v>
                </c:pt>
                <c:pt idx="365">
                  <c:v>8.9510524963798063E-3</c:v>
                </c:pt>
                <c:pt idx="366">
                  <c:v>8.9564248704257499E-3</c:v>
                </c:pt>
                <c:pt idx="367">
                  <c:v>8.9617970573479915E-3</c:v>
                </c:pt>
                <c:pt idx="368">
                  <c:v>8.9946942520159664E-3</c:v>
                </c:pt>
                <c:pt idx="369">
                  <c:v>9.0280426437971961E-3</c:v>
                </c:pt>
                <c:pt idx="370">
                  <c:v>9.0334142062216648E-3</c:v>
                </c:pt>
                <c:pt idx="371">
                  <c:v>9.0387855793811096E-3</c:v>
                </c:pt>
                <c:pt idx="372">
                  <c:v>9.0441567630328637E-3</c:v>
                </c:pt>
                <c:pt idx="373">
                  <c:v>9.0714628554199352E-3</c:v>
                </c:pt>
                <c:pt idx="374">
                  <c:v>9.0824307682023687E-3</c:v>
                </c:pt>
                <c:pt idx="375">
                  <c:v>9.1045955988634745E-3</c:v>
                </c:pt>
                <c:pt idx="376">
                  <c:v>9.1099658756542412E-3</c:v>
                </c:pt>
                <c:pt idx="377">
                  <c:v>9.1153359607264849E-3</c:v>
                </c:pt>
                <c:pt idx="378">
                  <c:v>9.1482433345223581E-3</c:v>
                </c:pt>
                <c:pt idx="379">
                  <c:v>9.1592129438492018E-3</c:v>
                </c:pt>
                <c:pt idx="380">
                  <c:v>9.1645822230581233E-3</c:v>
                </c:pt>
                <c:pt idx="381">
                  <c:v>9.1699513087440607E-3</c:v>
                </c:pt>
                <c:pt idx="382">
                  <c:v>9.1753202006713309E-3</c:v>
                </c:pt>
                <c:pt idx="383">
                  <c:v>9.2194331302914989E-3</c:v>
                </c:pt>
                <c:pt idx="384">
                  <c:v>9.2304040378420708E-3</c:v>
                </c:pt>
                <c:pt idx="385">
                  <c:v>9.2413751874238503E-3</c:v>
                </c:pt>
                <c:pt idx="386">
                  <c:v>9.2635544498625988E-3</c:v>
                </c:pt>
                <c:pt idx="387">
                  <c:v>9.2689223674059847E-3</c:v>
                </c:pt>
                <c:pt idx="388">
                  <c:v>9.2962345658873513E-3</c:v>
                </c:pt>
                <c:pt idx="389">
                  <c:v>9.3072071676942141E-3</c:v>
                </c:pt>
                <c:pt idx="390">
                  <c:v>9.318180011537688E-3</c:v>
                </c:pt>
                <c:pt idx="391">
                  <c:v>9.3403665759142149E-3</c:v>
                </c:pt>
                <c:pt idx="392">
                  <c:v>9.3840221574808726E-3</c:v>
                </c:pt>
                <c:pt idx="393">
                  <c:v>9.3949966956184596E-3</c:v>
                </c:pt>
                <c:pt idx="394">
                  <c:v>9.4171905949148871E-3</c:v>
                </c:pt>
                <c:pt idx="395">
                  <c:v>9.4225562791904229E-3</c:v>
                </c:pt>
                <c:pt idx="396">
                  <c:v>9.4498730170014724E-3</c:v>
                </c:pt>
                <c:pt idx="397">
                  <c:v>9.4608490074208733E-3</c:v>
                </c:pt>
                <c:pt idx="398">
                  <c:v>9.47182523988499E-3</c:v>
                </c:pt>
                <c:pt idx="399">
                  <c:v>9.4996394547198996E-3</c:v>
                </c:pt>
                <c:pt idx="400">
                  <c:v>9.5106173916059689E-3</c:v>
                </c:pt>
                <c:pt idx="401">
                  <c:v>9.5433019659157785E-3</c:v>
                </c:pt>
                <c:pt idx="402">
                  <c:v>9.5655107219400903E-3</c:v>
                </c:pt>
                <c:pt idx="403">
                  <c:v>9.5708743126726378E-3</c:v>
                </c:pt>
                <c:pt idx="404">
                  <c:v>9.5762376978889632E-3</c:v>
                </c:pt>
                <c:pt idx="405">
                  <c:v>9.6091756113875042E-3</c:v>
                </c:pt>
                <c:pt idx="406">
                  <c:v>9.6201554006710103E-3</c:v>
                </c:pt>
                <c:pt idx="407">
                  <c:v>9.6423715930907174E-3</c:v>
                </c:pt>
                <c:pt idx="408">
                  <c:v>9.6477340119007979E-3</c:v>
                </c:pt>
                <c:pt idx="409">
                  <c:v>9.653096222894425E-3</c:v>
                </c:pt>
                <c:pt idx="410">
                  <c:v>9.6860392266824094E-3</c:v>
                </c:pt>
                <c:pt idx="411">
                  <c:v>9.6970207127403934E-3</c:v>
                </c:pt>
                <c:pt idx="412">
                  <c:v>9.7192443745891029E-3</c:v>
                </c:pt>
                <c:pt idx="413">
                  <c:v>9.7246056050049809E-3</c:v>
                </c:pt>
                <c:pt idx="414">
                  <c:v>9.7299666253055396E-3</c:v>
                </c:pt>
                <c:pt idx="415">
                  <c:v>9.7629147194797008E-3</c:v>
                </c:pt>
                <c:pt idx="416">
                  <c:v>9.7738979023409191E-3</c:v>
                </c:pt>
                <c:pt idx="417">
                  <c:v>9.7961290666783857E-3</c:v>
                </c:pt>
                <c:pt idx="418">
                  <c:v>9.8014890922207276E-3</c:v>
                </c:pt>
                <c:pt idx="419">
                  <c:v>9.8068489053497604E-3</c:v>
                </c:pt>
                <c:pt idx="420">
                  <c:v>9.8507869697026587E-3</c:v>
                </c:pt>
                <c:pt idx="421">
                  <c:v>9.8561458716440002E-3</c:v>
                </c:pt>
                <c:pt idx="422">
                  <c:v>9.8783844737810461E-3</c:v>
                </c:pt>
                <c:pt idx="423">
                  <c:v>9.8837430632493107E-3</c:v>
                </c:pt>
                <c:pt idx="424">
                  <c:v>9.9110730255352886E-3</c:v>
                </c:pt>
                <c:pt idx="425">
                  <c:v>9.9220591825352304E-3</c:v>
                </c:pt>
                <c:pt idx="426">
                  <c:v>9.9330455816096057E-3</c:v>
                </c:pt>
                <c:pt idx="427">
                  <c:v>9.9552917499138791E-3</c:v>
                </c:pt>
                <c:pt idx="428">
                  <c:v>9.9606490992342599E-3</c:v>
                </c:pt>
                <c:pt idx="429">
                  <c:v>9.9879812081331201E-3</c:v>
                </c:pt>
                <c:pt idx="430">
                  <c:v>9.998969059673013E-3</c:v>
                </c:pt>
                <c:pt idx="431">
                  <c:v>1.0009957153290044E-2</c:v>
                </c:pt>
                <c:pt idx="432">
                  <c:v>1.0032210920859833E-2</c:v>
                </c:pt>
                <c:pt idx="433">
                  <c:v>1.0037567013526828E-2</c:v>
                </c:pt>
                <c:pt idx="434">
                  <c:v>1.0064901252602473E-2</c:v>
                </c:pt>
                <c:pt idx="435">
                  <c:v>1.0075890798709335E-2</c:v>
                </c:pt>
                <c:pt idx="436">
                  <c:v>1.0086880586904139E-2</c:v>
                </c:pt>
                <c:pt idx="437">
                  <c:v>1.0109141986849382E-2</c:v>
                </c:pt>
                <c:pt idx="438">
                  <c:v>1.0114496806357084E-2</c:v>
                </c:pt>
                <c:pt idx="439">
                  <c:v>1.014183315915677E-2</c:v>
                </c:pt>
                <c:pt idx="440">
                  <c:v>1.0152824399871124E-2</c:v>
                </c:pt>
                <c:pt idx="441">
                  <c:v>1.0163815882670717E-2</c:v>
                </c:pt>
                <c:pt idx="442">
                  <c:v>1.0186084948118068E-2</c:v>
                </c:pt>
                <c:pt idx="443">
                  <c:v>1.0191438477944638E-2</c:v>
                </c:pt>
                <c:pt idx="444">
                  <c:v>1.0224417116464634E-2</c:v>
                </c:pt>
                <c:pt idx="445">
                  <c:v>1.0235410480832853E-2</c:v>
                </c:pt>
                <c:pt idx="446">
                  <c:v>1.0257687355042224E-2</c:v>
                </c:pt>
                <c:pt idx="447">
                  <c:v>1.0263039804893834E-2</c:v>
                </c:pt>
                <c:pt idx="448">
                  <c:v>1.026839202852217E-2</c:v>
                </c:pt>
                <c:pt idx="449">
                  <c:v>1.0301375758108085E-2</c:v>
                </c:pt>
                <c:pt idx="450">
                  <c:v>1.0312370819506991E-2</c:v>
                </c:pt>
                <c:pt idx="451">
                  <c:v>1.0334655427992175E-2</c:v>
                </c:pt>
                <c:pt idx="452">
                  <c:v>1.0340006557414752E-2</c:v>
                </c:pt>
                <c:pt idx="453">
                  <c:v>1.0345357458314516E-2</c:v>
                </c:pt>
                <c:pt idx="454">
                  <c:v>1.0378346279060471E-2</c:v>
                </c:pt>
                <c:pt idx="455">
                  <c:v>1.0389343037518824E-2</c:v>
                </c:pt>
                <c:pt idx="456">
                  <c:v>1.0411635413456029E-2</c:v>
                </c:pt>
                <c:pt idx="457">
                  <c:v>1.0416985205913831E-2</c:v>
                </c:pt>
                <c:pt idx="458">
                  <c:v>1.0422334767543904E-2</c:v>
                </c:pt>
                <c:pt idx="459">
                  <c:v>1.0455328679549243E-2</c:v>
                </c:pt>
                <c:pt idx="460">
                  <c:v>1.0466327135103645E-2</c:v>
                </c:pt>
                <c:pt idx="461">
                  <c:v>1.0494278649317649E-2</c:v>
                </c:pt>
                <c:pt idx="462">
                  <c:v>1.0499627126765812E-2</c:v>
                </c:pt>
                <c:pt idx="463">
                  <c:v>1.0504975371003651E-2</c:v>
                </c:pt>
                <c:pt idx="464">
                  <c:v>1.0532322959801856E-2</c:v>
                </c:pt>
                <c:pt idx="465">
                  <c:v>1.0543323112486291E-2</c:v>
                </c:pt>
                <c:pt idx="466">
                  <c:v>1.0565631122900461E-2</c:v>
                </c:pt>
                <c:pt idx="467">
                  <c:v>1.0570978191781037E-2</c:v>
                </c:pt>
                <c:pt idx="468">
                  <c:v>1.0576325025234066E-2</c:v>
                </c:pt>
                <c:pt idx="469">
                  <c:v>1.0609329120043145E-2</c:v>
                </c:pt>
                <c:pt idx="470">
                  <c:v>1.0620330969886375E-2</c:v>
                </c:pt>
                <c:pt idx="471">
                  <c:v>1.0642646847357495E-2</c:v>
                </c:pt>
                <c:pt idx="472">
                  <c:v>1.064799252961518E-2</c:v>
                </c:pt>
                <c:pt idx="473">
                  <c:v>1.0653337974141901E-2</c:v>
                </c:pt>
                <c:pt idx="474">
                  <c:v>1.0686347160500565E-2</c:v>
                </c:pt>
                <c:pt idx="475">
                  <c:v>1.0697350707536574E-2</c:v>
                </c:pt>
                <c:pt idx="476">
                  <c:v>1.0719674485296076E-2</c:v>
                </c:pt>
                <c:pt idx="477">
                  <c:v>1.0725018764364581E-2</c:v>
                </c:pt>
                <c:pt idx="478">
                  <c:v>1.0730362803396587E-2</c:v>
                </c:pt>
                <c:pt idx="479">
                  <c:v>1.0763377081401565E-2</c:v>
                </c:pt>
                <c:pt idx="480">
                  <c:v>1.0774382325661729E-2</c:v>
                </c:pt>
                <c:pt idx="481">
                  <c:v>1.0796714036956888E-2</c:v>
                </c:pt>
                <c:pt idx="482">
                  <c:v>1.0802056896257184E-2</c:v>
                </c:pt>
                <c:pt idx="483">
                  <c:v>1.0807399513222959E-2</c:v>
                </c:pt>
                <c:pt idx="484">
                  <c:v>1.0851425824486676E-2</c:v>
                </c:pt>
                <c:pt idx="485">
                  <c:v>1.085676737750263E-2</c:v>
                </c:pt>
                <c:pt idx="486">
                  <c:v>1.0862108686387999E-2</c:v>
                </c:pt>
                <c:pt idx="487">
                  <c:v>1.0884446881801279E-2</c:v>
                </c:pt>
                <c:pt idx="488">
                  <c:v>1.0911798841744869E-2</c:v>
                </c:pt>
                <c:pt idx="489">
                  <c:v>1.0922802774268974E-2</c:v>
                </c:pt>
                <c:pt idx="490">
                  <c:v>1.09338052652553E-2</c:v>
                </c:pt>
                <c:pt idx="491">
                  <c:v>1.0956125004317162E-2</c:v>
                </c:pt>
                <c:pt idx="492">
                  <c:v>1.0961463314271728E-2</c:v>
                </c:pt>
                <c:pt idx="493">
                  <c:v>1.0988786275580753E-2</c:v>
                </c:pt>
                <c:pt idx="494">
                  <c:v>1.0999774224397796E-2</c:v>
                </c:pt>
                <c:pt idx="495">
                  <c:v>1.1010758767355652E-2</c:v>
                </c:pt>
                <c:pt idx="496">
                  <c:v>1.1033027249978261E-2</c:v>
                </c:pt>
                <c:pt idx="497">
                  <c:v>1.1038358558567916E-2</c:v>
                </c:pt>
                <c:pt idx="498">
                  <c:v>1.1065620572420443E-2</c:v>
                </c:pt>
                <c:pt idx="499">
                  <c:v>1.1076578787118468E-2</c:v>
                </c:pt>
                <c:pt idx="500">
                  <c:v>1.1087531631576461E-2</c:v>
                </c:pt>
                <c:pt idx="501">
                  <c:v>1.1109722235651161E-2</c:v>
                </c:pt>
                <c:pt idx="502">
                  <c:v>1.1115039463501248E-2</c:v>
                </c:pt>
                <c:pt idx="503">
                  <c:v>1.1142205478310427E-2</c:v>
                </c:pt>
                <c:pt idx="504">
                  <c:v>1.1153120208123573E-2</c:v>
                </c:pt>
                <c:pt idx="505">
                  <c:v>1.1164027603275322E-2</c:v>
                </c:pt>
                <c:pt idx="506">
                  <c:v>1.1186119715934952E-2</c:v>
                </c:pt>
                <c:pt idx="507">
                  <c:v>1.1197004093302688E-2</c:v>
                </c:pt>
                <c:pt idx="508">
                  <c:v>1.1224028344115587E-2</c:v>
                </c:pt>
                <c:pt idx="509">
                  <c:v>1.1234883813878894E-2</c:v>
                </c:pt>
                <c:pt idx="510">
                  <c:v>1.1256873607289095E-2</c:v>
                </c:pt>
                <c:pt idx="511">
                  <c:v>1.1262138914483605E-2</c:v>
                </c:pt>
                <c:pt idx="512">
                  <c:v>1.1267401163504711E-2</c:v>
                </c:pt>
                <c:pt idx="513">
                  <c:v>1.1299844923159852E-2</c:v>
                </c:pt>
                <c:pt idx="514">
                  <c:v>1.1310643156280172E-2</c:v>
                </c:pt>
                <c:pt idx="515">
                  <c:v>1.1332523154970178E-2</c:v>
                </c:pt>
                <c:pt idx="516">
                  <c:v>1.1337757504308044E-2</c:v>
                </c:pt>
                <c:pt idx="517">
                  <c:v>1.1342988795027998E-2</c:v>
                </c:pt>
                <c:pt idx="518">
                  <c:v>1.1418175762327445E-2</c:v>
                </c:pt>
                <c:pt idx="519">
                  <c:v>1.1492962057735026E-2</c:v>
                </c:pt>
                <c:pt idx="520">
                  <c:v>1.1567347673611476E-2</c:v>
                </c:pt>
                <c:pt idx="521">
                  <c:v>1.1641332602367202E-2</c:v>
                </c:pt>
                <c:pt idx="522">
                  <c:v>1.1714916836451829E-2</c:v>
                </c:pt>
                <c:pt idx="523">
                  <c:v>1.1798860045905135E-2</c:v>
                </c:pt>
                <c:pt idx="524">
                  <c:v>1.1866237957380635E-2</c:v>
                </c:pt>
                <c:pt idx="525">
                  <c:v>1.1933265295755752E-2</c:v>
                </c:pt>
                <c:pt idx="526">
                  <c:v>1.2005246676446996E-2</c:v>
                </c:pt>
                <c:pt idx="527">
                  <c:v>1.2076827325319188E-2</c:v>
                </c:pt>
                <c:pt idx="528">
                  <c:v>1.2158504268826082E-2</c:v>
                </c:pt>
                <c:pt idx="529">
                  <c:v>1.2218786398419291E-2</c:v>
                </c:pt>
                <c:pt idx="530">
                  <c:v>1.2289164808155605E-2</c:v>
                </c:pt>
                <c:pt idx="531">
                  <c:v>1.2359142457094897E-2</c:v>
                </c:pt>
                <c:pt idx="532">
                  <c:v>1.2428719338092023E-2</c:v>
                </c:pt>
                <c:pt idx="533">
                  <c:v>1.2482525967447302E-2</c:v>
                </c:pt>
                <c:pt idx="534">
                  <c:v>1.2551380093504816E-2</c:v>
                </c:pt>
                <c:pt idx="535">
                  <c:v>1.2619833434551236E-2</c:v>
                </c:pt>
                <c:pt idx="536">
                  <c:v>1.2687885984282323E-2</c:v>
                </c:pt>
                <c:pt idx="537">
                  <c:v>1.2775605283047442E-2</c:v>
                </c:pt>
                <c:pt idx="538">
                  <c:v>1.283776410239783E-2</c:v>
                </c:pt>
                <c:pt idx="539">
                  <c:v>1.2904535411220733E-2</c:v>
                </c:pt>
                <c:pt idx="540">
                  <c:v>1.2970905896425291E-2</c:v>
                </c:pt>
                <c:pt idx="541">
                  <c:v>1.306949696820825E-2</c:v>
                </c:pt>
                <c:pt idx="542">
                  <c:v>1.3134863019756231E-2</c:v>
                </c:pt>
                <c:pt idx="543">
                  <c:v>1.3199828226946209E-2</c:v>
                </c:pt>
                <c:pt idx="544">
                  <c:v>1.3264392583364723E-2</c:v>
                </c:pt>
                <c:pt idx="545">
                  <c:v>1.3333346476957622E-2</c:v>
                </c:pt>
                <c:pt idx="546">
                  <c:v>1.3397082811745106E-2</c:v>
                </c:pt>
                <c:pt idx="547">
                  <c:v>1.346041827263679E-2</c:v>
                </c:pt>
                <c:pt idx="548">
                  <c:v>1.3523352853167275E-2</c:v>
                </c:pt>
                <c:pt idx="549">
                  <c:v>1.3585886546915601E-2</c:v>
                </c:pt>
                <c:pt idx="550">
                  <c:v>1.3643360501216433E-2</c:v>
                </c:pt>
                <c:pt idx="551">
                  <c:v>1.3705118725845566E-2</c:v>
                </c:pt>
                <c:pt idx="552">
                  <c:v>1.3766476049781429E-2</c:v>
                </c:pt>
                <c:pt idx="553">
                  <c:v>1.382743246696716E-2</c:v>
                </c:pt>
                <c:pt idx="554">
                  <c:v>1.3892541491863293E-2</c:v>
                </c:pt>
                <c:pt idx="555">
                  <c:v>1.3952669732269442E-2</c:v>
                </c:pt>
                <c:pt idx="556">
                  <c:v>1.4012397042063083E-2</c:v>
                </c:pt>
                <c:pt idx="557">
                  <c:v>1.4071723415150058E-2</c:v>
                </c:pt>
                <c:pt idx="558">
                  <c:v>1.4130648845472811E-2</c:v>
                </c:pt>
                <c:pt idx="559">
                  <c:v>1.4189173327010387E-2</c:v>
                </c:pt>
                <c:pt idx="560">
                  <c:v>1.4247296853794118E-2</c:v>
                </c:pt>
                <c:pt idx="561">
                  <c:v>1.4305019419886714E-2</c:v>
                </c:pt>
                <c:pt idx="562">
                  <c:v>1.4362341019397939E-2</c:v>
                </c:pt>
                <c:pt idx="563">
                  <c:v>1.4414946788939176E-2</c:v>
                </c:pt>
                <c:pt idx="564">
                  <c:v>1.447150501161539E-2</c:v>
                </c:pt>
                <c:pt idx="565">
                  <c:v>1.4527685735168902E-2</c:v>
                </c:pt>
                <c:pt idx="566">
                  <c:v>1.4583501595987314E-2</c:v>
                </c:pt>
                <c:pt idx="567">
                  <c:v>1.4643188817020647E-2</c:v>
                </c:pt>
                <c:pt idx="568">
                  <c:v>1.469828252012677E-2</c:v>
                </c:pt>
                <c:pt idx="569">
                  <c:v>1.475302939945993E-2</c:v>
                </c:pt>
                <c:pt idx="570">
                  <c:v>1.4807429450188724E-2</c:v>
                </c:pt>
                <c:pt idx="571">
                  <c:v>1.4861482667510504E-2</c:v>
                </c:pt>
                <c:pt idx="572">
                  <c:v>1.4911077927231824E-2</c:v>
                </c:pt>
                <c:pt idx="573">
                  <c:v>1.4964460054789908E-2</c:v>
                </c:pt>
                <c:pt idx="574">
                  <c:v>1.5017495341512348E-2</c:v>
                </c:pt>
                <c:pt idx="575">
                  <c:v>1.5070183782863253E-2</c:v>
                </c:pt>
                <c:pt idx="576">
                  <c:v>1.5126546086994838E-2</c:v>
                </c:pt>
                <c:pt idx="577">
                  <c:v>1.517851820470004E-2</c:v>
                </c:pt>
                <c:pt idx="578">
                  <c:v>1.5230143456226775E-2</c:v>
                </c:pt>
                <c:pt idx="579">
                  <c:v>1.5299953407542956E-2</c:v>
                </c:pt>
                <c:pt idx="580">
                  <c:v>1.5350763159760611E-2</c:v>
                </c:pt>
                <c:pt idx="581">
                  <c:v>1.5401226023056512E-2</c:v>
                </c:pt>
                <c:pt idx="582">
                  <c:v>1.545134199282875E-2</c:v>
                </c:pt>
                <c:pt idx="583">
                  <c:v>1.5501111064508341E-2</c:v>
                </c:pt>
                <c:pt idx="584">
                  <c:v>1.5535196879185387E-2</c:v>
                </c:pt>
                <c:pt idx="585">
                  <c:v>1.5584362878781899E-2</c:v>
                </c:pt>
                <c:pt idx="586">
                  <c:v>1.5633182000976804E-2</c:v>
                </c:pt>
                <c:pt idx="587">
                  <c:v>1.568165424187699E-2</c:v>
                </c:pt>
                <c:pt idx="588">
                  <c:v>1.5733525982291472E-2</c:v>
                </c:pt>
                <c:pt idx="589">
                  <c:v>1.5792440382814306E-2</c:v>
                </c:pt>
                <c:pt idx="590">
                  <c:v>1.5839781042595938E-2</c:v>
                </c:pt>
                <c:pt idx="591">
                  <c:v>1.589044472979096E-2</c:v>
                </c:pt>
                <c:pt idx="592">
                  <c:v>1.5933421557369591E-2</c:v>
                </c:pt>
                <c:pt idx="593">
                  <c:v>1.5983345854727639E-2</c:v>
                </c:pt>
                <c:pt idx="594">
                  <c:v>1.6025674304033927E-2</c:v>
                </c:pt>
                <c:pt idx="595">
                  <c:v>1.6071280253792883E-2</c:v>
                </c:pt>
                <c:pt idx="596">
                  <c:v>1.6120095361999143E-2</c:v>
                </c:pt>
                <c:pt idx="597">
                  <c:v>1.6161451285373468E-2</c:v>
                </c:pt>
                <c:pt idx="598">
                  <c:v>1.6206016358979031E-2</c:v>
                </c:pt>
                <c:pt idx="599">
                  <c:v>1.6250234465696317E-2</c:v>
                </c:pt>
                <c:pt idx="600">
                  <c:v>1.6294105601500873E-2</c:v>
                </c:pt>
                <c:pt idx="601">
                  <c:v>1.6327291274429136E-2</c:v>
                </c:pt>
                <c:pt idx="602">
                  <c:v>1.6380806944395546E-2</c:v>
                </c:pt>
                <c:pt idx="603">
                  <c:v>1.642363714358365E-2</c:v>
                </c:pt>
                <c:pt idx="604">
                  <c:v>1.6466120356047401E-2</c:v>
                </c:pt>
                <c:pt idx="605">
                  <c:v>1.6508256577919371E-2</c:v>
                </c:pt>
                <c:pt idx="606">
                  <c:v>1.6550045805349863E-2</c:v>
                </c:pt>
                <c:pt idx="607">
                  <c:v>1.6591488034537298E-2</c:v>
                </c:pt>
                <c:pt idx="608">
                  <c:v>1.6632583261697829E-2</c:v>
                </c:pt>
                <c:pt idx="609">
                  <c:v>1.6676590377691394E-2</c:v>
                </c:pt>
                <c:pt idx="610">
                  <c:v>1.6713732694997804E-2</c:v>
                </c:pt>
                <c:pt idx="611">
                  <c:v>1.6753786893739242E-2</c:v>
                </c:pt>
                <c:pt idx="612">
                  <c:v>1.6793494075657764E-2</c:v>
                </c:pt>
                <c:pt idx="613">
                  <c:v>1.6832854237139212E-2</c:v>
                </c:pt>
                <c:pt idx="614">
                  <c:v>1.6871867374592224E-2</c:v>
                </c:pt>
                <c:pt idx="615">
                  <c:v>1.6910542101205225E-2</c:v>
                </c:pt>
                <c:pt idx="616">
                  <c:v>1.694892149739724E-2</c:v>
                </c:pt>
                <c:pt idx="617">
                  <c:v>1.6987057260992658E-2</c:v>
                </c:pt>
                <c:pt idx="618">
                  <c:v>1.7025001090525023E-2</c:v>
                </c:pt>
                <c:pt idx="619">
                  <c:v>1.7062804006930318E-2</c:v>
                </c:pt>
                <c:pt idx="620">
                  <c:v>1.7100494622898955E-2</c:v>
                </c:pt>
                <c:pt idx="621">
                  <c:v>1.7138074545140526E-2</c:v>
                </c:pt>
                <c:pt idx="622">
                  <c:v>1.7175543772560906E-2</c:v>
                </c:pt>
                <c:pt idx="623">
                  <c:v>1.7203707659550881E-2</c:v>
                </c:pt>
                <c:pt idx="624">
                  <c:v>1.7250150138581853E-2</c:v>
                </c:pt>
                <c:pt idx="625">
                  <c:v>1.7287287275011901E-2</c:v>
                </c:pt>
                <c:pt idx="626">
                  <c:v>1.7324313712279715E-2</c:v>
                </c:pt>
                <c:pt idx="627">
                  <c:v>1.7361229449308901E-2</c:v>
                </c:pt>
                <c:pt idx="628">
                  <c:v>1.7398034485025596E-2</c:v>
                </c:pt>
                <c:pt idx="629">
                  <c:v>1.7434728818355935E-2</c:v>
                </c:pt>
                <c:pt idx="630">
                  <c:v>1.7471312448236187E-2</c:v>
                </c:pt>
                <c:pt idx="631">
                  <c:v>1.7509972485785553E-2</c:v>
                </c:pt>
                <c:pt idx="632">
                  <c:v>1.7546325053531837E-2</c:v>
                </c:pt>
                <c:pt idx="633">
                  <c:v>1.7582566916280802E-2</c:v>
                </c:pt>
                <c:pt idx="634">
                  <c:v>1.7618698073012834E-2</c:v>
                </c:pt>
                <c:pt idx="635">
                  <c:v>1.7654718522708314E-2</c:v>
                </c:pt>
                <c:pt idx="636">
                  <c:v>1.7681675008537224E-2</c:v>
                </c:pt>
                <c:pt idx="637">
                  <c:v>1.7726427296934705E-2</c:v>
                </c:pt>
                <c:pt idx="638">
                  <c:v>1.7762115619442069E-2</c:v>
                </c:pt>
                <c:pt idx="639">
                  <c:v>1.7797693230873643E-2</c:v>
                </c:pt>
                <c:pt idx="640">
                  <c:v>1.78361188634963E-2</c:v>
                </c:pt>
                <c:pt idx="641">
                  <c:v>1.7868516316491091E-2</c:v>
                </c:pt>
                <c:pt idx="642">
                  <c:v>1.7906708159075614E-2</c:v>
                </c:pt>
                <c:pt idx="643">
                  <c:v>1.7938896545800068E-2</c:v>
                </c:pt>
                <c:pt idx="644">
                  <c:v>1.7973920586859125E-2</c:v>
                </c:pt>
                <c:pt idx="645">
                  <c:v>1.8011761721027676E-2</c:v>
                </c:pt>
                <c:pt idx="646">
                  <c:v>1.8060555435302682E-2</c:v>
                </c:pt>
                <c:pt idx="647">
                  <c:v>1.809519024823688E-2</c:v>
                </c:pt>
                <c:pt idx="648">
                  <c:v>1.812971434290404E-2</c:v>
                </c:pt>
                <c:pt idx="649">
                  <c:v>1.8167027702694377E-2</c:v>
                </c:pt>
                <c:pt idx="650">
                  <c:v>1.8201324156655194E-2</c:v>
                </c:pt>
                <c:pt idx="651">
                  <c:v>1.8235509887158441E-2</c:v>
                </c:pt>
                <c:pt idx="652">
                  <c:v>1.8269584893239401E-2</c:v>
                </c:pt>
                <c:pt idx="653">
                  <c:v>1.8300674009421369E-2</c:v>
                </c:pt>
                <c:pt idx="654">
                  <c:v>1.8334533774829891E-2</c:v>
                </c:pt>
                <c:pt idx="655">
                  <c:v>1.836828281544715E-2</c:v>
                </c:pt>
                <c:pt idx="656">
                  <c:v>1.8401921130349219E-2</c:v>
                </c:pt>
                <c:pt idx="657">
                  <c:v>1.8438299023830009E-2</c:v>
                </c:pt>
                <c:pt idx="658">
                  <c:v>1.8471709663324856E-2</c:v>
                </c:pt>
                <c:pt idx="659">
                  <c:v>1.850500957174378E-2</c:v>
                </c:pt>
                <c:pt idx="660">
                  <c:v>1.8538198748148212E-2</c:v>
                </c:pt>
                <c:pt idx="661">
                  <c:v>1.8571277191596975E-2</c:v>
                </c:pt>
                <c:pt idx="662">
                  <c:v>1.8604244901159337E-2</c:v>
                </c:pt>
                <c:pt idx="663">
                  <c:v>1.8637101875912422E-2</c:v>
                </c:pt>
                <c:pt idx="664">
                  <c:v>1.866984811492289E-2</c:v>
                </c:pt>
                <c:pt idx="665">
                  <c:v>1.8702483617273086E-2</c:v>
                </c:pt>
                <c:pt idx="666">
                  <c:v>1.8732214049872541E-2</c:v>
                </c:pt>
                <c:pt idx="667">
                  <c:v>1.8764623967503669E-2</c:v>
                </c:pt>
                <c:pt idx="668">
                  <c:v>1.8796885148343805E-2</c:v>
                </c:pt>
                <c:pt idx="669">
                  <c:v>1.8828968035414083E-2</c:v>
                </c:pt>
                <c:pt idx="670">
                  <c:v>1.8860843071435762E-2</c:v>
                </c:pt>
                <c:pt idx="671">
                  <c:v>1.8895213214831695E-2</c:v>
                </c:pt>
                <c:pt idx="672">
                  <c:v>1.8926603024734846E-2</c:v>
                </c:pt>
                <c:pt idx="673">
                  <c:v>1.8957755412588487E-2</c:v>
                </c:pt>
                <c:pt idx="674">
                  <c:v>1.8988670376507637E-2</c:v>
                </c:pt>
                <c:pt idx="675">
                  <c:v>1.9016681715424737E-2</c:v>
                </c:pt>
                <c:pt idx="676">
                  <c:v>1.9047137198279811E-2</c:v>
                </c:pt>
                <c:pt idx="677">
                  <c:v>1.9077355261633976E-2</c:v>
                </c:pt>
                <c:pt idx="678">
                  <c:v>1.910733590372312E-2</c:v>
                </c:pt>
                <c:pt idx="679">
                  <c:v>1.914748945471053E-2</c:v>
                </c:pt>
                <c:pt idx="680">
                  <c:v>1.9169174153818455E-2</c:v>
                </c:pt>
                <c:pt idx="681">
                  <c:v>1.9198427098708247E-2</c:v>
                </c:pt>
                <c:pt idx="682">
                  <c:v>1.9227442605124892E-2</c:v>
                </c:pt>
                <c:pt idx="683">
                  <c:v>1.9256220671311514E-2</c:v>
                </c:pt>
                <c:pt idx="684">
                  <c:v>1.9284761295537384E-2</c:v>
                </c:pt>
                <c:pt idx="685">
                  <c:v>1.9313064476071774E-2</c:v>
                </c:pt>
                <c:pt idx="686">
                  <c:v>1.9341130211210089E-2</c:v>
                </c:pt>
                <c:pt idx="687">
                  <c:v>1.9368958499250365E-2</c:v>
                </c:pt>
                <c:pt idx="688">
                  <c:v>1.9389148481852303E-2</c:v>
                </c:pt>
                <c:pt idx="689">
                  <c:v>1.9416548386423607E-2</c:v>
                </c:pt>
                <c:pt idx="690">
                  <c:v>1.9443710871006759E-2</c:v>
                </c:pt>
                <c:pt idx="691">
                  <c:v>1.9470635934122665E-2</c:v>
                </c:pt>
                <c:pt idx="692">
                  <c:v>1.9514138097557643E-2</c:v>
                </c:pt>
                <c:pt idx="693">
                  <c:v>1.9530941745373731E-2</c:v>
                </c:pt>
                <c:pt idx="694">
                  <c:v>1.9557107857484282E-2</c:v>
                </c:pt>
                <c:pt idx="695">
                  <c:v>1.9583036509450952E-2</c:v>
                </c:pt>
                <c:pt idx="696">
                  <c:v>1.9608727699712954E-2</c:v>
                </c:pt>
                <c:pt idx="697">
                  <c:v>1.9631855814447818E-2</c:v>
                </c:pt>
                <c:pt idx="698">
                  <c:v>1.9657087681562418E-2</c:v>
                </c:pt>
                <c:pt idx="699">
                  <c:v>1.9682082093518443E-2</c:v>
                </c:pt>
                <c:pt idx="700">
                  <c:v>1.9706839048854362E-2</c:v>
                </c:pt>
                <c:pt idx="701">
                  <c:v>1.97336216715597E-2</c:v>
                </c:pt>
                <c:pt idx="702">
                  <c:v>1.9757888059475811E-2</c:v>
                </c:pt>
                <c:pt idx="703">
                  <c:v>1.9781916975117241E-2</c:v>
                </c:pt>
                <c:pt idx="704">
                  <c:v>1.9805708417035623E-2</c:v>
                </c:pt>
                <c:pt idx="705">
                  <c:v>1.9827061926013356E-2</c:v>
                </c:pt>
                <c:pt idx="706">
                  <c:v>1.985039411170364E-2</c:v>
                </c:pt>
                <c:pt idx="707">
                  <c:v>1.9873488830932096E-2</c:v>
                </c:pt>
                <c:pt idx="708">
                  <c:v>1.9896346082347954E-2</c:v>
                </c:pt>
                <c:pt idx="709">
                  <c:v>1.9918965864611247E-2</c:v>
                </c:pt>
                <c:pt idx="710">
                  <c:v>1.994347004087111E-2</c:v>
                </c:pt>
                <c:pt idx="711">
                  <c:v>1.9965599127282119E-2</c:v>
                </c:pt>
                <c:pt idx="712">
                  <c:v>1.9987490728871966E-2</c:v>
                </c:pt>
                <c:pt idx="713">
                  <c:v>2.0009144844320381E-2</c:v>
                </c:pt>
                <c:pt idx="714">
                  <c:v>2.0030561472314936E-2</c:v>
                </c:pt>
                <c:pt idx="715">
                  <c:v>2.0051740611566733E-2</c:v>
                </c:pt>
                <c:pt idx="716">
                  <c:v>2.0072682260792101E-2</c:v>
                </c:pt>
                <c:pt idx="717">
                  <c:v>2.0093386418728293E-2</c:v>
                </c:pt>
                <c:pt idx="718">
                  <c:v>2.011185757810241E-2</c:v>
                </c:pt>
                <c:pt idx="719">
                  <c:v>2.0132101797932938E-2</c:v>
                </c:pt>
                <c:pt idx="720">
                  <c:v>2.0152104850315121E-2</c:v>
                </c:pt>
                <c:pt idx="721">
                  <c:v>2.0171863510117571E-2</c:v>
                </c:pt>
                <c:pt idx="722">
                  <c:v>2.0191374552192703E-2</c:v>
                </c:pt>
                <c:pt idx="723">
                  <c:v>2.0212547512650083E-2</c:v>
                </c:pt>
                <c:pt idx="724">
                  <c:v>2.0231539848065729E-2</c:v>
                </c:pt>
                <c:pt idx="725">
                  <c:v>2.0250280864643092E-2</c:v>
                </c:pt>
                <c:pt idx="726">
                  <c:v>2.0268770561192619E-2</c:v>
                </c:pt>
                <c:pt idx="727">
                  <c:v>2.0285164188354542E-2</c:v>
                </c:pt>
                <c:pt idx="728">
                  <c:v>2.0303168192738662E-2</c:v>
                </c:pt>
                <c:pt idx="729">
                  <c:v>2.0320920886770216E-2</c:v>
                </c:pt>
                <c:pt idx="730">
                  <c:v>2.0338422269346977E-2</c:v>
                </c:pt>
                <c:pt idx="731">
                  <c:v>2.0357449202641414E-2</c:v>
                </c:pt>
                <c:pt idx="732">
                  <c:v>2.0374430954738804E-2</c:v>
                </c:pt>
                <c:pt idx="733">
                  <c:v>2.039116137886321E-2</c:v>
                </c:pt>
                <c:pt idx="734">
                  <c:v>2.0407640473950571E-2</c:v>
                </c:pt>
                <c:pt idx="735">
                  <c:v>2.0429573948844433E-2</c:v>
                </c:pt>
                <c:pt idx="736">
                  <c:v>2.04454803531505E-2</c:v>
                </c:pt>
                <c:pt idx="737">
                  <c:v>2.0461135398244637E-2</c:v>
                </c:pt>
                <c:pt idx="738">
                  <c:v>2.0476539083068332E-2</c:v>
                </c:pt>
                <c:pt idx="739">
                  <c:v>2.0491691406565524E-2</c:v>
                </c:pt>
                <c:pt idx="740">
                  <c:v>2.0498487886648962E-2</c:v>
                </c:pt>
                <c:pt idx="741">
                  <c:v>2.051322312076934E-2</c:v>
                </c:pt>
                <c:pt idx="742">
                  <c:v>2.0527707058527862E-2</c:v>
                </c:pt>
                <c:pt idx="743">
                  <c:v>2.0541939699088019E-2</c:v>
                </c:pt>
                <c:pt idx="744">
                  <c:v>2.0563682568712199E-2</c:v>
                </c:pt>
                <c:pt idx="745">
                  <c:v>2.0577326703215194E-2</c:v>
                </c:pt>
                <c:pt idx="746">
                  <c:v>2.0592232649707956E-2</c:v>
                </c:pt>
                <c:pt idx="747">
                  <c:v>2.0603860866764419E-2</c:v>
                </c:pt>
                <c:pt idx="748">
                  <c:v>2.0612305165270017E-2</c:v>
                </c:pt>
                <c:pt idx="749">
                  <c:v>2.0624995537968115E-2</c:v>
                </c:pt>
                <c:pt idx="750">
                  <c:v>2.0637434580403274E-2</c:v>
                </c:pt>
                <c:pt idx="751">
                  <c:v>2.0649622291800156E-2</c:v>
                </c:pt>
                <c:pt idx="752">
                  <c:v>2.0661558671407732E-2</c:v>
                </c:pt>
                <c:pt idx="753">
                  <c:v>2.06774304502668E-2</c:v>
                </c:pt>
                <c:pt idx="754">
                  <c:v>2.0688812239753319E-2</c:v>
                </c:pt>
                <c:pt idx="755">
                  <c:v>2.0699942653472365E-2</c:v>
                </c:pt>
                <c:pt idx="756">
                  <c:v>2.0710821690660138E-2</c:v>
                </c:pt>
                <c:pt idx="757">
                  <c:v>2.0717470567300666E-2</c:v>
                </c:pt>
                <c:pt idx="758">
                  <c:v>2.0727898941205858E-2</c:v>
                </c:pt>
                <c:pt idx="759">
                  <c:v>2.0738075978477877E-2</c:v>
                </c:pt>
                <c:pt idx="760">
                  <c:v>2.0748001678489968E-2</c:v>
                </c:pt>
                <c:pt idx="761">
                  <c:v>2.0757676040623473E-2</c:v>
                </c:pt>
                <c:pt idx="762">
                  <c:v>2.0770816966470353E-2</c:v>
                </c:pt>
                <c:pt idx="763">
                  <c:v>2.0779936348195843E-2</c:v>
                </c:pt>
                <c:pt idx="764">
                  <c:v>2.0788804347955044E-2</c:v>
                </c:pt>
                <c:pt idx="765">
                  <c:v>2.0798604680641156E-2</c:v>
                </c:pt>
                <c:pt idx="766">
                  <c:v>2.0805786199157933E-2</c:v>
                </c:pt>
                <c:pt idx="767">
                  <c:v>2.0813900049449781E-2</c:v>
                </c:pt>
                <c:pt idx="768">
                  <c:v>2.0821762515456928E-2</c:v>
                </c:pt>
                <c:pt idx="769">
                  <c:v>2.0829373596646432E-2</c:v>
                </c:pt>
                <c:pt idx="770">
                  <c:v>2.0833435051445415E-2</c:v>
                </c:pt>
                <c:pt idx="771">
                  <c:v>2.0840621390562385E-2</c:v>
                </c:pt>
                <c:pt idx="772">
                  <c:v>2.0847673231777053E-2</c:v>
                </c:pt>
                <c:pt idx="773">
                  <c:v>2.0854692814888907E-2</c:v>
                </c:pt>
                <c:pt idx="774">
                  <c:v>2.0861782379918946E-2</c:v>
                </c:pt>
                <c:pt idx="775">
                  <c:v>2.0872430705010003E-2</c:v>
                </c:pt>
                <c:pt idx="776">
                  <c:v>2.0879909856715739E-2</c:v>
                </c:pt>
                <c:pt idx="777">
                  <c:v>2.0887575869571327E-2</c:v>
                </c:pt>
                <c:pt idx="778">
                  <c:v>2.0895428743967263E-2</c:v>
                </c:pt>
                <c:pt idx="779">
                  <c:v>2.0899905749360924E-2</c:v>
                </c:pt>
                <c:pt idx="780">
                  <c:v>2.0908090900818986E-2</c:v>
                </c:pt>
                <c:pt idx="781">
                  <c:v>2.0916462882303165E-2</c:v>
                </c:pt>
                <c:pt idx="782">
                  <c:v>2.0925021694194378E-2</c:v>
                </c:pt>
                <c:pt idx="783">
                  <c:v>2.0933767336895153E-2</c:v>
                </c:pt>
                <c:pt idx="784">
                  <c:v>2.094647010561158E-2</c:v>
                </c:pt>
                <c:pt idx="785">
                  <c:v>2.0955631022443431E-2</c:v>
                </c:pt>
                <c:pt idx="786">
                  <c:v>2.0964978804263783E-2</c:v>
                </c:pt>
                <c:pt idx="787">
                  <c:v>2.0974513451534355E-2</c:v>
                </c:pt>
                <c:pt idx="788">
                  <c:v>2.0984234964748789E-2</c:v>
                </c:pt>
                <c:pt idx="789">
                  <c:v>2.0994143344388452E-2</c:v>
                </c:pt>
                <c:pt idx="790">
                  <c:v>2.1004238590961722E-2</c:v>
                </c:pt>
                <c:pt idx="791">
                  <c:v>2.1014520704979445E-2</c:v>
                </c:pt>
                <c:pt idx="792">
                  <c:v>2.1018156412243028E-2</c:v>
                </c:pt>
                <c:pt idx="793">
                  <c:v>2.1028742477169664E-2</c:v>
                </c:pt>
                <c:pt idx="794">
                  <c:v>2.1039515355591294E-2</c:v>
                </c:pt>
                <c:pt idx="795">
                  <c:v>2.1050475047973929E-2</c:v>
                </c:pt>
                <c:pt idx="796">
                  <c:v>2.1068734305223137E-2</c:v>
                </c:pt>
                <c:pt idx="797">
                  <c:v>2.1081578357712686E-2</c:v>
                </c:pt>
                <c:pt idx="798">
                  <c:v>2.1091727836351878E-2</c:v>
                </c:pt>
                <c:pt idx="799">
                  <c:v>2.1103504909422952E-2</c:v>
                </c:pt>
                <c:pt idx="800">
                  <c:v>2.1111028798963281E-2</c:v>
                </c:pt>
                <c:pt idx="801">
                  <c:v>2.1123137473249086E-2</c:v>
                </c:pt>
                <c:pt idx="802">
                  <c:v>2.1135432987456758E-2</c:v>
                </c:pt>
                <c:pt idx="803">
                  <c:v>2.1147915342140111E-2</c:v>
                </c:pt>
                <c:pt idx="804">
                  <c:v>2.1160584537882686E-2</c:v>
                </c:pt>
                <c:pt idx="805">
                  <c:v>2.1178091691108625E-2</c:v>
                </c:pt>
                <c:pt idx="806">
                  <c:v>2.119117688446916E-2</c:v>
                </c:pt>
                <c:pt idx="807">
                  <c:v>2.1204448954727086E-2</c:v>
                </c:pt>
                <c:pt idx="808">
                  <c:v>2.121790790255533E-2</c:v>
                </c:pt>
                <c:pt idx="809">
                  <c:v>2.1226733153110078E-2</c:v>
                </c:pt>
                <c:pt idx="810">
                  <c:v>2.12405234077215E-2</c:v>
                </c:pt>
                <c:pt idx="811">
                  <c:v>2.1254500507644363E-2</c:v>
                </c:pt>
                <c:pt idx="812">
                  <c:v>2.1268664453524343E-2</c:v>
                </c:pt>
                <c:pt idx="813">
                  <c:v>2.1283015246012504E-2</c:v>
                </c:pt>
                <c:pt idx="814">
                  <c:v>2.1302586057290789E-2</c:v>
                </c:pt>
                <c:pt idx="815">
                  <c:v>2.1317353167702377E-2</c:v>
                </c:pt>
                <c:pt idx="816">
                  <c:v>2.1332307161399278E-2</c:v>
                </c:pt>
                <c:pt idx="817">
                  <c:v>2.1349171268025331E-2</c:v>
                </c:pt>
                <c:pt idx="818">
                  <c:v>2.1362775801669828E-2</c:v>
                </c:pt>
                <c:pt idx="819">
                  <c:v>2.137829044978827E-2</c:v>
                </c:pt>
                <c:pt idx="820">
                  <c:v>2.1393991984269327E-2</c:v>
                </c:pt>
                <c:pt idx="821">
                  <c:v>2.1409880405908726E-2</c:v>
                </c:pt>
                <c:pt idx="822">
                  <c:v>2.1420580587523646E-2</c:v>
                </c:pt>
                <c:pt idx="823">
                  <c:v>2.1436783290767186E-2</c:v>
                </c:pt>
                <c:pt idx="824">
                  <c:v>2.1453073289886403E-2</c:v>
                </c:pt>
                <c:pt idx="825">
                  <c:v>2.1469351026687122E-2</c:v>
                </c:pt>
                <c:pt idx="826">
                  <c:v>2.1485516942434873E-2</c:v>
                </c:pt>
                <c:pt idx="827">
                  <c:v>2.1506727487811701E-2</c:v>
                </c:pt>
                <c:pt idx="828">
                  <c:v>2.1522400007684937E-2</c:v>
                </c:pt>
                <c:pt idx="829">
                  <c:v>2.1537832659495621E-2</c:v>
                </c:pt>
                <c:pt idx="830">
                  <c:v>2.1553025442244182E-2</c:v>
                </c:pt>
                <c:pt idx="831">
                  <c:v>2.1562923128428557E-2</c:v>
                </c:pt>
                <c:pt idx="832">
                  <c:v>2.1577684956128627E-2</c:v>
                </c:pt>
                <c:pt idx="833">
                  <c:v>2.1592206952795699E-2</c:v>
                </c:pt>
                <c:pt idx="834">
                  <c:v>2.1606489117570682E-2</c:v>
                </c:pt>
                <c:pt idx="835">
                  <c:v>2.16205314496134E-2</c:v>
                </c:pt>
                <c:pt idx="836">
                  <c:v>2.1639144834230701E-2</c:v>
                </c:pt>
                <c:pt idx="837">
                  <c:v>2.1652658506779492E-2</c:v>
                </c:pt>
                <c:pt idx="838">
                  <c:v>2.1665932302804995E-2</c:v>
                </c:pt>
                <c:pt idx="839">
                  <c:v>2.1678966221452534E-2</c:v>
                </c:pt>
                <c:pt idx="840">
                  <c:v>2.1691760261867445E-2</c:v>
                </c:pt>
                <c:pt idx="841">
                  <c:v>2.1704314423226984E-2</c:v>
                </c:pt>
                <c:pt idx="842">
                  <c:v>2.1716628704708401E-2</c:v>
                </c:pt>
                <c:pt idx="843">
                  <c:v>2.1728703105513524E-2</c:v>
                </c:pt>
                <c:pt idx="844">
                  <c:v>2.1734644220364252E-2</c:v>
                </c:pt>
                <c:pt idx="845">
                  <c:v>2.1746304619354218E-2</c:v>
                </c:pt>
                <c:pt idx="846">
                  <c:v>2.17577251912261E-2</c:v>
                </c:pt>
                <c:pt idx="847">
                  <c:v>2.1768905935337108E-2</c:v>
                </c:pt>
                <c:pt idx="848">
                  <c:v>2.1779846851041673E-2</c:v>
                </c:pt>
                <c:pt idx="849">
                  <c:v>2.1796111973379006E-2</c:v>
                </c:pt>
                <c:pt idx="850">
                  <c:v>2.1806507188382913E-2</c:v>
                </c:pt>
                <c:pt idx="851">
                  <c:v>2.1816662516875189E-2</c:v>
                </c:pt>
                <c:pt idx="852">
                  <c:v>2.1826577958197639E-2</c:v>
                </c:pt>
                <c:pt idx="853">
                  <c:v>2.1832281152441218E-2</c:v>
                </c:pt>
                <c:pt idx="854">
                  <c:v>2.1841766521174831E-2</c:v>
                </c:pt>
                <c:pt idx="855">
                  <c:v>2.1851012043282141E-2</c:v>
                </c:pt>
                <c:pt idx="856">
                  <c:v>2.1860017718222845E-2</c:v>
                </c:pt>
                <c:pt idx="857">
                  <c:v>2.1872556835257215E-2</c:v>
                </c:pt>
                <c:pt idx="858">
                  <c:v>2.1881032940576115E-2</c:v>
                </c:pt>
                <c:pt idx="859">
                  <c:v>2.1889269154547624E-2</c:v>
                </c:pt>
                <c:pt idx="860">
                  <c:v>2.1897265476633888E-2</c:v>
                </c:pt>
                <c:pt idx="861">
                  <c:v>2.1901448367275554E-2</c:v>
                </c:pt>
                <c:pt idx="862">
                  <c:v>2.1909014948529298E-2</c:v>
                </c:pt>
                <c:pt idx="863">
                  <c:v>2.1916341679190876E-2</c:v>
                </c:pt>
                <c:pt idx="864">
                  <c:v>2.1923428558830747E-2</c:v>
                </c:pt>
                <c:pt idx="865">
                  <c:v>2.1930275587019359E-2</c:v>
                </c:pt>
                <c:pt idx="866">
                  <c:v>2.1940205651561056E-2</c:v>
                </c:pt>
                <c:pt idx="867">
                  <c:v>2.1946522716780797E-2</c:v>
                </c:pt>
                <c:pt idx="868">
                  <c:v>2.195259988639453E-2</c:v>
                </c:pt>
                <c:pt idx="869">
                  <c:v>2.1959491371842388E-2</c:v>
                </c:pt>
                <c:pt idx="870">
                  <c:v>2.1960912942661559E-2</c:v>
                </c:pt>
                <c:pt idx="871">
                  <c:v>2.1969392017751221E-2</c:v>
                </c:pt>
                <c:pt idx="872">
                  <c:v>2.1974509601161228E-2</c:v>
                </c:pt>
                <c:pt idx="873">
                  <c:v>2.1979387287150279E-2</c:v>
                </c:pt>
                <c:pt idx="874">
                  <c:v>2.1984025075401564E-2</c:v>
                </c:pt>
                <c:pt idx="875">
                  <c:v>2.1985556793287585E-2</c:v>
                </c:pt>
                <c:pt idx="876">
                  <c:v>2.1989821570184996E-2</c:v>
                </c:pt>
                <c:pt idx="877">
                  <c:v>2.1993989783675283E-2</c:v>
                </c:pt>
                <c:pt idx="878">
                  <c:v>2.1998152619453076E-2</c:v>
                </c:pt>
                <c:pt idx="879">
                  <c:v>2.2005342534696659E-2</c:v>
                </c:pt>
                <c:pt idx="880">
                  <c:v>2.2009769370982684E-2</c:v>
                </c:pt>
                <c:pt idx="881">
                  <c:v>2.2014347175869701E-2</c:v>
                </c:pt>
                <c:pt idx="882">
                  <c:v>2.2019075949546808E-2</c:v>
                </c:pt>
                <c:pt idx="883">
                  <c:v>2.2020881323830326E-2</c:v>
                </c:pt>
                <c:pt idx="884">
                  <c:v>2.202587878122908E-2</c:v>
                </c:pt>
                <c:pt idx="885">
                  <c:v>2.2031027180455798E-2</c:v>
                </c:pt>
                <c:pt idx="886">
                  <c:v>2.203632652170499E-2</c:v>
                </c:pt>
                <c:pt idx="887">
                  <c:v>2.2041776805168466E-2</c:v>
                </c:pt>
                <c:pt idx="888">
                  <c:v>2.2050618947437435E-2</c:v>
                </c:pt>
                <c:pt idx="889">
                  <c:v>2.2056404508397041E-2</c:v>
                </c:pt>
                <c:pt idx="890">
                  <c:v>2.2062341039863452E-2</c:v>
                </c:pt>
                <c:pt idx="891">
                  <c:v>2.2067960624086214E-2</c:v>
                </c:pt>
                <c:pt idx="892">
                  <c:v>2.2074219908279534E-2</c:v>
                </c:pt>
                <c:pt idx="893">
                  <c:v>2.2080630145304203E-2</c:v>
                </c:pt>
                <c:pt idx="894">
                  <c:v>2.2087191335403353E-2</c:v>
                </c:pt>
                <c:pt idx="895">
                  <c:v>2.2093903478830584E-2</c:v>
                </c:pt>
                <c:pt idx="896">
                  <c:v>2.2097254830666418E-2</c:v>
                </c:pt>
                <c:pt idx="897">
                  <c:v>2.2104235267200654E-2</c:v>
                </c:pt>
                <c:pt idx="898">
                  <c:v>2.2111366629983056E-2</c:v>
                </c:pt>
                <c:pt idx="899">
                  <c:v>2.2118648919268336E-2</c:v>
                </c:pt>
                <c:pt idx="900">
                  <c:v>2.2129728505093257E-2</c:v>
                </c:pt>
                <c:pt idx="901">
                  <c:v>2.2137346374096856E-2</c:v>
                </c:pt>
                <c:pt idx="902">
                  <c:v>2.214511519835273E-2</c:v>
                </c:pt>
                <c:pt idx="903">
                  <c:v>2.2154286437022948E-2</c:v>
                </c:pt>
                <c:pt idx="904">
                  <c:v>2.2161105713821322E-2</c:v>
                </c:pt>
                <c:pt idx="905">
                  <c:v>2.2170601419329722E-2</c:v>
                </c:pt>
                <c:pt idx="906">
                  <c:v>2.217770005395656E-2</c:v>
                </c:pt>
                <c:pt idx="907">
                  <c:v>2.2189860129918453E-2</c:v>
                </c:pt>
                <c:pt idx="908">
                  <c:v>2.2198609639285959E-2</c:v>
                </c:pt>
                <c:pt idx="909">
                  <c:v>2.2208834672065421E-2</c:v>
                </c:pt>
                <c:pt idx="910">
                  <c:v>2.2217897411318487E-2</c:v>
                </c:pt>
                <c:pt idx="911">
                  <c:v>2.222711110892189E-2</c:v>
                </c:pt>
                <c:pt idx="912">
                  <c:v>2.2236475765218113E-2</c:v>
                </c:pt>
                <c:pt idx="913">
                  <c:v>2.2244621416487902E-2</c:v>
                </c:pt>
                <c:pt idx="914">
                  <c:v>2.2254276620396363E-2</c:v>
                </c:pt>
                <c:pt idx="915">
                  <c:v>2.2264082774618332E-2</c:v>
                </c:pt>
                <c:pt idx="916">
                  <c:v>2.2274039879518519E-2</c:v>
                </c:pt>
                <c:pt idx="917">
                  <c:v>2.2285563439977923E-2</c:v>
                </c:pt>
                <c:pt idx="918">
                  <c:v>2.2295833856219367E-2</c:v>
                </c:pt>
                <c:pt idx="919">
                  <c:v>2.2306255233799401E-2</c:v>
                </c:pt>
                <c:pt idx="920">
                  <c:v>2.2316827573115417E-2</c:v>
                </c:pt>
                <c:pt idx="921">
                  <c:v>2.2327550874575254E-2</c:v>
                </c:pt>
                <c:pt idx="922">
                  <c:v>2.2338425138586762E-2</c:v>
                </c:pt>
                <c:pt idx="923">
                  <c:v>2.2349450365573474E-2</c:v>
                </c:pt>
                <c:pt idx="924">
                  <c:v>2.2360626555953694E-2</c:v>
                </c:pt>
                <c:pt idx="925">
                  <c:v>2.2371953710158793E-2</c:v>
                </c:pt>
                <c:pt idx="926">
                  <c:v>2.2381912608210208E-2</c:v>
                </c:pt>
                <c:pt idx="927">
                  <c:v>2.2393505267950142E-2</c:v>
                </c:pt>
                <c:pt idx="928">
                  <c:v>2.2405173560254919E-2</c:v>
                </c:pt>
                <c:pt idx="929">
                  <c:v>2.241686475927248E-2</c:v>
                </c:pt>
                <c:pt idx="930">
                  <c:v>2.2430041491435935E-2</c:v>
                </c:pt>
                <c:pt idx="931">
                  <c:v>2.2441628770861002E-2</c:v>
                </c:pt>
                <c:pt idx="932">
                  <c:v>2.2453141032549209E-2</c:v>
                </c:pt>
                <c:pt idx="933">
                  <c:v>2.2464578276283557E-2</c:v>
                </c:pt>
                <c:pt idx="934">
                  <c:v>2.2475940501844441E-2</c:v>
                </c:pt>
                <c:pt idx="935">
                  <c:v>2.2485735657587456E-2</c:v>
                </c:pt>
                <c:pt idx="936">
                  <c:v>2.2496952514071099E-2</c:v>
                </c:pt>
                <c:pt idx="937">
                  <c:v>2.2508094356032626E-2</c:v>
                </c:pt>
                <c:pt idx="938">
                  <c:v>2.252507101081664E-2</c:v>
                </c:pt>
                <c:pt idx="939">
                  <c:v>2.2531626349540951E-2</c:v>
                </c:pt>
                <c:pt idx="940">
                  <c:v>2.2542538461566897E-2</c:v>
                </c:pt>
                <c:pt idx="941">
                  <c:v>2.2553375553937011E-2</c:v>
                </c:pt>
                <c:pt idx="942">
                  <c:v>2.2564137626439537E-2</c:v>
                </c:pt>
                <c:pt idx="943">
                  <c:v>2.2574824678867927E-2</c:v>
                </c:pt>
                <c:pt idx="944">
                  <c:v>2.2585436711023494E-2</c:v>
                </c:pt>
                <c:pt idx="945">
                  <c:v>2.2595973722699697E-2</c:v>
                </c:pt>
                <c:pt idx="946">
                  <c:v>2.2606435713695229E-2</c:v>
                </c:pt>
                <c:pt idx="947">
                  <c:v>2.2616822683814011E-2</c:v>
                </c:pt>
                <c:pt idx="948">
                  <c:v>2.2622840364792236E-2</c:v>
                </c:pt>
                <c:pt idx="949">
                  <c:v>2.2633091463515487E-2</c:v>
                </c:pt>
                <c:pt idx="950">
                  <c:v>2.2643267553900073E-2</c:v>
                </c:pt>
                <c:pt idx="951">
                  <c:v>2.2653368635766533E-2</c:v>
                </c:pt>
                <c:pt idx="952">
                  <c:v>2.2673276714196167E-2</c:v>
                </c:pt>
                <c:pt idx="953">
                  <c:v>2.2677569055074332E-2</c:v>
                </c:pt>
                <c:pt idx="954">
                  <c:v>2.2687430873573469E-2</c:v>
                </c:pt>
                <c:pt idx="955">
                  <c:v>2.2697217669648131E-2</c:v>
                </c:pt>
                <c:pt idx="956">
                  <c:v>2.2705536328122632E-2</c:v>
                </c:pt>
                <c:pt idx="957">
                  <c:v>2.2715177838213751E-2</c:v>
                </c:pt>
                <c:pt idx="958">
                  <c:v>2.2724744329752061E-2</c:v>
                </c:pt>
                <c:pt idx="959">
                  <c:v>2.2734235802559254E-2</c:v>
                </c:pt>
                <c:pt idx="960">
                  <c:v>2.2743652256459728E-2</c:v>
                </c:pt>
                <c:pt idx="961">
                  <c:v>2.2754362964834379E-2</c:v>
                </c:pt>
                <c:pt idx="962">
                  <c:v>2.2763624598789983E-2</c:v>
                </c:pt>
                <c:pt idx="963">
                  <c:v>2.277281120887012E-2</c:v>
                </c:pt>
                <c:pt idx="964">
                  <c:v>2.2781922794897016E-2</c:v>
                </c:pt>
                <c:pt idx="965">
                  <c:v>2.2789609236320712E-2</c:v>
                </c:pt>
                <c:pt idx="966">
                  <c:v>2.2798575573177032E-2</c:v>
                </c:pt>
                <c:pt idx="967">
                  <c:v>2.2807466889940658E-2</c:v>
                </c:pt>
                <c:pt idx="968">
                  <c:v>2.2816283186444096E-2</c:v>
                </c:pt>
                <c:pt idx="969">
                  <c:v>2.2826355358198838E-2</c:v>
                </c:pt>
                <c:pt idx="970">
                  <c:v>2.2835016796303641E-2</c:v>
                </c:pt>
                <c:pt idx="971">
                  <c:v>2.2843603209173498E-2</c:v>
                </c:pt>
                <c:pt idx="972">
                  <c:v>2.2852114596635852E-2</c:v>
                </c:pt>
                <c:pt idx="973">
                  <c:v>2.286055095853123E-2</c:v>
                </c:pt>
                <c:pt idx="974">
                  <c:v>2.2868912294700151E-2</c:v>
                </c:pt>
                <c:pt idx="975">
                  <c:v>2.2877198604983141E-2</c:v>
                </c:pt>
                <c:pt idx="976">
                  <c:v>2.2885409889220717E-2</c:v>
                </c:pt>
                <c:pt idx="977">
                  <c:v>2.2893546147258633E-2</c:v>
                </c:pt>
                <c:pt idx="978">
                  <c:v>2.2900320002118245E-2</c:v>
                </c:pt>
                <c:pt idx="979">
                  <c:v>2.2908311065334346E-2</c:v>
                </c:pt>
                <c:pt idx="980">
                  <c:v>2.2916227106428898E-2</c:v>
                </c:pt>
                <c:pt idx="981">
                  <c:v>2.2924068125261415E-2</c:v>
                </c:pt>
                <c:pt idx="982">
                  <c:v>2.2931834121677912E-2</c:v>
                </c:pt>
                <c:pt idx="983">
                  <c:v>2.2940788136652648E-2</c:v>
                </c:pt>
                <c:pt idx="984">
                  <c:v>2.2948399207010549E-2</c:v>
                </c:pt>
                <c:pt idx="985">
                  <c:v>2.295593524996617E-2</c:v>
                </c:pt>
                <c:pt idx="986">
                  <c:v>2.2963396265375711E-2</c:v>
                </c:pt>
                <c:pt idx="987">
                  <c:v>2.29695387626195E-2</c:v>
                </c:pt>
                <c:pt idx="988">
                  <c:v>2.2976854621603298E-2</c:v>
                </c:pt>
                <c:pt idx="989">
                  <c:v>2.2984095457198522E-2</c:v>
                </c:pt>
                <c:pt idx="990">
                  <c:v>2.2991261269275497E-2</c:v>
                </c:pt>
                <c:pt idx="991">
                  <c:v>2.3003245020929691E-2</c:v>
                </c:pt>
                <c:pt idx="992">
                  <c:v>2.3006586771464683E-2</c:v>
                </c:pt>
                <c:pt idx="993">
                  <c:v>2.3013522590135331E-2</c:v>
                </c:pt>
                <c:pt idx="994">
                  <c:v>2.3020383380161859E-2</c:v>
                </c:pt>
                <c:pt idx="995">
                  <c:v>2.3027169141410928E-2</c:v>
                </c:pt>
                <c:pt idx="996">
                  <c:v>2.303387987375444E-2</c:v>
                </c:pt>
                <c:pt idx="997">
                  <c:v>2.3040515577064283E-2</c:v>
                </c:pt>
                <c:pt idx="998">
                  <c:v>2.3047076251212353E-2</c:v>
                </c:pt>
                <c:pt idx="999">
                  <c:v>2.305356189607316E-2</c:v>
                </c:pt>
                <c:pt idx="1000">
                  <c:v>2.3056432912915106E-2</c:v>
                </c:pt>
                <c:pt idx="1001">
                  <c:v>2.3062783373947338E-2</c:v>
                </c:pt>
                <c:pt idx="1002">
                  <c:v>2.3069058819233854E-2</c:v>
                </c:pt>
                <c:pt idx="1003">
                  <c:v>2.3075259248664659E-2</c:v>
                </c:pt>
                <c:pt idx="1004">
                  <c:v>2.3084864676806777E-2</c:v>
                </c:pt>
                <c:pt idx="1005">
                  <c:v>2.3090900143402811E-2</c:v>
                </c:pt>
                <c:pt idx="1006">
                  <c:v>2.3096860579877587E-2</c:v>
                </c:pt>
                <c:pt idx="1007">
                  <c:v>2.3102745986116075E-2</c:v>
                </c:pt>
                <c:pt idx="1008">
                  <c:v>2.3108556362005858E-2</c:v>
                </c:pt>
                <c:pt idx="1009">
                  <c:v>2.3113157062218392E-2</c:v>
                </c:pt>
                <c:pt idx="1010">
                  <c:v>2.3118822377949638E-2</c:v>
                </c:pt>
                <c:pt idx="1011">
                  <c:v>2.3124412667669108E-2</c:v>
                </c:pt>
                <c:pt idx="1012">
                  <c:v>2.3129927931276849E-2</c:v>
                </c:pt>
                <c:pt idx="1013">
                  <c:v>2.3136482782396658E-2</c:v>
                </c:pt>
                <c:pt idx="1014">
                  <c:v>2.314184297391705E-2</c:v>
                </c:pt>
                <c:pt idx="1015">
                  <c:v>2.3147128134343629E-2</c:v>
                </c:pt>
                <c:pt idx="1016">
                  <c:v>2.3152338263574438E-2</c:v>
                </c:pt>
                <c:pt idx="1017">
                  <c:v>2.3156378854149194E-2</c:v>
                </c:pt>
                <c:pt idx="1018">
                  <c:v>2.3161443959000959E-2</c:v>
                </c:pt>
                <c:pt idx="1019">
                  <c:v>2.3166434037062904E-2</c:v>
                </c:pt>
                <c:pt idx="1020">
                  <c:v>2.3171349088232374E-2</c:v>
                </c:pt>
                <c:pt idx="1021">
                  <c:v>2.3176189112425621E-2</c:v>
                </c:pt>
                <c:pt idx="1022">
                  <c:v>2.3182023378399662E-2</c:v>
                </c:pt>
                <c:pt idx="1023">
                  <c:v>2.3186708286559391E-2</c:v>
                </c:pt>
                <c:pt idx="1024">
                  <c:v>2.3191318162773013E-2</c:v>
                </c:pt>
                <c:pt idx="1025">
                  <c:v>2.3195853006946418E-2</c:v>
                </c:pt>
                <c:pt idx="1026">
                  <c:v>2.3200312818993322E-2</c:v>
                </c:pt>
                <c:pt idx="1027">
                  <c:v>2.3204697598832681E-2</c:v>
                </c:pt>
                <c:pt idx="1028">
                  <c:v>2.3209007346378221E-2</c:v>
                </c:pt>
                <c:pt idx="1029">
                  <c:v>2.3213242061546284E-2</c:v>
                </c:pt>
                <c:pt idx="1030">
                  <c:v>2.3216373105760857E-2</c:v>
                </c:pt>
                <c:pt idx="1031">
                  <c:v>2.3220464839441995E-2</c:v>
                </c:pt>
                <c:pt idx="1032">
                  <c:v>2.3224490676864128E-2</c:v>
                </c:pt>
                <c:pt idx="1033">
                  <c:v>2.3228458608131535E-2</c:v>
                </c:pt>
                <c:pt idx="1034">
                  <c:v>2.3232376623364713E-2</c:v>
                </c:pt>
                <c:pt idx="1035">
                  <c:v>2.3237264184942062E-2</c:v>
                </c:pt>
                <c:pt idx="1036">
                  <c:v>2.3241095977814021E-2</c:v>
                </c:pt>
                <c:pt idx="1037">
                  <c:v>2.3244886983598764E-2</c:v>
                </c:pt>
                <c:pt idx="1038">
                  <c:v>2.3248637202254452E-2</c:v>
                </c:pt>
                <c:pt idx="1039">
                  <c:v>2.3251345016073881E-2</c:v>
                </c:pt>
                <c:pt idx="1040">
                  <c:v>2.3255016340057593E-2</c:v>
                </c:pt>
                <c:pt idx="1041">
                  <c:v>2.3258646879361855E-2</c:v>
                </c:pt>
                <c:pt idx="1042">
                  <c:v>2.326223663394885E-2</c:v>
                </c:pt>
                <c:pt idx="1043">
                  <c:v>2.3266776487282103E-2</c:v>
                </c:pt>
                <c:pt idx="1044">
                  <c:v>2.3270281982376555E-2</c:v>
                </c:pt>
                <c:pt idx="1045">
                  <c:v>2.327374669007529E-2</c:v>
                </c:pt>
                <c:pt idx="1046">
                  <c:v>2.3277170610349548E-2</c:v>
                </c:pt>
                <c:pt idx="1047">
                  <c:v>2.3282992516592844E-2</c:v>
                </c:pt>
                <c:pt idx="1048">
                  <c:v>2.3286323632861525E-2</c:v>
                </c:pt>
                <c:pt idx="1049">
                  <c:v>2.3289613956454437E-2</c:v>
                </c:pt>
                <c:pt idx="1050">
                  <c:v>2.3292863487327373E-2</c:v>
                </c:pt>
                <c:pt idx="1051">
                  <c:v>2.3296072225445951E-2</c:v>
                </c:pt>
                <c:pt idx="1052">
                  <c:v>2.3295375829881886E-2</c:v>
                </c:pt>
                <c:pt idx="1053">
                  <c:v>2.3298513836966947E-2</c:v>
                </c:pt>
                <c:pt idx="1054">
                  <c:v>2.3301611061499229E-2</c:v>
                </c:pt>
                <c:pt idx="1055">
                  <c:v>2.3304667503453589E-2</c:v>
                </c:pt>
                <c:pt idx="1056">
                  <c:v>2.3311504023527392E-2</c:v>
                </c:pt>
                <c:pt idx="1057">
                  <c:v>2.3314468004402674E-2</c:v>
                </c:pt>
                <c:pt idx="1058">
                  <c:v>2.3318340407934502E-2</c:v>
                </c:pt>
                <c:pt idx="1059">
                  <c:v>2.3320273587143552E-2</c:v>
                </c:pt>
                <c:pt idx="1060">
                  <c:v>2.3320282607756947E-2</c:v>
                </c:pt>
                <c:pt idx="1061">
                  <c:v>2.332309161987171E-2</c:v>
                </c:pt>
                <c:pt idx="1062">
                  <c:v>2.3325859846620833E-2</c:v>
                </c:pt>
                <c:pt idx="1063">
                  <c:v>2.3328587287980006E-2</c:v>
                </c:pt>
                <c:pt idx="1064">
                  <c:v>2.3331273943922204E-2</c:v>
                </c:pt>
                <c:pt idx="1065">
                  <c:v>2.3336711301043953E-2</c:v>
                </c:pt>
                <c:pt idx="1066">
                  <c:v>2.33393081438685E-2</c:v>
                </c:pt>
                <c:pt idx="1067">
                  <c:v>2.334186419342785E-2</c:v>
                </c:pt>
                <c:pt idx="1068">
                  <c:v>2.3344379449694988E-2</c:v>
                </c:pt>
                <c:pt idx="1069">
                  <c:v>2.3344095441414213E-2</c:v>
                </c:pt>
                <c:pt idx="1070">
                  <c:v>2.3346537384289972E-2</c:v>
                </c:pt>
                <c:pt idx="1071">
                  <c:v>2.3348938541565056E-2</c:v>
                </c:pt>
                <c:pt idx="1072">
                  <c:v>2.3351298913220558E-2</c:v>
                </c:pt>
                <c:pt idx="1073">
                  <c:v>2.3353618499229456E-2</c:v>
                </c:pt>
                <c:pt idx="1074">
                  <c:v>2.335861432659201E-2</c:v>
                </c:pt>
                <c:pt idx="1075">
                  <c:v>2.3360844029044953E-2</c:v>
                </c:pt>
                <c:pt idx="1076">
                  <c:v>2.3363032937996926E-2</c:v>
                </c:pt>
                <c:pt idx="1077">
                  <c:v>2.3366077956186625E-2</c:v>
                </c:pt>
                <c:pt idx="1078">
                  <c:v>2.3367288375292363E-2</c:v>
                </c:pt>
                <c:pt idx="1079">
                  <c:v>2.336935490359162E-2</c:v>
                </c:pt>
                <c:pt idx="1080">
                  <c:v>2.3371380638289214E-2</c:v>
                </c:pt>
                <c:pt idx="1081">
                  <c:v>2.3373365579372869E-2</c:v>
                </c:pt>
                <c:pt idx="1082">
                  <c:v>2.3372659415495194E-2</c:v>
                </c:pt>
                <c:pt idx="1083">
                  <c:v>2.3374571143822392E-2</c:v>
                </c:pt>
                <c:pt idx="1084">
                  <c:v>2.3376442086270655E-2</c:v>
                </c:pt>
                <c:pt idx="1085">
                  <c:v>2.3378272242818375E-2</c:v>
                </c:pt>
                <c:pt idx="1086">
                  <c:v>2.3380061613449337E-2</c:v>
                </c:pt>
                <c:pt idx="1087">
                  <c:v>2.3384418558636166E-2</c:v>
                </c:pt>
                <c:pt idx="1088">
                  <c:v>2.3386117943786137E-2</c:v>
                </c:pt>
                <c:pt idx="1089">
                  <c:v>2.3387776535157622E-2</c:v>
                </c:pt>
                <c:pt idx="1090">
                  <c:v>2.3389394332723603E-2</c:v>
                </c:pt>
                <c:pt idx="1091">
                  <c:v>2.3388396677231471E-2</c:v>
                </c:pt>
                <c:pt idx="1092">
                  <c:v>2.3389941331997198E-2</c:v>
                </c:pt>
                <c:pt idx="1093">
                  <c:v>2.33914452007273E-2</c:v>
                </c:pt>
                <c:pt idx="1094">
                  <c:v>2.339290828340827E-2</c:v>
                </c:pt>
                <c:pt idx="1095">
                  <c:v>2.3394330580021199E-2</c:v>
                </c:pt>
                <c:pt idx="1096">
                  <c:v>2.3398244447344282E-2</c:v>
                </c:pt>
                <c:pt idx="1097">
                  <c:v>2.3399576687829653E-2</c:v>
                </c:pt>
                <c:pt idx="1098">
                  <c:v>2.3400868134384266E-2</c:v>
                </c:pt>
                <c:pt idx="1099">
                  <c:v>2.340211878699584E-2</c:v>
                </c:pt>
                <c:pt idx="1100">
                  <c:v>2.3403328645644726E-2</c:v>
                </c:pt>
                <c:pt idx="1101">
                  <c:v>2.340449771032356E-2</c:v>
                </c:pt>
                <c:pt idx="1102">
                  <c:v>2.3405625981012694E-2</c:v>
                </c:pt>
                <c:pt idx="1103">
                  <c:v>2.3406713457707212E-2</c:v>
                </c:pt>
                <c:pt idx="1104">
                  <c:v>2.3403651849306491E-2</c:v>
                </c:pt>
                <c:pt idx="1105">
                  <c:v>2.3404671980446448E-2</c:v>
                </c:pt>
                <c:pt idx="1106">
                  <c:v>2.3405651330608845E-2</c:v>
                </c:pt>
                <c:pt idx="1107">
                  <c:v>2.3406589899787889E-2</c:v>
                </c:pt>
                <c:pt idx="1108">
                  <c:v>2.3408298411927361E-2</c:v>
                </c:pt>
                <c:pt idx="1109">
                  <c:v>2.3412381643270315E-2</c:v>
                </c:pt>
                <c:pt idx="1110">
                  <c:v>2.3413183561668532E-2</c:v>
                </c:pt>
                <c:pt idx="1111">
                  <c:v>2.3413944685981264E-2</c:v>
                </c:pt>
                <c:pt idx="1112">
                  <c:v>2.3414665016208515E-2</c:v>
                </c:pt>
                <c:pt idx="1113">
                  <c:v>2.341295748781928E-2</c:v>
                </c:pt>
                <c:pt idx="1114">
                  <c:v>2.341360484696468E-2</c:v>
                </c:pt>
                <c:pt idx="1115">
                  <c:v>2.3414211419842124E-2</c:v>
                </c:pt>
                <c:pt idx="1116">
                  <c:v>2.3414777206438107E-2</c:v>
                </c:pt>
                <c:pt idx="1117">
                  <c:v>2.3417654755721141E-2</c:v>
                </c:pt>
                <c:pt idx="1118">
                  <c:v>2.3418130321253755E-2</c:v>
                </c:pt>
                <c:pt idx="1119">
                  <c:v>2.341856509265176E-2</c:v>
                </c:pt>
                <c:pt idx="1120">
                  <c:v>2.3418959069910254E-2</c:v>
                </c:pt>
                <c:pt idx="1121">
                  <c:v>2.3416994345069091E-2</c:v>
                </c:pt>
                <c:pt idx="1122">
                  <c:v>2.3417315413895246E-2</c:v>
                </c:pt>
                <c:pt idx="1123">
                  <c:v>2.3417595696410221E-2</c:v>
                </c:pt>
                <c:pt idx="1124">
                  <c:v>2.3417835192614016E-2</c:v>
                </c:pt>
                <c:pt idx="1125">
                  <c:v>2.3418033902501228E-2</c:v>
                </c:pt>
                <c:pt idx="1126">
                  <c:v>2.342046625628337E-2</c:v>
                </c:pt>
                <c:pt idx="1127">
                  <c:v>2.3420574674454745E-2</c:v>
                </c:pt>
                <c:pt idx="1128">
                  <c:v>2.3420642298466961E-2</c:v>
                </c:pt>
                <c:pt idx="1129">
                  <c:v>2.3421418053555014E-2</c:v>
                </c:pt>
                <c:pt idx="1130">
                  <c:v>2.3420655163996714E-2</c:v>
                </c:pt>
                <c:pt idx="1131">
                  <c:v>2.342060040551425E-2</c:v>
                </c:pt>
                <c:pt idx="1132">
                  <c:v>2.3420504852870172E-2</c:v>
                </c:pt>
                <c:pt idx="1133">
                  <c:v>2.3420368506064472E-2</c:v>
                </c:pt>
                <c:pt idx="1134">
                  <c:v>2.3417986907145326E-2</c:v>
                </c:pt>
                <c:pt idx="1135">
                  <c:v>2.341777775384779E-2</c:v>
                </c:pt>
                <c:pt idx="1136">
                  <c:v>2.3417527814233674E-2</c:v>
                </c:pt>
                <c:pt idx="1137">
                  <c:v>2.3417237088311081E-2</c:v>
                </c:pt>
                <c:pt idx="1138">
                  <c:v>2.3416905576077306E-2</c:v>
                </c:pt>
                <c:pt idx="1139">
                  <c:v>2.3418693747929639E-2</c:v>
                </c:pt>
                <c:pt idx="1140">
                  <c:v>2.3418271842054018E-2</c:v>
                </c:pt>
                <c:pt idx="1141">
                  <c:v>2.3417809142041335E-2</c:v>
                </c:pt>
                <c:pt idx="1142">
                  <c:v>2.341730564789405E-2</c:v>
                </c:pt>
                <c:pt idx="1143">
                  <c:v>2.341463622041362E-2</c:v>
                </c:pt>
                <c:pt idx="1144">
                  <c:v>2.3414059990412722E-2</c:v>
                </c:pt>
                <c:pt idx="1145">
                  <c:v>2.3413442974138464E-2</c:v>
                </c:pt>
                <c:pt idx="1146">
                  <c:v>2.3412785171588145E-2</c:v>
                </c:pt>
                <c:pt idx="1147">
                  <c:v>2.3412086582777974E-2</c:v>
                </c:pt>
                <c:pt idx="1148">
                  <c:v>2.3413428006574196E-2</c:v>
                </c:pt>
                <c:pt idx="1149">
                  <c:v>2.3412638953681172E-2</c:v>
                </c:pt>
                <c:pt idx="1150">
                  <c:v>2.3411809106712488E-2</c:v>
                </c:pt>
                <c:pt idx="1151">
                  <c:v>2.3410126736307726E-2</c:v>
                </c:pt>
                <c:pt idx="1152">
                  <c:v>2.3409212445935079E-2</c:v>
                </c:pt>
                <c:pt idx="1153">
                  <c:v>2.3408257364128451E-2</c:v>
                </c:pt>
                <c:pt idx="1154">
                  <c:v>2.3407261490895441E-2</c:v>
                </c:pt>
                <c:pt idx="1155">
                  <c:v>2.3406224826251244E-2</c:v>
                </c:pt>
                <c:pt idx="1156">
                  <c:v>2.3402468278213413E-2</c:v>
                </c:pt>
                <c:pt idx="1157">
                  <c:v>2.3401361968959523E-2</c:v>
                </c:pt>
                <c:pt idx="1158">
                  <c:v>2.3400214878759911E-2</c:v>
                </c:pt>
                <c:pt idx="1159">
                  <c:v>2.3399027007629046E-2</c:v>
                </c:pt>
                <c:pt idx="1160">
                  <c:v>2.3398456560499319E-2</c:v>
                </c:pt>
                <c:pt idx="1161">
                  <c:v>2.3399148219341269E-2</c:v>
                </c:pt>
                <c:pt idx="1162">
                  <c:v>2.3397826015132822E-2</c:v>
                </c:pt>
                <c:pt idx="1163">
                  <c:v>2.3397111200064762E-2</c:v>
                </c:pt>
                <c:pt idx="1164">
                  <c:v>2.3395059232793891E-2</c:v>
                </c:pt>
                <c:pt idx="1165">
                  <c:v>2.3394256825062174E-2</c:v>
                </c:pt>
                <c:pt idx="1166">
                  <c:v>2.3392129285324352E-2</c:v>
                </c:pt>
                <c:pt idx="1167">
                  <c:v>2.3390603124703278E-2</c:v>
                </c:pt>
                <c:pt idx="1168">
                  <c:v>2.3389669308551603E-2</c:v>
                </c:pt>
                <c:pt idx="1169">
                  <c:v>2.3387428429769569E-2</c:v>
                </c:pt>
                <c:pt idx="1170">
                  <c:v>2.3385779895492391E-2</c:v>
                </c:pt>
                <c:pt idx="1171">
                  <c:v>2.3384090570031969E-2</c:v>
                </c:pt>
                <c:pt idx="1172">
                  <c:v>2.3382360453406033E-2</c:v>
                </c:pt>
                <c:pt idx="1173">
                  <c:v>2.3378733894881293E-2</c:v>
                </c:pt>
                <c:pt idx="1174">
                  <c:v>2.3378777846728531E-2</c:v>
                </c:pt>
                <c:pt idx="1175">
                  <c:v>2.3376925356717489E-2</c:v>
                </c:pt>
                <c:pt idx="1176">
                  <c:v>2.3375032075619445E-2</c:v>
                </c:pt>
                <c:pt idx="1177">
                  <c:v>2.3373098003449597E-2</c:v>
                </c:pt>
                <c:pt idx="1178">
                  <c:v>2.3371123140230737E-2</c:v>
                </c:pt>
                <c:pt idx="1179">
                  <c:v>2.3369107485988194E-2</c:v>
                </c:pt>
                <c:pt idx="1180">
                  <c:v>2.3367051040739696E-2</c:v>
                </c:pt>
                <c:pt idx="1181">
                  <c:v>2.3365547519492377E-2</c:v>
                </c:pt>
                <c:pt idx="1182">
                  <c:v>2.3362815777310947E-2</c:v>
                </c:pt>
                <c:pt idx="1183">
                  <c:v>2.3360636959178817E-2</c:v>
                </c:pt>
                <c:pt idx="1184">
                  <c:v>2.3358417350134442E-2</c:v>
                </c:pt>
                <c:pt idx="1185">
                  <c:v>2.335615695019555E-2</c:v>
                </c:pt>
                <c:pt idx="1186">
                  <c:v>2.3353855759392535E-2</c:v>
                </c:pt>
                <c:pt idx="1187">
                  <c:v>2.3351513993490856E-2</c:v>
                </c:pt>
                <c:pt idx="1188">
                  <c:v>2.3349132731244372E-2</c:v>
                </c:pt>
                <c:pt idx="1189">
                  <c:v>2.3346713267144541E-2</c:v>
                </c:pt>
                <c:pt idx="1190">
                  <c:v>2.3344256895687886E-2</c:v>
                </c:pt>
                <c:pt idx="1191">
                  <c:v>2.3341764894384137E-2</c:v>
                </c:pt>
                <c:pt idx="1192">
                  <c:v>2.3339237979679885E-2</c:v>
                </c:pt>
                <c:pt idx="1193">
                  <c:v>2.3336676191860195E-2</c:v>
                </c:pt>
                <c:pt idx="1194">
                  <c:v>2.3334079530937732E-2</c:v>
                </c:pt>
                <c:pt idx="1195">
                  <c:v>2.3329784735140448E-2</c:v>
                </c:pt>
                <c:pt idx="1196">
                  <c:v>2.3328781589900989E-2</c:v>
                </c:pt>
                <c:pt idx="1197">
                  <c:v>2.332608030983483E-2</c:v>
                </c:pt>
                <c:pt idx="1198">
                  <c:v>2.3323344156767206E-2</c:v>
                </c:pt>
                <c:pt idx="1199">
                  <c:v>2.3320573130725976E-2</c:v>
                </c:pt>
                <c:pt idx="1200">
                  <c:v>2.3317767231731401E-2</c:v>
                </c:pt>
                <c:pt idx="1201">
                  <c:v>2.3314926459813874E-2</c:v>
                </c:pt>
                <c:pt idx="1202">
                  <c:v>2.3312050815001255E-2</c:v>
                </c:pt>
                <c:pt idx="1203">
                  <c:v>2.3308189203988448E-2</c:v>
                </c:pt>
                <c:pt idx="1204">
                  <c:v>2.3305241510583025E-2</c:v>
                </c:pt>
                <c:pt idx="1205">
                  <c:v>2.3302258946560385E-2</c:v>
                </c:pt>
                <c:pt idx="1206">
                  <c:v>2.3299241511949287E-2</c:v>
                </c:pt>
                <c:pt idx="1207">
                  <c:v>2.3296189206773257E-2</c:v>
                </c:pt>
                <c:pt idx="1208">
                  <c:v>2.3291543501668555E-2</c:v>
                </c:pt>
                <c:pt idx="1209">
                  <c:v>2.3288429523316279E-2</c:v>
                </c:pt>
                <c:pt idx="1210">
                  <c:v>2.3285280681065404E-2</c:v>
                </c:pt>
                <c:pt idx="1211">
                  <c:v>2.3282096974939093E-2</c:v>
                </c:pt>
                <c:pt idx="1212">
                  <c:v>2.3280404623417857E-2</c:v>
                </c:pt>
                <c:pt idx="1213">
                  <c:v>2.327714309544833E-2</c:v>
                </c:pt>
                <c:pt idx="1214">
                  <c:v>2.3274349566130351E-2</c:v>
                </c:pt>
                <c:pt idx="1215">
                  <c:v>2.3270515428434092E-2</c:v>
                </c:pt>
                <c:pt idx="1216">
                  <c:v>2.3267149289452133E-2</c:v>
                </c:pt>
                <c:pt idx="1217">
                  <c:v>2.3264243033375431E-2</c:v>
                </c:pt>
                <c:pt idx="1218">
                  <c:v>2.325784265315704E-2</c:v>
                </c:pt>
                <c:pt idx="1219">
                  <c:v>2.3254354690364597E-2</c:v>
                </c:pt>
                <c:pt idx="1220">
                  <c:v>2.3250831859587283E-2</c:v>
                </c:pt>
                <c:pt idx="1221">
                  <c:v>2.3247756747810405E-2</c:v>
                </c:pt>
                <c:pt idx="1222">
                  <c:v>2.3244161461847341E-2</c:v>
                </c:pt>
                <c:pt idx="1223">
                  <c:v>2.3240531305808238E-2</c:v>
                </c:pt>
                <c:pt idx="1224">
                  <c:v>2.32368662797297E-2</c:v>
                </c:pt>
                <c:pt idx="1225">
                  <c:v>2.3232694686983968E-2</c:v>
                </c:pt>
                <c:pt idx="1226">
                  <c:v>2.3228962648937701E-2</c:v>
                </c:pt>
                <c:pt idx="1227">
                  <c:v>2.3225195743125392E-2</c:v>
                </c:pt>
                <c:pt idx="1228">
                  <c:v>2.3221393969576752E-2</c:v>
                </c:pt>
                <c:pt idx="1229">
                  <c:v>2.3218018099840886E-2</c:v>
                </c:pt>
                <c:pt idx="1230">
                  <c:v>2.3214143854200241E-2</c:v>
                </c:pt>
                <c:pt idx="1231">
                  <c:v>2.3210234738755456E-2</c:v>
                </c:pt>
                <c:pt idx="1232">
                  <c:v>2.3206290753532671E-2</c:v>
                </c:pt>
                <c:pt idx="1233">
                  <c:v>2.3202311898573722E-2</c:v>
                </c:pt>
                <c:pt idx="1234">
                  <c:v>2.3198298173909979E-2</c:v>
                </c:pt>
                <c:pt idx="1235">
                  <c:v>2.3194249579580661E-2</c:v>
                </c:pt>
                <c:pt idx="1236">
                  <c:v>2.3190166115617136E-2</c:v>
                </c:pt>
                <c:pt idx="1237">
                  <c:v>2.3186047782058621E-2</c:v>
                </c:pt>
                <c:pt idx="1238">
                  <c:v>2.3181458515989149E-2</c:v>
                </c:pt>
                <c:pt idx="1239">
                  <c:v>2.3177273199572378E-2</c:v>
                </c:pt>
                <c:pt idx="1240">
                  <c:v>2.3173053015832612E-2</c:v>
                </c:pt>
                <c:pt idx="1241">
                  <c:v>2.3168797964804977E-2</c:v>
                </c:pt>
                <c:pt idx="1242">
                  <c:v>2.3164933071630103E-2</c:v>
                </c:pt>
                <c:pt idx="1243">
                  <c:v>2.3160605521275513E-2</c:v>
                </c:pt>
                <c:pt idx="1244">
                  <c:v>2.315624310158999E-2</c:v>
                </c:pt>
                <c:pt idx="1245">
                  <c:v>2.3151845812610129E-2</c:v>
                </c:pt>
                <c:pt idx="1246">
                  <c:v>2.3147413654375157E-2</c:v>
                </c:pt>
                <c:pt idx="1247">
                  <c:v>2.3142535447665945E-2</c:v>
                </c:pt>
                <c:pt idx="1248">
                  <c:v>2.3138036326663301E-2</c:v>
                </c:pt>
                <c:pt idx="1249">
                  <c:v>2.3133502338672656E-2</c:v>
                </c:pt>
                <c:pt idx="1250">
                  <c:v>2.3130543379084045E-2</c:v>
                </c:pt>
                <c:pt idx="1251">
                  <c:v>2.3124729825743453E-2</c:v>
                </c:pt>
                <c:pt idx="1252">
                  <c:v>2.3120088452809152E-2</c:v>
                </c:pt>
                <c:pt idx="1253">
                  <c:v>2.3115412210902082E-2</c:v>
                </c:pt>
                <c:pt idx="1254">
                  <c:v>2.3110701100064083E-2</c:v>
                </c:pt>
                <c:pt idx="1255">
                  <c:v>2.3105955120331752E-2</c:v>
                </c:pt>
                <c:pt idx="1256">
                  <c:v>2.3101174271752151E-2</c:v>
                </c:pt>
                <c:pt idx="1257">
                  <c:v>2.3096358554364493E-2</c:v>
                </c:pt>
                <c:pt idx="1258">
                  <c:v>2.3091507968213222E-2</c:v>
                </c:pt>
                <c:pt idx="1259">
                  <c:v>2.3086622513342786E-2</c:v>
                </c:pt>
                <c:pt idx="1260">
                  <c:v>2.3080952080921414E-2</c:v>
                </c:pt>
                <c:pt idx="1261">
                  <c:v>2.3076002495349093E-2</c:v>
                </c:pt>
                <c:pt idx="1262">
                  <c:v>2.3071018045446999E-2</c:v>
                </c:pt>
                <c:pt idx="1263">
                  <c:v>2.3065998731259842E-2</c:v>
                </c:pt>
                <c:pt idx="1264">
                  <c:v>2.3061672209708999E-2</c:v>
                </c:pt>
                <c:pt idx="1265">
                  <c:v>2.3056577543433373E-2</c:v>
                </c:pt>
                <c:pt idx="1266">
                  <c:v>2.3051448008749694E-2</c:v>
                </c:pt>
                <c:pt idx="1267">
                  <c:v>2.3046283605699793E-2</c:v>
                </c:pt>
                <c:pt idx="1268">
                  <c:v>2.3041084334330726E-2</c:v>
                </c:pt>
                <c:pt idx="1269">
                  <c:v>2.3035500573674539E-2</c:v>
                </c:pt>
                <c:pt idx="1270">
                  <c:v>2.3030234388399389E-2</c:v>
                </c:pt>
                <c:pt idx="1271">
                  <c:v>2.302493333706827E-2</c:v>
                </c:pt>
                <c:pt idx="1272">
                  <c:v>2.30195974197136E-2</c:v>
                </c:pt>
                <c:pt idx="1273">
                  <c:v>2.3014564954311024E-2</c:v>
                </c:pt>
                <c:pt idx="1274">
                  <c:v>2.3009156474002142E-2</c:v>
                </c:pt>
                <c:pt idx="1275">
                  <c:v>2.3003713125703512E-2</c:v>
                </c:pt>
                <c:pt idx="1276">
                  <c:v>2.2998234909464808E-2</c:v>
                </c:pt>
                <c:pt idx="1277">
                  <c:v>2.29923948443214E-2</c:v>
                </c:pt>
                <c:pt idx="1278">
                  <c:v>2.2986849731841213E-2</c:v>
                </c:pt>
                <c:pt idx="1279">
                  <c:v>2.2981269753672467E-2</c:v>
                </c:pt>
                <c:pt idx="1280">
                  <c:v>2.297565490986379E-2</c:v>
                </c:pt>
                <c:pt idx="1281">
                  <c:v>2.2970005200455706E-2</c:v>
                </c:pt>
                <c:pt idx="1282">
                  <c:v>2.2964633387975952E-2</c:v>
                </c:pt>
                <c:pt idx="1283">
                  <c:v>2.2958911097516198E-2</c:v>
                </c:pt>
                <c:pt idx="1284">
                  <c:v>2.2953153939513755E-2</c:v>
                </c:pt>
                <c:pt idx="1285">
                  <c:v>2.2947361914015682E-2</c:v>
                </c:pt>
                <c:pt idx="1286">
                  <c:v>2.2941535021076882E-2</c:v>
                </c:pt>
                <c:pt idx="1287">
                  <c:v>2.2935673260747032E-2</c:v>
                </c:pt>
                <c:pt idx="1288">
                  <c:v>2.2929776633078412E-2</c:v>
                </c:pt>
                <c:pt idx="1289">
                  <c:v>2.2923845138123317E-2</c:v>
                </c:pt>
                <c:pt idx="1290">
                  <c:v>2.2917588872189792E-2</c:v>
                </c:pt>
                <c:pt idx="1291">
                  <c:v>2.2911590509562117E-2</c:v>
                </c:pt>
                <c:pt idx="1292">
                  <c:v>2.2905557281891552E-2</c:v>
                </c:pt>
                <c:pt idx="1293">
                  <c:v>2.2899489189226723E-2</c:v>
                </c:pt>
                <c:pt idx="1294">
                  <c:v>2.2893386231624367E-2</c:v>
                </c:pt>
                <c:pt idx="1295">
                  <c:v>2.2887523958341448E-2</c:v>
                </c:pt>
                <c:pt idx="1296">
                  <c:v>2.2881348393871216E-2</c:v>
                </c:pt>
                <c:pt idx="1297">
                  <c:v>2.2875137962543268E-2</c:v>
                </c:pt>
                <c:pt idx="1298">
                  <c:v>2.2868892664412506E-2</c:v>
                </c:pt>
                <c:pt idx="1299">
                  <c:v>2.2862348471348864E-2</c:v>
                </c:pt>
                <c:pt idx="1300">
                  <c:v>2.2856036325212752E-2</c:v>
                </c:pt>
                <c:pt idx="1301">
                  <c:v>2.2849689314511923E-2</c:v>
                </c:pt>
                <c:pt idx="1302">
                  <c:v>2.284330743929771E-2</c:v>
                </c:pt>
                <c:pt idx="1303">
                  <c:v>2.2837143173682514E-2</c:v>
                </c:pt>
                <c:pt idx="1304">
                  <c:v>2.2830688675913959E-2</c:v>
                </c:pt>
                <c:pt idx="1305">
                  <c:v>2.2824199311737365E-2</c:v>
                </c:pt>
                <c:pt idx="1306">
                  <c:v>2.2817675081210246E-2</c:v>
                </c:pt>
                <c:pt idx="1307">
                  <c:v>2.2810656269879999E-2</c:v>
                </c:pt>
                <c:pt idx="1308">
                  <c:v>2.2804051520549481E-2</c:v>
                </c:pt>
                <c:pt idx="1309">
                  <c:v>2.2797411900953503E-2</c:v>
                </c:pt>
                <c:pt idx="1310">
                  <c:v>2.2790737411143635E-2</c:v>
                </c:pt>
                <c:pt idx="1311">
                  <c:v>2.2784028051188648E-2</c:v>
                </c:pt>
                <c:pt idx="1312">
                  <c:v>2.277615411679788E-2</c:v>
                </c:pt>
                <c:pt idx="1313">
                  <c:v>2.2769389579031359E-2</c:v>
                </c:pt>
                <c:pt idx="1314">
                  <c:v>2.2762590181519864E-2</c:v>
                </c:pt>
                <c:pt idx="1315">
                  <c:v>2.2755755924324186E-2</c:v>
                </c:pt>
                <c:pt idx="1316">
                  <c:v>2.2749958201452144E-2</c:v>
                </c:pt>
                <c:pt idx="1317">
                  <c:v>2.2743039621964917E-2</c:v>
                </c:pt>
                <c:pt idx="1318">
                  <c:v>2.2736293798290071E-2</c:v>
                </c:pt>
                <c:pt idx="1319">
                  <c:v>2.2729097853962359E-2</c:v>
                </c:pt>
                <c:pt idx="1320">
                  <c:v>2.2721467724940214E-2</c:v>
                </c:pt>
                <c:pt idx="1321">
                  <c:v>2.2714418454243417E-2</c:v>
                </c:pt>
                <c:pt idx="1322">
                  <c:v>2.2707334320194894E-2</c:v>
                </c:pt>
                <c:pt idx="1323">
                  <c:v>2.2700215322856786E-2</c:v>
                </c:pt>
                <c:pt idx="1324">
                  <c:v>2.2693061462285818E-2</c:v>
                </c:pt>
                <c:pt idx="1325">
                  <c:v>2.2686435682555767E-2</c:v>
                </c:pt>
                <c:pt idx="1326">
                  <c:v>2.2679203278194573E-2</c:v>
                </c:pt>
                <c:pt idx="1327">
                  <c:v>2.267193600474186E-2</c:v>
                </c:pt>
                <c:pt idx="1328">
                  <c:v>2.2664633862261484E-2</c:v>
                </c:pt>
                <c:pt idx="1329">
                  <c:v>2.2656769213142601E-2</c:v>
                </c:pt>
                <c:pt idx="1330">
                  <c:v>2.2649406174492848E-2</c:v>
                </c:pt>
                <c:pt idx="1331">
                  <c:v>2.2642008273045189E-2</c:v>
                </c:pt>
                <c:pt idx="1332">
                  <c:v>2.2634575508869863E-2</c:v>
                </c:pt>
                <c:pt idx="1333">
                  <c:v>2.26271078820236E-2</c:v>
                </c:pt>
                <c:pt idx="1334">
                  <c:v>2.2620088761752321E-2</c:v>
                </c:pt>
                <c:pt idx="1335">
                  <c:v>2.2612542538047956E-2</c:v>
                </c:pt>
                <c:pt idx="1336">
                  <c:v>2.2604961445880794E-2</c:v>
                </c:pt>
                <c:pt idx="1337">
                  <c:v>2.2597497178598439E-2</c:v>
                </c:pt>
                <c:pt idx="1338">
                  <c:v>2.2589694656440513E-2</c:v>
                </c:pt>
                <c:pt idx="1339">
                  <c:v>2.2582008959312297E-2</c:v>
                </c:pt>
                <c:pt idx="1340">
                  <c:v>2.2574288394008626E-2</c:v>
                </c:pt>
                <c:pt idx="1341">
                  <c:v>2.2566532960600728E-2</c:v>
                </c:pt>
                <c:pt idx="1342">
                  <c:v>2.2558330431096972E-2</c:v>
                </c:pt>
                <c:pt idx="1343">
                  <c:v>2.2550514181158721E-2</c:v>
                </c:pt>
                <c:pt idx="1344">
                  <c:v>2.254266306927085E-2</c:v>
                </c:pt>
                <c:pt idx="1345">
                  <c:v>2.2534777095511698E-2</c:v>
                </c:pt>
                <c:pt idx="1346">
                  <c:v>2.25268562599353E-2</c:v>
                </c:pt>
                <c:pt idx="1347">
                  <c:v>2.2519268134117539E-2</c:v>
                </c:pt>
                <c:pt idx="1348">
                  <c:v>2.2511268626057769E-2</c:v>
                </c:pt>
                <c:pt idx="1349">
                  <c:v>2.2503234250490566E-2</c:v>
                </c:pt>
                <c:pt idx="1350">
                  <c:v>2.2495165007487154E-2</c:v>
                </c:pt>
                <c:pt idx="1351">
                  <c:v>2.248672915730162E-2</c:v>
                </c:pt>
                <c:pt idx="1352">
                  <c:v>2.2478599152304879E-2</c:v>
                </c:pt>
                <c:pt idx="1353">
                  <c:v>2.2470434285974471E-2</c:v>
                </c:pt>
                <c:pt idx="1354">
                  <c:v>2.2462234558391435E-2</c:v>
                </c:pt>
                <c:pt idx="1355">
                  <c:v>2.2453999969617909E-2</c:v>
                </c:pt>
                <c:pt idx="1356">
                  <c:v>2.244601733769748E-2</c:v>
                </c:pt>
                <c:pt idx="1357">
                  <c:v>2.2437704024823927E-2</c:v>
                </c:pt>
                <c:pt idx="1358">
                  <c:v>2.2429355845133062E-2</c:v>
                </c:pt>
                <c:pt idx="1359">
                  <c:v>2.2420972798708388E-2</c:v>
                </c:pt>
                <c:pt idx="1360">
                  <c:v>2.2412554885630948E-2</c:v>
                </c:pt>
                <c:pt idx="1361">
                  <c:v>2.2404102105976882E-2</c:v>
                </c:pt>
                <c:pt idx="1362">
                  <c:v>2.239561445982232E-2</c:v>
                </c:pt>
                <c:pt idx="1363">
                  <c:v>2.2387091947255675E-2</c:v>
                </c:pt>
                <c:pt idx="1364">
                  <c:v>2.2378175414294797E-2</c:v>
                </c:pt>
                <c:pt idx="1365">
                  <c:v>2.2369598248329386E-2</c:v>
                </c:pt>
                <c:pt idx="1366">
                  <c:v>2.2360986225826121E-2</c:v>
                </c:pt>
                <c:pt idx="1367">
                  <c:v>2.2352339346848684E-2</c:v>
                </c:pt>
                <c:pt idx="1368">
                  <c:v>2.2343956390989454E-2</c:v>
                </c:pt>
                <c:pt idx="1369">
                  <c:v>2.2335280556168485E-2</c:v>
                </c:pt>
                <c:pt idx="1370">
                  <c:v>2.232645810640899E-2</c:v>
                </c:pt>
                <c:pt idx="1371">
                  <c:v>2.2317656665433894E-2</c:v>
                </c:pt>
                <c:pt idx="1372">
                  <c:v>2.2308678268317284E-2</c:v>
                </c:pt>
                <c:pt idx="1373">
                  <c:v>2.229981619053123E-2</c:v>
                </c:pt>
                <c:pt idx="1374">
                  <c:v>2.2290919252948682E-2</c:v>
                </c:pt>
                <c:pt idx="1375">
                  <c:v>2.228198745565339E-2</c:v>
                </c:pt>
                <c:pt idx="1376">
                  <c:v>2.2273020798712889E-2</c:v>
                </c:pt>
                <c:pt idx="1377">
                  <c:v>2.226411584321171E-2</c:v>
                </c:pt>
                <c:pt idx="1378">
                  <c:v>2.2255070344233616E-2</c:v>
                </c:pt>
                <c:pt idx="1379">
                  <c:v>2.2245989980167198E-2</c:v>
                </c:pt>
                <c:pt idx="1380">
                  <c:v>2.2236874751095956E-2</c:v>
                </c:pt>
                <c:pt idx="1381">
                  <c:v>2.2227664622093246E-2</c:v>
                </c:pt>
                <c:pt idx="1382">
                  <c:v>2.2218488808929442E-2</c:v>
                </c:pt>
                <c:pt idx="1383">
                  <c:v>2.2209278136674247E-2</c:v>
                </c:pt>
                <c:pt idx="1384">
                  <c:v>2.22000326053979E-2</c:v>
                </c:pt>
                <c:pt idx="1385">
                  <c:v>2.2190752215184149E-2</c:v>
                </c:pt>
                <c:pt idx="1386">
                  <c:v>2.2181451216417736E-2</c:v>
                </c:pt>
                <c:pt idx="1387">
                  <c:v>2.2172091934746584E-2</c:v>
                </c:pt>
                <c:pt idx="1388">
                  <c:v>2.2162697788765638E-2</c:v>
                </c:pt>
                <c:pt idx="1389">
                  <c:v>2.2153263765136676E-2</c:v>
                </c:pt>
                <c:pt idx="1390">
                  <c:v>2.2143804904242774E-2</c:v>
                </c:pt>
                <c:pt idx="1391">
                  <c:v>2.2134306165875226E-2</c:v>
                </c:pt>
                <c:pt idx="1392">
                  <c:v>2.2124772563558916E-2</c:v>
                </c:pt>
                <c:pt idx="1393">
                  <c:v>2.2115204097382251E-2</c:v>
                </c:pt>
                <c:pt idx="1394">
                  <c:v>2.2105660064276982E-2</c:v>
                </c:pt>
                <c:pt idx="1395">
                  <c:v>2.2096031089111623E-2</c:v>
                </c:pt>
                <c:pt idx="1396">
                  <c:v>2.208636725589767E-2</c:v>
                </c:pt>
                <c:pt idx="1397">
                  <c:v>2.2076668564724271E-2</c:v>
                </c:pt>
                <c:pt idx="1398">
                  <c:v>2.2066935015667071E-2</c:v>
                </c:pt>
                <c:pt idx="1399">
                  <c:v>2.2057061164346085E-2</c:v>
                </c:pt>
                <c:pt idx="1400">
                  <c:v>2.2047248653693785E-2</c:v>
                </c:pt>
                <c:pt idx="1401">
                  <c:v>2.2037401279917917E-2</c:v>
                </c:pt>
                <c:pt idx="1402">
                  <c:v>2.2027519043106895E-2</c:v>
                </c:pt>
                <c:pt idx="1403">
                  <c:v>2.2017744405136264E-2</c:v>
                </c:pt>
                <c:pt idx="1404">
                  <c:v>2.2007801710570079E-2</c:v>
                </c:pt>
                <c:pt idx="1405">
                  <c:v>2.199782415871173E-2</c:v>
                </c:pt>
                <c:pt idx="1406">
                  <c:v>2.1987811749653068E-2</c:v>
                </c:pt>
                <c:pt idx="1407">
                  <c:v>2.1977764483477845E-2</c:v>
                </c:pt>
                <c:pt idx="1408">
                  <c:v>2.19674935037362E-2</c:v>
                </c:pt>
                <c:pt idx="1409">
                  <c:v>2.1957367228306979E-2</c:v>
                </c:pt>
                <c:pt idx="1410">
                  <c:v>2.1947206090599036E-2</c:v>
                </c:pt>
                <c:pt idx="1411">
                  <c:v>2.1937010090703243E-2</c:v>
                </c:pt>
                <c:pt idx="1412">
                  <c:v>2.1926779228722749E-2</c:v>
                </c:pt>
                <c:pt idx="1413">
                  <c:v>2.1916513504748426E-2</c:v>
                </c:pt>
                <c:pt idx="1414">
                  <c:v>2.1906212918883422E-2</c:v>
                </c:pt>
                <c:pt idx="1415">
                  <c:v>2.189587747122106E-2</c:v>
                </c:pt>
                <c:pt idx="1416">
                  <c:v>2.1885944612065927E-2</c:v>
                </c:pt>
                <c:pt idx="1417">
                  <c:v>2.1875555003651022E-2</c:v>
                </c:pt>
                <c:pt idx="1418">
                  <c:v>2.1865130542655056E-2</c:v>
                </c:pt>
                <c:pt idx="1419">
                  <c:v>2.1854671229156186E-2</c:v>
                </c:pt>
                <c:pt idx="1420">
                  <c:v>2.184397806515944E-2</c:v>
                </c:pt>
                <c:pt idx="1421">
                  <c:v>2.183313269298659E-2</c:v>
                </c:pt>
                <c:pt idx="1422">
                  <c:v>2.1822553215493409E-2</c:v>
                </c:pt>
                <c:pt idx="1423">
                  <c:v>2.1811938876993689E-2</c:v>
                </c:pt>
                <c:pt idx="1424">
                  <c:v>2.1801289677583213E-2</c:v>
                </c:pt>
                <c:pt idx="1425">
                  <c:v>2.1790953225005426E-2</c:v>
                </c:pt>
                <c:pt idx="1426">
                  <c:v>2.1780243690327238E-2</c:v>
                </c:pt>
                <c:pt idx="1427">
                  <c:v>2.1769499300310101E-2</c:v>
                </c:pt>
                <c:pt idx="1428">
                  <c:v>2.1758720055051271E-2</c:v>
                </c:pt>
                <c:pt idx="1429">
                  <c:v>2.1747520770467429E-2</c:v>
                </c:pt>
                <c:pt idx="1430">
                  <c:v>2.1736662407741362E-2</c:v>
                </c:pt>
                <c:pt idx="1431">
                  <c:v>2.1725769184814309E-2</c:v>
                </c:pt>
                <c:pt idx="1432">
                  <c:v>2.1714841101794325E-2</c:v>
                </c:pt>
                <c:pt idx="1433">
                  <c:v>2.1704301003343862E-2</c:v>
                </c:pt>
                <c:pt idx="1434">
                  <c:v>2.1693312628569182E-2</c:v>
                </c:pt>
                <c:pt idx="1435">
                  <c:v>2.1682289399211983E-2</c:v>
                </c:pt>
                <c:pt idx="1436">
                  <c:v>2.1671231315353312E-2</c:v>
                </c:pt>
                <c:pt idx="1437">
                  <c:v>2.1660138377098535E-2</c:v>
                </c:pt>
                <c:pt idx="1438">
                  <c:v>2.1648540547504268E-2</c:v>
                </c:pt>
                <c:pt idx="1439">
                  <c:v>2.1637368446736728E-2</c:v>
                </c:pt>
                <c:pt idx="1440">
                  <c:v>2.1626161486706375E-2</c:v>
                </c:pt>
                <c:pt idx="1441">
                  <c:v>2.1614752914797367E-2</c:v>
                </c:pt>
                <c:pt idx="1442">
                  <c:v>2.1603642989291915E-2</c:v>
                </c:pt>
                <c:pt idx="1443">
                  <c:v>2.1592331452119026E-2</c:v>
                </c:pt>
                <c:pt idx="1444">
                  <c:v>2.1580985056113108E-2</c:v>
                </c:pt>
                <c:pt idx="1445">
                  <c:v>2.1569603801377318E-2</c:v>
                </c:pt>
                <c:pt idx="1446">
                  <c:v>2.155873350056307E-2</c:v>
                </c:pt>
                <c:pt idx="1447">
                  <c:v>2.1547295420232409E-2</c:v>
                </c:pt>
                <c:pt idx="1448">
                  <c:v>2.1535842866419186E-2</c:v>
                </c:pt>
                <c:pt idx="1449">
                  <c:v>2.1524396219010367E-2</c:v>
                </c:pt>
                <c:pt idx="1450">
                  <c:v>2.1512975857811867E-2</c:v>
                </c:pt>
                <c:pt idx="1451">
                  <c:v>2.1501077191201208E-2</c:v>
                </c:pt>
                <c:pt idx="1452">
                  <c:v>2.1489763918368182E-2</c:v>
                </c:pt>
                <c:pt idx="1453">
                  <c:v>2.1478503144275393E-2</c:v>
                </c:pt>
                <c:pt idx="1454">
                  <c:v>2.1467294868763209E-2</c:v>
                </c:pt>
                <c:pt idx="1455">
                  <c:v>2.1456625760058544E-2</c:v>
                </c:pt>
                <c:pt idx="1456">
                  <c:v>2.1445513189325603E-2</c:v>
                </c:pt>
                <c:pt idx="1457">
                  <c:v>2.1434453106479328E-2</c:v>
                </c:pt>
                <c:pt idx="1458">
                  <c:v>2.1423445511373838E-2</c:v>
                </c:pt>
                <c:pt idx="1459">
                  <c:v>2.141249040386865E-2</c:v>
                </c:pt>
                <c:pt idx="1460">
                  <c:v>2.1401147676979888E-2</c:v>
                </c:pt>
                <c:pt idx="1461">
                  <c:v>2.1390306887103829E-2</c:v>
                </c:pt>
                <c:pt idx="1462">
                  <c:v>2.1379518594555839E-2</c:v>
                </c:pt>
                <c:pt idx="1463">
                  <c:v>2.1367390010414954E-2</c:v>
                </c:pt>
                <c:pt idx="1464">
                  <c:v>2.1356711086270679E-2</c:v>
                </c:pt>
                <c:pt idx="1465">
                  <c:v>2.1346084655607458E-2</c:v>
                </c:pt>
                <c:pt idx="1466">
                  <c:v>2.1335510718275864E-2</c:v>
                </c:pt>
                <c:pt idx="1467">
                  <c:v>2.1324989274134065E-2</c:v>
                </c:pt>
                <c:pt idx="1468">
                  <c:v>2.1314884941534318E-2</c:v>
                </c:pt>
                <c:pt idx="1469">
                  <c:v>2.1304459059559404E-2</c:v>
                </c:pt>
                <c:pt idx="1470">
                  <c:v>2.129408566029416E-2</c:v>
                </c:pt>
                <c:pt idx="1471">
                  <c:v>2.1283764743618417E-2</c:v>
                </c:pt>
                <c:pt idx="1472">
                  <c:v>2.1273496309395231E-2</c:v>
                </c:pt>
                <c:pt idx="1473">
                  <c:v>2.1262962958118747E-2</c:v>
                </c:pt>
                <c:pt idx="1474">
                  <c:v>2.1252706914783127E-2</c:v>
                </c:pt>
                <c:pt idx="1475">
                  <c:v>2.1242707458452928E-2</c:v>
                </c:pt>
                <c:pt idx="1476">
                  <c:v>2.1232658446550777E-2</c:v>
                </c:pt>
                <c:pt idx="1477">
                  <c:v>2.122256937535175E-2</c:v>
                </c:pt>
                <c:pt idx="1478">
                  <c:v>2.1212717897919099E-2</c:v>
                </c:pt>
                <c:pt idx="1479">
                  <c:v>2.1202826360910976E-2</c:v>
                </c:pt>
                <c:pt idx="1480">
                  <c:v>2.1192904290410444E-2</c:v>
                </c:pt>
                <c:pt idx="1481">
                  <c:v>2.1183200760838995E-2</c:v>
                </c:pt>
                <c:pt idx="1482">
                  <c:v>2.1173466697499074E-2</c:v>
                </c:pt>
                <c:pt idx="1483">
                  <c:v>2.1163785125117643E-2</c:v>
                </c:pt>
                <c:pt idx="1484">
                  <c:v>2.1154156043555403E-2</c:v>
                </c:pt>
                <c:pt idx="1485">
                  <c:v>2.1144579452680654E-2</c:v>
                </c:pt>
                <c:pt idx="1486">
                  <c:v>2.113505535235663E-2</c:v>
                </c:pt>
                <c:pt idx="1487">
                  <c:v>2.1125583742461762E-2</c:v>
                </c:pt>
                <c:pt idx="1488">
                  <c:v>2.1116164622861817E-2</c:v>
                </c:pt>
                <c:pt idx="1489">
                  <c:v>2.1106797993425096E-2</c:v>
                </c:pt>
                <c:pt idx="1490">
                  <c:v>2.1097483854022429E-2</c:v>
                </c:pt>
                <c:pt idx="1491">
                  <c:v>2.1088222204527184E-2</c:v>
                </c:pt>
                <c:pt idx="1492">
                  <c:v>2.1079013044812724E-2</c:v>
                </c:pt>
                <c:pt idx="1493">
                  <c:v>2.1069814971770597E-2</c:v>
                </c:pt>
                <c:pt idx="1494">
                  <c:v>2.1060868565180493E-2</c:v>
                </c:pt>
                <c:pt idx="1495">
                  <c:v>2.1051700503075046E-2</c:v>
                </c:pt>
                <c:pt idx="1496">
                  <c:v>2.1042701301214849E-2</c:v>
                </c:pt>
                <c:pt idx="1497">
                  <c:v>2.1033754588504795E-2</c:v>
                </c:pt>
                <c:pt idx="1498">
                  <c:v>2.1024860364825849E-2</c:v>
                </c:pt>
                <c:pt idx="1499">
                  <c:v>2.1016018630051377E-2</c:v>
                </c:pt>
                <c:pt idx="1500">
                  <c:v>2.1007229384064872E-2</c:v>
                </c:pt>
                <c:pt idx="1501">
                  <c:v>2.099849262673717E-2</c:v>
                </c:pt>
                <c:pt idx="1502">
                  <c:v>2.098980835795683E-2</c:v>
                </c:pt>
                <c:pt idx="1503">
                  <c:v>2.0981176577594685E-2</c:v>
                </c:pt>
                <c:pt idx="1504">
                  <c:v>2.0972597285539296E-2</c:v>
                </c:pt>
                <c:pt idx="1505">
                  <c:v>2.0964070481669095E-2</c:v>
                </c:pt>
                <c:pt idx="1506">
                  <c:v>2.0955596165867577E-2</c:v>
                </c:pt>
                <c:pt idx="1507">
                  <c:v>2.0947164105554288E-2</c:v>
                </c:pt>
                <c:pt idx="1508">
                  <c:v>2.0938804998007106E-2</c:v>
                </c:pt>
                <c:pt idx="1509">
                  <c:v>2.0930488145712613E-2</c:v>
                </c:pt>
                <c:pt idx="1510">
                  <c:v>2.0922223781025852E-2</c:v>
                </c:pt>
                <c:pt idx="1511">
                  <c:v>2.0914011903830319E-2</c:v>
                </c:pt>
                <c:pt idx="1512">
                  <c:v>2.0905852514012044E-2</c:v>
                </c:pt>
                <c:pt idx="1513">
                  <c:v>2.0897745611464652E-2</c:v>
                </c:pt>
                <c:pt idx="1514">
                  <c:v>2.0889691196069107E-2</c:v>
                </c:pt>
                <c:pt idx="1515">
                  <c:v>2.0877108456047302E-2</c:v>
                </c:pt>
                <c:pt idx="1516">
                  <c:v>2.0869185710747237E-2</c:v>
                </c:pt>
                <c:pt idx="1517">
                  <c:v>2.0861315449044748E-2</c:v>
                </c:pt>
                <c:pt idx="1518">
                  <c:v>2.0853497670835254E-2</c:v>
                </c:pt>
                <c:pt idx="1519">
                  <c:v>2.0845732376022032E-2</c:v>
                </c:pt>
                <c:pt idx="1520">
                  <c:v>2.0837876387597234E-2</c:v>
                </c:pt>
                <c:pt idx="1521">
                  <c:v>2.0830206125380588E-2</c:v>
                </c:pt>
                <c:pt idx="1522">
                  <c:v>2.08225883368129E-2</c:v>
                </c:pt>
                <c:pt idx="1523">
                  <c:v>2.0815023021795758E-2</c:v>
                </c:pt>
                <c:pt idx="1524">
                  <c:v>2.0807693149208387E-2</c:v>
                </c:pt>
                <c:pt idx="1525">
                  <c:v>2.0800242752589744E-2</c:v>
                </c:pt>
                <c:pt idx="1526">
                  <c:v>2.0792844838648409E-2</c:v>
                </c:pt>
                <c:pt idx="1527">
                  <c:v>2.0785499407292879E-2</c:v>
                </c:pt>
                <c:pt idx="1528">
                  <c:v>2.0778206458418574E-2</c:v>
                </c:pt>
                <c:pt idx="1529">
                  <c:v>2.0769857485657E-2</c:v>
                </c:pt>
                <c:pt idx="1530">
                  <c:v>2.0762673658569507E-2</c:v>
                </c:pt>
                <c:pt idx="1531">
                  <c:v>2.0755542310548141E-2</c:v>
                </c:pt>
                <c:pt idx="1532">
                  <c:v>2.0748463441498353E-2</c:v>
                </c:pt>
                <c:pt idx="1533">
                  <c:v>2.0741528869601157E-2</c:v>
                </c:pt>
                <c:pt idx="1534">
                  <c:v>2.0734558311017413E-2</c:v>
                </c:pt>
                <c:pt idx="1535">
                  <c:v>2.0727640234235151E-2</c:v>
                </c:pt>
                <c:pt idx="1536">
                  <c:v>2.0720774639168101E-2</c:v>
                </c:pt>
                <c:pt idx="1537">
                  <c:v>2.0713856277643328E-2</c:v>
                </c:pt>
                <c:pt idx="1538">
                  <c:v>2.0707092280529214E-2</c:v>
                </c:pt>
                <c:pt idx="1539">
                  <c:v>2.0700380761757214E-2</c:v>
                </c:pt>
                <c:pt idx="1540">
                  <c:v>2.0693721721246283E-2</c:v>
                </c:pt>
                <c:pt idx="1541">
                  <c:v>2.0687233886308692E-2</c:v>
                </c:pt>
                <c:pt idx="1542">
                  <c:v>2.0680683179608708E-2</c:v>
                </c:pt>
                <c:pt idx="1543">
                  <c:v>2.0674184953991252E-2</c:v>
                </c:pt>
                <c:pt idx="1544">
                  <c:v>2.0667739209372659E-2</c:v>
                </c:pt>
                <c:pt idx="1545">
                  <c:v>2.0661345945666657E-2</c:v>
                </c:pt>
                <c:pt idx="1546">
                  <c:v>2.065500516278174E-2</c:v>
                </c:pt>
                <c:pt idx="1547">
                  <c:v>2.0648716860647322E-2</c:v>
                </c:pt>
                <c:pt idx="1548">
                  <c:v>2.0642481039164058E-2</c:v>
                </c:pt>
                <c:pt idx="1549">
                  <c:v>2.0636297698258737E-2</c:v>
                </c:pt>
                <c:pt idx="1550">
                  <c:v>2.0630017601814675E-2</c:v>
                </c:pt>
                <c:pt idx="1551">
                  <c:v>2.0623935816626547E-2</c:v>
                </c:pt>
                <c:pt idx="1552">
                  <c:v>2.0617906508713424E-2</c:v>
                </c:pt>
                <c:pt idx="1553">
                  <c:v>2.0611929677991563E-2</c:v>
                </c:pt>
                <c:pt idx="1554">
                  <c:v>2.0606005324385317E-2</c:v>
                </c:pt>
                <c:pt idx="1555">
                  <c:v>2.0600299740315336E-2</c:v>
                </c:pt>
                <c:pt idx="1556">
                  <c:v>2.0594483761160215E-2</c:v>
                </c:pt>
                <c:pt idx="1557">
                  <c:v>2.0588720261939898E-2</c:v>
                </c:pt>
                <c:pt idx="1558">
                  <c:v>2.0583009242573343E-2</c:v>
                </c:pt>
                <c:pt idx="1559">
                  <c:v>2.057717071046513E-2</c:v>
                </c:pt>
                <c:pt idx="1560">
                  <c:v>2.0571561217977579E-2</c:v>
                </c:pt>
                <c:pt idx="1561">
                  <c:v>2.056600420208695E-2</c:v>
                </c:pt>
                <c:pt idx="1562">
                  <c:v>2.0560499662720298E-2</c:v>
                </c:pt>
                <c:pt idx="1563">
                  <c:v>2.0555824577229185E-2</c:v>
                </c:pt>
                <c:pt idx="1564">
                  <c:v>2.0549845199164377E-2</c:v>
                </c:pt>
                <c:pt idx="1565">
                  <c:v>2.0544501536703539E-2</c:v>
                </c:pt>
                <c:pt idx="1566">
                  <c:v>2.0539210353510837E-2</c:v>
                </c:pt>
                <c:pt idx="1567">
                  <c:v>2.053397164951307E-2</c:v>
                </c:pt>
                <c:pt idx="1568">
                  <c:v>2.0528785424644872E-2</c:v>
                </c:pt>
                <c:pt idx="1569">
                  <c:v>2.052365167883043E-2</c:v>
                </c:pt>
                <c:pt idx="1570">
                  <c:v>2.0518570412001769E-2</c:v>
                </c:pt>
                <c:pt idx="1571">
                  <c:v>2.0513541624098759E-2</c:v>
                </c:pt>
                <c:pt idx="1572">
                  <c:v>2.0507891774741951E-2</c:v>
                </c:pt>
                <c:pt idx="1573">
                  <c:v>2.0502957530056414E-2</c:v>
                </c:pt>
                <c:pt idx="1574">
                  <c:v>2.0498075755071721E-2</c:v>
                </c:pt>
                <c:pt idx="1575">
                  <c:v>2.0493246449729986E-2</c:v>
                </c:pt>
                <c:pt idx="1576">
                  <c:v>2.0489184866057969E-2</c:v>
                </c:pt>
                <c:pt idx="1577">
                  <c:v>2.0484470950294466E-2</c:v>
                </c:pt>
                <c:pt idx="1578">
                  <c:v>2.0479809512996477E-2</c:v>
                </c:pt>
                <c:pt idx="1579">
                  <c:v>2.0476200850473622E-2</c:v>
                </c:pt>
                <c:pt idx="1580">
                  <c:v>2.047064407354084E-2</c:v>
                </c:pt>
                <c:pt idx="1581">
                  <c:v>2.0465883863694599E-2</c:v>
                </c:pt>
                <c:pt idx="1582">
                  <c:v>2.0461428840767591E-2</c:v>
                </c:pt>
                <c:pt idx="1583">
                  <c:v>2.045702629301379E-2</c:v>
                </c:pt>
                <c:pt idx="1584">
                  <c:v>2.045267622037376E-2</c:v>
                </c:pt>
                <c:pt idx="1585">
                  <c:v>2.0448648843792036E-2</c:v>
                </c:pt>
                <c:pt idx="1586">
                  <c:v>2.0444407232035156E-2</c:v>
                </c:pt>
                <c:pt idx="1587">
                  <c:v>2.0440218098207837E-2</c:v>
                </c:pt>
                <c:pt idx="1588">
                  <c:v>2.0436081442257798E-2</c:v>
                </c:pt>
                <c:pt idx="1589">
                  <c:v>2.0431712981975624E-2</c:v>
                </c:pt>
                <c:pt idx="1590">
                  <c:v>2.0427677758878181E-2</c:v>
                </c:pt>
                <c:pt idx="1591">
                  <c:v>2.0423695010513592E-2</c:v>
                </c:pt>
                <c:pt idx="1592">
                  <c:v>2.0419764736835933E-2</c:v>
                </c:pt>
                <c:pt idx="1593">
                  <c:v>2.0415886937793875E-2</c:v>
                </c:pt>
                <c:pt idx="1594">
                  <c:v>2.0412363538882306E-2</c:v>
                </c:pt>
                <c:pt idx="1595">
                  <c:v>2.0408594226549011E-2</c:v>
                </c:pt>
                <c:pt idx="1596">
                  <c:v>2.0404877391666843E-2</c:v>
                </c:pt>
                <c:pt idx="1597">
                  <c:v>2.0401213034191363E-2</c:v>
                </c:pt>
                <c:pt idx="1598">
                  <c:v>2.0397601154067663E-2</c:v>
                </c:pt>
                <c:pt idx="1599">
                  <c:v>2.0394041751251306E-2</c:v>
                </c:pt>
                <c:pt idx="1600">
                  <c:v>2.039053482569261E-2</c:v>
                </c:pt>
                <c:pt idx="1601">
                  <c:v>2.0387080377344519E-2</c:v>
                </c:pt>
                <c:pt idx="1602">
                  <c:v>2.0383348096918108E-2</c:v>
                </c:pt>
                <c:pt idx="1603">
                  <c:v>2.0379995041579134E-2</c:v>
                </c:pt>
                <c:pt idx="1604">
                  <c:v>2.0376694460357059E-2</c:v>
                </c:pt>
                <c:pt idx="1605">
                  <c:v>2.0373446353214069E-2</c:v>
                </c:pt>
                <c:pt idx="1606">
                  <c:v>2.0370250720109638E-2</c:v>
                </c:pt>
                <c:pt idx="1607">
                  <c:v>2.0367455706176724E-2</c:v>
                </c:pt>
                <c:pt idx="1608">
                  <c:v>2.0364368597061037E-2</c:v>
                </c:pt>
                <c:pt idx="1609">
                  <c:v>2.0361333964808239E-2</c:v>
                </c:pt>
                <c:pt idx="1610">
                  <c:v>2.0358351809373891E-2</c:v>
                </c:pt>
                <c:pt idx="1611">
                  <c:v>2.0355059663704322E-2</c:v>
                </c:pt>
                <c:pt idx="1612">
                  <c:v>2.0352178873974856E-2</c:v>
                </c:pt>
                <c:pt idx="1613">
                  <c:v>2.0349350558005685E-2</c:v>
                </c:pt>
                <c:pt idx="1614">
                  <c:v>2.0346574715758996E-2</c:v>
                </c:pt>
                <c:pt idx="1615">
                  <c:v>2.034422818317163E-2</c:v>
                </c:pt>
                <c:pt idx="1616">
                  <c:v>2.0341560887861022E-2</c:v>
                </c:pt>
                <c:pt idx="1617">
                  <c:v>2.0338946069107425E-2</c:v>
                </c:pt>
                <c:pt idx="1618">
                  <c:v>2.0336383726876843E-2</c:v>
                </c:pt>
                <c:pt idx="1619">
                  <c:v>2.0334304203920035E-2</c:v>
                </c:pt>
                <c:pt idx="1620">
                  <c:v>2.0331861536017508E-2</c:v>
                </c:pt>
                <c:pt idx="1621">
                  <c:v>2.0329471350400367E-2</c:v>
                </c:pt>
                <c:pt idx="1622">
                  <c:v>2.0327133647036685E-2</c:v>
                </c:pt>
                <c:pt idx="1623">
                  <c:v>2.0324848425892082E-2</c:v>
                </c:pt>
                <c:pt idx="1624">
                  <c:v>2.0320566407653735E-2</c:v>
                </c:pt>
                <c:pt idx="1625">
                  <c:v>2.0318368018759872E-2</c:v>
                </c:pt>
                <c:pt idx="1626">
                  <c:v>2.0316222097340977E-2</c:v>
                </c:pt>
                <c:pt idx="1627">
                  <c:v>2.0314128643371E-2</c:v>
                </c:pt>
                <c:pt idx="1628">
                  <c:v>2.0314209552350013E-2</c:v>
                </c:pt>
                <c:pt idx="1629">
                  <c:v>2.0312668329401373E-2</c:v>
                </c:pt>
                <c:pt idx="1630">
                  <c:v>2.031032137739101E-2</c:v>
                </c:pt>
                <c:pt idx="1631">
                  <c:v>2.0308456012893834E-2</c:v>
                </c:pt>
                <c:pt idx="1632">
                  <c:v>2.0305325191022905E-2</c:v>
                </c:pt>
                <c:pt idx="1633">
                  <c:v>2.0303553839679005E-2</c:v>
                </c:pt>
                <c:pt idx="1634">
                  <c:v>2.0301834961465946E-2</c:v>
                </c:pt>
                <c:pt idx="1635">
                  <c:v>2.0300168556367515E-2</c:v>
                </c:pt>
                <c:pt idx="1636">
                  <c:v>2.0298554624354002E-2</c:v>
                </c:pt>
                <c:pt idx="1637">
                  <c:v>2.0298365946081694E-2</c:v>
                </c:pt>
                <c:pt idx="1638">
                  <c:v>2.0296867954748058E-2</c:v>
                </c:pt>
                <c:pt idx="1639">
                  <c:v>2.0295422445203704E-2</c:v>
                </c:pt>
                <c:pt idx="1640">
                  <c:v>2.0294029417428992E-2</c:v>
                </c:pt>
                <c:pt idx="1641">
                  <c:v>2.0291272059938786E-2</c:v>
                </c:pt>
                <c:pt idx="1642">
                  <c:v>2.0289972966051138E-2</c:v>
                </c:pt>
                <c:pt idx="1643">
                  <c:v>2.0288726345124131E-2</c:v>
                </c:pt>
                <c:pt idx="1644">
                  <c:v>2.0287532197136159E-2</c:v>
                </c:pt>
                <c:pt idx="1645">
                  <c:v>2.0286390522073705E-2</c:v>
                </c:pt>
                <c:pt idx="1646">
                  <c:v>2.0286773366874747E-2</c:v>
                </c:pt>
                <c:pt idx="1647">
                  <c:v>2.0285747710969287E-2</c:v>
                </c:pt>
                <c:pt idx="1648">
                  <c:v>2.0284774536695933E-2</c:v>
                </c:pt>
                <c:pt idx="1649">
                  <c:v>2.0284356350576321E-2</c:v>
                </c:pt>
                <c:pt idx="1650">
                  <c:v>2.028298563298905E-2</c:v>
                </c:pt>
                <c:pt idx="1651">
                  <c:v>2.0282169903528505E-2</c:v>
                </c:pt>
                <c:pt idx="1652">
                  <c:v>2.0281406655653398E-2</c:v>
                </c:pt>
                <c:pt idx="1653">
                  <c:v>2.0280695889344089E-2</c:v>
                </c:pt>
                <c:pt idx="1654">
                  <c:v>2.0278476726009763E-2</c:v>
                </c:pt>
                <c:pt idx="1655">
                  <c:v>2.027785977951365E-2</c:v>
                </c:pt>
                <c:pt idx="1656">
                  <c:v>2.0277295305824193E-2</c:v>
                </c:pt>
                <c:pt idx="1657">
                  <c:v>2.0276783304922479E-2</c:v>
                </c:pt>
                <c:pt idx="1658">
                  <c:v>2.0276323776811211E-2</c:v>
                </c:pt>
                <c:pt idx="1659">
                  <c:v>2.02775334039401E-2</c:v>
                </c:pt>
                <c:pt idx="1660">
                  <c:v>2.0277190008377678E-2</c:v>
                </c:pt>
                <c:pt idx="1661">
                  <c:v>2.027689909432456E-2</c:v>
                </c:pt>
                <c:pt idx="1662">
                  <c:v>2.0276660661778294E-2</c:v>
                </c:pt>
                <c:pt idx="1663">
                  <c:v>2.0274813227881938E-2</c:v>
                </c:pt>
                <c:pt idx="1664">
                  <c:v>2.0274668536397183E-2</c:v>
                </c:pt>
                <c:pt idx="1665">
                  <c:v>2.0274576317670455E-2</c:v>
                </c:pt>
                <c:pt idx="1666">
                  <c:v>2.0274536571701751E-2</c:v>
                </c:pt>
                <c:pt idx="1667">
                  <c:v>2.0274549298493781E-2</c:v>
                </c:pt>
                <c:pt idx="1668">
                  <c:v>2.0276332177977561E-2</c:v>
                </c:pt>
                <c:pt idx="1669">
                  <c:v>2.0276461115917854E-2</c:v>
                </c:pt>
                <c:pt idx="1670">
                  <c:v>2.0276642535357627E-2</c:v>
                </c:pt>
                <c:pt idx="1671">
                  <c:v>2.027687643629934E-2</c:v>
                </c:pt>
                <c:pt idx="1672">
                  <c:v>2.0277162818742991E-2</c:v>
                </c:pt>
                <c:pt idx="1673">
                  <c:v>2.0277501682700861E-2</c:v>
                </c:pt>
                <c:pt idx="1674">
                  <c:v>2.0277893028168039E-2</c:v>
                </c:pt>
                <c:pt idx="1675">
                  <c:v>2.027833685515926E-2</c:v>
                </c:pt>
                <c:pt idx="1676">
                  <c:v>2.0276423195151171E-2</c:v>
                </c:pt>
                <c:pt idx="1677">
                  <c:v>2.0276956871967972E-2</c:v>
                </c:pt>
                <c:pt idx="1678">
                  <c:v>2.0277543018669568E-2</c:v>
                </c:pt>
                <c:pt idx="1679">
                  <c:v>2.0278181635261554E-2</c:v>
                </c:pt>
                <c:pt idx="1680">
                  <c:v>2.0278872721755103E-2</c:v>
                </c:pt>
                <c:pt idx="1681">
                  <c:v>2.0282101929418459E-2</c:v>
                </c:pt>
                <c:pt idx="1682">
                  <c:v>2.0282913127267082E-2</c:v>
                </c:pt>
                <c:pt idx="1683">
                  <c:v>2.0283776806703603E-2</c:v>
                </c:pt>
                <c:pt idx="1684">
                  <c:v>2.0284692967742757E-2</c:v>
                </c:pt>
                <c:pt idx="1685">
                  <c:v>2.0283751225939027E-2</c:v>
                </c:pt>
                <c:pt idx="1686">
                  <c:v>2.0284760935946743E-2</c:v>
                </c:pt>
                <c:pt idx="1687">
                  <c:v>2.0285823118850264E-2</c:v>
                </c:pt>
                <c:pt idx="1688">
                  <c:v>2.0286937774649592E-2</c:v>
                </c:pt>
                <c:pt idx="1689">
                  <c:v>2.0290060997481488E-2</c:v>
                </c:pt>
                <c:pt idx="1690">
                  <c:v>2.0291292048440976E-2</c:v>
                </c:pt>
                <c:pt idx="1691">
                  <c:v>2.0292575581113616E-2</c:v>
                </c:pt>
                <c:pt idx="1692">
                  <c:v>2.0293911595511683E-2</c:v>
                </c:pt>
                <c:pt idx="1693">
                  <c:v>2.0293298147769517E-2</c:v>
                </c:pt>
                <c:pt idx="1694">
                  <c:v>2.02947276413246E-2</c:v>
                </c:pt>
                <c:pt idx="1695">
                  <c:v>2.0296209607899761E-2</c:v>
                </c:pt>
                <c:pt idx="1696">
                  <c:v>2.0297744047513909E-2</c:v>
                </c:pt>
                <c:pt idx="1697">
                  <c:v>2.0299330960188655E-2</c:v>
                </c:pt>
                <c:pt idx="1698">
                  <c:v>2.030302979932035E-2</c:v>
                </c:pt>
                <c:pt idx="1699">
                  <c:v>2.0304733186390769E-2</c:v>
                </c:pt>
                <c:pt idx="1700">
                  <c:v>2.0306489055360991E-2</c:v>
                </c:pt>
                <c:pt idx="1701">
                  <c:v>2.030899621332137E-2</c:v>
                </c:pt>
                <c:pt idx="1702">
                  <c:v>2.0310158239111357E-2</c:v>
                </c:pt>
                <c:pt idx="1703">
                  <c:v>2.0312071553938167E-2</c:v>
                </c:pt>
                <c:pt idx="1704">
                  <c:v>2.0314037350772841E-2</c:v>
                </c:pt>
                <c:pt idx="1705">
                  <c:v>2.0316055629637484E-2</c:v>
                </c:pt>
                <c:pt idx="1706">
                  <c:v>2.0315974465484204E-2</c:v>
                </c:pt>
                <c:pt idx="1707">
                  <c:v>2.0318082435644851E-2</c:v>
                </c:pt>
                <c:pt idx="1708">
                  <c:v>2.0320220833086343E-2</c:v>
                </c:pt>
                <c:pt idx="1709">
                  <c:v>2.0322367611796587E-2</c:v>
                </c:pt>
                <c:pt idx="1710">
                  <c:v>2.0324500725733774E-2</c:v>
                </c:pt>
                <c:pt idx="1711">
                  <c:v>2.0328734183805396E-2</c:v>
                </c:pt>
                <c:pt idx="1712">
                  <c:v>2.0330782341756785E-2</c:v>
                </c:pt>
                <c:pt idx="1713">
                  <c:v>2.0332788482990423E-2</c:v>
                </c:pt>
                <c:pt idx="1714">
                  <c:v>2.0334752607481757E-2</c:v>
                </c:pt>
                <c:pt idx="1715">
                  <c:v>2.0334574681986444E-2</c:v>
                </c:pt>
                <c:pt idx="1716">
                  <c:v>2.0336463461073172E-2</c:v>
                </c:pt>
                <c:pt idx="1717">
                  <c:v>2.0338310230341643E-2</c:v>
                </c:pt>
                <c:pt idx="1718">
                  <c:v>2.0340114989775653E-2</c:v>
                </c:pt>
                <c:pt idx="1719">
                  <c:v>2.0341877739358992E-2</c:v>
                </c:pt>
                <c:pt idx="1720">
                  <c:v>2.0345655001628049E-2</c:v>
                </c:pt>
                <c:pt idx="1721">
                  <c:v>2.0347325008328889E-2</c:v>
                </c:pt>
                <c:pt idx="1722">
                  <c:v>2.034895299811796E-2</c:v>
                </c:pt>
                <c:pt idx="1723">
                  <c:v>2.0350086000002696E-2</c:v>
                </c:pt>
                <c:pt idx="1724">
                  <c:v>2.0351626868872416E-2</c:v>
                </c:pt>
                <c:pt idx="1725">
                  <c:v>2.0353125723119696E-2</c:v>
                </c:pt>
                <c:pt idx="1726">
                  <c:v>2.0354582562716675E-2</c:v>
                </c:pt>
                <c:pt idx="1727">
                  <c:v>2.0355997387658288E-2</c:v>
                </c:pt>
                <c:pt idx="1728">
                  <c:v>2.0354721622675667E-2</c:v>
                </c:pt>
                <c:pt idx="1729">
                  <c:v>2.0356064123172153E-2</c:v>
                </c:pt>
                <c:pt idx="1730">
                  <c:v>2.0357364618310437E-2</c:v>
                </c:pt>
                <c:pt idx="1731">
                  <c:v>2.0358623108078944E-2</c:v>
                </c:pt>
                <c:pt idx="1732">
                  <c:v>2.0360490400485692E-2</c:v>
                </c:pt>
                <c:pt idx="1733">
                  <c:v>2.0363604028567663E-2</c:v>
                </c:pt>
                <c:pt idx="1734">
                  <c:v>2.0364724750468362E-2</c:v>
                </c:pt>
                <c:pt idx="1735">
                  <c:v>2.0366444427455253E-2</c:v>
                </c:pt>
                <c:pt idx="1736">
                  <c:v>2.0366840149941487E-2</c:v>
                </c:pt>
                <c:pt idx="1737">
                  <c:v>2.0368469908151349E-2</c:v>
                </c:pt>
                <c:pt idx="1738">
                  <c:v>2.0368787490228357E-2</c:v>
                </c:pt>
                <c:pt idx="1739">
                  <c:v>2.0369698138153203E-2</c:v>
                </c:pt>
                <c:pt idx="1740">
                  <c:v>2.0371193000557022E-2</c:v>
                </c:pt>
                <c:pt idx="1741">
                  <c:v>2.0371393389502397E-2</c:v>
                </c:pt>
                <c:pt idx="1742">
                  <c:v>2.0372177992916615E-2</c:v>
                </c:pt>
                <c:pt idx="1743">
                  <c:v>2.0372920581470319E-2</c:v>
                </c:pt>
                <c:pt idx="1744">
                  <c:v>2.0373621155163509E-2</c:v>
                </c:pt>
                <c:pt idx="1745">
                  <c:v>2.0372443864344544E-2</c:v>
                </c:pt>
                <c:pt idx="1746">
                  <c:v>2.0374896257927821E-2</c:v>
                </c:pt>
                <c:pt idx="1747">
                  <c:v>2.0375470786986281E-2</c:v>
                </c:pt>
                <c:pt idx="1748">
                  <c:v>2.0376003301153835E-2</c:v>
                </c:pt>
                <c:pt idx="1749">
                  <c:v>2.0376493800425416E-2</c:v>
                </c:pt>
                <c:pt idx="1750">
                  <c:v>2.0376942284793427E-2</c:v>
                </c:pt>
                <c:pt idx="1751">
                  <c:v>2.037734875425027E-2</c:v>
                </c:pt>
                <c:pt idx="1752">
                  <c:v>2.037771320880101E-2</c:v>
                </c:pt>
                <c:pt idx="1753">
                  <c:v>2.0378623278295326E-2</c:v>
                </c:pt>
                <c:pt idx="1754">
                  <c:v>2.0378316073143658E-2</c:v>
                </c:pt>
                <c:pt idx="1755">
                  <c:v>2.0378554482933034E-2</c:v>
                </c:pt>
                <c:pt idx="1756">
                  <c:v>2.0378750877796045E-2</c:v>
                </c:pt>
                <c:pt idx="1757">
                  <c:v>2.0378905257730159E-2</c:v>
                </c:pt>
                <c:pt idx="1758">
                  <c:v>2.0379017622737909E-2</c:v>
                </c:pt>
                <c:pt idx="1759">
                  <c:v>2.0379087972814229E-2</c:v>
                </c:pt>
                <c:pt idx="1760">
                  <c:v>2.0379116307961652E-2</c:v>
                </c:pt>
                <c:pt idx="1761">
                  <c:v>2.037910262817258E-2</c:v>
                </c:pt>
                <c:pt idx="1762">
                  <c:v>2.037904693345461E-2</c:v>
                </c:pt>
                <c:pt idx="1763">
                  <c:v>2.0378949223810276E-2</c:v>
                </c:pt>
                <c:pt idx="1764">
                  <c:v>2.0378809499229447E-2</c:v>
                </c:pt>
                <c:pt idx="1765">
                  <c:v>2.0378627759722254E-2</c:v>
                </c:pt>
                <c:pt idx="1766">
                  <c:v>2.0378404005288696E-2</c:v>
                </c:pt>
                <c:pt idx="1767">
                  <c:v>2.037649977790687E-2</c:v>
                </c:pt>
                <c:pt idx="1768">
                  <c:v>2.0377830451657683E-2</c:v>
                </c:pt>
                <c:pt idx="1769">
                  <c:v>2.0377480652460228E-2</c:v>
                </c:pt>
                <c:pt idx="1770">
                  <c:v>2.0377088838354138E-2</c:v>
                </c:pt>
                <c:pt idx="1771">
                  <c:v>2.0376655009336879E-2</c:v>
                </c:pt>
                <c:pt idx="1772">
                  <c:v>2.0376179165413517E-2</c:v>
                </c:pt>
                <c:pt idx="1773">
                  <c:v>2.0375661306591651E-2</c:v>
                </c:pt>
                <c:pt idx="1774">
                  <c:v>2.0375101432876346E-2</c:v>
                </c:pt>
                <c:pt idx="1775">
                  <c:v>2.0373888888684539E-2</c:v>
                </c:pt>
                <c:pt idx="1776">
                  <c:v>2.03732420202179E-2</c:v>
                </c:pt>
                <c:pt idx="1777">
                  <c:v>2.0372553139218128E-2</c:v>
                </c:pt>
                <c:pt idx="1778">
                  <c:v>2.0371822245690455E-2</c:v>
                </c:pt>
                <c:pt idx="1779">
                  <c:v>2.0371049339653183E-2</c:v>
                </c:pt>
                <c:pt idx="1780">
                  <c:v>2.0368714693949509E-2</c:v>
                </c:pt>
                <c:pt idx="1781">
                  <c:v>2.0367866907410166E-2</c:v>
                </c:pt>
                <c:pt idx="1782">
                  <c:v>2.0366977115399736E-2</c:v>
                </c:pt>
                <c:pt idx="1783">
                  <c:v>2.03660453179298E-2</c:v>
                </c:pt>
                <c:pt idx="1784">
                  <c:v>2.0366554622016284E-2</c:v>
                </c:pt>
                <c:pt idx="1785">
                  <c:v>2.0366020406078142E-2</c:v>
                </c:pt>
                <c:pt idx="1786">
                  <c:v>2.0364462647677724E-2</c:v>
                </c:pt>
                <c:pt idx="1787">
                  <c:v>2.0363353641843388E-2</c:v>
                </c:pt>
                <c:pt idx="1788">
                  <c:v>2.0362202623585731E-2</c:v>
                </c:pt>
                <c:pt idx="1789">
                  <c:v>2.0359831968686182E-2</c:v>
                </c:pt>
                <c:pt idx="1790">
                  <c:v>2.0358575989420778E-2</c:v>
                </c:pt>
                <c:pt idx="1791">
                  <c:v>2.0357278000110189E-2</c:v>
                </c:pt>
                <c:pt idx="1792">
                  <c:v>2.0355938000767924E-2</c:v>
                </c:pt>
                <c:pt idx="1793">
                  <c:v>2.0355020723561972E-2</c:v>
                </c:pt>
                <c:pt idx="1794">
                  <c:v>2.0353593623974937E-2</c:v>
                </c:pt>
                <c:pt idx="1795">
                  <c:v>2.0352124512069154E-2</c:v>
                </c:pt>
                <c:pt idx="1796">
                  <c:v>2.0350613387857694E-2</c:v>
                </c:pt>
                <c:pt idx="1797">
                  <c:v>2.0348607854105565E-2</c:v>
                </c:pt>
                <c:pt idx="1798">
                  <c:v>2.0347015794889328E-2</c:v>
                </c:pt>
                <c:pt idx="1799">
                  <c:v>2.0345381725749477E-2</c:v>
                </c:pt>
                <c:pt idx="1800">
                  <c:v>2.0343705646699517E-2</c:v>
                </c:pt>
                <c:pt idx="1801">
                  <c:v>2.0342427582795624E-2</c:v>
                </c:pt>
                <c:pt idx="1802">
                  <c:v>2.0340664385103045E-2</c:v>
                </c:pt>
                <c:pt idx="1803">
                  <c:v>2.0338859175232891E-2</c:v>
                </c:pt>
                <c:pt idx="1804">
                  <c:v>2.0337011953193009E-2</c:v>
                </c:pt>
                <c:pt idx="1805">
                  <c:v>2.0335122719012156E-2</c:v>
                </c:pt>
                <c:pt idx="1806">
                  <c:v>2.0333191472708633E-2</c:v>
                </c:pt>
                <c:pt idx="1807">
                  <c:v>2.0331218214300742E-2</c:v>
                </c:pt>
                <c:pt idx="1808">
                  <c:v>2.03292029438094E-2</c:v>
                </c:pt>
                <c:pt idx="1809">
                  <c:v>2.0327145661258129E-2</c:v>
                </c:pt>
                <c:pt idx="1810">
                  <c:v>2.03246343153477E-2</c:v>
                </c:pt>
                <c:pt idx="1811">
                  <c:v>2.0322496128561705E-2</c:v>
                </c:pt>
                <c:pt idx="1812">
                  <c:v>2.0320315932100635E-2</c:v>
                </c:pt>
                <c:pt idx="1813">
                  <c:v>2.0318093725994212E-2</c:v>
                </c:pt>
                <c:pt idx="1814">
                  <c:v>2.0316229068379398E-2</c:v>
                </c:pt>
                <c:pt idx="1815">
                  <c:v>2.0313919713941791E-2</c:v>
                </c:pt>
                <c:pt idx="1816">
                  <c:v>2.0311568347606352E-2</c:v>
                </c:pt>
                <c:pt idx="1817">
                  <c:v>2.0309174969401839E-2</c:v>
                </c:pt>
                <c:pt idx="1818">
                  <c:v>2.0306739579349167E-2</c:v>
                </c:pt>
                <c:pt idx="1819">
                  <c:v>2.0303878288062127E-2</c:v>
                </c:pt>
                <c:pt idx="1820">
                  <c:v>2.0301362015083889E-2</c:v>
                </c:pt>
                <c:pt idx="1821">
                  <c:v>2.0298803732657505E-2</c:v>
                </c:pt>
                <c:pt idx="1822">
                  <c:v>2.029769956630469E-2</c:v>
                </c:pt>
                <c:pt idx="1823">
                  <c:v>2.0293932452309853E-2</c:v>
                </c:pt>
                <c:pt idx="1824">
                  <c:v>2.029124499174079E-2</c:v>
                </c:pt>
                <c:pt idx="1825">
                  <c:v>2.0288515519514414E-2</c:v>
                </c:pt>
                <c:pt idx="1826">
                  <c:v>2.0285744035662107E-2</c:v>
                </c:pt>
                <c:pt idx="1827">
                  <c:v>2.0282930540215238E-2</c:v>
                </c:pt>
                <c:pt idx="1828">
                  <c:v>2.0280075033199951E-2</c:v>
                </c:pt>
                <c:pt idx="1829">
                  <c:v>2.0277177514650236E-2</c:v>
                </c:pt>
                <c:pt idx="1830">
                  <c:v>2.027423798459746E-2</c:v>
                </c:pt>
                <c:pt idx="1831">
                  <c:v>2.0271256443070384E-2</c:v>
                </c:pt>
                <c:pt idx="1832">
                  <c:v>2.0267203381900134E-2</c:v>
                </c:pt>
                <c:pt idx="1833">
                  <c:v>2.0264147328650426E-2</c:v>
                </c:pt>
                <c:pt idx="1834">
                  <c:v>2.0261049270922451E-2</c:v>
                </c:pt>
                <c:pt idx="1835">
                  <c:v>2.0257909208762515E-2</c:v>
                </c:pt>
                <c:pt idx="1836">
                  <c:v>2.0255718564468242E-2</c:v>
                </c:pt>
                <c:pt idx="1837">
                  <c:v>2.0252484954785571E-2</c:v>
                </c:pt>
                <c:pt idx="1838">
                  <c:v>2.0249209333866511E-2</c:v>
                </c:pt>
                <c:pt idx="1839">
                  <c:v>2.0245891701737205E-2</c:v>
                </c:pt>
                <c:pt idx="1840">
                  <c:v>2.0242214608441927E-2</c:v>
                </c:pt>
                <c:pt idx="1841">
                  <c:v>2.0238816143106853E-2</c:v>
                </c:pt>
                <c:pt idx="1842">
                  <c:v>2.0235375668966604E-2</c:v>
                </c:pt>
                <c:pt idx="1843">
                  <c:v>2.0231893186056303E-2</c:v>
                </c:pt>
                <c:pt idx="1844">
                  <c:v>2.0228368694413766E-2</c:v>
                </c:pt>
                <c:pt idx="1845">
                  <c:v>2.0225103675658655E-2</c:v>
                </c:pt>
                <c:pt idx="1846">
                  <c:v>2.0221491966108621E-2</c:v>
                </c:pt>
                <c:pt idx="1847">
                  <c:v>2.0217838245651609E-2</c:v>
                </c:pt>
                <c:pt idx="1848">
                  <c:v>2.0214142514318995E-2</c:v>
                </c:pt>
                <c:pt idx="1849">
                  <c:v>2.0210116106490005E-2</c:v>
                </c:pt>
                <c:pt idx="1850">
                  <c:v>2.0206339563226705E-2</c:v>
                </c:pt>
                <c:pt idx="1851">
                  <c:v>2.0202521011493224E-2</c:v>
                </c:pt>
                <c:pt idx="1852">
                  <c:v>2.0198660451327382E-2</c:v>
                </c:pt>
                <c:pt idx="1853">
                  <c:v>2.0195033696001636E-2</c:v>
                </c:pt>
                <c:pt idx="1854">
                  <c:v>2.0191085900291231E-2</c:v>
                </c:pt>
                <c:pt idx="1855">
                  <c:v>2.0187096094000649E-2</c:v>
                </c:pt>
                <c:pt idx="1856">
                  <c:v>2.0183064277163876E-2</c:v>
                </c:pt>
                <c:pt idx="1857">
                  <c:v>2.0178990449827974E-2</c:v>
                </c:pt>
                <c:pt idx="1858">
                  <c:v>2.0174874612040004E-2</c:v>
                </c:pt>
                <c:pt idx="1859">
                  <c:v>2.0170716763833949E-2</c:v>
                </c:pt>
                <c:pt idx="1860">
                  <c:v>2.0166516905267329E-2</c:v>
                </c:pt>
                <c:pt idx="1861">
                  <c:v>2.0162275036376742E-2</c:v>
                </c:pt>
                <c:pt idx="1862">
                  <c:v>2.0157744395052656E-2</c:v>
                </c:pt>
                <c:pt idx="1863">
                  <c:v>2.0153421744891802E-2</c:v>
                </c:pt>
                <c:pt idx="1864">
                  <c:v>2.0149057086806477E-2</c:v>
                </c:pt>
                <c:pt idx="1865">
                  <c:v>2.0144650420848009E-2</c:v>
                </c:pt>
                <c:pt idx="1866">
                  <c:v>2.0140201747056923E-2</c:v>
                </c:pt>
                <c:pt idx="1867">
                  <c:v>2.0135941608833894E-2</c:v>
                </c:pt>
                <c:pt idx="1868">
                  <c:v>2.0131405668982749E-2</c:v>
                </c:pt>
                <c:pt idx="1869">
                  <c:v>2.0126827719181499E-2</c:v>
                </c:pt>
                <c:pt idx="1870">
                  <c:v>2.012220775948766E-2</c:v>
                </c:pt>
                <c:pt idx="1871">
                  <c:v>2.0117328262252026E-2</c:v>
                </c:pt>
                <c:pt idx="1872">
                  <c:v>2.0112627542451283E-2</c:v>
                </c:pt>
                <c:pt idx="1873">
                  <c:v>2.010788481515291E-2</c:v>
                </c:pt>
                <c:pt idx="1874">
                  <c:v>2.0103100080402836E-2</c:v>
                </c:pt>
                <c:pt idx="1875">
                  <c:v>2.0099089418970519E-2</c:v>
                </c:pt>
                <c:pt idx="1876">
                  <c:v>2.0093605796244304E-2</c:v>
                </c:pt>
                <c:pt idx="1877">
                  <c:v>2.0088691768672281E-2</c:v>
                </c:pt>
                <c:pt idx="1878">
                  <c:v>2.008373573160244E-2</c:v>
                </c:pt>
                <c:pt idx="1879">
                  <c:v>2.0078737685100143E-2</c:v>
                </c:pt>
                <c:pt idx="1880">
                  <c:v>2.0073697629212451E-2</c:v>
                </c:pt>
                <c:pt idx="1881">
                  <c:v>2.0068615563994262E-2</c:v>
                </c:pt>
                <c:pt idx="1882">
                  <c:v>2.0063491489500481E-2</c:v>
                </c:pt>
                <c:pt idx="1883">
                  <c:v>2.0058325405788627E-2</c:v>
                </c:pt>
                <c:pt idx="1884">
                  <c:v>2.0052767048622338E-2</c:v>
                </c:pt>
                <c:pt idx="1885">
                  <c:v>2.0047523523574386E-2</c:v>
                </c:pt>
                <c:pt idx="1886">
                  <c:v>2.0042237993921505E-2</c:v>
                </c:pt>
                <c:pt idx="1887">
                  <c:v>2.0036910459722383E-2</c:v>
                </c:pt>
                <c:pt idx="1888">
                  <c:v>2.0031864850840582E-2</c:v>
                </c:pt>
                <c:pt idx="1889">
                  <c:v>2.0026446712973222E-2</c:v>
                </c:pt>
                <c:pt idx="1890">
                  <c:v>2.002160433119141E-2</c:v>
                </c:pt>
                <c:pt idx="1891">
                  <c:v>2.0015484410820884E-2</c:v>
                </c:pt>
                <c:pt idx="1892">
                  <c:v>2.0009940246656168E-2</c:v>
                </c:pt>
                <c:pt idx="1893">
                  <c:v>2.0004208772814801E-2</c:v>
                </c:pt>
                <c:pt idx="1894">
                  <c:v>1.999858390001245E-2</c:v>
                </c:pt>
                <c:pt idx="1895">
                  <c:v>1.9992917020882239E-2</c:v>
                </c:pt>
                <c:pt idx="1896">
                  <c:v>1.998720813549441E-2</c:v>
                </c:pt>
                <c:pt idx="1897">
                  <c:v>1.9981589297281787E-2</c:v>
                </c:pt>
                <c:pt idx="1898">
                  <c:v>1.9975793082124989E-2</c:v>
                </c:pt>
                <c:pt idx="1899">
                  <c:v>1.9969954858683452E-2</c:v>
                </c:pt>
                <c:pt idx="1900">
                  <c:v>1.996407462702254E-2</c:v>
                </c:pt>
                <c:pt idx="1901">
                  <c:v>1.9958033616690095E-2</c:v>
                </c:pt>
                <c:pt idx="1902">
                  <c:v>1.9952072694985744E-2</c:v>
                </c:pt>
                <c:pt idx="1903">
                  <c:v>1.9946069767434405E-2</c:v>
                </c:pt>
                <c:pt idx="1904">
                  <c:v>1.9940024834106323E-2</c:v>
                </c:pt>
                <c:pt idx="1905">
                  <c:v>1.9933937895066332E-2</c:v>
                </c:pt>
                <c:pt idx="1906">
                  <c:v>1.9927911067937773E-2</c:v>
                </c:pt>
                <c:pt idx="1907">
                  <c:v>1.9921736780508559E-2</c:v>
                </c:pt>
                <c:pt idx="1908">
                  <c:v>1.9915520485372391E-2</c:v>
                </c:pt>
                <c:pt idx="1909">
                  <c:v>1.9909262182592015E-2</c:v>
                </c:pt>
                <c:pt idx="1910">
                  <c:v>1.9902961872243247E-2</c:v>
                </c:pt>
                <c:pt idx="1911">
                  <c:v>1.9896619554388831E-2</c:v>
                </c:pt>
                <c:pt idx="1912">
                  <c:v>1.9890235229094132E-2</c:v>
                </c:pt>
                <c:pt idx="1913">
                  <c:v>1.9883808896429732E-2</c:v>
                </c:pt>
                <c:pt idx="1914">
                  <c:v>1.9877340556466228E-2</c:v>
                </c:pt>
                <c:pt idx="1915">
                  <c:v>1.9870758204367643E-2</c:v>
                </c:pt>
                <c:pt idx="1916">
                  <c:v>1.9864209206708359E-2</c:v>
                </c:pt>
                <c:pt idx="1917">
                  <c:v>1.9857618204112509E-2</c:v>
                </c:pt>
                <c:pt idx="1918">
                  <c:v>1.985098519666114E-2</c:v>
                </c:pt>
                <c:pt idx="1919">
                  <c:v>1.9844368749562077E-2</c:v>
                </c:pt>
                <c:pt idx="1920">
                  <c:v>1.9837648367254906E-2</c:v>
                </c:pt>
                <c:pt idx="1921">
                  <c:v>1.9830885978140138E-2</c:v>
                </c:pt>
                <c:pt idx="1922">
                  <c:v>1.9824081582293578E-2</c:v>
                </c:pt>
                <c:pt idx="1923">
                  <c:v>1.9817190088851598E-2</c:v>
                </c:pt>
                <c:pt idx="1924">
                  <c:v>1.9810305053674614E-2</c:v>
                </c:pt>
                <c:pt idx="1925">
                  <c:v>1.9803378014120281E-2</c:v>
                </c:pt>
                <c:pt idx="1926">
                  <c:v>1.9796408970264245E-2</c:v>
                </c:pt>
                <c:pt idx="1927">
                  <c:v>1.978939792218215E-2</c:v>
                </c:pt>
                <c:pt idx="1928">
                  <c:v>1.9782373069862476E-2</c:v>
                </c:pt>
                <c:pt idx="1929">
                  <c:v>1.977527462892481E-2</c:v>
                </c:pt>
                <c:pt idx="1930">
                  <c:v>1.9768134181846215E-2</c:v>
                </c:pt>
                <c:pt idx="1931">
                  <c:v>1.9759956378389648E-2</c:v>
                </c:pt>
                <c:pt idx="1932">
                  <c:v>1.97527191348459E-2</c:v>
                </c:pt>
                <c:pt idx="1933">
                  <c:v>1.9745439881158976E-2</c:v>
                </c:pt>
                <c:pt idx="1934">
                  <c:v>1.9738118617409921E-2</c:v>
                </c:pt>
                <c:pt idx="1935">
                  <c:v>1.9730755343684694E-2</c:v>
                </c:pt>
                <c:pt idx="1936">
                  <c:v>1.9723347171586737E-2</c:v>
                </c:pt>
                <c:pt idx="1937">
                  <c:v>1.9715916887555154E-2</c:v>
                </c:pt>
                <c:pt idx="1938">
                  <c:v>1.9708444604342259E-2</c:v>
                </c:pt>
                <c:pt idx="1939">
                  <c:v>1.9700930322029089E-2</c:v>
                </c:pt>
                <c:pt idx="1940">
                  <c:v>1.9693308828343491E-2</c:v>
                </c:pt>
                <c:pt idx="1941">
                  <c:v>1.9685676066664944E-2</c:v>
                </c:pt>
                <c:pt idx="1942">
                  <c:v>1.9678036155336174E-2</c:v>
                </c:pt>
                <c:pt idx="1943">
                  <c:v>1.9670336804846957E-2</c:v>
                </c:pt>
                <c:pt idx="1944">
                  <c:v>1.9662676513707754E-2</c:v>
                </c:pt>
                <c:pt idx="1945">
                  <c:v>1.9654903401895168E-2</c:v>
                </c:pt>
                <c:pt idx="1946">
                  <c:v>1.9647088287318058E-2</c:v>
                </c:pt>
                <c:pt idx="1947">
                  <c:v>1.9639231170049364E-2</c:v>
                </c:pt>
                <c:pt idx="1948">
                  <c:v>1.9631332050180937E-2</c:v>
                </c:pt>
                <c:pt idx="1949">
                  <c:v>1.9623258511676501E-2</c:v>
                </c:pt>
                <c:pt idx="1950">
                  <c:v>1.961526509861141E-2</c:v>
                </c:pt>
                <c:pt idx="1951">
                  <c:v>1.9607229676960214E-2</c:v>
                </c:pt>
                <c:pt idx="1952">
                  <c:v>1.9599152246823608E-2</c:v>
                </c:pt>
                <c:pt idx="1953">
                  <c:v>1.9591206414633522E-2</c:v>
                </c:pt>
                <c:pt idx="1954">
                  <c:v>1.9583055280865978E-2</c:v>
                </c:pt>
                <c:pt idx="1955">
                  <c:v>1.9574862145071426E-2</c:v>
                </c:pt>
                <c:pt idx="1956">
                  <c:v>1.9566627007344427E-2</c:v>
                </c:pt>
                <c:pt idx="1957">
                  <c:v>1.9558349867757917E-2</c:v>
                </c:pt>
                <c:pt idx="1958">
                  <c:v>1.9549805492926082E-2</c:v>
                </c:pt>
                <c:pt idx="1959">
                  <c:v>1.9541434005970342E-2</c:v>
                </c:pt>
                <c:pt idx="1960">
                  <c:v>1.9533020511273348E-2</c:v>
                </c:pt>
                <c:pt idx="1961">
                  <c:v>1.9524478916813373E-2</c:v>
                </c:pt>
                <c:pt idx="1962">
                  <c:v>1.9516067499041164E-2</c:v>
                </c:pt>
                <c:pt idx="1963">
                  <c:v>1.9507527981702452E-2</c:v>
                </c:pt>
                <c:pt idx="1964">
                  <c:v>1.949894645700561E-2</c:v>
                </c:pt>
                <c:pt idx="1965">
                  <c:v>1.9490322925053788E-2</c:v>
                </c:pt>
                <c:pt idx="1966">
                  <c:v>1.9481965542319513E-2</c:v>
                </c:pt>
                <c:pt idx="1967">
                  <c:v>1.9473270422557237E-2</c:v>
                </c:pt>
                <c:pt idx="1968">
                  <c:v>1.9464545503401265E-2</c:v>
                </c:pt>
                <c:pt idx="1969">
                  <c:v>1.9455802986398894E-2</c:v>
                </c:pt>
                <c:pt idx="1970">
                  <c:v>1.9447055073070395E-2</c:v>
                </c:pt>
                <c:pt idx="1971">
                  <c:v>1.9437994709894952E-2</c:v>
                </c:pt>
                <c:pt idx="1972">
                  <c:v>1.9429263916510932E-2</c:v>
                </c:pt>
                <c:pt idx="1973">
                  <c:v>1.9420543416635756E-2</c:v>
                </c:pt>
                <c:pt idx="1974">
                  <c:v>1.9411833210252225E-2</c:v>
                </c:pt>
                <c:pt idx="1975">
                  <c:v>1.9403448549481915E-2</c:v>
                </c:pt>
                <c:pt idx="1976">
                  <c:v>1.9394758108915854E-2</c:v>
                </c:pt>
                <c:pt idx="1977">
                  <c:v>1.9386077959517377E-2</c:v>
                </c:pt>
                <c:pt idx="1978">
                  <c:v>1.9377408101256766E-2</c:v>
                </c:pt>
                <c:pt idx="1979">
                  <c:v>1.9368748534115115E-2</c:v>
                </c:pt>
                <c:pt idx="1980">
                  <c:v>1.9359788133843849E-2</c:v>
                </c:pt>
                <c:pt idx="1981">
                  <c:v>1.9351149981201913E-2</c:v>
                </c:pt>
                <c:pt idx="1982">
                  <c:v>1.9342522121850236E-2</c:v>
                </c:pt>
                <c:pt idx="1983">
                  <c:v>1.9333904555771629E-2</c:v>
                </c:pt>
                <c:pt idx="1984">
                  <c:v>1.9325297282939077E-2</c:v>
                </c:pt>
                <c:pt idx="1985">
                  <c:v>1.9316700303332927E-2</c:v>
                </c:pt>
                <c:pt idx="1986">
                  <c:v>1.9308113616923715E-2</c:v>
                </c:pt>
                <c:pt idx="1987">
                  <c:v>1.9299537223689333E-2</c:v>
                </c:pt>
                <c:pt idx="1988">
                  <c:v>1.929147857886615E-2</c:v>
                </c:pt>
                <c:pt idx="1989">
                  <c:v>1.9282921355310685E-2</c:v>
                </c:pt>
                <c:pt idx="1990">
                  <c:v>1.9274374421156575E-2</c:v>
                </c:pt>
                <c:pt idx="1991">
                  <c:v>1.9265837776374875E-2</c:v>
                </c:pt>
                <c:pt idx="1992">
                  <c:v>1.9257110643097618E-2</c:v>
                </c:pt>
                <c:pt idx="1993">
                  <c:v>1.9248295019620915E-2</c:v>
                </c:pt>
                <c:pt idx="1994">
                  <c:v>1.9239790677944787E-2</c:v>
                </c:pt>
                <c:pt idx="1995">
                  <c:v>1.9231296629251927E-2</c:v>
                </c:pt>
                <c:pt idx="1996">
                  <c:v>1.9222812873522687E-2</c:v>
                </c:pt>
                <c:pt idx="1997">
                  <c:v>1.9214636081923163E-2</c:v>
                </c:pt>
                <c:pt idx="1998">
                  <c:v>1.9206172041892122E-2</c:v>
                </c:pt>
                <c:pt idx="1999">
                  <c:v>1.9197718292547794E-2</c:v>
                </c:pt>
                <c:pt idx="2000">
                  <c:v>1.9189274833865864E-2</c:v>
                </c:pt>
                <c:pt idx="2001">
                  <c:v>1.9180548488458914E-2</c:v>
                </c:pt>
                <c:pt idx="2002">
                  <c:v>1.9172126489995642E-2</c:v>
                </c:pt>
                <c:pt idx="2003">
                  <c:v>1.9163714784333898E-2</c:v>
                </c:pt>
                <c:pt idx="2004">
                  <c:v>1.9155313371441749E-2</c:v>
                </c:pt>
                <c:pt idx="2005">
                  <c:v>1.9147211899654626E-2</c:v>
                </c:pt>
                <c:pt idx="2006">
                  <c:v>1.9138830184504019E-2</c:v>
                </c:pt>
                <c:pt idx="2007">
                  <c:v>1.9130458759867224E-2</c:v>
                </c:pt>
                <c:pt idx="2008">
                  <c:v>1.912209762572803E-2</c:v>
                </c:pt>
                <c:pt idx="2009">
                  <c:v>1.911374678205402E-2</c:v>
                </c:pt>
                <c:pt idx="2010">
                  <c:v>1.9105121041020037E-2</c:v>
                </c:pt>
                <c:pt idx="2011">
                  <c:v>1.9096791676886365E-2</c:v>
                </c:pt>
                <c:pt idx="2012">
                  <c:v>1.9088472605338098E-2</c:v>
                </c:pt>
                <c:pt idx="2013">
                  <c:v>1.9080069715503675E-2</c:v>
                </c:pt>
                <c:pt idx="2014">
                  <c:v>1.9071865339906902E-2</c:v>
                </c:pt>
                <c:pt idx="2015">
                  <c:v>1.9063577145979765E-2</c:v>
                </c:pt>
                <c:pt idx="2016">
                  <c:v>1.9055299244542252E-2</c:v>
                </c:pt>
                <c:pt idx="2017">
                  <c:v>1.9047031635579626E-2</c:v>
                </c:pt>
                <c:pt idx="2018">
                  <c:v>1.9039052256757692E-2</c:v>
                </c:pt>
                <c:pt idx="2019">
                  <c:v>1.9030804316641392E-2</c:v>
                </c:pt>
                <c:pt idx="2020">
                  <c:v>1.9022566666771455E-2</c:v>
                </c:pt>
                <c:pt idx="2021">
                  <c:v>1.9014339307118155E-2</c:v>
                </c:pt>
                <c:pt idx="2022">
                  <c:v>1.9006122237665291E-2</c:v>
                </c:pt>
                <c:pt idx="2023">
                  <c:v>1.8997642122393767E-2</c:v>
                </c:pt>
                <c:pt idx="2024">
                  <c:v>1.8989446560084864E-2</c:v>
                </c:pt>
                <c:pt idx="2025">
                  <c:v>1.8981261290061745E-2</c:v>
                </c:pt>
                <c:pt idx="2026">
                  <c:v>1.8973086312302295E-2</c:v>
                </c:pt>
                <c:pt idx="2027">
                  <c:v>1.8965191242653723E-2</c:v>
                </c:pt>
                <c:pt idx="2028">
                  <c:v>1.8957035913954999E-2</c:v>
                </c:pt>
                <c:pt idx="2029">
                  <c:v>1.8948890875313523E-2</c:v>
                </c:pt>
                <c:pt idx="2030">
                  <c:v>1.8940756126702284E-2</c:v>
                </c:pt>
                <c:pt idx="2031">
                  <c:v>1.8932631668107769E-2</c:v>
                </c:pt>
                <c:pt idx="2032">
                  <c:v>1.892425258202041E-2</c:v>
                </c:pt>
                <c:pt idx="2033">
                  <c:v>1.8916149649477961E-2</c:v>
                </c:pt>
                <c:pt idx="2034">
                  <c:v>1.8908057009017445E-2</c:v>
                </c:pt>
                <c:pt idx="2035">
                  <c:v>1.8898908164641723E-2</c:v>
                </c:pt>
                <c:pt idx="2036">
                  <c:v>1.8890837260891954E-2</c:v>
                </c:pt>
                <c:pt idx="2037">
                  <c:v>1.8882776648452108E-2</c:v>
                </c:pt>
                <c:pt idx="2038">
                  <c:v>1.887472632728926E-2</c:v>
                </c:pt>
                <c:pt idx="2039">
                  <c:v>1.8866686297388212E-2</c:v>
                </c:pt>
                <c:pt idx="2040">
                  <c:v>1.8858999593413528E-2</c:v>
                </c:pt>
                <c:pt idx="2041">
                  <c:v>1.8850978861919634E-2</c:v>
                </c:pt>
                <c:pt idx="2042">
                  <c:v>1.8842968418802435E-2</c:v>
                </c:pt>
                <c:pt idx="2043">
                  <c:v>1.8834968264038781E-2</c:v>
                </c:pt>
                <c:pt idx="2044">
                  <c:v>1.8826893885320231E-2</c:v>
                </c:pt>
                <c:pt idx="2045">
                  <c:v>1.8818662233233661E-2</c:v>
                </c:pt>
                <c:pt idx="2046">
                  <c:v>1.8810610489768446E-2</c:v>
                </c:pt>
                <c:pt idx="2047">
                  <c:v>1.8802736540950403E-2</c:v>
                </c:pt>
                <c:pt idx="2048">
                  <c:v>1.8794789131417813E-2</c:v>
                </c:pt>
                <c:pt idx="2049">
                  <c:v>1.8786769239544112E-2</c:v>
                </c:pt>
                <c:pt idx="2050">
                  <c:v>1.877892518546434E-2</c:v>
                </c:pt>
                <c:pt idx="2051">
                  <c:v>1.8771008649000401E-2</c:v>
                </c:pt>
                <c:pt idx="2052">
                  <c:v>1.8763020614825158E-2</c:v>
                </c:pt>
                <c:pt idx="2053">
                  <c:v>1.8755206448994276E-2</c:v>
                </c:pt>
                <c:pt idx="2054">
                  <c:v>1.8747320785406502E-2</c:v>
                </c:pt>
                <c:pt idx="2055">
                  <c:v>1.8739445412736082E-2</c:v>
                </c:pt>
                <c:pt idx="2056">
                  <c:v>1.8731580330957689E-2</c:v>
                </c:pt>
                <c:pt idx="2057">
                  <c:v>1.872396611465367E-2</c:v>
                </c:pt>
                <c:pt idx="2058">
                  <c:v>1.8715881040006072E-2</c:v>
                </c:pt>
                <c:pt idx="2059">
                  <c:v>1.8708046830787257E-2</c:v>
                </c:pt>
                <c:pt idx="2060">
                  <c:v>1.8700222912379424E-2</c:v>
                </c:pt>
                <c:pt idx="2061">
                  <c:v>1.8692409284757246E-2</c:v>
                </c:pt>
                <c:pt idx="2062">
                  <c:v>1.8684605947908058E-2</c:v>
                </c:pt>
                <c:pt idx="2063">
                  <c:v>1.8676812901801468E-2</c:v>
                </c:pt>
                <c:pt idx="2064">
                  <c:v>1.866903014642228E-2</c:v>
                </c:pt>
                <c:pt idx="2065">
                  <c:v>1.8661180232407065E-2</c:v>
                </c:pt>
                <c:pt idx="2066">
                  <c:v>1.8653495507754934E-2</c:v>
                </c:pt>
                <c:pt idx="2067">
                  <c:v>1.8645743624426253E-2</c:v>
                </c:pt>
                <c:pt idx="2068">
                  <c:v>1.8638002031738862E-2</c:v>
                </c:pt>
                <c:pt idx="2069">
                  <c:v>1.8630270729675033E-2</c:v>
                </c:pt>
                <c:pt idx="2070">
                  <c:v>1.8622549718206906E-2</c:v>
                </c:pt>
                <c:pt idx="2071">
                  <c:v>1.8614838997319284E-2</c:v>
                </c:pt>
                <c:pt idx="2072">
                  <c:v>1.8607138566991907E-2</c:v>
                </c:pt>
                <c:pt idx="2073">
                  <c:v>1.859944842720198E-2</c:v>
                </c:pt>
                <c:pt idx="2074">
                  <c:v>1.8591768577926708E-2</c:v>
                </c:pt>
                <c:pt idx="2075">
                  <c:v>1.8584099019150896E-2</c:v>
                </c:pt>
                <c:pt idx="2076">
                  <c:v>1.8576439750841618E-2</c:v>
                </c:pt>
                <c:pt idx="2077">
                  <c:v>1.8568790772998875E-2</c:v>
                </c:pt>
                <c:pt idx="2078">
                  <c:v>1.8561152085584676E-2</c:v>
                </c:pt>
                <c:pt idx="2079">
                  <c:v>1.8553741810660333E-2</c:v>
                </c:pt>
                <c:pt idx="2080">
                  <c:v>1.8545905581973526E-2</c:v>
                </c:pt>
                <c:pt idx="2081">
                  <c:v>1.8538297765736053E-2</c:v>
                </c:pt>
                <c:pt idx="2082">
                  <c:v>1.8530700239851143E-2</c:v>
                </c:pt>
                <c:pt idx="2083">
                  <c:v>1.8523113004296002E-2</c:v>
                </c:pt>
                <c:pt idx="2084">
                  <c:v>1.8515536059052901E-2</c:v>
                </c:pt>
                <c:pt idx="2085">
                  <c:v>1.8507969404101578E-2</c:v>
                </c:pt>
                <c:pt idx="2086">
                  <c:v>1.8500413039414174E-2</c:v>
                </c:pt>
                <c:pt idx="2087">
                  <c:v>1.8491859616447788E-2</c:v>
                </c:pt>
                <c:pt idx="2088">
                  <c:v>1.8484324948614871E-2</c:v>
                </c:pt>
                <c:pt idx="2089">
                  <c:v>1.8476800570313191E-2</c:v>
                </c:pt>
                <c:pt idx="2090">
                  <c:v>1.8469286481524443E-2</c:v>
                </c:pt>
                <c:pt idx="2091">
                  <c:v>1.8461782682230327E-2</c:v>
                </c:pt>
                <c:pt idx="2092">
                  <c:v>1.8454493503783444E-2</c:v>
                </c:pt>
                <c:pt idx="2093">
                  <c:v>1.8446805952037106E-2</c:v>
                </c:pt>
                <c:pt idx="2094">
                  <c:v>1.8439333021096172E-2</c:v>
                </c:pt>
                <c:pt idx="2095">
                  <c:v>1.843187037956882E-2</c:v>
                </c:pt>
                <c:pt idx="2096">
                  <c:v>1.842435141248662E-2</c:v>
                </c:pt>
                <c:pt idx="2097">
                  <c:v>1.8416909709433153E-2</c:v>
                </c:pt>
                <c:pt idx="2098">
                  <c:v>1.8409544191282667E-2</c:v>
                </c:pt>
                <c:pt idx="2099">
                  <c:v>1.8402122707210967E-2</c:v>
                </c:pt>
                <c:pt idx="2100">
                  <c:v>1.8394711512461352E-2</c:v>
                </c:pt>
                <c:pt idx="2101">
                  <c:v>1.8383150772681899E-2</c:v>
                </c:pt>
                <c:pt idx="2102">
                  <c:v>1.837576567274013E-2</c:v>
                </c:pt>
                <c:pt idx="2103">
                  <c:v>1.8368390861380573E-2</c:v>
                </c:pt>
                <c:pt idx="2104">
                  <c:v>1.8361026338587015E-2</c:v>
                </c:pt>
                <c:pt idx="2105">
                  <c:v>1.8353608926870095E-2</c:v>
                </c:pt>
                <c:pt idx="2106">
                  <c:v>1.8346265347144956E-2</c:v>
                </c:pt>
                <c:pt idx="2107">
                  <c:v>1.8338932056590262E-2</c:v>
                </c:pt>
                <c:pt idx="2108">
                  <c:v>1.8331609055182486E-2</c:v>
                </c:pt>
                <c:pt idx="2109">
                  <c:v>1.8324358052396E-2</c:v>
                </c:pt>
                <c:pt idx="2110">
                  <c:v>1.83170552605878E-2</c:v>
                </c:pt>
                <c:pt idx="2111">
                  <c:v>1.8309762757213226E-2</c:v>
                </c:pt>
                <c:pt idx="2112">
                  <c:v>1.8302480542250664E-2</c:v>
                </c:pt>
                <c:pt idx="2113">
                  <c:v>1.829514838475391E-2</c:v>
                </c:pt>
                <c:pt idx="2114">
                  <c:v>1.8287887117848557E-2</c:v>
                </c:pt>
                <c:pt idx="2115">
                  <c:v>1.828063613996463E-2</c:v>
                </c:pt>
                <c:pt idx="2116">
                  <c:v>1.8273395451081212E-2</c:v>
                </c:pt>
                <c:pt idx="2117">
                  <c:v>1.8266165051169549E-2</c:v>
                </c:pt>
                <c:pt idx="2118">
                  <c:v>1.8258944940221799E-2</c:v>
                </c:pt>
                <c:pt idx="2119">
                  <c:v>1.8251735118219654E-2</c:v>
                </c:pt>
                <c:pt idx="2120">
                  <c:v>1.8244535585136976E-2</c:v>
                </c:pt>
                <c:pt idx="2121">
                  <c:v>1.8237346340960695E-2</c:v>
                </c:pt>
                <c:pt idx="2122">
                  <c:v>1.8230224251406229E-2</c:v>
                </c:pt>
                <c:pt idx="2123">
                  <c:v>1.8223055207792514E-2</c:v>
                </c:pt>
                <c:pt idx="2124">
                  <c:v>1.8215896452377388E-2</c:v>
                </c:pt>
                <c:pt idx="2125">
                  <c:v>1.8208747985139238E-2</c:v>
                </c:pt>
                <c:pt idx="2126">
                  <c:v>1.8201609806053752E-2</c:v>
                </c:pt>
                <c:pt idx="2127">
                  <c:v>1.8194426941813065E-2</c:v>
                </c:pt>
                <c:pt idx="2128">
                  <c:v>1.8187309719435128E-2</c:v>
                </c:pt>
                <c:pt idx="2129">
                  <c:v>1.818020278581195E-2</c:v>
                </c:pt>
                <c:pt idx="2130">
                  <c:v>1.8173106140925228E-2</c:v>
                </c:pt>
                <c:pt idx="2131">
                  <c:v>1.8166073232402973E-2</c:v>
                </c:pt>
                <c:pt idx="2132">
                  <c:v>1.8158996781895774E-2</c:v>
                </c:pt>
                <c:pt idx="2133">
                  <c:v>1.815193061942507E-2</c:v>
                </c:pt>
                <c:pt idx="2134">
                  <c:v>1.8144874744963846E-2</c:v>
                </c:pt>
                <c:pt idx="2135">
                  <c:v>1.8137621722048448E-2</c:v>
                </c:pt>
                <c:pt idx="2136">
                  <c:v>1.8130742333995996E-2</c:v>
                </c:pt>
                <c:pt idx="2137">
                  <c:v>1.81237177097416E-2</c:v>
                </c:pt>
                <c:pt idx="2138">
                  <c:v>1.8116703374069412E-2</c:v>
                </c:pt>
                <c:pt idx="2139">
                  <c:v>1.810969932696636E-2</c:v>
                </c:pt>
                <c:pt idx="2140">
                  <c:v>1.8102705568414146E-2</c:v>
                </c:pt>
                <c:pt idx="2141">
                  <c:v>1.8095722098397077E-2</c:v>
                </c:pt>
                <c:pt idx="2142">
                  <c:v>1.808874891689163E-2</c:v>
                </c:pt>
                <c:pt idx="2143">
                  <c:v>1.8081786023884733E-2</c:v>
                </c:pt>
                <c:pt idx="2144">
                  <c:v>1.8074978780150488E-2</c:v>
                </c:pt>
                <c:pt idx="2145">
                  <c:v>1.8068035290111917E-2</c:v>
                </c:pt>
                <c:pt idx="2146">
                  <c:v>1.8061102086597558E-2</c:v>
                </c:pt>
                <c:pt idx="2147">
                  <c:v>1.805417916958715E-2</c:v>
                </c:pt>
                <c:pt idx="2148">
                  <c:v>1.8047125885648711E-2</c:v>
                </c:pt>
                <c:pt idx="2149">
                  <c:v>1.8040224723233095E-2</c:v>
                </c:pt>
                <c:pt idx="2150">
                  <c:v>1.8033149970701601E-2</c:v>
                </c:pt>
                <c:pt idx="2151">
                  <c:v>1.8026453263497506E-2</c:v>
                </c:pt>
                <c:pt idx="2152">
                  <c:v>1.8019582966135702E-2</c:v>
                </c:pt>
                <c:pt idx="2153">
                  <c:v>1.8012767829482024E-2</c:v>
                </c:pt>
                <c:pt idx="2154">
                  <c:v>1.8005917711606572E-2</c:v>
                </c:pt>
                <c:pt idx="2155">
                  <c:v>1.7999077881373192E-2</c:v>
                </c:pt>
                <c:pt idx="2156">
                  <c:v>1.7992248338765671E-2</c:v>
                </c:pt>
                <c:pt idx="2157">
                  <c:v>1.7985385803706837E-2</c:v>
                </c:pt>
                <c:pt idx="2158">
                  <c:v>1.7978577235966374E-2</c:v>
                </c:pt>
                <c:pt idx="2159">
                  <c:v>1.7971778956436875E-2</c:v>
                </c:pt>
                <c:pt idx="2160">
                  <c:v>1.7964990965100042E-2</c:v>
                </c:pt>
                <c:pt idx="2161">
                  <c:v>1.7958254939559493E-2</c:v>
                </c:pt>
                <c:pt idx="2162">
                  <c:v>1.7951487122361352E-2</c:v>
                </c:pt>
                <c:pt idx="2163">
                  <c:v>1.7944729592672903E-2</c:v>
                </c:pt>
                <c:pt idx="2164">
                  <c:v>1.793798235046714E-2</c:v>
                </c:pt>
                <c:pt idx="2165">
                  <c:v>1.7931245395738649E-2</c:v>
                </c:pt>
                <c:pt idx="2166">
                  <c:v>1.7924479068055679E-2</c:v>
                </c:pt>
                <c:pt idx="2167">
                  <c:v>1.7917763093547222E-2</c:v>
                </c:pt>
                <c:pt idx="2168">
                  <c:v>1.7911057407092867E-2</c:v>
                </c:pt>
                <c:pt idx="2169">
                  <c:v>1.7904362008663854E-2</c:v>
                </c:pt>
                <c:pt idx="2170">
                  <c:v>1.7897676898254954E-2</c:v>
                </c:pt>
                <c:pt idx="2171">
                  <c:v>1.7891002075834796E-2</c:v>
                </c:pt>
                <c:pt idx="2172">
                  <c:v>1.7884337541400761E-2</c:v>
                </c:pt>
                <c:pt idx="2173">
                  <c:v>1.7877683294924097E-2</c:v>
                </c:pt>
                <c:pt idx="2174">
                  <c:v>1.7871075736669129E-2</c:v>
                </c:pt>
                <c:pt idx="2175">
                  <c:v>1.7864441655735457E-2</c:v>
                </c:pt>
                <c:pt idx="2176">
                  <c:v>1.7857817862095358E-2</c:v>
                </c:pt>
                <c:pt idx="2177">
                  <c:v>1.7851204355721816E-2</c:v>
                </c:pt>
                <c:pt idx="2178">
                  <c:v>1.7844601136598619E-2</c:v>
                </c:pt>
                <c:pt idx="2179">
                  <c:v>1.7837973862277319E-2</c:v>
                </c:pt>
                <c:pt idx="2180">
                  <c:v>1.7831391631042092E-2</c:v>
                </c:pt>
                <c:pt idx="2181">
                  <c:v>1.7824819687630902E-2</c:v>
                </c:pt>
                <c:pt idx="2182">
                  <c:v>1.7818258032025441E-2</c:v>
                </c:pt>
                <c:pt idx="2183">
                  <c:v>1.7811739349216465E-2</c:v>
                </c:pt>
                <c:pt idx="2184">
                  <c:v>1.7805197853263066E-2</c:v>
                </c:pt>
                <c:pt idx="2185">
                  <c:v>1.7798666644451955E-2</c:v>
                </c:pt>
                <c:pt idx="2186">
                  <c:v>1.7792145722756114E-2</c:v>
                </c:pt>
                <c:pt idx="2187">
                  <c:v>1.7785604070477599E-2</c:v>
                </c:pt>
                <c:pt idx="2188">
                  <c:v>1.7779104141345752E-2</c:v>
                </c:pt>
                <c:pt idx="2189">
                  <c:v>1.7772614499899374E-2</c:v>
                </c:pt>
                <c:pt idx="2190">
                  <c:v>1.7766135146122779E-2</c:v>
                </c:pt>
                <c:pt idx="2191">
                  <c:v>1.7758684324045149E-2</c:v>
                </c:pt>
                <c:pt idx="2192">
                  <c:v>1.7752227857257677E-2</c:v>
                </c:pt>
                <c:pt idx="2193">
                  <c:v>1.7745781679312747E-2</c:v>
                </c:pt>
                <c:pt idx="2194">
                  <c:v>1.7739345790185795E-2</c:v>
                </c:pt>
                <c:pt idx="2195">
                  <c:v>1.7732920189871909E-2</c:v>
                </c:pt>
                <c:pt idx="2196">
                  <c:v>1.7726640727094328E-2</c:v>
                </c:pt>
                <c:pt idx="2197">
                  <c:v>1.7720233584478662E-2</c:v>
                </c:pt>
                <c:pt idx="2198">
                  <c:v>1.7713836727559374E-2</c:v>
                </c:pt>
                <c:pt idx="2199">
                  <c:v>1.7707450156333578E-2</c:v>
                </c:pt>
                <c:pt idx="2200">
                  <c:v>1.7700946519729789E-2</c:v>
                </c:pt>
                <c:pt idx="2201">
                  <c:v>1.7694557727679753E-2</c:v>
                </c:pt>
                <c:pt idx="2202">
                  <c:v>1.7688229072684605E-2</c:v>
                </c:pt>
                <c:pt idx="2203">
                  <c:v>1.7681885782163037E-2</c:v>
                </c:pt>
                <c:pt idx="2204">
                  <c:v>1.7675623942864115E-2</c:v>
                </c:pt>
                <c:pt idx="2205">
                  <c:v>1.7669299942893568E-2</c:v>
                </c:pt>
                <c:pt idx="2206">
                  <c:v>1.7662986229716814E-2</c:v>
                </c:pt>
                <c:pt idx="2207">
                  <c:v>1.7656682803314932E-2</c:v>
                </c:pt>
                <c:pt idx="2208">
                  <c:v>1.7650389663677123E-2</c:v>
                </c:pt>
                <c:pt idx="2209">
                  <c:v>1.764404209997222E-2</c:v>
                </c:pt>
                <c:pt idx="2210">
                  <c:v>1.7637770829597332E-2</c:v>
                </c:pt>
                <c:pt idx="2211">
                  <c:v>1.7631509847743254E-2</c:v>
                </c:pt>
                <c:pt idx="2212">
                  <c:v>1.7625259154395251E-2</c:v>
                </c:pt>
                <c:pt idx="2213">
                  <c:v>1.7619078266333171E-2</c:v>
                </c:pt>
                <c:pt idx="2214">
                  <c:v>1.7612846846923179E-2</c:v>
                </c:pt>
                <c:pt idx="2215">
                  <c:v>1.7606625714161089E-2</c:v>
                </c:pt>
                <c:pt idx="2216">
                  <c:v>1.7600414868038799E-2</c:v>
                </c:pt>
                <c:pt idx="2217">
                  <c:v>1.7594214308534695E-2</c:v>
                </c:pt>
                <c:pt idx="2218">
                  <c:v>1.7587971051930298E-2</c:v>
                </c:pt>
                <c:pt idx="2219">
                  <c:v>1.7581792377628712E-2</c:v>
                </c:pt>
                <c:pt idx="2220">
                  <c:v>1.7575623991693209E-2</c:v>
                </c:pt>
                <c:pt idx="2221">
                  <c:v>1.7569449629302604E-2</c:v>
                </c:pt>
                <c:pt idx="2222">
                  <c:v>1.7563318084851693E-2</c:v>
                </c:pt>
                <c:pt idx="2223">
                  <c:v>1.7557180563911295E-2</c:v>
                </c:pt>
                <c:pt idx="2224">
                  <c:v>1.7551053331268215E-2</c:v>
                </c:pt>
                <c:pt idx="2225">
                  <c:v>1.7544936386907718E-2</c:v>
                </c:pt>
                <c:pt idx="2226">
                  <c:v>1.7538872168219997E-2</c:v>
                </c:pt>
                <c:pt idx="2227">
                  <c:v>1.7532774474035971E-2</c:v>
                </c:pt>
                <c:pt idx="2228">
                  <c:v>1.7526687066305335E-2</c:v>
                </c:pt>
                <c:pt idx="2229">
                  <c:v>1.7520609944998378E-2</c:v>
                </c:pt>
                <c:pt idx="2230">
                  <c:v>1.7514543110109693E-2</c:v>
                </c:pt>
                <c:pt idx="2231">
                  <c:v>1.7508450773676954E-2</c:v>
                </c:pt>
                <c:pt idx="2232">
                  <c:v>1.7502405846805805E-2</c:v>
                </c:pt>
                <c:pt idx="2233">
                  <c:v>1.7496371208072337E-2</c:v>
                </c:pt>
                <c:pt idx="2234">
                  <c:v>1.7490346857474096E-2</c:v>
                </c:pt>
                <c:pt idx="2235">
                  <c:v>1.7484363231381139E-2</c:v>
                </c:pt>
                <c:pt idx="2236">
                  <c:v>1.7478358114669801E-2</c:v>
                </c:pt>
                <c:pt idx="2237">
                  <c:v>1.7472363284265973E-2</c:v>
                </c:pt>
                <c:pt idx="2238">
                  <c:v>1.7466378740158849E-2</c:v>
                </c:pt>
                <c:pt idx="2239">
                  <c:v>1.7460404482332215E-2</c:v>
                </c:pt>
                <c:pt idx="2240">
                  <c:v>1.7454416803626575E-2</c:v>
                </c:pt>
                <c:pt idx="2241">
                  <c:v>1.7448464469454254E-2</c:v>
                </c:pt>
                <c:pt idx="2242">
                  <c:v>1.7442522423279625E-2</c:v>
                </c:pt>
                <c:pt idx="2243">
                  <c:v>1.7436590665083039E-2</c:v>
                </c:pt>
                <c:pt idx="2244">
                  <c:v>1.7430669194844851E-2</c:v>
                </c:pt>
                <c:pt idx="2245">
                  <c:v>1.7424758012552784E-2</c:v>
                </c:pt>
                <c:pt idx="2246">
                  <c:v>1.7418857118192098E-2</c:v>
                </c:pt>
                <c:pt idx="2247">
                  <c:v>1.741296651174069E-2</c:v>
                </c:pt>
                <c:pt idx="2248">
                  <c:v>1.740710782374719E-2</c:v>
                </c:pt>
                <c:pt idx="2249">
                  <c:v>1.7401235518100678E-2</c:v>
                </c:pt>
                <c:pt idx="2250">
                  <c:v>1.7395373497406663E-2</c:v>
                </c:pt>
                <c:pt idx="2251">
                  <c:v>1.7389521761639087E-2</c:v>
                </c:pt>
                <c:pt idx="2252">
                  <c:v>1.7383665425428026E-2</c:v>
                </c:pt>
                <c:pt idx="2253">
                  <c:v>1.7377838918279796E-2</c:v>
                </c:pt>
                <c:pt idx="2254">
                  <c:v>1.7372020326758636E-2</c:v>
                </c:pt>
                <c:pt idx="2255">
                  <c:v>1.7366212023016591E-2</c:v>
                </c:pt>
                <c:pt idx="2256">
                  <c:v>1.7360415885352792E-2</c:v>
                </c:pt>
                <c:pt idx="2257">
                  <c:v>1.7354626777984272E-2</c:v>
                </c:pt>
                <c:pt idx="2258">
                  <c:v>1.7348847956609886E-2</c:v>
                </c:pt>
                <c:pt idx="2259">
                  <c:v>1.7343079421218821E-2</c:v>
                </c:pt>
                <c:pt idx="2260">
                  <c:v>1.7337321171792174E-2</c:v>
                </c:pt>
                <c:pt idx="2261">
                  <c:v>1.7331578243090673E-2</c:v>
                </c:pt>
                <c:pt idx="2262">
                  <c:v>1.7325841953372632E-2</c:v>
                </c:pt>
                <c:pt idx="2263">
                  <c:v>1.7320115951305993E-2</c:v>
                </c:pt>
                <c:pt idx="2264">
                  <c:v>1.7314400236876023E-2</c:v>
                </c:pt>
                <c:pt idx="2265">
                  <c:v>1.7308684213655057E-2</c:v>
                </c:pt>
                <c:pt idx="2266">
                  <c:v>1.7302987679723124E-2</c:v>
                </c:pt>
                <c:pt idx="2267">
                  <c:v>1.7297301431655643E-2</c:v>
                </c:pt>
                <c:pt idx="2268">
                  <c:v>1.7291625469444516E-2</c:v>
                </c:pt>
                <c:pt idx="2269">
                  <c:v>1.7285959793062727E-2</c:v>
                </c:pt>
                <c:pt idx="2270">
                  <c:v>1.7280321989801745E-2</c:v>
                </c:pt>
                <c:pt idx="2271">
                  <c:v>1.7274678288388839E-2</c:v>
                </c:pt>
                <c:pt idx="2272">
                  <c:v>1.7269044874487351E-2</c:v>
                </c:pt>
                <c:pt idx="2273">
                  <c:v>1.7263429105475538E-2</c:v>
                </c:pt>
                <c:pt idx="2274">
                  <c:v>1.7257808909154761E-2</c:v>
                </c:pt>
                <c:pt idx="2275">
                  <c:v>1.7252206357691733E-2</c:v>
                </c:pt>
                <c:pt idx="2276">
                  <c:v>1.7246614093676265E-2</c:v>
                </c:pt>
                <c:pt idx="2277">
                  <c:v>1.7241032117093626E-2</c:v>
                </c:pt>
                <c:pt idx="2278">
                  <c:v>1.7235431565939506E-2</c:v>
                </c:pt>
                <c:pt idx="2279">
                  <c:v>1.7229868747140574E-2</c:v>
                </c:pt>
                <c:pt idx="2280">
                  <c:v>1.7224316214019691E-2</c:v>
                </c:pt>
                <c:pt idx="2281">
                  <c:v>1.7218773966566053E-2</c:v>
                </c:pt>
                <c:pt idx="2282">
                  <c:v>1.7213242004766149E-2</c:v>
                </c:pt>
                <c:pt idx="2283">
                  <c:v>1.7207756292815235E-2</c:v>
                </c:pt>
                <c:pt idx="2284">
                  <c:v>1.7202246327825209E-2</c:v>
                </c:pt>
                <c:pt idx="2285">
                  <c:v>1.7196746650147664E-2</c:v>
                </c:pt>
                <c:pt idx="2286">
                  <c:v>1.7191257259760499E-2</c:v>
                </c:pt>
                <c:pt idx="2287">
                  <c:v>1.7185736480051284E-2</c:v>
                </c:pt>
                <c:pt idx="2288">
                  <c:v>1.7180266231868524E-2</c:v>
                </c:pt>
                <c:pt idx="2289">
                  <c:v>1.7174806269242247E-2</c:v>
                </c:pt>
                <c:pt idx="2290">
                  <c:v>1.7169356592153538E-2</c:v>
                </c:pt>
                <c:pt idx="2291">
                  <c:v>1.7163917200594292E-2</c:v>
                </c:pt>
                <c:pt idx="2292">
                  <c:v>1.7158536949756959E-2</c:v>
                </c:pt>
                <c:pt idx="2293">
                  <c:v>1.7153119569999681E-2</c:v>
                </c:pt>
                <c:pt idx="2294">
                  <c:v>1.7147712477412438E-2</c:v>
                </c:pt>
                <c:pt idx="2295">
                  <c:v>1.714231567198541E-2</c:v>
                </c:pt>
                <c:pt idx="2296">
                  <c:v>1.7136929153701404E-2</c:v>
                </c:pt>
                <c:pt idx="2297">
                  <c:v>1.7131552922543234E-2</c:v>
                </c:pt>
                <c:pt idx="2298">
                  <c:v>1.7126186978493697E-2</c:v>
                </c:pt>
                <c:pt idx="2299">
                  <c:v>1.7120831321542983E-2</c:v>
                </c:pt>
                <c:pt idx="2300">
                  <c:v>1.7115405473681143E-2</c:v>
                </c:pt>
                <c:pt idx="2301">
                  <c:v>1.7110068452022734E-2</c:v>
                </c:pt>
                <c:pt idx="2302">
                  <c:v>1.7104741715184873E-2</c:v>
                </c:pt>
                <c:pt idx="2303">
                  <c:v>1.7099425263147987E-2</c:v>
                </c:pt>
                <c:pt idx="2304">
                  <c:v>1.7094119095906496E-2</c:v>
                </c:pt>
                <c:pt idx="2305">
                  <c:v>1.7088913408049317E-2</c:v>
                </c:pt>
                <c:pt idx="2306">
                  <c:v>1.7083629760362973E-2</c:v>
                </c:pt>
                <c:pt idx="2307">
                  <c:v>1.7078380042074161E-2</c:v>
                </c:pt>
                <c:pt idx="2308">
                  <c:v>1.7073093325913436E-2</c:v>
                </c:pt>
                <c:pt idx="2309">
                  <c:v>1.7067766962011177E-2</c:v>
                </c:pt>
                <c:pt idx="2310">
                  <c:v>1.7062522992872364E-2</c:v>
                </c:pt>
                <c:pt idx="2311">
                  <c:v>1.7057289308992862E-2</c:v>
                </c:pt>
                <c:pt idx="2312">
                  <c:v>1.7052065910353763E-2</c:v>
                </c:pt>
                <c:pt idx="2313">
                  <c:v>1.7046932261138039E-2</c:v>
                </c:pt>
                <c:pt idx="2314">
                  <c:v>1.7041730908871806E-2</c:v>
                </c:pt>
                <c:pt idx="2315">
                  <c:v>1.7036539843463705E-2</c:v>
                </c:pt>
                <c:pt idx="2316">
                  <c:v>1.7031359064906371E-2</c:v>
                </c:pt>
                <c:pt idx="2317">
                  <c:v>1.702610319533741E-2</c:v>
                </c:pt>
                <c:pt idx="2318">
                  <c:v>1.7020941507884062E-2</c:v>
                </c:pt>
                <c:pt idx="2319">
                  <c:v>1.7015790105573858E-2</c:v>
                </c:pt>
                <c:pt idx="2320">
                  <c:v>1.7010648988404098E-2</c:v>
                </c:pt>
                <c:pt idx="2321">
                  <c:v>1.7005518156363975E-2</c:v>
                </c:pt>
                <c:pt idx="2322">
                  <c:v>1.7000490416544289E-2</c:v>
                </c:pt>
                <c:pt idx="2323">
                  <c:v>1.6995381645512519E-2</c:v>
                </c:pt>
                <c:pt idx="2324">
                  <c:v>1.6990283161216084E-2</c:v>
                </c:pt>
                <c:pt idx="2325">
                  <c:v>1.6985227488798205E-2</c:v>
                </c:pt>
                <c:pt idx="2326">
                  <c:v>1.6980018272564901E-2</c:v>
                </c:pt>
                <c:pt idx="2327">
                  <c:v>1.6975049428581614E-2</c:v>
                </c:pt>
                <c:pt idx="2328">
                  <c:v>1.6969992091071796E-2</c:v>
                </c:pt>
                <c:pt idx="2329">
                  <c:v>1.6964945040228548E-2</c:v>
                </c:pt>
                <c:pt idx="2330">
                  <c:v>1.6959908276032224E-2</c:v>
                </c:pt>
                <c:pt idx="2331">
                  <c:v>1.6954775514950875E-2</c:v>
                </c:pt>
                <c:pt idx="2332">
                  <c:v>1.6949757818429039E-2</c:v>
                </c:pt>
                <c:pt idx="2333">
                  <c:v>1.6944750406880149E-2</c:v>
                </c:pt>
                <c:pt idx="2334">
                  <c:v>1.6939753280285297E-2</c:v>
                </c:pt>
                <c:pt idx="2335">
                  <c:v>1.6934878754273051E-2</c:v>
                </c:pt>
                <c:pt idx="2336">
                  <c:v>1.6929903709670905E-2</c:v>
                </c:pt>
                <c:pt idx="2337">
                  <c:v>1.6924938951617445E-2</c:v>
                </c:pt>
                <c:pt idx="2338">
                  <c:v>1.6919984480097936E-2</c:v>
                </c:pt>
                <c:pt idx="2339">
                  <c:v>1.6914921921254177E-2</c:v>
                </c:pt>
                <c:pt idx="2340">
                  <c:v>1.690998650414851E-2</c:v>
                </c:pt>
                <c:pt idx="2341">
                  <c:v>1.6905061371905027E-2</c:v>
                </c:pt>
                <c:pt idx="2342">
                  <c:v>1.6900146524526427E-2</c:v>
                </c:pt>
                <c:pt idx="2343">
                  <c:v>1.6895241961991103E-2</c:v>
                </c:pt>
                <c:pt idx="2344">
                  <c:v>1.689047366749628E-2</c:v>
                </c:pt>
                <c:pt idx="2345">
                  <c:v>1.6885591201350924E-2</c:v>
                </c:pt>
                <c:pt idx="2346">
                  <c:v>1.6880719021633909E-2</c:v>
                </c:pt>
                <c:pt idx="2347">
                  <c:v>1.6874382518166517E-2</c:v>
                </c:pt>
                <c:pt idx="2348">
                  <c:v>1.6869532828797572E-2</c:v>
                </c:pt>
                <c:pt idx="2349">
                  <c:v>1.6864693424732385E-2</c:v>
                </c:pt>
                <c:pt idx="2350">
                  <c:v>1.6859864305957879E-2</c:v>
                </c:pt>
                <c:pt idx="2351">
                  <c:v>1.6855045472466215E-2</c:v>
                </c:pt>
                <c:pt idx="2352">
                  <c:v>1.6850098544007198E-2</c:v>
                </c:pt>
                <c:pt idx="2353">
                  <c:v>1.6845298741323636E-2</c:v>
                </c:pt>
                <c:pt idx="2354">
                  <c:v>1.6840509222272673E-2</c:v>
                </c:pt>
                <c:pt idx="2355">
                  <c:v>1.6835729986842723E-2</c:v>
                </c:pt>
                <c:pt idx="2356">
                  <c:v>1.683110558377468E-2</c:v>
                </c:pt>
                <c:pt idx="2357">
                  <c:v>1.6826397261287158E-2</c:v>
                </c:pt>
                <c:pt idx="2358">
                  <c:v>1.6821601624822522E-2</c:v>
                </c:pt>
                <c:pt idx="2359">
                  <c:v>1.6816865073122991E-2</c:v>
                </c:pt>
                <c:pt idx="2360">
                  <c:v>1.6812138806593883E-2</c:v>
                </c:pt>
                <c:pt idx="2361">
                  <c:v>1.6804681484467975E-2</c:v>
                </c:pt>
                <c:pt idx="2362">
                  <c:v>1.6799981147032777E-2</c:v>
                </c:pt>
                <c:pt idx="2363">
                  <c:v>1.6795291094189611E-2</c:v>
                </c:pt>
                <c:pt idx="2364">
                  <c:v>1.6790611325924965E-2</c:v>
                </c:pt>
                <c:pt idx="2365">
                  <c:v>1.6785995031183418E-2</c:v>
                </c:pt>
                <c:pt idx="2366">
                  <c:v>1.6781336352591027E-2</c:v>
                </c:pt>
                <c:pt idx="2367">
                  <c:v>1.6776687959074936E-2</c:v>
                </c:pt>
                <c:pt idx="2368">
                  <c:v>1.6772049850624693E-2</c:v>
                </c:pt>
                <c:pt idx="2369">
                  <c:v>1.6767366752887852E-2</c:v>
                </c:pt>
                <c:pt idx="2370">
                  <c:v>1.6762748691853901E-2</c:v>
                </c:pt>
                <c:pt idx="2371">
                  <c:v>1.6758140915317431E-2</c:v>
                </c:pt>
                <c:pt idx="2372">
                  <c:v>1.6753543423264926E-2</c:v>
                </c:pt>
                <c:pt idx="2373">
                  <c:v>1.6749013583882717E-2</c:v>
                </c:pt>
                <c:pt idx="2374">
                  <c:v>1.6744437185555648E-2</c:v>
                </c:pt>
                <c:pt idx="2375">
                  <c:v>1.6739871072202924E-2</c:v>
                </c:pt>
                <c:pt idx="2376">
                  <c:v>1.6735315243819309E-2</c:v>
                </c:pt>
                <c:pt idx="2377">
                  <c:v>1.6730769700391737E-2</c:v>
                </c:pt>
                <c:pt idx="2378">
                  <c:v>1.6726234441904519E-2</c:v>
                </c:pt>
                <c:pt idx="2379">
                  <c:v>1.6721709468349812E-2</c:v>
                </c:pt>
                <c:pt idx="2380">
                  <c:v>1.6717194779714544E-2</c:v>
                </c:pt>
                <c:pt idx="2381">
                  <c:v>1.6712690375983028E-2</c:v>
                </c:pt>
                <c:pt idx="2382">
                  <c:v>1.6708134146913228E-2</c:v>
                </c:pt>
                <c:pt idx="2383">
                  <c:v>1.6703649783441448E-2</c:v>
                </c:pt>
                <c:pt idx="2384">
                  <c:v>1.6699175704315859E-2</c:v>
                </c:pt>
                <c:pt idx="2385">
                  <c:v>1.6694711909528353E-2</c:v>
                </c:pt>
                <c:pt idx="2386">
                  <c:v>1.6690322630536655E-2</c:v>
                </c:pt>
                <c:pt idx="2387">
                  <c:v>1.6685879936002818E-2</c:v>
                </c:pt>
                <c:pt idx="2388">
                  <c:v>1.6681447526299534E-2</c:v>
                </c:pt>
                <c:pt idx="2389">
                  <c:v>1.667702540140327E-2</c:v>
                </c:pt>
                <c:pt idx="2390">
                  <c:v>1.6672613561314026E-2</c:v>
                </c:pt>
                <c:pt idx="2391">
                  <c:v>1.6668145111225018E-2</c:v>
                </c:pt>
                <c:pt idx="2392">
                  <c:v>1.6663753306477219E-2</c:v>
                </c:pt>
                <c:pt idx="2393">
                  <c:v>1.665937178597025E-2</c:v>
                </c:pt>
                <c:pt idx="2394">
                  <c:v>1.6655274864610117E-2</c:v>
                </c:pt>
                <c:pt idx="2395">
                  <c:v>1.665070863248945E-2</c:v>
                </c:pt>
                <c:pt idx="2396">
                  <c:v>1.6646358500967819E-2</c:v>
                </c:pt>
                <c:pt idx="2397">
                  <c:v>1.6642018654169546E-2</c:v>
                </c:pt>
                <c:pt idx="2398">
                  <c:v>1.6637689092084174E-2</c:v>
                </c:pt>
                <c:pt idx="2399">
                  <c:v>1.6633369814696018E-2</c:v>
                </c:pt>
                <c:pt idx="2400">
                  <c:v>1.6629060821994623E-2</c:v>
                </c:pt>
                <c:pt idx="2401">
                  <c:v>1.6624762113972139E-2</c:v>
                </c:pt>
                <c:pt idx="2402">
                  <c:v>1.6620473690612887E-2</c:v>
                </c:pt>
                <c:pt idx="2403">
                  <c:v>1.6616195551911631E-2</c:v>
                </c:pt>
                <c:pt idx="2404">
                  <c:v>1.6611706218238081E-2</c:v>
                </c:pt>
                <c:pt idx="2405">
                  <c:v>1.6607447026084157E-2</c:v>
                </c:pt>
                <c:pt idx="2406">
                  <c:v>1.660319811700129E-2</c:v>
                </c:pt>
                <c:pt idx="2407">
                  <c:v>1.6598959490977908E-2</c:v>
                </c:pt>
                <c:pt idx="2408">
                  <c:v>1.6594959127812611E-2</c:v>
                </c:pt>
                <c:pt idx="2409">
                  <c:v>1.6590742696800529E-2</c:v>
                </c:pt>
                <c:pt idx="2410">
                  <c:v>1.6586536550365405E-2</c:v>
                </c:pt>
                <c:pt idx="2411">
                  <c:v>1.6582340688494158E-2</c:v>
                </c:pt>
                <c:pt idx="2412">
                  <c:v>1.6578076888649838E-2</c:v>
                </c:pt>
                <c:pt idx="2413">
                  <c:v>1.6573901050787414E-2</c:v>
                </c:pt>
                <c:pt idx="2414">
                  <c:v>1.6569735496936189E-2</c:v>
                </c:pt>
                <c:pt idx="2415">
                  <c:v>1.6565580227093462E-2</c:v>
                </c:pt>
                <c:pt idx="2416">
                  <c:v>1.6561435241253829E-2</c:v>
                </c:pt>
                <c:pt idx="2417">
                  <c:v>1.6557381492525187E-2</c:v>
                </c:pt>
                <c:pt idx="2418">
                  <c:v>1.65532576223083E-2</c:v>
                </c:pt>
                <c:pt idx="2419">
                  <c:v>1.6549144036566404E-2</c:v>
                </c:pt>
                <c:pt idx="2420">
                  <c:v>1.6545040735294274E-2</c:v>
                </c:pt>
                <c:pt idx="2421">
                  <c:v>1.65408645716482E-2</c:v>
                </c:pt>
                <c:pt idx="2422">
                  <c:v>1.6536781289573182E-2</c:v>
                </c:pt>
                <c:pt idx="2423">
                  <c:v>1.6532708291425613E-2</c:v>
                </c:pt>
                <c:pt idx="2424">
                  <c:v>1.6528645577189287E-2</c:v>
                </c:pt>
                <c:pt idx="2425">
                  <c:v>1.6524678495561759E-2</c:v>
                </c:pt>
                <c:pt idx="2426">
                  <c:v>1.6520636900872913E-2</c:v>
                </c:pt>
                <c:pt idx="2427">
                  <c:v>1.6516605590572782E-2</c:v>
                </c:pt>
                <c:pt idx="2428">
                  <c:v>1.6512584564653526E-2</c:v>
                </c:pt>
                <c:pt idx="2429">
                  <c:v>1.65085738231073E-2</c:v>
                </c:pt>
                <c:pt idx="2430">
                  <c:v>1.6504573365923647E-2</c:v>
                </c:pt>
                <c:pt idx="2431">
                  <c:v>1.6500583193092107E-2</c:v>
                </c:pt>
                <c:pt idx="2432">
                  <c:v>1.6496603304599615E-2</c:v>
                </c:pt>
                <c:pt idx="2433">
                  <c:v>1.649263370043309E-2</c:v>
                </c:pt>
                <c:pt idx="2434">
                  <c:v>1.648858404791002E-2</c:v>
                </c:pt>
                <c:pt idx="2435">
                  <c:v>1.6484634456067886E-2</c:v>
                </c:pt>
                <c:pt idx="2436">
                  <c:v>1.6480695148012724E-2</c:v>
                </c:pt>
                <c:pt idx="2437">
                  <c:v>1.6476766123744529E-2</c:v>
                </c:pt>
                <c:pt idx="2438">
                  <c:v>1.6472847383249799E-2</c:v>
                </c:pt>
                <c:pt idx="2439">
                  <c:v>1.6469032045811377E-2</c:v>
                </c:pt>
                <c:pt idx="2440">
                  <c:v>1.6465134431667829E-2</c:v>
                </c:pt>
                <c:pt idx="2441">
                  <c:v>1.6461247101774434E-2</c:v>
                </c:pt>
                <c:pt idx="2442">
                  <c:v>1.6457370056118123E-2</c:v>
                </c:pt>
                <c:pt idx="2443">
                  <c:v>1.6453407937018771E-2</c:v>
                </c:pt>
                <c:pt idx="2444">
                  <c:v>1.6449550898951393E-2</c:v>
                </c:pt>
                <c:pt idx="2445">
                  <c:v>1.6445704144592642E-2</c:v>
                </c:pt>
                <c:pt idx="2446">
                  <c:v>1.6441867673926303E-2</c:v>
                </c:pt>
                <c:pt idx="2447">
                  <c:v>1.6438432242670144E-2</c:v>
                </c:pt>
                <c:pt idx="2448">
                  <c:v>1.6434323750602109E-2</c:v>
                </c:pt>
                <c:pt idx="2449">
                  <c:v>1.6430518694328242E-2</c:v>
                </c:pt>
                <c:pt idx="2450">
                  <c:v>1.6426723922210416E-2</c:v>
                </c:pt>
                <c:pt idx="2451">
                  <c:v>1.6422939434238167E-2</c:v>
                </c:pt>
                <c:pt idx="2452">
                  <c:v>1.6419165230406266E-2</c:v>
                </c:pt>
                <c:pt idx="2453">
                  <c:v>1.6415401310696413E-2</c:v>
                </c:pt>
                <c:pt idx="2454">
                  <c:v>1.6411647675105997E-2</c:v>
                </c:pt>
                <c:pt idx="2455">
                  <c:v>1.6407904323627168E-2</c:v>
                </c:pt>
                <c:pt idx="2456">
                  <c:v>1.6403863363836209E-2</c:v>
                </c:pt>
                <c:pt idx="2457">
                  <c:v>1.6400138878630049E-2</c:v>
                </c:pt>
                <c:pt idx="2458">
                  <c:v>1.6396424676002885E-2</c:v>
                </c:pt>
                <c:pt idx="2459">
                  <c:v>1.6392720755954715E-2</c:v>
                </c:pt>
                <c:pt idx="2460">
                  <c:v>1.6389341827496438E-2</c:v>
                </c:pt>
                <c:pt idx="2461">
                  <c:v>1.638566018045709E-2</c:v>
                </c:pt>
                <c:pt idx="2462">
                  <c:v>1.6382413790970718E-2</c:v>
                </c:pt>
                <c:pt idx="2463">
                  <c:v>1.6378327738485715E-2</c:v>
                </c:pt>
                <c:pt idx="2464">
                  <c:v>1.6374676943538002E-2</c:v>
                </c:pt>
                <c:pt idx="2465">
                  <c:v>1.6370928620443797E-2</c:v>
                </c:pt>
                <c:pt idx="2466">
                  <c:v>1.6367297821661762E-2</c:v>
                </c:pt>
                <c:pt idx="2467">
                  <c:v>1.6363677306372226E-2</c:v>
                </c:pt>
                <c:pt idx="2468">
                  <c:v>1.6360067074572493E-2</c:v>
                </c:pt>
                <c:pt idx="2469">
                  <c:v>1.6356577228768713E-2</c:v>
                </c:pt>
                <c:pt idx="2470">
                  <c:v>1.6352988137745442E-2</c:v>
                </c:pt>
                <c:pt idx="2471">
                  <c:v>1.6349409330674285E-2</c:v>
                </c:pt>
                <c:pt idx="2472">
                  <c:v>1.6345840807547397E-2</c:v>
                </c:pt>
                <c:pt idx="2473">
                  <c:v>1.6342170167550723E-2</c:v>
                </c:pt>
                <c:pt idx="2474">
                  <c:v>1.6338621636481775E-2</c:v>
                </c:pt>
                <c:pt idx="2475">
                  <c:v>1.6335083388835086E-2</c:v>
                </c:pt>
                <c:pt idx="2476">
                  <c:v>1.6331555424599853E-2</c:v>
                </c:pt>
                <c:pt idx="2477">
                  <c:v>1.6328037743770674E-2</c:v>
                </c:pt>
                <c:pt idx="2478">
                  <c:v>1.6324645631118996E-2</c:v>
                </c:pt>
                <c:pt idx="2479">
                  <c:v>1.6321149095345783E-2</c:v>
                </c:pt>
                <c:pt idx="2480">
                  <c:v>1.6317662843446254E-2</c:v>
                </c:pt>
                <c:pt idx="2481">
                  <c:v>1.6314186875409947E-2</c:v>
                </c:pt>
                <c:pt idx="2482">
                  <c:v>1.6310721191223791E-2</c:v>
                </c:pt>
                <c:pt idx="2483">
                  <c:v>1.6307265790879943E-2</c:v>
                </c:pt>
                <c:pt idx="2484">
                  <c:v>1.6303820674375788E-2</c:v>
                </c:pt>
                <c:pt idx="2485">
                  <c:v>1.6300385841695644E-2</c:v>
                </c:pt>
                <c:pt idx="2486">
                  <c:v>1.6296841369442649E-2</c:v>
                </c:pt>
                <c:pt idx="2487">
                  <c:v>1.6293427207407007E-2</c:v>
                </c:pt>
                <c:pt idx="2488">
                  <c:v>1.6290026482604286E-2</c:v>
                </c:pt>
                <c:pt idx="2489">
                  <c:v>1.6286641954703567E-2</c:v>
                </c:pt>
                <c:pt idx="2490">
                  <c:v>1.6283276383365835E-2</c:v>
                </c:pt>
                <c:pt idx="2491">
                  <c:v>1.6280058260218177E-2</c:v>
                </c:pt>
                <c:pt idx="2492">
                  <c:v>1.6276737655902148E-2</c:v>
                </c:pt>
                <c:pt idx="2493">
                  <c:v>1.6273439163032446E-2</c:v>
                </c:pt>
                <c:pt idx="2494">
                  <c:v>1.627016278158816E-2</c:v>
                </c:pt>
                <c:pt idx="2495">
                  <c:v>1.6266776758549227E-2</c:v>
                </c:pt>
                <c:pt idx="2496">
                  <c:v>1.6263543164525829E-2</c:v>
                </c:pt>
                <c:pt idx="2497">
                  <c:v>1.626033168086527E-2</c:v>
                </c:pt>
                <c:pt idx="2498">
                  <c:v>1.6257142307545935E-2</c:v>
                </c:pt>
                <c:pt idx="2499">
                  <c:v>1.6254112545154478E-2</c:v>
                </c:pt>
                <c:pt idx="2500">
                  <c:v>1.6250968831896664E-2</c:v>
                </c:pt>
                <c:pt idx="2501">
                  <c:v>1.6247847229941388E-2</c:v>
                </c:pt>
                <c:pt idx="2502">
                  <c:v>1.6244747739270347E-2</c:v>
                </c:pt>
                <c:pt idx="2503">
                  <c:v>1.6241519905561535E-2</c:v>
                </c:pt>
                <c:pt idx="2504">
                  <c:v>1.623847068377169E-2</c:v>
                </c:pt>
                <c:pt idx="2505">
                  <c:v>1.62354435752287E-2</c:v>
                </c:pt>
                <c:pt idx="2506">
                  <c:v>1.6232438579908009E-2</c:v>
                </c:pt>
                <c:pt idx="2507">
                  <c:v>1.6229455697794881E-2</c:v>
                </c:pt>
                <c:pt idx="2508">
                  <c:v>1.6225891849594345E-2</c:v>
                </c:pt>
                <c:pt idx="2509">
                  <c:v>1.6222947399036871E-2</c:v>
                </c:pt>
                <c:pt idx="2510">
                  <c:v>1.6220025057614152E-2</c:v>
                </c:pt>
                <c:pt idx="2511">
                  <c:v>1.6217124825315007E-2</c:v>
                </c:pt>
                <c:pt idx="2512">
                  <c:v>1.6215029912954575E-2</c:v>
                </c:pt>
                <c:pt idx="2513">
                  <c:v>1.6212022781494966E-2</c:v>
                </c:pt>
                <c:pt idx="2514">
                  <c:v>1.6209194691338667E-2</c:v>
                </c:pt>
                <c:pt idx="2515">
                  <c:v>1.6206388714257305E-2</c:v>
                </c:pt>
                <c:pt idx="2516">
                  <c:v>1.6203117472304629E-2</c:v>
                </c:pt>
                <c:pt idx="2517">
                  <c:v>1.6200351350932563E-2</c:v>
                </c:pt>
                <c:pt idx="2518">
                  <c:v>1.6197607339577536E-2</c:v>
                </c:pt>
                <c:pt idx="2519">
                  <c:v>1.6194885438223339E-2</c:v>
                </c:pt>
                <c:pt idx="2520">
                  <c:v>1.6192185646859168E-2</c:v>
                </c:pt>
                <c:pt idx="2521">
                  <c:v>1.6190017225259805E-2</c:v>
                </c:pt>
                <c:pt idx="2522">
                  <c:v>1.6187366039189729E-2</c:v>
                </c:pt>
                <c:pt idx="2523">
                  <c:v>1.6184736966059522E-2</c:v>
                </c:pt>
                <c:pt idx="2524">
                  <c:v>1.6182130005851982E-2</c:v>
                </c:pt>
                <c:pt idx="2525">
                  <c:v>1.6179018339334848E-2</c:v>
                </c:pt>
                <c:pt idx="2526">
                  <c:v>1.6176451207589336E-2</c:v>
                </c:pt>
                <c:pt idx="2527">
                  <c:v>1.6173906185731189E-2</c:v>
                </c:pt>
                <c:pt idx="2528">
                  <c:v>1.6171383273746898E-2</c:v>
                </c:pt>
                <c:pt idx="2529">
                  <c:v>1.6168882471620259E-2</c:v>
                </c:pt>
                <c:pt idx="2530">
                  <c:v>1.6166952615093794E-2</c:v>
                </c:pt>
                <c:pt idx="2531">
                  <c:v>1.6164500444907796E-2</c:v>
                </c:pt>
                <c:pt idx="2532">
                  <c:v>1.6162070387521672E-2</c:v>
                </c:pt>
                <c:pt idx="2533">
                  <c:v>1.6159850095259286E-2</c:v>
                </c:pt>
                <c:pt idx="2534">
                  <c:v>1.6157276611095017E-2</c:v>
                </c:pt>
                <c:pt idx="2535">
                  <c:v>1.6154912892027466E-2</c:v>
                </c:pt>
                <c:pt idx="2536">
                  <c:v>1.6152571285700849E-2</c:v>
                </c:pt>
                <c:pt idx="2537">
                  <c:v>1.6150251792102884E-2</c:v>
                </c:pt>
                <c:pt idx="2538">
                  <c:v>1.614737019397287E-2</c:v>
                </c:pt>
                <c:pt idx="2539">
                  <c:v>1.6145090489712209E-2</c:v>
                </c:pt>
                <c:pt idx="2540">
                  <c:v>1.6142832895171415E-2</c:v>
                </c:pt>
                <c:pt idx="2541">
                  <c:v>1.6140597410331581E-2</c:v>
                </c:pt>
                <c:pt idx="2542">
                  <c:v>1.6138384035190006E-2</c:v>
                </c:pt>
                <c:pt idx="2543">
                  <c:v>1.61367991970628E-2</c:v>
                </c:pt>
                <c:pt idx="2544">
                  <c:v>1.6134634492189635E-2</c:v>
                </c:pt>
                <c:pt idx="2545">
                  <c:v>1.6132491899939518E-2</c:v>
                </c:pt>
                <c:pt idx="2546">
                  <c:v>1.6130371420292795E-2</c:v>
                </c:pt>
                <c:pt idx="2547">
                  <c:v>1.6127648804418381E-2</c:v>
                </c:pt>
                <c:pt idx="2548">
                  <c:v>1.6125568087177283E-2</c:v>
                </c:pt>
                <c:pt idx="2549">
                  <c:v>1.6123509479545294E-2</c:v>
                </c:pt>
                <c:pt idx="2550">
                  <c:v>1.61214729815089E-2</c:v>
                </c:pt>
                <c:pt idx="2551">
                  <c:v>1.6119458593062706E-2</c:v>
                </c:pt>
                <c:pt idx="2552">
                  <c:v>1.6118112906521421E-2</c:v>
                </c:pt>
                <c:pt idx="2553">
                  <c:v>1.6116147214791494E-2</c:v>
                </c:pt>
                <c:pt idx="2554">
                  <c:v>1.6114203635574094E-2</c:v>
                </c:pt>
                <c:pt idx="2555">
                  <c:v>1.6112282168854488E-2</c:v>
                </c:pt>
                <c:pt idx="2556">
                  <c:v>1.6110382814625308E-2</c:v>
                </c:pt>
                <c:pt idx="2557">
                  <c:v>1.6108505572871815E-2</c:v>
                </c:pt>
                <c:pt idx="2558">
                  <c:v>1.6106650443581731E-2</c:v>
                </c:pt>
                <c:pt idx="2559">
                  <c:v>1.6104817426750143E-2</c:v>
                </c:pt>
                <c:pt idx="2560">
                  <c:v>1.6101869777551164E-2</c:v>
                </c:pt>
                <c:pt idx="2561">
                  <c:v>1.6100073484290957E-2</c:v>
                </c:pt>
                <c:pt idx="2562">
                  <c:v>1.6098299298534194E-2</c:v>
                </c:pt>
                <c:pt idx="2563">
                  <c:v>1.609654722028088E-2</c:v>
                </c:pt>
                <c:pt idx="2564">
                  <c:v>1.6095283510926189E-2</c:v>
                </c:pt>
                <c:pt idx="2565">
                  <c:v>1.6094283686674385E-2</c:v>
                </c:pt>
                <c:pt idx="2566">
                  <c:v>1.6092605456720727E-2</c:v>
                </c:pt>
                <c:pt idx="2567">
                  <c:v>1.6091187662246955E-2</c:v>
                </c:pt>
                <c:pt idx="2568">
                  <c:v>1.6089315333911378E-2</c:v>
                </c:pt>
                <c:pt idx="2569">
                  <c:v>1.6086980328627508E-2</c:v>
                </c:pt>
                <c:pt idx="2570">
                  <c:v>1.6085386020403991E-2</c:v>
                </c:pt>
                <c:pt idx="2571">
                  <c:v>1.6083813821568059E-2</c:v>
                </c:pt>
                <c:pt idx="2572">
                  <c:v>1.6082263732117002E-2</c:v>
                </c:pt>
                <c:pt idx="2573">
                  <c:v>1.6081476992852398E-2</c:v>
                </c:pt>
                <c:pt idx="2574">
                  <c:v>1.6079975661589252E-2</c:v>
                </c:pt>
                <c:pt idx="2575">
                  <c:v>1.6078496442617597E-2</c:v>
                </c:pt>
                <c:pt idx="2576">
                  <c:v>1.6077039335934979E-2</c:v>
                </c:pt>
                <c:pt idx="2577">
                  <c:v>1.6074844925318819E-2</c:v>
                </c:pt>
                <c:pt idx="2578">
                  <c:v>1.6073427491993329E-2</c:v>
                </c:pt>
                <c:pt idx="2579">
                  <c:v>1.607203216799058E-2</c:v>
                </c:pt>
                <c:pt idx="2580">
                  <c:v>1.6070658953310578E-2</c:v>
                </c:pt>
                <c:pt idx="2581">
                  <c:v>1.6069307847939807E-2</c:v>
                </c:pt>
                <c:pt idx="2582">
                  <c:v>1.606876105334663E-2</c:v>
                </c:pt>
                <c:pt idx="2583">
                  <c:v>1.6067458732424482E-2</c:v>
                </c:pt>
                <c:pt idx="2584">
                  <c:v>1.6066178523720151E-2</c:v>
                </c:pt>
                <c:pt idx="2585">
                  <c:v>1.6065186035926084E-2</c:v>
                </c:pt>
                <c:pt idx="2586">
                  <c:v>1.6063684442945283E-2</c:v>
                </c:pt>
                <c:pt idx="2587">
                  <c:v>1.6062470570857555E-2</c:v>
                </c:pt>
                <c:pt idx="2588">
                  <c:v>1.6061278810955711E-2</c:v>
                </c:pt>
                <c:pt idx="2589">
                  <c:v>1.6060109163239758E-2</c:v>
                </c:pt>
                <c:pt idx="2590">
                  <c:v>1.6058142817432453E-2</c:v>
                </c:pt>
                <c:pt idx="2591">
                  <c:v>1.6057012804789328E-2</c:v>
                </c:pt>
                <c:pt idx="2592">
                  <c:v>1.6055904901385198E-2</c:v>
                </c:pt>
                <c:pt idx="2593">
                  <c:v>1.6054819107203855E-2</c:v>
                </c:pt>
                <c:pt idx="2594">
                  <c:v>1.6053755422256104E-2</c:v>
                </c:pt>
                <c:pt idx="2595">
                  <c:v>1.6053555632383483E-2</c:v>
                </c:pt>
                <c:pt idx="2596">
                  <c:v>1.6052540769755073E-2</c:v>
                </c:pt>
                <c:pt idx="2597">
                  <c:v>1.6051548019256057E-2</c:v>
                </c:pt>
                <c:pt idx="2598">
                  <c:v>1.6050577380881535E-2</c:v>
                </c:pt>
                <c:pt idx="2599">
                  <c:v>1.6048768635678133E-2</c:v>
                </c:pt>
                <c:pt idx="2600">
                  <c:v>1.6047837605956333E-2</c:v>
                </c:pt>
                <c:pt idx="2601">
                  <c:v>1.6046928685424899E-2</c:v>
                </c:pt>
                <c:pt idx="2602">
                  <c:v>1.6046041874075732E-2</c:v>
                </c:pt>
                <c:pt idx="2603">
                  <c:v>1.6045177171903423E-2</c:v>
                </c:pt>
                <c:pt idx="2604">
                  <c:v>1.6045217904926915E-2</c:v>
                </c:pt>
                <c:pt idx="2605">
                  <c:v>1.6044402051266629E-2</c:v>
                </c:pt>
                <c:pt idx="2606">
                  <c:v>1.6043608309686624E-2</c:v>
                </c:pt>
                <c:pt idx="2607">
                  <c:v>1.6042428800455699E-2</c:v>
                </c:pt>
                <c:pt idx="2608">
                  <c:v>1.6041680895306498E-2</c:v>
                </c:pt>
                <c:pt idx="2609">
                  <c:v>1.6040955101251746E-2</c:v>
                </c:pt>
                <c:pt idx="2610">
                  <c:v>1.6040251418291442E-2</c:v>
                </c:pt>
                <c:pt idx="2611">
                  <c:v>1.6039569846415455E-2</c:v>
                </c:pt>
                <c:pt idx="2612">
                  <c:v>1.6037683174455277E-2</c:v>
                </c:pt>
                <c:pt idx="2613">
                  <c:v>1.6037039620334925E-2</c:v>
                </c:pt>
                <c:pt idx="2614">
                  <c:v>1.6036418173402518E-2</c:v>
                </c:pt>
                <c:pt idx="2615">
                  <c:v>1.6035818833655163E-2</c:v>
                </c:pt>
                <c:pt idx="2616">
                  <c:v>1.603555437821233E-2</c:v>
                </c:pt>
                <c:pt idx="2617">
                  <c:v>1.6035944747752919E-2</c:v>
                </c:pt>
                <c:pt idx="2618">
                  <c:v>1.6035734471282547E-2</c:v>
                </c:pt>
                <c:pt idx="2619">
                  <c:v>1.6034913270063095E-2</c:v>
                </c:pt>
                <c:pt idx="2620">
                  <c:v>1.6034430697799071E-2</c:v>
                </c:pt>
                <c:pt idx="2621">
                  <c:v>1.6034291429226598E-2</c:v>
                </c:pt>
                <c:pt idx="2622">
                  <c:v>1.6033531886430266E-2</c:v>
                </c:pt>
                <c:pt idx="2623">
                  <c:v>1.6033115647317887E-2</c:v>
                </c:pt>
                <c:pt idx="2624">
                  <c:v>1.6033047395360239E-2</c:v>
                </c:pt>
                <c:pt idx="2625">
                  <c:v>1.6032349502227046E-2</c:v>
                </c:pt>
                <c:pt idx="2626">
                  <c:v>1.6031999596240985E-2</c:v>
                </c:pt>
                <c:pt idx="2627">
                  <c:v>1.6031671801293654E-2</c:v>
                </c:pt>
                <c:pt idx="2628">
                  <c:v>1.6031366117382519E-2</c:v>
                </c:pt>
                <c:pt idx="2629">
                  <c:v>1.6030082395137514E-2</c:v>
                </c:pt>
                <c:pt idx="2630">
                  <c:v>1.6030821082668838E-2</c:v>
                </c:pt>
                <c:pt idx="2631">
                  <c:v>1.6030581731856161E-2</c:v>
                </c:pt>
                <c:pt idx="2632">
                  <c:v>1.6030364492077148E-2</c:v>
                </c:pt>
                <c:pt idx="2633">
                  <c:v>1.6030169363324201E-2</c:v>
                </c:pt>
                <c:pt idx="2634">
                  <c:v>1.6029996345599852E-2</c:v>
                </c:pt>
                <c:pt idx="2635">
                  <c:v>1.6029845438901569E-2</c:v>
                </c:pt>
                <c:pt idx="2636">
                  <c:v>1.6029716643234417E-2</c:v>
                </c:pt>
                <c:pt idx="2637">
                  <c:v>1.6029956230703E-2</c:v>
                </c:pt>
                <c:pt idx="2638">
                  <c:v>1.6029525384965645E-2</c:v>
                </c:pt>
                <c:pt idx="2639">
                  <c:v>1.6029462922369092E-2</c:v>
                </c:pt>
                <c:pt idx="2640">
                  <c:v>1.6029422570796072E-2</c:v>
                </c:pt>
                <c:pt idx="2641">
                  <c:v>1.6029404330246584E-2</c:v>
                </c:pt>
                <c:pt idx="2642">
                  <c:v>1.6029408200718097E-2</c:v>
                </c:pt>
                <c:pt idx="2643">
                  <c:v>1.6029434182215675E-2</c:v>
                </c:pt>
                <c:pt idx="2644">
                  <c:v>1.6029482274736787E-2</c:v>
                </c:pt>
                <c:pt idx="2645">
                  <c:v>1.6029552478278898E-2</c:v>
                </c:pt>
                <c:pt idx="2646">
                  <c:v>1.6029644792847075E-2</c:v>
                </c:pt>
                <c:pt idx="2647">
                  <c:v>1.6029759218441318E-2</c:v>
                </c:pt>
                <c:pt idx="2648">
                  <c:v>1.6029895755061627E-2</c:v>
                </c:pt>
                <c:pt idx="2649">
                  <c:v>1.6030054402702935E-2</c:v>
                </c:pt>
                <c:pt idx="2650">
                  <c:v>1.6030235161375375E-2</c:v>
                </c:pt>
                <c:pt idx="2651">
                  <c:v>1.6029333742588591E-2</c:v>
                </c:pt>
                <c:pt idx="2652">
                  <c:v>1.6030663011803517E-2</c:v>
                </c:pt>
                <c:pt idx="2653">
                  <c:v>1.6030910103564285E-2</c:v>
                </c:pt>
                <c:pt idx="2654">
                  <c:v>1.6031179306356183E-2</c:v>
                </c:pt>
                <c:pt idx="2655">
                  <c:v>1.6031470620181745E-2</c:v>
                </c:pt>
                <c:pt idx="2656">
                  <c:v>1.6031784045040971E-2</c:v>
                </c:pt>
                <c:pt idx="2657">
                  <c:v>1.6032119580938926E-2</c:v>
                </c:pt>
                <c:pt idx="2658">
                  <c:v>1.6032477227875611E-2</c:v>
                </c:pt>
                <c:pt idx="2659">
                  <c:v>1.6032531815117802E-2</c:v>
                </c:pt>
                <c:pt idx="2660">
                  <c:v>1.6032935245788468E-2</c:v>
                </c:pt>
                <c:pt idx="2661">
                  <c:v>1.603336078653813E-2</c:v>
                </c:pt>
                <c:pt idx="2662">
                  <c:v>1.6033808437361564E-2</c:v>
                </c:pt>
                <c:pt idx="2663">
                  <c:v>1.6034278198269226E-2</c:v>
                </c:pt>
                <c:pt idx="2664">
                  <c:v>1.6033603387237139E-2</c:v>
                </c:pt>
                <c:pt idx="2665">
                  <c:v>1.6034112563364709E-2</c:v>
                </c:pt>
                <c:pt idx="2666">
                  <c:v>1.6034643846668646E-2</c:v>
                </c:pt>
                <c:pt idx="2667">
                  <c:v>1.6035197237151844E-2</c:v>
                </c:pt>
                <c:pt idx="2668">
                  <c:v>1.6035377757348781E-2</c:v>
                </c:pt>
                <c:pt idx="2669">
                  <c:v>1.6037561075528475E-2</c:v>
                </c:pt>
                <c:pt idx="2670">
                  <c:v>1.6038185607070189E-2</c:v>
                </c:pt>
                <c:pt idx="2671">
                  <c:v>1.6038832248719666E-2</c:v>
                </c:pt>
                <c:pt idx="2672">
                  <c:v>1.6039490252237831E-2</c:v>
                </c:pt>
                <c:pt idx="2673">
                  <c:v>1.6040192138337593E-2</c:v>
                </c:pt>
                <c:pt idx="2674">
                  <c:v>1.6040916133584493E-2</c:v>
                </c:pt>
                <c:pt idx="2675">
                  <c:v>1.6041662237978538E-2</c:v>
                </c:pt>
                <c:pt idx="2676">
                  <c:v>1.6042430451530532E-2</c:v>
                </c:pt>
                <c:pt idx="2677">
                  <c:v>1.6043631653640034E-2</c:v>
                </c:pt>
                <c:pt idx="2678">
                  <c:v>1.6044445700492325E-2</c:v>
                </c:pt>
                <c:pt idx="2679">
                  <c:v>1.6045281857483749E-2</c:v>
                </c:pt>
                <c:pt idx="2680">
                  <c:v>1.6046140124619534E-2</c:v>
                </c:pt>
                <c:pt idx="2681">
                  <c:v>1.6046603156721871E-2</c:v>
                </c:pt>
                <c:pt idx="2682">
                  <c:v>1.604750402528099E-2</c:v>
                </c:pt>
                <c:pt idx="2683">
                  <c:v>1.6048427003027776E-2</c:v>
                </c:pt>
                <c:pt idx="2684">
                  <c:v>1.6049372089962231E-2</c:v>
                </c:pt>
                <c:pt idx="2685">
                  <c:v>1.6050763112633797E-2</c:v>
                </c:pt>
                <c:pt idx="2686">
                  <c:v>1.6051754040740322E-2</c:v>
                </c:pt>
                <c:pt idx="2687">
                  <c:v>1.6052767079027808E-2</c:v>
                </c:pt>
                <c:pt idx="2688">
                  <c:v>1.6053802227501485E-2</c:v>
                </c:pt>
                <c:pt idx="2689">
                  <c:v>1.605485948616658E-2</c:v>
                </c:pt>
                <c:pt idx="2690">
                  <c:v>1.6055938855033553E-2</c:v>
                </c:pt>
                <c:pt idx="2691">
                  <c:v>1.6057040334099791E-2</c:v>
                </c:pt>
                <c:pt idx="2692">
                  <c:v>1.6058163923380976E-2</c:v>
                </c:pt>
                <c:pt idx="2693">
                  <c:v>1.6059309622874496E-2</c:v>
                </c:pt>
                <c:pt idx="2694">
                  <c:v>1.6060038965968342E-2</c:v>
                </c:pt>
                <c:pt idx="2695">
                  <c:v>1.6061227254358844E-2</c:v>
                </c:pt>
                <c:pt idx="2696">
                  <c:v>1.6062437652012651E-2</c:v>
                </c:pt>
                <c:pt idx="2697">
                  <c:v>1.6063670158932473E-2</c:v>
                </c:pt>
                <c:pt idx="2698">
                  <c:v>1.606536977383562E-2</c:v>
                </c:pt>
                <c:pt idx="2699">
                  <c:v>1.6066648134773084E-2</c:v>
                </c:pt>
                <c:pt idx="2700">
                  <c:v>1.6067948605975171E-2</c:v>
                </c:pt>
                <c:pt idx="2701">
                  <c:v>1.6069271187447113E-2</c:v>
                </c:pt>
                <c:pt idx="2702">
                  <c:v>1.6070615879199359E-2</c:v>
                </c:pt>
                <c:pt idx="2703">
                  <c:v>1.6071529495426638E-2</c:v>
                </c:pt>
                <c:pt idx="2704">
                  <c:v>1.6072916767405743E-2</c:v>
                </c:pt>
                <c:pt idx="2705">
                  <c:v>1.6074326148707595E-2</c:v>
                </c:pt>
                <c:pt idx="2706">
                  <c:v>1.6077591098538412E-2</c:v>
                </c:pt>
                <c:pt idx="2707">
                  <c:v>1.6077670992416221E-2</c:v>
                </c:pt>
                <c:pt idx="2708">
                  <c:v>1.607914834600719E-2</c:v>
                </c:pt>
                <c:pt idx="2709">
                  <c:v>1.6080647809933367E-2</c:v>
                </c:pt>
                <c:pt idx="2710">
                  <c:v>1.6082169384205217E-2</c:v>
                </c:pt>
                <c:pt idx="2711">
                  <c:v>1.6083713068822732E-2</c:v>
                </c:pt>
                <c:pt idx="2712">
                  <c:v>1.6085278863804217E-2</c:v>
                </c:pt>
                <c:pt idx="2713">
                  <c:v>1.6086866769154905E-2</c:v>
                </c:pt>
                <c:pt idx="2714">
                  <c:v>1.6088476784885244E-2</c:v>
                </c:pt>
                <c:pt idx="2715">
                  <c:v>1.6090108910997856E-2</c:v>
                </c:pt>
                <c:pt idx="2716">
                  <c:v>1.6090814145196759E-2</c:v>
                </c:pt>
                <c:pt idx="2717">
                  <c:v>1.6092487186052957E-2</c:v>
                </c:pt>
                <c:pt idx="2718">
                  <c:v>1.6094182335362001E-2</c:v>
                </c:pt>
                <c:pt idx="2719">
                  <c:v>1.6095899593129483E-2</c:v>
                </c:pt>
                <c:pt idx="2720">
                  <c:v>1.6098601197715893E-2</c:v>
                </c:pt>
                <c:pt idx="2721">
                  <c:v>1.6100365986352196E-2</c:v>
                </c:pt>
                <c:pt idx="2722">
                  <c:v>1.6104092689215057E-2</c:v>
                </c:pt>
                <c:pt idx="2723">
                  <c:v>1.6103961894999064E-2</c:v>
                </c:pt>
                <c:pt idx="2724">
                  <c:v>1.610579301502793E-2</c:v>
                </c:pt>
                <c:pt idx="2725">
                  <c:v>1.6107156745371852E-2</c:v>
                </c:pt>
                <c:pt idx="2726">
                  <c:v>1.610903042442613E-2</c:v>
                </c:pt>
                <c:pt idx="2727">
                  <c:v>1.6110926212997666E-2</c:v>
                </c:pt>
                <c:pt idx="2728">
                  <c:v>1.611284411109996E-2</c:v>
                </c:pt>
                <c:pt idx="2729">
                  <c:v>1.61152802726632E-2</c:v>
                </c:pt>
                <c:pt idx="2730">
                  <c:v>1.6117244055759553E-2</c:v>
                </c:pt>
                <c:pt idx="2731">
                  <c:v>1.6119229949408113E-2</c:v>
                </c:pt>
                <c:pt idx="2732">
                  <c:v>1.6121237953614104E-2</c:v>
                </c:pt>
                <c:pt idx="2733">
                  <c:v>1.6122765244940274E-2</c:v>
                </c:pt>
                <c:pt idx="2734">
                  <c:v>1.6124815800454072E-2</c:v>
                </c:pt>
                <c:pt idx="2735">
                  <c:v>1.6126888465566168E-2</c:v>
                </c:pt>
                <c:pt idx="2736">
                  <c:v>1.6128983240298177E-2</c:v>
                </c:pt>
                <c:pt idx="2737">
                  <c:v>1.6131100124658203E-2</c:v>
                </c:pt>
                <c:pt idx="2738">
                  <c:v>1.6133750301264706E-2</c:v>
                </c:pt>
                <c:pt idx="2739">
                  <c:v>1.6135913079717845E-2</c:v>
                </c:pt>
                <c:pt idx="2740">
                  <c:v>1.6138097968825153E-2</c:v>
                </c:pt>
                <c:pt idx="2741">
                  <c:v>1.6140304968599702E-2</c:v>
                </c:pt>
                <c:pt idx="2742">
                  <c:v>1.6142534079046717E-2</c:v>
                </c:pt>
                <c:pt idx="2743">
                  <c:v>1.6144785300192345E-2</c:v>
                </c:pt>
                <c:pt idx="2744">
                  <c:v>1.6147058632041814E-2</c:v>
                </c:pt>
                <c:pt idx="2745">
                  <c:v>1.6149354074605583E-2</c:v>
                </c:pt>
                <c:pt idx="2746">
                  <c:v>1.6151147019142147E-2</c:v>
                </c:pt>
                <c:pt idx="2747">
                  <c:v>1.6153485000441524E-2</c:v>
                </c:pt>
                <c:pt idx="2748">
                  <c:v>1.6155845091506693E-2</c:v>
                </c:pt>
                <c:pt idx="2749">
                  <c:v>1.6158227292345766E-2</c:v>
                </c:pt>
                <c:pt idx="2750">
                  <c:v>1.6160631602969544E-2</c:v>
                </c:pt>
                <c:pt idx="2751">
                  <c:v>1.6163591055780635E-2</c:v>
                </c:pt>
                <c:pt idx="2752">
                  <c:v>1.6166041273731425E-2</c:v>
                </c:pt>
                <c:pt idx="2753">
                  <c:v>1.6168513602506322E-2</c:v>
                </c:pt>
                <c:pt idx="2754">
                  <c:v>1.6171008042121005E-2</c:v>
                </c:pt>
                <c:pt idx="2755">
                  <c:v>1.6172984803385842E-2</c:v>
                </c:pt>
                <c:pt idx="2756">
                  <c:v>1.6175521773020434E-2</c:v>
                </c:pt>
                <c:pt idx="2757">
                  <c:v>1.6178080852534287E-2</c:v>
                </c:pt>
                <c:pt idx="2758">
                  <c:v>1.6180662041946313E-2</c:v>
                </c:pt>
                <c:pt idx="2759">
                  <c:v>1.618381190324357E-2</c:v>
                </c:pt>
                <c:pt idx="2760">
                  <c:v>1.618643900817935E-2</c:v>
                </c:pt>
                <c:pt idx="2761">
                  <c:v>1.6189088224056878E-2</c:v>
                </c:pt>
                <c:pt idx="2762">
                  <c:v>1.6191759550886618E-2</c:v>
                </c:pt>
                <c:pt idx="2763">
                  <c:v>1.6195947292354518E-2</c:v>
                </c:pt>
                <c:pt idx="2764">
                  <c:v>1.6198669399971746E-2</c:v>
                </c:pt>
                <c:pt idx="2765">
                  <c:v>1.6201413620590233E-2</c:v>
                </c:pt>
                <c:pt idx="2766">
                  <c:v>1.6204179954232088E-2</c:v>
                </c:pt>
                <c:pt idx="2767">
                  <c:v>1.6206968400912042E-2</c:v>
                </c:pt>
                <c:pt idx="2768">
                  <c:v>1.6206968446997552E-2</c:v>
                </c:pt>
                <c:pt idx="2769">
                  <c:v>1.6209792595542456E-2</c:v>
                </c:pt>
                <c:pt idx="2770">
                  <c:v>1.621263885215234E-2</c:v>
                </c:pt>
                <c:pt idx="2771">
                  <c:v>1.6215507216841681E-2</c:v>
                </c:pt>
                <c:pt idx="2772">
                  <c:v>1.6221242330475213E-2</c:v>
                </c:pt>
                <c:pt idx="2773">
                  <c:v>1.6224734632144865E-2</c:v>
                </c:pt>
                <c:pt idx="2774">
                  <c:v>1.6227106694160547E-2</c:v>
                </c:pt>
                <c:pt idx="2775">
                  <c:v>1.6230072045759297E-2</c:v>
                </c:pt>
                <c:pt idx="2776">
                  <c:v>1.6231331660808999E-2</c:v>
                </c:pt>
                <c:pt idx="2777">
                  <c:v>1.6234336099650453E-2</c:v>
                </c:pt>
                <c:pt idx="2778">
                  <c:v>1.6237362648695353E-2</c:v>
                </c:pt>
                <c:pt idx="2779">
                  <c:v>1.6240411307959911E-2</c:v>
                </c:pt>
                <c:pt idx="2780">
                  <c:v>1.6243482077457627E-2</c:v>
                </c:pt>
                <c:pt idx="2781">
                  <c:v>1.6248328533039681E-2</c:v>
                </c:pt>
                <c:pt idx="2782">
                  <c:v>1.6251448677376251E-2</c:v>
                </c:pt>
                <c:pt idx="2783">
                  <c:v>1.6254590935028443E-2</c:v>
                </c:pt>
                <c:pt idx="2784">
                  <c:v>1.6257755306023275E-2</c:v>
                </c:pt>
                <c:pt idx="2785">
                  <c:v>1.6259167579067722E-2</c:v>
                </c:pt>
                <c:pt idx="2786">
                  <c:v>1.626237101033453E-2</c:v>
                </c:pt>
                <c:pt idx="2787">
                  <c:v>1.6265596551953365E-2</c:v>
                </c:pt>
                <c:pt idx="2788">
                  <c:v>1.626884420394855E-2</c:v>
                </c:pt>
                <c:pt idx="2789">
                  <c:v>1.6272113966330881E-2</c:v>
                </c:pt>
                <c:pt idx="2790">
                  <c:v>1.6277205913201972E-2</c:v>
                </c:pt>
                <c:pt idx="2791">
                  <c:v>1.6280525078115934E-2</c:v>
                </c:pt>
                <c:pt idx="2792">
                  <c:v>1.6283866356524804E-2</c:v>
                </c:pt>
                <c:pt idx="2793">
                  <c:v>1.6287835323527691E-2</c:v>
                </c:pt>
                <c:pt idx="2794">
                  <c:v>1.6290615253908309E-2</c:v>
                </c:pt>
                <c:pt idx="2795">
                  <c:v>1.6294022872924696E-2</c:v>
                </c:pt>
                <c:pt idx="2796">
                  <c:v>1.6297452605517036E-2</c:v>
                </c:pt>
                <c:pt idx="2797">
                  <c:v>1.6300904451707433E-2</c:v>
                </c:pt>
                <c:pt idx="2798">
                  <c:v>1.6302536798319354E-2</c:v>
                </c:pt>
                <c:pt idx="2799">
                  <c:v>1.6306027665602484E-2</c:v>
                </c:pt>
                <c:pt idx="2800">
                  <c:v>1.6309540643478081E-2</c:v>
                </c:pt>
                <c:pt idx="2801">
                  <c:v>1.6313075731967757E-2</c:v>
                </c:pt>
                <c:pt idx="2802">
                  <c:v>1.6316632931085023E-2</c:v>
                </c:pt>
                <c:pt idx="2803">
                  <c:v>1.6322079915546128E-2</c:v>
                </c:pt>
                <c:pt idx="2804">
                  <c:v>1.6325686557497616E-2</c:v>
                </c:pt>
                <c:pt idx="2805">
                  <c:v>1.6329315313216623E-2</c:v>
                </c:pt>
                <c:pt idx="2806">
                  <c:v>1.6332966182727709E-2</c:v>
                </c:pt>
                <c:pt idx="2807">
                  <c:v>1.6334750586830798E-2</c:v>
                </c:pt>
                <c:pt idx="2808">
                  <c:v>1.6338440450148539E-2</c:v>
                </c:pt>
                <c:pt idx="2809">
                  <c:v>1.6342152424231648E-2</c:v>
                </c:pt>
                <c:pt idx="2810">
                  <c:v>1.6345886509107142E-2</c:v>
                </c:pt>
                <c:pt idx="2811">
                  <c:v>1.6349642704791223E-2</c:v>
                </c:pt>
                <c:pt idx="2812">
                  <c:v>1.6355335790550197E-2</c:v>
                </c:pt>
                <c:pt idx="2813">
                  <c:v>1.6359141457190338E-2</c:v>
                </c:pt>
                <c:pt idx="2814">
                  <c:v>1.6362969237796926E-2</c:v>
                </c:pt>
                <c:pt idx="2815">
                  <c:v>1.6366819132396977E-2</c:v>
                </c:pt>
                <c:pt idx="2816">
                  <c:v>1.6370691141005232E-2</c:v>
                </c:pt>
                <c:pt idx="2817">
                  <c:v>1.6374585263646244E-2</c:v>
                </c:pt>
                <c:pt idx="2818">
                  <c:v>1.6378501500351944E-2</c:v>
                </c:pt>
                <c:pt idx="2819">
                  <c:v>1.6382439851139522E-2</c:v>
                </c:pt>
                <c:pt idx="2820">
                  <c:v>1.6383139816970156E-2</c:v>
                </c:pt>
                <c:pt idx="2821">
                  <c:v>1.6387113606611627E-2</c:v>
                </c:pt>
                <c:pt idx="2822">
                  <c:v>1.6391109505221164E-2</c:v>
                </c:pt>
                <c:pt idx="2823">
                  <c:v>1.6395127512816139E-2</c:v>
                </c:pt>
                <c:pt idx="2824">
                  <c:v>1.6402463317133253E-2</c:v>
                </c:pt>
                <c:pt idx="2825">
                  <c:v>1.6406534352913116E-2</c:v>
                </c:pt>
                <c:pt idx="2826">
                  <c:v>1.6410627502944322E-2</c:v>
                </c:pt>
                <c:pt idx="2827">
                  <c:v>1.6414742767246512E-2</c:v>
                </c:pt>
                <c:pt idx="2828">
                  <c:v>1.6416881005577699E-2</c:v>
                </c:pt>
                <c:pt idx="2829">
                  <c:v>1.6421035199450006E-2</c:v>
                </c:pt>
                <c:pt idx="2830">
                  <c:v>1.6425211504541536E-2</c:v>
                </c:pt>
                <c:pt idx="2831">
                  <c:v>1.6429409920871201E-2</c:v>
                </c:pt>
                <c:pt idx="2832">
                  <c:v>1.6433630448466019E-2</c:v>
                </c:pt>
                <c:pt idx="2833">
                  <c:v>1.6439898754231318E-2</c:v>
                </c:pt>
                <c:pt idx="2834">
                  <c:v>1.6444168819157376E-2</c:v>
                </c:pt>
                <c:pt idx="2835">
                  <c:v>1.6448460998558269E-2</c:v>
                </c:pt>
                <c:pt idx="2836">
                  <c:v>1.6452775292458546E-2</c:v>
                </c:pt>
                <c:pt idx="2837">
                  <c:v>1.6455064756219755E-2</c:v>
                </c:pt>
                <c:pt idx="2838">
                  <c:v>1.6459417951889065E-2</c:v>
                </c:pt>
                <c:pt idx="2839">
                  <c:v>1.6463793258985615E-2</c:v>
                </c:pt>
                <c:pt idx="2840">
                  <c:v>1.6468190677533728E-2</c:v>
                </c:pt>
                <c:pt idx="2841">
                  <c:v>1.647261020755501E-2</c:v>
                </c:pt>
                <c:pt idx="2842">
                  <c:v>1.6479125461852911E-2</c:v>
                </c:pt>
                <c:pt idx="2843">
                  <c:v>1.6483594557993073E-2</c:v>
                </c:pt>
                <c:pt idx="2844">
                  <c:v>1.6488085768848748E-2</c:v>
                </c:pt>
                <c:pt idx="2845">
                  <c:v>1.649329602681519E-2</c:v>
                </c:pt>
                <c:pt idx="2846">
                  <c:v>1.6497134534797508E-2</c:v>
                </c:pt>
                <c:pt idx="2847">
                  <c:v>1.6501692089949536E-2</c:v>
                </c:pt>
                <c:pt idx="2848">
                  <c:v>1.6506271759920227E-2</c:v>
                </c:pt>
                <c:pt idx="2849">
                  <c:v>1.6510873544736598E-2</c:v>
                </c:pt>
                <c:pt idx="2850">
                  <c:v>1.6513380998175307E-2</c:v>
                </c:pt>
                <c:pt idx="2851">
                  <c:v>1.651802164429798E-2</c:v>
                </c:pt>
                <c:pt idx="2852">
                  <c:v>1.6522684402166681E-2</c:v>
                </c:pt>
                <c:pt idx="2853">
                  <c:v>1.6527369271808423E-2</c:v>
                </c:pt>
                <c:pt idx="2854">
                  <c:v>1.6532076253244821E-2</c:v>
                </c:pt>
                <c:pt idx="2855">
                  <c:v>1.6538948666995346E-2</c:v>
                </c:pt>
                <c:pt idx="2856">
                  <c:v>1.6543705256524738E-2</c:v>
                </c:pt>
                <c:pt idx="2857">
                  <c:v>1.6548483961123298E-2</c:v>
                </c:pt>
                <c:pt idx="2858">
                  <c:v>1.6553284780827869E-2</c:v>
                </c:pt>
                <c:pt idx="2859">
                  <c:v>1.6555942838305675E-2</c:v>
                </c:pt>
                <c:pt idx="2860">
                  <c:v>1.6560782491071922E-2</c:v>
                </c:pt>
                <c:pt idx="2861">
                  <c:v>1.6565644255821931E-2</c:v>
                </c:pt>
                <c:pt idx="2862">
                  <c:v>1.6570528132574612E-2</c:v>
                </c:pt>
                <c:pt idx="2863">
                  <c:v>1.6575434121359683E-2</c:v>
                </c:pt>
                <c:pt idx="2864">
                  <c:v>1.6582554117764874E-2</c:v>
                </c:pt>
                <c:pt idx="2865">
                  <c:v>1.6587509743977762E-2</c:v>
                </c:pt>
                <c:pt idx="2866">
                  <c:v>1.6592487485529977E-2</c:v>
                </c:pt>
                <c:pt idx="2867">
                  <c:v>1.659748734244362E-2</c:v>
                </c:pt>
                <c:pt idx="2868">
                  <c:v>1.6602509314750616E-2</c:v>
                </c:pt>
                <c:pt idx="2869">
                  <c:v>1.6607553402482895E-2</c:v>
                </c:pt>
                <c:pt idx="2870">
                  <c:v>1.661261960566747E-2</c:v>
                </c:pt>
                <c:pt idx="2871">
                  <c:v>1.6617707924338729E-2</c:v>
                </c:pt>
                <c:pt idx="2872">
                  <c:v>1.6619093847884164E-2</c:v>
                </c:pt>
                <c:pt idx="2873">
                  <c:v>1.6624217333224237E-2</c:v>
                </c:pt>
                <c:pt idx="2874">
                  <c:v>1.6629362928736496E-2</c:v>
                </c:pt>
                <c:pt idx="2875">
                  <c:v>1.663453063444699E-2</c:v>
                </c:pt>
                <c:pt idx="2876">
                  <c:v>1.6641224182867287E-2</c:v>
                </c:pt>
                <c:pt idx="2877">
                  <c:v>1.6648702263251706E-2</c:v>
                </c:pt>
                <c:pt idx="2878">
                  <c:v>1.6654701775670026E-2</c:v>
                </c:pt>
                <c:pt idx="2879">
                  <c:v>1.6659210634827268E-2</c:v>
                </c:pt>
                <c:pt idx="2880">
                  <c:v>1.6664497994244163E-2</c:v>
                </c:pt>
                <c:pt idx="2881">
                  <c:v>1.6667523108121772E-2</c:v>
                </c:pt>
                <c:pt idx="2882">
                  <c:v>1.6672849230741638E-2</c:v>
                </c:pt>
                <c:pt idx="2883">
                  <c:v>1.6678197465947713E-2</c:v>
                </c:pt>
                <c:pt idx="2884">
                  <c:v>1.6683567813777816E-2</c:v>
                </c:pt>
                <c:pt idx="2885">
                  <c:v>1.6691266528896857E-2</c:v>
                </c:pt>
                <c:pt idx="2886">
                  <c:v>1.6696686583564529E-2</c:v>
                </c:pt>
                <c:pt idx="2887">
                  <c:v>1.6702128754219898E-2</c:v>
                </c:pt>
                <c:pt idx="2888">
                  <c:v>1.6707593040894891E-2</c:v>
                </c:pt>
                <c:pt idx="2889">
                  <c:v>1.6710751243226185E-2</c:v>
                </c:pt>
                <c:pt idx="2890">
                  <c:v>1.671625426738399E-2</c:v>
                </c:pt>
                <c:pt idx="2891">
                  <c:v>1.672177940437114E-2</c:v>
                </c:pt>
                <c:pt idx="2892">
                  <c:v>1.6727326654211949E-2</c:v>
                </c:pt>
                <c:pt idx="2893">
                  <c:v>1.6732896016941539E-2</c:v>
                </c:pt>
                <c:pt idx="2894">
                  <c:v>1.6740843199225867E-2</c:v>
                </c:pt>
                <c:pt idx="2895">
                  <c:v>1.6746462298971469E-2</c:v>
                </c:pt>
                <c:pt idx="2896">
                  <c:v>1.6752103514999481E-2</c:v>
                </c:pt>
                <c:pt idx="2897">
                  <c:v>1.6758557996343983E-2</c:v>
                </c:pt>
                <c:pt idx="2898">
                  <c:v>1.6763452296050082E-2</c:v>
                </c:pt>
                <c:pt idx="2899">
                  <c:v>1.6769159861141442E-2</c:v>
                </c:pt>
                <c:pt idx="2900">
                  <c:v>1.6774889542652743E-2</c:v>
                </c:pt>
                <c:pt idx="2901">
                  <c:v>1.6780641340623279E-2</c:v>
                </c:pt>
                <c:pt idx="2902">
                  <c:v>1.6784015366425119E-2</c:v>
                </c:pt>
                <c:pt idx="2903">
                  <c:v>1.6789805859701246E-2</c:v>
                </c:pt>
                <c:pt idx="2904">
                  <c:v>1.679561846620925E-2</c:v>
                </c:pt>
                <c:pt idx="2905">
                  <c:v>1.6801453185973446E-2</c:v>
                </c:pt>
                <c:pt idx="2906">
                  <c:v>1.6807310019026245E-2</c:v>
                </c:pt>
                <c:pt idx="2907">
                  <c:v>1.6815616575956982E-2</c:v>
                </c:pt>
                <c:pt idx="2908">
                  <c:v>1.6821523190090167E-2</c:v>
                </c:pt>
                <c:pt idx="2909">
                  <c:v>1.682745192096257E-2</c:v>
                </c:pt>
                <c:pt idx="2910">
                  <c:v>1.6833402768606114E-2</c:v>
                </c:pt>
                <c:pt idx="2911">
                  <c:v>1.6836925884767522E-2</c:v>
                </c:pt>
                <c:pt idx="2912">
                  <c:v>1.6842915398235458E-2</c:v>
                </c:pt>
                <c:pt idx="2913">
                  <c:v>1.6848927025218934E-2</c:v>
                </c:pt>
                <c:pt idx="2914">
                  <c:v>1.6854960765750365E-2</c:v>
                </c:pt>
                <c:pt idx="2915">
                  <c:v>1.6861016619862168E-2</c:v>
                </c:pt>
                <c:pt idx="2916">
                  <c:v>1.6869572308650667E-2</c:v>
                </c:pt>
                <c:pt idx="2917">
                  <c:v>1.687567797469423E-2</c:v>
                </c:pt>
                <c:pt idx="2918">
                  <c:v>1.6881805757798737E-2</c:v>
                </c:pt>
                <c:pt idx="2919">
                  <c:v>1.6888004055947425E-2</c:v>
                </c:pt>
                <c:pt idx="2920">
                  <c:v>1.6894177367600578E-2</c:v>
                </c:pt>
                <c:pt idx="2921">
                  <c:v>1.6900372795299601E-2</c:v>
                </c:pt>
                <c:pt idx="2922">
                  <c:v>1.6906590339077418E-2</c:v>
                </c:pt>
                <c:pt idx="2923">
                  <c:v>1.691282999897202E-2</c:v>
                </c:pt>
                <c:pt idx="2924">
                  <c:v>1.6916569092752003E-2</c:v>
                </c:pt>
                <c:pt idx="2925">
                  <c:v>1.6922847373233248E-2</c:v>
                </c:pt>
                <c:pt idx="2926">
                  <c:v>1.6929147766535452E-2</c:v>
                </c:pt>
                <c:pt idx="2927">
                  <c:v>1.6935470272694951E-2</c:v>
                </c:pt>
                <c:pt idx="2928">
                  <c:v>1.6941814891736896E-2</c:v>
                </c:pt>
                <c:pt idx="2929">
                  <c:v>1.6951583067318195E-2</c:v>
                </c:pt>
                <c:pt idx="2930">
                  <c:v>1.6957126872609307E-2</c:v>
                </c:pt>
                <c:pt idx="2931">
                  <c:v>1.6963543462762791E-2</c:v>
                </c:pt>
                <c:pt idx="2932">
                  <c:v>1.696998216936231E-2</c:v>
                </c:pt>
                <c:pt idx="2933">
                  <c:v>1.6977301174269703E-2</c:v>
                </c:pt>
                <c:pt idx="2934">
                  <c:v>1.6982925932061549E-2</c:v>
                </c:pt>
                <c:pt idx="2935">
                  <c:v>1.6989430988237249E-2</c:v>
                </c:pt>
                <c:pt idx="2936">
                  <c:v>1.6996821989871787E-2</c:v>
                </c:pt>
                <c:pt idx="2937">
                  <c:v>1.7002507450410501E-2</c:v>
                </c:pt>
                <c:pt idx="2938">
                  <c:v>1.7009078856494164E-2</c:v>
                </c:pt>
                <c:pt idx="2939">
                  <c:v>1.7015672379287264E-2</c:v>
                </c:pt>
                <c:pt idx="2940">
                  <c:v>1.7022288018832855E-2</c:v>
                </c:pt>
                <c:pt idx="2941">
                  <c:v>1.7028925775168929E-2</c:v>
                </c:pt>
                <c:pt idx="2942">
                  <c:v>1.7035585648333476E-2</c:v>
                </c:pt>
                <c:pt idx="2943">
                  <c:v>1.7042267638361953E-2</c:v>
                </c:pt>
                <c:pt idx="2944">
                  <c:v>1.7048971745294884E-2</c:v>
                </c:pt>
                <c:pt idx="2945">
                  <c:v>1.7055697969175325E-2</c:v>
                </c:pt>
                <c:pt idx="2946">
                  <c:v>1.7062446310038733E-2</c:v>
                </c:pt>
                <c:pt idx="2947">
                  <c:v>1.7069216767928164E-2</c:v>
                </c:pt>
                <c:pt idx="2948">
                  <c:v>1.707600934287401E-2</c:v>
                </c:pt>
                <c:pt idx="2949">
                  <c:v>1.7083712454233613E-2</c:v>
                </c:pt>
                <c:pt idx="2950">
                  <c:v>1.7086991139838734E-2</c:v>
                </c:pt>
                <c:pt idx="2951">
                  <c:v>1.7096519770485666E-2</c:v>
                </c:pt>
                <c:pt idx="2952">
                  <c:v>1.7103400814077602E-2</c:v>
                </c:pt>
                <c:pt idx="2953">
                  <c:v>1.7110303974931101E-2</c:v>
                </c:pt>
                <c:pt idx="2954">
                  <c:v>1.7117229253086688E-2</c:v>
                </c:pt>
                <c:pt idx="2955">
                  <c:v>1.7124176648577287E-2</c:v>
                </c:pt>
                <c:pt idx="2956">
                  <c:v>1.7131146161453552E-2</c:v>
                </c:pt>
                <c:pt idx="2957">
                  <c:v>1.7138137791753473E-2</c:v>
                </c:pt>
                <c:pt idx="2958">
                  <c:v>1.7145151539512508E-2</c:v>
                </c:pt>
                <c:pt idx="2959">
                  <c:v>1.7152187404776247E-2</c:v>
                </c:pt>
                <c:pt idx="2960">
                  <c:v>1.7159245387585211E-2</c:v>
                </c:pt>
                <c:pt idx="2961">
                  <c:v>1.7166325487974858E-2</c:v>
                </c:pt>
                <c:pt idx="2962">
                  <c:v>1.7173427705990778E-2</c:v>
                </c:pt>
                <c:pt idx="2963">
                  <c:v>1.7177807944004017E-2</c:v>
                </c:pt>
                <c:pt idx="2964">
                  <c:v>1.7187698495071124E-2</c:v>
                </c:pt>
                <c:pt idx="2965">
                  <c:v>1.7194867066214065E-2</c:v>
                </c:pt>
                <c:pt idx="2966">
                  <c:v>1.7202057755147902E-2</c:v>
                </c:pt>
                <c:pt idx="2967">
                  <c:v>1.7209270561920759E-2</c:v>
                </c:pt>
                <c:pt idx="2968">
                  <c:v>1.7216505486563026E-2</c:v>
                </c:pt>
                <c:pt idx="2969">
                  <c:v>1.7223762529122826E-2</c:v>
                </c:pt>
                <c:pt idx="2970">
                  <c:v>1.7231041689645746E-2</c:v>
                </c:pt>
                <c:pt idx="2971">
                  <c:v>1.7241593686597077E-2</c:v>
                </c:pt>
                <c:pt idx="2972">
                  <c:v>1.7248927795930975E-2</c:v>
                </c:pt>
                <c:pt idx="2973">
                  <c:v>1.7256284022183131E-2</c:v>
                </c:pt>
                <c:pt idx="2974">
                  <c:v>1.7263662365390148E-2</c:v>
                </c:pt>
                <c:pt idx="2975">
                  <c:v>1.7271062825596477E-2</c:v>
                </c:pt>
                <c:pt idx="2976">
                  <c:v>1.7275663643086248E-2</c:v>
                </c:pt>
                <c:pt idx="2977">
                  <c:v>1.7283102542169596E-2</c:v>
                </c:pt>
                <c:pt idx="2978">
                  <c:v>1.7290563554776973E-2</c:v>
                </c:pt>
                <c:pt idx="2979">
                  <c:v>1.7298046680937325E-2</c:v>
                </c:pt>
                <c:pt idx="2980">
                  <c:v>1.7308396883073934E-2</c:v>
                </c:pt>
                <c:pt idx="2981">
                  <c:v>1.7315930046154539E-2</c:v>
                </c:pt>
                <c:pt idx="2982">
                  <c:v>1.7323485326527267E-2</c:v>
                </c:pt>
                <c:pt idx="2983">
                  <c:v>1.7331062724233941E-2</c:v>
                </c:pt>
                <c:pt idx="2984">
                  <c:v>1.7338793123092094E-2</c:v>
                </c:pt>
                <c:pt idx="2985">
                  <c:v>1.734641597347375E-2</c:v>
                </c:pt>
                <c:pt idx="2986">
                  <c:v>1.735406094011031E-2</c:v>
                </c:pt>
                <c:pt idx="2987">
                  <c:v>1.7361728023044996E-2</c:v>
                </c:pt>
                <c:pt idx="2988">
                  <c:v>1.7369417222323734E-2</c:v>
                </c:pt>
                <c:pt idx="2989">
                  <c:v>1.737809482567456E-2</c:v>
                </c:pt>
                <c:pt idx="2990">
                  <c:v>1.7385830205599657E-2</c:v>
                </c:pt>
                <c:pt idx="2991">
                  <c:v>1.7393587703206415E-2</c:v>
                </c:pt>
                <c:pt idx="2992">
                  <c:v>1.7401367318549743E-2</c:v>
                </c:pt>
                <c:pt idx="2993">
                  <c:v>1.7408194965288414E-2</c:v>
                </c:pt>
                <c:pt idx="2994">
                  <c:v>1.7416016863490556E-2</c:v>
                </c:pt>
                <c:pt idx="2995">
                  <c:v>1.742386087833122E-2</c:v>
                </c:pt>
                <c:pt idx="2996">
                  <c:v>1.7431727009848224E-2</c:v>
                </c:pt>
                <c:pt idx="2997">
                  <c:v>1.7440597162731882E-2</c:v>
                </c:pt>
                <c:pt idx="2998">
                  <c:v>1.7448509485375661E-2</c:v>
                </c:pt>
                <c:pt idx="2999">
                  <c:v>1.7456443926059276E-2</c:v>
                </c:pt>
                <c:pt idx="3000">
                  <c:v>1.746440048482456E-2</c:v>
                </c:pt>
                <c:pt idx="3001">
                  <c:v>1.7472379161715956E-2</c:v>
                </c:pt>
                <c:pt idx="3002">
                  <c:v>1.7480379956785752E-2</c:v>
                </c:pt>
                <c:pt idx="3003">
                  <c:v>1.748840287007055E-2</c:v>
                </c:pt>
                <c:pt idx="3004">
                  <c:v>1.7496447901622636E-2</c:v>
                </c:pt>
                <c:pt idx="3005">
                  <c:v>1.7504515051478615E-2</c:v>
                </c:pt>
                <c:pt idx="3006">
                  <c:v>1.7511604717646567E-2</c:v>
                </c:pt>
                <c:pt idx="3007">
                  <c:v>1.751971105293652E-2</c:v>
                </c:pt>
                <c:pt idx="3008">
                  <c:v>1.7527828192768213E-2</c:v>
                </c:pt>
                <c:pt idx="3009">
                  <c:v>1.7535947338417013E-2</c:v>
                </c:pt>
                <c:pt idx="3010">
                  <c:v>1.7544059691150176E-2</c:v>
                </c:pt>
                <c:pt idx="3011">
                  <c:v>1.75531568145087E-2</c:v>
                </c:pt>
                <c:pt idx="3012">
                  <c:v>1.7561238725057129E-2</c:v>
                </c:pt>
                <c:pt idx="3013">
                  <c:v>1.7569305043289376E-2</c:v>
                </c:pt>
                <c:pt idx="3014">
                  <c:v>1.7577355769168839E-2</c:v>
                </c:pt>
                <c:pt idx="3015">
                  <c:v>1.7584394911212664E-2</c:v>
                </c:pt>
                <c:pt idx="3016">
                  <c:v>1.7592415179834269E-2</c:v>
                </c:pt>
                <c:pt idx="3017">
                  <c:v>1.7600419856585968E-2</c:v>
                </c:pt>
                <c:pt idx="3018">
                  <c:v>1.7608408941440744E-2</c:v>
                </c:pt>
                <c:pt idx="3019">
                  <c:v>1.7620354519939603E-2</c:v>
                </c:pt>
                <c:pt idx="3020">
                  <c:v>1.7625332683293318E-2</c:v>
                </c:pt>
                <c:pt idx="3021">
                  <c:v>1.7633274261824844E-2</c:v>
                </c:pt>
                <c:pt idx="3022">
                  <c:v>1.7641200247752606E-2</c:v>
                </c:pt>
                <c:pt idx="3023">
                  <c:v>1.7649110641039998E-2</c:v>
                </c:pt>
                <c:pt idx="3024">
                  <c:v>1.765700544166349E-2</c:v>
                </c:pt>
                <c:pt idx="3025">
                  <c:v>1.76648846495891E-2</c:v>
                </c:pt>
                <c:pt idx="3026">
                  <c:v>1.7672748264780221E-2</c:v>
                </c:pt>
                <c:pt idx="3027">
                  <c:v>1.768059628721071E-2</c:v>
                </c:pt>
                <c:pt idx="3028">
                  <c:v>1.7685469137990541E-2</c:v>
                </c:pt>
                <c:pt idx="3029">
                  <c:v>1.7693288179990916E-2</c:v>
                </c:pt>
                <c:pt idx="3030">
                  <c:v>1.7701091630909851E-2</c:v>
                </c:pt>
                <c:pt idx="3031">
                  <c:v>1.7708879490715503E-2</c:v>
                </c:pt>
                <c:pt idx="3032">
                  <c:v>1.7719602506860874E-2</c:v>
                </c:pt>
                <c:pt idx="3033">
                  <c:v>1.7731287812845151E-2</c:v>
                </c:pt>
                <c:pt idx="3034">
                  <c:v>1.7735095844306843E-2</c:v>
                </c:pt>
                <c:pt idx="3035">
                  <c:v>1.7742819123530706E-2</c:v>
                </c:pt>
                <c:pt idx="3036">
                  <c:v>1.7750526809714201E-2</c:v>
                </c:pt>
                <c:pt idx="3037">
                  <c:v>1.7757239052227224E-2</c:v>
                </c:pt>
                <c:pt idx="3038">
                  <c:v>1.7764916292719295E-2</c:v>
                </c:pt>
                <c:pt idx="3039">
                  <c:v>1.7772577940682287E-2</c:v>
                </c:pt>
                <c:pt idx="3040">
                  <c:v>1.7780223996083776E-2</c:v>
                </c:pt>
                <c:pt idx="3041">
                  <c:v>1.778883134397511E-2</c:v>
                </c:pt>
                <c:pt idx="3042">
                  <c:v>1.779644547128369E-2</c:v>
                </c:pt>
                <c:pt idx="3043">
                  <c:v>1.7804044005340136E-2</c:v>
                </c:pt>
                <c:pt idx="3044">
                  <c:v>1.7811626946113067E-2</c:v>
                </c:pt>
                <c:pt idx="3045">
                  <c:v>1.7818220383647519E-2</c:v>
                </c:pt>
                <c:pt idx="3046">
                  <c:v>1.7825772883069451E-2</c:v>
                </c:pt>
                <c:pt idx="3047">
                  <c:v>1.7833309789727268E-2</c:v>
                </c:pt>
                <c:pt idx="3048">
                  <c:v>1.7840831103588549E-2</c:v>
                </c:pt>
                <c:pt idx="3049">
                  <c:v>1.7848336824623577E-2</c:v>
                </c:pt>
                <c:pt idx="3050">
                  <c:v>1.7856797130134196E-2</c:v>
                </c:pt>
                <c:pt idx="3051">
                  <c:v>1.7864270917088563E-2</c:v>
                </c:pt>
                <c:pt idx="3052">
                  <c:v>1.7871729110524127E-2</c:v>
                </c:pt>
                <c:pt idx="3053">
                  <c:v>1.7879171710406896E-2</c:v>
                </c:pt>
                <c:pt idx="3054">
                  <c:v>1.7886598716713345E-2</c:v>
                </c:pt>
                <c:pt idx="3055">
                  <c:v>1.7894010129404253E-2</c:v>
                </c:pt>
                <c:pt idx="3056">
                  <c:v>1.7901405948458706E-2</c:v>
                </c:pt>
                <c:pt idx="3057">
                  <c:v>1.7908786173842721E-2</c:v>
                </c:pt>
                <c:pt idx="3058">
                  <c:v>1.7915186632205371E-2</c:v>
                </c:pt>
                <c:pt idx="3059">
                  <c:v>1.7922536423437996E-2</c:v>
                </c:pt>
                <c:pt idx="3060">
                  <c:v>1.7929870621536392E-2</c:v>
                </c:pt>
                <c:pt idx="3061">
                  <c:v>1.7937189226468142E-2</c:v>
                </c:pt>
                <c:pt idx="3062">
                  <c:v>1.7944492238208931E-2</c:v>
                </c:pt>
                <c:pt idx="3063">
                  <c:v>1.7952740057472764E-2</c:v>
                </c:pt>
                <c:pt idx="3064">
                  <c:v>1.7960011126361069E-2</c:v>
                </c:pt>
                <c:pt idx="3065">
                  <c:v>1.7967266601346257E-2</c:v>
                </c:pt>
                <c:pt idx="3066">
                  <c:v>1.7974506482399562E-2</c:v>
                </c:pt>
                <c:pt idx="3067">
                  <c:v>1.7980773398027283E-2</c:v>
                </c:pt>
                <c:pt idx="3068">
                  <c:v>1.7987982850022566E-2</c:v>
                </c:pt>
                <c:pt idx="3069">
                  <c:v>1.7995176708629677E-2</c:v>
                </c:pt>
                <c:pt idx="3070">
                  <c:v>1.8002354973818895E-2</c:v>
                </c:pt>
                <c:pt idx="3071">
                  <c:v>1.801047197772055E-2</c:v>
                </c:pt>
                <c:pt idx="3072">
                  <c:v>1.8017618294594334E-2</c:v>
                </c:pt>
                <c:pt idx="3073">
                  <c:v>1.8024749017340157E-2</c:v>
                </c:pt>
                <c:pt idx="3074">
                  <c:v>1.8031864145924031E-2</c:v>
                </c:pt>
                <c:pt idx="3075">
                  <c:v>1.8041878849385407E-2</c:v>
                </c:pt>
                <c:pt idx="3076">
                  <c:v>1.804895903355281E-2</c:v>
                </c:pt>
                <c:pt idx="3077">
                  <c:v>1.8056023622195612E-2</c:v>
                </c:pt>
                <c:pt idx="3078">
                  <c:v>1.8063072615299075E-2</c:v>
                </c:pt>
                <c:pt idx="3079">
                  <c:v>1.8070106012816535E-2</c:v>
                </c:pt>
                <c:pt idx="3080">
                  <c:v>1.8072387078973129E-2</c:v>
                </c:pt>
                <c:pt idx="3081">
                  <c:v>1.8079393121312737E-2</c:v>
                </c:pt>
                <c:pt idx="3082">
                  <c:v>1.8086383571184431E-2</c:v>
                </c:pt>
                <c:pt idx="3083">
                  <c:v>1.8093358428567952E-2</c:v>
                </c:pt>
                <c:pt idx="3084">
                  <c:v>1.810598321371697E-2</c:v>
                </c:pt>
                <c:pt idx="3085">
                  <c:v>1.8111978889149082E-2</c:v>
                </c:pt>
                <c:pt idx="3086">
                  <c:v>1.8118903116798278E-2</c:v>
                </c:pt>
                <c:pt idx="3087">
                  <c:v>1.8125811748633071E-2</c:v>
                </c:pt>
                <c:pt idx="3088">
                  <c:v>1.8129881337501302E-2</c:v>
                </c:pt>
                <c:pt idx="3089">
                  <c:v>1.8136761094917464E-2</c:v>
                </c:pt>
                <c:pt idx="3090">
                  <c:v>1.8143625258375429E-2</c:v>
                </c:pt>
                <c:pt idx="3091">
                  <c:v>1.8150473827848179E-2</c:v>
                </c:pt>
                <c:pt idx="3092">
                  <c:v>1.8157306803311402E-2</c:v>
                </c:pt>
                <c:pt idx="3093">
                  <c:v>1.8166936025925791E-2</c:v>
                </c:pt>
                <c:pt idx="3094">
                  <c:v>1.8173735486251747E-2</c:v>
                </c:pt>
                <c:pt idx="3095">
                  <c:v>1.8180519350532443E-2</c:v>
                </c:pt>
                <c:pt idx="3096">
                  <c:v>1.8187287618740857E-2</c:v>
                </c:pt>
                <c:pt idx="3097">
                  <c:v>1.8191237769514739E-2</c:v>
                </c:pt>
                <c:pt idx="3098">
                  <c:v>1.8197977180356172E-2</c:v>
                </c:pt>
                <c:pt idx="3099">
                  <c:v>1.8204700997001666E-2</c:v>
                </c:pt>
                <c:pt idx="3100">
                  <c:v>1.8211409219426915E-2</c:v>
                </c:pt>
                <c:pt idx="3101">
                  <c:v>1.82181018476049E-2</c:v>
                </c:pt>
                <c:pt idx="3102">
                  <c:v>1.8227569708832922E-2</c:v>
                </c:pt>
                <c:pt idx="3103">
                  <c:v>1.8234228803724925E-2</c:v>
                </c:pt>
                <c:pt idx="3104">
                  <c:v>1.8240872302316243E-2</c:v>
                </c:pt>
                <c:pt idx="3105">
                  <c:v>1.824842804613715E-2</c:v>
                </c:pt>
                <c:pt idx="3106">
                  <c:v>1.8254112510486319E-2</c:v>
                </c:pt>
                <c:pt idx="3107">
                  <c:v>1.8260709220008588E-2</c:v>
                </c:pt>
                <c:pt idx="3108">
                  <c:v>1.8267290333117202E-2</c:v>
                </c:pt>
                <c:pt idx="3109">
                  <c:v>1.8273855849787603E-2</c:v>
                </c:pt>
                <c:pt idx="3110">
                  <c:v>1.8277633755924914E-2</c:v>
                </c:pt>
                <c:pt idx="3111">
                  <c:v>1.8284170440238966E-2</c:v>
                </c:pt>
                <c:pt idx="3112">
                  <c:v>1.8290691530030195E-2</c:v>
                </c:pt>
                <c:pt idx="3113">
                  <c:v>1.8297197025268885E-2</c:v>
                </c:pt>
                <c:pt idx="3114">
                  <c:v>1.8303686925936129E-2</c:v>
                </c:pt>
                <c:pt idx="3115">
                  <c:v>1.831292142300129E-2</c:v>
                </c:pt>
                <c:pt idx="3116">
                  <c:v>1.8319377763815824E-2</c:v>
                </c:pt>
                <c:pt idx="3117">
                  <c:v>1.8325818507966198E-2</c:v>
                </c:pt>
                <c:pt idx="3118">
                  <c:v>1.8332243655432762E-2</c:v>
                </c:pt>
                <c:pt idx="3119">
                  <c:v>1.8335902509752366E-2</c:v>
                </c:pt>
                <c:pt idx="3120">
                  <c:v>1.8342298842442505E-2</c:v>
                </c:pt>
                <c:pt idx="3121">
                  <c:v>1.8348679580388293E-2</c:v>
                </c:pt>
                <c:pt idx="3122">
                  <c:v>1.8355044723554613E-2</c:v>
                </c:pt>
                <c:pt idx="3123">
                  <c:v>1.8361394271925256E-2</c:v>
                </c:pt>
                <c:pt idx="3124">
                  <c:v>1.8370467008268398E-2</c:v>
                </c:pt>
                <c:pt idx="3125">
                  <c:v>1.8376782978164842E-2</c:v>
                </c:pt>
                <c:pt idx="3126">
                  <c:v>1.8383083351156446E-2</c:v>
                </c:pt>
                <c:pt idx="3127">
                  <c:v>1.8389368127218642E-2</c:v>
                </c:pt>
                <c:pt idx="3128">
                  <c:v>1.8395637306329333E-2</c:v>
                </c:pt>
                <c:pt idx="3129">
                  <c:v>1.8401890888451674E-2</c:v>
                </c:pt>
                <c:pt idx="3130">
                  <c:v>1.8408128873566021E-2</c:v>
                </c:pt>
                <c:pt idx="3131">
                  <c:v>1.8414351261645357E-2</c:v>
                </c:pt>
                <c:pt idx="3132">
                  <c:v>1.841693180714396E-2</c:v>
                </c:pt>
                <c:pt idx="3133">
                  <c:v>1.8423126207754034E-2</c:v>
                </c:pt>
                <c:pt idx="3134">
                  <c:v>1.842930501398931E-2</c:v>
                </c:pt>
                <c:pt idx="3135">
                  <c:v>1.8435468225819051E-2</c:v>
                </c:pt>
                <c:pt idx="3136">
                  <c:v>1.8442519263160727E-2</c:v>
                </c:pt>
                <c:pt idx="3137">
                  <c:v>1.8451358050919957E-2</c:v>
                </c:pt>
                <c:pt idx="3138">
                  <c:v>1.8457471259019895E-2</c:v>
                </c:pt>
                <c:pt idx="3139">
                  <c:v>1.8464469688964057E-2</c:v>
                </c:pt>
                <c:pt idx="3140">
                  <c:v>1.8469650883463907E-2</c:v>
                </c:pt>
                <c:pt idx="3141">
                  <c:v>1.8473019404715574E-2</c:v>
                </c:pt>
                <c:pt idx="3142">
                  <c:v>1.8479072647367627E-2</c:v>
                </c:pt>
                <c:pt idx="3143">
                  <c:v>1.848511029474853E-2</c:v>
                </c:pt>
                <c:pt idx="3144">
                  <c:v>1.849113234682857E-2</c:v>
                </c:pt>
                <c:pt idx="3145">
                  <c:v>1.849982699146218E-2</c:v>
                </c:pt>
                <c:pt idx="3146">
                  <c:v>1.8505815420897308E-2</c:v>
                </c:pt>
                <c:pt idx="3147">
                  <c:v>1.8511788252884829E-2</c:v>
                </c:pt>
                <c:pt idx="3148">
                  <c:v>1.8517745487395265E-2</c:v>
                </c:pt>
                <c:pt idx="3149">
                  <c:v>1.8521008676978257E-2</c:v>
                </c:pt>
                <c:pt idx="3150">
                  <c:v>1.8526937156796541E-2</c:v>
                </c:pt>
                <c:pt idx="3151">
                  <c:v>1.8532850041154569E-2</c:v>
                </c:pt>
                <c:pt idx="3152">
                  <c:v>1.853874733003073E-2</c:v>
                </c:pt>
                <c:pt idx="3153">
                  <c:v>1.854462902340611E-2</c:v>
                </c:pt>
                <c:pt idx="3154">
                  <c:v>1.8553161346130168E-2</c:v>
                </c:pt>
                <c:pt idx="3155">
                  <c:v>1.8559009397630565E-2</c:v>
                </c:pt>
                <c:pt idx="3156">
                  <c:v>1.8564841851452494E-2</c:v>
                </c:pt>
                <c:pt idx="3157">
                  <c:v>1.8571544900298057E-2</c:v>
                </c:pt>
                <c:pt idx="3158">
                  <c:v>1.8576459965992175E-2</c:v>
                </c:pt>
                <c:pt idx="3159">
                  <c:v>1.8582245626650989E-2</c:v>
                </c:pt>
                <c:pt idx="3160">
                  <c:v>1.8588015689542919E-2</c:v>
                </c:pt>
                <c:pt idx="3161">
                  <c:v>1.8593770154640952E-2</c:v>
                </c:pt>
                <c:pt idx="3162">
                  <c:v>1.8596862462445667E-2</c:v>
                </c:pt>
                <c:pt idx="3163">
                  <c:v>1.8602588199559733E-2</c:v>
                </c:pt>
                <c:pt idx="3164">
                  <c:v>1.8608298340921779E-2</c:v>
                </c:pt>
                <c:pt idx="3165">
                  <c:v>1.8613992886520991E-2</c:v>
                </c:pt>
                <c:pt idx="3166">
                  <c:v>1.8619671836319556E-2</c:v>
                </c:pt>
                <c:pt idx="3167">
                  <c:v>1.862796939015493E-2</c:v>
                </c:pt>
                <c:pt idx="3168">
                  <c:v>1.8633614670008011E-2</c:v>
                </c:pt>
                <c:pt idx="3169">
                  <c:v>1.8639244351873172E-2</c:v>
                </c:pt>
                <c:pt idx="3170">
                  <c:v>1.8644858435725855E-2</c:v>
                </c:pt>
                <c:pt idx="3171">
                  <c:v>1.8647832647694762E-2</c:v>
                </c:pt>
                <c:pt idx="3172">
                  <c:v>1.8653418022292294E-2</c:v>
                </c:pt>
                <c:pt idx="3173">
                  <c:v>1.8658987800945992E-2</c:v>
                </c:pt>
                <c:pt idx="3174">
                  <c:v>1.8664541983631544E-2</c:v>
                </c:pt>
                <c:pt idx="3175">
                  <c:v>1.8670080570335444E-2</c:v>
                </c:pt>
                <c:pt idx="3176">
                  <c:v>1.8678215379280726E-2</c:v>
                </c:pt>
                <c:pt idx="3177">
                  <c:v>1.8683720276392785E-2</c:v>
                </c:pt>
                <c:pt idx="3178">
                  <c:v>1.8689209575303255E-2</c:v>
                </c:pt>
                <c:pt idx="3179">
                  <c:v>1.8694596022638225E-2</c:v>
                </c:pt>
                <c:pt idx="3180">
                  <c:v>1.8700052731624416E-2</c:v>
                </c:pt>
                <c:pt idx="3181">
                  <c:v>1.8705493843053783E-2</c:v>
                </c:pt>
                <c:pt idx="3182">
                  <c:v>1.8710919356903534E-2</c:v>
                </c:pt>
                <c:pt idx="3183">
                  <c:v>1.8716329273161005E-2</c:v>
                </c:pt>
                <c:pt idx="3184">
                  <c:v>1.8718268065205379E-2</c:v>
                </c:pt>
                <c:pt idx="3185">
                  <c:v>1.8723650139159307E-2</c:v>
                </c:pt>
                <c:pt idx="3186">
                  <c:v>1.8729016618338399E-2</c:v>
                </c:pt>
                <c:pt idx="3187">
                  <c:v>1.8734367502719496E-2</c:v>
                </c:pt>
                <c:pt idx="3188">
                  <c:v>1.8740563392679443E-2</c:v>
                </c:pt>
                <c:pt idx="3189">
                  <c:v>1.8748461219905352E-2</c:v>
                </c:pt>
                <c:pt idx="3190">
                  <c:v>1.8754620666510527E-2</c:v>
                </c:pt>
                <c:pt idx="3191">
                  <c:v>1.8759047087044331E-2</c:v>
                </c:pt>
                <c:pt idx="3192">
                  <c:v>1.8764316623930341E-2</c:v>
                </c:pt>
                <c:pt idx="3193">
                  <c:v>1.877042674655063E-2</c:v>
                </c:pt>
                <c:pt idx="3194">
                  <c:v>1.8774808904234094E-2</c:v>
                </c:pt>
                <c:pt idx="3195">
                  <c:v>1.8780031647608782E-2</c:v>
                </c:pt>
                <c:pt idx="3196">
                  <c:v>1.8786092439502682E-2</c:v>
                </c:pt>
                <c:pt idx="3197">
                  <c:v>1.8790430340689807E-2</c:v>
                </c:pt>
                <c:pt idx="3198">
                  <c:v>1.8795606290358154E-2</c:v>
                </c:pt>
                <c:pt idx="3199">
                  <c:v>1.8800766642082176E-2</c:v>
                </c:pt>
                <c:pt idx="3200">
                  <c:v>1.8805911395836546E-2</c:v>
                </c:pt>
                <c:pt idx="3201">
                  <c:v>1.8808492030655304E-2</c:v>
                </c:pt>
                <c:pt idx="3202">
                  <c:v>1.881615410937048E-2</c:v>
                </c:pt>
                <c:pt idx="3203">
                  <c:v>1.8821252069104455E-2</c:v>
                </c:pt>
                <c:pt idx="3204">
                  <c:v>1.8826334430787732E-2</c:v>
                </c:pt>
                <c:pt idx="3205">
                  <c:v>1.8831401194400049E-2</c:v>
                </c:pt>
                <c:pt idx="3206">
                  <c:v>1.8836452359923678E-2</c:v>
                </c:pt>
                <c:pt idx="3207">
                  <c:v>1.8841487927335823E-2</c:v>
                </c:pt>
                <c:pt idx="3208">
                  <c:v>1.8846507896611159E-2</c:v>
                </c:pt>
                <c:pt idx="3209">
                  <c:v>1.8852354843704632E-2</c:v>
                </c:pt>
                <c:pt idx="3210">
                  <c:v>1.8856501040688083E-2</c:v>
                </c:pt>
                <c:pt idx="3211">
                  <c:v>1.8861474215444082E-2</c:v>
                </c:pt>
                <c:pt idx="3212">
                  <c:v>1.8866431791987291E-2</c:v>
                </c:pt>
                <c:pt idx="3213">
                  <c:v>1.8871373770297448E-2</c:v>
                </c:pt>
                <c:pt idx="3214">
                  <c:v>1.8876300150349225E-2</c:v>
                </c:pt>
                <c:pt idx="3215">
                  <c:v>1.8881210932124894E-2</c:v>
                </c:pt>
                <c:pt idx="3216">
                  <c:v>1.8886106115611791E-2</c:v>
                </c:pt>
                <c:pt idx="3217">
                  <c:v>1.8890985700776991E-2</c:v>
                </c:pt>
                <c:pt idx="3218">
                  <c:v>1.8895849687607831E-2</c:v>
                </c:pt>
                <c:pt idx="3219">
                  <c:v>1.8900698076086582E-2</c:v>
                </c:pt>
                <c:pt idx="3220">
                  <c:v>1.8905530866192982E-2</c:v>
                </c:pt>
                <c:pt idx="3221">
                  <c:v>1.8910348057896639E-2</c:v>
                </c:pt>
                <c:pt idx="3222">
                  <c:v>1.8915149651189955E-2</c:v>
                </c:pt>
                <c:pt idx="3223">
                  <c:v>1.8917443779305047E-2</c:v>
                </c:pt>
                <c:pt idx="3224">
                  <c:v>1.8924706042454387E-2</c:v>
                </c:pt>
                <c:pt idx="3225">
                  <c:v>1.8929460840387512E-2</c:v>
                </c:pt>
                <c:pt idx="3226">
                  <c:v>1.8934200039824184E-2</c:v>
                </c:pt>
                <c:pt idx="3227">
                  <c:v>1.893892364075174E-2</c:v>
                </c:pt>
                <c:pt idx="3228">
                  <c:v>1.8943631643144852E-2</c:v>
                </c:pt>
                <c:pt idx="3229">
                  <c:v>1.8948324046988325E-2</c:v>
                </c:pt>
                <c:pt idx="3230">
                  <c:v>1.8953000852261898E-2</c:v>
                </c:pt>
                <c:pt idx="3231">
                  <c:v>1.8957503185773033E-2</c:v>
                </c:pt>
                <c:pt idx="3232">
                  <c:v>1.8962147438608492E-2</c:v>
                </c:pt>
                <c:pt idx="3233">
                  <c:v>1.8966776093561722E-2</c:v>
                </c:pt>
                <c:pt idx="3234">
                  <c:v>1.8971389150619643E-2</c:v>
                </c:pt>
                <c:pt idx="3235">
                  <c:v>1.8975986609763958E-2</c:v>
                </c:pt>
                <c:pt idx="3236">
                  <c:v>1.8978110800171033E-2</c:v>
                </c:pt>
                <c:pt idx="3237">
                  <c:v>1.8982679693557315E-2</c:v>
                </c:pt>
                <c:pt idx="3238">
                  <c:v>1.8987232991230941E-2</c:v>
                </c:pt>
                <c:pt idx="3239">
                  <c:v>1.8991770693189015E-2</c:v>
                </c:pt>
                <c:pt idx="3240">
                  <c:v>1.8995476976149651E-2</c:v>
                </c:pt>
                <c:pt idx="3241">
                  <c:v>1.9003243807403602E-2</c:v>
                </c:pt>
                <c:pt idx="3242">
                  <c:v>1.9007732080640254E-2</c:v>
                </c:pt>
                <c:pt idx="3243">
                  <c:v>1.9012204755819512E-2</c:v>
                </c:pt>
                <c:pt idx="3244">
                  <c:v>1.9018390102420978E-2</c:v>
                </c:pt>
                <c:pt idx="3245">
                  <c:v>1.9022823551516931E-2</c:v>
                </c:pt>
                <c:pt idx="3246">
                  <c:v>1.9027241403245337E-2</c:v>
                </c:pt>
                <c:pt idx="3247">
                  <c:v>1.9031643657600794E-2</c:v>
                </c:pt>
                <c:pt idx="3248">
                  <c:v>1.903603031455629E-2</c:v>
                </c:pt>
                <c:pt idx="3249">
                  <c:v>1.9041208578502354E-2</c:v>
                </c:pt>
                <c:pt idx="3250">
                  <c:v>1.9045563153517051E-2</c:v>
                </c:pt>
                <c:pt idx="3251">
                  <c:v>1.9049902130325331E-2</c:v>
                </c:pt>
                <c:pt idx="3252">
                  <c:v>1.9054225508906279E-2</c:v>
                </c:pt>
                <c:pt idx="3253">
                  <c:v>1.9057729637818304E-2</c:v>
                </c:pt>
                <c:pt idx="3254">
                  <c:v>1.9062022710049829E-2</c:v>
                </c:pt>
                <c:pt idx="3255">
                  <c:v>1.9066300184765222E-2</c:v>
                </c:pt>
                <c:pt idx="3256">
                  <c:v>1.9070562061959083E-2</c:v>
                </c:pt>
                <c:pt idx="3257">
                  <c:v>1.9075608427825838E-2</c:v>
                </c:pt>
                <c:pt idx="3258">
                  <c:v>1.907983821669507E-2</c:v>
                </c:pt>
                <c:pt idx="3259">
                  <c:v>1.9084052407214089E-2</c:v>
                </c:pt>
                <c:pt idx="3260">
                  <c:v>1.9088250999377672E-2</c:v>
                </c:pt>
                <c:pt idx="3261">
                  <c:v>1.9092433993157056E-2</c:v>
                </c:pt>
                <c:pt idx="3262">
                  <c:v>1.9096601388547015E-2</c:v>
                </c:pt>
                <c:pt idx="3263">
                  <c:v>1.9100753185521402E-2</c:v>
                </c:pt>
                <c:pt idx="3264">
                  <c:v>1.910488938406715E-2</c:v>
                </c:pt>
                <c:pt idx="3265">
                  <c:v>1.910900998417641E-2</c:v>
                </c:pt>
                <c:pt idx="3266">
                  <c:v>1.9112322966193439E-2</c:v>
                </c:pt>
                <c:pt idx="3267">
                  <c:v>1.9116413269502273E-2</c:v>
                </c:pt>
                <c:pt idx="3268">
                  <c:v>1.9120487975084255E-2</c:v>
                </c:pt>
                <c:pt idx="3269">
                  <c:v>1.9124547082931286E-2</c:v>
                </c:pt>
                <c:pt idx="3270">
                  <c:v>1.912937900746171E-2</c:v>
                </c:pt>
                <c:pt idx="3271">
                  <c:v>1.9133406016554673E-2</c:v>
                </c:pt>
                <c:pt idx="3272">
                  <c:v>1.9137417427098732E-2</c:v>
                </c:pt>
                <c:pt idx="3273">
                  <c:v>1.91414132390599E-2</c:v>
                </c:pt>
                <c:pt idx="3274">
                  <c:v>1.9145393452438174E-2</c:v>
                </c:pt>
                <c:pt idx="3275">
                  <c:v>1.9148574176663567E-2</c:v>
                </c:pt>
                <c:pt idx="3276">
                  <c:v>1.9152524099920153E-2</c:v>
                </c:pt>
                <c:pt idx="3277">
                  <c:v>1.9156458425314809E-2</c:v>
                </c:pt>
                <c:pt idx="3278">
                  <c:v>1.9163501464465098E-2</c:v>
                </c:pt>
                <c:pt idx="3279">
                  <c:v>1.9165060539932586E-2</c:v>
                </c:pt>
                <c:pt idx="3280">
                  <c:v>1.9168947161447496E-2</c:v>
                </c:pt>
                <c:pt idx="3281">
                  <c:v>1.9172818184261871E-2</c:v>
                </c:pt>
                <c:pt idx="3282">
                  <c:v>1.917667360836002E-2</c:v>
                </c:pt>
                <c:pt idx="3283">
                  <c:v>1.9180513433731484E-2</c:v>
                </c:pt>
                <c:pt idx="3284">
                  <c:v>1.9184337660355349E-2</c:v>
                </c:pt>
                <c:pt idx="3285">
                  <c:v>1.9188146288221162E-2</c:v>
                </c:pt>
                <c:pt idx="3286">
                  <c:v>1.9191939317313229E-2</c:v>
                </c:pt>
                <c:pt idx="3287">
                  <c:v>1.919571674761587E-2</c:v>
                </c:pt>
                <c:pt idx="3288">
                  <c:v>1.9197162285701348E-2</c:v>
                </c:pt>
                <c:pt idx="3289">
                  <c:v>1.9200911269785671E-2</c:v>
                </c:pt>
                <c:pt idx="3290">
                  <c:v>1.9204644657378714E-2</c:v>
                </c:pt>
                <c:pt idx="3291">
                  <c:v>1.9208362448474688E-2</c:v>
                </c:pt>
                <c:pt idx="3292">
                  <c:v>1.9214369916759531E-2</c:v>
                </c:pt>
                <c:pt idx="3293">
                  <c:v>1.9218053754006644E-2</c:v>
                </c:pt>
                <c:pt idx="3294">
                  <c:v>1.9224787472120849E-2</c:v>
                </c:pt>
                <c:pt idx="3295">
                  <c:v>1.9225374631816242E-2</c:v>
                </c:pt>
                <c:pt idx="3296">
                  <c:v>1.9228246994685026E-2</c:v>
                </c:pt>
                <c:pt idx="3297">
                  <c:v>1.9231869359788378E-2</c:v>
                </c:pt>
                <c:pt idx="3298">
                  <c:v>1.9235476126724532E-2</c:v>
                </c:pt>
                <c:pt idx="3299">
                  <c:v>1.9239067295485378E-2</c:v>
                </c:pt>
                <c:pt idx="3300">
                  <c:v>1.9242642866049302E-2</c:v>
                </c:pt>
                <c:pt idx="3301">
                  <c:v>1.9246962890641203E-2</c:v>
                </c:pt>
                <c:pt idx="3302">
                  <c:v>1.9250506337335081E-2</c:v>
                </c:pt>
                <c:pt idx="3303">
                  <c:v>1.9254034185004237E-2</c:v>
                </c:pt>
                <c:pt idx="3304">
                  <c:v>1.9257546433638209E-2</c:v>
                </c:pt>
                <c:pt idx="3305">
                  <c:v>1.9260286745518017E-2</c:v>
                </c:pt>
                <c:pt idx="3306">
                  <c:v>1.926376872664378E-2</c:v>
                </c:pt>
                <c:pt idx="3307">
                  <c:v>1.9267235109488877E-2</c:v>
                </c:pt>
                <c:pt idx="3308">
                  <c:v>1.9270685894023587E-2</c:v>
                </c:pt>
                <c:pt idx="3309">
                  <c:v>1.9274873690778384E-2</c:v>
                </c:pt>
                <c:pt idx="3310">
                  <c:v>1.9278292344908455E-2</c:v>
                </c:pt>
                <c:pt idx="3311">
                  <c:v>1.9281695399896152E-2</c:v>
                </c:pt>
                <c:pt idx="3312">
                  <c:v>1.9285082855749321E-2</c:v>
                </c:pt>
                <c:pt idx="3313">
                  <c:v>1.9288454712439201E-2</c:v>
                </c:pt>
                <c:pt idx="3314">
                  <c:v>1.9291810969955338E-2</c:v>
                </c:pt>
                <c:pt idx="3315">
                  <c:v>1.9295151628284657E-2</c:v>
                </c:pt>
                <c:pt idx="3316">
                  <c:v>1.9298476687414089E-2</c:v>
                </c:pt>
                <c:pt idx="3317">
                  <c:v>1.9301786147333171E-2</c:v>
                </c:pt>
                <c:pt idx="3318">
                  <c:v>1.9304335830000574E-2</c:v>
                </c:pt>
                <c:pt idx="3319">
                  <c:v>1.9307615032367331E-2</c:v>
                </c:pt>
                <c:pt idx="3320">
                  <c:v>1.9310878636285927E-2</c:v>
                </c:pt>
                <c:pt idx="3321">
                  <c:v>1.9314126641737449E-2</c:v>
                </c:pt>
                <c:pt idx="3322">
                  <c:v>1.9317359048700283E-2</c:v>
                </c:pt>
                <c:pt idx="3323">
                  <c:v>1.9321315322651317E-2</c:v>
                </c:pt>
                <c:pt idx="3324">
                  <c:v>1.9324515587713659E-2</c:v>
                </c:pt>
                <c:pt idx="3325">
                  <c:v>1.9327700253463698E-2</c:v>
                </c:pt>
                <c:pt idx="3326">
                  <c:v>1.9330869319885736E-2</c:v>
                </c:pt>
                <c:pt idx="3327">
                  <c:v>1.9333287105897805E-2</c:v>
                </c:pt>
                <c:pt idx="3328">
                  <c:v>1.9336425921725908E-2</c:v>
                </c:pt>
                <c:pt idx="3329">
                  <c:v>1.933954913898428E-2</c:v>
                </c:pt>
                <c:pt idx="3330">
                  <c:v>1.9342656757662113E-2</c:v>
                </c:pt>
                <c:pt idx="3331">
                  <c:v>1.9348675924517118E-2</c:v>
                </c:pt>
                <c:pt idx="3332">
                  <c:v>1.9349556131826838E-2</c:v>
                </c:pt>
                <c:pt idx="3333">
                  <c:v>1.9352616002599975E-2</c:v>
                </c:pt>
                <c:pt idx="3334">
                  <c:v>1.9355660273945773E-2</c:v>
                </c:pt>
                <c:pt idx="3335">
                  <c:v>1.9358688945853773E-2</c:v>
                </c:pt>
                <c:pt idx="3336">
                  <c:v>1.9361702018308287E-2</c:v>
                </c:pt>
                <c:pt idx="3337">
                  <c:v>1.9364699491306699E-2</c:v>
                </c:pt>
                <c:pt idx="3338">
                  <c:v>1.9367681364822871E-2</c:v>
                </c:pt>
                <c:pt idx="3339">
                  <c:v>1.9370647638848954E-2</c:v>
                </c:pt>
                <c:pt idx="3340">
                  <c:v>1.9372151661046316E-2</c:v>
                </c:pt>
                <c:pt idx="3341">
                  <c:v>1.9375088653012382E-2</c:v>
                </c:pt>
                <c:pt idx="3342">
                  <c:v>1.9378010047062768E-2</c:v>
                </c:pt>
                <c:pt idx="3343">
                  <c:v>1.9380915843189093E-2</c:v>
                </c:pt>
                <c:pt idx="3344">
                  <c:v>1.9385245016288199E-2</c:v>
                </c:pt>
                <c:pt idx="3345">
                  <c:v>1.9390991000778061E-2</c:v>
                </c:pt>
                <c:pt idx="3346">
                  <c:v>1.9390974770443742E-2</c:v>
                </c:pt>
                <c:pt idx="3347">
                  <c:v>1.93938162481622E-2</c:v>
                </c:pt>
                <c:pt idx="3348">
                  <c:v>1.9396642126280769E-2</c:v>
                </c:pt>
                <c:pt idx="3349">
                  <c:v>1.9398737767231593E-2</c:v>
                </c:pt>
                <c:pt idx="3350">
                  <c:v>1.9401533411918602E-2</c:v>
                </c:pt>
                <c:pt idx="3351">
                  <c:v>1.9404313457798139E-2</c:v>
                </c:pt>
                <c:pt idx="3352">
                  <c:v>1.9407077904843195E-2</c:v>
                </c:pt>
                <c:pt idx="3353">
                  <c:v>1.9410537522650397E-2</c:v>
                </c:pt>
                <c:pt idx="3354">
                  <c:v>1.9413269802997065E-2</c:v>
                </c:pt>
                <c:pt idx="3355">
                  <c:v>1.941598648367587E-2</c:v>
                </c:pt>
                <c:pt idx="3356">
                  <c:v>1.9418687564673735E-2</c:v>
                </c:pt>
                <c:pt idx="3357">
                  <c:v>1.9420666157305387E-2</c:v>
                </c:pt>
                <c:pt idx="3358">
                  <c:v>1.9423337011170643E-2</c:v>
                </c:pt>
                <c:pt idx="3359">
                  <c:v>1.9425992266136581E-2</c:v>
                </c:pt>
                <c:pt idx="3360">
                  <c:v>1.942863192219239E-2</c:v>
                </c:pt>
                <c:pt idx="3361">
                  <c:v>1.9431255979327267E-2</c:v>
                </c:pt>
                <c:pt idx="3362">
                  <c:v>1.9434566456814826E-2</c:v>
                </c:pt>
                <c:pt idx="3363">
                  <c:v>1.9437158339769001E-2</c:v>
                </c:pt>
                <c:pt idx="3364">
                  <c:v>1.9439734622958577E-2</c:v>
                </c:pt>
                <c:pt idx="3365">
                  <c:v>1.9442295306370486E-2</c:v>
                </c:pt>
                <c:pt idx="3366">
                  <c:v>1.9444840389999492E-2</c:v>
                </c:pt>
                <c:pt idx="3367">
                  <c:v>1.9447369873840374E-2</c:v>
                </c:pt>
                <c:pt idx="3368">
                  <c:v>1.9449883757877439E-2</c:v>
                </c:pt>
                <c:pt idx="3369">
                  <c:v>1.9452382042097618E-2</c:v>
                </c:pt>
                <c:pt idx="3370">
                  <c:v>1.9454864726495682E-2</c:v>
                </c:pt>
                <c:pt idx="3371">
                  <c:v>1.9456638607866211E-2</c:v>
                </c:pt>
                <c:pt idx="3372">
                  <c:v>1.9459091076227862E-2</c:v>
                </c:pt>
                <c:pt idx="3373">
                  <c:v>1.9461527945549711E-2</c:v>
                </c:pt>
                <c:pt idx="3374">
                  <c:v>1.9463949215823655E-2</c:v>
                </c:pt>
                <c:pt idx="3375">
                  <c:v>1.9467044150798717E-2</c:v>
                </c:pt>
                <c:pt idx="3376">
                  <c:v>1.9469433236054941E-2</c:v>
                </c:pt>
                <c:pt idx="3377">
                  <c:v>1.9471806721415845E-2</c:v>
                </c:pt>
                <c:pt idx="3378">
                  <c:v>1.9474164606878813E-2</c:v>
                </c:pt>
                <c:pt idx="3379">
                  <c:v>1.947582158118033E-2</c:v>
                </c:pt>
                <c:pt idx="3380">
                  <c:v>1.947814925698314E-2</c:v>
                </c:pt>
                <c:pt idx="3381">
                  <c:v>1.9480461333673205E-2</c:v>
                </c:pt>
                <c:pt idx="3382">
                  <c:v>1.9482757811245126E-2</c:v>
                </c:pt>
                <c:pt idx="3383">
                  <c:v>1.9485038689690797E-2</c:v>
                </c:pt>
                <c:pt idx="3384">
                  <c:v>1.9487984321232735E-2</c:v>
                </c:pt>
                <c:pt idx="3385">
                  <c:v>1.9490233007135666E-2</c:v>
                </c:pt>
                <c:pt idx="3386">
                  <c:v>1.9492466093062231E-2</c:v>
                </c:pt>
                <c:pt idx="3387">
                  <c:v>1.9496353325950913E-2</c:v>
                </c:pt>
                <c:pt idx="3388">
                  <c:v>1.9498550989333029E-2</c:v>
                </c:pt>
                <c:pt idx="3389">
                  <c:v>1.9500733051075234E-2</c:v>
                </c:pt>
                <c:pt idx="3390">
                  <c:v>1.9502899511165246E-2</c:v>
                </c:pt>
                <c:pt idx="3391">
                  <c:v>1.9505050369595697E-2</c:v>
                </c:pt>
                <c:pt idx="3392">
                  <c:v>1.9503824465022326E-2</c:v>
                </c:pt>
                <c:pt idx="3393">
                  <c:v>1.9505949124794648E-2</c:v>
                </c:pt>
                <c:pt idx="3394">
                  <c:v>1.9508058186987354E-2</c:v>
                </c:pt>
                <c:pt idx="3395">
                  <c:v>1.9510151651600447E-2</c:v>
                </c:pt>
                <c:pt idx="3396">
                  <c:v>1.9515570636532822E-2</c:v>
                </c:pt>
                <c:pt idx="3397">
                  <c:v>1.9517627884819262E-2</c:v>
                </c:pt>
                <c:pt idx="3398">
                  <c:v>1.9519669531379829E-2</c:v>
                </c:pt>
                <c:pt idx="3399">
                  <c:v>1.9521695576207157E-2</c:v>
                </c:pt>
                <c:pt idx="3400">
                  <c:v>1.9521713630964742E-2</c:v>
                </c:pt>
                <c:pt idx="3401">
                  <c:v>1.9523711495195422E-2</c:v>
                </c:pt>
                <c:pt idx="3402">
                  <c:v>1.9525693760143164E-2</c:v>
                </c:pt>
                <c:pt idx="3403">
                  <c:v>1.9527660425789056E-2</c:v>
                </c:pt>
                <c:pt idx="3404">
                  <c:v>1.9529611492138499E-2</c:v>
                </c:pt>
                <c:pt idx="3405">
                  <c:v>1.9533524208377711E-2</c:v>
                </c:pt>
                <c:pt idx="3406">
                  <c:v>1.9535441040858702E-2</c:v>
                </c:pt>
                <c:pt idx="3407">
                  <c:v>1.9537342271537687E-2</c:v>
                </c:pt>
                <c:pt idx="3408">
                  <c:v>1.9539227900414666E-2</c:v>
                </c:pt>
                <c:pt idx="3409">
                  <c:v>1.9539132834120232E-2</c:v>
                </c:pt>
                <c:pt idx="3410">
                  <c:v>1.9540990304509991E-2</c:v>
                </c:pt>
                <c:pt idx="3411">
                  <c:v>1.9542832175551972E-2</c:v>
                </c:pt>
                <c:pt idx="3412">
                  <c:v>1.9544658447229968E-2</c:v>
                </c:pt>
                <c:pt idx="3413">
                  <c:v>1.9546469119546682E-2</c:v>
                </c:pt>
                <c:pt idx="3414">
                  <c:v>1.9550214035328514E-2</c:v>
                </c:pt>
                <c:pt idx="3415">
                  <c:v>1.9551990451345862E-2</c:v>
                </c:pt>
                <c:pt idx="3416">
                  <c:v>1.9553751265499807E-2</c:v>
                </c:pt>
                <c:pt idx="3417">
                  <c:v>1.9556143216879419E-2</c:v>
                </c:pt>
                <c:pt idx="3418">
                  <c:v>1.9557226088178191E-2</c:v>
                </c:pt>
                <c:pt idx="3419">
                  <c:v>1.9558940096682981E-2</c:v>
                </c:pt>
                <c:pt idx="3420">
                  <c:v>1.9560638503297353E-2</c:v>
                </c:pt>
                <c:pt idx="3421">
                  <c:v>1.9562321308006569E-2</c:v>
                </c:pt>
                <c:pt idx="3422">
                  <c:v>1.9562063197785827E-2</c:v>
                </c:pt>
                <c:pt idx="3423">
                  <c:v>1.9563717876068254E-2</c:v>
                </c:pt>
                <c:pt idx="3424">
                  <c:v>1.9565356954913758E-2</c:v>
                </c:pt>
                <c:pt idx="3425">
                  <c:v>1.9566980434311525E-2</c:v>
                </c:pt>
                <c:pt idx="3426">
                  <c:v>1.9568588314256157E-2</c:v>
                </c:pt>
                <c:pt idx="3427">
                  <c:v>1.9572090495880306E-2</c:v>
                </c:pt>
                <c:pt idx="3428">
                  <c:v>1.9573664087064329E-2</c:v>
                </c:pt>
                <c:pt idx="3429">
                  <c:v>1.9575222076294078E-2</c:v>
                </c:pt>
                <c:pt idx="3430">
                  <c:v>1.9576764463557276E-2</c:v>
                </c:pt>
                <c:pt idx="3431">
                  <c:v>1.9576393722006667E-2</c:v>
                </c:pt>
                <c:pt idx="3432">
                  <c:v>1.9577908005116312E-2</c:v>
                </c:pt>
                <c:pt idx="3433">
                  <c:v>1.9579406688729595E-2</c:v>
                </c:pt>
                <c:pt idx="3434">
                  <c:v>1.958088977284652E-2</c:v>
                </c:pt>
                <c:pt idx="3435">
                  <c:v>1.9582357257461679E-2</c:v>
                </c:pt>
                <c:pt idx="3436">
                  <c:v>1.9585691145497443E-2</c:v>
                </c:pt>
                <c:pt idx="3437">
                  <c:v>1.9587124318822844E-2</c:v>
                </c:pt>
                <c:pt idx="3438">
                  <c:v>1.9588541890132576E-2</c:v>
                </c:pt>
                <c:pt idx="3439">
                  <c:v>1.9589943859421723E-2</c:v>
                </c:pt>
                <c:pt idx="3440">
                  <c:v>1.9591330226682916E-2</c:v>
                </c:pt>
                <c:pt idx="3441">
                  <c:v>1.9592700991913702E-2</c:v>
                </c:pt>
                <c:pt idx="3442">
                  <c:v>1.9594056155101798E-2</c:v>
                </c:pt>
                <c:pt idx="3443">
                  <c:v>1.9595395716244749E-2</c:v>
                </c:pt>
                <c:pt idx="3444">
                  <c:v>1.9593624230501941E-2</c:v>
                </c:pt>
                <c:pt idx="3445">
                  <c:v>1.9594937807337776E-2</c:v>
                </c:pt>
                <c:pt idx="3446">
                  <c:v>1.95962357862756E-2</c:v>
                </c:pt>
                <c:pt idx="3447">
                  <c:v>1.9597518167306729E-2</c:v>
                </c:pt>
                <c:pt idx="3448">
                  <c:v>1.9600014999975067E-2</c:v>
                </c:pt>
                <c:pt idx="3449">
                  <c:v>1.9603105439854815E-2</c:v>
                </c:pt>
                <c:pt idx="3450">
                  <c:v>1.9604948365214717E-2</c:v>
                </c:pt>
                <c:pt idx="3451">
                  <c:v>1.9605550531119727E-2</c:v>
                </c:pt>
                <c:pt idx="3452">
                  <c:v>1.9606749673613245E-2</c:v>
                </c:pt>
                <c:pt idx="3453">
                  <c:v>1.9606104458984364E-2</c:v>
                </c:pt>
                <c:pt idx="3454">
                  <c:v>1.9607275551998891E-2</c:v>
                </c:pt>
                <c:pt idx="3455">
                  <c:v>1.960843104540359E-2</c:v>
                </c:pt>
                <c:pt idx="3456">
                  <c:v>1.9609570939203867E-2</c:v>
                </c:pt>
                <c:pt idx="3457">
                  <c:v>1.9612511354507253E-2</c:v>
                </c:pt>
                <c:pt idx="3458">
                  <c:v>1.9613616884334498E-2</c:v>
                </c:pt>
                <c:pt idx="3459">
                  <c:v>1.9614706812038009E-2</c:v>
                </c:pt>
                <c:pt idx="3460">
                  <c:v>1.9615781137605506E-2</c:v>
                </c:pt>
                <c:pt idx="3461">
                  <c:v>1.9615036413876852E-2</c:v>
                </c:pt>
                <c:pt idx="3462">
                  <c:v>1.9616082709920917E-2</c:v>
                </c:pt>
                <c:pt idx="3463">
                  <c:v>1.9617113406322738E-2</c:v>
                </c:pt>
                <c:pt idx="3464">
                  <c:v>1.9618128503079611E-2</c:v>
                </c:pt>
                <c:pt idx="3465">
                  <c:v>1.9619128000188835E-2</c:v>
                </c:pt>
                <c:pt idx="3466">
                  <c:v>1.9621899445997012E-2</c:v>
                </c:pt>
                <c:pt idx="3467">
                  <c:v>1.9622864556516628E-2</c:v>
                </c:pt>
                <c:pt idx="3468">
                  <c:v>1.9623814064870758E-2</c:v>
                </c:pt>
                <c:pt idx="3469">
                  <c:v>1.9625340470263104E-2</c:v>
                </c:pt>
                <c:pt idx="3470">
                  <c:v>1.9625666275065373E-2</c:v>
                </c:pt>
                <c:pt idx="3471">
                  <c:v>1.9626568976898486E-2</c:v>
                </c:pt>
                <c:pt idx="3472">
                  <c:v>1.9627456076546469E-2</c:v>
                </c:pt>
                <c:pt idx="3473">
                  <c:v>1.9628327574009317E-2</c:v>
                </c:pt>
                <c:pt idx="3474">
                  <c:v>1.9627421489409068E-2</c:v>
                </c:pt>
                <c:pt idx="3475">
                  <c:v>1.9628264989836497E-2</c:v>
                </c:pt>
                <c:pt idx="3476">
                  <c:v>1.962909289057576E-2</c:v>
                </c:pt>
                <c:pt idx="3477">
                  <c:v>1.9629905191632251E-2</c:v>
                </c:pt>
                <c:pt idx="3478">
                  <c:v>1.9630701892987067E-2</c:v>
                </c:pt>
                <c:pt idx="3479">
                  <c:v>1.9633228912677578E-2</c:v>
                </c:pt>
                <c:pt idx="3480">
                  <c:v>1.9633991194736435E-2</c:v>
                </c:pt>
                <c:pt idx="3481">
                  <c:v>1.9634737874588054E-2</c:v>
                </c:pt>
                <c:pt idx="3482">
                  <c:v>1.9635468952222609E-2</c:v>
                </c:pt>
                <c:pt idx="3483">
                  <c:v>1.9634451404273778E-2</c:v>
                </c:pt>
                <c:pt idx="3484">
                  <c:v>1.9635154507410418E-2</c:v>
                </c:pt>
                <c:pt idx="3485">
                  <c:v>1.9635842010837273E-2</c:v>
                </c:pt>
                <c:pt idx="3486">
                  <c:v>1.9636513914543539E-2</c:v>
                </c:pt>
                <c:pt idx="3487">
                  <c:v>1.9637170218529214E-2</c:v>
                </c:pt>
                <c:pt idx="3488">
                  <c:v>1.9639527771287496E-2</c:v>
                </c:pt>
                <c:pt idx="3489">
                  <c:v>1.9640149633319129E-2</c:v>
                </c:pt>
                <c:pt idx="3490">
                  <c:v>1.9640755893111598E-2</c:v>
                </c:pt>
                <c:pt idx="3491">
                  <c:v>1.964086085638448E-2</c:v>
                </c:pt>
                <c:pt idx="3492">
                  <c:v>1.9641434766386121E-2</c:v>
                </c:pt>
                <c:pt idx="3493">
                  <c:v>1.964199307498124E-2</c:v>
                </c:pt>
                <c:pt idx="3494">
                  <c:v>1.964253578216224E-2</c:v>
                </c:pt>
                <c:pt idx="3495">
                  <c:v>1.9643062887924057E-2</c:v>
                </c:pt>
                <c:pt idx="3496">
                  <c:v>1.9641320062522005E-2</c:v>
                </c:pt>
                <c:pt idx="3497">
                  <c:v>1.9641820315393275E-2</c:v>
                </c:pt>
                <c:pt idx="3498">
                  <c:v>1.9642304970201543E-2</c:v>
                </c:pt>
                <c:pt idx="3499">
                  <c:v>1.9642774026935237E-2</c:v>
                </c:pt>
                <c:pt idx="3500">
                  <c:v>1.9643786838846558E-2</c:v>
                </c:pt>
                <c:pt idx="3501">
                  <c:v>1.9646455819382236E-2</c:v>
                </c:pt>
                <c:pt idx="3502">
                  <c:v>1.9646315788537337E-2</c:v>
                </c:pt>
                <c:pt idx="3503">
                  <c:v>1.9646718082920352E-2</c:v>
                </c:pt>
                <c:pt idx="3504">
                  <c:v>1.9647104775876584E-2</c:v>
                </c:pt>
                <c:pt idx="3505">
                  <c:v>1.9648029421131748E-2</c:v>
                </c:pt>
                <c:pt idx="3506">
                  <c:v>1.9647831357483374E-2</c:v>
                </c:pt>
                <c:pt idx="3507">
                  <c:v>1.9648171246138997E-2</c:v>
                </c:pt>
                <c:pt idx="3508">
                  <c:v>1.9649045798583915E-2</c:v>
                </c:pt>
                <c:pt idx="3509">
                  <c:v>1.9648804219124308E-2</c:v>
                </c:pt>
                <c:pt idx="3510">
                  <c:v>1.9649097303464126E-2</c:v>
                </c:pt>
                <c:pt idx="3511">
                  <c:v>1.9649374786361966E-2</c:v>
                </c:pt>
                <c:pt idx="3512">
                  <c:v>1.964963666782036E-2</c:v>
                </c:pt>
                <c:pt idx="3513">
                  <c:v>1.9648248132451751E-2</c:v>
                </c:pt>
                <c:pt idx="3514">
                  <c:v>1.9650113626396015E-2</c:v>
                </c:pt>
                <c:pt idx="3515">
                  <c:v>1.9650328703518342E-2</c:v>
                </c:pt>
                <c:pt idx="3516">
                  <c:v>1.9650528179196158E-2</c:v>
                </c:pt>
                <c:pt idx="3517">
                  <c:v>1.9650712053424398E-2</c:v>
                </c:pt>
                <c:pt idx="3518">
                  <c:v>1.9650880326210658E-2</c:v>
                </c:pt>
                <c:pt idx="3519">
                  <c:v>1.9651032997547342E-2</c:v>
                </c:pt>
                <c:pt idx="3520">
                  <c:v>1.9651170067431917E-2</c:v>
                </c:pt>
                <c:pt idx="3521">
                  <c:v>1.9651827463664749E-2</c:v>
                </c:pt>
                <c:pt idx="3522">
                  <c:v>1.9651397402857401E-2</c:v>
                </c:pt>
                <c:pt idx="3523">
                  <c:v>1.9651487668395778E-2</c:v>
                </c:pt>
                <c:pt idx="3524">
                  <c:v>1.9651562332482046E-2</c:v>
                </c:pt>
                <c:pt idx="3525">
                  <c:v>1.965162139512127E-2</c:v>
                </c:pt>
                <c:pt idx="3526">
                  <c:v>1.9651664856303319E-2</c:v>
                </c:pt>
                <c:pt idx="3527">
                  <c:v>1.9651693284841384E-2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42720"/>
        <c:axId val="151564288"/>
      </c:lineChart>
      <c:dateAx>
        <c:axId val="15174272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642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51564288"/>
        <c:scaling>
          <c:orientation val="minMax"/>
          <c:max val="1.2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174272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42362</c:v>
                </c:pt>
                <c:pt idx="63">
                  <c:v>42367</c:v>
                </c:pt>
                <c:pt idx="64">
                  <c:v>42368</c:v>
                </c:pt>
                <c:pt idx="65">
                  <c:v>42369</c:v>
                </c:pt>
                <c:pt idx="66">
                  <c:v>42373</c:v>
                </c:pt>
                <c:pt idx="67">
                  <c:v>42374</c:v>
                </c:pt>
                <c:pt idx="68">
                  <c:v>42375</c:v>
                </c:pt>
                <c:pt idx="69">
                  <c:v>42376</c:v>
                </c:pt>
                <c:pt idx="70">
                  <c:v>42377</c:v>
                </c:pt>
                <c:pt idx="71">
                  <c:v>42380</c:v>
                </c:pt>
                <c:pt idx="72">
                  <c:v>42381</c:v>
                </c:pt>
                <c:pt idx="73">
                  <c:v>42382</c:v>
                </c:pt>
                <c:pt idx="74">
                  <c:v>42383</c:v>
                </c:pt>
                <c:pt idx="75">
                  <c:v>42384</c:v>
                </c:pt>
                <c:pt idx="76">
                  <c:v>42387</c:v>
                </c:pt>
                <c:pt idx="77">
                  <c:v>42388</c:v>
                </c:pt>
                <c:pt idx="78">
                  <c:v>42389</c:v>
                </c:pt>
                <c:pt idx="79">
                  <c:v>42390</c:v>
                </c:pt>
                <c:pt idx="80">
                  <c:v>42391</c:v>
                </c:pt>
                <c:pt idx="81">
                  <c:v>42394</c:v>
                </c:pt>
                <c:pt idx="82">
                  <c:v>42395</c:v>
                </c:pt>
                <c:pt idx="83">
                  <c:v>42396</c:v>
                </c:pt>
                <c:pt idx="84">
                  <c:v>42397</c:v>
                </c:pt>
                <c:pt idx="85">
                  <c:v>42398</c:v>
                </c:pt>
                <c:pt idx="86">
                  <c:v>42401</c:v>
                </c:pt>
                <c:pt idx="87">
                  <c:v>42402</c:v>
                </c:pt>
                <c:pt idx="88">
                  <c:v>42403</c:v>
                </c:pt>
                <c:pt idx="89">
                  <c:v>42404</c:v>
                </c:pt>
                <c:pt idx="90">
                  <c:v>42405</c:v>
                </c:pt>
                <c:pt idx="91">
                  <c:v>42408</c:v>
                </c:pt>
                <c:pt idx="92">
                  <c:v>42409</c:v>
                </c:pt>
                <c:pt idx="93">
                  <c:v>42410</c:v>
                </c:pt>
                <c:pt idx="94">
                  <c:v>42411</c:v>
                </c:pt>
                <c:pt idx="95">
                  <c:v>42412</c:v>
                </c:pt>
                <c:pt idx="96">
                  <c:v>42415</c:v>
                </c:pt>
                <c:pt idx="97">
                  <c:v>42416</c:v>
                </c:pt>
                <c:pt idx="98">
                  <c:v>42417</c:v>
                </c:pt>
                <c:pt idx="99">
                  <c:v>42418</c:v>
                </c:pt>
                <c:pt idx="100">
                  <c:v>42419</c:v>
                </c:pt>
                <c:pt idx="101">
                  <c:v>42422</c:v>
                </c:pt>
                <c:pt idx="102">
                  <c:v>42423</c:v>
                </c:pt>
                <c:pt idx="103">
                  <c:v>42424</c:v>
                </c:pt>
                <c:pt idx="104">
                  <c:v>42425</c:v>
                </c:pt>
                <c:pt idx="105">
                  <c:v>42426</c:v>
                </c:pt>
                <c:pt idx="106">
                  <c:v>42429</c:v>
                </c:pt>
                <c:pt idx="107">
                  <c:v>42430</c:v>
                </c:pt>
                <c:pt idx="108">
                  <c:v>42431</c:v>
                </c:pt>
                <c:pt idx="109">
                  <c:v>42432</c:v>
                </c:pt>
                <c:pt idx="110">
                  <c:v>42433</c:v>
                </c:pt>
                <c:pt idx="111">
                  <c:v>42436</c:v>
                </c:pt>
                <c:pt idx="112">
                  <c:v>42437</c:v>
                </c:pt>
                <c:pt idx="113">
                  <c:v>42438</c:v>
                </c:pt>
                <c:pt idx="114">
                  <c:v>42439</c:v>
                </c:pt>
                <c:pt idx="115">
                  <c:v>42440</c:v>
                </c:pt>
                <c:pt idx="116">
                  <c:v>42443</c:v>
                </c:pt>
                <c:pt idx="117">
                  <c:v>42444</c:v>
                </c:pt>
                <c:pt idx="118">
                  <c:v>42445</c:v>
                </c:pt>
                <c:pt idx="119">
                  <c:v>42446</c:v>
                </c:pt>
                <c:pt idx="120">
                  <c:v>42447</c:v>
                </c:pt>
                <c:pt idx="121">
                  <c:v>42450</c:v>
                </c:pt>
                <c:pt idx="122">
                  <c:v>42451</c:v>
                </c:pt>
                <c:pt idx="123">
                  <c:v>42452</c:v>
                </c:pt>
                <c:pt idx="124">
                  <c:v>42453</c:v>
                </c:pt>
                <c:pt idx="125">
                  <c:v>42458</c:v>
                </c:pt>
                <c:pt idx="126">
                  <c:v>42459</c:v>
                </c:pt>
                <c:pt idx="127">
                  <c:v>42460</c:v>
                </c:pt>
                <c:pt idx="128">
                  <c:v>42461</c:v>
                </c:pt>
                <c:pt idx="129">
                  <c:v>42464</c:v>
                </c:pt>
                <c:pt idx="130">
                  <c:v>42465</c:v>
                </c:pt>
                <c:pt idx="131">
                  <c:v>42466</c:v>
                </c:pt>
                <c:pt idx="132">
                  <c:v>42467</c:v>
                </c:pt>
                <c:pt idx="133">
                  <c:v>42468</c:v>
                </c:pt>
                <c:pt idx="134">
                  <c:v>42471</c:v>
                </c:pt>
                <c:pt idx="135">
                  <c:v>42472</c:v>
                </c:pt>
                <c:pt idx="136">
                  <c:v>42473</c:v>
                </c:pt>
                <c:pt idx="137">
                  <c:v>42474</c:v>
                </c:pt>
                <c:pt idx="138">
                  <c:v>42475</c:v>
                </c:pt>
                <c:pt idx="139">
                  <c:v>42478</c:v>
                </c:pt>
                <c:pt idx="140">
                  <c:v>42479</c:v>
                </c:pt>
                <c:pt idx="141">
                  <c:v>42480</c:v>
                </c:pt>
                <c:pt idx="142">
                  <c:v>42481</c:v>
                </c:pt>
                <c:pt idx="143">
                  <c:v>42482</c:v>
                </c:pt>
                <c:pt idx="144">
                  <c:v>42485</c:v>
                </c:pt>
                <c:pt idx="145">
                  <c:v>42486</c:v>
                </c:pt>
                <c:pt idx="146">
                  <c:v>42487</c:v>
                </c:pt>
                <c:pt idx="147">
                  <c:v>42488</c:v>
                </c:pt>
                <c:pt idx="148">
                  <c:v>42489</c:v>
                </c:pt>
                <c:pt idx="149">
                  <c:v>42493</c:v>
                </c:pt>
                <c:pt idx="150">
                  <c:v>42494</c:v>
                </c:pt>
                <c:pt idx="151">
                  <c:v>42495</c:v>
                </c:pt>
                <c:pt idx="152">
                  <c:v>42496</c:v>
                </c:pt>
                <c:pt idx="153">
                  <c:v>42499</c:v>
                </c:pt>
                <c:pt idx="154">
                  <c:v>42500</c:v>
                </c:pt>
                <c:pt idx="155">
                  <c:v>42501</c:v>
                </c:pt>
                <c:pt idx="156">
                  <c:v>42502</c:v>
                </c:pt>
                <c:pt idx="157">
                  <c:v>42503</c:v>
                </c:pt>
                <c:pt idx="158">
                  <c:v>42506</c:v>
                </c:pt>
                <c:pt idx="159">
                  <c:v>42507</c:v>
                </c:pt>
                <c:pt idx="160">
                  <c:v>42508</c:v>
                </c:pt>
                <c:pt idx="161">
                  <c:v>42509</c:v>
                </c:pt>
                <c:pt idx="162">
                  <c:v>42510</c:v>
                </c:pt>
                <c:pt idx="163">
                  <c:v>42513</c:v>
                </c:pt>
                <c:pt idx="164">
                  <c:v>42514</c:v>
                </c:pt>
                <c:pt idx="165">
                  <c:v>42515</c:v>
                </c:pt>
                <c:pt idx="166">
                  <c:v>42516</c:v>
                </c:pt>
                <c:pt idx="167">
                  <c:v>42517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42612</c:v>
                </c:pt>
                <c:pt idx="233">
                  <c:v>42613</c:v>
                </c:pt>
                <c:pt idx="234">
                  <c:v>42614</c:v>
                </c:pt>
                <c:pt idx="235">
                  <c:v>42615</c:v>
                </c:pt>
                <c:pt idx="236">
                  <c:v>42618</c:v>
                </c:pt>
                <c:pt idx="237">
                  <c:v>42619</c:v>
                </c:pt>
                <c:pt idx="238">
                  <c:v>42620</c:v>
                </c:pt>
                <c:pt idx="239">
                  <c:v>42621</c:v>
                </c:pt>
                <c:pt idx="240">
                  <c:v>42622</c:v>
                </c:pt>
                <c:pt idx="241">
                  <c:v>42625</c:v>
                </c:pt>
                <c:pt idx="242">
                  <c:v>42626</c:v>
                </c:pt>
                <c:pt idx="243">
                  <c:v>42627</c:v>
                </c:pt>
                <c:pt idx="244">
                  <c:v>42628</c:v>
                </c:pt>
                <c:pt idx="245">
                  <c:v>42629</c:v>
                </c:pt>
                <c:pt idx="246">
                  <c:v>42632</c:v>
                </c:pt>
                <c:pt idx="247">
                  <c:v>42633</c:v>
                </c:pt>
                <c:pt idx="248">
                  <c:v>42634</c:v>
                </c:pt>
                <c:pt idx="249">
                  <c:v>42635</c:v>
                </c:pt>
                <c:pt idx="250">
                  <c:v>42636</c:v>
                </c:pt>
                <c:pt idx="251">
                  <c:v>42639</c:v>
                </c:pt>
                <c:pt idx="252">
                  <c:v>42640</c:v>
                </c:pt>
                <c:pt idx="253">
                  <c:v>42641</c:v>
                </c:pt>
                <c:pt idx="254">
                  <c:v>42642</c:v>
                </c:pt>
                <c:pt idx="255">
                  <c:v>42643</c:v>
                </c:pt>
                <c:pt idx="256">
                  <c:v>42646</c:v>
                </c:pt>
                <c:pt idx="257">
                  <c:v>42647</c:v>
                </c:pt>
                <c:pt idx="258">
                  <c:v>42648</c:v>
                </c:pt>
                <c:pt idx="259">
                  <c:v>42649</c:v>
                </c:pt>
                <c:pt idx="260">
                  <c:v>42650</c:v>
                </c:pt>
                <c:pt idx="261">
                  <c:v>42653</c:v>
                </c:pt>
                <c:pt idx="262">
                  <c:v>42654</c:v>
                </c:pt>
                <c:pt idx="263">
                  <c:v>42655</c:v>
                </c:pt>
                <c:pt idx="264">
                  <c:v>42656</c:v>
                </c:pt>
                <c:pt idx="265">
                  <c:v>42657</c:v>
                </c:pt>
                <c:pt idx="266">
                  <c:v>42660</c:v>
                </c:pt>
                <c:pt idx="267">
                  <c:v>42661</c:v>
                </c:pt>
                <c:pt idx="268">
                  <c:v>42662</c:v>
                </c:pt>
                <c:pt idx="269">
                  <c:v>42663</c:v>
                </c:pt>
                <c:pt idx="270">
                  <c:v>42664</c:v>
                </c:pt>
                <c:pt idx="271">
                  <c:v>42667</c:v>
                </c:pt>
                <c:pt idx="272">
                  <c:v>42668</c:v>
                </c:pt>
                <c:pt idx="273">
                  <c:v>42669</c:v>
                </c:pt>
                <c:pt idx="274">
                  <c:v>42670</c:v>
                </c:pt>
                <c:pt idx="275">
                  <c:v>42671</c:v>
                </c:pt>
                <c:pt idx="276">
                  <c:v>42674</c:v>
                </c:pt>
                <c:pt idx="277">
                  <c:v>42675</c:v>
                </c:pt>
                <c:pt idx="278">
                  <c:v>42676</c:v>
                </c:pt>
                <c:pt idx="279">
                  <c:v>42677</c:v>
                </c:pt>
                <c:pt idx="280">
                  <c:v>42678</c:v>
                </c:pt>
                <c:pt idx="281">
                  <c:v>42681</c:v>
                </c:pt>
                <c:pt idx="282">
                  <c:v>42682</c:v>
                </c:pt>
                <c:pt idx="283">
                  <c:v>42683</c:v>
                </c:pt>
                <c:pt idx="284">
                  <c:v>42684</c:v>
                </c:pt>
                <c:pt idx="285">
                  <c:v>42685</c:v>
                </c:pt>
                <c:pt idx="286">
                  <c:v>42688</c:v>
                </c:pt>
                <c:pt idx="287">
                  <c:v>42689</c:v>
                </c:pt>
                <c:pt idx="288">
                  <c:v>42690</c:v>
                </c:pt>
                <c:pt idx="289">
                  <c:v>42691</c:v>
                </c:pt>
                <c:pt idx="290">
                  <c:v>42692</c:v>
                </c:pt>
                <c:pt idx="291">
                  <c:v>42695</c:v>
                </c:pt>
                <c:pt idx="292">
                  <c:v>42696</c:v>
                </c:pt>
                <c:pt idx="293">
                  <c:v>42697</c:v>
                </c:pt>
                <c:pt idx="294">
                  <c:v>42698</c:v>
                </c:pt>
                <c:pt idx="295">
                  <c:v>42699</c:v>
                </c:pt>
                <c:pt idx="296">
                  <c:v>42702</c:v>
                </c:pt>
                <c:pt idx="297">
                  <c:v>42703</c:v>
                </c:pt>
                <c:pt idx="298">
                  <c:v>42704</c:v>
                </c:pt>
                <c:pt idx="299">
                  <c:v>42705</c:v>
                </c:pt>
                <c:pt idx="300">
                  <c:v>42706</c:v>
                </c:pt>
                <c:pt idx="301">
                  <c:v>42709</c:v>
                </c:pt>
                <c:pt idx="302">
                  <c:v>42710</c:v>
                </c:pt>
                <c:pt idx="303">
                  <c:v>42711</c:v>
                </c:pt>
                <c:pt idx="304">
                  <c:v>42712</c:v>
                </c:pt>
                <c:pt idx="305">
                  <c:v>42713</c:v>
                </c:pt>
                <c:pt idx="306">
                  <c:v>42716</c:v>
                </c:pt>
                <c:pt idx="307">
                  <c:v>42717</c:v>
                </c:pt>
                <c:pt idx="308">
                  <c:v>42718</c:v>
                </c:pt>
                <c:pt idx="309">
                  <c:v>42719</c:v>
                </c:pt>
                <c:pt idx="310">
                  <c:v>42720</c:v>
                </c:pt>
                <c:pt idx="311">
                  <c:v>42723</c:v>
                </c:pt>
                <c:pt idx="312">
                  <c:v>42724</c:v>
                </c:pt>
                <c:pt idx="313">
                  <c:v>42725</c:v>
                </c:pt>
                <c:pt idx="314">
                  <c:v>42726</c:v>
                </c:pt>
                <c:pt idx="315">
                  <c:v>42727</c:v>
                </c:pt>
                <c:pt idx="316">
                  <c:v>42732</c:v>
                </c:pt>
                <c:pt idx="317">
                  <c:v>42733</c:v>
                </c:pt>
                <c:pt idx="318">
                  <c:v>42734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42741</c:v>
                </c:pt>
                <c:pt idx="323">
                  <c:v>42744</c:v>
                </c:pt>
                <c:pt idx="324">
                  <c:v>42745</c:v>
                </c:pt>
                <c:pt idx="325">
                  <c:v>42746</c:v>
                </c:pt>
                <c:pt idx="326">
                  <c:v>42747</c:v>
                </c:pt>
                <c:pt idx="327">
                  <c:v>42748</c:v>
                </c:pt>
                <c:pt idx="328">
                  <c:v>42751</c:v>
                </c:pt>
                <c:pt idx="329">
                  <c:v>42752</c:v>
                </c:pt>
                <c:pt idx="330">
                  <c:v>42753</c:v>
                </c:pt>
                <c:pt idx="331">
                  <c:v>42754</c:v>
                </c:pt>
                <c:pt idx="332">
                  <c:v>42755</c:v>
                </c:pt>
                <c:pt idx="333">
                  <c:v>42758</c:v>
                </c:pt>
                <c:pt idx="334">
                  <c:v>42759</c:v>
                </c:pt>
                <c:pt idx="335">
                  <c:v>42760</c:v>
                </c:pt>
                <c:pt idx="336">
                  <c:v>42761</c:v>
                </c:pt>
                <c:pt idx="337">
                  <c:v>42762</c:v>
                </c:pt>
                <c:pt idx="338">
                  <c:v>42765</c:v>
                </c:pt>
                <c:pt idx="339">
                  <c:v>42766</c:v>
                </c:pt>
                <c:pt idx="340">
                  <c:v>42767</c:v>
                </c:pt>
                <c:pt idx="341">
                  <c:v>42768</c:v>
                </c:pt>
                <c:pt idx="342">
                  <c:v>42769</c:v>
                </c:pt>
                <c:pt idx="343">
                  <c:v>42772</c:v>
                </c:pt>
                <c:pt idx="344">
                  <c:v>42773</c:v>
                </c:pt>
                <c:pt idx="345">
                  <c:v>42774</c:v>
                </c:pt>
                <c:pt idx="346">
                  <c:v>42775</c:v>
                </c:pt>
                <c:pt idx="347">
                  <c:v>42776</c:v>
                </c:pt>
                <c:pt idx="348">
                  <c:v>42779</c:v>
                </c:pt>
                <c:pt idx="349">
                  <c:v>42780</c:v>
                </c:pt>
                <c:pt idx="350">
                  <c:v>42781</c:v>
                </c:pt>
                <c:pt idx="351">
                  <c:v>42782</c:v>
                </c:pt>
                <c:pt idx="352">
                  <c:v>42783</c:v>
                </c:pt>
                <c:pt idx="353">
                  <c:v>42786</c:v>
                </c:pt>
                <c:pt idx="354">
                  <c:v>42787</c:v>
                </c:pt>
                <c:pt idx="355">
                  <c:v>42788</c:v>
                </c:pt>
                <c:pt idx="356">
                  <c:v>42789</c:v>
                </c:pt>
                <c:pt idx="357">
                  <c:v>42790</c:v>
                </c:pt>
                <c:pt idx="358">
                  <c:v>42793</c:v>
                </c:pt>
                <c:pt idx="359">
                  <c:v>42794</c:v>
                </c:pt>
                <c:pt idx="360">
                  <c:v>42795</c:v>
                </c:pt>
                <c:pt idx="361">
                  <c:v>42796</c:v>
                </c:pt>
                <c:pt idx="362">
                  <c:v>42797</c:v>
                </c:pt>
                <c:pt idx="363">
                  <c:v>42800</c:v>
                </c:pt>
                <c:pt idx="364">
                  <c:v>42801</c:v>
                </c:pt>
                <c:pt idx="365">
                  <c:v>42802</c:v>
                </c:pt>
                <c:pt idx="366">
                  <c:v>42803</c:v>
                </c:pt>
                <c:pt idx="367">
                  <c:v>42804</c:v>
                </c:pt>
                <c:pt idx="368">
                  <c:v>42807</c:v>
                </c:pt>
                <c:pt idx="369">
                  <c:v>42808</c:v>
                </c:pt>
                <c:pt idx="370">
                  <c:v>42809</c:v>
                </c:pt>
                <c:pt idx="371">
                  <c:v>42810</c:v>
                </c:pt>
                <c:pt idx="372">
                  <c:v>42811</c:v>
                </c:pt>
                <c:pt idx="373">
                  <c:v>42814</c:v>
                </c:pt>
                <c:pt idx="374">
                  <c:v>42815</c:v>
                </c:pt>
                <c:pt idx="375">
                  <c:v>42816</c:v>
                </c:pt>
                <c:pt idx="376">
                  <c:v>42817</c:v>
                </c:pt>
                <c:pt idx="377">
                  <c:v>42818</c:v>
                </c:pt>
                <c:pt idx="378">
                  <c:v>42821</c:v>
                </c:pt>
                <c:pt idx="379">
                  <c:v>42822</c:v>
                </c:pt>
                <c:pt idx="380">
                  <c:v>42823</c:v>
                </c:pt>
                <c:pt idx="381">
                  <c:v>42824</c:v>
                </c:pt>
                <c:pt idx="382">
                  <c:v>42825</c:v>
                </c:pt>
                <c:pt idx="383">
                  <c:v>42828</c:v>
                </c:pt>
                <c:pt idx="384">
                  <c:v>42829</c:v>
                </c:pt>
                <c:pt idx="385">
                  <c:v>42830</c:v>
                </c:pt>
                <c:pt idx="386">
                  <c:v>42831</c:v>
                </c:pt>
                <c:pt idx="387">
                  <c:v>42832</c:v>
                </c:pt>
                <c:pt idx="388">
                  <c:v>42835</c:v>
                </c:pt>
                <c:pt idx="389">
                  <c:v>42836</c:v>
                </c:pt>
                <c:pt idx="390">
                  <c:v>42837</c:v>
                </c:pt>
                <c:pt idx="391">
                  <c:v>42838</c:v>
                </c:pt>
                <c:pt idx="392">
                  <c:v>42843</c:v>
                </c:pt>
                <c:pt idx="393">
                  <c:v>42844</c:v>
                </c:pt>
                <c:pt idx="394">
                  <c:v>42845</c:v>
                </c:pt>
                <c:pt idx="395">
                  <c:v>42846</c:v>
                </c:pt>
                <c:pt idx="396">
                  <c:v>42849</c:v>
                </c:pt>
                <c:pt idx="397">
                  <c:v>42850</c:v>
                </c:pt>
                <c:pt idx="398">
                  <c:v>42851</c:v>
                </c:pt>
                <c:pt idx="399">
                  <c:v>42852</c:v>
                </c:pt>
                <c:pt idx="400">
                  <c:v>42853</c:v>
                </c:pt>
                <c:pt idx="401">
                  <c:v>42857</c:v>
                </c:pt>
                <c:pt idx="402">
                  <c:v>42858</c:v>
                </c:pt>
                <c:pt idx="403">
                  <c:v>42859</c:v>
                </c:pt>
                <c:pt idx="404">
                  <c:v>42860</c:v>
                </c:pt>
                <c:pt idx="405">
                  <c:v>42863</c:v>
                </c:pt>
                <c:pt idx="406">
                  <c:v>42864</c:v>
                </c:pt>
                <c:pt idx="407">
                  <c:v>42865</c:v>
                </c:pt>
                <c:pt idx="408">
                  <c:v>42866</c:v>
                </c:pt>
                <c:pt idx="409">
                  <c:v>42867</c:v>
                </c:pt>
                <c:pt idx="410">
                  <c:v>42870</c:v>
                </c:pt>
                <c:pt idx="411">
                  <c:v>42871</c:v>
                </c:pt>
                <c:pt idx="412">
                  <c:v>42872</c:v>
                </c:pt>
                <c:pt idx="413">
                  <c:v>42873</c:v>
                </c:pt>
                <c:pt idx="414">
                  <c:v>42874</c:v>
                </c:pt>
                <c:pt idx="415">
                  <c:v>42877</c:v>
                </c:pt>
                <c:pt idx="416">
                  <c:v>42878</c:v>
                </c:pt>
                <c:pt idx="417">
                  <c:v>42879</c:v>
                </c:pt>
                <c:pt idx="418">
                  <c:v>42880</c:v>
                </c:pt>
                <c:pt idx="419">
                  <c:v>42881</c:v>
                </c:pt>
                <c:pt idx="420">
                  <c:v>42885</c:v>
                </c:pt>
                <c:pt idx="421">
                  <c:v>42886</c:v>
                </c:pt>
                <c:pt idx="422">
                  <c:v>42887</c:v>
                </c:pt>
                <c:pt idx="423">
                  <c:v>42888</c:v>
                </c:pt>
                <c:pt idx="424">
                  <c:v>42891</c:v>
                </c:pt>
                <c:pt idx="425">
                  <c:v>42892</c:v>
                </c:pt>
                <c:pt idx="426">
                  <c:v>42893</c:v>
                </c:pt>
                <c:pt idx="427">
                  <c:v>42894</c:v>
                </c:pt>
                <c:pt idx="428">
                  <c:v>42895</c:v>
                </c:pt>
                <c:pt idx="429">
                  <c:v>42898</c:v>
                </c:pt>
                <c:pt idx="430">
                  <c:v>42899</c:v>
                </c:pt>
                <c:pt idx="431">
                  <c:v>42900</c:v>
                </c:pt>
                <c:pt idx="432">
                  <c:v>42901</c:v>
                </c:pt>
                <c:pt idx="433">
                  <c:v>42902</c:v>
                </c:pt>
                <c:pt idx="434">
                  <c:v>42905</c:v>
                </c:pt>
                <c:pt idx="435">
                  <c:v>42906</c:v>
                </c:pt>
                <c:pt idx="436">
                  <c:v>42907</c:v>
                </c:pt>
                <c:pt idx="437">
                  <c:v>42908</c:v>
                </c:pt>
                <c:pt idx="438">
                  <c:v>42909</c:v>
                </c:pt>
                <c:pt idx="439">
                  <c:v>42912</c:v>
                </c:pt>
                <c:pt idx="440">
                  <c:v>42913</c:v>
                </c:pt>
                <c:pt idx="441">
                  <c:v>42914</c:v>
                </c:pt>
                <c:pt idx="442">
                  <c:v>42915</c:v>
                </c:pt>
                <c:pt idx="443">
                  <c:v>42916</c:v>
                </c:pt>
                <c:pt idx="444">
                  <c:v>42919</c:v>
                </c:pt>
                <c:pt idx="445">
                  <c:v>42920</c:v>
                </c:pt>
                <c:pt idx="446">
                  <c:v>42921</c:v>
                </c:pt>
                <c:pt idx="447">
                  <c:v>42922</c:v>
                </c:pt>
                <c:pt idx="448">
                  <c:v>42923</c:v>
                </c:pt>
                <c:pt idx="449">
                  <c:v>42926</c:v>
                </c:pt>
                <c:pt idx="450">
                  <c:v>42927</c:v>
                </c:pt>
                <c:pt idx="451">
                  <c:v>42928</c:v>
                </c:pt>
                <c:pt idx="452">
                  <c:v>42929</c:v>
                </c:pt>
                <c:pt idx="453">
                  <c:v>42930</c:v>
                </c:pt>
                <c:pt idx="454">
                  <c:v>42933</c:v>
                </c:pt>
                <c:pt idx="455">
                  <c:v>42934</c:v>
                </c:pt>
                <c:pt idx="456">
                  <c:v>42935</c:v>
                </c:pt>
                <c:pt idx="457">
                  <c:v>42936</c:v>
                </c:pt>
                <c:pt idx="458">
                  <c:v>42937</c:v>
                </c:pt>
                <c:pt idx="459">
                  <c:v>42940</c:v>
                </c:pt>
                <c:pt idx="460">
                  <c:v>42941</c:v>
                </c:pt>
                <c:pt idx="461">
                  <c:v>42942</c:v>
                </c:pt>
                <c:pt idx="462">
                  <c:v>42943</c:v>
                </c:pt>
                <c:pt idx="463">
                  <c:v>42944</c:v>
                </c:pt>
                <c:pt idx="464">
                  <c:v>42947</c:v>
                </c:pt>
                <c:pt idx="465">
                  <c:v>42948</c:v>
                </c:pt>
                <c:pt idx="466">
                  <c:v>42949</c:v>
                </c:pt>
                <c:pt idx="467">
                  <c:v>42950</c:v>
                </c:pt>
                <c:pt idx="468">
                  <c:v>42951</c:v>
                </c:pt>
                <c:pt idx="469">
                  <c:v>42954</c:v>
                </c:pt>
                <c:pt idx="470">
                  <c:v>42955</c:v>
                </c:pt>
                <c:pt idx="471">
                  <c:v>42956</c:v>
                </c:pt>
                <c:pt idx="472">
                  <c:v>42957</c:v>
                </c:pt>
                <c:pt idx="473">
                  <c:v>42958</c:v>
                </c:pt>
                <c:pt idx="474">
                  <c:v>42961</c:v>
                </c:pt>
                <c:pt idx="475">
                  <c:v>42962</c:v>
                </c:pt>
                <c:pt idx="476">
                  <c:v>42963</c:v>
                </c:pt>
                <c:pt idx="477">
                  <c:v>42964</c:v>
                </c:pt>
                <c:pt idx="478">
                  <c:v>42965</c:v>
                </c:pt>
                <c:pt idx="479">
                  <c:v>42968</c:v>
                </c:pt>
                <c:pt idx="480">
                  <c:v>42969</c:v>
                </c:pt>
                <c:pt idx="481">
                  <c:v>42970</c:v>
                </c:pt>
                <c:pt idx="482">
                  <c:v>42971</c:v>
                </c:pt>
                <c:pt idx="483">
                  <c:v>42972</c:v>
                </c:pt>
                <c:pt idx="484">
                  <c:v>42976</c:v>
                </c:pt>
                <c:pt idx="485">
                  <c:v>42977</c:v>
                </c:pt>
                <c:pt idx="486">
                  <c:v>42978</c:v>
                </c:pt>
                <c:pt idx="487">
                  <c:v>42979</c:v>
                </c:pt>
                <c:pt idx="488">
                  <c:v>42982</c:v>
                </c:pt>
                <c:pt idx="489">
                  <c:v>42983</c:v>
                </c:pt>
                <c:pt idx="490">
                  <c:v>42984</c:v>
                </c:pt>
                <c:pt idx="491">
                  <c:v>42985</c:v>
                </c:pt>
                <c:pt idx="492">
                  <c:v>42986</c:v>
                </c:pt>
                <c:pt idx="493">
                  <c:v>42989</c:v>
                </c:pt>
                <c:pt idx="494">
                  <c:v>42990</c:v>
                </c:pt>
                <c:pt idx="495">
                  <c:v>42991</c:v>
                </c:pt>
                <c:pt idx="496">
                  <c:v>42992</c:v>
                </c:pt>
                <c:pt idx="497">
                  <c:v>42993</c:v>
                </c:pt>
                <c:pt idx="498">
                  <c:v>42996</c:v>
                </c:pt>
                <c:pt idx="499">
                  <c:v>42997</c:v>
                </c:pt>
                <c:pt idx="500">
                  <c:v>42998</c:v>
                </c:pt>
                <c:pt idx="501">
                  <c:v>42999</c:v>
                </c:pt>
                <c:pt idx="502">
                  <c:v>43000</c:v>
                </c:pt>
                <c:pt idx="503">
                  <c:v>43003</c:v>
                </c:pt>
                <c:pt idx="504">
                  <c:v>43004</c:v>
                </c:pt>
                <c:pt idx="505">
                  <c:v>43005</c:v>
                </c:pt>
                <c:pt idx="506">
                  <c:v>43006</c:v>
                </c:pt>
                <c:pt idx="507">
                  <c:v>43007</c:v>
                </c:pt>
                <c:pt idx="508">
                  <c:v>43010</c:v>
                </c:pt>
                <c:pt idx="509">
                  <c:v>43011</c:v>
                </c:pt>
                <c:pt idx="510">
                  <c:v>43012</c:v>
                </c:pt>
                <c:pt idx="511">
                  <c:v>43013</c:v>
                </c:pt>
                <c:pt idx="512">
                  <c:v>43014</c:v>
                </c:pt>
                <c:pt idx="513">
                  <c:v>43017</c:v>
                </c:pt>
                <c:pt idx="514">
                  <c:v>43018</c:v>
                </c:pt>
                <c:pt idx="515">
                  <c:v>43019</c:v>
                </c:pt>
                <c:pt idx="516">
                  <c:v>43020</c:v>
                </c:pt>
                <c:pt idx="517">
                  <c:v>43021</c:v>
                </c:pt>
                <c:pt idx="518">
                  <c:v>43028</c:v>
                </c:pt>
                <c:pt idx="519">
                  <c:v>43035</c:v>
                </c:pt>
                <c:pt idx="520">
                  <c:v>43042</c:v>
                </c:pt>
                <c:pt idx="521">
                  <c:v>43049</c:v>
                </c:pt>
                <c:pt idx="522">
                  <c:v>43056</c:v>
                </c:pt>
                <c:pt idx="523">
                  <c:v>43063</c:v>
                </c:pt>
                <c:pt idx="524">
                  <c:v>43070</c:v>
                </c:pt>
                <c:pt idx="525">
                  <c:v>43077</c:v>
                </c:pt>
                <c:pt idx="526">
                  <c:v>43084</c:v>
                </c:pt>
                <c:pt idx="527">
                  <c:v>43091</c:v>
                </c:pt>
                <c:pt idx="528">
                  <c:v>43098</c:v>
                </c:pt>
                <c:pt idx="529">
                  <c:v>43105</c:v>
                </c:pt>
                <c:pt idx="530">
                  <c:v>43112</c:v>
                </c:pt>
                <c:pt idx="531">
                  <c:v>43119</c:v>
                </c:pt>
                <c:pt idx="532">
                  <c:v>43126</c:v>
                </c:pt>
                <c:pt idx="533">
                  <c:v>43133</c:v>
                </c:pt>
                <c:pt idx="534">
                  <c:v>43140</c:v>
                </c:pt>
                <c:pt idx="535">
                  <c:v>43147</c:v>
                </c:pt>
                <c:pt idx="536">
                  <c:v>43154</c:v>
                </c:pt>
                <c:pt idx="537">
                  <c:v>43161</c:v>
                </c:pt>
                <c:pt idx="538">
                  <c:v>43168</c:v>
                </c:pt>
                <c:pt idx="539">
                  <c:v>43175</c:v>
                </c:pt>
                <c:pt idx="540">
                  <c:v>43182</c:v>
                </c:pt>
                <c:pt idx="541">
                  <c:v>43193</c:v>
                </c:pt>
                <c:pt idx="542">
                  <c:v>43200</c:v>
                </c:pt>
                <c:pt idx="543">
                  <c:v>43207</c:v>
                </c:pt>
                <c:pt idx="544">
                  <c:v>43214</c:v>
                </c:pt>
                <c:pt idx="545">
                  <c:v>43221</c:v>
                </c:pt>
                <c:pt idx="546">
                  <c:v>43228</c:v>
                </c:pt>
                <c:pt idx="547">
                  <c:v>43235</c:v>
                </c:pt>
                <c:pt idx="548">
                  <c:v>43242</c:v>
                </c:pt>
                <c:pt idx="549">
                  <c:v>43249</c:v>
                </c:pt>
                <c:pt idx="550">
                  <c:v>43256</c:v>
                </c:pt>
                <c:pt idx="551">
                  <c:v>43263</c:v>
                </c:pt>
                <c:pt idx="552">
                  <c:v>43270</c:v>
                </c:pt>
                <c:pt idx="553">
                  <c:v>43277</c:v>
                </c:pt>
                <c:pt idx="554">
                  <c:v>43284</c:v>
                </c:pt>
                <c:pt idx="555">
                  <c:v>43291</c:v>
                </c:pt>
                <c:pt idx="556">
                  <c:v>43298</c:v>
                </c:pt>
                <c:pt idx="557">
                  <c:v>43305</c:v>
                </c:pt>
                <c:pt idx="558">
                  <c:v>43312</c:v>
                </c:pt>
                <c:pt idx="559">
                  <c:v>43319</c:v>
                </c:pt>
                <c:pt idx="560">
                  <c:v>43326</c:v>
                </c:pt>
                <c:pt idx="561">
                  <c:v>43333</c:v>
                </c:pt>
                <c:pt idx="562">
                  <c:v>43340</c:v>
                </c:pt>
                <c:pt idx="563">
                  <c:v>43347</c:v>
                </c:pt>
                <c:pt idx="564">
                  <c:v>43354</c:v>
                </c:pt>
                <c:pt idx="565">
                  <c:v>43361</c:v>
                </c:pt>
                <c:pt idx="566">
                  <c:v>43368</c:v>
                </c:pt>
                <c:pt idx="567">
                  <c:v>43375</c:v>
                </c:pt>
                <c:pt idx="568">
                  <c:v>43382</c:v>
                </c:pt>
                <c:pt idx="569">
                  <c:v>43389</c:v>
                </c:pt>
                <c:pt idx="570">
                  <c:v>43396</c:v>
                </c:pt>
                <c:pt idx="571">
                  <c:v>43403</c:v>
                </c:pt>
                <c:pt idx="572">
                  <c:v>43410</c:v>
                </c:pt>
                <c:pt idx="573">
                  <c:v>43417</c:v>
                </c:pt>
                <c:pt idx="574">
                  <c:v>43424</c:v>
                </c:pt>
                <c:pt idx="575">
                  <c:v>43431</c:v>
                </c:pt>
                <c:pt idx="576">
                  <c:v>43438</c:v>
                </c:pt>
                <c:pt idx="577">
                  <c:v>43445</c:v>
                </c:pt>
                <c:pt idx="578">
                  <c:v>43452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5.0398573460597174E-3</c:v>
                </c:pt>
                <c:pt idx="1">
                  <c:v>5.0401317639037213E-3</c:v>
                </c:pt>
                <c:pt idx="2">
                  <c:v>5.0406805995917292E-3</c:v>
                </c:pt>
                <c:pt idx="3">
                  <c:v>5.0427626651997999E-3</c:v>
                </c:pt>
                <c:pt idx="4">
                  <c:v>5.045620120702754E-3</c:v>
                </c:pt>
                <c:pt idx="5">
                  <c:v>5.0475410456107817E-3</c:v>
                </c:pt>
                <c:pt idx="6">
                  <c:v>5.0497363883628132E-3</c:v>
                </c:pt>
                <c:pt idx="7">
                  <c:v>5.0522061489588488E-3</c:v>
                </c:pt>
                <c:pt idx="8">
                  <c:v>5.0581304898219184E-3</c:v>
                </c:pt>
                <c:pt idx="9">
                  <c:v>5.0648293701072156E-3</c:v>
                </c:pt>
                <c:pt idx="10">
                  <c:v>5.0686712201664097E-3</c:v>
                </c:pt>
                <c:pt idx="11">
                  <c:v>5.0727874880696078E-3</c:v>
                </c:pt>
                <c:pt idx="12">
                  <c:v>5.0771781738978561E-3</c:v>
                </c:pt>
                <c:pt idx="13">
                  <c:v>5.0869451662057443E-3</c:v>
                </c:pt>
                <c:pt idx="14">
                  <c:v>5.0974850964613516E-3</c:v>
                </c:pt>
                <c:pt idx="15">
                  <c:v>5.1032478720769436E-3</c:v>
                </c:pt>
                <c:pt idx="16">
                  <c:v>5.1092850655365396E-3</c:v>
                </c:pt>
                <c:pt idx="17">
                  <c:v>5.1155966770832784E-3</c:v>
                </c:pt>
                <c:pt idx="18">
                  <c:v>5.1292067039147389E-3</c:v>
                </c:pt>
                <c:pt idx="19">
                  <c:v>5.1435873034122448E-3</c:v>
                </c:pt>
                <c:pt idx="20">
                  <c:v>5.1512710051515587E-3</c:v>
                </c:pt>
                <c:pt idx="21">
                  <c:v>5.1592291248969691E-3</c:v>
                </c:pt>
                <c:pt idx="22">
                  <c:v>5.1673809220742495E-3</c:v>
                </c:pt>
                <c:pt idx="23">
                  <c:v>5.1832195133387033E-3</c:v>
                </c:pt>
                <c:pt idx="24">
                  <c:v>5.1982108108261649E-3</c:v>
                </c:pt>
                <c:pt idx="25">
                  <c:v>5.205393217248E-3</c:v>
                </c:pt>
                <c:pt idx="26">
                  <c:v>5.2123655972580174E-3</c:v>
                </c:pt>
                <c:pt idx="27">
                  <c:v>5.2191279509372634E-3</c:v>
                </c:pt>
                <c:pt idx="28">
                  <c:v>5.2320275661891609E-3</c:v>
                </c:pt>
                <c:pt idx="29">
                  <c:v>5.2440771019413024E-3</c:v>
                </c:pt>
                <c:pt idx="30">
                  <c:v>5.2497893237235527E-3</c:v>
                </c:pt>
                <c:pt idx="31">
                  <c:v>5.255291519012939E-3</c:v>
                </c:pt>
                <c:pt idx="32">
                  <c:v>5.260583687971554E-3</c:v>
                </c:pt>
                <c:pt idx="33">
                  <c:v>5.2705440416038014E-3</c:v>
                </c:pt>
                <c:pt idx="34">
                  <c:v>5.2796520991205131E-3</c:v>
                </c:pt>
                <c:pt idx="35">
                  <c:v>5.2838941357769009E-3</c:v>
                </c:pt>
                <c:pt idx="36">
                  <c:v>5.2879261458593785E-3</c:v>
                </c:pt>
                <c:pt idx="37">
                  <c:v>5.2917481296110847E-3</c:v>
                </c:pt>
                <c:pt idx="38">
                  <c:v>5.298768929884087E-3</c:v>
                </c:pt>
                <c:pt idx="39">
                  <c:v>5.3049357992840385E-3</c:v>
                </c:pt>
                <c:pt idx="40">
                  <c:v>5.3077076504093323E-3</c:v>
                </c:pt>
                <c:pt idx="41">
                  <c:v>5.3102694750417623E-3</c:v>
                </c:pt>
                <c:pt idx="42">
                  <c:v>5.3126212731813283E-3</c:v>
                </c:pt>
                <c:pt idx="43">
                  <c:v>5.3167022237898829E-3</c:v>
                </c:pt>
                <c:pt idx="44">
                  <c:v>5.3199460357744588E-3</c:v>
                </c:pt>
                <c:pt idx="45">
                  <c:v>5.3213547139863149E-3</c:v>
                </c:pt>
                <c:pt idx="46">
                  <c:v>5.3226603784850557E-3</c:v>
                </c:pt>
                <c:pt idx="47">
                  <c:v>5.3238630292706812E-3</c:v>
                </c:pt>
                <c:pt idx="48">
                  <c:v>5.3260026655099777E-3</c:v>
                </c:pt>
                <c:pt idx="49">
                  <c:v>5.3276434946336604E-3</c:v>
                </c:pt>
                <c:pt idx="50">
                  <c:v>5.3283310766105707E-3</c:v>
                </c:pt>
                <c:pt idx="51">
                  <c:v>5.3289156447933195E-3</c:v>
                </c:pt>
                <c:pt idx="52">
                  <c:v>5.329397199262953E-3</c:v>
                </c:pt>
                <c:pt idx="53">
                  <c:v>5.3300947624945758E-3</c:v>
                </c:pt>
                <c:pt idx="54">
                  <c:v>5.3302932796051028E-3</c:v>
                </c:pt>
                <c:pt idx="55">
                  <c:v>5.3302597652660211E-3</c:v>
                </c:pt>
                <c:pt idx="56">
                  <c:v>5.3301232371327778E-3</c:v>
                </c:pt>
                <c:pt idx="57">
                  <c:v>5.3298836953674655E-3</c:v>
                </c:pt>
                <c:pt idx="58">
                  <c:v>5.3291390380331522E-3</c:v>
                </c:pt>
                <c:pt idx="59">
                  <c:v>5.3278953904456472E-3</c:v>
                </c:pt>
                <c:pt idx="60">
                  <c:v>5.3271407798716197E-3</c:v>
                </c:pt>
                <c:pt idx="61">
                  <c:v>5.3262831555034307E-3</c:v>
                </c:pt>
                <c:pt idx="62">
                  <c:v>5.3231444443520015E-3</c:v>
                </c:pt>
                <c:pt idx="63">
                  <c:v>5.3190114764412044E-3</c:v>
                </c:pt>
                <c:pt idx="64">
                  <c:v>5.3176568909485411E-3</c:v>
                </c:pt>
                <c:pt idx="65">
                  <c:v>5.3149921231537833E-3</c:v>
                </c:pt>
                <c:pt idx="66">
                  <c:v>5.3127007857423081E-3</c:v>
                </c:pt>
                <c:pt idx="67">
                  <c:v>5.3120729290390134E-3</c:v>
                </c:pt>
                <c:pt idx="68">
                  <c:v>5.3115661938141212E-3</c:v>
                </c:pt>
                <c:pt idx="69">
                  <c:v>5.3111805799865852E-3</c:v>
                </c:pt>
                <c:pt idx="70">
                  <c:v>5.3108903641962977E-3</c:v>
                </c:pt>
                <c:pt idx="71">
                  <c:v>5.3108493392983736E-3</c:v>
                </c:pt>
                <c:pt idx="72">
                  <c:v>5.3110693327818037E-3</c:v>
                </c:pt>
                <c:pt idx="73">
                  <c:v>5.3114104476625901E-3</c:v>
                </c:pt>
                <c:pt idx="74">
                  <c:v>5.3118726839407326E-3</c:v>
                </c:pt>
                <c:pt idx="75">
                  <c:v>5.3132782379535417E-3</c:v>
                </c:pt>
                <c:pt idx="76">
                  <c:v>5.3149328438373278E-3</c:v>
                </c:pt>
                <c:pt idx="77">
                  <c:v>5.3160006874264365E-3</c:v>
                </c:pt>
                <c:pt idx="78">
                  <c:v>5.3171896524939477E-3</c:v>
                </c:pt>
                <c:pt idx="79">
                  <c:v>5.3184997389588151E-3</c:v>
                </c:pt>
                <c:pt idx="80">
                  <c:v>5.3216012357544997E-3</c:v>
                </c:pt>
                <c:pt idx="81">
                  <c:v>5.3249512995212633E-3</c:v>
                </c:pt>
                <c:pt idx="82">
                  <c:v>5.3268669932970969E-3</c:v>
                </c:pt>
                <c:pt idx="83">
                  <c:v>5.3289038086323792E-3</c:v>
                </c:pt>
                <c:pt idx="84">
                  <c:v>5.3310617452839715E-3</c:v>
                </c:pt>
                <c:pt idx="85">
                  <c:v>5.335640718264016E-3</c:v>
                </c:pt>
                <c:pt idx="86">
                  <c:v>5.3400058772423709E-3</c:v>
                </c:pt>
                <c:pt idx="87">
                  <c:v>5.3421863966296446E-3</c:v>
                </c:pt>
                <c:pt idx="88">
                  <c:v>5.3443422812704533E-3</c:v>
                </c:pt>
                <c:pt idx="89">
                  <c:v>5.3464735313268896E-3</c:v>
                </c:pt>
                <c:pt idx="90">
                  <c:v>5.3507323530462472E-3</c:v>
                </c:pt>
                <c:pt idx="91">
                  <c:v>5.3547521844121704E-3</c:v>
                </c:pt>
                <c:pt idx="92">
                  <c:v>5.3567602608173281E-3</c:v>
                </c:pt>
                <c:pt idx="93">
                  <c:v>5.3587437026381135E-3</c:v>
                </c:pt>
                <c:pt idx="94">
                  <c:v>5.3607025097934802E-3</c:v>
                </c:pt>
                <c:pt idx="95">
                  <c:v>5.3646168532654288E-3</c:v>
                </c:pt>
                <c:pt idx="96">
                  <c:v>5.368291391193436E-3</c:v>
                </c:pt>
                <c:pt idx="97">
                  <c:v>5.3701270247785704E-3</c:v>
                </c:pt>
                <c:pt idx="98">
                  <c:v>5.3719380236982861E-3</c:v>
                </c:pt>
                <c:pt idx="99">
                  <c:v>5.3737243878715368E-3</c:v>
                </c:pt>
                <c:pt idx="100">
                  <c:v>5.3772942185703618E-3</c:v>
                </c:pt>
                <c:pt idx="101">
                  <c:v>5.3806234975051215E-3</c:v>
                </c:pt>
                <c:pt idx="102">
                  <c:v>5.3822866881891862E-3</c:v>
                </c:pt>
                <c:pt idx="103">
                  <c:v>5.3839252442078323E-3</c:v>
                </c:pt>
                <c:pt idx="104">
                  <c:v>5.385539165398967E-3</c:v>
                </c:pt>
                <c:pt idx="105">
                  <c:v>5.388764448555813E-3</c:v>
                </c:pt>
                <c:pt idx="106">
                  <c:v>5.3917606528330886E-3</c:v>
                </c:pt>
                <c:pt idx="107">
                  <c:v>5.3933242976933471E-3</c:v>
                </c:pt>
                <c:pt idx="108">
                  <c:v>5.3949362050464966E-3</c:v>
                </c:pt>
                <c:pt idx="109">
                  <c:v>5.3965963748925372E-3</c:v>
                </c:pt>
                <c:pt idx="110">
                  <c:v>5.4001574824720979E-3</c:v>
                </c:pt>
                <c:pt idx="111">
                  <c:v>5.403719678719332E-3</c:v>
                </c:pt>
                <c:pt idx="112">
                  <c:v>5.4056211608677351E-3</c:v>
                </c:pt>
                <c:pt idx="113">
                  <c:v>5.4075709055090293E-3</c:v>
                </c:pt>
                <c:pt idx="114">
                  <c:v>5.4095689124811219E-3</c:v>
                </c:pt>
                <c:pt idx="115">
                  <c:v>5.4138060990579131E-3</c:v>
                </c:pt>
                <c:pt idx="116">
                  <c:v>5.4180435655415415E-3</c:v>
                </c:pt>
                <c:pt idx="117">
                  <c:v>5.4202828849780893E-3</c:v>
                </c:pt>
                <c:pt idx="118">
                  <c:v>5.4225704668264818E-3</c:v>
                </c:pt>
                <c:pt idx="119">
                  <c:v>5.4249063112488116E-3</c:v>
                </c:pt>
                <c:pt idx="120">
                  <c:v>5.429819648062514E-3</c:v>
                </c:pt>
                <c:pt idx="121">
                  <c:v>5.4347323134618097E-3</c:v>
                </c:pt>
                <c:pt idx="122">
                  <c:v>5.4373094702675484E-3</c:v>
                </c:pt>
                <c:pt idx="123">
                  <c:v>5.4399348894851318E-3</c:v>
                </c:pt>
                <c:pt idx="124">
                  <c:v>5.4483116298691403E-3</c:v>
                </c:pt>
                <c:pt idx="125">
                  <c:v>5.4567371859193248E-3</c:v>
                </c:pt>
                <c:pt idx="126">
                  <c:v>5.4599180555792159E-3</c:v>
                </c:pt>
                <c:pt idx="127">
                  <c:v>5.4633648009672076E-3</c:v>
                </c:pt>
                <c:pt idx="128">
                  <c:v>5.4712265532537909E-3</c:v>
                </c:pt>
                <c:pt idx="129">
                  <c:v>5.4798105380171602E-3</c:v>
                </c:pt>
                <c:pt idx="130">
                  <c:v>5.4845866613972838E-3</c:v>
                </c:pt>
                <c:pt idx="131">
                  <c:v>5.4896286603434152E-3</c:v>
                </c:pt>
                <c:pt idx="132">
                  <c:v>5.4949365349366008E-3</c:v>
                </c:pt>
                <c:pt idx="133">
                  <c:v>5.5065216075559737E-3</c:v>
                </c:pt>
                <c:pt idx="134">
                  <c:v>5.5188267899419774E-3</c:v>
                </c:pt>
                <c:pt idx="135">
                  <c:v>5.5254640429325264E-3</c:v>
                </c:pt>
                <c:pt idx="136">
                  <c:v>5.532367171732222E-3</c:v>
                </c:pt>
                <c:pt idx="137">
                  <c:v>5.5395361761789719E-3</c:v>
                </c:pt>
                <c:pt idx="138">
                  <c:v>5.5548449732008755E-3</c:v>
                </c:pt>
                <c:pt idx="139">
                  <c:v>5.570870951652207E-3</c:v>
                </c:pt>
                <c:pt idx="140">
                  <c:v>5.5793693350636442E-3</c:v>
                </c:pt>
                <c:pt idx="141">
                  <c:v>5.5881335942842281E-3</c:v>
                </c:pt>
                <c:pt idx="142">
                  <c:v>5.5971637293950049E-3</c:v>
                </c:pt>
                <c:pt idx="143">
                  <c:v>5.6161966657493814E-3</c:v>
                </c:pt>
                <c:pt idx="144">
                  <c:v>5.6359430287400425E-3</c:v>
                </c:pt>
                <c:pt idx="145">
                  <c:v>5.6463025433828307E-3</c:v>
                </c:pt>
                <c:pt idx="146">
                  <c:v>5.6569279340779044E-3</c:v>
                </c:pt>
                <c:pt idx="147">
                  <c:v>5.6678192008252637E-3</c:v>
                </c:pt>
                <c:pt idx="148">
                  <c:v>5.6949583089749289E-3</c:v>
                </c:pt>
                <c:pt idx="149">
                  <c:v>5.7203477492484556E-3</c:v>
                </c:pt>
                <c:pt idx="150">
                  <c:v>5.7299248004660797E-3</c:v>
                </c:pt>
                <c:pt idx="151">
                  <c:v>5.7391858331889978E-3</c:v>
                </c:pt>
                <c:pt idx="152">
                  <c:v>5.7567452965049766E-3</c:v>
                </c:pt>
                <c:pt idx="153">
                  <c:v>5.7730697801872122E-3</c:v>
                </c:pt>
                <c:pt idx="154">
                  <c:v>5.7807507207607856E-3</c:v>
                </c:pt>
                <c:pt idx="155">
                  <c:v>5.7881156427586067E-3</c:v>
                </c:pt>
                <c:pt idx="156">
                  <c:v>5.7951645462617218E-3</c:v>
                </c:pt>
                <c:pt idx="157">
                  <c:v>5.8083013839504991E-3</c:v>
                </c:pt>
                <c:pt idx="158">
                  <c:v>5.8201999745977062E-3</c:v>
                </c:pt>
                <c:pt idx="159">
                  <c:v>5.8256687851410138E-3</c:v>
                </c:pt>
                <c:pt idx="160">
                  <c:v>5.8308215771085692E-3</c:v>
                </c:pt>
                <c:pt idx="161">
                  <c:v>5.8356583503382797E-3</c:v>
                </c:pt>
                <c:pt idx="162">
                  <c:v>5.8443720788237128E-3</c:v>
                </c:pt>
                <c:pt idx="163">
                  <c:v>5.8518452568512291E-3</c:v>
                </c:pt>
                <c:pt idx="164">
                  <c:v>5.8551019366348545E-3</c:v>
                </c:pt>
                <c:pt idx="165">
                  <c:v>5.8580425979237738E-3</c:v>
                </c:pt>
                <c:pt idx="166">
                  <c:v>5.8606672403127558E-3</c:v>
                </c:pt>
                <c:pt idx="167">
                  <c:v>5.8657901482472852E-3</c:v>
                </c:pt>
                <c:pt idx="168">
                  <c:v>5.86920426391635E-3</c:v>
                </c:pt>
                <c:pt idx="169">
                  <c:v>5.8708573467514125E-3</c:v>
                </c:pt>
                <c:pt idx="170">
                  <c:v>5.8731189637217796E-3</c:v>
                </c:pt>
                <c:pt idx="171">
                  <c:v>5.8797653587868339E-3</c:v>
                </c:pt>
                <c:pt idx="172">
                  <c:v>5.8882507724700162E-3</c:v>
                </c:pt>
                <c:pt idx="173">
                  <c:v>5.8935550599548137E-3</c:v>
                </c:pt>
                <c:pt idx="174">
                  <c:v>5.8994678817370083E-3</c:v>
                </c:pt>
                <c:pt idx="175">
                  <c:v>5.9059892376545076E-3</c:v>
                </c:pt>
                <c:pt idx="176">
                  <c:v>5.921156449498385E-3</c:v>
                </c:pt>
                <c:pt idx="177">
                  <c:v>5.9381600042984761E-3</c:v>
                </c:pt>
                <c:pt idx="178">
                  <c:v>5.9477240318650537E-3</c:v>
                </c:pt>
                <c:pt idx="179">
                  <c:v>5.9578965939721673E-3</c:v>
                </c:pt>
                <c:pt idx="180">
                  <c:v>5.9686776903766781E-3</c:v>
                </c:pt>
                <c:pt idx="181">
                  <c:v>5.9923667086825292E-3</c:v>
                </c:pt>
                <c:pt idx="182">
                  <c:v>6.0178874228589141E-3</c:v>
                </c:pt>
                <c:pt idx="183">
                  <c:v>6.0317111927765676E-3</c:v>
                </c:pt>
                <c:pt idx="184">
                  <c:v>6.0461434976399886E-3</c:v>
                </c:pt>
                <c:pt idx="185">
                  <c:v>6.0611843373681307E-3</c:v>
                </c:pt>
                <c:pt idx="186">
                  <c:v>6.0933961887221786E-3</c:v>
                </c:pt>
                <c:pt idx="187">
                  <c:v>6.1274330476024375E-3</c:v>
                </c:pt>
                <c:pt idx="188">
                  <c:v>6.145516563356157E-3</c:v>
                </c:pt>
                <c:pt idx="189">
                  <c:v>6.1639846095917772E-3</c:v>
                </c:pt>
                <c:pt idx="190">
                  <c:v>6.181941166832905E-3</c:v>
                </c:pt>
                <c:pt idx="191">
                  <c:v>6.2155084734953165E-3</c:v>
                </c:pt>
                <c:pt idx="192">
                  <c:v>6.2464124539196586E-3</c:v>
                </c:pt>
                <c:pt idx="193">
                  <c:v>6.26069153973563E-3</c:v>
                </c:pt>
                <c:pt idx="194">
                  <c:v>6.2742351311206868E-3</c:v>
                </c:pt>
                <c:pt idx="195">
                  <c:v>6.2870432277506438E-3</c:v>
                </c:pt>
                <c:pt idx="196">
                  <c:v>6.3103168649025774E-3</c:v>
                </c:pt>
                <c:pt idx="197">
                  <c:v>6.3309206667194751E-3</c:v>
                </c:pt>
                <c:pt idx="198">
                  <c:v>6.3400512892497485E-3</c:v>
                </c:pt>
                <c:pt idx="199">
                  <c:v>6.3484464166196908E-3</c:v>
                </c:pt>
                <c:pt idx="200">
                  <c:v>6.3561060490724408E-3</c:v>
                </c:pt>
                <c:pt idx="201">
                  <c:v>6.3690847976697702E-3</c:v>
                </c:pt>
                <c:pt idx="202">
                  <c:v>6.3793896268748984E-3</c:v>
                </c:pt>
                <c:pt idx="203">
                  <c:v>6.383371783282854E-3</c:v>
                </c:pt>
                <c:pt idx="204">
                  <c:v>6.386618444368386E-3</c:v>
                </c:pt>
                <c:pt idx="205">
                  <c:v>6.3891296102125406E-3</c:v>
                </c:pt>
                <c:pt idx="206">
                  <c:v>6.3918122196301077E-3</c:v>
                </c:pt>
                <c:pt idx="207">
                  <c:v>6.3918193200407369E-3</c:v>
                </c:pt>
                <c:pt idx="208">
                  <c:v>6.3906530091106806E-3</c:v>
                </c:pt>
                <c:pt idx="209">
                  <c:v>6.3887512029392468E-3</c:v>
                </c:pt>
                <c:pt idx="210">
                  <c:v>6.3861139013643431E-3</c:v>
                </c:pt>
                <c:pt idx="211">
                  <c:v>6.3805512029461537E-3</c:v>
                </c:pt>
                <c:pt idx="212">
                  <c:v>6.3766458273262216E-3</c:v>
                </c:pt>
                <c:pt idx="213">
                  <c:v>6.3758031044514052E-3</c:v>
                </c:pt>
                <c:pt idx="214">
                  <c:v>6.3755928998998623E-3</c:v>
                </c:pt>
                <c:pt idx="215">
                  <c:v>6.3760152139957782E-3</c:v>
                </c:pt>
                <c:pt idx="216">
                  <c:v>6.3790797203773977E-3</c:v>
                </c:pt>
                <c:pt idx="217">
                  <c:v>6.3840296547468256E-3</c:v>
                </c:pt>
                <c:pt idx="218">
                  <c:v>6.387614561188526E-3</c:v>
                </c:pt>
                <c:pt idx="219">
                  <c:v>6.3918319861155926E-3</c:v>
                </c:pt>
                <c:pt idx="220">
                  <c:v>6.3966819296901178E-3</c:v>
                </c:pt>
                <c:pt idx="221">
                  <c:v>6.4086027296657768E-3</c:v>
                </c:pt>
                <c:pt idx="222">
                  <c:v>6.4224068896523434E-3</c:v>
                </c:pt>
                <c:pt idx="223">
                  <c:v>6.4304194263020698E-3</c:v>
                </c:pt>
                <c:pt idx="224">
                  <c:v>6.4390644817613474E-3</c:v>
                </c:pt>
                <c:pt idx="225">
                  <c:v>6.44834205594913E-3</c:v>
                </c:pt>
                <c:pt idx="226">
                  <c:v>6.4691202533691729E-3</c:v>
                </c:pt>
                <c:pt idx="227">
                  <c:v>6.4917775418493751E-3</c:v>
                </c:pt>
                <c:pt idx="228">
                  <c:v>6.5042177107332844E-3</c:v>
                </c:pt>
                <c:pt idx="229">
                  <c:v>6.5172903989130226E-3</c:v>
                </c:pt>
                <c:pt idx="230">
                  <c:v>6.530995606145451E-3</c:v>
                </c:pt>
                <c:pt idx="231">
                  <c:v>6.5685985275182324E-3</c:v>
                </c:pt>
                <c:pt idx="232">
                  <c:v>6.6088709481271213E-3</c:v>
                </c:pt>
                <c:pt idx="233">
                  <c:v>6.6255403615655961E-3</c:v>
                </c:pt>
                <c:pt idx="234">
                  <c:v>6.6420113838394634E-3</c:v>
                </c:pt>
                <c:pt idx="235">
                  <c:v>6.6744141696410226E-3</c:v>
                </c:pt>
                <c:pt idx="236">
                  <c:v>6.7059115619372278E-3</c:v>
                </c:pt>
                <c:pt idx="237">
                  <c:v>6.7213906285501501E-3</c:v>
                </c:pt>
                <c:pt idx="238">
                  <c:v>6.7366713038363724E-3</c:v>
                </c:pt>
                <c:pt idx="239">
                  <c:v>6.7517535880390334E-3</c:v>
                </c:pt>
                <c:pt idx="240">
                  <c:v>6.7813828400594325E-3</c:v>
                </c:pt>
                <c:pt idx="241">
                  <c:v>6.8100988115016303E-3</c:v>
                </c:pt>
                <c:pt idx="242">
                  <c:v>6.8241891389897447E-3</c:v>
                </c:pt>
                <c:pt idx="243">
                  <c:v>6.8380810751511589E-3</c:v>
                </c:pt>
                <c:pt idx="244">
                  <c:v>6.8517746198237806E-3</c:v>
                </c:pt>
                <c:pt idx="245">
                  <c:v>6.8786300318971856E-3</c:v>
                </c:pt>
                <c:pt idx="246">
                  <c:v>6.9045648841126184E-3</c:v>
                </c:pt>
                <c:pt idx="247">
                  <c:v>6.9172664715033694E-3</c:v>
                </c:pt>
                <c:pt idx="248">
                  <c:v>6.9297696673242815E-3</c:v>
                </c:pt>
                <c:pt idx="249">
                  <c:v>6.9420744714943083E-3</c:v>
                </c:pt>
                <c:pt idx="250">
                  <c:v>6.9661557218399697E-3</c:v>
                </c:pt>
                <c:pt idx="251">
                  <c:v>6.9893097723139341E-3</c:v>
                </c:pt>
                <c:pt idx="252">
                  <c:v>7.0006226184726739E-3</c:v>
                </c:pt>
                <c:pt idx="253">
                  <c:v>7.0117370728994821E-3</c:v>
                </c:pt>
                <c:pt idx="254">
                  <c:v>7.0226862395961209E-3</c:v>
                </c:pt>
                <c:pt idx="255">
                  <c:v>7.0446550997871346E-3</c:v>
                </c:pt>
                <c:pt idx="256">
                  <c:v>7.0663528136483134E-3</c:v>
                </c:pt>
                <c:pt idx="257">
                  <c:v>7.0772700378174402E-3</c:v>
                </c:pt>
                <c:pt idx="258">
                  <c:v>7.0881874944273005E-3</c:v>
                </c:pt>
                <c:pt idx="259">
                  <c:v>7.0991051833158014E-3</c:v>
                </c:pt>
                <c:pt idx="260">
                  <c:v>7.1210802616746473E-3</c:v>
                </c:pt>
                <c:pt idx="261">
                  <c:v>7.1427782618183056E-3</c:v>
                </c:pt>
                <c:pt idx="262">
                  <c:v>7.1536971121810566E-3</c:v>
                </c:pt>
                <c:pt idx="263">
                  <c:v>7.1646161949034948E-3</c:v>
                </c:pt>
                <c:pt idx="264">
                  <c:v>7.1755355099045737E-3</c:v>
                </c:pt>
                <c:pt idx="265">
                  <c:v>7.1975168389578261E-3</c:v>
                </c:pt>
                <c:pt idx="266">
                  <c:v>7.2192150929384358E-3</c:v>
                </c:pt>
                <c:pt idx="267">
                  <c:v>7.2301355694948111E-3</c:v>
                </c:pt>
                <c:pt idx="268">
                  <c:v>7.2410562783298271E-3</c:v>
                </c:pt>
                <c:pt idx="269">
                  <c:v>7.2519772195245302E-3</c:v>
                </c:pt>
                <c:pt idx="270">
                  <c:v>7.2739648316096552E-3</c:v>
                </c:pt>
                <c:pt idx="271">
                  <c:v>7.2956633070897503E-3</c:v>
                </c:pt>
                <c:pt idx="272">
                  <c:v>7.3065854097587035E-3</c:v>
                </c:pt>
                <c:pt idx="273">
                  <c:v>7.3175077447062975E-3</c:v>
                </c:pt>
                <c:pt idx="274">
                  <c:v>7.3284303120135785E-3</c:v>
                </c:pt>
                <c:pt idx="275">
                  <c:v>7.3504242397381967E-3</c:v>
                </c:pt>
                <c:pt idx="276">
                  <c:v>7.3721229041101566E-3</c:v>
                </c:pt>
                <c:pt idx="277">
                  <c:v>7.3830466328916877E-3</c:v>
                </c:pt>
                <c:pt idx="278">
                  <c:v>7.3939705940329059E-3</c:v>
                </c:pt>
                <c:pt idx="279">
                  <c:v>7.4048947874527649E-3</c:v>
                </c:pt>
                <c:pt idx="280">
                  <c:v>7.426895063289419E-3</c:v>
                </c:pt>
                <c:pt idx="281">
                  <c:v>7.4485938840807009E-3</c:v>
                </c:pt>
                <c:pt idx="282">
                  <c:v>7.4595192391369025E-3</c:v>
                </c:pt>
                <c:pt idx="283">
                  <c:v>7.4704448263096523E-3</c:v>
                </c:pt>
                <c:pt idx="284">
                  <c:v>7.4813706458420892E-3</c:v>
                </c:pt>
                <c:pt idx="285">
                  <c:v>7.5033773023173538E-3</c:v>
                </c:pt>
                <c:pt idx="286">
                  <c:v>7.5250762471634758E-3</c:v>
                </c:pt>
                <c:pt idx="287">
                  <c:v>7.5360032281701628E-3</c:v>
                </c:pt>
                <c:pt idx="288">
                  <c:v>7.5469304415365368E-3</c:v>
                </c:pt>
                <c:pt idx="289">
                  <c:v>7.5578578872625979E-3</c:v>
                </c:pt>
                <c:pt idx="290">
                  <c:v>7.5798709568490157E-3</c:v>
                </c:pt>
                <c:pt idx="291">
                  <c:v>7.6015699930342961E-3</c:v>
                </c:pt>
                <c:pt idx="292">
                  <c:v>7.6124986002346073E-3</c:v>
                </c:pt>
                <c:pt idx="293">
                  <c:v>7.6234274397946056E-3</c:v>
                </c:pt>
                <c:pt idx="294">
                  <c:v>7.6343565116332446E-3</c:v>
                </c:pt>
                <c:pt idx="295">
                  <c:v>7.6563760268844048E-3</c:v>
                </c:pt>
                <c:pt idx="296">
                  <c:v>7.6780751219363008E-3</c:v>
                </c:pt>
                <c:pt idx="297">
                  <c:v>7.6890053553302362E-3</c:v>
                </c:pt>
                <c:pt idx="298">
                  <c:v>7.6999358210028124E-3</c:v>
                </c:pt>
                <c:pt idx="299">
                  <c:v>7.7108665189540293E-3</c:v>
                </c:pt>
                <c:pt idx="300">
                  <c:v>7.7328925124775525E-3</c:v>
                </c:pt>
                <c:pt idx="301">
                  <c:v>7.7545916338694898E-3</c:v>
                </c:pt>
                <c:pt idx="302">
                  <c:v>7.7655234933760031E-3</c:v>
                </c:pt>
                <c:pt idx="303">
                  <c:v>7.7764555851611572E-3</c:v>
                </c:pt>
                <c:pt idx="304">
                  <c:v>7.7873879093059983E-3</c:v>
                </c:pt>
                <c:pt idx="305">
                  <c:v>7.8094204136014431E-3</c:v>
                </c:pt>
                <c:pt idx="306">
                  <c:v>7.8311195287528168E-3</c:v>
                </c:pt>
                <c:pt idx="307">
                  <c:v>7.8420530144529543E-3</c:v>
                </c:pt>
                <c:pt idx="308">
                  <c:v>7.8529867323506863E-3</c:v>
                </c:pt>
                <c:pt idx="309">
                  <c:v>7.8639206826081054E-3</c:v>
                </c:pt>
                <c:pt idx="310">
                  <c:v>7.8859597303101072E-3</c:v>
                </c:pt>
                <c:pt idx="311">
                  <c:v>7.9076588067483744E-3</c:v>
                </c:pt>
                <c:pt idx="312">
                  <c:v>7.9185939184800436E-3</c:v>
                </c:pt>
                <c:pt idx="313">
                  <c:v>7.9295292625713998E-3</c:v>
                </c:pt>
                <c:pt idx="314">
                  <c:v>7.9404648389413968E-3</c:v>
                </c:pt>
                <c:pt idx="315">
                  <c:v>7.9736215472556715E-3</c:v>
                </c:pt>
                <c:pt idx="316">
                  <c:v>8.0060831757422513E-3</c:v>
                </c:pt>
                <c:pt idx="317">
                  <c:v>8.0170203783058724E-3</c:v>
                </c:pt>
                <c:pt idx="318">
                  <c:v>8.0446304888007192E-3</c:v>
                </c:pt>
                <c:pt idx="319">
                  <c:v>8.071709875627775E-3</c:v>
                </c:pt>
                <c:pt idx="320">
                  <c:v>8.0826484720253333E-3</c:v>
                </c:pt>
                <c:pt idx="321">
                  <c:v>8.0935873007015324E-3</c:v>
                </c:pt>
                <c:pt idx="322">
                  <c:v>8.1156461741338504E-3</c:v>
                </c:pt>
                <c:pt idx="323">
                  <c:v>8.1373449385169216E-3</c:v>
                </c:pt>
                <c:pt idx="324">
                  <c:v>8.1482849287484171E-3</c:v>
                </c:pt>
                <c:pt idx="325">
                  <c:v>8.1592251512585534E-3</c:v>
                </c:pt>
                <c:pt idx="326">
                  <c:v>8.1701656060473304E-3</c:v>
                </c:pt>
                <c:pt idx="327">
                  <c:v>8.1922311533977332E-3</c:v>
                </c:pt>
                <c:pt idx="328">
                  <c:v>8.2139297484751239E-3</c:v>
                </c:pt>
                <c:pt idx="329">
                  <c:v>8.2248713648191973E-3</c:v>
                </c:pt>
                <c:pt idx="330">
                  <c:v>8.2358132135229578E-3</c:v>
                </c:pt>
                <c:pt idx="331">
                  <c:v>8.246755294505359E-3</c:v>
                </c:pt>
                <c:pt idx="332">
                  <c:v>8.2688275483274367E-3</c:v>
                </c:pt>
                <c:pt idx="333">
                  <c:v>8.2905259414645105E-3</c:v>
                </c:pt>
                <c:pt idx="334">
                  <c:v>8.3014691840832544E-3</c:v>
                </c:pt>
                <c:pt idx="335">
                  <c:v>8.3124126588185465E-3</c:v>
                </c:pt>
                <c:pt idx="336">
                  <c:v>8.323356365994572E-3</c:v>
                </c:pt>
                <c:pt idx="337">
                  <c:v>8.3454353589499757E-3</c:v>
                </c:pt>
                <c:pt idx="338">
                  <c:v>8.3671335175661277E-3</c:v>
                </c:pt>
                <c:pt idx="339">
                  <c:v>8.3780783862164032E-3</c:v>
                </c:pt>
                <c:pt idx="340">
                  <c:v>8.3890234871453195E-3</c:v>
                </c:pt>
                <c:pt idx="341">
                  <c:v>8.3999688204339229E-3</c:v>
                </c:pt>
                <c:pt idx="342">
                  <c:v>8.4220545853463946E-3</c:v>
                </c:pt>
                <c:pt idx="343">
                  <c:v>8.4437524766989291E-3</c:v>
                </c:pt>
                <c:pt idx="344">
                  <c:v>8.4546989714617826E-3</c:v>
                </c:pt>
                <c:pt idx="345">
                  <c:v>8.4656456986653694E-3</c:v>
                </c:pt>
                <c:pt idx="346">
                  <c:v>8.4765926580665507E-3</c:v>
                </c:pt>
                <c:pt idx="347">
                  <c:v>8.4986852274356508E-3</c:v>
                </c:pt>
                <c:pt idx="348">
                  <c:v>8.5203828188629149E-3</c:v>
                </c:pt>
                <c:pt idx="349">
                  <c:v>8.5313309398193926E-3</c:v>
                </c:pt>
                <c:pt idx="350">
                  <c:v>8.5422792931355573E-3</c:v>
                </c:pt>
                <c:pt idx="351">
                  <c:v>8.5532278786493166E-3</c:v>
                </c:pt>
                <c:pt idx="352">
                  <c:v>8.5753272853528184E-3</c:v>
                </c:pt>
                <c:pt idx="353">
                  <c:v>8.597024544058085E-3</c:v>
                </c:pt>
                <c:pt idx="354">
                  <c:v>8.6079742912081869E-3</c:v>
                </c:pt>
                <c:pt idx="355">
                  <c:v>8.6189242706369296E-3</c:v>
                </c:pt>
                <c:pt idx="356">
                  <c:v>8.629874482344313E-3</c:v>
                </c:pt>
                <c:pt idx="357">
                  <c:v>8.6519807590438695E-3</c:v>
                </c:pt>
                <c:pt idx="358">
                  <c:v>8.6736776523654857E-3</c:v>
                </c:pt>
                <c:pt idx="359">
                  <c:v>8.6846290256281655E-3</c:v>
                </c:pt>
                <c:pt idx="360">
                  <c:v>8.6955806312505324E-3</c:v>
                </c:pt>
                <c:pt idx="361">
                  <c:v>8.70653246915154E-3</c:v>
                </c:pt>
                <c:pt idx="362">
                  <c:v>8.7286456485358155E-3</c:v>
                </c:pt>
                <c:pt idx="363">
                  <c:v>8.750342143785117E-3</c:v>
                </c:pt>
                <c:pt idx="364">
                  <c:v>8.761295143241421E-3</c:v>
                </c:pt>
                <c:pt idx="365">
                  <c:v>8.7722483749763658E-3</c:v>
                </c:pt>
                <c:pt idx="366">
                  <c:v>8.7832018389899513E-3</c:v>
                </c:pt>
                <c:pt idx="367">
                  <c:v>8.8053219538826912E-3</c:v>
                </c:pt>
                <c:pt idx="368">
                  <c:v>8.8270180182359326E-3</c:v>
                </c:pt>
                <c:pt idx="369">
                  <c:v>8.8379726438858608E-3</c:v>
                </c:pt>
                <c:pt idx="370">
                  <c:v>8.8489275017333835E-3</c:v>
                </c:pt>
                <c:pt idx="371">
                  <c:v>8.8598825919405932E-3</c:v>
                </c:pt>
                <c:pt idx="372">
                  <c:v>8.882009675084495E-3</c:v>
                </c:pt>
                <c:pt idx="373">
                  <c:v>8.9037052757989787E-3</c:v>
                </c:pt>
                <c:pt idx="374">
                  <c:v>8.9146615275614849E-3</c:v>
                </c:pt>
                <c:pt idx="375">
                  <c:v>8.9256180116026318E-3</c:v>
                </c:pt>
                <c:pt idx="376">
                  <c:v>8.9365747280034658E-3</c:v>
                </c:pt>
                <c:pt idx="377">
                  <c:v>8.9587088121682416E-3</c:v>
                </c:pt>
                <c:pt idx="378">
                  <c:v>8.9804039164742555E-3</c:v>
                </c:pt>
                <c:pt idx="379">
                  <c:v>8.9913617944303859E-3</c:v>
                </c:pt>
                <c:pt idx="380">
                  <c:v>9.002319904665157E-3</c:v>
                </c:pt>
                <c:pt idx="381">
                  <c:v>9.0132782471785688E-3</c:v>
                </c:pt>
                <c:pt idx="382">
                  <c:v>9.0354193651609477E-3</c:v>
                </c:pt>
                <c:pt idx="383">
                  <c:v>9.0571139402617629E-3</c:v>
                </c:pt>
                <c:pt idx="384">
                  <c:v>9.0680734443304711E-3</c:v>
                </c:pt>
                <c:pt idx="385">
                  <c:v>9.0790331806778202E-3</c:v>
                </c:pt>
                <c:pt idx="386">
                  <c:v>9.0899931494659025E-3</c:v>
                </c:pt>
                <c:pt idx="387">
                  <c:v>9.1121413340355967E-3</c:v>
                </c:pt>
                <c:pt idx="388">
                  <c:v>9.1338353471615008E-3</c:v>
                </c:pt>
                <c:pt idx="389">
                  <c:v>9.1447964774238333E-3</c:v>
                </c:pt>
                <c:pt idx="390">
                  <c:v>9.1557578399648065E-3</c:v>
                </c:pt>
                <c:pt idx="391">
                  <c:v>9.1891062015476699E-3</c:v>
                </c:pt>
                <c:pt idx="392">
                  <c:v>9.221530893629426E-3</c:v>
                </c:pt>
                <c:pt idx="393">
                  <c:v>9.2324938822829772E-3</c:v>
                </c:pt>
                <c:pt idx="394">
                  <c:v>9.2434571032962154E-3</c:v>
                </c:pt>
                <c:pt idx="395">
                  <c:v>9.2656195197278936E-3</c:v>
                </c:pt>
                <c:pt idx="396">
                  <c:v>9.2873123103787147E-3</c:v>
                </c:pt>
                <c:pt idx="397">
                  <c:v>9.2982766928662031E-3</c:v>
                </c:pt>
                <c:pt idx="398">
                  <c:v>9.3092413077944247E-3</c:v>
                </c:pt>
                <c:pt idx="399">
                  <c:v>9.3202061549202408E-3</c:v>
                </c:pt>
                <c:pt idx="400">
                  <c:v>9.3479785279104721E-3</c:v>
                </c:pt>
                <c:pt idx="401">
                  <c:v>9.3750338753773033E-3</c:v>
                </c:pt>
                <c:pt idx="402">
                  <c:v>9.3860001164181028E-3</c:v>
                </c:pt>
                <c:pt idx="403">
                  <c:v>9.3969665896564969E-3</c:v>
                </c:pt>
                <c:pt idx="404">
                  <c:v>9.4191433693531969E-3</c:v>
                </c:pt>
                <c:pt idx="405">
                  <c:v>9.440834806044851E-3</c:v>
                </c:pt>
                <c:pt idx="406">
                  <c:v>9.4518024409195878E-3</c:v>
                </c:pt>
                <c:pt idx="407">
                  <c:v>9.4627703081540115E-3</c:v>
                </c:pt>
                <c:pt idx="408">
                  <c:v>9.4737384075860298E-3</c:v>
                </c:pt>
                <c:pt idx="409">
                  <c:v>9.4959224181778729E-3</c:v>
                </c:pt>
                <c:pt idx="410">
                  <c:v>9.5176131286678345E-3</c:v>
                </c:pt>
                <c:pt idx="411">
                  <c:v>9.5285823896551491E-3</c:v>
                </c:pt>
                <c:pt idx="412">
                  <c:v>9.5395518830831971E-3</c:v>
                </c:pt>
                <c:pt idx="413">
                  <c:v>9.5505216087088396E-3</c:v>
                </c:pt>
                <c:pt idx="414">
                  <c:v>9.5727128831006141E-3</c:v>
                </c:pt>
                <c:pt idx="415">
                  <c:v>9.5944028344030485E-3</c:v>
                </c:pt>
                <c:pt idx="416">
                  <c:v>9.6053737215839874E-3</c:v>
                </c:pt>
                <c:pt idx="417">
                  <c:v>9.6163448411246133E-3</c:v>
                </c:pt>
                <c:pt idx="418">
                  <c:v>9.62731619294388E-3</c:v>
                </c:pt>
                <c:pt idx="419">
                  <c:v>9.6551288123014611E-3</c:v>
                </c:pt>
                <c:pt idx="420">
                  <c:v>9.6821764367061025E-3</c:v>
                </c:pt>
                <c:pt idx="421">
                  <c:v>9.6931491823593063E-3</c:v>
                </c:pt>
                <c:pt idx="422">
                  <c:v>9.7041221603721972E-3</c:v>
                </c:pt>
                <c:pt idx="423">
                  <c:v>9.7263280611322358E-3</c:v>
                </c:pt>
                <c:pt idx="424">
                  <c:v>9.7480163953722609E-3</c:v>
                </c:pt>
                <c:pt idx="425">
                  <c:v>9.7589905349404482E-3</c:v>
                </c:pt>
                <c:pt idx="426">
                  <c:v>9.7699649067872762E-3</c:v>
                </c:pt>
                <c:pt idx="427">
                  <c:v>9.780939510912745E-3</c:v>
                </c:pt>
                <c:pt idx="428">
                  <c:v>9.8031527743221627E-3</c:v>
                </c:pt>
                <c:pt idx="429">
                  <c:v>9.8248402506873056E-3</c:v>
                </c:pt>
                <c:pt idx="430">
                  <c:v>9.8358160163680708E-3</c:v>
                </c:pt>
                <c:pt idx="431">
                  <c:v>9.8467920143274767E-3</c:v>
                </c:pt>
                <c:pt idx="432">
                  <c:v>9.857768244727616E-3</c:v>
                </c:pt>
                <c:pt idx="433">
                  <c:v>9.8799889036641879E-3</c:v>
                </c:pt>
                <c:pt idx="434">
                  <c:v>9.9016754891145808E-3</c:v>
                </c:pt>
                <c:pt idx="435">
                  <c:v>9.9126528809889702E-3</c:v>
                </c:pt>
                <c:pt idx="436">
                  <c:v>9.9236305052230467E-3</c:v>
                </c:pt>
                <c:pt idx="437">
                  <c:v>9.9346083616547176E-3</c:v>
                </c:pt>
                <c:pt idx="438">
                  <c:v>9.9568364491583097E-3</c:v>
                </c:pt>
                <c:pt idx="439">
                  <c:v>9.978522110735133E-3</c:v>
                </c:pt>
                <c:pt idx="440">
                  <c:v>9.9895011288031466E-3</c:v>
                </c:pt>
                <c:pt idx="441">
                  <c:v>1.0000480379149801E-2</c:v>
                </c:pt>
                <c:pt idx="442">
                  <c:v>1.0011459861775096E-2</c:v>
                </c:pt>
                <c:pt idx="443">
                  <c:v>1.0033695410831546E-2</c:v>
                </c:pt>
                <c:pt idx="444">
                  <c:v>1.0055380115548962E-2</c:v>
                </c:pt>
                <c:pt idx="445">
                  <c:v>1.00663607598106E-2</c:v>
                </c:pt>
                <c:pt idx="446">
                  <c:v>1.0077341636350878E-2</c:v>
                </c:pt>
                <c:pt idx="447">
                  <c:v>1.0088322745169798E-2</c:v>
                </c:pt>
                <c:pt idx="448">
                  <c:v>1.0110565788683894E-2</c:v>
                </c:pt>
                <c:pt idx="449">
                  <c:v>1.0132249503637114E-2</c:v>
                </c:pt>
                <c:pt idx="450">
                  <c:v>1.014323177401133E-2</c:v>
                </c:pt>
                <c:pt idx="451">
                  <c:v>1.0154214276745233E-2</c:v>
                </c:pt>
                <c:pt idx="452">
                  <c:v>1.0165197011757776E-2</c:v>
                </c:pt>
                <c:pt idx="453">
                  <c:v>1.0187447582769387E-2</c:v>
                </c:pt>
                <c:pt idx="454">
                  <c:v>1.0209130274918543E-2</c:v>
                </c:pt>
                <c:pt idx="455">
                  <c:v>1.0220114171486383E-2</c:v>
                </c:pt>
                <c:pt idx="456">
                  <c:v>1.0231098300332864E-2</c:v>
                </c:pt>
                <c:pt idx="457">
                  <c:v>1.0242082661539031E-2</c:v>
                </c:pt>
                <c:pt idx="458">
                  <c:v>1.0264340793142054E-2</c:v>
                </c:pt>
                <c:pt idx="459">
                  <c:v>1.0286022429393249E-2</c:v>
                </c:pt>
                <c:pt idx="460">
                  <c:v>1.0297007952154713E-2</c:v>
                </c:pt>
                <c:pt idx="461">
                  <c:v>1.0307993707194818E-2</c:v>
                </c:pt>
                <c:pt idx="462">
                  <c:v>1.0318979694513564E-2</c:v>
                </c:pt>
                <c:pt idx="463">
                  <c:v>1.0341245419747866E-2</c:v>
                </c:pt>
                <c:pt idx="464">
                  <c:v>1.0362925967142278E-2</c:v>
                </c:pt>
                <c:pt idx="465">
                  <c:v>1.037391311601632E-2</c:v>
                </c:pt>
                <c:pt idx="466">
                  <c:v>1.0384900497250049E-2</c:v>
                </c:pt>
                <c:pt idx="467">
                  <c:v>1.0395888110843465E-2</c:v>
                </c:pt>
                <c:pt idx="468">
                  <c:v>1.0418161462640853E-2</c:v>
                </c:pt>
                <c:pt idx="469">
                  <c:v>1.0439840888084584E-2</c:v>
                </c:pt>
                <c:pt idx="470">
                  <c:v>1.0450829663233296E-2</c:v>
                </c:pt>
                <c:pt idx="471">
                  <c:v>1.0461818670579603E-2</c:v>
                </c:pt>
                <c:pt idx="472">
                  <c:v>1.0472807910285598E-2</c:v>
                </c:pt>
                <c:pt idx="473">
                  <c:v>1.049508892184803E-2</c:v>
                </c:pt>
                <c:pt idx="474">
                  <c:v>1.0516767192301213E-2</c:v>
                </c:pt>
                <c:pt idx="475">
                  <c:v>1.052775759364355E-2</c:v>
                </c:pt>
                <c:pt idx="476">
                  <c:v>1.0538748227102435E-2</c:v>
                </c:pt>
                <c:pt idx="477">
                  <c:v>1.0549739093083099E-2</c:v>
                </c:pt>
                <c:pt idx="478">
                  <c:v>1.0572027797396412E-2</c:v>
                </c:pt>
                <c:pt idx="479">
                  <c:v>1.0593704879792165E-2</c:v>
                </c:pt>
                <c:pt idx="480">
                  <c:v>1.060469690724708E-2</c:v>
                </c:pt>
                <c:pt idx="481">
                  <c:v>1.0615689166980635E-2</c:v>
                </c:pt>
                <c:pt idx="482">
                  <c:v>1.0626681658992831E-2</c:v>
                </c:pt>
                <c:pt idx="483">
                  <c:v>1.0654630544096322E-2</c:v>
                </c:pt>
                <c:pt idx="484">
                  <c:v>1.0681647604124933E-2</c:v>
                </c:pt>
                <c:pt idx="485">
                  <c:v>1.0692641490052113E-2</c:v>
                </c:pt>
                <c:pt idx="486">
                  <c:v>1.0703635608338979E-2</c:v>
                </c:pt>
                <c:pt idx="487">
                  <c:v>1.0725939797597841E-2</c:v>
                </c:pt>
                <c:pt idx="488">
                  <c:v>1.0747614404515993E-2</c:v>
                </c:pt>
                <c:pt idx="489">
                  <c:v>1.075860968427711E-2</c:v>
                </c:pt>
                <c:pt idx="490">
                  <c:v>1.0769605196397913E-2</c:v>
                </c:pt>
                <c:pt idx="491">
                  <c:v>1.0780600940878404E-2</c:v>
                </c:pt>
                <c:pt idx="492">
                  <c:v>1.0802912922250886E-2</c:v>
                </c:pt>
                <c:pt idx="493">
                  <c:v>1.0824586241748868E-2</c:v>
                </c:pt>
                <c:pt idx="494">
                  <c:v>1.0835583147703609E-2</c:v>
                </c:pt>
                <c:pt idx="495">
                  <c:v>1.0846580286018037E-2</c:v>
                </c:pt>
                <c:pt idx="496">
                  <c:v>1.0857577656611106E-2</c:v>
                </c:pt>
                <c:pt idx="497">
                  <c:v>1.0879897463353199E-2</c:v>
                </c:pt>
                <c:pt idx="498">
                  <c:v>1.0901569462256067E-2</c:v>
                </c:pt>
                <c:pt idx="499">
                  <c:v>1.0912567994404432E-2</c:v>
                </c:pt>
                <c:pt idx="500">
                  <c:v>1.0923566758912484E-2</c:v>
                </c:pt>
                <c:pt idx="501">
                  <c:v>1.0934565755780223E-2</c:v>
                </c:pt>
                <c:pt idx="502">
                  <c:v>1.095689342090478E-2</c:v>
                </c:pt>
                <c:pt idx="503">
                  <c:v>1.0978564066037588E-2</c:v>
                </c:pt>
                <c:pt idx="504">
                  <c:v>1.0989564224460624E-2</c:v>
                </c:pt>
                <c:pt idx="505">
                  <c:v>1.1000564615081254E-2</c:v>
                </c:pt>
                <c:pt idx="506">
                  <c:v>1.1011565238142618E-2</c:v>
                </c:pt>
                <c:pt idx="507">
                  <c:v>1.1033888177620634E-2</c:v>
                </c:pt>
                <c:pt idx="508">
                  <c:v>1.1055518185337787E-2</c:v>
                </c:pt>
                <c:pt idx="509">
                  <c:v>1.1066486325779223E-2</c:v>
                </c:pt>
                <c:pt idx="510">
                  <c:v>1.1077446287597326E-2</c:v>
                </c:pt>
                <c:pt idx="511">
                  <c:v>1.1088398070711047E-2</c:v>
                </c:pt>
                <c:pt idx="512">
                  <c:v>1.1110612564727193E-2</c:v>
                </c:pt>
                <c:pt idx="513">
                  <c:v>1.1132123416041084E-2</c:v>
                </c:pt>
                <c:pt idx="514">
                  <c:v>1.1143034305632904E-2</c:v>
                </c:pt>
                <c:pt idx="515">
                  <c:v>1.1153937016520343E-2</c:v>
                </c:pt>
                <c:pt idx="516">
                  <c:v>1.1164831548703402E-2</c:v>
                </c:pt>
                <c:pt idx="517">
                  <c:v>1.118693620301851E-2</c:v>
                </c:pt>
                <c:pt idx="518">
                  <c:v>1.1262859091711135E-2</c:v>
                </c:pt>
                <c:pt idx="519">
                  <c:v>1.1338381230048638E-2</c:v>
                </c:pt>
                <c:pt idx="520">
                  <c:v>1.1413502617328616E-2</c:v>
                </c:pt>
                <c:pt idx="521">
                  <c:v>1.1488223252767623E-2</c:v>
                </c:pt>
                <c:pt idx="522">
                  <c:v>1.1562543135663258E-2</c:v>
                </c:pt>
                <c:pt idx="523">
                  <c:v>1.1636462265232074E-2</c:v>
                </c:pt>
                <c:pt idx="524">
                  <c:v>1.1709980640771668E-2</c:v>
                </c:pt>
                <c:pt idx="525">
                  <c:v>1.178309826157964E-2</c:v>
                </c:pt>
                <c:pt idx="526">
                  <c:v>1.1855815126899557E-2</c:v>
                </c:pt>
                <c:pt idx="527">
                  <c:v>1.1938814418692711E-2</c:v>
                </c:pt>
                <c:pt idx="528">
                  <c:v>1.2005363104087563E-2</c:v>
                </c:pt>
                <c:pt idx="529">
                  <c:v>1.2071561182798915E-2</c:v>
                </c:pt>
                <c:pt idx="530">
                  <c:v>1.214267501906156E-2</c:v>
                </c:pt>
                <c:pt idx="531">
                  <c:v>1.221338809629713E-2</c:v>
                </c:pt>
                <c:pt idx="532">
                  <c:v>1.2283700413776208E-2</c:v>
                </c:pt>
                <c:pt idx="533">
                  <c:v>1.2353611970850425E-2</c:v>
                </c:pt>
                <c:pt idx="534">
                  <c:v>1.2423122766790364E-2</c:v>
                </c:pt>
                <c:pt idx="535">
                  <c:v>1.2492232800947653E-2</c:v>
                </c:pt>
                <c:pt idx="536">
                  <c:v>1.256094207264691E-2</c:v>
                </c:pt>
                <c:pt idx="537">
                  <c:v>1.2629250581131698E-2</c:v>
                </c:pt>
                <c:pt idx="538">
                  <c:v>1.2697158325780668E-2</c:v>
                </c:pt>
                <c:pt idx="539">
                  <c:v>1.2764665305945446E-2</c:v>
                </c:pt>
                <c:pt idx="540">
                  <c:v>1.2831771520896615E-2</c:v>
                </c:pt>
                <c:pt idx="541">
                  <c:v>1.292648726519352E-2</c:v>
                </c:pt>
                <c:pt idx="542">
                  <c:v>1.2992615494701321E-2</c:v>
                </c:pt>
                <c:pt idx="543">
                  <c:v>1.3058342961372871E-2</c:v>
                </c:pt>
                <c:pt idx="544">
                  <c:v>1.3123669665208171E-2</c:v>
                </c:pt>
                <c:pt idx="545">
                  <c:v>1.3188595605801989E-2</c:v>
                </c:pt>
                <c:pt idx="546">
                  <c:v>1.325312078307328E-2</c:v>
                </c:pt>
                <c:pt idx="547">
                  <c:v>1.3317245196697858E-2</c:v>
                </c:pt>
                <c:pt idx="548">
                  <c:v>1.3380968846594676E-2</c:v>
                </c:pt>
                <c:pt idx="549">
                  <c:v>1.3444291732520597E-2</c:v>
                </c:pt>
                <c:pt idx="550">
                  <c:v>1.3507213854151434E-2</c:v>
                </c:pt>
                <c:pt idx="551">
                  <c:v>1.3569735211406142E-2</c:v>
                </c:pt>
                <c:pt idx="552">
                  <c:v>1.3631855804041582E-2</c:v>
                </c:pt>
                <c:pt idx="553">
                  <c:v>1.369357563189566E-2</c:v>
                </c:pt>
                <c:pt idx="554">
                  <c:v>1.3754894694644193E-2</c:v>
                </c:pt>
                <c:pt idx="555">
                  <c:v>1.3815812992206133E-2</c:v>
                </c:pt>
                <c:pt idx="556">
                  <c:v>1.3876330524338343E-2</c:v>
                </c:pt>
                <c:pt idx="557">
                  <c:v>1.3936447290797682E-2</c:v>
                </c:pt>
                <c:pt idx="558">
                  <c:v>1.3996163291503105E-2</c:v>
                </c:pt>
                <c:pt idx="559">
                  <c:v>1.4055478526130427E-2</c:v>
                </c:pt>
                <c:pt idx="560">
                  <c:v>1.4114392994598601E-2</c:v>
                </c:pt>
                <c:pt idx="561">
                  <c:v>1.4172906696583443E-2</c:v>
                </c:pt>
                <c:pt idx="562">
                  <c:v>1.4231019631922859E-2</c:v>
                </c:pt>
                <c:pt idx="563">
                  <c:v>1.4288731800535803E-2</c:v>
                </c:pt>
                <c:pt idx="564">
                  <c:v>1.4346043202098091E-2</c:v>
                </c:pt>
                <c:pt idx="565">
                  <c:v>1.4402953836528676E-2</c:v>
                </c:pt>
                <c:pt idx="566">
                  <c:v>1.4459463703665465E-2</c:v>
                </c:pt>
                <c:pt idx="567">
                  <c:v>1.4515584031173923E-2</c:v>
                </c:pt>
                <c:pt idx="568">
                  <c:v>1.4571354209410581E-2</c:v>
                </c:pt>
                <c:pt idx="569">
                  <c:v>1.4626777735360363E-2</c:v>
                </c:pt>
                <c:pt idx="570">
                  <c:v>1.4681854608861178E-2</c:v>
                </c:pt>
                <c:pt idx="571">
                  <c:v>1.4736584829831978E-2</c:v>
                </c:pt>
                <c:pt idx="572">
                  <c:v>1.4790968398029625E-2</c:v>
                </c:pt>
                <c:pt idx="573">
                  <c:v>1.4845005313373072E-2</c:v>
                </c:pt>
                <c:pt idx="574">
                  <c:v>1.4898695575700227E-2</c:v>
                </c:pt>
                <c:pt idx="575">
                  <c:v>1.4952039184767951E-2</c:v>
                </c:pt>
                <c:pt idx="576">
                  <c:v>1.5005036140495198E-2</c:v>
                </c:pt>
                <c:pt idx="577">
                  <c:v>1.5057686442719875E-2</c:v>
                </c:pt>
                <c:pt idx="578">
                  <c:v>1.5109990091360936E-2</c:v>
                </c:pt>
                <c:pt idx="579">
                  <c:v>1.5176728270639428E-2</c:v>
                </c:pt>
                <c:pt idx="580">
                  <c:v>1.5228239567479651E-2</c:v>
                </c:pt>
                <c:pt idx="581">
                  <c:v>1.5279404210249981E-2</c:v>
                </c:pt>
                <c:pt idx="582">
                  <c:v>1.5330222198626231E-2</c:v>
                </c:pt>
                <c:pt idx="583">
                  <c:v>1.5380693532608403E-2</c:v>
                </c:pt>
                <c:pt idx="584">
                  <c:v>1.5430818212034403E-2</c:v>
                </c:pt>
                <c:pt idx="585">
                  <c:v>1.5480596236742139E-2</c:v>
                </c:pt>
                <c:pt idx="586">
                  <c:v>1.5530027606650565E-2</c:v>
                </c:pt>
                <c:pt idx="587">
                  <c:v>1.5579112321516542E-2</c:v>
                </c:pt>
                <c:pt idx="588">
                  <c:v>1.5627850381259023E-2</c:v>
                </c:pt>
                <c:pt idx="589">
                  <c:v>1.5676241785715916E-2</c:v>
                </c:pt>
                <c:pt idx="590">
                  <c:v>1.5724286534806176E-2</c:v>
                </c:pt>
                <c:pt idx="591">
                  <c:v>1.5771984628286662E-2</c:v>
                </c:pt>
                <c:pt idx="592">
                  <c:v>1.5819336066157375E-2</c:v>
                </c:pt>
                <c:pt idx="593">
                  <c:v>1.5866340848175176E-2</c:v>
                </c:pt>
                <c:pt idx="594">
                  <c:v>1.5912998974177972E-2</c:v>
                </c:pt>
                <c:pt idx="595">
                  <c:v>1.5973869524604112E-2</c:v>
                </c:pt>
                <c:pt idx="596">
                  <c:v>1.6005275257976459E-2</c:v>
                </c:pt>
                <c:pt idx="597">
                  <c:v>1.6050893415285872E-2</c:v>
                </c:pt>
                <c:pt idx="598">
                  <c:v>1.6096164916256095E-2</c:v>
                </c:pt>
                <c:pt idx="599">
                  <c:v>1.6141089760562943E-2</c:v>
                </c:pt>
                <c:pt idx="600">
                  <c:v>1.6185667948125371E-2</c:v>
                </c:pt>
                <c:pt idx="601">
                  <c:v>1.6229899478862331E-2</c:v>
                </c:pt>
                <c:pt idx="602">
                  <c:v>1.6273784352611731E-2</c:v>
                </c:pt>
                <c:pt idx="603">
                  <c:v>1.6317322569292525E-2</c:v>
                </c:pt>
                <c:pt idx="604">
                  <c:v>1.6360514128661574E-2</c:v>
                </c:pt>
                <c:pt idx="605">
                  <c:v>1.6403359030637832E-2</c:v>
                </c:pt>
                <c:pt idx="606">
                  <c:v>1.6445857275221298E-2</c:v>
                </c:pt>
                <c:pt idx="607">
                  <c:v>1.6488008862168835E-2</c:v>
                </c:pt>
                <c:pt idx="608">
                  <c:v>1.6529813791399395E-2</c:v>
                </c:pt>
                <c:pt idx="609">
                  <c:v>1.6571272062750886E-2</c:v>
                </c:pt>
                <c:pt idx="610">
                  <c:v>1.6612383676142262E-2</c:v>
                </c:pt>
                <c:pt idx="611">
                  <c:v>1.6653148631492476E-2</c:v>
                </c:pt>
                <c:pt idx="612">
                  <c:v>1.6693566928639436E-2</c:v>
                </c:pt>
                <c:pt idx="613">
                  <c:v>1.6733638567502096E-2</c:v>
                </c:pt>
                <c:pt idx="614">
                  <c:v>1.6773363547918363E-2</c:v>
                </c:pt>
                <c:pt idx="615">
                  <c:v>1.6812741869726144E-2</c:v>
                </c:pt>
                <c:pt idx="616">
                  <c:v>1.6851773533006487E-2</c:v>
                </c:pt>
                <c:pt idx="617">
                  <c:v>1.6890458537435205E-2</c:v>
                </c:pt>
                <c:pt idx="618">
                  <c:v>1.6928796883093344E-2</c:v>
                </c:pt>
                <c:pt idx="619">
                  <c:v>1.6966818271173523E-2</c:v>
                </c:pt>
                <c:pt idx="620">
                  <c:v>1.7004699304682402E-2</c:v>
                </c:pt>
                <c:pt idx="621">
                  <c:v>1.7042469685217831E-2</c:v>
                </c:pt>
                <c:pt idx="622">
                  <c:v>1.7080129412698764E-2</c:v>
                </c:pt>
                <c:pt idx="623">
                  <c:v>1.7117678486963106E-2</c:v>
                </c:pt>
                <c:pt idx="624">
                  <c:v>1.7155116908091905E-2</c:v>
                </c:pt>
                <c:pt idx="625">
                  <c:v>1.7192444676004115E-2</c:v>
                </c:pt>
                <c:pt idx="626">
                  <c:v>1.7229661790699735E-2</c:v>
                </c:pt>
                <c:pt idx="627">
                  <c:v>1.7266768252097719E-2</c:v>
                </c:pt>
                <c:pt idx="628">
                  <c:v>1.7303764060279114E-2</c:v>
                </c:pt>
                <c:pt idx="629">
                  <c:v>1.7340649215000781E-2</c:v>
                </c:pt>
                <c:pt idx="630">
                  <c:v>1.7377423716424811E-2</c:v>
                </c:pt>
                <c:pt idx="631">
                  <c:v>1.7425373706959995E-2</c:v>
                </c:pt>
                <c:pt idx="632">
                  <c:v>1.7461898776946299E-2</c:v>
                </c:pt>
                <c:pt idx="633">
                  <c:v>1.7498313190176994E-2</c:v>
                </c:pt>
                <c:pt idx="634">
                  <c:v>1.7534616946517E-2</c:v>
                </c:pt>
                <c:pt idx="635">
                  <c:v>1.757081004588527E-2</c:v>
                </c:pt>
                <c:pt idx="636">
                  <c:v>1.7606892488173747E-2</c:v>
                </c:pt>
                <c:pt idx="637">
                  <c:v>1.7642864273301383E-2</c:v>
                </c:pt>
                <c:pt idx="638">
                  <c:v>1.7678725401133098E-2</c:v>
                </c:pt>
                <c:pt idx="639">
                  <c:v>1.7714475871587847E-2</c:v>
                </c:pt>
                <c:pt idx="640">
                  <c:v>1.77501156846116E-2</c:v>
                </c:pt>
                <c:pt idx="641">
                  <c:v>1.7785644840042268E-2</c:v>
                </c:pt>
                <c:pt idx="642">
                  <c:v>1.7821063337798797E-2</c:v>
                </c:pt>
                <c:pt idx="643">
                  <c:v>1.7856371177827162E-2</c:v>
                </c:pt>
                <c:pt idx="644">
                  <c:v>1.7891568359965269E-2</c:v>
                </c:pt>
                <c:pt idx="645">
                  <c:v>1.7926654884186103E-2</c:v>
                </c:pt>
                <c:pt idx="646">
                  <c:v>1.7975701994307203E-2</c:v>
                </c:pt>
                <c:pt idx="647">
                  <c:v>1.8010516344828531E-2</c:v>
                </c:pt>
                <c:pt idx="648">
                  <c:v>1.8045220041403853E-2</c:v>
                </c:pt>
                <c:pt idx="649">
                  <c:v>1.8079813083952123E-2</c:v>
                </c:pt>
                <c:pt idx="650">
                  <c:v>1.8114295472473341E-2</c:v>
                </c:pt>
                <c:pt idx="651">
                  <c:v>1.814866720688646E-2</c:v>
                </c:pt>
                <c:pt idx="652">
                  <c:v>1.8182928287272526E-2</c:v>
                </c:pt>
                <c:pt idx="653">
                  <c:v>1.8217078713469448E-2</c:v>
                </c:pt>
                <c:pt idx="654">
                  <c:v>1.8251118485477225E-2</c:v>
                </c:pt>
                <c:pt idx="655">
                  <c:v>1.8285047603376903E-2</c:v>
                </c:pt>
                <c:pt idx="656">
                  <c:v>1.8318866066925343E-2</c:v>
                </c:pt>
                <c:pt idx="657">
                  <c:v>1.8352573876365685E-2</c:v>
                </c:pt>
                <c:pt idx="658">
                  <c:v>1.8386171031373744E-2</c:v>
                </c:pt>
                <c:pt idx="659">
                  <c:v>1.8419657532111611E-2</c:v>
                </c:pt>
                <c:pt idx="660">
                  <c:v>1.845303337849824E-2</c:v>
                </c:pt>
                <c:pt idx="661">
                  <c:v>1.8486298570452586E-2</c:v>
                </c:pt>
                <c:pt idx="662">
                  <c:v>1.8519453108055695E-2</c:v>
                </c:pt>
                <c:pt idx="663">
                  <c:v>1.8552496991226519E-2</c:v>
                </c:pt>
                <c:pt idx="664">
                  <c:v>1.858543021996506E-2</c:v>
                </c:pt>
                <c:pt idx="665">
                  <c:v>1.8618252794109225E-2</c:v>
                </c:pt>
                <c:pt idx="666">
                  <c:v>1.8650964713740059E-2</c:v>
                </c:pt>
                <c:pt idx="667">
                  <c:v>1.8683565978857564E-2</c:v>
                </c:pt>
                <c:pt idx="668">
                  <c:v>1.8716056589380692E-2</c:v>
                </c:pt>
                <c:pt idx="669">
                  <c:v>1.8748436545228397E-2</c:v>
                </c:pt>
                <c:pt idx="670">
                  <c:v>1.8780705416207022E-2</c:v>
                </c:pt>
                <c:pt idx="671">
                  <c:v>1.8812791789358796E-2</c:v>
                </c:pt>
                <c:pt idx="672">
                  <c:v>1.8844641029197584E-2</c:v>
                </c:pt>
                <c:pt idx="673">
                  <c:v>1.8876253135804433E-2</c:v>
                </c:pt>
                <c:pt idx="674">
                  <c:v>1.8907628109098296E-2</c:v>
                </c:pt>
                <c:pt idx="675">
                  <c:v>1.893876594891708E-2</c:v>
                </c:pt>
                <c:pt idx="676">
                  <c:v>1.8969666655260786E-2</c:v>
                </c:pt>
                <c:pt idx="677">
                  <c:v>1.9000330228129414E-2</c:v>
                </c:pt>
                <c:pt idx="678">
                  <c:v>1.9030756667360871E-2</c:v>
                </c:pt>
                <c:pt idx="679">
                  <c:v>1.9060945972955157E-2</c:v>
                </c:pt>
                <c:pt idx="680">
                  <c:v>1.9090898144831225E-2</c:v>
                </c:pt>
                <c:pt idx="681">
                  <c:v>1.9120613182908031E-2</c:v>
                </c:pt>
                <c:pt idx="682">
                  <c:v>1.9150091087266619E-2</c:v>
                </c:pt>
                <c:pt idx="683">
                  <c:v>1.9179331857582804E-2</c:v>
                </c:pt>
                <c:pt idx="684">
                  <c:v>1.920833549401868E-2</c:v>
                </c:pt>
                <c:pt idx="685">
                  <c:v>1.92371019964932E-2</c:v>
                </c:pt>
                <c:pt idx="686">
                  <c:v>1.9265631364925317E-2</c:v>
                </c:pt>
                <c:pt idx="687">
                  <c:v>1.9293923599233986E-2</c:v>
                </c:pt>
                <c:pt idx="688">
                  <c:v>1.932197869933816E-2</c:v>
                </c:pt>
                <c:pt idx="689">
                  <c:v>1.9349796665237839E-2</c:v>
                </c:pt>
                <c:pt idx="690">
                  <c:v>1.9377377496851977E-2</c:v>
                </c:pt>
                <c:pt idx="691">
                  <c:v>1.9404721194180574E-2</c:v>
                </c:pt>
                <c:pt idx="692">
                  <c:v>1.9431827757061537E-2</c:v>
                </c:pt>
                <c:pt idx="693">
                  <c:v>1.9458697185656959E-2</c:v>
                </c:pt>
                <c:pt idx="694">
                  <c:v>1.9485329479642655E-2</c:v>
                </c:pt>
                <c:pt idx="695">
                  <c:v>1.951172463909967E-2</c:v>
                </c:pt>
                <c:pt idx="696">
                  <c:v>1.9537882663946959E-2</c:v>
                </c:pt>
                <c:pt idx="697">
                  <c:v>1.9563803554184522E-2</c:v>
                </c:pt>
                <c:pt idx="698">
                  <c:v>1.9589487309812359E-2</c:v>
                </c:pt>
                <c:pt idx="699">
                  <c:v>1.961493393058733E-2</c:v>
                </c:pt>
                <c:pt idx="700">
                  <c:v>1.9640143416590483E-2</c:v>
                </c:pt>
                <c:pt idx="701">
                  <c:v>1.9665115767740771E-2</c:v>
                </c:pt>
                <c:pt idx="702">
                  <c:v>1.9689850984119239E-2</c:v>
                </c:pt>
                <c:pt idx="703">
                  <c:v>1.9714349065401704E-2</c:v>
                </c:pt>
                <c:pt idx="704">
                  <c:v>1.9738610011750257E-2</c:v>
                </c:pt>
                <c:pt idx="705">
                  <c:v>1.9762633823083853E-2</c:v>
                </c:pt>
                <c:pt idx="706">
                  <c:v>1.9786420499402491E-2</c:v>
                </c:pt>
                <c:pt idx="707">
                  <c:v>1.9809970040463032E-2</c:v>
                </c:pt>
                <c:pt idx="708">
                  <c:v>1.9833282446508615E-2</c:v>
                </c:pt>
                <c:pt idx="709">
                  <c:v>1.9856357717215056E-2</c:v>
                </c:pt>
                <c:pt idx="710">
                  <c:v>1.9879195852744447E-2</c:v>
                </c:pt>
                <c:pt idx="711">
                  <c:v>1.9901796852934694E-2</c:v>
                </c:pt>
                <c:pt idx="712">
                  <c:v>1.9924160717785799E-2</c:v>
                </c:pt>
                <c:pt idx="713">
                  <c:v>1.9946287447216715E-2</c:v>
                </c:pt>
                <c:pt idx="714">
                  <c:v>1.9968177041146395E-2</c:v>
                </c:pt>
                <c:pt idx="715">
                  <c:v>1.9989829499736933E-2</c:v>
                </c:pt>
                <c:pt idx="716">
                  <c:v>2.0011244822745189E-2</c:v>
                </c:pt>
                <c:pt idx="717">
                  <c:v>2.0032423010171163E-2</c:v>
                </c:pt>
                <c:pt idx="718">
                  <c:v>2.0053364062014856E-2</c:v>
                </c:pt>
                <c:pt idx="719">
                  <c:v>2.007406797819522E-2</c:v>
                </c:pt>
                <c:pt idx="720">
                  <c:v>2.0094534758712257E-2</c:v>
                </c:pt>
                <c:pt idx="721">
                  <c:v>2.0114764403484919E-2</c:v>
                </c:pt>
                <c:pt idx="722">
                  <c:v>2.0134756912513208E-2</c:v>
                </c:pt>
                <c:pt idx="723">
                  <c:v>2.0154506326707233E-2</c:v>
                </c:pt>
                <c:pt idx="724">
                  <c:v>2.0174004857276273E-2</c:v>
                </c:pt>
                <c:pt idx="725">
                  <c:v>2.0193252456970345E-2</c:v>
                </c:pt>
                <c:pt idx="726">
                  <c:v>2.0212249126032589E-2</c:v>
                </c:pt>
                <c:pt idx="727">
                  <c:v>2.0230994864300911E-2</c:v>
                </c:pt>
                <c:pt idx="728">
                  <c:v>2.0249489671694265E-2</c:v>
                </c:pt>
                <c:pt idx="729">
                  <c:v>2.0267733548293698E-2</c:v>
                </c:pt>
                <c:pt idx="730">
                  <c:v>2.0285726493937117E-2</c:v>
                </c:pt>
                <c:pt idx="731">
                  <c:v>2.0303468508705569E-2</c:v>
                </c:pt>
                <c:pt idx="732">
                  <c:v>2.032095959243696E-2</c:v>
                </c:pt>
                <c:pt idx="733">
                  <c:v>2.0338199745212338E-2</c:v>
                </c:pt>
                <c:pt idx="734">
                  <c:v>2.0355188966950655E-2</c:v>
                </c:pt>
                <c:pt idx="735">
                  <c:v>2.0374297957810317E-2</c:v>
                </c:pt>
                <c:pt idx="736">
                  <c:v>2.0390749470056146E-2</c:v>
                </c:pt>
                <c:pt idx="737">
                  <c:v>2.0406950051102823E-2</c:v>
                </c:pt>
                <c:pt idx="738">
                  <c:v>2.0422899701031394E-2</c:v>
                </c:pt>
                <c:pt idx="739">
                  <c:v>2.0438598419679765E-2</c:v>
                </c:pt>
                <c:pt idx="740">
                  <c:v>2.0454046207047938E-2</c:v>
                </c:pt>
                <c:pt idx="741">
                  <c:v>2.0469243063216958E-2</c:v>
                </c:pt>
                <c:pt idx="742">
                  <c:v>2.0484188988024732E-2</c:v>
                </c:pt>
                <c:pt idx="743">
                  <c:v>2.0498883981552307E-2</c:v>
                </c:pt>
                <c:pt idx="744">
                  <c:v>2.0513328043637591E-2</c:v>
                </c:pt>
                <c:pt idx="745">
                  <c:v>2.0527521174361629E-2</c:v>
                </c:pt>
                <c:pt idx="746">
                  <c:v>2.0541463373643376E-2</c:v>
                </c:pt>
                <c:pt idx="747">
                  <c:v>2.0555154641401785E-2</c:v>
                </c:pt>
                <c:pt idx="748">
                  <c:v>2.0568594977717902E-2</c:v>
                </c:pt>
                <c:pt idx="749">
                  <c:v>2.0581784382510682E-2</c:v>
                </c:pt>
                <c:pt idx="750">
                  <c:v>2.0594722855780123E-2</c:v>
                </c:pt>
                <c:pt idx="751">
                  <c:v>2.0607410397445181E-2</c:v>
                </c:pt>
                <c:pt idx="752">
                  <c:v>2.06198470075869E-2</c:v>
                </c:pt>
                <c:pt idx="753">
                  <c:v>2.0632032686043189E-2</c:v>
                </c:pt>
                <c:pt idx="754">
                  <c:v>2.0643967432814048E-2</c:v>
                </c:pt>
                <c:pt idx="755">
                  <c:v>2.0655651247980522E-2</c:v>
                </c:pt>
                <c:pt idx="756">
                  <c:v>2.066708413138052E-2</c:v>
                </c:pt>
                <c:pt idx="757">
                  <c:v>2.0678266083176133E-2</c:v>
                </c:pt>
                <c:pt idx="758">
                  <c:v>2.0689197103124224E-2</c:v>
                </c:pt>
                <c:pt idx="759">
                  <c:v>2.0699877191305838E-2</c:v>
                </c:pt>
                <c:pt idx="760">
                  <c:v>2.0710306347720975E-2</c:v>
                </c:pt>
                <c:pt idx="761">
                  <c:v>2.0720484572369635E-2</c:v>
                </c:pt>
                <c:pt idx="762">
                  <c:v>2.0730411865170773E-2</c:v>
                </c:pt>
                <c:pt idx="763">
                  <c:v>2.0740088226043341E-2</c:v>
                </c:pt>
                <c:pt idx="764">
                  <c:v>2.0749513655149432E-2</c:v>
                </c:pt>
                <c:pt idx="765">
                  <c:v>2.0758688152245908E-2</c:v>
                </c:pt>
                <c:pt idx="766">
                  <c:v>2.076761171749486E-2</c:v>
                </c:pt>
                <c:pt idx="767">
                  <c:v>2.0776284350815244E-2</c:v>
                </c:pt>
                <c:pt idx="768">
                  <c:v>2.0784706052207058E-2</c:v>
                </c:pt>
                <c:pt idx="769">
                  <c:v>2.0792876821670303E-2</c:v>
                </c:pt>
                <c:pt idx="770">
                  <c:v>2.0800796659123932E-2</c:v>
                </c:pt>
                <c:pt idx="771">
                  <c:v>2.0808465564567946E-2</c:v>
                </c:pt>
                <c:pt idx="772">
                  <c:v>2.0815883537921298E-2</c:v>
                </c:pt>
                <c:pt idx="773">
                  <c:v>2.0823050579346081E-2</c:v>
                </c:pt>
                <c:pt idx="774">
                  <c:v>2.0829966688680202E-2</c:v>
                </c:pt>
                <c:pt idx="775">
                  <c:v>2.0836820831081626E-2</c:v>
                </c:pt>
                <c:pt idx="776">
                  <c:v>2.0843860000278047E-2</c:v>
                </c:pt>
                <c:pt idx="777">
                  <c:v>2.0851085684036041E-2</c:v>
                </c:pt>
                <c:pt idx="778">
                  <c:v>2.0858497882598748E-2</c:v>
                </c:pt>
                <c:pt idx="779">
                  <c:v>2.086609659588512E-2</c:v>
                </c:pt>
                <c:pt idx="780">
                  <c:v>2.0873881823814111E-2</c:v>
                </c:pt>
                <c:pt idx="781">
                  <c:v>2.0881853566547814E-2</c:v>
                </c:pt>
                <c:pt idx="782">
                  <c:v>2.0890011824005184E-2</c:v>
                </c:pt>
                <c:pt idx="783">
                  <c:v>2.0898356596186218E-2</c:v>
                </c:pt>
                <c:pt idx="784">
                  <c:v>2.0906887883253011E-2</c:v>
                </c:pt>
                <c:pt idx="785">
                  <c:v>2.091560568504347E-2</c:v>
                </c:pt>
                <c:pt idx="786">
                  <c:v>2.0924510001638641E-2</c:v>
                </c:pt>
                <c:pt idx="787">
                  <c:v>2.0933600832957477E-2</c:v>
                </c:pt>
                <c:pt idx="788">
                  <c:v>2.0942878179243118E-2</c:v>
                </c:pt>
                <c:pt idx="789">
                  <c:v>2.0952342040252425E-2</c:v>
                </c:pt>
                <c:pt idx="790">
                  <c:v>2.0961992416228536E-2</c:v>
                </c:pt>
                <c:pt idx="791">
                  <c:v>2.0971829307090406E-2</c:v>
                </c:pt>
                <c:pt idx="792">
                  <c:v>2.0981852712675941E-2</c:v>
                </c:pt>
                <c:pt idx="793">
                  <c:v>2.0992062633309327E-2</c:v>
                </c:pt>
                <c:pt idx="794">
                  <c:v>2.1002459068828472E-2</c:v>
                </c:pt>
                <c:pt idx="795">
                  <c:v>2.1013042019233374E-2</c:v>
                </c:pt>
                <c:pt idx="796">
                  <c:v>2.1023811484605082E-2</c:v>
                </c:pt>
                <c:pt idx="797">
                  <c:v>2.103476746502464E-2</c:v>
                </c:pt>
                <c:pt idx="798">
                  <c:v>2.1045909960329956E-2</c:v>
                </c:pt>
                <c:pt idx="799">
                  <c:v>2.1057238970683123E-2</c:v>
                </c:pt>
                <c:pt idx="800">
                  <c:v>2.1068754496003095E-2</c:v>
                </c:pt>
                <c:pt idx="801">
                  <c:v>2.1080456536370917E-2</c:v>
                </c:pt>
                <c:pt idx="802">
                  <c:v>2.1092345091867637E-2</c:v>
                </c:pt>
                <c:pt idx="803">
                  <c:v>2.1104420162331161E-2</c:v>
                </c:pt>
                <c:pt idx="804">
                  <c:v>2.1116681747923582E-2</c:v>
                </c:pt>
                <c:pt idx="805">
                  <c:v>2.1129129848644901E-2</c:v>
                </c:pt>
                <c:pt idx="806">
                  <c:v>2.114176446441407E-2</c:v>
                </c:pt>
                <c:pt idx="807">
                  <c:v>2.1154585595474229E-2</c:v>
                </c:pt>
                <c:pt idx="808">
                  <c:v>2.1167593241663285E-2</c:v>
                </c:pt>
                <c:pt idx="809">
                  <c:v>2.1180787402981238E-2</c:v>
                </c:pt>
                <c:pt idx="810">
                  <c:v>2.1194168079509135E-2</c:v>
                </c:pt>
                <c:pt idx="811">
                  <c:v>2.1207735271246975E-2</c:v>
                </c:pt>
                <c:pt idx="812">
                  <c:v>2.1221488978275804E-2</c:v>
                </c:pt>
                <c:pt idx="813">
                  <c:v>2.1235429200595624E-2</c:v>
                </c:pt>
                <c:pt idx="814">
                  <c:v>2.1249555938125386E-2</c:v>
                </c:pt>
                <c:pt idx="815">
                  <c:v>2.1263869191027185E-2</c:v>
                </c:pt>
                <c:pt idx="816">
                  <c:v>2.1278368959219973E-2</c:v>
                </c:pt>
                <c:pt idx="817">
                  <c:v>2.1293055242865844E-2</c:v>
                </c:pt>
                <c:pt idx="818">
                  <c:v>2.1307928041802704E-2</c:v>
                </c:pt>
                <c:pt idx="819">
                  <c:v>2.1322987356192646E-2</c:v>
                </c:pt>
                <c:pt idx="820">
                  <c:v>2.1338233185954625E-2</c:v>
                </c:pt>
                <c:pt idx="821">
                  <c:v>2.1353665531169685E-2</c:v>
                </c:pt>
                <c:pt idx="822">
                  <c:v>2.1369284391918875E-2</c:v>
                </c:pt>
                <c:pt idx="823">
                  <c:v>2.1385089768121146E-2</c:v>
                </c:pt>
                <c:pt idx="824">
                  <c:v>2.1401081659857546E-2</c:v>
                </c:pt>
                <c:pt idx="825">
                  <c:v>2.1417260067047028E-2</c:v>
                </c:pt>
                <c:pt idx="826">
                  <c:v>2.1433624989932731E-2</c:v>
                </c:pt>
                <c:pt idx="827">
                  <c:v>2.1450044585828998E-2</c:v>
                </c:pt>
                <c:pt idx="828">
                  <c:v>2.1466234886073909E-2</c:v>
                </c:pt>
                <c:pt idx="829">
                  <c:v>2.1482185748941118E-2</c:v>
                </c:pt>
                <c:pt idx="830">
                  <c:v>2.1497897174430625E-2</c:v>
                </c:pt>
                <c:pt idx="831">
                  <c:v>2.1513369162380336E-2</c:v>
                </c:pt>
                <c:pt idx="832">
                  <c:v>2.1528601712952344E-2</c:v>
                </c:pt>
                <c:pt idx="833">
                  <c:v>2.1543594826065604E-2</c:v>
                </c:pt>
                <c:pt idx="834">
                  <c:v>2.1558348501476976E-2</c:v>
                </c:pt>
                <c:pt idx="835">
                  <c:v>2.1572862739429599E-2</c:v>
                </c:pt>
                <c:pt idx="836">
                  <c:v>2.1587137539923473E-2</c:v>
                </c:pt>
                <c:pt idx="837">
                  <c:v>2.1601172902634413E-2</c:v>
                </c:pt>
                <c:pt idx="838">
                  <c:v>2.1614968827724512E-2</c:v>
                </c:pt>
                <c:pt idx="839">
                  <c:v>2.162852531519377E-2</c:v>
                </c:pt>
                <c:pt idx="840">
                  <c:v>2.1641842364961139E-2</c:v>
                </c:pt>
                <c:pt idx="841">
                  <c:v>2.1654919977026621E-2</c:v>
                </c:pt>
                <c:pt idx="842">
                  <c:v>2.1667758151228123E-2</c:v>
                </c:pt>
                <c:pt idx="843">
                  <c:v>2.1680356887727736E-2</c:v>
                </c:pt>
                <c:pt idx="844">
                  <c:v>2.1692716186444416E-2</c:v>
                </c:pt>
                <c:pt idx="845">
                  <c:v>2.1704836047378162E-2</c:v>
                </c:pt>
                <c:pt idx="846">
                  <c:v>2.1716716470447928E-2</c:v>
                </c:pt>
                <c:pt idx="847">
                  <c:v>2.1728357455653713E-2</c:v>
                </c:pt>
                <c:pt idx="848">
                  <c:v>2.1739759002914472E-2</c:v>
                </c:pt>
                <c:pt idx="849">
                  <c:v>2.1750921112230204E-2</c:v>
                </c:pt>
                <c:pt idx="850">
                  <c:v>2.1761843783681956E-2</c:v>
                </c:pt>
                <c:pt idx="851">
                  <c:v>2.1772527017107635E-2</c:v>
                </c:pt>
                <c:pt idx="852">
                  <c:v>2.1782970812588287E-2</c:v>
                </c:pt>
                <c:pt idx="853">
                  <c:v>2.1793175170123913E-2</c:v>
                </c:pt>
                <c:pt idx="854">
                  <c:v>2.180314008955242E-2</c:v>
                </c:pt>
                <c:pt idx="855">
                  <c:v>2.18128655710359E-2</c:v>
                </c:pt>
                <c:pt idx="856">
                  <c:v>2.1822351614412261E-2</c:v>
                </c:pt>
                <c:pt idx="857">
                  <c:v>2.1831598219681503E-2</c:v>
                </c:pt>
                <c:pt idx="858">
                  <c:v>2.1840605386843626E-2</c:v>
                </c:pt>
                <c:pt idx="859">
                  <c:v>2.1849373115898629E-2</c:v>
                </c:pt>
                <c:pt idx="860">
                  <c:v>2.185790140692756E-2</c:v>
                </c:pt>
                <c:pt idx="861">
                  <c:v>2.1866190259687279E-2</c:v>
                </c:pt>
                <c:pt idx="862">
                  <c:v>2.1874239674339879E-2</c:v>
                </c:pt>
                <c:pt idx="863">
                  <c:v>2.1882049650804314E-2</c:v>
                </c:pt>
                <c:pt idx="864">
                  <c:v>2.1889620189080583E-2</c:v>
                </c:pt>
                <c:pt idx="865">
                  <c:v>2.1896951289087641E-2</c:v>
                </c:pt>
                <c:pt idx="866">
                  <c:v>2.1904042950987579E-2</c:v>
                </c:pt>
                <c:pt idx="867">
                  <c:v>2.1910895174537259E-2</c:v>
                </c:pt>
                <c:pt idx="868">
                  <c:v>2.1917507959898774E-2</c:v>
                </c:pt>
                <c:pt idx="869">
                  <c:v>2.1923881306991078E-2</c:v>
                </c:pt>
                <c:pt idx="870">
                  <c:v>2.1930015215733123E-2</c:v>
                </c:pt>
                <c:pt idx="871">
                  <c:v>2.1935909686205957E-2</c:v>
                </c:pt>
                <c:pt idx="872">
                  <c:v>2.1941564718490625E-2</c:v>
                </c:pt>
                <c:pt idx="873">
                  <c:v>2.1946980312343989E-2</c:v>
                </c:pt>
                <c:pt idx="874">
                  <c:v>2.1952156467928141E-2</c:v>
                </c:pt>
                <c:pt idx="875">
                  <c:v>2.1957093185162035E-2</c:v>
                </c:pt>
                <c:pt idx="876">
                  <c:v>2.1961790464045672E-2</c:v>
                </c:pt>
                <c:pt idx="877">
                  <c:v>2.1966248304660096E-2</c:v>
                </c:pt>
                <c:pt idx="878">
                  <c:v>2.1970466706843217E-2</c:v>
                </c:pt>
                <c:pt idx="879">
                  <c:v>2.1974470882066832E-2</c:v>
                </c:pt>
                <c:pt idx="880">
                  <c:v>2.197854479137451E-2</c:v>
                </c:pt>
                <c:pt idx="881">
                  <c:v>2.1982769376659439E-2</c:v>
                </c:pt>
                <c:pt idx="882">
                  <c:v>2.1987144638083711E-2</c:v>
                </c:pt>
                <c:pt idx="883">
                  <c:v>2.199167057556628E-2</c:v>
                </c:pt>
                <c:pt idx="884">
                  <c:v>2.1996347189107146E-2</c:v>
                </c:pt>
                <c:pt idx="885">
                  <c:v>2.2001174478868402E-2</c:v>
                </c:pt>
                <c:pt idx="886">
                  <c:v>2.2006152444606908E-2</c:v>
                </c:pt>
                <c:pt idx="887">
                  <c:v>2.2011281086484757E-2</c:v>
                </c:pt>
                <c:pt idx="888">
                  <c:v>2.2016560404582997E-2</c:v>
                </c:pt>
                <c:pt idx="889">
                  <c:v>2.2021990398739533E-2</c:v>
                </c:pt>
                <c:pt idx="890">
                  <c:v>2.2027571068954366E-2</c:v>
                </c:pt>
                <c:pt idx="891">
                  <c:v>2.2037136231060815E-2</c:v>
                </c:pt>
                <c:pt idx="892">
                  <c:v>2.2043083547247749E-2</c:v>
                </c:pt>
                <c:pt idx="893">
                  <c:v>2.2049181557971535E-2</c:v>
                </c:pt>
                <c:pt idx="894">
                  <c:v>2.2055430263286196E-2</c:v>
                </c:pt>
                <c:pt idx="895">
                  <c:v>2.2061829663218756E-2</c:v>
                </c:pt>
                <c:pt idx="896">
                  <c:v>2.2068379757742194E-2</c:v>
                </c:pt>
                <c:pt idx="897">
                  <c:v>2.2075080546910545E-2</c:v>
                </c:pt>
                <c:pt idx="898">
                  <c:v>2.2081932030750821E-2</c:v>
                </c:pt>
                <c:pt idx="899">
                  <c:v>2.2088934209317051E-2</c:v>
                </c:pt>
                <c:pt idx="900">
                  <c:v>2.2096087082582226E-2</c:v>
                </c:pt>
                <c:pt idx="901">
                  <c:v>2.2103390650573356E-2</c:v>
                </c:pt>
                <c:pt idx="902">
                  <c:v>2.2110844913371491E-2</c:v>
                </c:pt>
                <c:pt idx="903">
                  <c:v>2.2118449870976629E-2</c:v>
                </c:pt>
                <c:pt idx="904">
                  <c:v>2.2126205523415786E-2</c:v>
                </c:pt>
                <c:pt idx="905">
                  <c:v>2.213411187068896E-2</c:v>
                </c:pt>
                <c:pt idx="906">
                  <c:v>2.2142168912877201E-2</c:v>
                </c:pt>
                <c:pt idx="907">
                  <c:v>2.2152594844163653E-2</c:v>
                </c:pt>
                <c:pt idx="908">
                  <c:v>2.2161016837322078E-2</c:v>
                </c:pt>
                <c:pt idx="909">
                  <c:v>2.2169589506619847E-2</c:v>
                </c:pt>
                <c:pt idx="910">
                  <c:v>2.2178312852381143E-2</c:v>
                </c:pt>
                <c:pt idx="911">
                  <c:v>2.2187186874443876E-2</c:v>
                </c:pt>
                <c:pt idx="912">
                  <c:v>2.2196211572726998E-2</c:v>
                </c:pt>
                <c:pt idx="913">
                  <c:v>2.2205386947473649E-2</c:v>
                </c:pt>
                <c:pt idx="914">
                  <c:v>2.2214712998602781E-2</c:v>
                </c:pt>
                <c:pt idx="915">
                  <c:v>2.222418972603335E-2</c:v>
                </c:pt>
                <c:pt idx="916">
                  <c:v>2.2233817129765354E-2</c:v>
                </c:pt>
                <c:pt idx="917">
                  <c:v>2.2243595210041933E-2</c:v>
                </c:pt>
                <c:pt idx="918">
                  <c:v>2.2253523966619948E-2</c:v>
                </c:pt>
                <c:pt idx="919">
                  <c:v>2.2263603399661491E-2</c:v>
                </c:pt>
                <c:pt idx="920">
                  <c:v>2.2273833509085517E-2</c:v>
                </c:pt>
                <c:pt idx="921">
                  <c:v>2.228421429497307E-2</c:v>
                </c:pt>
                <c:pt idx="922">
                  <c:v>2.2294745757324153E-2</c:v>
                </c:pt>
                <c:pt idx="923">
                  <c:v>2.2305427896219809E-2</c:v>
                </c:pt>
                <c:pt idx="924">
                  <c:v>2.2316260711578995E-2</c:v>
                </c:pt>
                <c:pt idx="925">
                  <c:v>2.2327244203320662E-2</c:v>
                </c:pt>
                <c:pt idx="926">
                  <c:v>2.233837837168795E-2</c:v>
                </c:pt>
                <c:pt idx="927">
                  <c:v>2.2349663216437721E-2</c:v>
                </c:pt>
                <c:pt idx="928">
                  <c:v>2.2361098737813112E-2</c:v>
                </c:pt>
                <c:pt idx="929">
                  <c:v>2.2372684935733078E-2</c:v>
                </c:pt>
                <c:pt idx="930">
                  <c:v>2.2384416439584776E-2</c:v>
                </c:pt>
                <c:pt idx="931">
                  <c:v>2.2396142871317082E-2</c:v>
                </c:pt>
                <c:pt idx="932">
                  <c:v>2.2407794412476756E-2</c:v>
                </c:pt>
                <c:pt idx="933">
                  <c:v>2.2419371063144844E-2</c:v>
                </c:pt>
                <c:pt idx="934">
                  <c:v>2.2430872823159254E-2</c:v>
                </c:pt>
                <c:pt idx="935">
                  <c:v>2.2442299692682077E-2</c:v>
                </c:pt>
                <c:pt idx="936">
                  <c:v>2.2453651671713315E-2</c:v>
                </c:pt>
                <c:pt idx="937">
                  <c:v>2.2464928760090874E-2</c:v>
                </c:pt>
                <c:pt idx="938">
                  <c:v>2.2476130957976848E-2</c:v>
                </c:pt>
                <c:pt idx="939">
                  <c:v>2.2487258265290189E-2</c:v>
                </c:pt>
                <c:pt idx="940">
                  <c:v>2.2498310681949851E-2</c:v>
                </c:pt>
                <c:pt idx="941">
                  <c:v>2.2509288208036882E-2</c:v>
                </c:pt>
                <c:pt idx="942">
                  <c:v>2.252019084355128E-2</c:v>
                </c:pt>
                <c:pt idx="943">
                  <c:v>2.2531018588412E-2</c:v>
                </c:pt>
                <c:pt idx="944">
                  <c:v>2.2541771442700087E-2</c:v>
                </c:pt>
                <c:pt idx="945">
                  <c:v>2.2552449406334496E-2</c:v>
                </c:pt>
                <c:pt idx="946">
                  <c:v>2.2563052479315227E-2</c:v>
                </c:pt>
                <c:pt idx="947">
                  <c:v>2.2573580661723325E-2</c:v>
                </c:pt>
                <c:pt idx="948">
                  <c:v>2.2584033953558791E-2</c:v>
                </c:pt>
                <c:pt idx="949">
                  <c:v>2.2594412354578486E-2</c:v>
                </c:pt>
                <c:pt idx="950">
                  <c:v>2.2604715865106595E-2</c:v>
                </c:pt>
                <c:pt idx="951">
                  <c:v>2.2614944484818933E-2</c:v>
                </c:pt>
                <c:pt idx="952">
                  <c:v>2.2625098214039685E-2</c:v>
                </c:pt>
                <c:pt idx="953">
                  <c:v>2.2635177052444666E-2</c:v>
                </c:pt>
                <c:pt idx="954">
                  <c:v>2.2645181000277015E-2</c:v>
                </c:pt>
                <c:pt idx="955">
                  <c:v>2.2655110057293593E-2</c:v>
                </c:pt>
                <c:pt idx="956">
                  <c:v>2.2664964223737538E-2</c:v>
                </c:pt>
                <c:pt idx="957">
                  <c:v>2.2674743499446759E-2</c:v>
                </c:pt>
                <c:pt idx="958">
                  <c:v>2.2684447884502301E-2</c:v>
                </c:pt>
                <c:pt idx="959">
                  <c:v>2.2694077378823119E-2</c:v>
                </c:pt>
                <c:pt idx="960">
                  <c:v>2.2703631982409211E-2</c:v>
                </c:pt>
                <c:pt idx="961">
                  <c:v>2.2713111695260579E-2</c:v>
                </c:pt>
                <c:pt idx="962">
                  <c:v>2.2722516517458269E-2</c:v>
                </c:pt>
                <c:pt idx="963">
                  <c:v>2.2731846448921234E-2</c:v>
                </c:pt>
                <c:pt idx="964">
                  <c:v>2.2741101489568427E-2</c:v>
                </c:pt>
                <c:pt idx="965">
                  <c:v>2.2750281639480896E-2</c:v>
                </c:pt>
                <c:pt idx="966">
                  <c:v>2.275938689865864E-2</c:v>
                </c:pt>
                <c:pt idx="967">
                  <c:v>2.2768417267182706E-2</c:v>
                </c:pt>
                <c:pt idx="968">
                  <c:v>2.2777372744809954E-2</c:v>
                </c:pt>
                <c:pt idx="969">
                  <c:v>2.2786253331783524E-2</c:v>
                </c:pt>
                <c:pt idx="970">
                  <c:v>2.2795059027860276E-2</c:v>
                </c:pt>
                <c:pt idx="971">
                  <c:v>2.280378983328335E-2</c:v>
                </c:pt>
                <c:pt idx="972">
                  <c:v>2.2812445747890653E-2</c:v>
                </c:pt>
                <c:pt idx="973">
                  <c:v>2.2821026771682185E-2</c:v>
                </c:pt>
                <c:pt idx="974">
                  <c:v>2.2829532904738992E-2</c:v>
                </c:pt>
                <c:pt idx="975">
                  <c:v>2.2837964146980028E-2</c:v>
                </c:pt>
                <c:pt idx="976">
                  <c:v>2.2846320498405293E-2</c:v>
                </c:pt>
                <c:pt idx="977">
                  <c:v>2.2854601959014786E-2</c:v>
                </c:pt>
                <c:pt idx="978">
                  <c:v>2.2862808528727463E-2</c:v>
                </c:pt>
                <c:pt idx="979">
                  <c:v>2.2870940207786461E-2</c:v>
                </c:pt>
                <c:pt idx="980">
                  <c:v>2.2878996995948642E-2</c:v>
                </c:pt>
                <c:pt idx="981">
                  <c:v>2.2886978893214005E-2</c:v>
                </c:pt>
                <c:pt idx="982">
                  <c:v>2.2894885899744644E-2</c:v>
                </c:pt>
                <c:pt idx="983">
                  <c:v>2.2902718015459511E-2</c:v>
                </c:pt>
                <c:pt idx="984">
                  <c:v>2.2910475240277561E-2</c:v>
                </c:pt>
                <c:pt idx="985">
                  <c:v>2.2918157574198794E-2</c:v>
                </c:pt>
                <c:pt idx="986">
                  <c:v>2.2925765017385302E-2</c:v>
                </c:pt>
                <c:pt idx="987">
                  <c:v>2.2933297569674993E-2</c:v>
                </c:pt>
                <c:pt idx="988">
                  <c:v>2.2940755231067866E-2</c:v>
                </c:pt>
                <c:pt idx="989">
                  <c:v>2.2948138001563922E-2</c:v>
                </c:pt>
                <c:pt idx="990">
                  <c:v>2.2955445881244207E-2</c:v>
                </c:pt>
                <c:pt idx="991">
                  <c:v>2.2962678870108721E-2</c:v>
                </c:pt>
                <c:pt idx="992">
                  <c:v>2.2969836968076418E-2</c:v>
                </c:pt>
                <c:pt idx="993">
                  <c:v>2.2976920175066251E-2</c:v>
                </c:pt>
                <c:pt idx="994">
                  <c:v>2.2983928491240313E-2</c:v>
                </c:pt>
                <c:pt idx="995">
                  <c:v>2.2990861916517558E-2</c:v>
                </c:pt>
                <c:pt idx="996">
                  <c:v>2.2997720450897985E-2</c:v>
                </c:pt>
                <c:pt idx="997">
                  <c:v>2.3004504094300549E-2</c:v>
                </c:pt>
                <c:pt idx="998">
                  <c:v>2.3011212846887341E-2</c:v>
                </c:pt>
                <c:pt idx="999">
                  <c:v>2.3017846708577316E-2</c:v>
                </c:pt>
                <c:pt idx="1000">
                  <c:v>2.3024405679370474E-2</c:v>
                </c:pt>
                <c:pt idx="1001">
                  <c:v>2.3030889759185769E-2</c:v>
                </c:pt>
                <c:pt idx="1002">
                  <c:v>2.3037298948023199E-2</c:v>
                </c:pt>
                <c:pt idx="1003">
                  <c:v>2.3043633245963813E-2</c:v>
                </c:pt>
                <c:pt idx="1004">
                  <c:v>2.3049892653088655E-2</c:v>
                </c:pt>
                <c:pt idx="1005">
                  <c:v>2.3056077169235634E-2</c:v>
                </c:pt>
                <c:pt idx="1006">
                  <c:v>2.3062186794404749E-2</c:v>
                </c:pt>
                <c:pt idx="1007">
                  <c:v>2.3068221528596E-2</c:v>
                </c:pt>
                <c:pt idx="1008">
                  <c:v>2.3074181371971481E-2</c:v>
                </c:pt>
                <c:pt idx="1009">
                  <c:v>2.3080066324288051E-2</c:v>
                </c:pt>
                <c:pt idx="1010">
                  <c:v>2.3085876385707804E-2</c:v>
                </c:pt>
                <c:pt idx="1011">
                  <c:v>2.3091611556149694E-2</c:v>
                </c:pt>
                <c:pt idx="1012">
                  <c:v>2.309727183561372E-2</c:v>
                </c:pt>
                <c:pt idx="1013">
                  <c:v>2.3102857224180928E-2</c:v>
                </c:pt>
                <c:pt idx="1014">
                  <c:v>2.3108367721770273E-2</c:v>
                </c:pt>
                <c:pt idx="1015">
                  <c:v>2.3113803328381755E-2</c:v>
                </c:pt>
                <c:pt idx="1016">
                  <c:v>2.3119164044015372E-2</c:v>
                </c:pt>
                <c:pt idx="1017">
                  <c:v>2.3124449868671126E-2</c:v>
                </c:pt>
                <c:pt idx="1018">
                  <c:v>2.3129660802349017E-2</c:v>
                </c:pt>
                <c:pt idx="1019">
                  <c:v>2.3134796845049044E-2</c:v>
                </c:pt>
                <c:pt idx="1020">
                  <c:v>2.3139857996771207E-2</c:v>
                </c:pt>
                <c:pt idx="1021">
                  <c:v>2.314484425743446E-2</c:v>
                </c:pt>
                <c:pt idx="1022">
                  <c:v>2.3149755627200896E-2</c:v>
                </c:pt>
                <c:pt idx="1023">
                  <c:v>2.3154592105908423E-2</c:v>
                </c:pt>
                <c:pt idx="1024">
                  <c:v>2.3159353693638085E-2</c:v>
                </c:pt>
                <c:pt idx="1025">
                  <c:v>2.316404039047093E-2</c:v>
                </c:pt>
                <c:pt idx="1026">
                  <c:v>2.3168652196163819E-2</c:v>
                </c:pt>
                <c:pt idx="1027">
                  <c:v>2.3173189110878845E-2</c:v>
                </c:pt>
                <c:pt idx="1028">
                  <c:v>2.3177651134697053E-2</c:v>
                </c:pt>
                <c:pt idx="1029">
                  <c:v>2.3182038267375304E-2</c:v>
                </c:pt>
                <c:pt idx="1030">
                  <c:v>2.3186350509075693E-2</c:v>
                </c:pt>
                <c:pt idx="1031">
                  <c:v>2.3190587859717171E-2</c:v>
                </c:pt>
                <c:pt idx="1032">
                  <c:v>2.3194750319380786E-2</c:v>
                </c:pt>
                <c:pt idx="1033">
                  <c:v>2.3198837888147583E-2</c:v>
                </c:pt>
                <c:pt idx="1034">
                  <c:v>2.3202850565693378E-2</c:v>
                </c:pt>
                <c:pt idx="1035">
                  <c:v>2.3206803117353791E-2</c:v>
                </c:pt>
                <c:pt idx="1036">
                  <c:v>2.3210714842274438E-2</c:v>
                </c:pt>
                <c:pt idx="1037">
                  <c:v>2.3214585856594638E-2</c:v>
                </c:pt>
                <c:pt idx="1038">
                  <c:v>2.3218416160476485E-2</c:v>
                </c:pt>
                <c:pt idx="1039">
                  <c:v>2.3222205753757885E-2</c:v>
                </c:pt>
                <c:pt idx="1040">
                  <c:v>2.3225954636600932E-2</c:v>
                </c:pt>
                <c:pt idx="1041">
                  <c:v>2.3229662808924578E-2</c:v>
                </c:pt>
                <c:pt idx="1042">
                  <c:v>2.3233330270647778E-2</c:v>
                </c:pt>
                <c:pt idx="1043">
                  <c:v>2.3236957021932625E-2</c:v>
                </c:pt>
                <c:pt idx="1044">
                  <c:v>2.3240543062698071E-2</c:v>
                </c:pt>
                <c:pt idx="1045">
                  <c:v>2.3244088392944118E-2</c:v>
                </c:pt>
                <c:pt idx="1046">
                  <c:v>2.3247593012670764E-2</c:v>
                </c:pt>
                <c:pt idx="1047">
                  <c:v>2.325154844268984E-2</c:v>
                </c:pt>
                <c:pt idx="1048">
                  <c:v>2.3254965825496576E-2</c:v>
                </c:pt>
                <c:pt idx="1049">
                  <c:v>2.3258342497864959E-2</c:v>
                </c:pt>
                <c:pt idx="1050">
                  <c:v>2.3261678459632895E-2</c:v>
                </c:pt>
                <c:pt idx="1051">
                  <c:v>2.3264973710881431E-2</c:v>
                </c:pt>
                <c:pt idx="1052">
                  <c:v>2.3268228251610568E-2</c:v>
                </c:pt>
                <c:pt idx="1053">
                  <c:v>2.3271442081820304E-2</c:v>
                </c:pt>
                <c:pt idx="1054">
                  <c:v>2.327461520151064E-2</c:v>
                </c:pt>
                <c:pt idx="1055">
                  <c:v>2.327774761060053E-2</c:v>
                </c:pt>
                <c:pt idx="1056">
                  <c:v>2.3280839309252066E-2</c:v>
                </c:pt>
                <c:pt idx="1057">
                  <c:v>2.3283890297303156E-2</c:v>
                </c:pt>
                <c:pt idx="1058">
                  <c:v>2.3286900574834846E-2</c:v>
                </c:pt>
                <c:pt idx="1059">
                  <c:v>2.3289870141847135E-2</c:v>
                </c:pt>
                <c:pt idx="1060">
                  <c:v>2.3292798998258979E-2</c:v>
                </c:pt>
                <c:pt idx="1061">
                  <c:v>2.3295687144232469E-2</c:v>
                </c:pt>
                <c:pt idx="1062">
                  <c:v>2.3298534579524466E-2</c:v>
                </c:pt>
                <c:pt idx="1063">
                  <c:v>2.3301341304378109E-2</c:v>
                </c:pt>
                <c:pt idx="1064">
                  <c:v>2.3304107318631306E-2</c:v>
                </c:pt>
                <c:pt idx="1065">
                  <c:v>2.330683262244615E-2</c:v>
                </c:pt>
                <c:pt idx="1066">
                  <c:v>2.3309517215579501E-2</c:v>
                </c:pt>
                <c:pt idx="1067">
                  <c:v>2.3312161098274498E-2</c:v>
                </c:pt>
                <c:pt idx="1068">
                  <c:v>2.3314764270369048E-2</c:v>
                </c:pt>
                <c:pt idx="1069">
                  <c:v>2.3317326731944199E-2</c:v>
                </c:pt>
                <c:pt idx="1070">
                  <c:v>2.3319848482918903E-2</c:v>
                </c:pt>
                <c:pt idx="1071">
                  <c:v>2.3322329523374208E-2</c:v>
                </c:pt>
                <c:pt idx="1072">
                  <c:v>2.3324769853229066E-2</c:v>
                </c:pt>
                <c:pt idx="1073">
                  <c:v>2.332716947264557E-2</c:v>
                </c:pt>
                <c:pt idx="1074">
                  <c:v>2.3329528381461628E-2</c:v>
                </c:pt>
                <c:pt idx="1075">
                  <c:v>2.333184657967724E-2</c:v>
                </c:pt>
                <c:pt idx="1076">
                  <c:v>2.3334124067373452E-2</c:v>
                </c:pt>
                <c:pt idx="1077">
                  <c:v>2.3336360844550263E-2</c:v>
                </c:pt>
                <c:pt idx="1078">
                  <c:v>2.3338556911126629E-2</c:v>
                </c:pt>
                <c:pt idx="1079">
                  <c:v>2.3340712267183594E-2</c:v>
                </c:pt>
                <c:pt idx="1080">
                  <c:v>2.3342826912640113E-2</c:v>
                </c:pt>
                <c:pt idx="1081">
                  <c:v>2.3344900847577232E-2</c:v>
                </c:pt>
                <c:pt idx="1082">
                  <c:v>2.3346934071913905E-2</c:v>
                </c:pt>
                <c:pt idx="1083">
                  <c:v>2.3348926585650132E-2</c:v>
                </c:pt>
                <c:pt idx="1084">
                  <c:v>2.3350878388948004E-2</c:v>
                </c:pt>
                <c:pt idx="1085">
                  <c:v>2.3352789481564384E-2</c:v>
                </c:pt>
                <c:pt idx="1086">
                  <c:v>2.3354659863742411E-2</c:v>
                </c:pt>
                <c:pt idx="1087">
                  <c:v>2.3356489535319991E-2</c:v>
                </c:pt>
                <c:pt idx="1088">
                  <c:v>2.3358278496297125E-2</c:v>
                </c:pt>
                <c:pt idx="1089">
                  <c:v>2.3360026746754858E-2</c:v>
                </c:pt>
                <c:pt idx="1090">
                  <c:v>2.3361734286612146E-2</c:v>
                </c:pt>
                <c:pt idx="1091">
                  <c:v>2.3363401115950033E-2</c:v>
                </c:pt>
                <c:pt idx="1092">
                  <c:v>2.3365027234687474E-2</c:v>
                </c:pt>
                <c:pt idx="1093">
                  <c:v>2.3366612642824469E-2</c:v>
                </c:pt>
                <c:pt idx="1094">
                  <c:v>2.336815734052311E-2</c:v>
                </c:pt>
                <c:pt idx="1095">
                  <c:v>2.3369661327540259E-2</c:v>
                </c:pt>
                <c:pt idx="1096">
                  <c:v>2.3371124604038007E-2</c:v>
                </c:pt>
                <c:pt idx="1097">
                  <c:v>2.3372547169935309E-2</c:v>
                </c:pt>
                <c:pt idx="1098">
                  <c:v>2.3373929025313211E-2</c:v>
                </c:pt>
                <c:pt idx="1099">
                  <c:v>2.3375270170090667E-2</c:v>
                </c:pt>
                <c:pt idx="1100">
                  <c:v>2.3376570604348723E-2</c:v>
                </c:pt>
                <c:pt idx="1101">
                  <c:v>2.3377830328006333E-2</c:v>
                </c:pt>
                <c:pt idx="1102">
                  <c:v>2.337904934098245E-2</c:v>
                </c:pt>
                <c:pt idx="1103">
                  <c:v>2.3380227643520213E-2</c:v>
                </c:pt>
                <c:pt idx="1104">
                  <c:v>2.3381365235538576E-2</c:v>
                </c:pt>
                <c:pt idx="1105">
                  <c:v>2.33824621167944E-2</c:v>
                </c:pt>
                <c:pt idx="1106">
                  <c:v>2.3383518287692917E-2</c:v>
                </c:pt>
                <c:pt idx="1107">
                  <c:v>2.3384533747909941E-2</c:v>
                </c:pt>
                <c:pt idx="1108">
                  <c:v>2.3385508497607566E-2</c:v>
                </c:pt>
                <c:pt idx="1109">
                  <c:v>2.3386442536704743E-2</c:v>
                </c:pt>
                <c:pt idx="1110">
                  <c:v>2.3387335865201475E-2</c:v>
                </c:pt>
                <c:pt idx="1111">
                  <c:v>2.338818848309776E-2</c:v>
                </c:pt>
                <c:pt idx="1112">
                  <c:v>2.3389000390555692E-2</c:v>
                </c:pt>
                <c:pt idx="1113">
                  <c:v>2.3389771587251085E-2</c:v>
                </c:pt>
                <c:pt idx="1114">
                  <c:v>2.3390502073508124E-2</c:v>
                </c:pt>
                <c:pt idx="1115">
                  <c:v>2.3391191849164716E-2</c:v>
                </c:pt>
                <c:pt idx="1116">
                  <c:v>2.3391840914220863E-2</c:v>
                </c:pt>
                <c:pt idx="1117">
                  <c:v>2.3392449268757609E-2</c:v>
                </c:pt>
                <c:pt idx="1118">
                  <c:v>2.3393016912693909E-2</c:v>
                </c:pt>
                <c:pt idx="1119">
                  <c:v>2.3393543846029763E-2</c:v>
                </c:pt>
                <c:pt idx="1120">
                  <c:v>2.339403006876517E-2</c:v>
                </c:pt>
                <c:pt idx="1121">
                  <c:v>2.3394475580981178E-2</c:v>
                </c:pt>
                <c:pt idx="1122">
                  <c:v>2.3394880382677785E-2</c:v>
                </c:pt>
                <c:pt idx="1123">
                  <c:v>2.3395244473773946E-2</c:v>
                </c:pt>
                <c:pt idx="1124">
                  <c:v>2.3395567854269661E-2</c:v>
                </c:pt>
                <c:pt idx="1125">
                  <c:v>2.3395850524164929E-2</c:v>
                </c:pt>
                <c:pt idx="1126">
                  <c:v>2.3396092483540798E-2</c:v>
                </c:pt>
                <c:pt idx="1127">
                  <c:v>2.3396293732235174E-2</c:v>
                </c:pt>
                <c:pt idx="1128">
                  <c:v>2.3396454270491196E-2</c:v>
                </c:pt>
                <c:pt idx="1129">
                  <c:v>2.3396574098065726E-2</c:v>
                </c:pt>
                <c:pt idx="1130">
                  <c:v>2.3396653215039809E-2</c:v>
                </c:pt>
                <c:pt idx="1131">
                  <c:v>2.3396691621575538E-2</c:v>
                </c:pt>
                <c:pt idx="1132">
                  <c:v>2.3396689317429775E-2</c:v>
                </c:pt>
                <c:pt idx="1133">
                  <c:v>2.3396646302764612E-2</c:v>
                </c:pt>
                <c:pt idx="1134">
                  <c:v>2.3396562577499003E-2</c:v>
                </c:pt>
                <c:pt idx="1135">
                  <c:v>2.3396438141632947E-2</c:v>
                </c:pt>
                <c:pt idx="1136">
                  <c:v>2.3396272995247491E-2</c:v>
                </c:pt>
                <c:pt idx="1137">
                  <c:v>2.3396067138342636E-2</c:v>
                </c:pt>
                <c:pt idx="1138">
                  <c:v>2.3395820570756287E-2</c:v>
                </c:pt>
                <c:pt idx="1139">
                  <c:v>2.3395533292650539E-2</c:v>
                </c:pt>
                <c:pt idx="1140">
                  <c:v>2.3395205303863298E-2</c:v>
                </c:pt>
                <c:pt idx="1141">
                  <c:v>2.3394836604637703E-2</c:v>
                </c:pt>
                <c:pt idx="1142">
                  <c:v>2.3394427194730616E-2</c:v>
                </c:pt>
                <c:pt idx="1143">
                  <c:v>2.3393977074304129E-2</c:v>
                </c:pt>
                <c:pt idx="1144">
                  <c:v>2.3393486243277195E-2</c:v>
                </c:pt>
                <c:pt idx="1145">
                  <c:v>2.3392954701730861E-2</c:v>
                </c:pt>
                <c:pt idx="1146">
                  <c:v>2.3392382449584082E-2</c:v>
                </c:pt>
                <c:pt idx="1147">
                  <c:v>2.3391769486836855E-2</c:v>
                </c:pt>
                <c:pt idx="1148">
                  <c:v>2.3391115813489183E-2</c:v>
                </c:pt>
                <c:pt idx="1149">
                  <c:v>2.339042142962211E-2</c:v>
                </c:pt>
                <c:pt idx="1150">
                  <c:v>2.3389686335154591E-2</c:v>
                </c:pt>
                <c:pt idx="1151">
                  <c:v>2.3388796377615817E-2</c:v>
                </c:pt>
                <c:pt idx="1152">
                  <c:v>2.3387974046228388E-2</c:v>
                </c:pt>
                <c:pt idx="1153">
                  <c:v>2.3387111004240513E-2</c:v>
                </c:pt>
                <c:pt idx="1154">
                  <c:v>2.3386207251652191E-2</c:v>
                </c:pt>
                <c:pt idx="1155">
                  <c:v>2.3385262788625516E-2</c:v>
                </c:pt>
                <c:pt idx="1156">
                  <c:v>2.3384277614917348E-2</c:v>
                </c:pt>
                <c:pt idx="1157">
                  <c:v>2.338325173068978E-2</c:v>
                </c:pt>
                <c:pt idx="1158">
                  <c:v>2.3382185135861766E-2</c:v>
                </c:pt>
                <c:pt idx="1159">
                  <c:v>2.3381077830433306E-2</c:v>
                </c:pt>
                <c:pt idx="1160">
                  <c:v>2.3379929814485445E-2</c:v>
                </c:pt>
                <c:pt idx="1161">
                  <c:v>2.3378741087937138E-2</c:v>
                </c:pt>
                <c:pt idx="1162">
                  <c:v>2.3377511650869431E-2</c:v>
                </c:pt>
                <c:pt idx="1163">
                  <c:v>2.3376241503201278E-2</c:v>
                </c:pt>
                <c:pt idx="1164">
                  <c:v>2.3374930644932679E-2</c:v>
                </c:pt>
                <c:pt idx="1165">
                  <c:v>2.3373579076144679E-2</c:v>
                </c:pt>
                <c:pt idx="1166">
                  <c:v>2.337218679683728E-2</c:v>
                </c:pt>
                <c:pt idx="1167">
                  <c:v>2.3373328991133535E-2</c:v>
                </c:pt>
                <c:pt idx="1168">
                  <c:v>2.3369280106340096E-2</c:v>
                </c:pt>
                <c:pt idx="1169">
                  <c:v>2.3367765695231357E-2</c:v>
                </c:pt>
                <c:pt idx="1170">
                  <c:v>2.3366210573684265E-2</c:v>
                </c:pt>
                <c:pt idx="1171">
                  <c:v>2.336461474145568E-2</c:v>
                </c:pt>
                <c:pt idx="1172">
                  <c:v>2.3362978198707696E-2</c:v>
                </c:pt>
                <c:pt idx="1173">
                  <c:v>2.3361300945359265E-2</c:v>
                </c:pt>
                <c:pt idx="1174">
                  <c:v>2.3359582981410387E-2</c:v>
                </c:pt>
                <c:pt idx="1175">
                  <c:v>2.3357824307023156E-2</c:v>
                </c:pt>
                <c:pt idx="1176">
                  <c:v>2.3356024922035479E-2</c:v>
                </c:pt>
                <c:pt idx="1177">
                  <c:v>2.3354184826366309E-2</c:v>
                </c:pt>
                <c:pt idx="1178">
                  <c:v>2.3352304020258785E-2</c:v>
                </c:pt>
                <c:pt idx="1179">
                  <c:v>2.3350382503631861E-2</c:v>
                </c:pt>
                <c:pt idx="1180">
                  <c:v>2.3348420276323445E-2</c:v>
                </c:pt>
                <c:pt idx="1181">
                  <c:v>2.3346417338576675E-2</c:v>
                </c:pt>
                <c:pt idx="1182">
                  <c:v>2.3344373690148412E-2</c:v>
                </c:pt>
                <c:pt idx="1183">
                  <c:v>2.334228933120075E-2</c:v>
                </c:pt>
                <c:pt idx="1184">
                  <c:v>2.3340164261733687E-2</c:v>
                </c:pt>
                <c:pt idx="1185">
                  <c:v>2.3337998481666178E-2</c:v>
                </c:pt>
                <c:pt idx="1186">
                  <c:v>2.3335791991079269E-2</c:v>
                </c:pt>
                <c:pt idx="1187">
                  <c:v>2.333354478997296E-2</c:v>
                </c:pt>
                <c:pt idx="1188">
                  <c:v>2.3331256878266204E-2</c:v>
                </c:pt>
                <c:pt idx="1189">
                  <c:v>2.3328928255959003E-2</c:v>
                </c:pt>
                <c:pt idx="1190">
                  <c:v>2.3326558923132401E-2</c:v>
                </c:pt>
                <c:pt idx="1191">
                  <c:v>2.3324149622980794E-2</c:v>
                </c:pt>
                <c:pt idx="1192">
                  <c:v>2.3321704774957874E-2</c:v>
                </c:pt>
                <c:pt idx="1193">
                  <c:v>2.3319225122258036E-2</c:v>
                </c:pt>
                <c:pt idx="1194">
                  <c:v>2.3316710664800233E-2</c:v>
                </c:pt>
                <c:pt idx="1195">
                  <c:v>2.3314161402746558E-2</c:v>
                </c:pt>
                <c:pt idx="1196">
                  <c:v>2.3311577335934919E-2</c:v>
                </c:pt>
                <c:pt idx="1197">
                  <c:v>2.3308958464527407E-2</c:v>
                </c:pt>
                <c:pt idx="1198">
                  <c:v>2.3306304788361931E-2</c:v>
                </c:pt>
                <c:pt idx="1199">
                  <c:v>2.3303616307600583E-2</c:v>
                </c:pt>
                <c:pt idx="1200">
                  <c:v>2.330089302208127E-2</c:v>
                </c:pt>
                <c:pt idx="1201">
                  <c:v>2.3298134931885039E-2</c:v>
                </c:pt>
                <c:pt idx="1202">
                  <c:v>2.3295342037092936E-2</c:v>
                </c:pt>
                <c:pt idx="1203">
                  <c:v>2.329318613597272E-2</c:v>
                </c:pt>
                <c:pt idx="1204">
                  <c:v>2.3290313320983861E-2</c:v>
                </c:pt>
                <c:pt idx="1205">
                  <c:v>2.3287405696941581E-2</c:v>
                </c:pt>
                <c:pt idx="1206">
                  <c:v>2.3284463263872904E-2</c:v>
                </c:pt>
                <c:pt idx="1207">
                  <c:v>2.3281486021696777E-2</c:v>
                </c:pt>
                <c:pt idx="1208">
                  <c:v>2.3278473970467232E-2</c:v>
                </c:pt>
                <c:pt idx="1209">
                  <c:v>2.3275427110184269E-2</c:v>
                </c:pt>
                <c:pt idx="1210">
                  <c:v>2.3272345440847889E-2</c:v>
                </c:pt>
                <c:pt idx="1211">
                  <c:v>2.3269228962458092E-2</c:v>
                </c:pt>
                <c:pt idx="1212">
                  <c:v>2.3266077675014877E-2</c:v>
                </c:pt>
                <c:pt idx="1213">
                  <c:v>2.3262891578545258E-2</c:v>
                </c:pt>
                <c:pt idx="1214">
                  <c:v>2.3259670672995208E-2</c:v>
                </c:pt>
                <c:pt idx="1215">
                  <c:v>2.3256414958418757E-2</c:v>
                </c:pt>
                <c:pt idx="1216">
                  <c:v>2.3253124434815902E-2</c:v>
                </c:pt>
                <c:pt idx="1217">
                  <c:v>2.3249799102159633E-2</c:v>
                </c:pt>
                <c:pt idx="1218">
                  <c:v>2.3243508283036229E-2</c:v>
                </c:pt>
                <c:pt idx="1219">
                  <c:v>2.3240098848438251E-2</c:v>
                </c:pt>
                <c:pt idx="1220">
                  <c:v>2.3236654609082308E-2</c:v>
                </c:pt>
                <c:pt idx="1221">
                  <c:v>2.3233175565130493E-2</c:v>
                </c:pt>
                <c:pt idx="1222">
                  <c:v>2.3229661716501759E-2</c:v>
                </c:pt>
                <c:pt idx="1223">
                  <c:v>2.3226113063196108E-2</c:v>
                </c:pt>
                <c:pt idx="1224">
                  <c:v>2.3222529605294584E-2</c:v>
                </c:pt>
                <c:pt idx="1225">
                  <c:v>2.3218911342716142E-2</c:v>
                </c:pt>
                <c:pt idx="1226">
                  <c:v>2.3215258275460782E-2</c:v>
                </c:pt>
                <c:pt idx="1227">
                  <c:v>2.3211570403528503E-2</c:v>
                </c:pt>
                <c:pt idx="1228">
                  <c:v>2.3207847727000352E-2</c:v>
                </c:pt>
                <c:pt idx="1229">
                  <c:v>2.3204090245795284E-2</c:v>
                </c:pt>
                <c:pt idx="1230">
                  <c:v>2.3200297959994343E-2</c:v>
                </c:pt>
                <c:pt idx="1231">
                  <c:v>2.3196470869435437E-2</c:v>
                </c:pt>
                <c:pt idx="1232">
                  <c:v>2.3192608974361706E-2</c:v>
                </c:pt>
                <c:pt idx="1233">
                  <c:v>2.318871227453001E-2</c:v>
                </c:pt>
                <c:pt idx="1234">
                  <c:v>2.3184780770102442E-2</c:v>
                </c:pt>
                <c:pt idx="1235">
                  <c:v>2.3180814461079002E-2</c:v>
                </c:pt>
                <c:pt idx="1236">
                  <c:v>2.3176813347297598E-2</c:v>
                </c:pt>
                <c:pt idx="1237">
                  <c:v>2.3172777429001368E-2</c:v>
                </c:pt>
                <c:pt idx="1238">
                  <c:v>2.3168706705947173E-2</c:v>
                </c:pt>
                <c:pt idx="1239">
                  <c:v>2.3164601178378152E-2</c:v>
                </c:pt>
                <c:pt idx="1240">
                  <c:v>2.3160460846051167E-2</c:v>
                </c:pt>
                <c:pt idx="1241">
                  <c:v>2.3156285709209357E-2</c:v>
                </c:pt>
                <c:pt idx="1242">
                  <c:v>2.3152075767609581E-2</c:v>
                </c:pt>
                <c:pt idx="1243">
                  <c:v>2.314783102149498E-2</c:v>
                </c:pt>
                <c:pt idx="1244">
                  <c:v>2.3143551470703461E-2</c:v>
                </c:pt>
                <c:pt idx="1245">
                  <c:v>2.3139237115235023E-2</c:v>
                </c:pt>
                <c:pt idx="1246">
                  <c:v>2.3134887955170713E-2</c:v>
                </c:pt>
                <c:pt idx="1247">
                  <c:v>2.3130503990510531E-2</c:v>
                </c:pt>
                <c:pt idx="1248">
                  <c:v>2.3126085221173431E-2</c:v>
                </c:pt>
                <c:pt idx="1249">
                  <c:v>2.3121631647240459E-2</c:v>
                </c:pt>
                <c:pt idx="1250">
                  <c:v>2.3117143268630569E-2</c:v>
                </c:pt>
                <c:pt idx="1251">
                  <c:v>2.3112620085505853E-2</c:v>
                </c:pt>
                <c:pt idx="1252">
                  <c:v>2.3108062097623172E-2</c:v>
                </c:pt>
                <c:pt idx="1253">
                  <c:v>2.3103469305144619E-2</c:v>
                </c:pt>
                <c:pt idx="1254">
                  <c:v>2.3098841708151241E-2</c:v>
                </c:pt>
                <c:pt idx="1255">
                  <c:v>2.3094179306480944E-2</c:v>
                </c:pt>
                <c:pt idx="1256">
                  <c:v>2.3089482100214775E-2</c:v>
                </c:pt>
                <c:pt idx="1257">
                  <c:v>2.3084750089271688E-2</c:v>
                </c:pt>
                <c:pt idx="1258">
                  <c:v>2.3079983273732729E-2</c:v>
                </c:pt>
                <c:pt idx="1259">
                  <c:v>2.3075181653678944E-2</c:v>
                </c:pt>
                <c:pt idx="1260">
                  <c:v>2.3070345228867195E-2</c:v>
                </c:pt>
                <c:pt idx="1261">
                  <c:v>2.306547399954062E-2</c:v>
                </c:pt>
                <c:pt idx="1262">
                  <c:v>2.3060567965537127E-2</c:v>
                </c:pt>
                <c:pt idx="1263">
                  <c:v>2.3055627127018807E-2</c:v>
                </c:pt>
                <c:pt idx="1264">
                  <c:v>2.305065148382357E-2</c:v>
                </c:pt>
                <c:pt idx="1265">
                  <c:v>2.304564103603246E-2</c:v>
                </c:pt>
                <c:pt idx="1266">
                  <c:v>2.3040595783726525E-2</c:v>
                </c:pt>
                <c:pt idx="1267">
                  <c:v>2.3035515726662625E-2</c:v>
                </c:pt>
                <c:pt idx="1268">
                  <c:v>2.30304008650839E-2</c:v>
                </c:pt>
                <c:pt idx="1269">
                  <c:v>2.3025251198828256E-2</c:v>
                </c:pt>
                <c:pt idx="1270">
                  <c:v>2.3020066728057786E-2</c:v>
                </c:pt>
                <c:pt idx="1271">
                  <c:v>2.3014847452691445E-2</c:v>
                </c:pt>
                <c:pt idx="1272">
                  <c:v>2.3009593372729231E-2</c:v>
                </c:pt>
                <c:pt idx="1273">
                  <c:v>2.3004304488171146E-2</c:v>
                </c:pt>
                <c:pt idx="1274">
                  <c:v>2.2998980799017188E-2</c:v>
                </c:pt>
                <c:pt idx="1275">
                  <c:v>2.2993622305267358E-2</c:v>
                </c:pt>
                <c:pt idx="1276">
                  <c:v>2.2988229006921657E-2</c:v>
                </c:pt>
                <c:pt idx="1277">
                  <c:v>2.2982800904061129E-2</c:v>
                </c:pt>
                <c:pt idx="1278">
                  <c:v>2.2977337996523683E-2</c:v>
                </c:pt>
                <c:pt idx="1279">
                  <c:v>2.2971840284390366E-2</c:v>
                </c:pt>
                <c:pt idx="1280">
                  <c:v>2.2966307767742222E-2</c:v>
                </c:pt>
                <c:pt idx="1281">
                  <c:v>2.2960740446498207E-2</c:v>
                </c:pt>
                <c:pt idx="1282">
                  <c:v>2.2955138320658319E-2</c:v>
                </c:pt>
                <c:pt idx="1283">
                  <c:v>2.2949501390303606E-2</c:v>
                </c:pt>
                <c:pt idx="1284">
                  <c:v>2.2943829655271974E-2</c:v>
                </c:pt>
                <c:pt idx="1285">
                  <c:v>2.2938123115725517E-2</c:v>
                </c:pt>
                <c:pt idx="1286">
                  <c:v>2.2932381771583188E-2</c:v>
                </c:pt>
                <c:pt idx="1287">
                  <c:v>2.2926605622844987E-2</c:v>
                </c:pt>
                <c:pt idx="1288">
                  <c:v>2.2920794669673006E-2</c:v>
                </c:pt>
                <c:pt idx="1289">
                  <c:v>2.291494891174306E-2</c:v>
                </c:pt>
                <c:pt idx="1290">
                  <c:v>2.2909068349379336E-2</c:v>
                </c:pt>
                <c:pt idx="1291">
                  <c:v>2.2903152982419739E-2</c:v>
                </c:pt>
                <c:pt idx="1292">
                  <c:v>2.289720281086427E-2</c:v>
                </c:pt>
                <c:pt idx="1293">
                  <c:v>2.2891217834793975E-2</c:v>
                </c:pt>
                <c:pt idx="1294">
                  <c:v>2.2885198054127809E-2</c:v>
                </c:pt>
                <c:pt idx="1295">
                  <c:v>2.2879143468946816E-2</c:v>
                </c:pt>
                <c:pt idx="1296">
                  <c:v>2.2873054079250998E-2</c:v>
                </c:pt>
                <c:pt idx="1297">
                  <c:v>2.2866929884878262E-2</c:v>
                </c:pt>
                <c:pt idx="1298">
                  <c:v>2.28607708859907E-2</c:v>
                </c:pt>
                <c:pt idx="1299">
                  <c:v>2.2854577082588312E-2</c:v>
                </c:pt>
                <c:pt idx="1300">
                  <c:v>2.2848348474590052E-2</c:v>
                </c:pt>
                <c:pt idx="1301">
                  <c:v>2.2842085062076967E-2</c:v>
                </c:pt>
                <c:pt idx="1302">
                  <c:v>2.2835786845049055E-2</c:v>
                </c:pt>
                <c:pt idx="1303">
                  <c:v>2.2829453823425272E-2</c:v>
                </c:pt>
                <c:pt idx="1304">
                  <c:v>2.2823085997286663E-2</c:v>
                </c:pt>
                <c:pt idx="1305">
                  <c:v>2.2816683366633228E-2</c:v>
                </c:pt>
                <c:pt idx="1306">
                  <c:v>2.2810245931383921E-2</c:v>
                </c:pt>
                <c:pt idx="1307">
                  <c:v>2.2802846244827091E-2</c:v>
                </c:pt>
                <c:pt idx="1308">
                  <c:v>2.2796334228439852E-2</c:v>
                </c:pt>
                <c:pt idx="1309">
                  <c:v>2.2789787407618833E-2</c:v>
                </c:pt>
                <c:pt idx="1310">
                  <c:v>2.2783205782120897E-2</c:v>
                </c:pt>
                <c:pt idx="1311">
                  <c:v>2.277658935218918E-2</c:v>
                </c:pt>
                <c:pt idx="1312">
                  <c:v>2.2769938117661592E-2</c:v>
                </c:pt>
                <c:pt idx="1313">
                  <c:v>2.2763252078781271E-2</c:v>
                </c:pt>
                <c:pt idx="1314">
                  <c:v>2.2756531235224031E-2</c:v>
                </c:pt>
                <c:pt idx="1315">
                  <c:v>2.2749775587151966E-2</c:v>
                </c:pt>
                <c:pt idx="1316">
                  <c:v>2.2742985134565075E-2</c:v>
                </c:pt>
                <c:pt idx="1317">
                  <c:v>2.2736159877463358E-2</c:v>
                </c:pt>
                <c:pt idx="1318">
                  <c:v>2.2729299815927861E-2</c:v>
                </c:pt>
                <c:pt idx="1319">
                  <c:v>2.2722404949796493E-2</c:v>
                </c:pt>
                <c:pt idx="1320">
                  <c:v>2.2715475279150299E-2</c:v>
                </c:pt>
                <c:pt idx="1321">
                  <c:v>2.2708510804070325E-2</c:v>
                </c:pt>
                <c:pt idx="1322">
                  <c:v>2.2701511524475526E-2</c:v>
                </c:pt>
                <c:pt idx="1323">
                  <c:v>2.2694477440284855E-2</c:v>
                </c:pt>
                <c:pt idx="1324">
                  <c:v>2.2687408551660404E-2</c:v>
                </c:pt>
                <c:pt idx="1325">
                  <c:v>2.2680304858521128E-2</c:v>
                </c:pt>
                <c:pt idx="1326">
                  <c:v>2.2673166360867025E-2</c:v>
                </c:pt>
                <c:pt idx="1327">
                  <c:v>2.2665993058779144E-2</c:v>
                </c:pt>
                <c:pt idx="1328">
                  <c:v>2.265878495209539E-2</c:v>
                </c:pt>
                <c:pt idx="1329">
                  <c:v>2.2651542040977857E-2</c:v>
                </c:pt>
                <c:pt idx="1330">
                  <c:v>2.2644264325426544E-2</c:v>
                </c:pt>
                <c:pt idx="1331">
                  <c:v>2.2636951805279359E-2</c:v>
                </c:pt>
                <c:pt idx="1332">
                  <c:v>2.2629604480698395E-2</c:v>
                </c:pt>
                <c:pt idx="1333">
                  <c:v>2.2622222351602606E-2</c:v>
                </c:pt>
                <c:pt idx="1334">
                  <c:v>2.2614805418073036E-2</c:v>
                </c:pt>
                <c:pt idx="1335">
                  <c:v>2.2607353680109687E-2</c:v>
                </c:pt>
                <c:pt idx="1336">
                  <c:v>2.2599867137550467E-2</c:v>
                </c:pt>
                <c:pt idx="1337">
                  <c:v>2.259234579047642E-2</c:v>
                </c:pt>
                <c:pt idx="1338">
                  <c:v>2.2584789639130687E-2</c:v>
                </c:pt>
                <c:pt idx="1339">
                  <c:v>2.2577198683108035E-2</c:v>
                </c:pt>
                <c:pt idx="1340">
                  <c:v>2.2569572922813697E-2</c:v>
                </c:pt>
                <c:pt idx="1341">
                  <c:v>2.256191235784244E-2</c:v>
                </c:pt>
                <c:pt idx="1342">
                  <c:v>2.255421698851845E-2</c:v>
                </c:pt>
                <c:pt idx="1343">
                  <c:v>2.254648681476068E-2</c:v>
                </c:pt>
                <c:pt idx="1344">
                  <c:v>2.2538721836488085E-2</c:v>
                </c:pt>
                <c:pt idx="1345">
                  <c:v>2.2530922053862756E-2</c:v>
                </c:pt>
                <c:pt idx="1346">
                  <c:v>2.2523087466641556E-2</c:v>
                </c:pt>
                <c:pt idx="1347">
                  <c:v>2.2515218074986576E-2</c:v>
                </c:pt>
                <c:pt idx="1348">
                  <c:v>2.2507313878978863E-2</c:v>
                </c:pt>
                <c:pt idx="1349">
                  <c:v>2.2499374878456324E-2</c:v>
                </c:pt>
                <c:pt idx="1350">
                  <c:v>2.249140107341896E-2</c:v>
                </c:pt>
                <c:pt idx="1351">
                  <c:v>2.2483392464028862E-2</c:v>
                </c:pt>
                <c:pt idx="1352">
                  <c:v>2.2475349050123938E-2</c:v>
                </c:pt>
                <c:pt idx="1353">
                  <c:v>2.2467270831866282E-2</c:v>
                </c:pt>
                <c:pt idx="1354">
                  <c:v>2.2459157809174846E-2</c:v>
                </c:pt>
                <c:pt idx="1355">
                  <c:v>2.2451009981968584E-2</c:v>
                </c:pt>
                <c:pt idx="1356">
                  <c:v>2.2442827350409589E-2</c:v>
                </c:pt>
                <c:pt idx="1357">
                  <c:v>2.2434609914416814E-2</c:v>
                </c:pt>
                <c:pt idx="1358">
                  <c:v>2.2426357673909214E-2</c:v>
                </c:pt>
                <c:pt idx="1359">
                  <c:v>2.2418070629048881E-2</c:v>
                </c:pt>
                <c:pt idx="1360">
                  <c:v>2.2409748779754768E-2</c:v>
                </c:pt>
                <c:pt idx="1361">
                  <c:v>2.2401392126026876E-2</c:v>
                </c:pt>
                <c:pt idx="1362">
                  <c:v>2.2393000667865204E-2</c:v>
                </c:pt>
                <c:pt idx="1363">
                  <c:v>2.2384574405269753E-2</c:v>
                </c:pt>
                <c:pt idx="1364">
                  <c:v>2.2376113338321568E-2</c:v>
                </c:pt>
                <c:pt idx="1365">
                  <c:v>2.2367617466939604E-2</c:v>
                </c:pt>
                <c:pt idx="1366">
                  <c:v>2.2359086791204907E-2</c:v>
                </c:pt>
                <c:pt idx="1367">
                  <c:v>2.2350521310955385E-2</c:v>
                </c:pt>
                <c:pt idx="1368">
                  <c:v>2.2341921026272082E-2</c:v>
                </c:pt>
                <c:pt idx="1369">
                  <c:v>2.2333285937317093E-2</c:v>
                </c:pt>
                <c:pt idx="1370">
                  <c:v>2.2324616043847278E-2</c:v>
                </c:pt>
                <c:pt idx="1371">
                  <c:v>2.2315911346105777E-2</c:v>
                </c:pt>
                <c:pt idx="1372">
                  <c:v>2.2307171843849449E-2</c:v>
                </c:pt>
                <c:pt idx="1373">
                  <c:v>2.2298397537321435E-2</c:v>
                </c:pt>
                <c:pt idx="1374">
                  <c:v>2.2289588426278595E-2</c:v>
                </c:pt>
                <c:pt idx="1375">
                  <c:v>2.2280744510964068E-2</c:v>
                </c:pt>
                <c:pt idx="1376">
                  <c:v>2.2271865791215761E-2</c:v>
                </c:pt>
                <c:pt idx="1377">
                  <c:v>2.2262952267114722E-2</c:v>
                </c:pt>
                <c:pt idx="1378">
                  <c:v>2.2254003938579903E-2</c:v>
                </c:pt>
                <c:pt idx="1379">
                  <c:v>2.2245020805611304E-2</c:v>
                </c:pt>
                <c:pt idx="1380">
                  <c:v>2.2236002868452065E-2</c:v>
                </c:pt>
                <c:pt idx="1381">
                  <c:v>2.2226950126778E-2</c:v>
                </c:pt>
                <c:pt idx="1382">
                  <c:v>2.2217862580670156E-2</c:v>
                </c:pt>
                <c:pt idx="1383">
                  <c:v>2.2208740230371671E-2</c:v>
                </c:pt>
                <c:pt idx="1384">
                  <c:v>2.2199583075720453E-2</c:v>
                </c:pt>
                <c:pt idx="1385">
                  <c:v>2.2190391116554409E-2</c:v>
                </c:pt>
                <c:pt idx="1386">
                  <c:v>2.2181164353035632E-2</c:v>
                </c:pt>
                <c:pt idx="1387">
                  <c:v>2.2171902785326214E-2</c:v>
                </c:pt>
                <c:pt idx="1388">
                  <c:v>2.2162606413101971E-2</c:v>
                </c:pt>
                <c:pt idx="1389">
                  <c:v>2.215327523660604E-2</c:v>
                </c:pt>
                <c:pt idx="1390">
                  <c:v>2.2143909255757377E-2</c:v>
                </c:pt>
                <c:pt idx="1391">
                  <c:v>2.213450847055598E-2</c:v>
                </c:pt>
                <c:pt idx="1392">
                  <c:v>2.212507288100185E-2</c:v>
                </c:pt>
                <c:pt idx="1393">
                  <c:v>2.2115602487094987E-2</c:v>
                </c:pt>
                <c:pt idx="1394">
                  <c:v>2.2106097288916438E-2</c:v>
                </c:pt>
                <c:pt idx="1395">
                  <c:v>2.2096557286385154E-2</c:v>
                </c:pt>
                <c:pt idx="1396">
                  <c:v>2.2086982479420092E-2</c:v>
                </c:pt>
                <c:pt idx="1397">
                  <c:v>2.2077372868183343E-2</c:v>
                </c:pt>
                <c:pt idx="1398">
                  <c:v>2.2067728452674906E-2</c:v>
                </c:pt>
                <c:pt idx="1399">
                  <c:v>2.2058049232813737E-2</c:v>
                </c:pt>
                <c:pt idx="1400">
                  <c:v>2.2048335208599834E-2</c:v>
                </c:pt>
                <c:pt idx="1401">
                  <c:v>2.2038586380114245E-2</c:v>
                </c:pt>
                <c:pt idx="1402">
                  <c:v>2.2028802747275922E-2</c:v>
                </c:pt>
                <c:pt idx="1403">
                  <c:v>2.2018984310165912E-2</c:v>
                </c:pt>
                <c:pt idx="1404">
                  <c:v>2.2009131068784216E-2</c:v>
                </c:pt>
                <c:pt idx="1405">
                  <c:v>2.199924302296874E-2</c:v>
                </c:pt>
                <c:pt idx="1406">
                  <c:v>2.1989320172881577E-2</c:v>
                </c:pt>
                <c:pt idx="1407">
                  <c:v>2.1979362518603773E-2</c:v>
                </c:pt>
                <c:pt idx="1408">
                  <c:v>2.196937005989219E-2</c:v>
                </c:pt>
                <c:pt idx="1409">
                  <c:v>2.1959342796989967E-2</c:v>
                </c:pt>
                <c:pt idx="1410">
                  <c:v>2.194928072973501E-2</c:v>
                </c:pt>
                <c:pt idx="1411">
                  <c:v>2.1939183858208366E-2</c:v>
                </c:pt>
                <c:pt idx="1412">
                  <c:v>2.1929052182410036E-2</c:v>
                </c:pt>
                <c:pt idx="1413">
                  <c:v>2.1918885702177926E-2</c:v>
                </c:pt>
                <c:pt idx="1414">
                  <c:v>2.1908684417836222E-2</c:v>
                </c:pt>
                <c:pt idx="1415">
                  <c:v>2.189844832922283E-2</c:v>
                </c:pt>
                <c:pt idx="1416">
                  <c:v>2.1888177436337752E-2</c:v>
                </c:pt>
                <c:pt idx="1417">
                  <c:v>2.1877871739099941E-2</c:v>
                </c:pt>
                <c:pt idx="1418">
                  <c:v>2.1867531237590443E-2</c:v>
                </c:pt>
                <c:pt idx="1419">
                  <c:v>2.1857155931890304E-2</c:v>
                </c:pt>
                <c:pt idx="1420">
                  <c:v>2.1846745821837432E-2</c:v>
                </c:pt>
                <c:pt idx="1421">
                  <c:v>2.1836300907674966E-2</c:v>
                </c:pt>
                <c:pt idx="1422">
                  <c:v>2.182582118907872E-2</c:v>
                </c:pt>
                <c:pt idx="1423">
                  <c:v>2.181530666637288E-2</c:v>
                </c:pt>
                <c:pt idx="1424">
                  <c:v>2.1804757339314307E-2</c:v>
                </c:pt>
                <c:pt idx="1425">
                  <c:v>2.1794173207984047E-2</c:v>
                </c:pt>
                <c:pt idx="1426">
                  <c:v>2.1783554272544192E-2</c:v>
                </c:pt>
                <c:pt idx="1427">
                  <c:v>2.1772900532751605E-2</c:v>
                </c:pt>
                <c:pt idx="1428">
                  <c:v>2.1762211988768376E-2</c:v>
                </c:pt>
                <c:pt idx="1429">
                  <c:v>2.1751488640513461E-2</c:v>
                </c:pt>
                <c:pt idx="1430">
                  <c:v>2.1740730488067905E-2</c:v>
                </c:pt>
                <c:pt idx="1431">
                  <c:v>2.1729937531350663E-2</c:v>
                </c:pt>
                <c:pt idx="1432">
                  <c:v>2.1719109770442779E-2</c:v>
                </c:pt>
                <c:pt idx="1433">
                  <c:v>2.1708247205263209E-2</c:v>
                </c:pt>
                <c:pt idx="1434">
                  <c:v>2.1697349835892998E-2</c:v>
                </c:pt>
                <c:pt idx="1435">
                  <c:v>2.1686417662332147E-2</c:v>
                </c:pt>
                <c:pt idx="1436">
                  <c:v>2.1675450684499609E-2</c:v>
                </c:pt>
                <c:pt idx="1437">
                  <c:v>2.1664448902557476E-2</c:v>
                </c:pt>
                <c:pt idx="1438">
                  <c:v>2.165341231626261E-2</c:v>
                </c:pt>
                <c:pt idx="1439">
                  <c:v>2.1642340925939196E-2</c:v>
                </c:pt>
                <c:pt idx="1440">
                  <c:v>2.1631234731182003E-2</c:v>
                </c:pt>
                <c:pt idx="1441">
                  <c:v>2.1620093732396262E-2</c:v>
                </c:pt>
                <c:pt idx="1442">
                  <c:v>2.160891792941988E-2</c:v>
                </c:pt>
                <c:pt idx="1443">
                  <c:v>2.1597707322171811E-2</c:v>
                </c:pt>
                <c:pt idx="1444">
                  <c:v>2.1586461910814148E-2</c:v>
                </c:pt>
                <c:pt idx="1445">
                  <c:v>2.1575181695184797E-2</c:v>
                </c:pt>
                <c:pt idx="1446">
                  <c:v>2.1563866675445853E-2</c:v>
                </c:pt>
                <c:pt idx="1447">
                  <c:v>2.1552516851516268E-2</c:v>
                </c:pt>
                <c:pt idx="1448">
                  <c:v>2.1541132223396042E-2</c:v>
                </c:pt>
                <c:pt idx="1449">
                  <c:v>2.1529712791085176E-2</c:v>
                </c:pt>
                <c:pt idx="1450">
                  <c:v>2.1518258554664715E-2</c:v>
                </c:pt>
                <c:pt idx="1451">
                  <c:v>2.1506796502303027E-2</c:v>
                </c:pt>
                <c:pt idx="1452">
                  <c:v>2.1495384762905134E-2</c:v>
                </c:pt>
                <c:pt idx="1453">
                  <c:v>2.1484025412390473E-2</c:v>
                </c:pt>
                <c:pt idx="1454">
                  <c:v>2.1472718450759043E-2</c:v>
                </c:pt>
                <c:pt idx="1455">
                  <c:v>2.1461463878010845E-2</c:v>
                </c:pt>
                <c:pt idx="1456">
                  <c:v>2.1450261694226924E-2</c:v>
                </c:pt>
                <c:pt idx="1457">
                  <c:v>2.1439111899326235E-2</c:v>
                </c:pt>
                <c:pt idx="1458">
                  <c:v>2.1428014493227732E-2</c:v>
                </c:pt>
                <c:pt idx="1459">
                  <c:v>2.1416969476093506E-2</c:v>
                </c:pt>
                <c:pt idx="1460">
                  <c:v>2.1405976847680419E-2</c:v>
                </c:pt>
                <c:pt idx="1461">
                  <c:v>2.139503660823161E-2</c:v>
                </c:pt>
                <c:pt idx="1462">
                  <c:v>2.1384148757666033E-2</c:v>
                </c:pt>
                <c:pt idx="1463">
                  <c:v>2.1371769649374261E-2</c:v>
                </c:pt>
                <c:pt idx="1464">
                  <c:v>2.1360994060712901E-2</c:v>
                </c:pt>
                <c:pt idx="1465">
                  <c:v>2.135027086077268E-2</c:v>
                </c:pt>
                <c:pt idx="1466">
                  <c:v>2.1339600049634644E-2</c:v>
                </c:pt>
                <c:pt idx="1467">
                  <c:v>2.1328981627379839E-2</c:v>
                </c:pt>
                <c:pt idx="1468">
                  <c:v>2.1318415594008266E-2</c:v>
                </c:pt>
                <c:pt idx="1469">
                  <c:v>2.1307901949438879E-2</c:v>
                </c:pt>
                <c:pt idx="1470">
                  <c:v>2.129744069359063E-2</c:v>
                </c:pt>
                <c:pt idx="1471">
                  <c:v>2.1287031826787706E-2</c:v>
                </c:pt>
                <c:pt idx="1472">
                  <c:v>2.1276675348543828E-2</c:v>
                </c:pt>
                <c:pt idx="1473">
                  <c:v>2.1266371259264227E-2</c:v>
                </c:pt>
                <c:pt idx="1474">
                  <c:v>2.1256119558705766E-2</c:v>
                </c:pt>
                <c:pt idx="1475">
                  <c:v>2.1245920247030536E-2</c:v>
                </c:pt>
                <c:pt idx="1476">
                  <c:v>2.1235773324076446E-2</c:v>
                </c:pt>
                <c:pt idx="1477">
                  <c:v>2.122567878992454E-2</c:v>
                </c:pt>
                <c:pt idx="1478">
                  <c:v>2.1215243949685103E-2</c:v>
                </c:pt>
                <c:pt idx="1479">
                  <c:v>2.1205646888108332E-2</c:v>
                </c:pt>
                <c:pt idx="1480">
                  <c:v>2.1195709520281936E-2</c:v>
                </c:pt>
                <c:pt idx="1481">
                  <c:v>2.1185824541257725E-2</c:v>
                </c:pt>
                <c:pt idx="1482">
                  <c:v>2.11759919510357E-2</c:v>
                </c:pt>
                <c:pt idx="1483">
                  <c:v>2.116621174961586E-2</c:v>
                </c:pt>
                <c:pt idx="1484">
                  <c:v>2.1156483936917159E-2</c:v>
                </c:pt>
                <c:pt idx="1485">
                  <c:v>2.1146808512939597E-2</c:v>
                </c:pt>
                <c:pt idx="1486">
                  <c:v>2.113718547776422E-2</c:v>
                </c:pt>
                <c:pt idx="1487">
                  <c:v>2.1127614831309982E-2</c:v>
                </c:pt>
                <c:pt idx="1488">
                  <c:v>2.111809657365793E-2</c:v>
                </c:pt>
                <c:pt idx="1489">
                  <c:v>2.110863070464597E-2</c:v>
                </c:pt>
                <c:pt idx="1490">
                  <c:v>2.1099217224436195E-2</c:v>
                </c:pt>
                <c:pt idx="1491">
                  <c:v>2.108985613294756E-2</c:v>
                </c:pt>
                <c:pt idx="1492">
                  <c:v>2.1080547430180063E-2</c:v>
                </c:pt>
                <c:pt idx="1493">
                  <c:v>2.1071291116214752E-2</c:v>
                </c:pt>
                <c:pt idx="1494">
                  <c:v>2.1062087190808487E-2</c:v>
                </c:pt>
                <c:pt idx="1495">
                  <c:v>2.1052935654204408E-2</c:v>
                </c:pt>
                <c:pt idx="1496">
                  <c:v>2.1043836506321467E-2</c:v>
                </c:pt>
                <c:pt idx="1497">
                  <c:v>2.1034789747159666E-2</c:v>
                </c:pt>
                <c:pt idx="1498">
                  <c:v>2.1025795376637957E-2</c:v>
                </c:pt>
                <c:pt idx="1499">
                  <c:v>2.1016853394918433E-2</c:v>
                </c:pt>
                <c:pt idx="1500">
                  <c:v>2.1007963801920049E-2</c:v>
                </c:pt>
                <c:pt idx="1501">
                  <c:v>2.0999126597480711E-2</c:v>
                </c:pt>
                <c:pt idx="1502">
                  <c:v>2.0990341781843558E-2</c:v>
                </c:pt>
                <c:pt idx="1503">
                  <c:v>2.0981609354846498E-2</c:v>
                </c:pt>
                <c:pt idx="1504">
                  <c:v>2.097292931648953E-2</c:v>
                </c:pt>
                <c:pt idx="1505">
                  <c:v>2.0964301666853702E-2</c:v>
                </c:pt>
                <c:pt idx="1506">
                  <c:v>2.0955726405857966E-2</c:v>
                </c:pt>
                <c:pt idx="1507">
                  <c:v>2.094720353358337E-2</c:v>
                </c:pt>
                <c:pt idx="1508">
                  <c:v>2.0938733049948866E-2</c:v>
                </c:pt>
                <c:pt idx="1509">
                  <c:v>2.0930314955035501E-2</c:v>
                </c:pt>
                <c:pt idx="1510">
                  <c:v>2.0921949248681182E-2</c:v>
                </c:pt>
                <c:pt idx="1511">
                  <c:v>2.0913635931129049E-2</c:v>
                </c:pt>
                <c:pt idx="1512">
                  <c:v>2.0905375002054916E-2</c:v>
                </c:pt>
                <c:pt idx="1513">
                  <c:v>2.0897166461701921E-2</c:v>
                </c:pt>
                <c:pt idx="1514">
                  <c:v>2.0889010310070066E-2</c:v>
                </c:pt>
                <c:pt idx="1515">
                  <c:v>2.0876299346678229E-2</c:v>
                </c:pt>
                <c:pt idx="1516">
                  <c:v>2.0868277908634436E-2</c:v>
                </c:pt>
                <c:pt idx="1517">
                  <c:v>2.086030885914969E-2</c:v>
                </c:pt>
                <c:pt idx="1518">
                  <c:v>2.0852392198386083E-2</c:v>
                </c:pt>
                <c:pt idx="1519">
                  <c:v>2.0844527926262568E-2</c:v>
                </c:pt>
                <c:pt idx="1520">
                  <c:v>2.08367160426981E-2</c:v>
                </c:pt>
                <c:pt idx="1521">
                  <c:v>2.0828956547773725E-2</c:v>
                </c:pt>
                <c:pt idx="1522">
                  <c:v>2.0821249441489442E-2</c:v>
                </c:pt>
                <c:pt idx="1523">
                  <c:v>2.0813594723764206E-2</c:v>
                </c:pt>
                <c:pt idx="1524">
                  <c:v>2.0805992394760109E-2</c:v>
                </c:pt>
                <c:pt idx="1525">
                  <c:v>2.0798442454234012E-2</c:v>
                </c:pt>
                <c:pt idx="1526">
                  <c:v>2.0790944902429054E-2</c:v>
                </c:pt>
                <c:pt idx="1527">
                  <c:v>2.0783499739102096E-2</c:v>
                </c:pt>
                <c:pt idx="1528">
                  <c:v>2.0776106964415231E-2</c:v>
                </c:pt>
                <c:pt idx="1529">
                  <c:v>2.0767722228475227E-2</c:v>
                </c:pt>
                <c:pt idx="1530">
                  <c:v>2.0760441714963163E-2</c:v>
                </c:pt>
                <c:pt idx="1531">
                  <c:v>2.0753213590172237E-2</c:v>
                </c:pt>
                <c:pt idx="1532">
                  <c:v>2.0746037854021404E-2</c:v>
                </c:pt>
                <c:pt idx="1533">
                  <c:v>2.0738914506267525E-2</c:v>
                </c:pt>
                <c:pt idx="1534">
                  <c:v>2.0731843547234785E-2</c:v>
                </c:pt>
                <c:pt idx="1535">
                  <c:v>2.0724824976761091E-2</c:v>
                </c:pt>
                <c:pt idx="1536">
                  <c:v>2.0717858794846444E-2</c:v>
                </c:pt>
                <c:pt idx="1537">
                  <c:v>2.0710945001490844E-2</c:v>
                </c:pt>
                <c:pt idx="1538">
                  <c:v>2.0704083596694289E-2</c:v>
                </c:pt>
                <c:pt idx="1539">
                  <c:v>2.0697274580456781E-2</c:v>
                </c:pt>
                <c:pt idx="1540">
                  <c:v>2.069051795277832E-2</c:v>
                </c:pt>
                <c:pt idx="1541">
                  <c:v>2.0683813713739951E-2</c:v>
                </c:pt>
                <c:pt idx="1542">
                  <c:v>2.0677161863098537E-2</c:v>
                </c:pt>
                <c:pt idx="1543">
                  <c:v>2.0670562401097214E-2</c:v>
                </c:pt>
                <c:pt idx="1544">
                  <c:v>2.0664015327654939E-2</c:v>
                </c:pt>
                <c:pt idx="1545">
                  <c:v>2.065752064277171E-2</c:v>
                </c:pt>
                <c:pt idx="1546">
                  <c:v>2.0651078346285434E-2</c:v>
                </c:pt>
                <c:pt idx="1547">
                  <c:v>2.0644688438601344E-2</c:v>
                </c:pt>
                <c:pt idx="1548">
                  <c:v>2.0638350919314208E-2</c:v>
                </c:pt>
                <c:pt idx="1549">
                  <c:v>2.0632065788505072E-2</c:v>
                </c:pt>
                <c:pt idx="1550">
                  <c:v>2.0625833046254982E-2</c:v>
                </c:pt>
                <c:pt idx="1551">
                  <c:v>2.0619652692644985E-2</c:v>
                </c:pt>
                <c:pt idx="1552">
                  <c:v>2.0613524727431942E-2</c:v>
                </c:pt>
                <c:pt idx="1553">
                  <c:v>2.0607449150858992E-2</c:v>
                </c:pt>
                <c:pt idx="1554">
                  <c:v>2.0601425962682995E-2</c:v>
                </c:pt>
                <c:pt idx="1555">
                  <c:v>2.0595455163066045E-2</c:v>
                </c:pt>
                <c:pt idx="1556">
                  <c:v>2.0589536752008142E-2</c:v>
                </c:pt>
                <c:pt idx="1557">
                  <c:v>2.0583670729347192E-2</c:v>
                </c:pt>
                <c:pt idx="1558">
                  <c:v>2.0577857095326335E-2</c:v>
                </c:pt>
                <c:pt idx="1559">
                  <c:v>2.0572095849783478E-2</c:v>
                </c:pt>
                <c:pt idx="1560">
                  <c:v>2.0566386992718622E-2</c:v>
                </c:pt>
                <c:pt idx="1561">
                  <c:v>2.0560730524212811E-2</c:v>
                </c:pt>
                <c:pt idx="1562">
                  <c:v>2.0555126444103955E-2</c:v>
                </c:pt>
                <c:pt idx="1563">
                  <c:v>2.0549574752635191E-2</c:v>
                </c:pt>
                <c:pt idx="1564">
                  <c:v>2.0544075449482335E-2</c:v>
                </c:pt>
                <c:pt idx="1565">
                  <c:v>2.0538628534969572E-2</c:v>
                </c:pt>
                <c:pt idx="1566">
                  <c:v>2.0533234008934809E-2</c:v>
                </c:pt>
                <c:pt idx="1567">
                  <c:v>2.0527891871378046E-2</c:v>
                </c:pt>
                <c:pt idx="1568">
                  <c:v>2.0522602122299283E-2</c:v>
                </c:pt>
                <c:pt idx="1569">
                  <c:v>2.051736476169852E-2</c:v>
                </c:pt>
                <c:pt idx="1570">
                  <c:v>2.0512179789575757E-2</c:v>
                </c:pt>
                <c:pt idx="1571">
                  <c:v>2.0507047205930995E-2</c:v>
                </c:pt>
                <c:pt idx="1572">
                  <c:v>2.0501967010764233E-2</c:v>
                </c:pt>
                <c:pt idx="1573">
                  <c:v>2.0496939204075471E-2</c:v>
                </c:pt>
                <c:pt idx="1574">
                  <c:v>2.0491963785945755E-2</c:v>
                </c:pt>
                <c:pt idx="1575">
                  <c:v>2.0487040756131947E-2</c:v>
                </c:pt>
                <c:pt idx="1576">
                  <c:v>2.0482170114877185E-2</c:v>
                </c:pt>
                <c:pt idx="1577">
                  <c:v>2.0477351862019377E-2</c:v>
                </c:pt>
                <c:pt idx="1578">
                  <c:v>2.0472585997720616E-2</c:v>
                </c:pt>
                <c:pt idx="1579">
                  <c:v>2.0467872521818808E-2</c:v>
                </c:pt>
                <c:pt idx="1580">
                  <c:v>2.0463211434395001E-2</c:v>
                </c:pt>
                <c:pt idx="1581">
                  <c:v>2.0458602735449194E-2</c:v>
                </c:pt>
                <c:pt idx="1582">
                  <c:v>2.0454046424981387E-2</c:v>
                </c:pt>
                <c:pt idx="1583">
                  <c:v>2.044954250299158E-2</c:v>
                </c:pt>
                <c:pt idx="1584">
                  <c:v>2.0445090969317681E-2</c:v>
                </c:pt>
                <c:pt idx="1585">
                  <c:v>2.0440691824202828E-2</c:v>
                </c:pt>
                <c:pt idx="1586">
                  <c:v>2.0436345067484929E-2</c:v>
                </c:pt>
                <c:pt idx="1587">
                  <c:v>2.043205069924503E-2</c:v>
                </c:pt>
                <c:pt idx="1588">
                  <c:v>2.0427808719483131E-2</c:v>
                </c:pt>
                <c:pt idx="1589">
                  <c:v>2.0423619128118187E-2</c:v>
                </c:pt>
                <c:pt idx="1590">
                  <c:v>2.0419481925231242E-2</c:v>
                </c:pt>
                <c:pt idx="1591">
                  <c:v>2.0415397110741251E-2</c:v>
                </c:pt>
                <c:pt idx="1592">
                  <c:v>2.0411364684729261E-2</c:v>
                </c:pt>
                <c:pt idx="1593">
                  <c:v>2.0407384647114224E-2</c:v>
                </c:pt>
                <c:pt idx="1594">
                  <c:v>2.0403456997977187E-2</c:v>
                </c:pt>
                <c:pt idx="1595">
                  <c:v>2.0399581737237105E-2</c:v>
                </c:pt>
                <c:pt idx="1596">
                  <c:v>2.0395758864975022E-2</c:v>
                </c:pt>
                <c:pt idx="1597">
                  <c:v>2.0391988381109893E-2</c:v>
                </c:pt>
                <c:pt idx="1598">
                  <c:v>2.0388270285641719E-2</c:v>
                </c:pt>
                <c:pt idx="1599">
                  <c:v>2.0384604578651544E-2</c:v>
                </c:pt>
                <c:pt idx="1600">
                  <c:v>2.0380991260058323E-2</c:v>
                </c:pt>
                <c:pt idx="1601">
                  <c:v>2.0377430329943103E-2</c:v>
                </c:pt>
                <c:pt idx="1602">
                  <c:v>2.0373921788224836E-2</c:v>
                </c:pt>
                <c:pt idx="1603">
                  <c:v>2.0370465634984569E-2</c:v>
                </c:pt>
                <c:pt idx="1604">
                  <c:v>2.0367061869979164E-2</c:v>
                </c:pt>
                <c:pt idx="1605">
                  <c:v>2.0363710493532805E-2</c:v>
                </c:pt>
                <c:pt idx="1606">
                  <c:v>2.0360411505402354E-2</c:v>
                </c:pt>
                <c:pt idx="1607">
                  <c:v>2.0357164905830949E-2</c:v>
                </c:pt>
                <c:pt idx="1608">
                  <c:v>2.0353970694575452E-2</c:v>
                </c:pt>
                <c:pt idx="1609">
                  <c:v>2.0350828871716908E-2</c:v>
                </c:pt>
                <c:pt idx="1610">
                  <c:v>2.0347739437417411E-2</c:v>
                </c:pt>
                <c:pt idx="1611">
                  <c:v>2.0344702391352776E-2</c:v>
                </c:pt>
                <c:pt idx="1612">
                  <c:v>2.034171773376614E-2</c:v>
                </c:pt>
                <c:pt idx="1613">
                  <c:v>2.0338785464576459E-2</c:v>
                </c:pt>
                <c:pt idx="1614">
                  <c:v>2.0335905583783731E-2</c:v>
                </c:pt>
                <c:pt idx="1615">
                  <c:v>2.0333078091387957E-2</c:v>
                </c:pt>
                <c:pt idx="1616">
                  <c:v>2.0330302987470183E-2</c:v>
                </c:pt>
                <c:pt idx="1617">
                  <c:v>2.0327580271868317E-2</c:v>
                </c:pt>
                <c:pt idx="1618">
                  <c:v>2.0324909944744451E-2</c:v>
                </c:pt>
                <c:pt idx="1619">
                  <c:v>2.0321922291282046E-2</c:v>
                </c:pt>
                <c:pt idx="1620">
                  <c:v>2.031936422492775E-2</c:v>
                </c:pt>
                <c:pt idx="1621">
                  <c:v>2.0316858547051453E-2</c:v>
                </c:pt>
                <c:pt idx="1622">
                  <c:v>2.0314405257491064E-2</c:v>
                </c:pt>
                <c:pt idx="1623">
                  <c:v>2.0312004356408675E-2</c:v>
                </c:pt>
                <c:pt idx="1624">
                  <c:v>2.030965584372324E-2</c:v>
                </c:pt>
                <c:pt idx="1625">
                  <c:v>2.0307359719353713E-2</c:v>
                </c:pt>
                <c:pt idx="1626">
                  <c:v>2.0305115983381139E-2</c:v>
                </c:pt>
                <c:pt idx="1627">
                  <c:v>2.0302924635805519E-2</c:v>
                </c:pt>
                <c:pt idx="1628">
                  <c:v>2.03007856767079E-2</c:v>
                </c:pt>
                <c:pt idx="1629">
                  <c:v>2.0298699105926188E-2</c:v>
                </c:pt>
                <c:pt idx="1630">
                  <c:v>2.0296664923460384E-2</c:v>
                </c:pt>
                <c:pt idx="1631">
                  <c:v>2.0294683129472579E-2</c:v>
                </c:pt>
                <c:pt idx="1632">
                  <c:v>2.0292753723881729E-2</c:v>
                </c:pt>
                <c:pt idx="1633">
                  <c:v>2.0290876706606786E-2</c:v>
                </c:pt>
                <c:pt idx="1634">
                  <c:v>2.0289052077809844E-2</c:v>
                </c:pt>
                <c:pt idx="1635">
                  <c:v>2.0287279837409855E-2</c:v>
                </c:pt>
                <c:pt idx="1636">
                  <c:v>2.0285559985325774E-2</c:v>
                </c:pt>
                <c:pt idx="1637">
                  <c:v>2.0283892521638647E-2</c:v>
                </c:pt>
                <c:pt idx="1638">
                  <c:v>2.0282277446267427E-2</c:v>
                </c:pt>
                <c:pt idx="1639">
                  <c:v>2.0280714759374208E-2</c:v>
                </c:pt>
                <c:pt idx="1640">
                  <c:v>2.0279204460796896E-2</c:v>
                </c:pt>
                <c:pt idx="1641">
                  <c:v>2.0277746550616538E-2</c:v>
                </c:pt>
                <c:pt idx="1642">
                  <c:v>2.0276341028752087E-2</c:v>
                </c:pt>
                <c:pt idx="1643">
                  <c:v>2.0274987895446683E-2</c:v>
                </c:pt>
                <c:pt idx="1644">
                  <c:v>2.0273687150457187E-2</c:v>
                </c:pt>
                <c:pt idx="1645">
                  <c:v>2.0272438793783598E-2</c:v>
                </c:pt>
                <c:pt idx="1646">
                  <c:v>2.0271242825506963E-2</c:v>
                </c:pt>
                <c:pt idx="1647">
                  <c:v>2.0270099245546236E-2</c:v>
                </c:pt>
                <c:pt idx="1648">
                  <c:v>2.0269008054063509E-2</c:v>
                </c:pt>
                <c:pt idx="1649">
                  <c:v>2.0267969250896689E-2</c:v>
                </c:pt>
                <c:pt idx="1650">
                  <c:v>2.0266982836126823E-2</c:v>
                </c:pt>
                <c:pt idx="1651">
                  <c:v>2.0266048809672865E-2</c:v>
                </c:pt>
                <c:pt idx="1652">
                  <c:v>2.0265167171696907E-2</c:v>
                </c:pt>
                <c:pt idx="1653">
                  <c:v>2.0264337922117903E-2</c:v>
                </c:pt>
                <c:pt idx="1654">
                  <c:v>2.026356106077376E-2</c:v>
                </c:pt>
                <c:pt idx="1655">
                  <c:v>2.0262836587826571E-2</c:v>
                </c:pt>
                <c:pt idx="1656">
                  <c:v>2.0262164503357383E-2</c:v>
                </c:pt>
                <c:pt idx="1657">
                  <c:v>2.0261544807204102E-2</c:v>
                </c:pt>
                <c:pt idx="1658">
                  <c:v>2.0260977499366728E-2</c:v>
                </c:pt>
                <c:pt idx="1659">
                  <c:v>2.0260462580007355E-2</c:v>
                </c:pt>
                <c:pt idx="1660">
                  <c:v>2.0260000048963889E-2</c:v>
                </c:pt>
                <c:pt idx="1661">
                  <c:v>2.025958990623633E-2</c:v>
                </c:pt>
                <c:pt idx="1662">
                  <c:v>2.0259232151986772E-2</c:v>
                </c:pt>
                <c:pt idx="1663">
                  <c:v>2.0258926785972076E-2</c:v>
                </c:pt>
                <c:pt idx="1664">
                  <c:v>2.0258673808435379E-2</c:v>
                </c:pt>
                <c:pt idx="1665">
                  <c:v>2.0258473219295636E-2</c:v>
                </c:pt>
                <c:pt idx="1666">
                  <c:v>2.0258325018390755E-2</c:v>
                </c:pt>
                <c:pt idx="1667">
                  <c:v>2.025822920604492E-2</c:v>
                </c:pt>
                <c:pt idx="1668">
                  <c:v>2.02581857818529E-2</c:v>
                </c:pt>
                <c:pt idx="1669">
                  <c:v>2.0258194746219926E-2</c:v>
                </c:pt>
                <c:pt idx="1670">
                  <c:v>2.025825609890286E-2</c:v>
                </c:pt>
                <c:pt idx="1671">
                  <c:v>2.0258369839982748E-2</c:v>
                </c:pt>
                <c:pt idx="1672">
                  <c:v>2.0258535969297498E-2</c:v>
                </c:pt>
                <c:pt idx="1673">
                  <c:v>2.0258754487171293E-2</c:v>
                </c:pt>
                <c:pt idx="1674">
                  <c:v>2.0259025393198904E-2</c:v>
                </c:pt>
                <c:pt idx="1675">
                  <c:v>2.0259348687866607E-2</c:v>
                </c:pt>
                <c:pt idx="1676">
                  <c:v>2.0259724370688126E-2</c:v>
                </c:pt>
                <c:pt idx="1677">
                  <c:v>2.0260152441987644E-2</c:v>
                </c:pt>
                <c:pt idx="1678">
                  <c:v>2.0260632901603071E-2</c:v>
                </c:pt>
                <c:pt idx="1679">
                  <c:v>2.0261165749615451E-2</c:v>
                </c:pt>
                <c:pt idx="1680">
                  <c:v>2.0261750986024785E-2</c:v>
                </c:pt>
                <c:pt idx="1681">
                  <c:v>2.0262388610750026E-2</c:v>
                </c:pt>
                <c:pt idx="1682">
                  <c:v>2.0263078623953268E-2</c:v>
                </c:pt>
                <c:pt idx="1683">
                  <c:v>2.0263821025391371E-2</c:v>
                </c:pt>
                <c:pt idx="1684">
                  <c:v>2.0264615815307474E-2</c:v>
                </c:pt>
                <c:pt idx="1685">
                  <c:v>2.0265462993458438E-2</c:v>
                </c:pt>
                <c:pt idx="1686">
                  <c:v>2.0266362560087403E-2</c:v>
                </c:pt>
                <c:pt idx="1687">
                  <c:v>2.0267314515113322E-2</c:v>
                </c:pt>
                <c:pt idx="1688">
                  <c:v>2.0268318858455148E-2</c:v>
                </c:pt>
                <c:pt idx="1689">
                  <c:v>2.0269375590193928E-2</c:v>
                </c:pt>
                <c:pt idx="1690">
                  <c:v>2.0270484710329661E-2</c:v>
                </c:pt>
                <c:pt idx="1691">
                  <c:v>2.0271646218862349E-2</c:v>
                </c:pt>
                <c:pt idx="1692">
                  <c:v>2.0272860115791991E-2</c:v>
                </c:pt>
                <c:pt idx="1693">
                  <c:v>2.0274126400956494E-2</c:v>
                </c:pt>
                <c:pt idx="1694">
                  <c:v>2.0275445074598997E-2</c:v>
                </c:pt>
                <c:pt idx="1695">
                  <c:v>2.0276816136638454E-2</c:v>
                </c:pt>
                <c:pt idx="1696">
                  <c:v>2.0278239586912772E-2</c:v>
                </c:pt>
                <c:pt idx="1697">
                  <c:v>2.0279715425827183E-2</c:v>
                </c:pt>
                <c:pt idx="1698">
                  <c:v>2.0281243652976455E-2</c:v>
                </c:pt>
                <c:pt idx="1699">
                  <c:v>2.0282824268441635E-2</c:v>
                </c:pt>
                <c:pt idx="1700">
                  <c:v>2.0284457272384815E-2</c:v>
                </c:pt>
                <c:pt idx="1701">
                  <c:v>2.0286142664643902E-2</c:v>
                </c:pt>
                <c:pt idx="1702">
                  <c:v>2.028788044538099E-2</c:v>
                </c:pt>
                <c:pt idx="1703">
                  <c:v>2.0289670614352939E-2</c:v>
                </c:pt>
                <c:pt idx="1704">
                  <c:v>2.0291513171802888E-2</c:v>
                </c:pt>
                <c:pt idx="1705">
                  <c:v>2.0293408117649792E-2</c:v>
                </c:pt>
                <c:pt idx="1706">
                  <c:v>2.0295355451893649E-2</c:v>
                </c:pt>
                <c:pt idx="1707">
                  <c:v>2.0297355174453413E-2</c:v>
                </c:pt>
                <c:pt idx="1708">
                  <c:v>2.0299407285491178E-2</c:v>
                </c:pt>
                <c:pt idx="1709">
                  <c:v>2.030151178484485E-2</c:v>
                </c:pt>
                <c:pt idx="1710">
                  <c:v>2.0303668672676523E-2</c:v>
                </c:pt>
                <c:pt idx="1711">
                  <c:v>2.0305848751172029E-2</c:v>
                </c:pt>
                <c:pt idx="1712">
                  <c:v>2.0307989133361293E-2</c:v>
                </c:pt>
                <c:pt idx="1713">
                  <c:v>2.0310087573289781E-2</c:v>
                </c:pt>
                <c:pt idx="1714">
                  <c:v>2.0312144070795402E-2</c:v>
                </c:pt>
                <c:pt idx="1715">
                  <c:v>2.0314158626121293E-2</c:v>
                </c:pt>
                <c:pt idx="1716">
                  <c:v>2.0316131239024315E-2</c:v>
                </c:pt>
                <c:pt idx="1717">
                  <c:v>2.0318061909585516E-2</c:v>
                </c:pt>
                <c:pt idx="1718">
                  <c:v>2.0319950637885942E-2</c:v>
                </c:pt>
                <c:pt idx="1719">
                  <c:v>2.0321797423844545E-2</c:v>
                </c:pt>
                <c:pt idx="1720">
                  <c:v>2.0323602267461327E-2</c:v>
                </c:pt>
                <c:pt idx="1721">
                  <c:v>2.0325365168817333E-2</c:v>
                </c:pt>
                <c:pt idx="1722">
                  <c:v>2.0327086127750471E-2</c:v>
                </c:pt>
                <c:pt idx="1723">
                  <c:v>2.0329001580089434E-2</c:v>
                </c:pt>
                <c:pt idx="1724">
                  <c:v>2.0330632662506343E-2</c:v>
                </c:pt>
                <c:pt idx="1725">
                  <c:v>2.0332221802905615E-2</c:v>
                </c:pt>
                <c:pt idx="1726">
                  <c:v>2.0333769000719926E-2</c:v>
                </c:pt>
                <c:pt idx="1727">
                  <c:v>2.0335274256273461E-2</c:v>
                </c:pt>
                <c:pt idx="1728">
                  <c:v>2.0336737569485175E-2</c:v>
                </c:pt>
                <c:pt idx="1729">
                  <c:v>2.0338158940436113E-2</c:v>
                </c:pt>
                <c:pt idx="1730">
                  <c:v>2.0339538369045229E-2</c:v>
                </c:pt>
                <c:pt idx="1731">
                  <c:v>2.0340875855312524E-2</c:v>
                </c:pt>
                <c:pt idx="1732">
                  <c:v>2.034217139915695E-2</c:v>
                </c:pt>
                <c:pt idx="1733">
                  <c:v>2.03434250007406E-2</c:v>
                </c:pt>
                <c:pt idx="1734">
                  <c:v>2.0344636660063475E-2</c:v>
                </c:pt>
                <c:pt idx="1735">
                  <c:v>2.0345806376963482E-2</c:v>
                </c:pt>
                <c:pt idx="1736">
                  <c:v>2.0346934151521667E-2</c:v>
                </c:pt>
                <c:pt idx="1737">
                  <c:v>2.0348019983819077E-2</c:v>
                </c:pt>
                <c:pt idx="1738">
                  <c:v>2.0349063873693618E-2</c:v>
                </c:pt>
                <c:pt idx="1739">
                  <c:v>2.0352612899925626E-2</c:v>
                </c:pt>
                <c:pt idx="1740">
                  <c:v>2.0351025826579328E-2</c:v>
                </c:pt>
                <c:pt idx="1741">
                  <c:v>2.035194388950945E-2</c:v>
                </c:pt>
                <c:pt idx="1742">
                  <c:v>2.035282001009775E-2</c:v>
                </c:pt>
                <c:pt idx="1743">
                  <c:v>2.0353654188344228E-2</c:v>
                </c:pt>
                <c:pt idx="1744">
                  <c:v>2.0354446424248884E-2</c:v>
                </c:pt>
                <c:pt idx="1745">
                  <c:v>2.0355196717811719E-2</c:v>
                </c:pt>
                <c:pt idx="1746">
                  <c:v>2.0355905069032731E-2</c:v>
                </c:pt>
                <c:pt idx="1747">
                  <c:v>2.0356571477992969E-2</c:v>
                </c:pt>
                <c:pt idx="1748">
                  <c:v>2.0357195944530337E-2</c:v>
                </c:pt>
                <c:pt idx="1749">
                  <c:v>2.0357778468725884E-2</c:v>
                </c:pt>
                <c:pt idx="1750">
                  <c:v>2.0358319050660656E-2</c:v>
                </c:pt>
                <c:pt idx="1751">
                  <c:v>2.0358817690172559E-2</c:v>
                </c:pt>
                <c:pt idx="1752">
                  <c:v>2.0359274387423687E-2</c:v>
                </c:pt>
                <c:pt idx="1753">
                  <c:v>2.0359689142332993E-2</c:v>
                </c:pt>
                <c:pt idx="1754">
                  <c:v>2.0360061954819431E-2</c:v>
                </c:pt>
                <c:pt idx="1755">
                  <c:v>2.0360392824964046E-2</c:v>
                </c:pt>
                <c:pt idx="1756">
                  <c:v>2.036068175276684E-2</c:v>
                </c:pt>
                <c:pt idx="1757">
                  <c:v>2.0360928738389905E-2</c:v>
                </c:pt>
                <c:pt idx="1758">
                  <c:v>2.0361133781590102E-2</c:v>
                </c:pt>
                <c:pt idx="1759">
                  <c:v>2.036129688236743E-2</c:v>
                </c:pt>
                <c:pt idx="1760">
                  <c:v>2.0361418040965029E-2</c:v>
                </c:pt>
                <c:pt idx="1761">
                  <c:v>2.0361497257058714E-2</c:v>
                </c:pt>
                <c:pt idx="1762">
                  <c:v>2.0361534530972669E-2</c:v>
                </c:pt>
                <c:pt idx="1763">
                  <c:v>2.0361529862544803E-2</c:v>
                </c:pt>
                <c:pt idx="1764">
                  <c:v>2.0361483251531975E-2</c:v>
                </c:pt>
                <c:pt idx="1765">
                  <c:v>2.0361394698420465E-2</c:v>
                </c:pt>
                <c:pt idx="1766">
                  <c:v>2.0361264202805041E-2</c:v>
                </c:pt>
                <c:pt idx="1767">
                  <c:v>2.0361091765090933E-2</c:v>
                </c:pt>
                <c:pt idx="1768">
                  <c:v>2.0360877384791864E-2</c:v>
                </c:pt>
                <c:pt idx="1769">
                  <c:v>2.0360621062313067E-2</c:v>
                </c:pt>
                <c:pt idx="1770">
                  <c:v>2.0360322797411401E-2</c:v>
                </c:pt>
                <c:pt idx="1771">
                  <c:v>2.035998259024896E-2</c:v>
                </c:pt>
                <c:pt idx="1772">
                  <c:v>2.035960044066365E-2</c:v>
                </c:pt>
                <c:pt idx="1773">
                  <c:v>2.0359176348817565E-2</c:v>
                </c:pt>
                <c:pt idx="1774">
                  <c:v>2.0358710314467565E-2</c:v>
                </c:pt>
                <c:pt idx="1775">
                  <c:v>2.0359184713820332E-2</c:v>
                </c:pt>
                <c:pt idx="1776">
                  <c:v>2.0358622748688864E-2</c:v>
                </c:pt>
                <c:pt idx="1777">
                  <c:v>2.035801883659594E-2</c:v>
                </c:pt>
                <c:pt idx="1778">
                  <c:v>2.035737297743349E-2</c:v>
                </c:pt>
                <c:pt idx="1779">
                  <c:v>2.0356685171309584E-2</c:v>
                </c:pt>
                <c:pt idx="1780">
                  <c:v>2.0355955418143171E-2</c:v>
                </c:pt>
                <c:pt idx="1781">
                  <c:v>2.0355183717934249E-2</c:v>
                </c:pt>
                <c:pt idx="1782">
                  <c:v>2.0354370070763871E-2</c:v>
                </c:pt>
                <c:pt idx="1783">
                  <c:v>2.0353514476577999E-2</c:v>
                </c:pt>
                <c:pt idx="1784">
                  <c:v>2.0352616935376638E-2</c:v>
                </c:pt>
                <c:pt idx="1785">
                  <c:v>2.0351677447159787E-2</c:v>
                </c:pt>
                <c:pt idx="1786">
                  <c:v>2.035069601195446E-2</c:v>
                </c:pt>
                <c:pt idx="1787">
                  <c:v>2.0349672629706626E-2</c:v>
                </c:pt>
                <c:pt idx="1788">
                  <c:v>2.0348607300497333E-2</c:v>
                </c:pt>
                <c:pt idx="1789">
                  <c:v>2.0345878777956461E-2</c:v>
                </c:pt>
                <c:pt idx="1790">
                  <c:v>2.0344711707541707E-2</c:v>
                </c:pt>
                <c:pt idx="1791">
                  <c:v>2.0343502694785132E-2</c:v>
                </c:pt>
                <c:pt idx="1792">
                  <c:v>2.0342251739686734E-2</c:v>
                </c:pt>
                <c:pt idx="1793">
                  <c:v>2.0340958842327561E-2</c:v>
                </c:pt>
                <c:pt idx="1794">
                  <c:v>2.0339624002626566E-2</c:v>
                </c:pt>
                <c:pt idx="1795">
                  <c:v>2.0338247220502703E-2</c:v>
                </c:pt>
                <c:pt idx="1796">
                  <c:v>2.0336828496118065E-2</c:v>
                </c:pt>
                <c:pt idx="1797">
                  <c:v>2.0335367829391604E-2</c:v>
                </c:pt>
                <c:pt idx="1798">
                  <c:v>2.0333865220323322E-2</c:v>
                </c:pt>
                <c:pt idx="1799">
                  <c:v>2.0332320668913217E-2</c:v>
                </c:pt>
                <c:pt idx="1800">
                  <c:v>2.0330734175161291E-2</c:v>
                </c:pt>
                <c:pt idx="1801">
                  <c:v>2.032910573914859E-2</c:v>
                </c:pt>
                <c:pt idx="1802">
                  <c:v>2.0327435360794066E-2</c:v>
                </c:pt>
                <c:pt idx="1803">
                  <c:v>2.0325723040097721E-2</c:v>
                </c:pt>
                <c:pt idx="1804">
                  <c:v>2.0323968777059553E-2</c:v>
                </c:pt>
                <c:pt idx="1805">
                  <c:v>2.0322172571679564E-2</c:v>
                </c:pt>
                <c:pt idx="1806">
                  <c:v>2.0320334423957753E-2</c:v>
                </c:pt>
                <c:pt idx="1807">
                  <c:v>2.0318454334056213E-2</c:v>
                </c:pt>
                <c:pt idx="1808">
                  <c:v>2.0316532301731804E-2</c:v>
                </c:pt>
                <c:pt idx="1809">
                  <c:v>2.0314568327065574E-2</c:v>
                </c:pt>
                <c:pt idx="1810">
                  <c:v>2.0312562410057522E-2</c:v>
                </c:pt>
                <c:pt idx="1811">
                  <c:v>2.031051455086974E-2</c:v>
                </c:pt>
                <c:pt idx="1812">
                  <c:v>2.0308424749259091E-2</c:v>
                </c:pt>
                <c:pt idx="1813">
                  <c:v>2.0306293005225573E-2</c:v>
                </c:pt>
                <c:pt idx="1814">
                  <c:v>2.030411931893128E-2</c:v>
                </c:pt>
                <c:pt idx="1815">
                  <c:v>2.0301903690376211E-2</c:v>
                </c:pt>
                <c:pt idx="1816">
                  <c:v>2.0299646119560366E-2</c:v>
                </c:pt>
                <c:pt idx="1817">
                  <c:v>2.02973466064027E-2</c:v>
                </c:pt>
                <c:pt idx="1818">
                  <c:v>2.0295005150822165E-2</c:v>
                </c:pt>
                <c:pt idx="1819">
                  <c:v>2.0292621752899809E-2</c:v>
                </c:pt>
                <c:pt idx="1820">
                  <c:v>2.0290196412797723E-2</c:v>
                </c:pt>
                <c:pt idx="1821">
                  <c:v>2.0287729130272769E-2</c:v>
                </c:pt>
                <c:pt idx="1822">
                  <c:v>2.0285219905568086E-2</c:v>
                </c:pt>
                <c:pt idx="1823">
                  <c:v>2.0282668738440535E-2</c:v>
                </c:pt>
                <c:pt idx="1824">
                  <c:v>2.0280075629133254E-2</c:v>
                </c:pt>
                <c:pt idx="1825">
                  <c:v>2.0277440577322059E-2</c:v>
                </c:pt>
                <c:pt idx="1826">
                  <c:v>2.0274763583331135E-2</c:v>
                </c:pt>
                <c:pt idx="1827">
                  <c:v>2.0272044646917342E-2</c:v>
                </c:pt>
                <c:pt idx="1828">
                  <c:v>2.0269283768242774E-2</c:v>
                </c:pt>
                <c:pt idx="1829">
                  <c:v>2.0266480947388477E-2</c:v>
                </c:pt>
                <c:pt idx="1830">
                  <c:v>2.0263636184111311E-2</c:v>
                </c:pt>
                <c:pt idx="1831">
                  <c:v>2.026074947857337E-2</c:v>
                </c:pt>
                <c:pt idx="1832">
                  <c:v>2.0257820830612561E-2</c:v>
                </c:pt>
                <c:pt idx="1833">
                  <c:v>2.0254850240553068E-2</c:v>
                </c:pt>
                <c:pt idx="1834">
                  <c:v>2.0251837707989662E-2</c:v>
                </c:pt>
                <c:pt idx="1835">
                  <c:v>2.0248783233246526E-2</c:v>
                </c:pt>
                <c:pt idx="1836">
                  <c:v>2.0245686816242614E-2</c:v>
                </c:pt>
                <c:pt idx="1837">
                  <c:v>2.0242548456734788E-2</c:v>
                </c:pt>
                <c:pt idx="1838">
                  <c:v>2.0239368155128279E-2</c:v>
                </c:pt>
                <c:pt idx="1839">
                  <c:v>2.0236145911260994E-2</c:v>
                </c:pt>
                <c:pt idx="1840">
                  <c:v>2.0232881724889795E-2</c:v>
                </c:pt>
                <c:pt idx="1841">
                  <c:v>2.0229575596338867E-2</c:v>
                </c:pt>
                <c:pt idx="1842">
                  <c:v>2.0226227525527163E-2</c:v>
                </c:pt>
                <c:pt idx="1843">
                  <c:v>2.0222837512292591E-2</c:v>
                </c:pt>
                <c:pt idx="1844">
                  <c:v>2.0219405556959336E-2</c:v>
                </c:pt>
                <c:pt idx="1845">
                  <c:v>2.0215931659203212E-2</c:v>
                </c:pt>
                <c:pt idx="1846">
                  <c:v>2.021241581926736E-2</c:v>
                </c:pt>
                <c:pt idx="1847">
                  <c:v>2.0208858036908639E-2</c:v>
                </c:pt>
                <c:pt idx="1848">
                  <c:v>2.0205258312370189E-2</c:v>
                </c:pt>
                <c:pt idx="1849">
                  <c:v>2.0201616645489917E-2</c:v>
                </c:pt>
                <c:pt idx="1850">
                  <c:v>2.0197933036429916E-2</c:v>
                </c:pt>
                <c:pt idx="1851">
                  <c:v>2.0194207484947047E-2</c:v>
                </c:pt>
                <c:pt idx="1852">
                  <c:v>2.0190439991122355E-2</c:v>
                </c:pt>
                <c:pt idx="1853">
                  <c:v>2.0186630555198981E-2</c:v>
                </c:pt>
                <c:pt idx="1854">
                  <c:v>2.0182779176852739E-2</c:v>
                </c:pt>
                <c:pt idx="1855">
                  <c:v>2.0178885856407813E-2</c:v>
                </c:pt>
                <c:pt idx="1856">
                  <c:v>2.017495059354002E-2</c:v>
                </c:pt>
                <c:pt idx="1857">
                  <c:v>2.0170973388492497E-2</c:v>
                </c:pt>
                <c:pt idx="1858">
                  <c:v>2.0166954241103152E-2</c:v>
                </c:pt>
                <c:pt idx="1859">
                  <c:v>2.0162893151453032E-2</c:v>
                </c:pt>
                <c:pt idx="1860">
                  <c:v>2.0158790119542136E-2</c:v>
                </c:pt>
                <c:pt idx="1861">
                  <c:v>2.0154645145451511E-2</c:v>
                </c:pt>
                <c:pt idx="1862">
                  <c:v>2.0150458228938017E-2</c:v>
                </c:pt>
                <c:pt idx="1863">
                  <c:v>2.0146229370163748E-2</c:v>
                </c:pt>
                <c:pt idx="1864">
                  <c:v>2.014195856920975E-2</c:v>
                </c:pt>
                <c:pt idx="1865">
                  <c:v>2.0137645825994976E-2</c:v>
                </c:pt>
                <c:pt idx="1866">
                  <c:v>2.0133291140519427E-2</c:v>
                </c:pt>
                <c:pt idx="1867">
                  <c:v>2.0128894512702056E-2</c:v>
                </c:pt>
                <c:pt idx="1868">
                  <c:v>2.0124455942704955E-2</c:v>
                </c:pt>
                <c:pt idx="1869">
                  <c:v>2.0119975430366033E-2</c:v>
                </c:pt>
                <c:pt idx="1870">
                  <c:v>2.0115452975847381E-2</c:v>
                </c:pt>
                <c:pt idx="1871">
                  <c:v>2.0110888579149E-2</c:v>
                </c:pt>
                <c:pt idx="1872">
                  <c:v>2.0106282240027751E-2</c:v>
                </c:pt>
                <c:pt idx="1873">
                  <c:v>2.0101633958807819E-2</c:v>
                </c:pt>
                <c:pt idx="1874">
                  <c:v>2.0096943735246064E-2</c:v>
                </c:pt>
                <c:pt idx="1875">
                  <c:v>2.0092211569423535E-2</c:v>
                </c:pt>
                <c:pt idx="1876">
                  <c:v>2.008743746134023E-2</c:v>
                </c:pt>
                <c:pt idx="1877">
                  <c:v>2.0082621411158241E-2</c:v>
                </c:pt>
                <c:pt idx="1878">
                  <c:v>2.0077763418553385E-2</c:v>
                </c:pt>
                <c:pt idx="1879">
                  <c:v>2.0072863483930892E-2</c:v>
                </c:pt>
                <c:pt idx="1880">
                  <c:v>2.006792160688553E-2</c:v>
                </c:pt>
                <c:pt idx="1881">
                  <c:v>2.0062937787579394E-2</c:v>
                </c:pt>
                <c:pt idx="1882">
                  <c:v>2.0057912026174574E-2</c:v>
                </c:pt>
                <c:pt idx="1883">
                  <c:v>2.0052844322427932E-2</c:v>
                </c:pt>
                <c:pt idx="1884">
                  <c:v>2.0047734676420514E-2</c:v>
                </c:pt>
                <c:pt idx="1885">
                  <c:v>2.004258308839546E-2</c:v>
                </c:pt>
                <c:pt idx="1886">
                  <c:v>2.0037389557866492E-2</c:v>
                </c:pt>
                <c:pt idx="1887">
                  <c:v>2.0032154085400933E-2</c:v>
                </c:pt>
                <c:pt idx="1888">
                  <c:v>2.0026876670512506E-2</c:v>
                </c:pt>
                <c:pt idx="1889">
                  <c:v>2.0021557313363303E-2</c:v>
                </c:pt>
                <c:pt idx="1890">
                  <c:v>2.0016196014115417E-2</c:v>
                </c:pt>
                <c:pt idx="1891">
                  <c:v>2.0010792772606756E-2</c:v>
                </c:pt>
                <c:pt idx="1892">
                  <c:v>2.0005347588837319E-2</c:v>
                </c:pt>
                <c:pt idx="1893">
                  <c:v>1.9999860462888153E-2</c:v>
                </c:pt>
                <c:pt idx="1894">
                  <c:v>1.9994331394759257E-2</c:v>
                </c:pt>
                <c:pt idx="1895">
                  <c:v>1.9988760384369586E-2</c:v>
                </c:pt>
                <c:pt idx="1896">
                  <c:v>1.9983147431800186E-2</c:v>
                </c:pt>
                <c:pt idx="1897">
                  <c:v>1.997749253697001E-2</c:v>
                </c:pt>
                <c:pt idx="1898">
                  <c:v>1.9971795700041151E-2</c:v>
                </c:pt>
                <c:pt idx="1899">
                  <c:v>1.9966056920851516E-2</c:v>
                </c:pt>
                <c:pt idx="1900">
                  <c:v>1.9960276199401106E-2</c:v>
                </c:pt>
                <c:pt idx="1901">
                  <c:v>1.9954453535770966E-2</c:v>
                </c:pt>
                <c:pt idx="1902">
                  <c:v>1.9948588930042144E-2</c:v>
                </c:pt>
                <c:pt idx="1903">
                  <c:v>1.9942682381971499E-2</c:v>
                </c:pt>
                <c:pt idx="1904">
                  <c:v>1.9936733891721126E-2</c:v>
                </c:pt>
                <c:pt idx="1905">
                  <c:v>1.9930743459372069E-2</c:v>
                </c:pt>
                <c:pt idx="1906">
                  <c:v>1.9924711084843283E-2</c:v>
                </c:pt>
                <c:pt idx="1907">
                  <c:v>1.9918636768134768E-2</c:v>
                </c:pt>
                <c:pt idx="1908">
                  <c:v>1.9912520509165477E-2</c:v>
                </c:pt>
                <c:pt idx="1909">
                  <c:v>1.9906362308016456E-2</c:v>
                </c:pt>
                <c:pt idx="1910">
                  <c:v>1.9900162164687707E-2</c:v>
                </c:pt>
                <c:pt idx="1911">
                  <c:v>1.9893920079179228E-2</c:v>
                </c:pt>
                <c:pt idx="1912">
                  <c:v>1.988763605149102E-2</c:v>
                </c:pt>
                <c:pt idx="1913">
                  <c:v>1.9881310081623083E-2</c:v>
                </c:pt>
                <c:pt idx="1914">
                  <c:v>1.9874942169575416E-2</c:v>
                </c:pt>
                <c:pt idx="1915">
                  <c:v>1.9868532315510112E-2</c:v>
                </c:pt>
                <c:pt idx="1916">
                  <c:v>1.9862080519102987E-2</c:v>
                </c:pt>
                <c:pt idx="1917">
                  <c:v>1.9855586780516132E-2</c:v>
                </c:pt>
                <c:pt idx="1918">
                  <c:v>1.9849051099911641E-2</c:v>
                </c:pt>
                <c:pt idx="1919">
                  <c:v>1.9842473476965328E-2</c:v>
                </c:pt>
                <c:pt idx="1920">
                  <c:v>1.9835853912001378E-2</c:v>
                </c:pt>
                <c:pt idx="1921">
                  <c:v>1.9829192404776652E-2</c:v>
                </c:pt>
                <c:pt idx="1922">
                  <c:v>1.9822488955453244E-2</c:v>
                </c:pt>
                <c:pt idx="1923">
                  <c:v>1.9815743564112198E-2</c:v>
                </c:pt>
                <c:pt idx="1924">
                  <c:v>1.9808956230429331E-2</c:v>
                </c:pt>
                <c:pt idx="1925">
                  <c:v>1.9802126954647781E-2</c:v>
                </c:pt>
                <c:pt idx="1926">
                  <c:v>1.9795255736686501E-2</c:v>
                </c:pt>
                <c:pt idx="1927">
                  <c:v>1.9788342576707585E-2</c:v>
                </c:pt>
                <c:pt idx="1928">
                  <c:v>1.9781387474467893E-2</c:v>
                </c:pt>
                <c:pt idx="1929">
                  <c:v>1.9774390430129518E-2</c:v>
                </c:pt>
                <c:pt idx="1930">
                  <c:v>1.9767351443530368E-2</c:v>
                </c:pt>
                <c:pt idx="1931">
                  <c:v>1.9759255529870901E-2</c:v>
                </c:pt>
                <c:pt idx="1932">
                  <c:v>1.9752126667484937E-2</c:v>
                </c:pt>
                <c:pt idx="1933">
                  <c:v>1.9744955862757152E-2</c:v>
                </c:pt>
                <c:pt idx="1934">
                  <c:v>1.973774311601173E-2</c:v>
                </c:pt>
                <c:pt idx="1935">
                  <c:v>1.9730488427167625E-2</c:v>
                </c:pt>
                <c:pt idx="1936">
                  <c:v>1.9723191796224837E-2</c:v>
                </c:pt>
                <c:pt idx="1937">
                  <c:v>1.971585322310232E-2</c:v>
                </c:pt>
                <c:pt idx="1938">
                  <c:v>1.9708472707881119E-2</c:v>
                </c:pt>
                <c:pt idx="1939">
                  <c:v>1.9701050250561236E-2</c:v>
                </c:pt>
                <c:pt idx="1940">
                  <c:v>1.9693585851061624E-2</c:v>
                </c:pt>
                <c:pt idx="1941">
                  <c:v>1.968607950962542E-2</c:v>
                </c:pt>
                <c:pt idx="1942">
                  <c:v>1.9678531225928442E-2</c:v>
                </c:pt>
                <c:pt idx="1943">
                  <c:v>1.9670941000294873E-2</c:v>
                </c:pt>
                <c:pt idx="1944">
                  <c:v>1.9663308832319482E-2</c:v>
                </c:pt>
                <c:pt idx="1945">
                  <c:v>1.9655634722326454E-2</c:v>
                </c:pt>
                <c:pt idx="1946">
                  <c:v>1.9647918670315789E-2</c:v>
                </c:pt>
                <c:pt idx="1947">
                  <c:v>1.9640160676206442E-2</c:v>
                </c:pt>
                <c:pt idx="1948">
                  <c:v>1.9632360739917365E-2</c:v>
                </c:pt>
                <c:pt idx="1949">
                  <c:v>1.9624518861610651E-2</c:v>
                </c:pt>
                <c:pt idx="1950">
                  <c:v>1.9616635041205255E-2</c:v>
                </c:pt>
                <c:pt idx="1951">
                  <c:v>1.9608709278863268E-2</c:v>
                </c:pt>
                <c:pt idx="1952">
                  <c:v>1.9600741574179459E-2</c:v>
                </c:pt>
                <c:pt idx="1953">
                  <c:v>1.9592731927559059E-2</c:v>
                </c:pt>
                <c:pt idx="1954">
                  <c:v>1.9584680338839977E-2</c:v>
                </c:pt>
                <c:pt idx="1955">
                  <c:v>1.9576586808103258E-2</c:v>
                </c:pt>
                <c:pt idx="1956">
                  <c:v>1.9568451335186809E-2</c:v>
                </c:pt>
                <c:pt idx="1957">
                  <c:v>1.9560273920252724E-2</c:v>
                </c:pt>
                <c:pt idx="1958">
                  <c:v>1.9552054563301002E-2</c:v>
                </c:pt>
                <c:pt idx="1959">
                  <c:v>1.9543793264250597E-2</c:v>
                </c:pt>
                <c:pt idx="1960">
                  <c:v>1.9535490023101509E-2</c:v>
                </c:pt>
                <c:pt idx="1961">
                  <c:v>1.9527144840015831E-2</c:v>
                </c:pt>
                <c:pt idx="1962">
                  <c:v>1.9518757714750423E-2</c:v>
                </c:pt>
                <c:pt idx="1963">
                  <c:v>1.9510328647548425E-2</c:v>
                </c:pt>
                <c:pt idx="1964">
                  <c:v>1.9501857638247744E-2</c:v>
                </c:pt>
                <c:pt idx="1965">
                  <c:v>1.9493344686929426E-2</c:v>
                </c:pt>
                <c:pt idx="1966">
                  <c:v>1.9484789793512425E-2</c:v>
                </c:pt>
                <c:pt idx="1967">
                  <c:v>1.9476192958077787E-2</c:v>
                </c:pt>
                <c:pt idx="1968">
                  <c:v>1.9467554180625513E-2</c:v>
                </c:pt>
                <c:pt idx="1969">
                  <c:v>1.9458873461236648E-2</c:v>
                </c:pt>
                <c:pt idx="1970">
                  <c:v>1.94501507997491E-2</c:v>
                </c:pt>
                <c:pt idx="1971">
                  <c:v>1.9441402356710213E-2</c:v>
                </c:pt>
                <c:pt idx="1972">
                  <c:v>1.9432662940200851E-2</c:v>
                </c:pt>
                <c:pt idx="1973">
                  <c:v>1.9423933792903636E-2</c:v>
                </c:pt>
                <c:pt idx="1974">
                  <c:v>1.9415214914980661E-2</c:v>
                </c:pt>
                <c:pt idx="1975">
                  <c:v>1.9406506306350879E-2</c:v>
                </c:pt>
                <c:pt idx="1976">
                  <c:v>1.939780796725743E-2</c:v>
                </c:pt>
                <c:pt idx="1977">
                  <c:v>1.9389119897376128E-2</c:v>
                </c:pt>
                <c:pt idx="1978">
                  <c:v>1.9380442096950112E-2</c:v>
                </c:pt>
                <c:pt idx="1979">
                  <c:v>1.9371774565736244E-2</c:v>
                </c:pt>
                <c:pt idx="1980">
                  <c:v>1.9363117303977662E-2</c:v>
                </c:pt>
                <c:pt idx="1981">
                  <c:v>1.9354470311593319E-2</c:v>
                </c:pt>
                <c:pt idx="1982">
                  <c:v>1.9345833588421124E-2</c:v>
                </c:pt>
                <c:pt idx="1983">
                  <c:v>1.9337207134785261E-2</c:v>
                </c:pt>
                <c:pt idx="1984">
                  <c:v>1.93285909502805E-2</c:v>
                </c:pt>
                <c:pt idx="1985">
                  <c:v>1.9319985035312071E-2</c:v>
                </c:pt>
                <c:pt idx="1986">
                  <c:v>1.9311389389636835E-2</c:v>
                </c:pt>
                <c:pt idx="1987">
                  <c:v>1.9302804013335839E-2</c:v>
                </c:pt>
                <c:pt idx="1988">
                  <c:v>1.9294228906328037E-2</c:v>
                </c:pt>
                <c:pt idx="1989">
                  <c:v>1.9285664068694475E-2</c:v>
                </c:pt>
                <c:pt idx="1990">
                  <c:v>1.9277109500435152E-2</c:v>
                </c:pt>
                <c:pt idx="1991">
                  <c:v>1.926856520155007E-2</c:v>
                </c:pt>
                <c:pt idx="1992">
                  <c:v>1.9260031171796088E-2</c:v>
                </c:pt>
                <c:pt idx="1993">
                  <c:v>1.9251507411659485E-2</c:v>
                </c:pt>
                <c:pt idx="1994">
                  <c:v>1.924299392073503E-2</c:v>
                </c:pt>
                <c:pt idx="1995">
                  <c:v>1.9234490699103768E-2</c:v>
                </c:pt>
                <c:pt idx="1996">
                  <c:v>1.9225997746927792E-2</c:v>
                </c:pt>
                <c:pt idx="1997">
                  <c:v>1.921751506404501E-2</c:v>
                </c:pt>
                <c:pt idx="1998">
                  <c:v>1.9209042650455421E-2</c:v>
                </c:pt>
                <c:pt idx="1999">
                  <c:v>1.9200580506240073E-2</c:v>
                </c:pt>
                <c:pt idx="2000">
                  <c:v>1.919212863148001E-2</c:v>
                </c:pt>
                <c:pt idx="2001">
                  <c:v>1.9183687025851048E-2</c:v>
                </c:pt>
                <c:pt idx="2002">
                  <c:v>1.9175255689677373E-2</c:v>
                </c:pt>
                <c:pt idx="2003">
                  <c:v>1.9166834622877937E-2</c:v>
                </c:pt>
                <c:pt idx="2004">
                  <c:v>1.9158423825290649E-2</c:v>
                </c:pt>
                <c:pt idx="2005">
                  <c:v>1.9150023297158647E-2</c:v>
                </c:pt>
                <c:pt idx="2006">
                  <c:v>1.9141633038319839E-2</c:v>
                </c:pt>
                <c:pt idx="2007">
                  <c:v>1.913325304885527E-2</c:v>
                </c:pt>
                <c:pt idx="2008">
                  <c:v>1.9124883328602849E-2</c:v>
                </c:pt>
                <c:pt idx="2009">
                  <c:v>1.9116523877724667E-2</c:v>
                </c:pt>
                <c:pt idx="2010">
                  <c:v>1.9108174696301772E-2</c:v>
                </c:pt>
                <c:pt idx="2011">
                  <c:v>1.9099835784091024E-2</c:v>
                </c:pt>
                <c:pt idx="2012">
                  <c:v>1.9091507141254516E-2</c:v>
                </c:pt>
                <c:pt idx="2013">
                  <c:v>1.9083188767711201E-2</c:v>
                </c:pt>
                <c:pt idx="2014">
                  <c:v>1.9074880663542126E-2</c:v>
                </c:pt>
                <c:pt idx="2015">
                  <c:v>1.9066582828747292E-2</c:v>
                </c:pt>
                <c:pt idx="2016">
                  <c:v>1.9058295263083558E-2</c:v>
                </c:pt>
                <c:pt idx="2017">
                  <c:v>1.9050017966956156E-2</c:v>
                </c:pt>
                <c:pt idx="2018">
                  <c:v>1.9041750939959856E-2</c:v>
                </c:pt>
                <c:pt idx="2019">
                  <c:v>1.9033494182499888E-2</c:v>
                </c:pt>
                <c:pt idx="2020">
                  <c:v>1.9025247694252068E-2</c:v>
                </c:pt>
                <c:pt idx="2021">
                  <c:v>1.9017011475378487E-2</c:v>
                </c:pt>
                <c:pt idx="2022">
                  <c:v>1.90087855257981E-2</c:v>
                </c:pt>
                <c:pt idx="2023">
                  <c:v>1.9000569845510906E-2</c:v>
                </c:pt>
                <c:pt idx="2024">
                  <c:v>1.8992364434516906E-2</c:v>
                </c:pt>
                <c:pt idx="2025">
                  <c:v>1.8984169292978192E-2</c:v>
                </c:pt>
                <c:pt idx="2026">
                  <c:v>1.8975984420651626E-2</c:v>
                </c:pt>
                <c:pt idx="2027">
                  <c:v>1.8967809817699299E-2</c:v>
                </c:pt>
                <c:pt idx="2028">
                  <c:v>1.8959645484040166E-2</c:v>
                </c:pt>
                <c:pt idx="2029">
                  <c:v>1.8951491419674227E-2</c:v>
                </c:pt>
                <c:pt idx="2030">
                  <c:v>1.8943347624601481E-2</c:v>
                </c:pt>
                <c:pt idx="2031">
                  <c:v>1.8935214098902975E-2</c:v>
                </c:pt>
                <c:pt idx="2032">
                  <c:v>1.8927090842497662E-2</c:v>
                </c:pt>
                <c:pt idx="2033">
                  <c:v>1.891897785546659E-2</c:v>
                </c:pt>
                <c:pt idx="2034">
                  <c:v>1.8910875137728711E-2</c:v>
                </c:pt>
                <c:pt idx="2035">
                  <c:v>1.8901627463540072E-2</c:v>
                </c:pt>
                <c:pt idx="2036">
                  <c:v>1.8893546751407309E-2</c:v>
                </c:pt>
                <c:pt idx="2037">
                  <c:v>1.8885476308648785E-2</c:v>
                </c:pt>
                <c:pt idx="2038">
                  <c:v>1.8877416135264502E-2</c:v>
                </c:pt>
                <c:pt idx="2039">
                  <c:v>1.8869366231092366E-2</c:v>
                </c:pt>
                <c:pt idx="2040">
                  <c:v>1.886132659629447E-2</c:v>
                </c:pt>
                <c:pt idx="2041">
                  <c:v>1.8853297230708721E-2</c:v>
                </c:pt>
                <c:pt idx="2042">
                  <c:v>1.8845278134497212E-2</c:v>
                </c:pt>
                <c:pt idx="2043">
                  <c:v>1.8837269307578897E-2</c:v>
                </c:pt>
                <c:pt idx="2044">
                  <c:v>1.8829270750034821E-2</c:v>
                </c:pt>
                <c:pt idx="2045">
                  <c:v>1.8821282461783939E-2</c:v>
                </c:pt>
                <c:pt idx="2046">
                  <c:v>1.8813304442826251E-2</c:v>
                </c:pt>
                <c:pt idx="2047">
                  <c:v>1.880533669308071E-2</c:v>
                </c:pt>
                <c:pt idx="2048">
                  <c:v>1.8797379212790455E-2</c:v>
                </c:pt>
                <c:pt idx="2049">
                  <c:v>1.8789432001631301E-2</c:v>
                </c:pt>
                <c:pt idx="2050">
                  <c:v>1.8781161938057789E-2</c:v>
                </c:pt>
                <c:pt idx="2051">
                  <c:v>1.8773568387435713E-2</c:v>
                </c:pt>
                <c:pt idx="2052">
                  <c:v>1.8765651984237186E-2</c:v>
                </c:pt>
                <c:pt idx="2053">
                  <c:v>1.8757745850493945E-2</c:v>
                </c:pt>
                <c:pt idx="2054">
                  <c:v>1.8749849985881806E-2</c:v>
                </c:pt>
                <c:pt idx="2055">
                  <c:v>1.8741964390724952E-2</c:v>
                </c:pt>
                <c:pt idx="2056">
                  <c:v>1.87340890646992E-2</c:v>
                </c:pt>
                <c:pt idx="2057">
                  <c:v>1.8726224008128733E-2</c:v>
                </c:pt>
                <c:pt idx="2058">
                  <c:v>1.8718369220689368E-2</c:v>
                </c:pt>
                <c:pt idx="2059">
                  <c:v>1.8710524702705289E-2</c:v>
                </c:pt>
                <c:pt idx="2060">
                  <c:v>1.8702690453933357E-2</c:v>
                </c:pt>
                <c:pt idx="2061">
                  <c:v>1.8694866474454619E-2</c:v>
                </c:pt>
                <c:pt idx="2062">
                  <c:v>1.8687052764350121E-2</c:v>
                </c:pt>
                <c:pt idx="2063">
                  <c:v>1.8679249323457769E-2</c:v>
                </c:pt>
                <c:pt idx="2064">
                  <c:v>1.8671456151939658E-2</c:v>
                </c:pt>
                <c:pt idx="2065">
                  <c:v>1.8663673249714741E-2</c:v>
                </c:pt>
                <c:pt idx="2066">
                  <c:v>1.8655900616620924E-2</c:v>
                </c:pt>
                <c:pt idx="2067">
                  <c:v>1.8648138252901347E-2</c:v>
                </c:pt>
                <c:pt idx="2068">
                  <c:v>1.864038615855601E-2</c:v>
                </c:pt>
                <c:pt idx="2069">
                  <c:v>1.8632644333503867E-2</c:v>
                </c:pt>
                <c:pt idx="2070">
                  <c:v>1.8624912777663871E-2</c:v>
                </c:pt>
                <c:pt idx="2071">
                  <c:v>1.8617191491036023E-2</c:v>
                </c:pt>
                <c:pt idx="2072">
                  <c:v>1.860948047386346E-2</c:v>
                </c:pt>
                <c:pt idx="2073">
                  <c:v>1.8601779725903045E-2</c:v>
                </c:pt>
                <c:pt idx="2074">
                  <c:v>1.859408924731687E-2</c:v>
                </c:pt>
                <c:pt idx="2075">
                  <c:v>1.8586409037942841E-2</c:v>
                </c:pt>
                <c:pt idx="2076">
                  <c:v>1.8578739097862007E-2</c:v>
                </c:pt>
                <c:pt idx="2077">
                  <c:v>1.8571079427074366E-2</c:v>
                </c:pt>
                <c:pt idx="2078">
                  <c:v>1.8563430025579919E-2</c:v>
                </c:pt>
                <c:pt idx="2079">
                  <c:v>1.8555790893378665E-2</c:v>
                </c:pt>
                <c:pt idx="2080">
                  <c:v>1.8548162030389559E-2</c:v>
                </c:pt>
                <c:pt idx="2081">
                  <c:v>1.8540543436774692E-2</c:v>
                </c:pt>
                <c:pt idx="2082">
                  <c:v>1.8532935112453019E-2</c:v>
                </c:pt>
                <c:pt idx="2083">
                  <c:v>1.8525337057262448E-2</c:v>
                </c:pt>
                <c:pt idx="2084">
                  <c:v>1.8517749271446116E-2</c:v>
                </c:pt>
                <c:pt idx="2085">
                  <c:v>1.8510171755004023E-2</c:v>
                </c:pt>
                <c:pt idx="2086">
                  <c:v>1.8502604507774079E-2</c:v>
                </c:pt>
                <c:pt idx="2087">
                  <c:v>1.8493827315782346E-2</c:v>
                </c:pt>
                <c:pt idx="2088">
                  <c:v>1.8486282776909817E-2</c:v>
                </c:pt>
                <c:pt idx="2089">
                  <c:v>1.847874850865424E-2</c:v>
                </c:pt>
                <c:pt idx="2090">
                  <c:v>1.8471224511042626E-2</c:v>
                </c:pt>
                <c:pt idx="2091">
                  <c:v>1.8463710784047963E-2</c:v>
                </c:pt>
                <c:pt idx="2092">
                  <c:v>1.8456207327670247E-2</c:v>
                </c:pt>
                <c:pt idx="2093">
                  <c:v>1.8448714141909482E-2</c:v>
                </c:pt>
                <c:pt idx="2094">
                  <c:v>1.8441231226765668E-2</c:v>
                </c:pt>
                <c:pt idx="2095">
                  <c:v>1.8433758582265817E-2</c:v>
                </c:pt>
                <c:pt idx="2096">
                  <c:v>1.8426296208382913E-2</c:v>
                </c:pt>
                <c:pt idx="2097">
                  <c:v>1.8418844105116964E-2</c:v>
                </c:pt>
                <c:pt idx="2098">
                  <c:v>1.8411402272467962E-2</c:v>
                </c:pt>
                <c:pt idx="2099">
                  <c:v>1.8403970710381877E-2</c:v>
                </c:pt>
                <c:pt idx="2100">
                  <c:v>1.839654941893976E-2</c:v>
                </c:pt>
                <c:pt idx="2101">
                  <c:v>1.8385039251022084E-2</c:v>
                </c:pt>
                <c:pt idx="2102">
                  <c:v>1.8377643647414788E-2</c:v>
                </c:pt>
                <c:pt idx="2103">
                  <c:v>1.8370258313100685E-2</c:v>
                </c:pt>
                <c:pt idx="2104">
                  <c:v>1.8362883247998729E-2</c:v>
                </c:pt>
                <c:pt idx="2105">
                  <c:v>1.8355518452108921E-2</c:v>
                </c:pt>
                <c:pt idx="2106">
                  <c:v>1.8348163925593353E-2</c:v>
                </c:pt>
                <c:pt idx="2107">
                  <c:v>1.8340819668370978E-2</c:v>
                </c:pt>
                <c:pt idx="2108">
                  <c:v>1.8333485680198658E-2</c:v>
                </c:pt>
                <c:pt idx="2109">
                  <c:v>1.8326161961481624E-2</c:v>
                </c:pt>
                <c:pt idx="2110">
                  <c:v>1.8318848512057784E-2</c:v>
                </c:pt>
                <c:pt idx="2111">
                  <c:v>1.8311545331765045E-2</c:v>
                </c:pt>
                <c:pt idx="2112">
                  <c:v>1.8304252420765499E-2</c:v>
                </c:pt>
                <c:pt idx="2113">
                  <c:v>1.8296969779140193E-2</c:v>
                </c:pt>
                <c:pt idx="2114">
                  <c:v>1.8289697406727035E-2</c:v>
                </c:pt>
                <c:pt idx="2115">
                  <c:v>1.8282435303526023E-2</c:v>
                </c:pt>
                <c:pt idx="2116">
                  <c:v>1.8275183469618206E-2</c:v>
                </c:pt>
                <c:pt idx="2117">
                  <c:v>1.8267941904922536E-2</c:v>
                </c:pt>
                <c:pt idx="2118">
                  <c:v>1.8260710609439013E-2</c:v>
                </c:pt>
                <c:pt idx="2119">
                  <c:v>1.8253489583248683E-2</c:v>
                </c:pt>
                <c:pt idx="2120">
                  <c:v>1.8246278826432594E-2</c:v>
                </c:pt>
                <c:pt idx="2121">
                  <c:v>1.8239078338828651E-2</c:v>
                </c:pt>
                <c:pt idx="2122">
                  <c:v>1.8231888120517903E-2</c:v>
                </c:pt>
                <c:pt idx="2123">
                  <c:v>1.8224708171419302E-2</c:v>
                </c:pt>
                <c:pt idx="2124">
                  <c:v>1.8217538491613894E-2</c:v>
                </c:pt>
                <c:pt idx="2125">
                  <c:v>1.8210379080939587E-2</c:v>
                </c:pt>
                <c:pt idx="2126">
                  <c:v>1.8203229939558474E-2</c:v>
                </c:pt>
                <c:pt idx="2127">
                  <c:v>1.8196091067551601E-2</c:v>
                </c:pt>
                <c:pt idx="2128">
                  <c:v>1.8188962464756875E-2</c:v>
                </c:pt>
                <c:pt idx="2129">
                  <c:v>1.8181844131174296E-2</c:v>
                </c:pt>
                <c:pt idx="2130">
                  <c:v>1.8174736066803865E-2</c:v>
                </c:pt>
                <c:pt idx="2131">
                  <c:v>1.8167638271726627E-2</c:v>
                </c:pt>
                <c:pt idx="2132">
                  <c:v>1.8160550745942583E-2</c:v>
                </c:pt>
                <c:pt idx="2133">
                  <c:v>1.8153473489451732E-2</c:v>
                </c:pt>
                <c:pt idx="2134">
                  <c:v>1.814640650192989E-2</c:v>
                </c:pt>
                <c:pt idx="2135">
                  <c:v>1.8139349783944381E-2</c:v>
                </c:pt>
                <c:pt idx="2136">
                  <c:v>1.8132303335171018E-2</c:v>
                </c:pt>
                <c:pt idx="2137">
                  <c:v>1.8125267155609803E-2</c:v>
                </c:pt>
                <c:pt idx="2138">
                  <c:v>1.8118241245260736E-2</c:v>
                </c:pt>
                <c:pt idx="2139">
                  <c:v>1.8111225604204861E-2</c:v>
                </c:pt>
                <c:pt idx="2140">
                  <c:v>1.8104220232361135E-2</c:v>
                </c:pt>
                <c:pt idx="2141">
                  <c:v>1.8097225129729555E-2</c:v>
                </c:pt>
                <c:pt idx="2142">
                  <c:v>1.8090240296472215E-2</c:v>
                </c:pt>
                <c:pt idx="2143">
                  <c:v>1.8083265732427023E-2</c:v>
                </c:pt>
                <c:pt idx="2144">
                  <c:v>1.8076301437512932E-2</c:v>
                </c:pt>
                <c:pt idx="2145">
                  <c:v>1.8069347411810988E-2</c:v>
                </c:pt>
                <c:pt idx="2146">
                  <c:v>1.8062403655645376E-2</c:v>
                </c:pt>
                <c:pt idx="2147">
                  <c:v>1.8055470168448773E-2</c:v>
                </c:pt>
                <c:pt idx="2148">
                  <c:v>1.8048546950545363E-2</c:v>
                </c:pt>
                <c:pt idx="2149">
                  <c:v>1.8041634001935147E-2</c:v>
                </c:pt>
                <c:pt idx="2150">
                  <c:v>1.8034731322618125E-2</c:v>
                </c:pt>
                <c:pt idx="2151">
                  <c:v>1.802783891251325E-2</c:v>
                </c:pt>
                <c:pt idx="2152">
                  <c:v>1.802095677145843E-2</c:v>
                </c:pt>
                <c:pt idx="2153">
                  <c:v>1.8014084899939942E-2</c:v>
                </c:pt>
                <c:pt idx="2154">
                  <c:v>1.8007223297471509E-2</c:v>
                </c:pt>
                <c:pt idx="2155">
                  <c:v>1.8000371964296269E-2</c:v>
                </c:pt>
                <c:pt idx="2156">
                  <c:v>1.799353090025213E-2</c:v>
                </c:pt>
                <c:pt idx="2157">
                  <c:v>1.7986700105663278E-2</c:v>
                </c:pt>
                <c:pt idx="2158">
                  <c:v>1.7979879580205527E-2</c:v>
                </c:pt>
                <c:pt idx="2159">
                  <c:v>1.7973069323878876E-2</c:v>
                </c:pt>
                <c:pt idx="2160">
                  <c:v>1.7966269336926466E-2</c:v>
                </c:pt>
                <c:pt idx="2161">
                  <c:v>1.7959479619105156E-2</c:v>
                </c:pt>
                <c:pt idx="2162">
                  <c:v>1.7952700170577041E-2</c:v>
                </c:pt>
                <c:pt idx="2163">
                  <c:v>1.7945930991342118E-2</c:v>
                </c:pt>
                <c:pt idx="2164">
                  <c:v>1.7939172081238297E-2</c:v>
                </c:pt>
                <c:pt idx="2165">
                  <c:v>1.7932423440427669E-2</c:v>
                </c:pt>
                <c:pt idx="2166">
                  <c:v>1.7925685068748143E-2</c:v>
                </c:pt>
                <c:pt idx="2167">
                  <c:v>1.7918956966442856E-2</c:v>
                </c:pt>
                <c:pt idx="2168">
                  <c:v>1.791223913326867E-2</c:v>
                </c:pt>
                <c:pt idx="2169">
                  <c:v>1.7905531569387678E-2</c:v>
                </c:pt>
                <c:pt idx="2170">
                  <c:v>1.7898834274718833E-2</c:v>
                </c:pt>
                <c:pt idx="2171">
                  <c:v>1.7892147249262136E-2</c:v>
                </c:pt>
                <c:pt idx="2172">
                  <c:v>1.7885470493098632E-2</c:v>
                </c:pt>
                <c:pt idx="2173">
                  <c:v>1.7878804006066229E-2</c:v>
                </c:pt>
                <c:pt idx="2174">
                  <c:v>1.7872147788245973E-2</c:v>
                </c:pt>
                <c:pt idx="2175">
                  <c:v>1.7865501839799958E-2</c:v>
                </c:pt>
                <c:pt idx="2176">
                  <c:v>1.7858866160403997E-2</c:v>
                </c:pt>
                <c:pt idx="2177">
                  <c:v>1.7852240750301229E-2</c:v>
                </c:pt>
                <c:pt idx="2178">
                  <c:v>1.7845625609491655E-2</c:v>
                </c:pt>
                <c:pt idx="2179">
                  <c:v>1.7839020737894229E-2</c:v>
                </c:pt>
                <c:pt idx="2180">
                  <c:v>1.7832426135427903E-2</c:v>
                </c:pt>
                <c:pt idx="2181">
                  <c:v>1.7825841802092679E-2</c:v>
                </c:pt>
                <c:pt idx="2182">
                  <c:v>1.7819267738374833E-2</c:v>
                </c:pt>
                <c:pt idx="2183">
                  <c:v>1.781270394354495E-2</c:v>
                </c:pt>
                <c:pt idx="2184">
                  <c:v>1.780615041800826E-2</c:v>
                </c:pt>
                <c:pt idx="2185">
                  <c:v>1.7799607161683717E-2</c:v>
                </c:pt>
                <c:pt idx="2186">
                  <c:v>1.7793074174571322E-2</c:v>
                </c:pt>
                <c:pt idx="2187">
                  <c:v>1.7786551456833166E-2</c:v>
                </c:pt>
                <c:pt idx="2188">
                  <c:v>1.7780039008145065E-2</c:v>
                </c:pt>
                <c:pt idx="2189">
                  <c:v>1.7773536828750158E-2</c:v>
                </c:pt>
                <c:pt idx="2190">
                  <c:v>1.7767044918567398E-2</c:v>
                </c:pt>
                <c:pt idx="2191">
                  <c:v>1.7759638167125225E-2</c:v>
                </c:pt>
                <c:pt idx="2192">
                  <c:v>1.7753168262385488E-2</c:v>
                </c:pt>
                <c:pt idx="2193">
                  <c:v>1.7746708626857899E-2</c:v>
                </c:pt>
                <c:pt idx="2194">
                  <c:v>1.7740259260542457E-2</c:v>
                </c:pt>
                <c:pt idx="2195">
                  <c:v>1.7733820163520209E-2</c:v>
                </c:pt>
                <c:pt idx="2196">
                  <c:v>1.7727391335629061E-2</c:v>
                </c:pt>
                <c:pt idx="2197">
                  <c:v>1.7720972776869015E-2</c:v>
                </c:pt>
                <c:pt idx="2198">
                  <c:v>1.7714564487483209E-2</c:v>
                </c:pt>
                <c:pt idx="2199">
                  <c:v>1.770816646730955E-2</c:v>
                </c:pt>
                <c:pt idx="2200">
                  <c:v>1.7701778716266992E-2</c:v>
                </c:pt>
                <c:pt idx="2201">
                  <c:v>1.7695401234436581E-2</c:v>
                </c:pt>
                <c:pt idx="2202">
                  <c:v>1.768903402198041E-2</c:v>
                </c:pt>
                <c:pt idx="2203">
                  <c:v>1.7682677078493247E-2</c:v>
                </c:pt>
                <c:pt idx="2204">
                  <c:v>1.7676330404299279E-2</c:v>
                </c:pt>
                <c:pt idx="2205">
                  <c:v>1.7669993999398503E-2</c:v>
                </c:pt>
                <c:pt idx="2206">
                  <c:v>1.7663667863709875E-2</c:v>
                </c:pt>
                <c:pt idx="2207">
                  <c:v>1.7657351997071302E-2</c:v>
                </c:pt>
                <c:pt idx="2208">
                  <c:v>1.7651046399806969E-2</c:v>
                </c:pt>
                <c:pt idx="2209">
                  <c:v>1.7644751071754783E-2</c:v>
                </c:pt>
                <c:pt idx="2210">
                  <c:v>1.7638466012833698E-2</c:v>
                </c:pt>
                <c:pt idx="2211">
                  <c:v>1.7632191223043714E-2</c:v>
                </c:pt>
                <c:pt idx="2212">
                  <c:v>1.762592670262797E-2</c:v>
                </c:pt>
                <c:pt idx="2213">
                  <c:v>1.761967245126228E-2</c:v>
                </c:pt>
                <c:pt idx="2214">
                  <c:v>1.7613428469189785E-2</c:v>
                </c:pt>
                <c:pt idx="2215">
                  <c:v>1.760719475624839E-2</c:v>
                </c:pt>
                <c:pt idx="2216">
                  <c:v>1.7600971312600189E-2</c:v>
                </c:pt>
                <c:pt idx="2217">
                  <c:v>1.7594758138164135E-2</c:v>
                </c:pt>
                <c:pt idx="2218">
                  <c:v>1.7588555232859182E-2</c:v>
                </c:pt>
                <c:pt idx="2219">
                  <c:v>1.7582362596847423E-2</c:v>
                </c:pt>
                <c:pt idx="2220">
                  <c:v>1.7576180229966765E-2</c:v>
                </c:pt>
                <c:pt idx="2221">
                  <c:v>1.75700081323793E-2</c:v>
                </c:pt>
                <c:pt idx="2222">
                  <c:v>1.756384630384189E-2</c:v>
                </c:pt>
                <c:pt idx="2223">
                  <c:v>1.7557694744597674E-2</c:v>
                </c:pt>
                <c:pt idx="2224">
                  <c:v>1.7551553454565605E-2</c:v>
                </c:pt>
                <c:pt idx="2225">
                  <c:v>1.7545422433664637E-2</c:v>
                </c:pt>
                <c:pt idx="2226">
                  <c:v>1.7539301681975816E-2</c:v>
                </c:pt>
                <c:pt idx="2227">
                  <c:v>1.7533191199580189E-2</c:v>
                </c:pt>
                <c:pt idx="2228">
                  <c:v>1.7527090986315663E-2</c:v>
                </c:pt>
                <c:pt idx="2229">
                  <c:v>1.7521001042182238E-2</c:v>
                </c:pt>
                <c:pt idx="2230">
                  <c:v>1.7514921367342007E-2</c:v>
                </c:pt>
                <c:pt idx="2231">
                  <c:v>1.7508851961713923E-2</c:v>
                </c:pt>
                <c:pt idx="2232">
                  <c:v>1.750279282521694E-2</c:v>
                </c:pt>
                <c:pt idx="2233">
                  <c:v>1.7496743957851058E-2</c:v>
                </c:pt>
                <c:pt idx="2234">
                  <c:v>1.7490705359778369E-2</c:v>
                </c:pt>
                <c:pt idx="2235">
                  <c:v>1.7484677030917828E-2</c:v>
                </c:pt>
                <c:pt idx="2236">
                  <c:v>1.7478658971269434E-2</c:v>
                </c:pt>
                <c:pt idx="2237">
                  <c:v>1.7472651180752141E-2</c:v>
                </c:pt>
                <c:pt idx="2238">
                  <c:v>1.7466653659446996E-2</c:v>
                </c:pt>
                <c:pt idx="2239">
                  <c:v>1.7460666407353997E-2</c:v>
                </c:pt>
                <c:pt idx="2240">
                  <c:v>1.74546894243921E-2</c:v>
                </c:pt>
                <c:pt idx="2241">
                  <c:v>1.7448722710723397E-2</c:v>
                </c:pt>
                <c:pt idx="2242">
                  <c:v>1.744276626626684E-2</c:v>
                </c:pt>
                <c:pt idx="2243">
                  <c:v>1.7436820090860339E-2</c:v>
                </c:pt>
                <c:pt idx="2244">
                  <c:v>1.7430884184665985E-2</c:v>
                </c:pt>
                <c:pt idx="2245">
                  <c:v>1.7424958547683778E-2</c:v>
                </c:pt>
                <c:pt idx="2246">
                  <c:v>1.7419043179913718E-2</c:v>
                </c:pt>
                <c:pt idx="2247">
                  <c:v>1.7413138081274759E-2</c:v>
                </c:pt>
                <c:pt idx="2248">
                  <c:v>1.7407243251928994E-2</c:v>
                </c:pt>
                <c:pt idx="2249">
                  <c:v>1.740135869171433E-2</c:v>
                </c:pt>
                <c:pt idx="2250">
                  <c:v>1.7395484400711814E-2</c:v>
                </c:pt>
                <c:pt idx="2251">
                  <c:v>1.7389620378840398E-2</c:v>
                </c:pt>
                <c:pt idx="2252">
                  <c:v>1.738376662618113E-2</c:v>
                </c:pt>
                <c:pt idx="2253">
                  <c:v>1.7377923142734009E-2</c:v>
                </c:pt>
                <c:pt idx="2254">
                  <c:v>1.7372089928417989E-2</c:v>
                </c:pt>
                <c:pt idx="2255">
                  <c:v>1.7366266983314116E-2</c:v>
                </c:pt>
                <c:pt idx="2256">
                  <c:v>1.736045430742239E-2</c:v>
                </c:pt>
                <c:pt idx="2257">
                  <c:v>1.7354651900661766E-2</c:v>
                </c:pt>
                <c:pt idx="2258">
                  <c:v>1.7348859763113289E-2</c:v>
                </c:pt>
                <c:pt idx="2259">
                  <c:v>1.7343077894776959E-2</c:v>
                </c:pt>
                <c:pt idx="2260">
                  <c:v>1.7337306295652777E-2</c:v>
                </c:pt>
                <c:pt idx="2261">
                  <c:v>1.7331544965578649E-2</c:v>
                </c:pt>
                <c:pt idx="2262">
                  <c:v>1.7325793904797715E-2</c:v>
                </c:pt>
                <c:pt idx="2263">
                  <c:v>1.7320053113147882E-2</c:v>
                </c:pt>
                <c:pt idx="2264">
                  <c:v>1.7314322590710196E-2</c:v>
                </c:pt>
                <c:pt idx="2265">
                  <c:v>1.7308602337403611E-2</c:v>
                </c:pt>
                <c:pt idx="2266">
                  <c:v>1.7302892353309174E-2</c:v>
                </c:pt>
                <c:pt idx="2267">
                  <c:v>1.7297192638426884E-2</c:v>
                </c:pt>
                <c:pt idx="2268">
                  <c:v>1.7291503192675695E-2</c:v>
                </c:pt>
                <c:pt idx="2269">
                  <c:v>1.7285824016136653E-2</c:v>
                </c:pt>
                <c:pt idx="2270">
                  <c:v>1.7280155108809758E-2</c:v>
                </c:pt>
                <c:pt idx="2271">
                  <c:v>1.7274496470532918E-2</c:v>
                </c:pt>
                <c:pt idx="2272">
                  <c:v>1.7268848101468226E-2</c:v>
                </c:pt>
                <c:pt idx="2273">
                  <c:v>1.7263210001615681E-2</c:v>
                </c:pt>
                <c:pt idx="2274">
                  <c:v>1.7257582170975283E-2</c:v>
                </c:pt>
                <c:pt idx="2275">
                  <c:v>1.7251964609465986E-2</c:v>
                </c:pt>
                <c:pt idx="2276">
                  <c:v>1.7246357317168837E-2</c:v>
                </c:pt>
                <c:pt idx="2277">
                  <c:v>1.7240760294002788E-2</c:v>
                </c:pt>
                <c:pt idx="2278">
                  <c:v>1.7235173540048887E-2</c:v>
                </c:pt>
                <c:pt idx="2279">
                  <c:v>1.7229597055226087E-2</c:v>
                </c:pt>
                <c:pt idx="2280">
                  <c:v>1.7224030839534388E-2</c:v>
                </c:pt>
                <c:pt idx="2281">
                  <c:v>1.7218474893135882E-2</c:v>
                </c:pt>
                <c:pt idx="2282">
                  <c:v>1.7212929215787431E-2</c:v>
                </c:pt>
                <c:pt idx="2283">
                  <c:v>1.7207393807651128E-2</c:v>
                </c:pt>
                <c:pt idx="2284">
                  <c:v>1.7201868668645925E-2</c:v>
                </c:pt>
                <c:pt idx="2285">
                  <c:v>1.7196353799014963E-2</c:v>
                </c:pt>
                <c:pt idx="2286">
                  <c:v>1.7190849198353009E-2</c:v>
                </c:pt>
                <c:pt idx="2287">
                  <c:v>1.7185354866903202E-2</c:v>
                </c:pt>
                <c:pt idx="2288">
                  <c:v>1.7179870804665542E-2</c:v>
                </c:pt>
                <c:pt idx="2289">
                  <c:v>1.7174397011558984E-2</c:v>
                </c:pt>
                <c:pt idx="2290">
                  <c:v>1.7168933487583526E-2</c:v>
                </c:pt>
                <c:pt idx="2291">
                  <c:v>1.7163480232820216E-2</c:v>
                </c:pt>
                <c:pt idx="2292">
                  <c:v>1.7158037247269053E-2</c:v>
                </c:pt>
                <c:pt idx="2293">
                  <c:v>1.7152604530848992E-2</c:v>
                </c:pt>
                <c:pt idx="2294">
                  <c:v>1.7147182083478985E-2</c:v>
                </c:pt>
                <c:pt idx="2295">
                  <c:v>1.7141769905402171E-2</c:v>
                </c:pt>
                <c:pt idx="2296">
                  <c:v>1.7136367996537505E-2</c:v>
                </c:pt>
                <c:pt idx="2297">
                  <c:v>1.7130976356722893E-2</c:v>
                </c:pt>
                <c:pt idx="2298">
                  <c:v>1.7125594986120429E-2</c:v>
                </c:pt>
                <c:pt idx="2299">
                  <c:v>1.7120223884730112E-2</c:v>
                </c:pt>
                <c:pt idx="2300">
                  <c:v>1.7114863052470897E-2</c:v>
                </c:pt>
                <c:pt idx="2301">
                  <c:v>1.7109512489261736E-2</c:v>
                </c:pt>
                <c:pt idx="2302">
                  <c:v>1.7104172195264722E-2</c:v>
                </c:pt>
                <c:pt idx="2303">
                  <c:v>1.7098842170560902E-2</c:v>
                </c:pt>
                <c:pt idx="2304">
                  <c:v>1.7093522414907136E-2</c:v>
                </c:pt>
                <c:pt idx="2305">
                  <c:v>1.7088212928465518E-2</c:v>
                </c:pt>
                <c:pt idx="2306">
                  <c:v>1.7082913711155001E-2</c:v>
                </c:pt>
                <c:pt idx="2307">
                  <c:v>1.7077624763056631E-2</c:v>
                </c:pt>
                <c:pt idx="2308">
                  <c:v>1.7072346084089363E-2</c:v>
                </c:pt>
                <c:pt idx="2309">
                  <c:v>1.7067077674253195E-2</c:v>
                </c:pt>
                <c:pt idx="2310">
                  <c:v>1.7061819533548128E-2</c:v>
                </c:pt>
                <c:pt idx="2311">
                  <c:v>1.7056571661974163E-2</c:v>
                </c:pt>
                <c:pt idx="2312">
                  <c:v>1.705133405969339E-2</c:v>
                </c:pt>
                <c:pt idx="2313">
                  <c:v>1.7046106726462673E-2</c:v>
                </c:pt>
                <c:pt idx="2314">
                  <c:v>1.7040889662525149E-2</c:v>
                </c:pt>
                <c:pt idx="2315">
                  <c:v>1.7035682867556634E-2</c:v>
                </c:pt>
                <c:pt idx="2316">
                  <c:v>1.7030486341800266E-2</c:v>
                </c:pt>
                <c:pt idx="2317">
                  <c:v>1.7025300085256045E-2</c:v>
                </c:pt>
                <c:pt idx="2318">
                  <c:v>1.7020124097842926E-2</c:v>
                </c:pt>
                <c:pt idx="2319">
                  <c:v>1.7014958379560907E-2</c:v>
                </c:pt>
                <c:pt idx="2320">
                  <c:v>1.700980293040999E-2</c:v>
                </c:pt>
                <c:pt idx="2321">
                  <c:v>1.7004657750633312E-2</c:v>
                </c:pt>
                <c:pt idx="2322">
                  <c:v>1.6999522839825643E-2</c:v>
                </c:pt>
                <c:pt idx="2323">
                  <c:v>1.6994398198068028E-2</c:v>
                </c:pt>
                <c:pt idx="2324">
                  <c:v>1.6989283825684653E-2</c:v>
                </c:pt>
                <c:pt idx="2325">
                  <c:v>1.6984179722270287E-2</c:v>
                </c:pt>
                <c:pt idx="2326">
                  <c:v>1.6979085888149115E-2</c:v>
                </c:pt>
                <c:pt idx="2327">
                  <c:v>1.6974002323077997E-2</c:v>
                </c:pt>
                <c:pt idx="2328">
                  <c:v>1.6968929027219026E-2</c:v>
                </c:pt>
                <c:pt idx="2329">
                  <c:v>1.6963866000491157E-2</c:v>
                </c:pt>
                <c:pt idx="2330">
                  <c:v>1.6958813242894388E-2</c:v>
                </c:pt>
                <c:pt idx="2331">
                  <c:v>1.6953770754428721E-2</c:v>
                </c:pt>
                <c:pt idx="2332">
                  <c:v>1.6948738535175201E-2</c:v>
                </c:pt>
                <c:pt idx="2333">
                  <c:v>1.6943716585133828E-2</c:v>
                </c:pt>
                <c:pt idx="2334">
                  <c:v>1.6938704904061463E-2</c:v>
                </c:pt>
                <c:pt idx="2335">
                  <c:v>1.6933703492282293E-2</c:v>
                </c:pt>
                <c:pt idx="2336">
                  <c:v>1.6928712349634223E-2</c:v>
                </c:pt>
                <c:pt idx="2337">
                  <c:v>1.6923731476036208E-2</c:v>
                </c:pt>
                <c:pt idx="2338">
                  <c:v>1.6918760871569294E-2</c:v>
                </c:pt>
                <c:pt idx="2339">
                  <c:v>1.691380053647662E-2</c:v>
                </c:pt>
                <c:pt idx="2340">
                  <c:v>1.6908850470352954E-2</c:v>
                </c:pt>
                <c:pt idx="2341">
                  <c:v>1.6903910673360389E-2</c:v>
                </c:pt>
                <c:pt idx="2342">
                  <c:v>1.6898981145498926E-2</c:v>
                </c:pt>
                <c:pt idx="2343">
                  <c:v>1.6894061886930656E-2</c:v>
                </c:pt>
                <c:pt idx="2344">
                  <c:v>1.6889152897412441E-2</c:v>
                </c:pt>
                <c:pt idx="2345">
                  <c:v>1.6884254177025326E-2</c:v>
                </c:pt>
                <c:pt idx="2346">
                  <c:v>1.6879365725769313E-2</c:v>
                </c:pt>
                <c:pt idx="2347">
                  <c:v>1.6873180059116349E-2</c:v>
                </c:pt>
                <c:pt idx="2348">
                  <c:v>1.6868316097642021E-2</c:v>
                </c:pt>
                <c:pt idx="2349">
                  <c:v>1.6863462406406425E-2</c:v>
                </c:pt>
                <c:pt idx="2350">
                  <c:v>1.6858618985355532E-2</c:v>
                </c:pt>
                <c:pt idx="2351">
                  <c:v>1.6853785834543372E-2</c:v>
                </c:pt>
                <c:pt idx="2352">
                  <c:v>1.6848962953969947E-2</c:v>
                </c:pt>
                <c:pt idx="2353">
                  <c:v>1.6844150343608238E-2</c:v>
                </c:pt>
                <c:pt idx="2354">
                  <c:v>1.6839348003431232E-2</c:v>
                </c:pt>
                <c:pt idx="2355">
                  <c:v>1.6834555933465944E-2</c:v>
                </c:pt>
                <c:pt idx="2356">
                  <c:v>1.6829774133739393E-2</c:v>
                </c:pt>
                <c:pt idx="2357">
                  <c:v>1.6825002604224558E-2</c:v>
                </c:pt>
                <c:pt idx="2358">
                  <c:v>1.6820241344894425E-2</c:v>
                </c:pt>
                <c:pt idx="2359">
                  <c:v>1.6815490355776008E-2</c:v>
                </c:pt>
                <c:pt idx="2360">
                  <c:v>1.6810749636896327E-2</c:v>
                </c:pt>
                <c:pt idx="2361">
                  <c:v>1.6803221358420162E-2</c:v>
                </c:pt>
                <c:pt idx="2362">
                  <c:v>1.679850601553623E-2</c:v>
                </c:pt>
                <c:pt idx="2363">
                  <c:v>1.6793800941783399E-2</c:v>
                </c:pt>
                <c:pt idx="2364">
                  <c:v>1.6789106137161669E-2</c:v>
                </c:pt>
                <c:pt idx="2365">
                  <c:v>1.6784421601752086E-2</c:v>
                </c:pt>
                <c:pt idx="2366">
                  <c:v>1.6779747335392559E-2</c:v>
                </c:pt>
                <c:pt idx="2367">
                  <c:v>1.6775083338164132E-2</c:v>
                </c:pt>
                <c:pt idx="2368">
                  <c:v>1.6770429610147852E-2</c:v>
                </c:pt>
                <c:pt idx="2369">
                  <c:v>1.6765786151262674E-2</c:v>
                </c:pt>
                <c:pt idx="2370">
                  <c:v>1.676115296142755E-2</c:v>
                </c:pt>
                <c:pt idx="2371">
                  <c:v>1.6756530040804574E-2</c:v>
                </c:pt>
                <c:pt idx="2372">
                  <c:v>1.6751917389231652E-2</c:v>
                </c:pt>
                <c:pt idx="2373">
                  <c:v>1.6747315006870878E-2</c:v>
                </c:pt>
                <c:pt idx="2374">
                  <c:v>1.6742722893641204E-2</c:v>
                </c:pt>
                <c:pt idx="2375">
                  <c:v>1.6738141049461586E-2</c:v>
                </c:pt>
                <c:pt idx="2376">
                  <c:v>1.6733569474494114E-2</c:v>
                </c:pt>
                <c:pt idx="2377">
                  <c:v>1.6729008168657744E-2</c:v>
                </c:pt>
                <c:pt idx="2378">
                  <c:v>1.6724457131871429E-2</c:v>
                </c:pt>
                <c:pt idx="2379">
                  <c:v>1.6719916364216214E-2</c:v>
                </c:pt>
                <c:pt idx="2380">
                  <c:v>1.6715385865854193E-2</c:v>
                </c:pt>
                <c:pt idx="2381">
                  <c:v>1.6710865636461181E-2</c:v>
                </c:pt>
                <c:pt idx="2382">
                  <c:v>1.6706355676118223E-2</c:v>
                </c:pt>
                <c:pt idx="2383">
                  <c:v>1.6701855985149505E-2</c:v>
                </c:pt>
                <c:pt idx="2384">
                  <c:v>1.6697366563149796E-2</c:v>
                </c:pt>
                <c:pt idx="2385">
                  <c:v>1.6692887410362234E-2</c:v>
                </c:pt>
                <c:pt idx="2386">
                  <c:v>1.6688418526624726E-2</c:v>
                </c:pt>
                <c:pt idx="2387">
                  <c:v>1.6683959912099366E-2</c:v>
                </c:pt>
                <c:pt idx="2388">
                  <c:v>1.6679511566624061E-2</c:v>
                </c:pt>
                <c:pt idx="2389">
                  <c:v>1.6675073490198811E-2</c:v>
                </c:pt>
                <c:pt idx="2390">
                  <c:v>1.6670645682985707E-2</c:v>
                </c:pt>
                <c:pt idx="2391">
                  <c:v>1.6666228144984752E-2</c:v>
                </c:pt>
                <c:pt idx="2392">
                  <c:v>1.6661820876114897E-2</c:v>
                </c:pt>
                <c:pt idx="2393">
                  <c:v>1.665742387621405E-2</c:v>
                </c:pt>
                <c:pt idx="2394">
                  <c:v>1.6653037145525351E-2</c:v>
                </c:pt>
                <c:pt idx="2395">
                  <c:v>1.6648660683967753E-2</c:v>
                </c:pt>
                <c:pt idx="2396">
                  <c:v>1.664429449146021E-2</c:v>
                </c:pt>
                <c:pt idx="2397">
                  <c:v>1.6639938568164814E-2</c:v>
                </c:pt>
                <c:pt idx="2398">
                  <c:v>1.6635592914000519E-2</c:v>
                </c:pt>
                <c:pt idx="2399">
                  <c:v>1.6631257528886279E-2</c:v>
                </c:pt>
                <c:pt idx="2400">
                  <c:v>1.6626932412903139E-2</c:v>
                </c:pt>
                <c:pt idx="2401">
                  <c:v>1.6622617566051101E-2</c:v>
                </c:pt>
                <c:pt idx="2402">
                  <c:v>1.661831298841121E-2</c:v>
                </c:pt>
                <c:pt idx="2403">
                  <c:v>1.6614018679821374E-2</c:v>
                </c:pt>
                <c:pt idx="2404">
                  <c:v>1.6609734640281593E-2</c:v>
                </c:pt>
                <c:pt idx="2405">
                  <c:v>1.6605460869953959E-2</c:v>
                </c:pt>
                <c:pt idx="2406">
                  <c:v>1.6601197368757425E-2</c:v>
                </c:pt>
                <c:pt idx="2407">
                  <c:v>1.6596944136529901E-2</c:v>
                </c:pt>
                <c:pt idx="2408">
                  <c:v>1.6592701173514524E-2</c:v>
                </c:pt>
                <c:pt idx="2409">
                  <c:v>1.6588468479711294E-2</c:v>
                </c:pt>
                <c:pt idx="2410">
                  <c:v>1.6584246054958118E-2</c:v>
                </c:pt>
                <c:pt idx="2411">
                  <c:v>1.6580033899254998E-2</c:v>
                </c:pt>
                <c:pt idx="2412">
                  <c:v>1.6575832012764025E-2</c:v>
                </c:pt>
                <c:pt idx="2413">
                  <c:v>1.6571640395404152E-2</c:v>
                </c:pt>
                <c:pt idx="2414">
                  <c:v>1.6567459047175381E-2</c:v>
                </c:pt>
                <c:pt idx="2415">
                  <c:v>1.6563287967915619E-2</c:v>
                </c:pt>
                <c:pt idx="2416">
                  <c:v>1.6559127157868003E-2</c:v>
                </c:pt>
                <c:pt idx="2417">
                  <c:v>1.6554976616951489E-2</c:v>
                </c:pt>
                <c:pt idx="2418">
                  <c:v>1.6550836345085029E-2</c:v>
                </c:pt>
                <c:pt idx="2419">
                  <c:v>1.6546706342430717E-2</c:v>
                </c:pt>
                <c:pt idx="2420">
                  <c:v>1.6542586608826459E-2</c:v>
                </c:pt>
                <c:pt idx="2421">
                  <c:v>1.6538477144353303E-2</c:v>
                </c:pt>
                <c:pt idx="2422">
                  <c:v>1.6534377949011247E-2</c:v>
                </c:pt>
                <c:pt idx="2423">
                  <c:v>1.6530289022800293E-2</c:v>
                </c:pt>
                <c:pt idx="2424">
                  <c:v>1.6526210365558347E-2</c:v>
                </c:pt>
                <c:pt idx="2425">
                  <c:v>1.6522141977528548E-2</c:v>
                </c:pt>
                <c:pt idx="2426">
                  <c:v>1.6518083858629851E-2</c:v>
                </c:pt>
                <c:pt idx="2427">
                  <c:v>1.6514036008862254E-2</c:v>
                </c:pt>
                <c:pt idx="2428">
                  <c:v>1.6509998428225758E-2</c:v>
                </c:pt>
                <c:pt idx="2429">
                  <c:v>1.6505971116639317E-2</c:v>
                </c:pt>
                <c:pt idx="2430">
                  <c:v>1.6501954074183978E-2</c:v>
                </c:pt>
                <c:pt idx="2431">
                  <c:v>1.6497947300859739E-2</c:v>
                </c:pt>
                <c:pt idx="2432">
                  <c:v>1.6493950796585555E-2</c:v>
                </c:pt>
                <c:pt idx="2433">
                  <c:v>1.6489964561361425E-2</c:v>
                </c:pt>
                <c:pt idx="2434">
                  <c:v>1.6485988595511536E-2</c:v>
                </c:pt>
                <c:pt idx="2435">
                  <c:v>1.6482022898630655E-2</c:v>
                </c:pt>
                <c:pt idx="2436">
                  <c:v>1.6478067470718782E-2</c:v>
                </c:pt>
                <c:pt idx="2437">
                  <c:v>1.6474122312019057E-2</c:v>
                </c:pt>
                <c:pt idx="2438">
                  <c:v>1.6470187422531479E-2</c:v>
                </c:pt>
                <c:pt idx="2439">
                  <c:v>1.646626280201291E-2</c:v>
                </c:pt>
                <c:pt idx="2440">
                  <c:v>1.6462348450544395E-2</c:v>
                </c:pt>
                <c:pt idx="2441">
                  <c:v>1.645844436845012E-2</c:v>
                </c:pt>
                <c:pt idx="2442">
                  <c:v>1.6454550555243808E-2</c:v>
                </c:pt>
                <c:pt idx="2443">
                  <c:v>1.6450667011168596E-2</c:v>
                </c:pt>
                <c:pt idx="2444">
                  <c:v>1.6446793736224485E-2</c:v>
                </c:pt>
                <c:pt idx="2445">
                  <c:v>1.6442930730492522E-2</c:v>
                </c:pt>
                <c:pt idx="2446">
                  <c:v>1.6439077993810614E-2</c:v>
                </c:pt>
                <c:pt idx="2447">
                  <c:v>1.6435235526097713E-2</c:v>
                </c:pt>
                <c:pt idx="2448">
                  <c:v>1.6431403327596961E-2</c:v>
                </c:pt>
                <c:pt idx="2449">
                  <c:v>1.6427581398227309E-2</c:v>
                </c:pt>
                <c:pt idx="2450">
                  <c:v>1.6423769737907712E-2</c:v>
                </c:pt>
                <c:pt idx="2451">
                  <c:v>1.6419968346719216E-2</c:v>
                </c:pt>
                <c:pt idx="2452">
                  <c:v>1.6416177224661821E-2</c:v>
                </c:pt>
                <c:pt idx="2453">
                  <c:v>1.6412396371654481E-2</c:v>
                </c:pt>
                <c:pt idx="2454">
                  <c:v>1.6408625787778242E-2</c:v>
                </c:pt>
                <c:pt idx="2455">
                  <c:v>1.6404865473033103E-2</c:v>
                </c:pt>
                <c:pt idx="2456">
                  <c:v>1.640111542733802E-2</c:v>
                </c:pt>
                <c:pt idx="2457">
                  <c:v>1.6397375650774038E-2</c:v>
                </c:pt>
                <c:pt idx="2458">
                  <c:v>1.639364614326011E-2</c:v>
                </c:pt>
                <c:pt idx="2459">
                  <c:v>1.638992690495833E-2</c:v>
                </c:pt>
                <c:pt idx="2460">
                  <c:v>1.6386217935706604E-2</c:v>
                </c:pt>
                <c:pt idx="2461">
                  <c:v>1.6382519235585979E-2</c:v>
                </c:pt>
                <c:pt idx="2462">
                  <c:v>1.6378830804434363E-2</c:v>
                </c:pt>
                <c:pt idx="2463">
                  <c:v>1.6375152642494895E-2</c:v>
                </c:pt>
                <c:pt idx="2464">
                  <c:v>1.6371484749686527E-2</c:v>
                </c:pt>
                <c:pt idx="2465">
                  <c:v>1.6367827125847167E-2</c:v>
                </c:pt>
                <c:pt idx="2466">
                  <c:v>1.6364179771219955E-2</c:v>
                </c:pt>
                <c:pt idx="2467">
                  <c:v>1.6360542685723845E-2</c:v>
                </c:pt>
                <c:pt idx="2468">
                  <c:v>1.6356915869196742E-2</c:v>
                </c:pt>
                <c:pt idx="2469">
                  <c:v>1.6353299321881787E-2</c:v>
                </c:pt>
                <c:pt idx="2470">
                  <c:v>1.6349693043616886E-2</c:v>
                </c:pt>
                <c:pt idx="2471">
                  <c:v>1.6346097034402041E-2</c:v>
                </c:pt>
                <c:pt idx="2472">
                  <c:v>1.6342511294318296E-2</c:v>
                </c:pt>
                <c:pt idx="2473">
                  <c:v>1.6338935823365652E-2</c:v>
                </c:pt>
                <c:pt idx="2474">
                  <c:v>1.633537062154411E-2</c:v>
                </c:pt>
                <c:pt idx="2475">
                  <c:v>1.6331815688772622E-2</c:v>
                </c:pt>
                <c:pt idx="2476">
                  <c:v>1.6328271025051189E-2</c:v>
                </c:pt>
                <c:pt idx="2477">
                  <c:v>1.6324736630541903E-2</c:v>
                </c:pt>
                <c:pt idx="2478">
                  <c:v>1.6321212505082672E-2</c:v>
                </c:pt>
                <c:pt idx="2479">
                  <c:v>1.6317698648592449E-2</c:v>
                </c:pt>
                <c:pt idx="2480">
                  <c:v>1.6314195061314374E-2</c:v>
                </c:pt>
                <c:pt idx="2481">
                  <c:v>1.63107017431674E-2</c:v>
                </c:pt>
                <c:pt idx="2482">
                  <c:v>1.630721869407048E-2</c:v>
                </c:pt>
                <c:pt idx="2483">
                  <c:v>1.6303745914023615E-2</c:v>
                </c:pt>
                <c:pt idx="2484">
                  <c:v>1.6300283403188898E-2</c:v>
                </c:pt>
                <c:pt idx="2485">
                  <c:v>1.6296831161404235E-2</c:v>
                </c:pt>
                <c:pt idx="2486">
                  <c:v>1.6293389188669627E-2</c:v>
                </c:pt>
                <c:pt idx="2487">
                  <c:v>1.6289957484904027E-2</c:v>
                </c:pt>
                <c:pt idx="2488">
                  <c:v>1.6286536050431621E-2</c:v>
                </c:pt>
                <c:pt idx="2489">
                  <c:v>1.6283124885090317E-2</c:v>
                </c:pt>
                <c:pt idx="2490">
                  <c:v>1.6279723988636974E-2</c:v>
                </c:pt>
                <c:pt idx="2491">
                  <c:v>1.6276338463826479E-2</c:v>
                </c:pt>
                <c:pt idx="2492">
                  <c:v>1.6272974979876231E-2</c:v>
                </c:pt>
                <c:pt idx="2493">
                  <c:v>1.6269633576823095E-2</c:v>
                </c:pt>
                <c:pt idx="2494">
                  <c:v>1.6266314254829162E-2</c:v>
                </c:pt>
                <c:pt idx="2495">
                  <c:v>1.6263017013894432E-2</c:v>
                </c:pt>
                <c:pt idx="2496">
                  <c:v>1.6259741854018905E-2</c:v>
                </c:pt>
                <c:pt idx="2497">
                  <c:v>1.625648877504049E-2</c:v>
                </c:pt>
                <c:pt idx="2498">
                  <c:v>1.6253257777040231E-2</c:v>
                </c:pt>
                <c:pt idx="2499">
                  <c:v>1.6250048860099175E-2</c:v>
                </c:pt>
                <c:pt idx="2500">
                  <c:v>1.6246862024136277E-2</c:v>
                </c:pt>
                <c:pt idx="2501">
                  <c:v>1.6243697269232582E-2</c:v>
                </c:pt>
                <c:pt idx="2502">
                  <c:v>1.6240554595307044E-2</c:v>
                </c:pt>
                <c:pt idx="2503">
                  <c:v>1.6236990005871199E-2</c:v>
                </c:pt>
                <c:pt idx="2504">
                  <c:v>1.6233894648466363E-2</c:v>
                </c:pt>
                <c:pt idx="2505">
                  <c:v>1.6230821371958637E-2</c:v>
                </c:pt>
                <c:pt idx="2506">
                  <c:v>1.6227770176429068E-2</c:v>
                </c:pt>
                <c:pt idx="2507">
                  <c:v>1.6224741061877657E-2</c:v>
                </c:pt>
                <c:pt idx="2508">
                  <c:v>1.6221734028466495E-2</c:v>
                </c:pt>
                <c:pt idx="2509">
                  <c:v>1.621874907603349E-2</c:v>
                </c:pt>
                <c:pt idx="2510">
                  <c:v>1.6215786204416549E-2</c:v>
                </c:pt>
                <c:pt idx="2511">
                  <c:v>1.6212845413939858E-2</c:v>
                </c:pt>
                <c:pt idx="2512">
                  <c:v>1.620992670452237E-2</c:v>
                </c:pt>
                <c:pt idx="2513">
                  <c:v>1.6207030076001994E-2</c:v>
                </c:pt>
                <c:pt idx="2514">
                  <c:v>1.6204155528459774E-2</c:v>
                </c:pt>
                <c:pt idx="2515">
                  <c:v>1.6201303061976757E-2</c:v>
                </c:pt>
                <c:pt idx="2516">
                  <c:v>1.6198472676471898E-2</c:v>
                </c:pt>
                <c:pt idx="2517">
                  <c:v>1.6195664371945195E-2</c:v>
                </c:pt>
                <c:pt idx="2518">
                  <c:v>1.619287814839665E-2</c:v>
                </c:pt>
                <c:pt idx="2519">
                  <c:v>1.6190114005907308E-2</c:v>
                </c:pt>
                <c:pt idx="2520">
                  <c:v>1.6187371944396123E-2</c:v>
                </c:pt>
                <c:pt idx="2521">
                  <c:v>1.6184651963782049E-2</c:v>
                </c:pt>
                <c:pt idx="2522">
                  <c:v>1.6181954064308224E-2</c:v>
                </c:pt>
                <c:pt idx="2523">
                  <c:v>1.617927824573151E-2</c:v>
                </c:pt>
                <c:pt idx="2524">
                  <c:v>1.6176624508213999E-2</c:v>
                </c:pt>
                <c:pt idx="2525">
                  <c:v>1.6173992851674646E-2</c:v>
                </c:pt>
                <c:pt idx="2526">
                  <c:v>1.6171383276113449E-2</c:v>
                </c:pt>
                <c:pt idx="2527">
                  <c:v>1.616879578153041E-2</c:v>
                </c:pt>
                <c:pt idx="2528">
                  <c:v>1.6166230367844481E-2</c:v>
                </c:pt>
                <c:pt idx="2529">
                  <c:v>1.6163687035298802E-2</c:v>
                </c:pt>
                <c:pt idx="2530">
                  <c:v>1.6161165783731279E-2</c:v>
                </c:pt>
                <c:pt idx="2531">
                  <c:v>1.6158666613060868E-2</c:v>
                </c:pt>
                <c:pt idx="2532">
                  <c:v>1.6156189523368614E-2</c:v>
                </c:pt>
                <c:pt idx="2533">
                  <c:v>1.6153734514816609E-2</c:v>
                </c:pt>
                <c:pt idx="2534">
                  <c:v>1.6151301587080669E-2</c:v>
                </c:pt>
                <c:pt idx="2535">
                  <c:v>1.6148890740403932E-2</c:v>
                </c:pt>
                <c:pt idx="2536">
                  <c:v>1.6146501974705352E-2</c:v>
                </c:pt>
                <c:pt idx="2537">
                  <c:v>1.6144135290065975E-2</c:v>
                </c:pt>
                <c:pt idx="2538">
                  <c:v>1.6141790686323709E-2</c:v>
                </c:pt>
                <c:pt idx="2539">
                  <c:v>1.6139468163478554E-2</c:v>
                </c:pt>
                <c:pt idx="2540">
                  <c:v>1.6137167721854695E-2</c:v>
                </c:pt>
                <c:pt idx="2541">
                  <c:v>1.6134889361127946E-2</c:v>
                </c:pt>
                <c:pt idx="2542">
                  <c:v>1.6132633081298309E-2</c:v>
                </c:pt>
                <c:pt idx="2543">
                  <c:v>1.6130398882527874E-2</c:v>
                </c:pt>
                <c:pt idx="2544">
                  <c:v>1.6128186764654551E-2</c:v>
                </c:pt>
                <c:pt idx="2545">
                  <c:v>1.6125996727921477E-2</c:v>
                </c:pt>
                <c:pt idx="2546">
                  <c:v>1.6123828772004467E-2</c:v>
                </c:pt>
                <c:pt idx="2547">
                  <c:v>1.6121682897146661E-2</c:v>
                </c:pt>
                <c:pt idx="2548">
                  <c:v>1.6119559103348058E-2</c:v>
                </c:pt>
                <c:pt idx="2549">
                  <c:v>1.6117457390365519E-2</c:v>
                </c:pt>
                <c:pt idx="2550">
                  <c:v>1.6115377758442184E-2</c:v>
                </c:pt>
                <c:pt idx="2551">
                  <c:v>1.6113320207497006E-2</c:v>
                </c:pt>
                <c:pt idx="2552">
                  <c:v>1.6111284737611031E-2</c:v>
                </c:pt>
                <c:pt idx="2553">
                  <c:v>1.6109271348541121E-2</c:v>
                </c:pt>
                <c:pt idx="2554">
                  <c:v>1.6107280040530414E-2</c:v>
                </c:pt>
                <c:pt idx="2555">
                  <c:v>1.6105310813659957E-2</c:v>
                </c:pt>
                <c:pt idx="2556">
                  <c:v>1.6103363667524517E-2</c:v>
                </c:pt>
                <c:pt idx="2557">
                  <c:v>1.6101438602448281E-2</c:v>
                </c:pt>
                <c:pt idx="2558">
                  <c:v>1.6099535618431249E-2</c:v>
                </c:pt>
                <c:pt idx="2559">
                  <c:v>1.6097654715311327E-2</c:v>
                </c:pt>
                <c:pt idx="2560">
                  <c:v>1.6095795893169562E-2</c:v>
                </c:pt>
                <c:pt idx="2561">
                  <c:v>1.6093959151924908E-2</c:v>
                </c:pt>
                <c:pt idx="2562">
                  <c:v>1.6092144491820504E-2</c:v>
                </c:pt>
                <c:pt idx="2563">
                  <c:v>1.609035191261321E-2</c:v>
                </c:pt>
                <c:pt idx="2564">
                  <c:v>1.6088581414384073E-2</c:v>
                </c:pt>
                <c:pt idx="2565">
                  <c:v>1.6086832997133094E-2</c:v>
                </c:pt>
                <c:pt idx="2566">
                  <c:v>1.6085106660860271E-2</c:v>
                </c:pt>
                <c:pt idx="2567">
                  <c:v>1.6083402405565606E-2</c:v>
                </c:pt>
                <c:pt idx="2568">
                  <c:v>1.6081720231168051E-2</c:v>
                </c:pt>
                <c:pt idx="2569">
                  <c:v>1.6080060137910746E-2</c:v>
                </c:pt>
                <c:pt idx="2570">
                  <c:v>1.6078422125469505E-2</c:v>
                </c:pt>
                <c:pt idx="2571">
                  <c:v>1.6076806194087467E-2</c:v>
                </c:pt>
                <c:pt idx="2572">
                  <c:v>1.6075212343683587E-2</c:v>
                </c:pt>
                <c:pt idx="2573">
                  <c:v>1.6073640574257864E-2</c:v>
                </c:pt>
                <c:pt idx="2574">
                  <c:v>1.6072090885729251E-2</c:v>
                </c:pt>
                <c:pt idx="2575">
                  <c:v>1.6070563278178795E-2</c:v>
                </c:pt>
                <c:pt idx="2576">
                  <c:v>1.6069057751687543E-2</c:v>
                </c:pt>
                <c:pt idx="2577">
                  <c:v>1.6067574306093402E-2</c:v>
                </c:pt>
                <c:pt idx="2578">
                  <c:v>1.6066112941558464E-2</c:v>
                </c:pt>
                <c:pt idx="2579">
                  <c:v>1.606467365783959E-2</c:v>
                </c:pt>
                <c:pt idx="2580">
                  <c:v>1.6063256455260966E-2</c:v>
                </c:pt>
                <c:pt idx="2581">
                  <c:v>1.6061861333579452E-2</c:v>
                </c:pt>
                <c:pt idx="2582">
                  <c:v>1.6060488292876096E-2</c:v>
                </c:pt>
                <c:pt idx="2583">
                  <c:v>1.6059137333150897E-2</c:v>
                </c:pt>
                <c:pt idx="2584">
                  <c:v>1.6057808454322808E-2</c:v>
                </c:pt>
                <c:pt idx="2585">
                  <c:v>1.6056501656553923E-2</c:v>
                </c:pt>
                <c:pt idx="2586">
                  <c:v>1.6055216939763195E-2</c:v>
                </c:pt>
                <c:pt idx="2587">
                  <c:v>1.6053954303950624E-2</c:v>
                </c:pt>
                <c:pt idx="2588">
                  <c:v>1.6052713748954117E-2</c:v>
                </c:pt>
                <c:pt idx="2589">
                  <c:v>1.6051495275016814E-2</c:v>
                </c:pt>
                <c:pt idx="2590">
                  <c:v>1.6050298882138714E-2</c:v>
                </c:pt>
                <c:pt idx="2591">
                  <c:v>1.6049124570076678E-2</c:v>
                </c:pt>
                <c:pt idx="2592">
                  <c:v>1.6047972339154892E-2</c:v>
                </c:pt>
                <c:pt idx="2593">
                  <c:v>1.6046842189049171E-2</c:v>
                </c:pt>
                <c:pt idx="2594">
                  <c:v>1.6045734119921606E-2</c:v>
                </c:pt>
                <c:pt idx="2595">
                  <c:v>1.6044648131934292E-2</c:v>
                </c:pt>
                <c:pt idx="2596">
                  <c:v>1.6043584224763041E-2</c:v>
                </c:pt>
                <c:pt idx="2597">
                  <c:v>1.6042542398569948E-2</c:v>
                </c:pt>
                <c:pt idx="2598">
                  <c:v>1.6041522653436058E-2</c:v>
                </c:pt>
                <c:pt idx="2599">
                  <c:v>1.6040524989118232E-2</c:v>
                </c:pt>
                <c:pt idx="2600">
                  <c:v>1.6039549405778564E-2</c:v>
                </c:pt>
                <c:pt idx="2601">
                  <c:v>1.6038595903498098E-2</c:v>
                </c:pt>
                <c:pt idx="2602">
                  <c:v>1.6037664482276837E-2</c:v>
                </c:pt>
                <c:pt idx="2603">
                  <c:v>1.6036755141871639E-2</c:v>
                </c:pt>
                <c:pt idx="2604">
                  <c:v>1.6035867882363553E-2</c:v>
                </c:pt>
                <c:pt idx="2605">
                  <c:v>1.6035002703995715E-2</c:v>
                </c:pt>
                <c:pt idx="2606">
                  <c:v>1.6034159606524989E-2</c:v>
                </c:pt>
                <c:pt idx="2607">
                  <c:v>1.6033223104431338E-2</c:v>
                </c:pt>
                <c:pt idx="2608">
                  <c:v>1.603242732331922E-2</c:v>
                </c:pt>
                <c:pt idx="2609">
                  <c:v>1.6031653623104214E-2</c:v>
                </c:pt>
                <c:pt idx="2610">
                  <c:v>1.6030902004029457E-2</c:v>
                </c:pt>
                <c:pt idx="2611">
                  <c:v>1.6030172465851811E-2</c:v>
                </c:pt>
                <c:pt idx="2612">
                  <c:v>1.6029465008571275E-2</c:v>
                </c:pt>
                <c:pt idx="2613">
                  <c:v>1.6028779632187851E-2</c:v>
                </c:pt>
                <c:pt idx="2614">
                  <c:v>1.6028116336944676E-2</c:v>
                </c:pt>
                <c:pt idx="2615">
                  <c:v>1.6027475122517565E-2</c:v>
                </c:pt>
                <c:pt idx="2616">
                  <c:v>1.6026855989149658E-2</c:v>
                </c:pt>
                <c:pt idx="2617">
                  <c:v>1.6026258936597815E-2</c:v>
                </c:pt>
                <c:pt idx="2618">
                  <c:v>1.6025683965267268E-2</c:v>
                </c:pt>
                <c:pt idx="2619">
                  <c:v>1.6025131074671739E-2</c:v>
                </c:pt>
                <c:pt idx="2620">
                  <c:v>1.6024600265135414E-2</c:v>
                </c:pt>
                <c:pt idx="2621">
                  <c:v>1.6024091536658291E-2</c:v>
                </c:pt>
                <c:pt idx="2622">
                  <c:v>1.6024877272975413E-2</c:v>
                </c:pt>
                <c:pt idx="2623">
                  <c:v>1.6023140322314333E-2</c:v>
                </c:pt>
                <c:pt idx="2624">
                  <c:v>1.602269783660959E-2</c:v>
                </c:pt>
                <c:pt idx="2625">
                  <c:v>1.6022277431964049E-2</c:v>
                </c:pt>
                <c:pt idx="2626">
                  <c:v>1.602187910821562E-2</c:v>
                </c:pt>
                <c:pt idx="2627">
                  <c:v>1.6021502865283255E-2</c:v>
                </c:pt>
                <c:pt idx="2628">
                  <c:v>1.6021148703491139E-2</c:v>
                </c:pt>
                <c:pt idx="2629">
                  <c:v>1.6020816622596135E-2</c:v>
                </c:pt>
                <c:pt idx="2630">
                  <c:v>1.6020506622760333E-2</c:v>
                </c:pt>
                <c:pt idx="2631">
                  <c:v>1.6020218703740596E-2</c:v>
                </c:pt>
                <c:pt idx="2632">
                  <c:v>1.6019952865861109E-2</c:v>
                </c:pt>
                <c:pt idx="2633">
                  <c:v>1.6019709108797686E-2</c:v>
                </c:pt>
                <c:pt idx="2634">
                  <c:v>1.601948743271242E-2</c:v>
                </c:pt>
                <c:pt idx="2635">
                  <c:v>1.6019287837605312E-2</c:v>
                </c:pt>
                <c:pt idx="2636">
                  <c:v>1.6019110323557406E-2</c:v>
                </c:pt>
                <c:pt idx="2637">
                  <c:v>1.6018954890325565E-2</c:v>
                </c:pt>
                <c:pt idx="2638">
                  <c:v>1.6018821538071881E-2</c:v>
                </c:pt>
                <c:pt idx="2639">
                  <c:v>1.6018710266958447E-2</c:v>
                </c:pt>
                <c:pt idx="2640">
                  <c:v>1.6018621076661077E-2</c:v>
                </c:pt>
                <c:pt idx="2641">
                  <c:v>1.6018553967260818E-2</c:v>
                </c:pt>
                <c:pt idx="2642">
                  <c:v>1.6018508938919762E-2</c:v>
                </c:pt>
                <c:pt idx="2643">
                  <c:v>1.601848599163791E-2</c:v>
                </c:pt>
                <c:pt idx="2644">
                  <c:v>1.6018485125172122E-2</c:v>
                </c:pt>
                <c:pt idx="2645">
                  <c:v>1.6018506339684491E-2</c:v>
                </c:pt>
                <c:pt idx="2646">
                  <c:v>1.6018549635175017E-2</c:v>
                </c:pt>
                <c:pt idx="2647">
                  <c:v>1.6018615011724746E-2</c:v>
                </c:pt>
                <c:pt idx="2648">
                  <c:v>1.6018702469171586E-2</c:v>
                </c:pt>
                <c:pt idx="2649">
                  <c:v>1.6018812007515537E-2</c:v>
                </c:pt>
                <c:pt idx="2650">
                  <c:v>1.6018943626918691E-2</c:v>
                </c:pt>
                <c:pt idx="2651">
                  <c:v>1.6019097327218956E-2</c:v>
                </c:pt>
                <c:pt idx="2652">
                  <c:v>1.6019273108497378E-2</c:v>
                </c:pt>
                <c:pt idx="2653">
                  <c:v>1.6019470970672911E-2</c:v>
                </c:pt>
                <c:pt idx="2654">
                  <c:v>1.6019690913907647E-2</c:v>
                </c:pt>
                <c:pt idx="2655">
                  <c:v>1.6019932938039494E-2</c:v>
                </c:pt>
                <c:pt idx="2656">
                  <c:v>1.6020197043230544E-2</c:v>
                </c:pt>
                <c:pt idx="2657">
                  <c:v>1.6020483229318705E-2</c:v>
                </c:pt>
                <c:pt idx="2658">
                  <c:v>1.6020791496303977E-2</c:v>
                </c:pt>
                <c:pt idx="2659">
                  <c:v>1.6021923677240389E-2</c:v>
                </c:pt>
                <c:pt idx="2660">
                  <c:v>1.6022282446567598E-2</c:v>
                </c:pt>
                <c:pt idx="2661">
                  <c:v>1.6022663298791061E-2</c:v>
                </c:pt>
                <c:pt idx="2662">
                  <c:v>1.6023066233937788E-2</c:v>
                </c:pt>
                <c:pt idx="2663">
                  <c:v>1.6023491251953757E-2</c:v>
                </c:pt>
                <c:pt idx="2664">
                  <c:v>1.6023938352892991E-2</c:v>
                </c:pt>
                <c:pt idx="2665">
                  <c:v>1.6024407536728479E-2</c:v>
                </c:pt>
                <c:pt idx="2666">
                  <c:v>1.6024898803487231E-2</c:v>
                </c:pt>
                <c:pt idx="2667">
                  <c:v>1.6025412153169254E-2</c:v>
                </c:pt>
                <c:pt idx="2668">
                  <c:v>1.6025947585693499E-2</c:v>
                </c:pt>
                <c:pt idx="2669">
                  <c:v>1.6026505101141009E-2</c:v>
                </c:pt>
                <c:pt idx="2670">
                  <c:v>1.6027084699511789E-2</c:v>
                </c:pt>
                <c:pt idx="2671">
                  <c:v>1.6027686380778821E-2</c:v>
                </c:pt>
                <c:pt idx="2672">
                  <c:v>1.6027880255774507E-2</c:v>
                </c:pt>
                <c:pt idx="2673">
                  <c:v>1.6028535509362563E-2</c:v>
                </c:pt>
                <c:pt idx="2674">
                  <c:v>1.6029212843928775E-2</c:v>
                </c:pt>
                <c:pt idx="2675">
                  <c:v>1.6029912259554191E-2</c:v>
                </c:pt>
                <c:pt idx="2676">
                  <c:v>1.6030633756076718E-2</c:v>
                </c:pt>
                <c:pt idx="2677">
                  <c:v>1.6031377333496355E-2</c:v>
                </c:pt>
                <c:pt idx="2678">
                  <c:v>1.6032142991975196E-2</c:v>
                </c:pt>
                <c:pt idx="2679">
                  <c:v>1.6032930731432193E-2</c:v>
                </c:pt>
                <c:pt idx="2680">
                  <c:v>1.6033740551786302E-2</c:v>
                </c:pt>
                <c:pt idx="2681">
                  <c:v>1.6034572453118567E-2</c:v>
                </c:pt>
                <c:pt idx="2682">
                  <c:v>1.6035426435510036E-2</c:v>
                </c:pt>
                <c:pt idx="2683">
                  <c:v>1.6036302498798616E-2</c:v>
                </c:pt>
                <c:pt idx="2684">
                  <c:v>1.6037200643065352E-2</c:v>
                </c:pt>
                <c:pt idx="2685">
                  <c:v>1.60381208682292E-2</c:v>
                </c:pt>
                <c:pt idx="2686">
                  <c:v>1.603906317445225E-2</c:v>
                </c:pt>
                <c:pt idx="2687">
                  <c:v>1.6040027561572412E-2</c:v>
                </c:pt>
                <c:pt idx="2688">
                  <c:v>1.6041014029751777E-2</c:v>
                </c:pt>
                <c:pt idx="2689">
                  <c:v>1.6042022578747206E-2</c:v>
                </c:pt>
                <c:pt idx="2690">
                  <c:v>1.6043053208882885E-2</c:v>
                </c:pt>
                <c:pt idx="2691">
                  <c:v>1.6044105919915674E-2</c:v>
                </c:pt>
                <c:pt idx="2692">
                  <c:v>1.6045180711926621E-2</c:v>
                </c:pt>
                <c:pt idx="2693">
                  <c:v>1.6046277584834678E-2</c:v>
                </c:pt>
                <c:pt idx="2694">
                  <c:v>1.6047396538801939E-2</c:v>
                </c:pt>
                <c:pt idx="2695">
                  <c:v>1.6048537573666311E-2</c:v>
                </c:pt>
                <c:pt idx="2696">
                  <c:v>1.6049700689508839E-2</c:v>
                </c:pt>
                <c:pt idx="2697">
                  <c:v>1.6050885886329525E-2</c:v>
                </c:pt>
                <c:pt idx="2698">
                  <c:v>1.6052093164209413E-2</c:v>
                </c:pt>
                <c:pt idx="2699">
                  <c:v>1.6053322522905367E-2</c:v>
                </c:pt>
                <c:pt idx="2700">
                  <c:v>1.6054573962660523E-2</c:v>
                </c:pt>
                <c:pt idx="2701">
                  <c:v>1.6055847483312791E-2</c:v>
                </c:pt>
                <c:pt idx="2702">
                  <c:v>1.6057143085105308E-2</c:v>
                </c:pt>
                <c:pt idx="2703">
                  <c:v>1.6058460767632843E-2</c:v>
                </c:pt>
                <c:pt idx="2704">
                  <c:v>1.6059800531381674E-2</c:v>
                </c:pt>
                <c:pt idx="2705">
                  <c:v>1.6061162375946569E-2</c:v>
                </c:pt>
                <c:pt idx="2706">
                  <c:v>1.6062546301408576E-2</c:v>
                </c:pt>
                <c:pt idx="2707">
                  <c:v>1.6063952307929785E-2</c:v>
                </c:pt>
                <c:pt idx="2708">
                  <c:v>1.6065380395510198E-2</c:v>
                </c:pt>
                <c:pt idx="2709">
                  <c:v>1.6066830563987722E-2</c:v>
                </c:pt>
                <c:pt idx="2710">
                  <c:v>1.6068302813443402E-2</c:v>
                </c:pt>
                <c:pt idx="2711">
                  <c:v>1.606979714387724E-2</c:v>
                </c:pt>
                <c:pt idx="2712">
                  <c:v>1.6071313555208189E-2</c:v>
                </c:pt>
                <c:pt idx="2713">
                  <c:v>1.6072852047517294E-2</c:v>
                </c:pt>
                <c:pt idx="2714">
                  <c:v>1.6074412620885603E-2</c:v>
                </c:pt>
                <c:pt idx="2715">
                  <c:v>1.6075995275232069E-2</c:v>
                </c:pt>
                <c:pt idx="2716">
                  <c:v>1.6077600010475646E-2</c:v>
                </c:pt>
                <c:pt idx="2717">
                  <c:v>1.6079226826697379E-2</c:v>
                </c:pt>
                <c:pt idx="2718">
                  <c:v>1.608087572389727E-2</c:v>
                </c:pt>
                <c:pt idx="2719">
                  <c:v>1.6082546702156364E-2</c:v>
                </c:pt>
                <c:pt idx="2720">
                  <c:v>1.6084239761393615E-2</c:v>
                </c:pt>
                <c:pt idx="2721">
                  <c:v>1.6085954901527977E-2</c:v>
                </c:pt>
                <c:pt idx="2722">
                  <c:v>1.6087692122640496E-2</c:v>
                </c:pt>
                <c:pt idx="2723">
                  <c:v>1.6089451424731172E-2</c:v>
                </c:pt>
                <c:pt idx="2724">
                  <c:v>1.6091232807800004E-2</c:v>
                </c:pt>
                <c:pt idx="2725">
                  <c:v>1.6093036271846994E-2</c:v>
                </c:pt>
                <c:pt idx="2726">
                  <c:v>1.6094861816953188E-2</c:v>
                </c:pt>
                <c:pt idx="2727">
                  <c:v>1.6096709442875445E-2</c:v>
                </c:pt>
                <c:pt idx="2728">
                  <c:v>1.6098579149856906E-2</c:v>
                </c:pt>
                <c:pt idx="2729">
                  <c:v>1.6100470937816524E-2</c:v>
                </c:pt>
                <c:pt idx="2730">
                  <c:v>1.6102384806835346E-2</c:v>
                </c:pt>
                <c:pt idx="2731">
                  <c:v>1.6104320756751278E-2</c:v>
                </c:pt>
                <c:pt idx="2732">
                  <c:v>1.6106278787564321E-2</c:v>
                </c:pt>
                <c:pt idx="2733">
                  <c:v>1.6108258899436567E-2</c:v>
                </c:pt>
                <c:pt idx="2734">
                  <c:v>1.6110261092368017E-2</c:v>
                </c:pt>
                <c:pt idx="2735">
                  <c:v>1.6112285366115531E-2</c:v>
                </c:pt>
                <c:pt idx="2736">
                  <c:v>1.6114331720922248E-2</c:v>
                </c:pt>
                <c:pt idx="2737">
                  <c:v>1.6116400156707122E-2</c:v>
                </c:pt>
                <c:pt idx="2738">
                  <c:v>1.61184906735512E-2</c:v>
                </c:pt>
                <c:pt idx="2739">
                  <c:v>1.6120603271211342E-2</c:v>
                </c:pt>
                <c:pt idx="2740">
                  <c:v>1.6122737950011734E-2</c:v>
                </c:pt>
                <c:pt idx="2741">
                  <c:v>1.6124894709790283E-2</c:v>
                </c:pt>
                <c:pt idx="2742">
                  <c:v>1.6127073550465942E-2</c:v>
                </c:pt>
                <c:pt idx="2743">
                  <c:v>1.6129274472119759E-2</c:v>
                </c:pt>
                <c:pt idx="2744">
                  <c:v>1.6131497474832779E-2</c:v>
                </c:pt>
                <c:pt idx="2745">
                  <c:v>1.6133742558442909E-2</c:v>
                </c:pt>
                <c:pt idx="2746">
                  <c:v>1.6136009723031197E-2</c:v>
                </c:pt>
                <c:pt idx="2747">
                  <c:v>1.6138298968678688E-2</c:v>
                </c:pt>
                <c:pt idx="2748">
                  <c:v>1.6140610295304336E-2</c:v>
                </c:pt>
                <c:pt idx="2749">
                  <c:v>1.6142943702908141E-2</c:v>
                </c:pt>
                <c:pt idx="2750">
                  <c:v>1.6145299191409057E-2</c:v>
                </c:pt>
                <c:pt idx="2751">
                  <c:v>1.6147676761050223E-2</c:v>
                </c:pt>
                <c:pt idx="2752">
                  <c:v>1.6150076411588499E-2</c:v>
                </c:pt>
                <c:pt idx="2753">
                  <c:v>1.6152498143023886E-2</c:v>
                </c:pt>
                <c:pt idx="2754">
                  <c:v>1.6154941955599522E-2</c:v>
                </c:pt>
                <c:pt idx="2755">
                  <c:v>1.6157407849072269E-2</c:v>
                </c:pt>
                <c:pt idx="2756">
                  <c:v>1.615989582360422E-2</c:v>
                </c:pt>
                <c:pt idx="2757">
                  <c:v>1.6162405879114328E-2</c:v>
                </c:pt>
                <c:pt idx="2758">
                  <c:v>1.6164938015602592E-2</c:v>
                </c:pt>
                <c:pt idx="2759">
                  <c:v>1.6167492232987968E-2</c:v>
                </c:pt>
                <c:pt idx="2760">
                  <c:v>1.6170068531513593E-2</c:v>
                </c:pt>
                <c:pt idx="2761">
                  <c:v>1.6172666910855282E-2</c:v>
                </c:pt>
                <c:pt idx="2762">
                  <c:v>1.6175287371337221E-2</c:v>
                </c:pt>
                <c:pt idx="2763">
                  <c:v>1.6178309221224207E-2</c:v>
                </c:pt>
                <c:pt idx="2764">
                  <c:v>1.6180976998064756E-2</c:v>
                </c:pt>
                <c:pt idx="2765">
                  <c:v>1.6183666855883461E-2</c:v>
                </c:pt>
                <c:pt idx="2766">
                  <c:v>1.6186378794680323E-2</c:v>
                </c:pt>
                <c:pt idx="2767">
                  <c:v>1.6189112814617435E-2</c:v>
                </c:pt>
                <c:pt idx="2768">
                  <c:v>1.6191868915370611E-2</c:v>
                </c:pt>
                <c:pt idx="2769">
                  <c:v>1.619464709718299E-2</c:v>
                </c:pt>
                <c:pt idx="2770">
                  <c:v>1.6197447359973527E-2</c:v>
                </c:pt>
                <c:pt idx="2771">
                  <c:v>1.6200269703742221E-2</c:v>
                </c:pt>
                <c:pt idx="2772">
                  <c:v>1.6203114128651164E-2</c:v>
                </c:pt>
                <c:pt idx="2773">
                  <c:v>1.6205980634295125E-2</c:v>
                </c:pt>
                <c:pt idx="2774">
                  <c:v>1.6208869221241429E-2</c:v>
                </c:pt>
                <c:pt idx="2775">
                  <c:v>1.6211779889003797E-2</c:v>
                </c:pt>
                <c:pt idx="2776">
                  <c:v>1.6214712637744322E-2</c:v>
                </c:pt>
                <c:pt idx="2777">
                  <c:v>1.621766746754405E-2</c:v>
                </c:pt>
                <c:pt idx="2778">
                  <c:v>1.6220644378321936E-2</c:v>
                </c:pt>
                <c:pt idx="2779">
                  <c:v>1.6223643370159024E-2</c:v>
                </c:pt>
                <c:pt idx="2780">
                  <c:v>1.6226664442812178E-2</c:v>
                </c:pt>
                <c:pt idx="2781">
                  <c:v>1.6229707596686627E-2</c:v>
                </c:pt>
                <c:pt idx="2782">
                  <c:v>1.6232772831458187E-2</c:v>
                </c:pt>
                <c:pt idx="2783">
                  <c:v>1.623586014728895E-2</c:v>
                </c:pt>
                <c:pt idx="2784">
                  <c:v>1.6238969544016824E-2</c:v>
                </c:pt>
                <c:pt idx="2785">
                  <c:v>1.6242101021803901E-2</c:v>
                </c:pt>
                <c:pt idx="2786">
                  <c:v>1.6245254580650181E-2</c:v>
                </c:pt>
                <c:pt idx="2787">
                  <c:v>1.6248430220393573E-2</c:v>
                </c:pt>
                <c:pt idx="2788">
                  <c:v>1.6251627941196167E-2</c:v>
                </c:pt>
                <c:pt idx="2789">
                  <c:v>1.6254847743057965E-2</c:v>
                </c:pt>
                <c:pt idx="2790">
                  <c:v>1.625808962589792E-2</c:v>
                </c:pt>
                <c:pt idx="2791">
                  <c:v>1.6261353589634986E-2</c:v>
                </c:pt>
                <c:pt idx="2792">
                  <c:v>1.6264639634512301E-2</c:v>
                </c:pt>
                <c:pt idx="2793">
                  <c:v>1.6267947760367774E-2</c:v>
                </c:pt>
                <c:pt idx="2794">
                  <c:v>1.6271277967120357E-2</c:v>
                </c:pt>
                <c:pt idx="2795">
                  <c:v>1.6274630255013189E-2</c:v>
                </c:pt>
                <c:pt idx="2796">
                  <c:v>1.6278004623884179E-2</c:v>
                </c:pt>
                <c:pt idx="2797">
                  <c:v>1.6281401073814372E-2</c:v>
                </c:pt>
                <c:pt idx="2798">
                  <c:v>1.6284819604641676E-2</c:v>
                </c:pt>
                <c:pt idx="2799">
                  <c:v>1.6288260216609229E-2</c:v>
                </c:pt>
                <c:pt idx="2800">
                  <c:v>1.6291722909473894E-2</c:v>
                </c:pt>
                <c:pt idx="2801">
                  <c:v>1.6295207683397761E-2</c:v>
                </c:pt>
                <c:pt idx="2802">
                  <c:v>1.6298714538299786E-2</c:v>
                </c:pt>
                <c:pt idx="2803">
                  <c:v>1.630224347434206E-2</c:v>
                </c:pt>
                <c:pt idx="2804">
                  <c:v>1.6305794491281445E-2</c:v>
                </c:pt>
                <c:pt idx="2805">
                  <c:v>1.630936758911794E-2</c:v>
                </c:pt>
                <c:pt idx="2806">
                  <c:v>1.6312962768175732E-2</c:v>
                </c:pt>
                <c:pt idx="2807">
                  <c:v>1.631658002821168E-2</c:v>
                </c:pt>
                <c:pt idx="2808">
                  <c:v>1.6320219369306832E-2</c:v>
                </c:pt>
                <c:pt idx="2809">
                  <c:v>1.6323880791299095E-2</c:v>
                </c:pt>
                <c:pt idx="2810">
                  <c:v>1.6327564294350561E-2</c:v>
                </c:pt>
                <c:pt idx="2811">
                  <c:v>1.633126987846123E-2</c:v>
                </c:pt>
                <c:pt idx="2812">
                  <c:v>1.633499754346901E-2</c:v>
                </c:pt>
                <c:pt idx="2813">
                  <c:v>1.6338747289617039E-2</c:v>
                </c:pt>
                <c:pt idx="2814">
                  <c:v>1.6342519116824272E-2</c:v>
                </c:pt>
                <c:pt idx="2815">
                  <c:v>1.6346313025009662E-2</c:v>
                </c:pt>
                <c:pt idx="2816">
                  <c:v>1.6350129014173209E-2</c:v>
                </c:pt>
                <c:pt idx="2817">
                  <c:v>1.6353967084314913E-2</c:v>
                </c:pt>
                <c:pt idx="2818">
                  <c:v>1.6357827235596867E-2</c:v>
                </c:pt>
                <c:pt idx="2819">
                  <c:v>1.6361709467856977E-2</c:v>
                </c:pt>
                <c:pt idx="2820">
                  <c:v>1.6365613781095245E-2</c:v>
                </c:pt>
                <c:pt idx="2821">
                  <c:v>1.6369540175392716E-2</c:v>
                </c:pt>
                <c:pt idx="2822">
                  <c:v>1.637348865074939E-2</c:v>
                </c:pt>
                <c:pt idx="2823">
                  <c:v>1.6377459207003175E-2</c:v>
                </c:pt>
                <c:pt idx="2824">
                  <c:v>1.6381451844478256E-2</c:v>
                </c:pt>
                <c:pt idx="2825">
                  <c:v>1.6385466562931494E-2</c:v>
                </c:pt>
                <c:pt idx="2826">
                  <c:v>1.6389503362443936E-2</c:v>
                </c:pt>
                <c:pt idx="2827">
                  <c:v>1.6393562242853488E-2</c:v>
                </c:pt>
                <c:pt idx="2828">
                  <c:v>1.6397643204403289E-2</c:v>
                </c:pt>
                <c:pt idx="2829">
                  <c:v>1.6401746247012294E-2</c:v>
                </c:pt>
                <c:pt idx="2830">
                  <c:v>1.640587137051841E-2</c:v>
                </c:pt>
                <c:pt idx="2831">
                  <c:v>1.6410018575083729E-2</c:v>
                </c:pt>
                <c:pt idx="2832">
                  <c:v>1.6414187860789298E-2</c:v>
                </c:pt>
                <c:pt idx="2833">
                  <c:v>1.6418379227391977E-2</c:v>
                </c:pt>
                <c:pt idx="2834">
                  <c:v>1.642259267505386E-2</c:v>
                </c:pt>
                <c:pt idx="2835">
                  <c:v>1.6426828203855992E-2</c:v>
                </c:pt>
                <c:pt idx="2836">
                  <c:v>1.6431085813636281E-2</c:v>
                </c:pt>
                <c:pt idx="2837">
                  <c:v>1.643536550455682E-2</c:v>
                </c:pt>
                <c:pt idx="2838">
                  <c:v>1.6439667276293424E-2</c:v>
                </c:pt>
                <c:pt idx="2839">
                  <c:v>1.6443991129251323E-2</c:v>
                </c:pt>
                <c:pt idx="2840">
                  <c:v>1.6448337063187379E-2</c:v>
                </c:pt>
                <c:pt idx="2841">
                  <c:v>1.6452705078101593E-2</c:v>
                </c:pt>
                <c:pt idx="2842">
                  <c:v>1.6457095174156056E-2</c:v>
                </c:pt>
                <c:pt idx="2843">
                  <c:v>1.6461507351269722E-2</c:v>
                </c:pt>
                <c:pt idx="2844">
                  <c:v>1.6465941609361545E-2</c:v>
                </c:pt>
                <c:pt idx="2845">
                  <c:v>1.6470397948512572E-2</c:v>
                </c:pt>
                <c:pt idx="2846">
                  <c:v>1.6474876368641755E-2</c:v>
                </c:pt>
                <c:pt idx="2847">
                  <c:v>1.6479376869911189E-2</c:v>
                </c:pt>
                <c:pt idx="2848">
                  <c:v>1.6483899452239825E-2</c:v>
                </c:pt>
                <c:pt idx="2849">
                  <c:v>1.6488444115546619E-2</c:v>
                </c:pt>
                <c:pt idx="2850">
                  <c:v>1.6493010859993662E-2</c:v>
                </c:pt>
                <c:pt idx="2851">
                  <c:v>1.6497599685418862E-2</c:v>
                </c:pt>
                <c:pt idx="2852">
                  <c:v>1.6502210591822219E-2</c:v>
                </c:pt>
                <c:pt idx="2853">
                  <c:v>1.6506843579365826E-2</c:v>
                </c:pt>
                <c:pt idx="2854">
                  <c:v>1.6511498647968637E-2</c:v>
                </c:pt>
                <c:pt idx="2855">
                  <c:v>1.651617579763065E-2</c:v>
                </c:pt>
                <c:pt idx="2856">
                  <c:v>1.6520875028351867E-2</c:v>
                </c:pt>
                <c:pt idx="2857">
                  <c:v>1.6525596340132287E-2</c:v>
                </c:pt>
                <c:pt idx="2858">
                  <c:v>1.653033973297191E-2</c:v>
                </c:pt>
                <c:pt idx="2859">
                  <c:v>1.6535105206789691E-2</c:v>
                </c:pt>
                <c:pt idx="2860">
                  <c:v>1.6539892761666675E-2</c:v>
                </c:pt>
                <c:pt idx="2861">
                  <c:v>1.6544702397683908E-2</c:v>
                </c:pt>
                <c:pt idx="2862">
                  <c:v>1.6549534114679298E-2</c:v>
                </c:pt>
                <c:pt idx="2863">
                  <c:v>1.6554387912733892E-2</c:v>
                </c:pt>
                <c:pt idx="2864">
                  <c:v>1.6559263791928736E-2</c:v>
                </c:pt>
                <c:pt idx="2865">
                  <c:v>1.6564161752101736E-2</c:v>
                </c:pt>
                <c:pt idx="2866">
                  <c:v>1.6569081793414986E-2</c:v>
                </c:pt>
                <c:pt idx="2867">
                  <c:v>1.6574023915706393E-2</c:v>
                </c:pt>
                <c:pt idx="2868">
                  <c:v>1.6578988119138049E-2</c:v>
                </c:pt>
                <c:pt idx="2869">
                  <c:v>1.6583974403547863E-2</c:v>
                </c:pt>
                <c:pt idx="2870">
                  <c:v>1.6588982769097926E-2</c:v>
                </c:pt>
                <c:pt idx="2871">
                  <c:v>1.6594013215707193E-2</c:v>
                </c:pt>
                <c:pt idx="2872">
                  <c:v>1.6599065743375663E-2</c:v>
                </c:pt>
                <c:pt idx="2873">
                  <c:v>1.6604140352103336E-2</c:v>
                </c:pt>
                <c:pt idx="2874">
                  <c:v>1.6609237041971259E-2</c:v>
                </c:pt>
                <c:pt idx="2875">
                  <c:v>1.6614355812817339E-2</c:v>
                </c:pt>
                <c:pt idx="2876">
                  <c:v>1.6619496664803668E-2</c:v>
                </c:pt>
                <c:pt idx="2877">
                  <c:v>1.6624659597768154E-2</c:v>
                </c:pt>
                <c:pt idx="2878">
                  <c:v>1.6629844611791844E-2</c:v>
                </c:pt>
                <c:pt idx="2879">
                  <c:v>1.663505170703683E-2</c:v>
                </c:pt>
                <c:pt idx="2880">
                  <c:v>1.6640280883259972E-2</c:v>
                </c:pt>
                <c:pt idx="2881">
                  <c:v>1.6645532140542318E-2</c:v>
                </c:pt>
                <c:pt idx="2882">
                  <c:v>1.6650805478964914E-2</c:v>
                </c:pt>
                <c:pt idx="2883">
                  <c:v>1.6656100898365667E-2</c:v>
                </c:pt>
                <c:pt idx="2884">
                  <c:v>1.6661418398987715E-2</c:v>
                </c:pt>
                <c:pt idx="2885">
                  <c:v>1.6666757980587921E-2</c:v>
                </c:pt>
                <c:pt idx="2886">
                  <c:v>1.6672119643328376E-2</c:v>
                </c:pt>
                <c:pt idx="2887">
                  <c:v>1.6677503387046988E-2</c:v>
                </c:pt>
                <c:pt idx="2888">
                  <c:v>1.668290921190585E-2</c:v>
                </c:pt>
                <c:pt idx="2889">
                  <c:v>1.6688337117823915E-2</c:v>
                </c:pt>
                <c:pt idx="2890">
                  <c:v>1.6693787104963276E-2</c:v>
                </c:pt>
                <c:pt idx="2891">
                  <c:v>1.6699259172999747E-2</c:v>
                </c:pt>
                <c:pt idx="2892">
                  <c:v>1.6704753322176469E-2</c:v>
                </c:pt>
                <c:pt idx="2893">
                  <c:v>1.6710269552574486E-2</c:v>
                </c:pt>
                <c:pt idx="2894">
                  <c:v>1.6715807863869614E-2</c:v>
                </c:pt>
                <c:pt idx="2895">
                  <c:v>1.6721368256386038E-2</c:v>
                </c:pt>
                <c:pt idx="2896">
                  <c:v>1.6726950729961665E-2</c:v>
                </c:pt>
                <c:pt idx="2897">
                  <c:v>1.6732555284596495E-2</c:v>
                </c:pt>
                <c:pt idx="2898">
                  <c:v>1.6738181920452622E-2</c:v>
                </c:pt>
                <c:pt idx="2899">
                  <c:v>1.6743830637124812E-2</c:v>
                </c:pt>
                <c:pt idx="2900">
                  <c:v>1.6749501435180392E-2</c:v>
                </c:pt>
                <c:pt idx="2901">
                  <c:v>1.6755194314214128E-2</c:v>
                </c:pt>
                <c:pt idx="2902">
                  <c:v>1.6760909274307068E-2</c:v>
                </c:pt>
                <c:pt idx="2903">
                  <c:v>1.6766646315540257E-2</c:v>
                </c:pt>
                <c:pt idx="2904">
                  <c:v>1.6772405437913696E-2</c:v>
                </c:pt>
                <c:pt idx="2905">
                  <c:v>1.6778186641265291E-2</c:v>
                </c:pt>
                <c:pt idx="2906">
                  <c:v>1.6783989925838183E-2</c:v>
                </c:pt>
                <c:pt idx="2907">
                  <c:v>1.6789815291470278E-2</c:v>
                </c:pt>
                <c:pt idx="2908">
                  <c:v>1.6795662738161576E-2</c:v>
                </c:pt>
                <c:pt idx="2909">
                  <c:v>1.6801532266074171E-2</c:v>
                </c:pt>
                <c:pt idx="2910">
                  <c:v>1.6807423874964922E-2</c:v>
                </c:pt>
                <c:pt idx="2911">
                  <c:v>1.6813337564995923E-2</c:v>
                </c:pt>
                <c:pt idx="2912">
                  <c:v>1.6819273336167173E-2</c:v>
                </c:pt>
                <c:pt idx="2913">
                  <c:v>1.6825231188397627E-2</c:v>
                </c:pt>
                <c:pt idx="2914">
                  <c:v>1.683121112176833E-2</c:v>
                </c:pt>
                <c:pt idx="2915">
                  <c:v>1.6837213136279283E-2</c:v>
                </c:pt>
                <c:pt idx="2916">
                  <c:v>1.6843237231930486E-2</c:v>
                </c:pt>
                <c:pt idx="2917">
                  <c:v>1.6849283408478799E-2</c:v>
                </c:pt>
                <c:pt idx="2918">
                  <c:v>1.6855351666329454E-2</c:v>
                </c:pt>
                <c:pt idx="2919">
                  <c:v>1.6862313856228495E-2</c:v>
                </c:pt>
                <c:pt idx="2920">
                  <c:v>1.6868429430761944E-2</c:v>
                </c:pt>
                <c:pt idx="2921">
                  <c:v>1.6874567086354597E-2</c:v>
                </c:pt>
                <c:pt idx="2922">
                  <c:v>1.68807268230875E-2</c:v>
                </c:pt>
                <c:pt idx="2923">
                  <c:v>1.6886908640879605E-2</c:v>
                </c:pt>
                <c:pt idx="2924">
                  <c:v>1.6893112539974053E-2</c:v>
                </c:pt>
                <c:pt idx="2925">
                  <c:v>1.6899338519965612E-2</c:v>
                </c:pt>
                <c:pt idx="2926">
                  <c:v>1.6905586581178467E-2</c:v>
                </c:pt>
                <c:pt idx="2927">
                  <c:v>1.6911856723612617E-2</c:v>
                </c:pt>
                <c:pt idx="2928">
                  <c:v>1.6918148947024925E-2</c:v>
                </c:pt>
                <c:pt idx="2929">
                  <c:v>1.6924463251577482E-2</c:v>
                </c:pt>
                <c:pt idx="2930">
                  <c:v>1.6930799637270288E-2</c:v>
                </c:pt>
                <c:pt idx="2931">
                  <c:v>1.6937158104184391E-2</c:v>
                </c:pt>
                <c:pt idx="2932">
                  <c:v>1.6943538652157697E-2</c:v>
                </c:pt>
                <c:pt idx="2933">
                  <c:v>1.6953349773365822E-2</c:v>
                </c:pt>
                <c:pt idx="2934">
                  <c:v>1.6956365991444011E-2</c:v>
                </c:pt>
                <c:pt idx="2935">
                  <c:v>1.6962812782919112E-2</c:v>
                </c:pt>
                <c:pt idx="2936">
                  <c:v>1.696928165537237E-2</c:v>
                </c:pt>
                <c:pt idx="2937">
                  <c:v>1.6975772608965878E-2</c:v>
                </c:pt>
                <c:pt idx="2938">
                  <c:v>1.6982285643780681E-2</c:v>
                </c:pt>
                <c:pt idx="2939">
                  <c:v>1.6988820759735734E-2</c:v>
                </c:pt>
                <c:pt idx="2940">
                  <c:v>1.6995377956749991E-2</c:v>
                </c:pt>
                <c:pt idx="2941">
                  <c:v>1.7001957234904497E-2</c:v>
                </c:pt>
                <c:pt idx="2942">
                  <c:v>1.7008558594280299E-2</c:v>
                </c:pt>
                <c:pt idx="2943">
                  <c:v>1.701518203479635E-2</c:v>
                </c:pt>
                <c:pt idx="2944">
                  <c:v>1.7021827556290559E-2</c:v>
                </c:pt>
                <c:pt idx="2945">
                  <c:v>1.7028495159168155E-2</c:v>
                </c:pt>
                <c:pt idx="2946">
                  <c:v>1.7035184843104956E-2</c:v>
                </c:pt>
                <c:pt idx="2947">
                  <c:v>1.7041896608182006E-2</c:v>
                </c:pt>
                <c:pt idx="2948">
                  <c:v>1.7048630454318259E-2</c:v>
                </c:pt>
                <c:pt idx="2949">
                  <c:v>1.7055386381675808E-2</c:v>
                </c:pt>
                <c:pt idx="2950">
                  <c:v>1.7062164390254653E-2</c:v>
                </c:pt>
                <c:pt idx="2951">
                  <c:v>1.7068964479892701E-2</c:v>
                </c:pt>
                <c:pt idx="2952">
                  <c:v>1.7075786650670999E-2</c:v>
                </c:pt>
                <c:pt idx="2953">
                  <c:v>1.7082630902670592E-2</c:v>
                </c:pt>
                <c:pt idx="2954">
                  <c:v>1.7089497235810436E-2</c:v>
                </c:pt>
                <c:pt idx="2955">
                  <c:v>1.7096385650009482E-2</c:v>
                </c:pt>
                <c:pt idx="2956">
                  <c:v>1.7103296145510871E-2</c:v>
                </c:pt>
                <c:pt idx="2957">
                  <c:v>1.711022872215251E-2</c:v>
                </c:pt>
                <c:pt idx="2958">
                  <c:v>1.7117183379853351E-2</c:v>
                </c:pt>
                <c:pt idx="2959">
                  <c:v>1.7124160118775489E-2</c:v>
                </c:pt>
                <c:pt idx="2960">
                  <c:v>1.7131158938918922E-2</c:v>
                </c:pt>
                <c:pt idx="2961">
                  <c:v>1.7138179840202605E-2</c:v>
                </c:pt>
                <c:pt idx="2962">
                  <c:v>1.7145222822545492E-2</c:v>
                </c:pt>
                <c:pt idx="2963">
                  <c:v>1.7152287886109674E-2</c:v>
                </c:pt>
                <c:pt idx="2964">
                  <c:v>1.7159375030895152E-2</c:v>
                </c:pt>
                <c:pt idx="2965">
                  <c:v>1.716648425682088E-2</c:v>
                </c:pt>
                <c:pt idx="2966">
                  <c:v>1.7173615563886857E-2</c:v>
                </c:pt>
                <c:pt idx="2967">
                  <c:v>1.718076895217413E-2</c:v>
                </c:pt>
                <c:pt idx="2968">
                  <c:v>1.7187944421682699E-2</c:v>
                </c:pt>
                <c:pt idx="2969">
                  <c:v>1.7195141972250472E-2</c:v>
                </c:pt>
                <c:pt idx="2970">
                  <c:v>1.720236160403954E-2</c:v>
                </c:pt>
                <c:pt idx="2971">
                  <c:v>1.7213751352663786E-2</c:v>
                </c:pt>
                <c:pt idx="2972">
                  <c:v>1.7221027764747765E-2</c:v>
                </c:pt>
                <c:pt idx="2973">
                  <c:v>1.7228326257890947E-2</c:v>
                </c:pt>
                <c:pt idx="2974">
                  <c:v>1.7235646832255425E-2</c:v>
                </c:pt>
                <c:pt idx="2975">
                  <c:v>1.7242989487679106E-2</c:v>
                </c:pt>
                <c:pt idx="2976">
                  <c:v>1.7250354224405129E-2</c:v>
                </c:pt>
                <c:pt idx="2977">
                  <c:v>1.7257741042271402E-2</c:v>
                </c:pt>
                <c:pt idx="2978">
                  <c:v>1.7265149941440017E-2</c:v>
                </c:pt>
                <c:pt idx="2979">
                  <c:v>1.7272580921667835E-2</c:v>
                </c:pt>
                <c:pt idx="2980">
                  <c:v>1.7280033983116949E-2</c:v>
                </c:pt>
                <c:pt idx="2981">
                  <c:v>1.7287509125787359E-2</c:v>
                </c:pt>
                <c:pt idx="2982">
                  <c:v>1.7295006349598019E-2</c:v>
                </c:pt>
                <c:pt idx="2983">
                  <c:v>1.7302525654548928E-2</c:v>
                </c:pt>
                <c:pt idx="2984">
                  <c:v>1.7311146184268988E-2</c:v>
                </c:pt>
                <c:pt idx="2985">
                  <c:v>1.7318712806226877E-2</c:v>
                </c:pt>
                <c:pt idx="2986">
                  <c:v>1.7326301509325015E-2</c:v>
                </c:pt>
                <c:pt idx="2987">
                  <c:v>1.7333912293563403E-2</c:v>
                </c:pt>
                <c:pt idx="2988">
                  <c:v>1.7341545159023086E-2</c:v>
                </c:pt>
                <c:pt idx="2989">
                  <c:v>1.7349200105704066E-2</c:v>
                </c:pt>
                <c:pt idx="2990">
                  <c:v>1.7356877133606341E-2</c:v>
                </c:pt>
                <c:pt idx="2991">
                  <c:v>1.7364576242729912E-2</c:v>
                </c:pt>
                <c:pt idx="2992">
                  <c:v>1.7372297433074779E-2</c:v>
                </c:pt>
                <c:pt idx="2993">
                  <c:v>1.7380040704559896E-2</c:v>
                </c:pt>
                <c:pt idx="2994">
                  <c:v>1.7387806057185262E-2</c:v>
                </c:pt>
                <c:pt idx="2995">
                  <c:v>1.7395593491194017E-2</c:v>
                </c:pt>
                <c:pt idx="2996">
                  <c:v>1.7403403006424067E-2</c:v>
                </c:pt>
                <c:pt idx="2997">
                  <c:v>1.7411234602713321E-2</c:v>
                </c:pt>
                <c:pt idx="2998">
                  <c:v>1.7419088280304917E-2</c:v>
                </c:pt>
                <c:pt idx="2999">
                  <c:v>1.7426964039198856E-2</c:v>
                </c:pt>
                <c:pt idx="3000">
                  <c:v>1.7434861879151997E-2</c:v>
                </c:pt>
                <c:pt idx="3001">
                  <c:v>1.7442781800326435E-2</c:v>
                </c:pt>
                <c:pt idx="3002">
                  <c:v>1.7450723802803214E-2</c:v>
                </c:pt>
                <c:pt idx="3003">
                  <c:v>1.745868788650129E-2</c:v>
                </c:pt>
                <c:pt idx="3004">
                  <c:v>1.7466674051501707E-2</c:v>
                </c:pt>
                <c:pt idx="3005">
                  <c:v>1.7474682297480282E-2</c:v>
                </c:pt>
                <c:pt idx="3006">
                  <c:v>1.7482712624923291E-2</c:v>
                </c:pt>
                <c:pt idx="3007">
                  <c:v>1.749076503350655E-2</c:v>
                </c:pt>
                <c:pt idx="3008">
                  <c:v>1.7498839523392151E-2</c:v>
                </c:pt>
                <c:pt idx="3009">
                  <c:v>1.7506936094336956E-2</c:v>
                </c:pt>
                <c:pt idx="3010">
                  <c:v>1.7515054618612025E-2</c:v>
                </c:pt>
                <c:pt idx="3011">
                  <c:v>1.7523173834130823E-2</c:v>
                </c:pt>
                <c:pt idx="3012">
                  <c:v>1.7531277474499563E-2</c:v>
                </c:pt>
                <c:pt idx="3013">
                  <c:v>1.7539365539637197E-2</c:v>
                </c:pt>
                <c:pt idx="3014">
                  <c:v>1.754743802970582E-2</c:v>
                </c:pt>
                <c:pt idx="3015">
                  <c:v>1.7555494944462291E-2</c:v>
                </c:pt>
                <c:pt idx="3016">
                  <c:v>1.7563536284068704E-2</c:v>
                </c:pt>
                <c:pt idx="3017">
                  <c:v>1.7571562048525058E-2</c:v>
                </c:pt>
                <c:pt idx="3018">
                  <c:v>1.7579572237750307E-2</c:v>
                </c:pt>
                <c:pt idx="3019">
                  <c:v>1.7587566851825498E-2</c:v>
                </c:pt>
                <c:pt idx="3020">
                  <c:v>1.7595545890669584E-2</c:v>
                </c:pt>
                <c:pt idx="3021">
                  <c:v>1.7603509354444657E-2</c:v>
                </c:pt>
                <c:pt idx="3022">
                  <c:v>1.7611457242826534E-2</c:v>
                </c:pt>
                <c:pt idx="3023">
                  <c:v>1.7619389556058351E-2</c:v>
                </c:pt>
                <c:pt idx="3024">
                  <c:v>1.7627306294059064E-2</c:v>
                </c:pt>
                <c:pt idx="3025">
                  <c:v>1.7635207457071811E-2</c:v>
                </c:pt>
                <c:pt idx="3026">
                  <c:v>1.764309304469136E-2</c:v>
                </c:pt>
                <c:pt idx="3027">
                  <c:v>1.7650963057079805E-2</c:v>
                </c:pt>
                <c:pt idx="3028">
                  <c:v>1.7658817494480283E-2</c:v>
                </c:pt>
                <c:pt idx="3029">
                  <c:v>1.7666656356487564E-2</c:v>
                </c:pt>
                <c:pt idx="3030">
                  <c:v>1.7674479643425833E-2</c:v>
                </c:pt>
                <c:pt idx="3031">
                  <c:v>1.7682287354970905E-2</c:v>
                </c:pt>
                <c:pt idx="3032">
                  <c:v>1.7690079491446964E-2</c:v>
                </c:pt>
                <c:pt idx="3033">
                  <c:v>1.7697856052772964E-2</c:v>
                </c:pt>
                <c:pt idx="3034">
                  <c:v>1.7705617038705768E-2</c:v>
                </c:pt>
                <c:pt idx="3035">
                  <c:v>1.7713362449488512E-2</c:v>
                </c:pt>
                <c:pt idx="3036">
                  <c:v>1.7721092285202245E-2</c:v>
                </c:pt>
                <c:pt idx="3037">
                  <c:v>1.7728806545603826E-2</c:v>
                </c:pt>
                <c:pt idx="3038">
                  <c:v>1.7736505230774302E-2</c:v>
                </c:pt>
                <c:pt idx="3039">
                  <c:v>1.774418834079472E-2</c:v>
                </c:pt>
                <c:pt idx="3040">
                  <c:v>1.7751855875502986E-2</c:v>
                </c:pt>
                <c:pt idx="3041">
                  <c:v>1.7759507835061195E-2</c:v>
                </c:pt>
                <c:pt idx="3042">
                  <c:v>1.7767144219388298E-2</c:v>
                </c:pt>
                <c:pt idx="3043">
                  <c:v>1.7774765028565342E-2</c:v>
                </c:pt>
                <c:pt idx="3044">
                  <c:v>1.7782370262511282E-2</c:v>
                </c:pt>
                <c:pt idx="3045">
                  <c:v>1.7789959921064025E-2</c:v>
                </c:pt>
                <c:pt idx="3046">
                  <c:v>1.7797534004628801E-2</c:v>
                </c:pt>
                <c:pt idx="3047">
                  <c:v>1.7805092512881426E-2</c:v>
                </c:pt>
                <c:pt idx="3048">
                  <c:v>1.7812635445902947E-2</c:v>
                </c:pt>
                <c:pt idx="3049">
                  <c:v>1.7820162803612316E-2</c:v>
                </c:pt>
                <c:pt idx="3050">
                  <c:v>1.7827674586252673E-2</c:v>
                </c:pt>
                <c:pt idx="3051">
                  <c:v>1.7835170793580879E-2</c:v>
                </c:pt>
                <c:pt idx="3052">
                  <c:v>1.784265142567798E-2</c:v>
                </c:pt>
                <c:pt idx="3053">
                  <c:v>1.7850116482625022E-2</c:v>
                </c:pt>
                <c:pt idx="3054">
                  <c:v>1.785756596434096E-2</c:v>
                </c:pt>
                <c:pt idx="3055">
                  <c:v>1.7864999870744747E-2</c:v>
                </c:pt>
                <c:pt idx="3056">
                  <c:v>1.7872418201917428E-2</c:v>
                </c:pt>
                <c:pt idx="3057">
                  <c:v>1.7879820958021098E-2</c:v>
                </c:pt>
                <c:pt idx="3058">
                  <c:v>1.788720813873157E-2</c:v>
                </c:pt>
                <c:pt idx="3059">
                  <c:v>1.7894579744210937E-2</c:v>
                </c:pt>
                <c:pt idx="3060">
                  <c:v>1.7901935774540245E-2</c:v>
                </c:pt>
                <c:pt idx="3061">
                  <c:v>1.7909276229557403E-2</c:v>
                </c:pt>
                <c:pt idx="3062">
                  <c:v>1.7916601109424501E-2</c:v>
                </c:pt>
                <c:pt idx="3063">
                  <c:v>1.7923910413979449E-2</c:v>
                </c:pt>
                <c:pt idx="3064">
                  <c:v>1.7931204143384338E-2</c:v>
                </c:pt>
                <c:pt idx="3065">
                  <c:v>1.793848229739603E-2</c:v>
                </c:pt>
                <c:pt idx="3066">
                  <c:v>1.794574487633871E-2</c:v>
                </c:pt>
                <c:pt idx="3067">
                  <c:v>1.7952991879888192E-2</c:v>
                </c:pt>
                <c:pt idx="3068">
                  <c:v>1.7960223308368661E-2</c:v>
                </c:pt>
                <c:pt idx="3069">
                  <c:v>1.796743916153698E-2</c:v>
                </c:pt>
                <c:pt idx="3070">
                  <c:v>1.7974639439312101E-2</c:v>
                </c:pt>
                <c:pt idx="3071">
                  <c:v>1.7981824141937164E-2</c:v>
                </c:pt>
                <c:pt idx="3072">
                  <c:v>1.7988993269493214E-2</c:v>
                </c:pt>
                <c:pt idx="3073">
                  <c:v>1.7996146821656067E-2</c:v>
                </c:pt>
                <c:pt idx="3074">
                  <c:v>1.8003284798506769E-2</c:v>
                </c:pt>
                <c:pt idx="3075">
                  <c:v>1.8011423414803218E-2</c:v>
                </c:pt>
                <c:pt idx="3076">
                  <c:v>1.8018528016228164E-2</c:v>
                </c:pt>
                <c:pt idx="3077">
                  <c:v>1.8025617042340958E-2</c:v>
                </c:pt>
                <c:pt idx="3078">
                  <c:v>1.8032690493222647E-2</c:v>
                </c:pt>
                <c:pt idx="3079">
                  <c:v>1.8039748368873232E-2</c:v>
                </c:pt>
                <c:pt idx="3080">
                  <c:v>1.8046790669292712E-2</c:v>
                </c:pt>
                <c:pt idx="3081">
                  <c:v>1.805381739440004E-2</c:v>
                </c:pt>
                <c:pt idx="3082">
                  <c:v>1.806082854435731E-2</c:v>
                </c:pt>
                <c:pt idx="3083">
                  <c:v>1.8067824119002429E-2</c:v>
                </c:pt>
                <c:pt idx="3084">
                  <c:v>1.8074804118335397E-2</c:v>
                </c:pt>
                <c:pt idx="3085">
                  <c:v>1.8081768542518306E-2</c:v>
                </c:pt>
                <c:pt idx="3086">
                  <c:v>1.8088717391389064E-2</c:v>
                </c:pt>
                <c:pt idx="3087">
                  <c:v>1.8095650664947671E-2</c:v>
                </c:pt>
                <c:pt idx="3088">
                  <c:v>1.8102568363275173E-2</c:v>
                </c:pt>
                <c:pt idx="3089">
                  <c:v>1.8109470486452617E-2</c:v>
                </c:pt>
                <c:pt idx="3090">
                  <c:v>1.8116357034236863E-2</c:v>
                </c:pt>
                <c:pt idx="3091">
                  <c:v>1.8123228006790004E-2</c:v>
                </c:pt>
                <c:pt idx="3092">
                  <c:v>1.8130083404112041E-2</c:v>
                </c:pt>
                <c:pt idx="3093">
                  <c:v>1.8136923226121926E-2</c:v>
                </c:pt>
                <c:pt idx="3094">
                  <c:v>1.8143747472900706E-2</c:v>
                </c:pt>
                <c:pt idx="3095">
                  <c:v>1.8150556144448382E-2</c:v>
                </c:pt>
                <c:pt idx="3096">
                  <c:v>1.8157349240683907E-2</c:v>
                </c:pt>
                <c:pt idx="3097">
                  <c:v>1.816412676160728E-2</c:v>
                </c:pt>
                <c:pt idx="3098">
                  <c:v>1.8170888707380595E-2</c:v>
                </c:pt>
                <c:pt idx="3099">
                  <c:v>1.8177635077841758E-2</c:v>
                </c:pt>
                <c:pt idx="3100">
                  <c:v>1.8184365873071817E-2</c:v>
                </c:pt>
                <c:pt idx="3101">
                  <c:v>1.8191081092908679E-2</c:v>
                </c:pt>
                <c:pt idx="3102">
                  <c:v>1.8197780737595481E-2</c:v>
                </c:pt>
                <c:pt idx="3103">
                  <c:v>1.8204464806970133E-2</c:v>
                </c:pt>
                <c:pt idx="3104">
                  <c:v>1.8211133300951587E-2</c:v>
                </c:pt>
                <c:pt idx="3105">
                  <c:v>1.8217786219782983E-2</c:v>
                </c:pt>
                <c:pt idx="3106">
                  <c:v>1.822442356346432E-2</c:v>
                </c:pt>
                <c:pt idx="3107">
                  <c:v>1.8231045331671414E-2</c:v>
                </c:pt>
                <c:pt idx="3108">
                  <c:v>1.8237651524647402E-2</c:v>
                </c:pt>
                <c:pt idx="3109">
                  <c:v>1.8244242142473333E-2</c:v>
                </c:pt>
                <c:pt idx="3110">
                  <c:v>1.8250817184825019E-2</c:v>
                </c:pt>
                <c:pt idx="3111">
                  <c:v>1.82573766519456E-2</c:v>
                </c:pt>
                <c:pt idx="3112">
                  <c:v>1.8263920543835077E-2</c:v>
                </c:pt>
                <c:pt idx="3113">
                  <c:v>1.8270448860493449E-2</c:v>
                </c:pt>
                <c:pt idx="3114">
                  <c:v>1.8276961601758623E-2</c:v>
                </c:pt>
                <c:pt idx="3115">
                  <c:v>1.8283458767792693E-2</c:v>
                </c:pt>
                <c:pt idx="3116">
                  <c:v>1.8289940358595658E-2</c:v>
                </c:pt>
                <c:pt idx="3117">
                  <c:v>1.8296406374086471E-2</c:v>
                </c:pt>
                <c:pt idx="3118">
                  <c:v>1.8302856814265134E-2</c:v>
                </c:pt>
                <c:pt idx="3119">
                  <c:v>1.8309291679131645E-2</c:v>
                </c:pt>
                <c:pt idx="3120">
                  <c:v>1.8315710968767052E-2</c:v>
                </c:pt>
                <c:pt idx="3121">
                  <c:v>1.8322114683090307E-2</c:v>
                </c:pt>
                <c:pt idx="3122">
                  <c:v>1.8328502822101411E-2</c:v>
                </c:pt>
                <c:pt idx="3123">
                  <c:v>1.8334875385881411E-2</c:v>
                </c:pt>
                <c:pt idx="3124">
                  <c:v>1.8341232374349259E-2</c:v>
                </c:pt>
                <c:pt idx="3125">
                  <c:v>1.8347573787504956E-2</c:v>
                </c:pt>
                <c:pt idx="3126">
                  <c:v>1.8353899625348502E-2</c:v>
                </c:pt>
                <c:pt idx="3127">
                  <c:v>1.836020988804199E-2</c:v>
                </c:pt>
                <c:pt idx="3128">
                  <c:v>1.836650457534228E-2</c:v>
                </c:pt>
                <c:pt idx="3129">
                  <c:v>1.8372783687330418E-2</c:v>
                </c:pt>
                <c:pt idx="3130">
                  <c:v>1.8379047224006406E-2</c:v>
                </c:pt>
                <c:pt idx="3131">
                  <c:v>1.8385295185451289E-2</c:v>
                </c:pt>
                <c:pt idx="3132">
                  <c:v>1.8391527571502975E-2</c:v>
                </c:pt>
                <c:pt idx="3133">
                  <c:v>1.8397744382323555E-2</c:v>
                </c:pt>
                <c:pt idx="3134">
                  <c:v>1.8403945617831985E-2</c:v>
                </c:pt>
                <c:pt idx="3135">
                  <c:v>1.841013127810931E-2</c:v>
                </c:pt>
                <c:pt idx="3136">
                  <c:v>1.8416301363074483E-2</c:v>
                </c:pt>
                <c:pt idx="3137">
                  <c:v>1.8422455872646459E-2</c:v>
                </c:pt>
                <c:pt idx="3138">
                  <c:v>1.8428594806987331E-2</c:v>
                </c:pt>
                <c:pt idx="3139">
                  <c:v>1.8434718166097097E-2</c:v>
                </c:pt>
                <c:pt idx="3140">
                  <c:v>1.8440825949651574E-2</c:v>
                </c:pt>
                <c:pt idx="3141">
                  <c:v>1.8446918158137038E-2</c:v>
                </c:pt>
                <c:pt idx="3142">
                  <c:v>1.8452994791310351E-2</c:v>
                </c:pt>
                <c:pt idx="3143">
                  <c:v>1.8459055849090467E-2</c:v>
                </c:pt>
                <c:pt idx="3144">
                  <c:v>1.8465101331558431E-2</c:v>
                </c:pt>
                <c:pt idx="3145">
                  <c:v>1.8471131238795291E-2</c:v>
                </c:pt>
                <c:pt idx="3146">
                  <c:v>1.8477145570719999E-2</c:v>
                </c:pt>
                <c:pt idx="3147">
                  <c:v>1.8483144327332557E-2</c:v>
                </c:pt>
                <c:pt idx="3148">
                  <c:v>1.8489127508551917E-2</c:v>
                </c:pt>
                <c:pt idx="3149">
                  <c:v>1.8495095114540172E-2</c:v>
                </c:pt>
                <c:pt idx="3150">
                  <c:v>1.8501047145216276E-2</c:v>
                </c:pt>
                <c:pt idx="3151">
                  <c:v>1.8506983600499183E-2</c:v>
                </c:pt>
                <c:pt idx="3152">
                  <c:v>1.8512904480469938E-2</c:v>
                </c:pt>
                <c:pt idx="3153">
                  <c:v>1.8518809785290635E-2</c:v>
                </c:pt>
                <c:pt idx="3154">
                  <c:v>1.8524699514799181E-2</c:v>
                </c:pt>
                <c:pt idx="3155">
                  <c:v>1.8530573668833483E-2</c:v>
                </c:pt>
                <c:pt idx="3156">
                  <c:v>1.8536432247555634E-2</c:v>
                </c:pt>
                <c:pt idx="3157">
                  <c:v>1.8542275251127727E-2</c:v>
                </c:pt>
                <c:pt idx="3158">
                  <c:v>1.8548102679144529E-2</c:v>
                </c:pt>
                <c:pt idx="3159">
                  <c:v>1.8553914532011273E-2</c:v>
                </c:pt>
                <c:pt idx="3160">
                  <c:v>1.8559710809565866E-2</c:v>
                </c:pt>
                <c:pt idx="3161">
                  <c:v>1.8565491511808307E-2</c:v>
                </c:pt>
                <c:pt idx="3162">
                  <c:v>1.8571256638657552E-2</c:v>
                </c:pt>
                <c:pt idx="3163">
                  <c:v>1.8577006190275691E-2</c:v>
                </c:pt>
                <c:pt idx="3164">
                  <c:v>1.8582740166500633E-2</c:v>
                </c:pt>
                <c:pt idx="3165">
                  <c:v>1.8588458567413424E-2</c:v>
                </c:pt>
                <c:pt idx="3166">
                  <c:v>1.8594161392933017E-2</c:v>
                </c:pt>
                <c:pt idx="3167">
                  <c:v>1.8599848643221506E-2</c:v>
                </c:pt>
                <c:pt idx="3168">
                  <c:v>1.8605520318197843E-2</c:v>
                </c:pt>
                <c:pt idx="3169">
                  <c:v>1.8611176417780984E-2</c:v>
                </c:pt>
                <c:pt idx="3170">
                  <c:v>1.8616816942133019E-2</c:v>
                </c:pt>
                <c:pt idx="3171">
                  <c:v>1.8622441891091857E-2</c:v>
                </c:pt>
                <c:pt idx="3172">
                  <c:v>1.862805126481959E-2</c:v>
                </c:pt>
                <c:pt idx="3173">
                  <c:v>1.8633645063073079E-2</c:v>
                </c:pt>
                <c:pt idx="3174">
                  <c:v>1.8639223286095463E-2</c:v>
                </c:pt>
                <c:pt idx="3175">
                  <c:v>1.8644785933805696E-2</c:v>
                </c:pt>
                <c:pt idx="3176">
                  <c:v>1.8650333006122732E-2</c:v>
                </c:pt>
                <c:pt idx="3177">
                  <c:v>1.8655864503127617E-2</c:v>
                </c:pt>
                <c:pt idx="3178">
                  <c:v>1.8661380424820351E-2</c:v>
                </c:pt>
                <c:pt idx="3179">
                  <c:v>1.8667665263457645E-2</c:v>
                </c:pt>
                <c:pt idx="3180">
                  <c:v>1.8673147809400437E-2</c:v>
                </c:pt>
                <c:pt idx="3181">
                  <c:v>1.8678614780112124E-2</c:v>
                </c:pt>
                <c:pt idx="3182">
                  <c:v>1.8684066175349567E-2</c:v>
                </c:pt>
                <c:pt idx="3183">
                  <c:v>1.8689501995355906E-2</c:v>
                </c:pt>
                <c:pt idx="3184">
                  <c:v>1.8694922239969047E-2</c:v>
                </c:pt>
                <c:pt idx="3185">
                  <c:v>1.8700326909188991E-2</c:v>
                </c:pt>
                <c:pt idx="3186">
                  <c:v>1.870571600317783E-2</c:v>
                </c:pt>
                <c:pt idx="3187">
                  <c:v>1.8711089521935564E-2</c:v>
                </c:pt>
                <c:pt idx="3188">
                  <c:v>1.8716447465219055E-2</c:v>
                </c:pt>
                <c:pt idx="3189">
                  <c:v>1.8721789833109348E-2</c:v>
                </c:pt>
                <c:pt idx="3190">
                  <c:v>1.872711662568749E-2</c:v>
                </c:pt>
                <c:pt idx="3191">
                  <c:v>1.8732427842953481E-2</c:v>
                </c:pt>
                <c:pt idx="3192">
                  <c:v>1.8737723484826274E-2</c:v>
                </c:pt>
                <c:pt idx="3193">
                  <c:v>1.8743003551386916E-2</c:v>
                </c:pt>
                <c:pt idx="3194">
                  <c:v>1.8751695425807569E-2</c:v>
                </c:pt>
                <c:pt idx="3195">
                  <c:v>1.875351695873384E-2</c:v>
                </c:pt>
                <c:pt idx="3196">
                  <c:v>1.875875029911489E-2</c:v>
                </c:pt>
                <c:pt idx="3197">
                  <c:v>1.8763968064426928E-2</c:v>
                </c:pt>
                <c:pt idx="3198">
                  <c:v>1.8769170254426815E-2</c:v>
                </c:pt>
                <c:pt idx="3199">
                  <c:v>1.8774356868871411E-2</c:v>
                </c:pt>
                <c:pt idx="3200">
                  <c:v>1.8779527908003857E-2</c:v>
                </c:pt>
                <c:pt idx="3201">
                  <c:v>1.8784683371905198E-2</c:v>
                </c:pt>
                <c:pt idx="3202">
                  <c:v>1.8789823260332295E-2</c:v>
                </c:pt>
                <c:pt idx="3203">
                  <c:v>1.879494757344724E-2</c:v>
                </c:pt>
                <c:pt idx="3204">
                  <c:v>1.8800056311331081E-2</c:v>
                </c:pt>
                <c:pt idx="3205">
                  <c:v>1.8805149473659633E-2</c:v>
                </c:pt>
                <c:pt idx="3206">
                  <c:v>1.8810227060757079E-2</c:v>
                </c:pt>
                <c:pt idx="3207">
                  <c:v>1.881528907262342E-2</c:v>
                </c:pt>
                <c:pt idx="3208">
                  <c:v>1.8820335508934471E-2</c:v>
                </c:pt>
                <c:pt idx="3209">
                  <c:v>1.8825366370014418E-2</c:v>
                </c:pt>
                <c:pt idx="3210">
                  <c:v>1.8830381655620121E-2</c:v>
                </c:pt>
                <c:pt idx="3211">
                  <c:v>1.8835381365994719E-2</c:v>
                </c:pt>
                <c:pt idx="3212">
                  <c:v>1.8840365501057166E-2</c:v>
                </c:pt>
                <c:pt idx="3213">
                  <c:v>1.8845334060726415E-2</c:v>
                </c:pt>
                <c:pt idx="3214">
                  <c:v>1.8850287044921421E-2</c:v>
                </c:pt>
                <c:pt idx="3215">
                  <c:v>1.8855224453885322E-2</c:v>
                </c:pt>
                <c:pt idx="3216">
                  <c:v>1.8860146287456026E-2</c:v>
                </c:pt>
                <c:pt idx="3217">
                  <c:v>1.8865052545714578E-2</c:v>
                </c:pt>
                <c:pt idx="3218">
                  <c:v>1.8869943228498887E-2</c:v>
                </c:pt>
                <c:pt idx="3219">
                  <c:v>1.887481833605209E-2</c:v>
                </c:pt>
                <c:pt idx="3220">
                  <c:v>1.8879677868212097E-2</c:v>
                </c:pt>
                <c:pt idx="3221">
                  <c:v>1.8884521824816813E-2</c:v>
                </c:pt>
                <c:pt idx="3222">
                  <c:v>1.8889350206271471E-2</c:v>
                </c:pt>
                <c:pt idx="3223">
                  <c:v>1.8894163012332932E-2</c:v>
                </c:pt>
                <c:pt idx="3224">
                  <c:v>1.8898960243001195E-2</c:v>
                </c:pt>
                <c:pt idx="3225">
                  <c:v>1.8903741898438353E-2</c:v>
                </c:pt>
                <c:pt idx="3226">
                  <c:v>1.8908507978401268E-2</c:v>
                </c:pt>
                <c:pt idx="3227">
                  <c:v>1.8913258483052031E-2</c:v>
                </c:pt>
                <c:pt idx="3228">
                  <c:v>1.8917993412309597E-2</c:v>
                </c:pt>
                <c:pt idx="3229">
                  <c:v>1.892271276609292E-2</c:v>
                </c:pt>
                <c:pt idx="3230">
                  <c:v>1.8927416544645137E-2</c:v>
                </c:pt>
                <c:pt idx="3231">
                  <c:v>1.8934423408496864E-2</c:v>
                </c:pt>
                <c:pt idx="3232">
                  <c:v>1.8939092070533091E-2</c:v>
                </c:pt>
                <c:pt idx="3233">
                  <c:v>1.8943745155744301E-2</c:v>
                </c:pt>
                <c:pt idx="3234">
                  <c:v>1.8948382664049451E-2</c:v>
                </c:pt>
                <c:pt idx="3235">
                  <c:v>1.895300459550257E-2</c:v>
                </c:pt>
                <c:pt idx="3236">
                  <c:v>1.8957610950076646E-2</c:v>
                </c:pt>
                <c:pt idx="3237">
                  <c:v>1.8962201727798687E-2</c:v>
                </c:pt>
                <c:pt idx="3238">
                  <c:v>1.8966776928641686E-2</c:v>
                </c:pt>
                <c:pt idx="3239">
                  <c:v>1.8971336552659666E-2</c:v>
                </c:pt>
                <c:pt idx="3240">
                  <c:v>1.8975880599717557E-2</c:v>
                </c:pt>
                <c:pt idx="3241">
                  <c:v>1.8980409069923414E-2</c:v>
                </c:pt>
                <c:pt idx="3242">
                  <c:v>1.8984921963250228E-2</c:v>
                </c:pt>
                <c:pt idx="3243">
                  <c:v>1.8989419279725011E-2</c:v>
                </c:pt>
                <c:pt idx="3244">
                  <c:v>1.8994828582495904E-2</c:v>
                </c:pt>
                <c:pt idx="3245">
                  <c:v>1.8999287605089288E-2</c:v>
                </c:pt>
                <c:pt idx="3246">
                  <c:v>1.9003731052451567E-2</c:v>
                </c:pt>
                <c:pt idx="3247">
                  <c:v>1.9008158924420648E-2</c:v>
                </c:pt>
                <c:pt idx="3248">
                  <c:v>1.9012571221077579E-2</c:v>
                </c:pt>
                <c:pt idx="3249">
                  <c:v>1.9016967942260266E-2</c:v>
                </c:pt>
                <c:pt idx="3250">
                  <c:v>1.9021349087968709E-2</c:v>
                </c:pt>
                <c:pt idx="3251">
                  <c:v>1.9025714658527093E-2</c:v>
                </c:pt>
                <c:pt idx="3252">
                  <c:v>1.9030064653611234E-2</c:v>
                </c:pt>
                <c:pt idx="3253">
                  <c:v>1.9034399073221131E-2</c:v>
                </c:pt>
                <c:pt idx="3254">
                  <c:v>1.9038717917599923E-2</c:v>
                </c:pt>
                <c:pt idx="3255">
                  <c:v>1.9043021186504472E-2</c:v>
                </c:pt>
                <c:pt idx="3256">
                  <c:v>1.9047308880096869E-2</c:v>
                </c:pt>
                <c:pt idx="3257">
                  <c:v>1.9051580998296069E-2</c:v>
                </c:pt>
                <c:pt idx="3258">
                  <c:v>1.9055837541021026E-2</c:v>
                </c:pt>
                <c:pt idx="3259">
                  <c:v>1.9060078508514877E-2</c:v>
                </c:pt>
                <c:pt idx="3260">
                  <c:v>1.9064303900534485E-2</c:v>
                </c:pt>
                <c:pt idx="3261">
                  <c:v>1.9068513717079849E-2</c:v>
                </c:pt>
                <c:pt idx="3262">
                  <c:v>1.9072707958475155E-2</c:v>
                </c:pt>
                <c:pt idx="3263">
                  <c:v>1.907688662431517E-2</c:v>
                </c:pt>
                <c:pt idx="3264">
                  <c:v>1.9081049714761988E-2</c:v>
                </c:pt>
                <c:pt idx="3265">
                  <c:v>1.9085197229977702E-2</c:v>
                </c:pt>
                <c:pt idx="3266">
                  <c:v>1.9089329169638125E-2</c:v>
                </c:pt>
                <c:pt idx="3267">
                  <c:v>1.9093445533986397E-2</c:v>
                </c:pt>
                <c:pt idx="3268">
                  <c:v>1.9097546322941472E-2</c:v>
                </c:pt>
                <c:pt idx="3269">
                  <c:v>1.910163153650335E-2</c:v>
                </c:pt>
                <c:pt idx="3270">
                  <c:v>1.9105701174834122E-2</c:v>
                </c:pt>
                <c:pt idx="3271">
                  <c:v>1.9109755237528558E-2</c:v>
                </c:pt>
                <c:pt idx="3272">
                  <c:v>1.9113793724910844E-2</c:v>
                </c:pt>
                <c:pt idx="3273">
                  <c:v>1.9117816636899931E-2</c:v>
                </c:pt>
                <c:pt idx="3274">
                  <c:v>1.9121823973576868E-2</c:v>
                </c:pt>
                <c:pt idx="3275">
                  <c:v>1.9125815734779561E-2</c:v>
                </c:pt>
                <c:pt idx="3276">
                  <c:v>1.9129791920589057E-2</c:v>
                </c:pt>
                <c:pt idx="3277">
                  <c:v>1.9133752531086401E-2</c:v>
                </c:pt>
                <c:pt idx="3278">
                  <c:v>1.9137697566190548E-2</c:v>
                </c:pt>
                <c:pt idx="3279">
                  <c:v>1.9141627025820451E-2</c:v>
                </c:pt>
                <c:pt idx="3280">
                  <c:v>1.9145540910138203E-2</c:v>
                </c:pt>
                <c:pt idx="3281">
                  <c:v>1.9149439219062758E-2</c:v>
                </c:pt>
                <c:pt idx="3282">
                  <c:v>1.9153321952594116E-2</c:v>
                </c:pt>
                <c:pt idx="3283">
                  <c:v>1.9157189110489137E-2</c:v>
                </c:pt>
                <c:pt idx="3284">
                  <c:v>1.9161040693315146E-2</c:v>
                </c:pt>
                <c:pt idx="3285">
                  <c:v>1.9164876700585864E-2</c:v>
                </c:pt>
                <c:pt idx="3286">
                  <c:v>1.9168697132463386E-2</c:v>
                </c:pt>
                <c:pt idx="3287">
                  <c:v>1.9172501989028756E-2</c:v>
                </c:pt>
                <c:pt idx="3288">
                  <c:v>1.9176291270119883E-2</c:v>
                </c:pt>
                <c:pt idx="3289">
                  <c:v>1.9180064975817812E-2</c:v>
                </c:pt>
                <c:pt idx="3290">
                  <c:v>1.9183823106122544E-2</c:v>
                </c:pt>
                <c:pt idx="3291">
                  <c:v>1.9187565661115125E-2</c:v>
                </c:pt>
                <c:pt idx="3292">
                  <c:v>1.9191292640633462E-2</c:v>
                </c:pt>
                <c:pt idx="3293">
                  <c:v>1.9195004044677555E-2</c:v>
                </c:pt>
                <c:pt idx="3294">
                  <c:v>1.9198699873409497E-2</c:v>
                </c:pt>
                <c:pt idx="3295">
                  <c:v>1.9202380126910334E-2</c:v>
                </c:pt>
                <c:pt idx="3296">
                  <c:v>1.9206044804774836E-2</c:v>
                </c:pt>
                <c:pt idx="3297">
                  <c:v>1.9209693907246139E-2</c:v>
                </c:pt>
                <c:pt idx="3298">
                  <c:v>1.9213327434405292E-2</c:v>
                </c:pt>
                <c:pt idx="3299">
                  <c:v>1.9216945386171247E-2</c:v>
                </c:pt>
                <c:pt idx="3300">
                  <c:v>1.9220547762462958E-2</c:v>
                </c:pt>
                <c:pt idx="3301">
                  <c:v>1.9224134563280426E-2</c:v>
                </c:pt>
                <c:pt idx="3302">
                  <c:v>1.9227705788947835E-2</c:v>
                </c:pt>
                <c:pt idx="3303">
                  <c:v>1.9231261439059955E-2</c:v>
                </c:pt>
                <c:pt idx="3304">
                  <c:v>1.923480151369783E-2</c:v>
                </c:pt>
                <c:pt idx="3305">
                  <c:v>1.9238326012942508E-2</c:v>
                </c:pt>
                <c:pt idx="3306">
                  <c:v>1.9241834936956081E-2</c:v>
                </c:pt>
                <c:pt idx="3307">
                  <c:v>1.9245328285414365E-2</c:v>
                </c:pt>
                <c:pt idx="3308">
                  <c:v>1.9248806058479451E-2</c:v>
                </c:pt>
                <c:pt idx="3309">
                  <c:v>1.9252268256070293E-2</c:v>
                </c:pt>
                <c:pt idx="3310">
                  <c:v>1.9255714878511077E-2</c:v>
                </c:pt>
                <c:pt idx="3311">
                  <c:v>1.9259145925315524E-2</c:v>
                </c:pt>
                <c:pt idx="3312">
                  <c:v>1.9262561396726774E-2</c:v>
                </c:pt>
                <c:pt idx="3313">
                  <c:v>1.9265961292825873E-2</c:v>
                </c:pt>
                <c:pt idx="3314">
                  <c:v>1.9269345613531774E-2</c:v>
                </c:pt>
                <c:pt idx="3315">
                  <c:v>1.9272714358682386E-2</c:v>
                </c:pt>
                <c:pt idx="3316">
                  <c:v>1.9276067528601892E-2</c:v>
                </c:pt>
                <c:pt idx="3317">
                  <c:v>1.9279405122966109E-2</c:v>
                </c:pt>
                <c:pt idx="3318">
                  <c:v>1.9282727141937128E-2</c:v>
                </c:pt>
                <c:pt idx="3319">
                  <c:v>1.928603358551495E-2</c:v>
                </c:pt>
                <c:pt idx="3320">
                  <c:v>1.9289324453699574E-2</c:v>
                </c:pt>
                <c:pt idx="3321">
                  <c:v>1.9292599746572048E-2</c:v>
                </c:pt>
                <c:pt idx="3322">
                  <c:v>1.9295859463889231E-2</c:v>
                </c:pt>
                <c:pt idx="3323">
                  <c:v>1.9299103605813217E-2</c:v>
                </c:pt>
                <c:pt idx="3324">
                  <c:v>1.9302332172344006E-2</c:v>
                </c:pt>
                <c:pt idx="3325">
                  <c:v>1.9305545163481597E-2</c:v>
                </c:pt>
                <c:pt idx="3326">
                  <c:v>1.9308742579063898E-2</c:v>
                </c:pt>
                <c:pt idx="3327">
                  <c:v>1.931192441949614E-2</c:v>
                </c:pt>
                <c:pt idx="3328">
                  <c:v>1.9315090684373093E-2</c:v>
                </c:pt>
                <c:pt idx="3329">
                  <c:v>1.9318241373775802E-2</c:v>
                </c:pt>
                <c:pt idx="3330">
                  <c:v>1.9321376487704267E-2</c:v>
                </c:pt>
                <c:pt idx="3331">
                  <c:v>1.932449602656372E-2</c:v>
                </c:pt>
                <c:pt idx="3332">
                  <c:v>1.9327599989786837E-2</c:v>
                </c:pt>
                <c:pt idx="3333">
                  <c:v>1.9330688377454663E-2</c:v>
                </c:pt>
                <c:pt idx="3334">
                  <c:v>1.9333761189810339E-2</c:v>
                </c:pt>
                <c:pt idx="3335">
                  <c:v>1.9336818426853863E-2</c:v>
                </c:pt>
                <c:pt idx="3336">
                  <c:v>1.9339860088342098E-2</c:v>
                </c:pt>
                <c:pt idx="3337">
                  <c:v>1.9342886174518181E-2</c:v>
                </c:pt>
                <c:pt idx="3338">
                  <c:v>1.9345896685220021E-2</c:v>
                </c:pt>
                <c:pt idx="3339">
                  <c:v>1.9348891620528663E-2</c:v>
                </c:pt>
                <c:pt idx="3340">
                  <c:v>1.9351870980363062E-2</c:v>
                </c:pt>
                <c:pt idx="3341">
                  <c:v>1.9354834764885309E-2</c:v>
                </c:pt>
                <c:pt idx="3342">
                  <c:v>1.9357782973933313E-2</c:v>
                </c:pt>
                <c:pt idx="3343">
                  <c:v>1.9360715607507073E-2</c:v>
                </c:pt>
                <c:pt idx="3344">
                  <c:v>1.9363632665687636E-2</c:v>
                </c:pt>
                <c:pt idx="3345">
                  <c:v>1.9366534148475001E-2</c:v>
                </c:pt>
                <c:pt idx="3346">
                  <c:v>1.9369420055788122E-2</c:v>
                </c:pt>
                <c:pt idx="3347">
                  <c:v>1.9372290387708047E-2</c:v>
                </c:pt>
                <c:pt idx="3348">
                  <c:v>1.9375145144234773E-2</c:v>
                </c:pt>
                <c:pt idx="3349">
                  <c:v>1.9377984325449349E-2</c:v>
                </c:pt>
                <c:pt idx="3350">
                  <c:v>1.9380807931027588E-2</c:v>
                </c:pt>
                <c:pt idx="3351">
                  <c:v>1.938361596121263E-2</c:v>
                </c:pt>
                <c:pt idx="3352">
                  <c:v>1.9386408416085521E-2</c:v>
                </c:pt>
                <c:pt idx="3353">
                  <c:v>1.9389185295484168E-2</c:v>
                </c:pt>
                <c:pt idx="3354">
                  <c:v>1.9391946599408572E-2</c:v>
                </c:pt>
                <c:pt idx="3355">
                  <c:v>1.9394692327939778E-2</c:v>
                </c:pt>
                <c:pt idx="3356">
                  <c:v>1.9397422481077786E-2</c:v>
                </c:pt>
                <c:pt idx="3357">
                  <c:v>1.9400137058741551E-2</c:v>
                </c:pt>
                <c:pt idx="3358">
                  <c:v>1.9402836061012119E-2</c:v>
                </c:pt>
                <c:pt idx="3359">
                  <c:v>1.9405519487889489E-2</c:v>
                </c:pt>
                <c:pt idx="3360">
                  <c:v>1.9408187339373661E-2</c:v>
                </c:pt>
                <c:pt idx="3361">
                  <c:v>1.9410839615302544E-2</c:v>
                </c:pt>
                <c:pt idx="3362">
                  <c:v>1.9413476315757183E-2</c:v>
                </c:pt>
                <c:pt idx="3363">
                  <c:v>1.9416097440899671E-2</c:v>
                </c:pt>
                <c:pt idx="3364">
                  <c:v>1.9418702990730008E-2</c:v>
                </c:pt>
                <c:pt idx="3365">
                  <c:v>1.9421292964924008E-2</c:v>
                </c:pt>
                <c:pt idx="3366">
                  <c:v>1.9423867363724812E-2</c:v>
                </c:pt>
                <c:pt idx="3367">
                  <c:v>1.9426426187213464E-2</c:v>
                </c:pt>
                <c:pt idx="3368">
                  <c:v>1.9428969435146826E-2</c:v>
                </c:pt>
                <c:pt idx="3369">
                  <c:v>1.9431497107768037E-2</c:v>
                </c:pt>
                <c:pt idx="3370">
                  <c:v>1.9434009204833957E-2</c:v>
                </c:pt>
                <c:pt idx="3371">
                  <c:v>1.9436505726668774E-2</c:v>
                </c:pt>
                <c:pt idx="3372">
                  <c:v>1.9438986672867253E-2</c:v>
                </c:pt>
                <c:pt idx="3373">
                  <c:v>1.9441452043672536E-2</c:v>
                </c:pt>
                <c:pt idx="3374">
                  <c:v>1.9443901839084621E-2</c:v>
                </c:pt>
                <c:pt idx="3375">
                  <c:v>1.9446336059103508E-2</c:v>
                </c:pt>
                <c:pt idx="3376">
                  <c:v>1.9448754703648152E-2</c:v>
                </c:pt>
                <c:pt idx="3377">
                  <c:v>1.9451157772637506E-2</c:v>
                </c:pt>
                <c:pt idx="3378">
                  <c:v>1.9453545266476802E-2</c:v>
                </c:pt>
                <c:pt idx="3379">
                  <c:v>1.9455917184598714E-2</c:v>
                </c:pt>
                <c:pt idx="3380">
                  <c:v>1.9458273527489522E-2</c:v>
                </c:pt>
                <c:pt idx="3381">
                  <c:v>1.946061429482504E-2</c:v>
                </c:pt>
                <c:pt idx="3382">
                  <c:v>1.9462939486848407E-2</c:v>
                </c:pt>
                <c:pt idx="3383">
                  <c:v>1.9465249103397531E-2</c:v>
                </c:pt>
                <c:pt idx="3384">
                  <c:v>1.9467543144310318E-2</c:v>
                </c:pt>
                <c:pt idx="3385">
                  <c:v>1.9469821610073046E-2</c:v>
                </c:pt>
                <c:pt idx="3386">
                  <c:v>1.9472084500199438E-2</c:v>
                </c:pt>
                <c:pt idx="3387">
                  <c:v>1.9474651588463621E-2</c:v>
                </c:pt>
                <c:pt idx="3388">
                  <c:v>1.9476881102759025E-2</c:v>
                </c:pt>
                <c:pt idx="3389">
                  <c:v>1.9479095041580186E-2</c:v>
                </c:pt>
                <c:pt idx="3390">
                  <c:v>1.9481293405089195E-2</c:v>
                </c:pt>
                <c:pt idx="3391">
                  <c:v>1.9483476192961868E-2</c:v>
                </c:pt>
                <c:pt idx="3392">
                  <c:v>1.948564340552239E-2</c:v>
                </c:pt>
                <c:pt idx="3393">
                  <c:v>1.9487795042608669E-2</c:v>
                </c:pt>
                <c:pt idx="3394">
                  <c:v>1.9489931104382796E-2</c:v>
                </c:pt>
                <c:pt idx="3395">
                  <c:v>1.9492051590601633E-2</c:v>
                </c:pt>
                <c:pt idx="3396">
                  <c:v>1.9494156501184134E-2</c:v>
                </c:pt>
                <c:pt idx="3397">
                  <c:v>1.9496245836697623E-2</c:v>
                </c:pt>
                <c:pt idx="3398">
                  <c:v>1.9498319596574776E-2</c:v>
                </c:pt>
                <c:pt idx="3399">
                  <c:v>1.9500377780977685E-2</c:v>
                </c:pt>
                <c:pt idx="3400">
                  <c:v>1.9502420390068442E-2</c:v>
                </c:pt>
                <c:pt idx="3401">
                  <c:v>1.9504447423766003E-2</c:v>
                </c:pt>
                <c:pt idx="3402">
                  <c:v>1.9506458881908273E-2</c:v>
                </c:pt>
                <c:pt idx="3403">
                  <c:v>1.9508454764414207E-2</c:v>
                </c:pt>
                <c:pt idx="3404">
                  <c:v>1.9510435071851129E-2</c:v>
                </c:pt>
                <c:pt idx="3405">
                  <c:v>1.9512399803732761E-2</c:v>
                </c:pt>
                <c:pt idx="3406">
                  <c:v>1.9514348960059102E-2</c:v>
                </c:pt>
                <c:pt idx="3407">
                  <c:v>1.9516282540992247E-2</c:v>
                </c:pt>
                <c:pt idx="3408">
                  <c:v>1.9518200546532194E-2</c:v>
                </c:pt>
                <c:pt idx="3409">
                  <c:v>1.9520102976597897E-2</c:v>
                </c:pt>
                <c:pt idx="3410">
                  <c:v>1.9521989831189357E-2</c:v>
                </c:pt>
                <c:pt idx="3411">
                  <c:v>1.9523861110387619E-2</c:v>
                </c:pt>
                <c:pt idx="3412">
                  <c:v>1.9525716814192684E-2</c:v>
                </c:pt>
                <c:pt idx="3413">
                  <c:v>1.9527556942523505E-2</c:v>
                </c:pt>
                <c:pt idx="3414">
                  <c:v>1.9529381495380083E-2</c:v>
                </c:pt>
                <c:pt idx="3415">
                  <c:v>1.9531190472762416E-2</c:v>
                </c:pt>
                <c:pt idx="3416">
                  <c:v>1.9532983874832599E-2</c:v>
                </c:pt>
                <c:pt idx="3417">
                  <c:v>1.9534761701347492E-2</c:v>
                </c:pt>
                <c:pt idx="3418">
                  <c:v>1.9536523952307094E-2</c:v>
                </c:pt>
                <c:pt idx="3419">
                  <c:v>1.9538270628035592E-2</c:v>
                </c:pt>
                <c:pt idx="3420">
                  <c:v>1.9540001728289846E-2</c:v>
                </c:pt>
                <c:pt idx="3421">
                  <c:v>1.9541717252988811E-2</c:v>
                </c:pt>
                <c:pt idx="3422">
                  <c:v>1.954341720245667E-2</c:v>
                </c:pt>
                <c:pt idx="3423">
                  <c:v>1.9545101576207147E-2</c:v>
                </c:pt>
                <c:pt idx="3424">
                  <c:v>1.9546770374726519E-2</c:v>
                </c:pt>
                <c:pt idx="3425">
                  <c:v>1.9548423597609554E-2</c:v>
                </c:pt>
                <c:pt idx="3426">
                  <c:v>1.9550061245180439E-2</c:v>
                </c:pt>
                <c:pt idx="3427">
                  <c:v>1.955168331727708E-2</c:v>
                </c:pt>
                <c:pt idx="3428">
                  <c:v>1.9553289813899477E-2</c:v>
                </c:pt>
                <c:pt idx="3429">
                  <c:v>1.9554880735128677E-2</c:v>
                </c:pt>
                <c:pt idx="3430">
                  <c:v>1.9556456080883633E-2</c:v>
                </c:pt>
                <c:pt idx="3431">
                  <c:v>1.9558015851326438E-2</c:v>
                </c:pt>
                <c:pt idx="3432">
                  <c:v>1.955956004605186E-2</c:v>
                </c:pt>
                <c:pt idx="3433">
                  <c:v>1.9561088665465132E-2</c:v>
                </c:pt>
                <c:pt idx="3434">
                  <c:v>1.9562601709404159E-2</c:v>
                </c:pt>
                <c:pt idx="3435">
                  <c:v>1.9564099178031036E-2</c:v>
                </c:pt>
                <c:pt idx="3436">
                  <c:v>1.9565581071102622E-2</c:v>
                </c:pt>
                <c:pt idx="3437">
                  <c:v>1.9567047388781011E-2</c:v>
                </c:pt>
                <c:pt idx="3438">
                  <c:v>1.9568498130904111E-2</c:v>
                </c:pt>
                <c:pt idx="3439">
                  <c:v>1.9569933297634012E-2</c:v>
                </c:pt>
                <c:pt idx="3440">
                  <c:v>1.957135288888967E-2</c:v>
                </c:pt>
                <c:pt idx="3441">
                  <c:v>1.9572756904833177E-2</c:v>
                </c:pt>
                <c:pt idx="3442">
                  <c:v>1.9574145345221394E-2</c:v>
                </c:pt>
                <c:pt idx="3443">
                  <c:v>1.9575518210135368E-2</c:v>
                </c:pt>
                <c:pt idx="3444">
                  <c:v>1.957687549973719E-2</c:v>
                </c:pt>
                <c:pt idx="3445">
                  <c:v>1.9578217213783722E-2</c:v>
                </c:pt>
                <c:pt idx="3446">
                  <c:v>1.9579543352274964E-2</c:v>
                </c:pt>
                <c:pt idx="3447">
                  <c:v>1.9580853915535101E-2</c:v>
                </c:pt>
                <c:pt idx="3448">
                  <c:v>1.9582148903158902E-2</c:v>
                </c:pt>
                <c:pt idx="3449">
                  <c:v>1.9583428315470552E-2</c:v>
                </c:pt>
                <c:pt idx="3450">
                  <c:v>1.9584692152226912E-2</c:v>
                </c:pt>
                <c:pt idx="3451">
                  <c:v>1.9585940413671121E-2</c:v>
                </c:pt>
                <c:pt idx="3452">
                  <c:v>1.958717309956004E-2</c:v>
                </c:pt>
                <c:pt idx="3453">
                  <c:v>1.9588390210055762E-2</c:v>
                </c:pt>
                <c:pt idx="3454">
                  <c:v>1.9589591745077239E-2</c:v>
                </c:pt>
                <c:pt idx="3455">
                  <c:v>1.9590777704624474E-2</c:v>
                </c:pt>
                <c:pt idx="3456">
                  <c:v>1.9591948088697464E-2</c:v>
                </c:pt>
                <c:pt idx="3457">
                  <c:v>1.9593102897377257E-2</c:v>
                </c:pt>
                <c:pt idx="3458">
                  <c:v>1.9594242130582806E-2</c:v>
                </c:pt>
                <c:pt idx="3459">
                  <c:v>1.9595365788476204E-2</c:v>
                </c:pt>
                <c:pt idx="3460">
                  <c:v>1.959647387065222E-2</c:v>
                </c:pt>
                <c:pt idx="3461">
                  <c:v>1.9597566377516085E-2</c:v>
                </c:pt>
                <c:pt idx="3462">
                  <c:v>1.9598643308986752E-2</c:v>
                </c:pt>
                <c:pt idx="3463">
                  <c:v>1.9599704664983175E-2</c:v>
                </c:pt>
                <c:pt idx="3464">
                  <c:v>1.9600750445424309E-2</c:v>
                </c:pt>
                <c:pt idx="3465">
                  <c:v>1.9601780650391198E-2</c:v>
                </c:pt>
                <c:pt idx="3466">
                  <c:v>1.9602795280126983E-2</c:v>
                </c:pt>
                <c:pt idx="3467">
                  <c:v>1.9603794334307478E-2</c:v>
                </c:pt>
                <c:pt idx="3468">
                  <c:v>1.9604777812932683E-2</c:v>
                </c:pt>
                <c:pt idx="3469">
                  <c:v>1.9605745716164691E-2</c:v>
                </c:pt>
                <c:pt idx="3470">
                  <c:v>1.9606698044003501E-2</c:v>
                </c:pt>
                <c:pt idx="3471">
                  <c:v>1.9607634796368067E-2</c:v>
                </c:pt>
                <c:pt idx="3472">
                  <c:v>1.960855597325839E-2</c:v>
                </c:pt>
                <c:pt idx="3473">
                  <c:v>1.9609461574755516E-2</c:v>
                </c:pt>
                <c:pt idx="3474">
                  <c:v>1.9610351600697351E-2</c:v>
                </c:pt>
                <c:pt idx="3475">
                  <c:v>1.9611226051164943E-2</c:v>
                </c:pt>
                <c:pt idx="3476">
                  <c:v>1.9612084926239337E-2</c:v>
                </c:pt>
                <c:pt idx="3477">
                  <c:v>1.9612928225920534E-2</c:v>
                </c:pt>
                <c:pt idx="3478">
                  <c:v>1.9613755950046441E-2</c:v>
                </c:pt>
                <c:pt idx="3479">
                  <c:v>1.961456809877915E-2</c:v>
                </c:pt>
                <c:pt idx="3480">
                  <c:v>1.961536467195657E-2</c:v>
                </c:pt>
                <c:pt idx="3481">
                  <c:v>1.9616145669902885E-2</c:v>
                </c:pt>
                <c:pt idx="3482">
                  <c:v>1.9616911092293909E-2</c:v>
                </c:pt>
                <c:pt idx="3483">
                  <c:v>1.9617660939129644E-2</c:v>
                </c:pt>
                <c:pt idx="3484">
                  <c:v>1.9618395210653228E-2</c:v>
                </c:pt>
                <c:pt idx="3485">
                  <c:v>1.9619113906621521E-2</c:v>
                </c:pt>
                <c:pt idx="3486">
                  <c:v>1.9619817027196618E-2</c:v>
                </c:pt>
                <c:pt idx="3487">
                  <c:v>1.9620504572216424E-2</c:v>
                </c:pt>
                <c:pt idx="3488">
                  <c:v>1.9621176541924079E-2</c:v>
                </c:pt>
                <c:pt idx="3489">
                  <c:v>1.9621832935995398E-2</c:v>
                </c:pt>
                <c:pt idx="3490">
                  <c:v>1.9622473754835612E-2</c:v>
                </c:pt>
                <c:pt idx="3491">
                  <c:v>1.9623187047043134E-2</c:v>
                </c:pt>
                <c:pt idx="3492">
                  <c:v>1.9623794489809221E-2</c:v>
                </c:pt>
                <c:pt idx="3493">
                  <c:v>1.9624386357101065E-2</c:v>
                </c:pt>
                <c:pt idx="3494">
                  <c:v>1.9624962648999711E-2</c:v>
                </c:pt>
                <c:pt idx="3495">
                  <c:v>1.9625523365343067E-2</c:v>
                </c:pt>
                <c:pt idx="3496">
                  <c:v>1.9626068506374272E-2</c:v>
                </c:pt>
                <c:pt idx="3497">
                  <c:v>1.9626598071769141E-2</c:v>
                </c:pt>
                <c:pt idx="3498">
                  <c:v>1.9627112061932905E-2</c:v>
                </c:pt>
                <c:pt idx="3499">
                  <c:v>1.9627610476460333E-2</c:v>
                </c:pt>
                <c:pt idx="3500">
                  <c:v>1.9628093315594564E-2</c:v>
                </c:pt>
                <c:pt idx="3501">
                  <c:v>1.962856057925455E-2</c:v>
                </c:pt>
                <c:pt idx="3502">
                  <c:v>1.9629012267440293E-2</c:v>
                </c:pt>
                <c:pt idx="3503">
                  <c:v>1.9629448380151793E-2</c:v>
                </c:pt>
                <c:pt idx="3504">
                  <c:v>1.9629868917551141E-2</c:v>
                </c:pt>
                <c:pt idx="3505">
                  <c:v>1.9632498035818235E-2</c:v>
                </c:pt>
                <c:pt idx="3506">
                  <c:v>1.9630663265765014E-2</c:v>
                </c:pt>
                <c:pt idx="3507">
                  <c:v>1.9631037076741631E-2</c:v>
                </c:pt>
                <c:pt idx="3508">
                  <c:v>1.9631395312162958E-2</c:v>
                </c:pt>
                <c:pt idx="3509">
                  <c:v>1.9631737972110042E-2</c:v>
                </c:pt>
                <c:pt idx="3510">
                  <c:v>1.9632065056663928E-2</c:v>
                </c:pt>
                <c:pt idx="3511">
                  <c:v>1.9632376565824616E-2</c:v>
                </c:pt>
                <c:pt idx="3512">
                  <c:v>1.9632672499592108E-2</c:v>
                </c:pt>
                <c:pt idx="3513">
                  <c:v>1.9632952857723263E-2</c:v>
                </c:pt>
                <c:pt idx="3514">
                  <c:v>1.9633217640623313E-2</c:v>
                </c:pt>
                <c:pt idx="3515">
                  <c:v>1.9633466847724934E-2</c:v>
                </c:pt>
                <c:pt idx="3516">
                  <c:v>1.9633700479676497E-2</c:v>
                </c:pt>
                <c:pt idx="3517">
                  <c:v>1.9633918535910677E-2</c:v>
                </c:pt>
                <c:pt idx="3518">
                  <c:v>1.9634121016913753E-2</c:v>
                </c:pt>
                <c:pt idx="3519">
                  <c:v>1.9634307922442584E-2</c:v>
                </c:pt>
                <c:pt idx="3520">
                  <c:v>1.963447925233508E-2</c:v>
                </c:pt>
                <c:pt idx="3521">
                  <c:v>1.9634635006915424E-2</c:v>
                </c:pt>
                <c:pt idx="3522">
                  <c:v>1.9634775186102571E-2</c:v>
                </c:pt>
                <c:pt idx="3523">
                  <c:v>1.9634899789653382E-2</c:v>
                </c:pt>
                <c:pt idx="3524">
                  <c:v>1.9635008817810995E-2</c:v>
                </c:pt>
                <c:pt idx="3525">
                  <c:v>1.9635102270737503E-2</c:v>
                </c:pt>
                <c:pt idx="3526">
                  <c:v>1.9635180147865583E-2</c:v>
                </c:pt>
                <c:pt idx="3527">
                  <c:v>1.9635242449681511E-2</c:v>
                </c:pt>
                <c:pt idx="3528">
                  <c:v>1.9635289176023196E-2</c:v>
                </c:pt>
                <c:pt idx="3529">
                  <c:v>1.9635320326971684E-2</c:v>
                </c:pt>
                <c:pt idx="3530">
                  <c:v>1.9635335902445927E-2</c:v>
                </c:pt>
                <c:pt idx="3531">
                  <c:v>1.9635337862550228E-2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56160"/>
        <c:axId val="151757952"/>
      </c:lineChart>
      <c:dateAx>
        <c:axId val="15175616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579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51757952"/>
        <c:scaling>
          <c:orientation val="minMax"/>
          <c:max val="1.2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175616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42362</c:v>
                </c:pt>
                <c:pt idx="63">
                  <c:v>42367</c:v>
                </c:pt>
                <c:pt idx="64">
                  <c:v>42368</c:v>
                </c:pt>
                <c:pt idx="65">
                  <c:v>42369</c:v>
                </c:pt>
                <c:pt idx="66">
                  <c:v>42373</c:v>
                </c:pt>
                <c:pt idx="67">
                  <c:v>42374</c:v>
                </c:pt>
                <c:pt idx="68">
                  <c:v>42375</c:v>
                </c:pt>
                <c:pt idx="69">
                  <c:v>42376</c:v>
                </c:pt>
                <c:pt idx="70">
                  <c:v>42377</c:v>
                </c:pt>
                <c:pt idx="71">
                  <c:v>42380</c:v>
                </c:pt>
                <c:pt idx="72">
                  <c:v>42381</c:v>
                </c:pt>
                <c:pt idx="73">
                  <c:v>42382</c:v>
                </c:pt>
                <c:pt idx="74">
                  <c:v>42383</c:v>
                </c:pt>
                <c:pt idx="75">
                  <c:v>42384</c:v>
                </c:pt>
                <c:pt idx="76">
                  <c:v>42387</c:v>
                </c:pt>
                <c:pt idx="77">
                  <c:v>42388</c:v>
                </c:pt>
                <c:pt idx="78">
                  <c:v>42389</c:v>
                </c:pt>
                <c:pt idx="79">
                  <c:v>42390</c:v>
                </c:pt>
                <c:pt idx="80">
                  <c:v>42391</c:v>
                </c:pt>
                <c:pt idx="81">
                  <c:v>42394</c:v>
                </c:pt>
                <c:pt idx="82">
                  <c:v>42395</c:v>
                </c:pt>
                <c:pt idx="83">
                  <c:v>42396</c:v>
                </c:pt>
                <c:pt idx="84">
                  <c:v>42397</c:v>
                </c:pt>
                <c:pt idx="85">
                  <c:v>42398</c:v>
                </c:pt>
                <c:pt idx="86">
                  <c:v>42401</c:v>
                </c:pt>
                <c:pt idx="87">
                  <c:v>42402</c:v>
                </c:pt>
                <c:pt idx="88">
                  <c:v>42403</c:v>
                </c:pt>
                <c:pt idx="89">
                  <c:v>42404</c:v>
                </c:pt>
                <c:pt idx="90">
                  <c:v>42405</c:v>
                </c:pt>
                <c:pt idx="91">
                  <c:v>42408</c:v>
                </c:pt>
                <c:pt idx="92">
                  <c:v>42409</c:v>
                </c:pt>
                <c:pt idx="93">
                  <c:v>42410</c:v>
                </c:pt>
                <c:pt idx="94">
                  <c:v>42411</c:v>
                </c:pt>
                <c:pt idx="95">
                  <c:v>42412</c:v>
                </c:pt>
                <c:pt idx="96">
                  <c:v>42415</c:v>
                </c:pt>
                <c:pt idx="97">
                  <c:v>42416</c:v>
                </c:pt>
                <c:pt idx="98">
                  <c:v>42417</c:v>
                </c:pt>
                <c:pt idx="99">
                  <c:v>42418</c:v>
                </c:pt>
                <c:pt idx="100">
                  <c:v>42419</c:v>
                </c:pt>
                <c:pt idx="101">
                  <c:v>42422</c:v>
                </c:pt>
                <c:pt idx="102">
                  <c:v>42423</c:v>
                </c:pt>
                <c:pt idx="103">
                  <c:v>42424</c:v>
                </c:pt>
                <c:pt idx="104">
                  <c:v>42425</c:v>
                </c:pt>
                <c:pt idx="105">
                  <c:v>42426</c:v>
                </c:pt>
                <c:pt idx="106">
                  <c:v>42429</c:v>
                </c:pt>
                <c:pt idx="107">
                  <c:v>42430</c:v>
                </c:pt>
                <c:pt idx="108">
                  <c:v>42431</c:v>
                </c:pt>
                <c:pt idx="109">
                  <c:v>42432</c:v>
                </c:pt>
                <c:pt idx="110">
                  <c:v>42433</c:v>
                </c:pt>
                <c:pt idx="111">
                  <c:v>42436</c:v>
                </c:pt>
                <c:pt idx="112">
                  <c:v>42437</c:v>
                </c:pt>
                <c:pt idx="113">
                  <c:v>42438</c:v>
                </c:pt>
                <c:pt idx="114">
                  <c:v>42439</c:v>
                </c:pt>
                <c:pt idx="115">
                  <c:v>42440</c:v>
                </c:pt>
                <c:pt idx="116">
                  <c:v>42443</c:v>
                </c:pt>
                <c:pt idx="117">
                  <c:v>42444</c:v>
                </c:pt>
                <c:pt idx="118">
                  <c:v>42445</c:v>
                </c:pt>
                <c:pt idx="119">
                  <c:v>42446</c:v>
                </c:pt>
                <c:pt idx="120">
                  <c:v>42447</c:v>
                </c:pt>
                <c:pt idx="121">
                  <c:v>42450</c:v>
                </c:pt>
                <c:pt idx="122">
                  <c:v>42451</c:v>
                </c:pt>
                <c:pt idx="123">
                  <c:v>42452</c:v>
                </c:pt>
                <c:pt idx="124">
                  <c:v>42453</c:v>
                </c:pt>
                <c:pt idx="125">
                  <c:v>42458</c:v>
                </c:pt>
                <c:pt idx="126">
                  <c:v>42459</c:v>
                </c:pt>
                <c:pt idx="127">
                  <c:v>42460</c:v>
                </c:pt>
                <c:pt idx="128">
                  <c:v>42461</c:v>
                </c:pt>
                <c:pt idx="129">
                  <c:v>42464</c:v>
                </c:pt>
                <c:pt idx="130">
                  <c:v>42465</c:v>
                </c:pt>
                <c:pt idx="131">
                  <c:v>42466</c:v>
                </c:pt>
                <c:pt idx="132">
                  <c:v>42467</c:v>
                </c:pt>
                <c:pt idx="133">
                  <c:v>42468</c:v>
                </c:pt>
                <c:pt idx="134">
                  <c:v>42471</c:v>
                </c:pt>
                <c:pt idx="135">
                  <c:v>42472</c:v>
                </c:pt>
                <c:pt idx="136">
                  <c:v>42473</c:v>
                </c:pt>
                <c:pt idx="137">
                  <c:v>42474</c:v>
                </c:pt>
                <c:pt idx="138">
                  <c:v>42475</c:v>
                </c:pt>
                <c:pt idx="139">
                  <c:v>42478</c:v>
                </c:pt>
                <c:pt idx="140">
                  <c:v>42479</c:v>
                </c:pt>
                <c:pt idx="141">
                  <c:v>42480</c:v>
                </c:pt>
                <c:pt idx="142">
                  <c:v>42481</c:v>
                </c:pt>
                <c:pt idx="143">
                  <c:v>42482</c:v>
                </c:pt>
                <c:pt idx="144">
                  <c:v>42485</c:v>
                </c:pt>
                <c:pt idx="145">
                  <c:v>42486</c:v>
                </c:pt>
                <c:pt idx="146">
                  <c:v>42487</c:v>
                </c:pt>
                <c:pt idx="147">
                  <c:v>42488</c:v>
                </c:pt>
                <c:pt idx="148">
                  <c:v>42489</c:v>
                </c:pt>
                <c:pt idx="149">
                  <c:v>42493</c:v>
                </c:pt>
                <c:pt idx="150">
                  <c:v>42494</c:v>
                </c:pt>
                <c:pt idx="151">
                  <c:v>42495</c:v>
                </c:pt>
                <c:pt idx="152">
                  <c:v>42496</c:v>
                </c:pt>
                <c:pt idx="153">
                  <c:v>42499</c:v>
                </c:pt>
                <c:pt idx="154">
                  <c:v>42500</c:v>
                </c:pt>
                <c:pt idx="155">
                  <c:v>42501</c:v>
                </c:pt>
                <c:pt idx="156">
                  <c:v>42502</c:v>
                </c:pt>
                <c:pt idx="157">
                  <c:v>42503</c:v>
                </c:pt>
                <c:pt idx="158">
                  <c:v>42506</c:v>
                </c:pt>
                <c:pt idx="159">
                  <c:v>42507</c:v>
                </c:pt>
                <c:pt idx="160">
                  <c:v>42508</c:v>
                </c:pt>
                <c:pt idx="161">
                  <c:v>42509</c:v>
                </c:pt>
                <c:pt idx="162">
                  <c:v>42510</c:v>
                </c:pt>
                <c:pt idx="163">
                  <c:v>42513</c:v>
                </c:pt>
                <c:pt idx="164">
                  <c:v>42514</c:v>
                </c:pt>
                <c:pt idx="165">
                  <c:v>42515</c:v>
                </c:pt>
                <c:pt idx="166">
                  <c:v>42516</c:v>
                </c:pt>
                <c:pt idx="167">
                  <c:v>42517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42612</c:v>
                </c:pt>
                <c:pt idx="233">
                  <c:v>42613</c:v>
                </c:pt>
                <c:pt idx="234">
                  <c:v>42614</c:v>
                </c:pt>
                <c:pt idx="235">
                  <c:v>42615</c:v>
                </c:pt>
                <c:pt idx="236">
                  <c:v>42618</c:v>
                </c:pt>
                <c:pt idx="237">
                  <c:v>42619</c:v>
                </c:pt>
                <c:pt idx="238">
                  <c:v>42620</c:v>
                </c:pt>
                <c:pt idx="239">
                  <c:v>42621</c:v>
                </c:pt>
                <c:pt idx="240">
                  <c:v>42622</c:v>
                </c:pt>
                <c:pt idx="241">
                  <c:v>42625</c:v>
                </c:pt>
                <c:pt idx="242">
                  <c:v>42626</c:v>
                </c:pt>
                <c:pt idx="243">
                  <c:v>42627</c:v>
                </c:pt>
                <c:pt idx="244">
                  <c:v>42628</c:v>
                </c:pt>
                <c:pt idx="245">
                  <c:v>42629</c:v>
                </c:pt>
                <c:pt idx="246">
                  <c:v>42632</c:v>
                </c:pt>
                <c:pt idx="247">
                  <c:v>42633</c:v>
                </c:pt>
                <c:pt idx="248">
                  <c:v>42634</c:v>
                </c:pt>
                <c:pt idx="249">
                  <c:v>42635</c:v>
                </c:pt>
                <c:pt idx="250">
                  <c:v>42636</c:v>
                </c:pt>
                <c:pt idx="251">
                  <c:v>42639</c:v>
                </c:pt>
                <c:pt idx="252">
                  <c:v>42640</c:v>
                </c:pt>
                <c:pt idx="253">
                  <c:v>42641</c:v>
                </c:pt>
                <c:pt idx="254">
                  <c:v>42642</c:v>
                </c:pt>
                <c:pt idx="255">
                  <c:v>42643</c:v>
                </c:pt>
                <c:pt idx="256">
                  <c:v>42646</c:v>
                </c:pt>
                <c:pt idx="257">
                  <c:v>42647</c:v>
                </c:pt>
                <c:pt idx="258">
                  <c:v>42648</c:v>
                </c:pt>
                <c:pt idx="259">
                  <c:v>42649</c:v>
                </c:pt>
                <c:pt idx="260">
                  <c:v>42650</c:v>
                </c:pt>
                <c:pt idx="261">
                  <c:v>42653</c:v>
                </c:pt>
                <c:pt idx="262">
                  <c:v>42654</c:v>
                </c:pt>
                <c:pt idx="263">
                  <c:v>42655</c:v>
                </c:pt>
                <c:pt idx="264">
                  <c:v>42656</c:v>
                </c:pt>
                <c:pt idx="265">
                  <c:v>42657</c:v>
                </c:pt>
                <c:pt idx="266">
                  <c:v>42660</c:v>
                </c:pt>
                <c:pt idx="267">
                  <c:v>42661</c:v>
                </c:pt>
                <c:pt idx="268">
                  <c:v>42662</c:v>
                </c:pt>
                <c:pt idx="269">
                  <c:v>42663</c:v>
                </c:pt>
                <c:pt idx="270">
                  <c:v>42664</c:v>
                </c:pt>
                <c:pt idx="271">
                  <c:v>42667</c:v>
                </c:pt>
                <c:pt idx="272">
                  <c:v>42668</c:v>
                </c:pt>
                <c:pt idx="273">
                  <c:v>42669</c:v>
                </c:pt>
                <c:pt idx="274">
                  <c:v>42670</c:v>
                </c:pt>
                <c:pt idx="275">
                  <c:v>42671</c:v>
                </c:pt>
                <c:pt idx="276">
                  <c:v>42674</c:v>
                </c:pt>
                <c:pt idx="277">
                  <c:v>42675</c:v>
                </c:pt>
                <c:pt idx="278">
                  <c:v>42676</c:v>
                </c:pt>
                <c:pt idx="279">
                  <c:v>42677</c:v>
                </c:pt>
                <c:pt idx="280">
                  <c:v>42678</c:v>
                </c:pt>
                <c:pt idx="281">
                  <c:v>42681</c:v>
                </c:pt>
                <c:pt idx="282">
                  <c:v>42682</c:v>
                </c:pt>
                <c:pt idx="283">
                  <c:v>42683</c:v>
                </c:pt>
                <c:pt idx="284">
                  <c:v>42684</c:v>
                </c:pt>
                <c:pt idx="285">
                  <c:v>42685</c:v>
                </c:pt>
                <c:pt idx="286">
                  <c:v>42688</c:v>
                </c:pt>
                <c:pt idx="287">
                  <c:v>42689</c:v>
                </c:pt>
                <c:pt idx="288">
                  <c:v>42690</c:v>
                </c:pt>
                <c:pt idx="289">
                  <c:v>42691</c:v>
                </c:pt>
                <c:pt idx="290">
                  <c:v>42692</c:v>
                </c:pt>
                <c:pt idx="291">
                  <c:v>42695</c:v>
                </c:pt>
                <c:pt idx="292">
                  <c:v>42696</c:v>
                </c:pt>
                <c:pt idx="293">
                  <c:v>42697</c:v>
                </c:pt>
                <c:pt idx="294">
                  <c:v>42698</c:v>
                </c:pt>
                <c:pt idx="295">
                  <c:v>42699</c:v>
                </c:pt>
                <c:pt idx="296">
                  <c:v>42702</c:v>
                </c:pt>
                <c:pt idx="297">
                  <c:v>42703</c:v>
                </c:pt>
                <c:pt idx="298">
                  <c:v>42704</c:v>
                </c:pt>
                <c:pt idx="299">
                  <c:v>42705</c:v>
                </c:pt>
                <c:pt idx="300">
                  <c:v>42706</c:v>
                </c:pt>
                <c:pt idx="301">
                  <c:v>42709</c:v>
                </c:pt>
                <c:pt idx="302">
                  <c:v>42710</c:v>
                </c:pt>
                <c:pt idx="303">
                  <c:v>42711</c:v>
                </c:pt>
                <c:pt idx="304">
                  <c:v>42712</c:v>
                </c:pt>
                <c:pt idx="305">
                  <c:v>42713</c:v>
                </c:pt>
                <c:pt idx="306">
                  <c:v>42716</c:v>
                </c:pt>
                <c:pt idx="307">
                  <c:v>42717</c:v>
                </c:pt>
                <c:pt idx="308">
                  <c:v>42718</c:v>
                </c:pt>
                <c:pt idx="309">
                  <c:v>42719</c:v>
                </c:pt>
                <c:pt idx="310">
                  <c:v>42720</c:v>
                </c:pt>
                <c:pt idx="311">
                  <c:v>42723</c:v>
                </c:pt>
                <c:pt idx="312">
                  <c:v>42724</c:v>
                </c:pt>
                <c:pt idx="313">
                  <c:v>42725</c:v>
                </c:pt>
                <c:pt idx="314">
                  <c:v>42726</c:v>
                </c:pt>
                <c:pt idx="315">
                  <c:v>42727</c:v>
                </c:pt>
                <c:pt idx="316">
                  <c:v>42732</c:v>
                </c:pt>
                <c:pt idx="317">
                  <c:v>42733</c:v>
                </c:pt>
                <c:pt idx="318">
                  <c:v>42734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42741</c:v>
                </c:pt>
                <c:pt idx="323">
                  <c:v>42744</c:v>
                </c:pt>
                <c:pt idx="324">
                  <c:v>42745</c:v>
                </c:pt>
                <c:pt idx="325">
                  <c:v>42746</c:v>
                </c:pt>
                <c:pt idx="326">
                  <c:v>42747</c:v>
                </c:pt>
                <c:pt idx="327">
                  <c:v>42748</c:v>
                </c:pt>
                <c:pt idx="328">
                  <c:v>42751</c:v>
                </c:pt>
                <c:pt idx="329">
                  <c:v>42752</c:v>
                </c:pt>
                <c:pt idx="330">
                  <c:v>42753</c:v>
                </c:pt>
                <c:pt idx="331">
                  <c:v>42754</c:v>
                </c:pt>
                <c:pt idx="332">
                  <c:v>42755</c:v>
                </c:pt>
                <c:pt idx="333">
                  <c:v>42758</c:v>
                </c:pt>
                <c:pt idx="334">
                  <c:v>42759</c:v>
                </c:pt>
                <c:pt idx="335">
                  <c:v>42760</c:v>
                </c:pt>
                <c:pt idx="336">
                  <c:v>42761</c:v>
                </c:pt>
                <c:pt idx="337">
                  <c:v>42762</c:v>
                </c:pt>
                <c:pt idx="338">
                  <c:v>42765</c:v>
                </c:pt>
                <c:pt idx="339">
                  <c:v>42766</c:v>
                </c:pt>
                <c:pt idx="340">
                  <c:v>42767</c:v>
                </c:pt>
                <c:pt idx="341">
                  <c:v>42768</c:v>
                </c:pt>
                <c:pt idx="342">
                  <c:v>42769</c:v>
                </c:pt>
                <c:pt idx="343">
                  <c:v>42772</c:v>
                </c:pt>
                <c:pt idx="344">
                  <c:v>42773</c:v>
                </c:pt>
                <c:pt idx="345">
                  <c:v>42774</c:v>
                </c:pt>
                <c:pt idx="346">
                  <c:v>42775</c:v>
                </c:pt>
                <c:pt idx="347">
                  <c:v>42776</c:v>
                </c:pt>
                <c:pt idx="348">
                  <c:v>42779</c:v>
                </c:pt>
                <c:pt idx="349">
                  <c:v>42780</c:v>
                </c:pt>
                <c:pt idx="350">
                  <c:v>42781</c:v>
                </c:pt>
                <c:pt idx="351">
                  <c:v>42782</c:v>
                </c:pt>
                <c:pt idx="352">
                  <c:v>42783</c:v>
                </c:pt>
                <c:pt idx="353">
                  <c:v>42786</c:v>
                </c:pt>
                <c:pt idx="354">
                  <c:v>42787</c:v>
                </c:pt>
                <c:pt idx="355">
                  <c:v>42788</c:v>
                </c:pt>
                <c:pt idx="356">
                  <c:v>42789</c:v>
                </c:pt>
                <c:pt idx="357">
                  <c:v>42790</c:v>
                </c:pt>
                <c:pt idx="358">
                  <c:v>42793</c:v>
                </c:pt>
                <c:pt idx="359">
                  <c:v>42794</c:v>
                </c:pt>
                <c:pt idx="360">
                  <c:v>42795</c:v>
                </c:pt>
                <c:pt idx="361">
                  <c:v>42796</c:v>
                </c:pt>
                <c:pt idx="362">
                  <c:v>42797</c:v>
                </c:pt>
                <c:pt idx="363">
                  <c:v>42800</c:v>
                </c:pt>
                <c:pt idx="364">
                  <c:v>42801</c:v>
                </c:pt>
                <c:pt idx="365">
                  <c:v>42802</c:v>
                </c:pt>
                <c:pt idx="366">
                  <c:v>42803</c:v>
                </c:pt>
                <c:pt idx="367">
                  <c:v>42804</c:v>
                </c:pt>
                <c:pt idx="368">
                  <c:v>42807</c:v>
                </c:pt>
                <c:pt idx="369">
                  <c:v>42808</c:v>
                </c:pt>
                <c:pt idx="370">
                  <c:v>42809</c:v>
                </c:pt>
                <c:pt idx="371">
                  <c:v>42810</c:v>
                </c:pt>
                <c:pt idx="372">
                  <c:v>42811</c:v>
                </c:pt>
                <c:pt idx="373">
                  <c:v>42814</c:v>
                </c:pt>
                <c:pt idx="374">
                  <c:v>42815</c:v>
                </c:pt>
                <c:pt idx="375">
                  <c:v>42816</c:v>
                </c:pt>
                <c:pt idx="376">
                  <c:v>42817</c:v>
                </c:pt>
                <c:pt idx="377">
                  <c:v>42818</c:v>
                </c:pt>
                <c:pt idx="378">
                  <c:v>42821</c:v>
                </c:pt>
                <c:pt idx="379">
                  <c:v>42822</c:v>
                </c:pt>
                <c:pt idx="380">
                  <c:v>42823</c:v>
                </c:pt>
                <c:pt idx="381">
                  <c:v>42824</c:v>
                </c:pt>
                <c:pt idx="382">
                  <c:v>42825</c:v>
                </c:pt>
                <c:pt idx="383">
                  <c:v>42828</c:v>
                </c:pt>
                <c:pt idx="384">
                  <c:v>42829</c:v>
                </c:pt>
                <c:pt idx="385">
                  <c:v>42830</c:v>
                </c:pt>
                <c:pt idx="386">
                  <c:v>42831</c:v>
                </c:pt>
                <c:pt idx="387">
                  <c:v>42832</c:v>
                </c:pt>
                <c:pt idx="388">
                  <c:v>42835</c:v>
                </c:pt>
                <c:pt idx="389">
                  <c:v>42836</c:v>
                </c:pt>
                <c:pt idx="390">
                  <c:v>42837</c:v>
                </c:pt>
                <c:pt idx="391">
                  <c:v>42838</c:v>
                </c:pt>
                <c:pt idx="392">
                  <c:v>42843</c:v>
                </c:pt>
                <c:pt idx="393">
                  <c:v>42844</c:v>
                </c:pt>
                <c:pt idx="394">
                  <c:v>42845</c:v>
                </c:pt>
                <c:pt idx="395">
                  <c:v>42846</c:v>
                </c:pt>
                <c:pt idx="396">
                  <c:v>42849</c:v>
                </c:pt>
                <c:pt idx="397">
                  <c:v>42850</c:v>
                </c:pt>
                <c:pt idx="398">
                  <c:v>42851</c:v>
                </c:pt>
                <c:pt idx="399">
                  <c:v>42852</c:v>
                </c:pt>
                <c:pt idx="400">
                  <c:v>42853</c:v>
                </c:pt>
                <c:pt idx="401">
                  <c:v>42857</c:v>
                </c:pt>
                <c:pt idx="402">
                  <c:v>42858</c:v>
                </c:pt>
                <c:pt idx="403">
                  <c:v>42859</c:v>
                </c:pt>
                <c:pt idx="404">
                  <c:v>42860</c:v>
                </c:pt>
                <c:pt idx="405">
                  <c:v>42863</c:v>
                </c:pt>
                <c:pt idx="406">
                  <c:v>42864</c:v>
                </c:pt>
                <c:pt idx="407">
                  <c:v>42865</c:v>
                </c:pt>
                <c:pt idx="408">
                  <c:v>42866</c:v>
                </c:pt>
                <c:pt idx="409">
                  <c:v>42867</c:v>
                </c:pt>
                <c:pt idx="410">
                  <c:v>42870</c:v>
                </c:pt>
                <c:pt idx="411">
                  <c:v>42871</c:v>
                </c:pt>
                <c:pt idx="412">
                  <c:v>42872</c:v>
                </c:pt>
                <c:pt idx="413">
                  <c:v>42873</c:v>
                </c:pt>
                <c:pt idx="414">
                  <c:v>42874</c:v>
                </c:pt>
                <c:pt idx="415">
                  <c:v>42877</c:v>
                </c:pt>
                <c:pt idx="416">
                  <c:v>42878</c:v>
                </c:pt>
                <c:pt idx="417">
                  <c:v>42879</c:v>
                </c:pt>
                <c:pt idx="418">
                  <c:v>42880</c:v>
                </c:pt>
                <c:pt idx="419">
                  <c:v>42881</c:v>
                </c:pt>
                <c:pt idx="420">
                  <c:v>42885</c:v>
                </c:pt>
                <c:pt idx="421">
                  <c:v>42886</c:v>
                </c:pt>
                <c:pt idx="422">
                  <c:v>42887</c:v>
                </c:pt>
                <c:pt idx="423">
                  <c:v>42888</c:v>
                </c:pt>
                <c:pt idx="424">
                  <c:v>42891</c:v>
                </c:pt>
                <c:pt idx="425">
                  <c:v>42892</c:v>
                </c:pt>
                <c:pt idx="426">
                  <c:v>42893</c:v>
                </c:pt>
                <c:pt idx="427">
                  <c:v>42894</c:v>
                </c:pt>
                <c:pt idx="428">
                  <c:v>42895</c:v>
                </c:pt>
                <c:pt idx="429">
                  <c:v>42898</c:v>
                </c:pt>
                <c:pt idx="430">
                  <c:v>42899</c:v>
                </c:pt>
                <c:pt idx="431">
                  <c:v>42900</c:v>
                </c:pt>
                <c:pt idx="432">
                  <c:v>42901</c:v>
                </c:pt>
                <c:pt idx="433">
                  <c:v>42902</c:v>
                </c:pt>
                <c:pt idx="434">
                  <c:v>42905</c:v>
                </c:pt>
                <c:pt idx="435">
                  <c:v>42906</c:v>
                </c:pt>
                <c:pt idx="436">
                  <c:v>42907</c:v>
                </c:pt>
                <c:pt idx="437">
                  <c:v>42908</c:v>
                </c:pt>
                <c:pt idx="438">
                  <c:v>42909</c:v>
                </c:pt>
                <c:pt idx="439">
                  <c:v>42912</c:v>
                </c:pt>
                <c:pt idx="440">
                  <c:v>42913</c:v>
                </c:pt>
                <c:pt idx="441">
                  <c:v>42914</c:v>
                </c:pt>
                <c:pt idx="442">
                  <c:v>42915</c:v>
                </c:pt>
                <c:pt idx="443">
                  <c:v>42916</c:v>
                </c:pt>
                <c:pt idx="444">
                  <c:v>42919</c:v>
                </c:pt>
                <c:pt idx="445">
                  <c:v>42920</c:v>
                </c:pt>
                <c:pt idx="446">
                  <c:v>42921</c:v>
                </c:pt>
                <c:pt idx="447">
                  <c:v>42922</c:v>
                </c:pt>
                <c:pt idx="448">
                  <c:v>42923</c:v>
                </c:pt>
                <c:pt idx="449">
                  <c:v>42926</c:v>
                </c:pt>
                <c:pt idx="450">
                  <c:v>42927</c:v>
                </c:pt>
                <c:pt idx="451">
                  <c:v>42928</c:v>
                </c:pt>
                <c:pt idx="452">
                  <c:v>42929</c:v>
                </c:pt>
                <c:pt idx="453">
                  <c:v>42930</c:v>
                </c:pt>
                <c:pt idx="454">
                  <c:v>42933</c:v>
                </c:pt>
                <c:pt idx="455">
                  <c:v>42934</c:v>
                </c:pt>
                <c:pt idx="456">
                  <c:v>42935</c:v>
                </c:pt>
                <c:pt idx="457">
                  <c:v>42936</c:v>
                </c:pt>
                <c:pt idx="458">
                  <c:v>42937</c:v>
                </c:pt>
                <c:pt idx="459">
                  <c:v>42940</c:v>
                </c:pt>
                <c:pt idx="460">
                  <c:v>42941</c:v>
                </c:pt>
                <c:pt idx="461">
                  <c:v>42942</c:v>
                </c:pt>
                <c:pt idx="462">
                  <c:v>42943</c:v>
                </c:pt>
                <c:pt idx="463">
                  <c:v>42944</c:v>
                </c:pt>
                <c:pt idx="464">
                  <c:v>42947</c:v>
                </c:pt>
                <c:pt idx="465">
                  <c:v>42948</c:v>
                </c:pt>
                <c:pt idx="466">
                  <c:v>42949</c:v>
                </c:pt>
                <c:pt idx="467">
                  <c:v>42950</c:v>
                </c:pt>
                <c:pt idx="468">
                  <c:v>42951</c:v>
                </c:pt>
                <c:pt idx="469">
                  <c:v>42954</c:v>
                </c:pt>
                <c:pt idx="470">
                  <c:v>42955</c:v>
                </c:pt>
                <c:pt idx="471">
                  <c:v>42956</c:v>
                </c:pt>
                <c:pt idx="472">
                  <c:v>42957</c:v>
                </c:pt>
                <c:pt idx="473">
                  <c:v>42958</c:v>
                </c:pt>
                <c:pt idx="474">
                  <c:v>42961</c:v>
                </c:pt>
                <c:pt idx="475">
                  <c:v>42962</c:v>
                </c:pt>
                <c:pt idx="476">
                  <c:v>42963</c:v>
                </c:pt>
                <c:pt idx="477">
                  <c:v>42964</c:v>
                </c:pt>
                <c:pt idx="478">
                  <c:v>42965</c:v>
                </c:pt>
                <c:pt idx="479">
                  <c:v>42968</c:v>
                </c:pt>
                <c:pt idx="480">
                  <c:v>42969</c:v>
                </c:pt>
                <c:pt idx="481">
                  <c:v>42970</c:v>
                </c:pt>
                <c:pt idx="482">
                  <c:v>42971</c:v>
                </c:pt>
                <c:pt idx="483">
                  <c:v>42972</c:v>
                </c:pt>
                <c:pt idx="484">
                  <c:v>42976</c:v>
                </c:pt>
                <c:pt idx="485">
                  <c:v>42977</c:v>
                </c:pt>
                <c:pt idx="486">
                  <c:v>42978</c:v>
                </c:pt>
                <c:pt idx="487">
                  <c:v>42979</c:v>
                </c:pt>
                <c:pt idx="488">
                  <c:v>42982</c:v>
                </c:pt>
                <c:pt idx="489">
                  <c:v>42983</c:v>
                </c:pt>
                <c:pt idx="490">
                  <c:v>42984</c:v>
                </c:pt>
                <c:pt idx="491">
                  <c:v>42985</c:v>
                </c:pt>
                <c:pt idx="492">
                  <c:v>42986</c:v>
                </c:pt>
                <c:pt idx="493">
                  <c:v>42989</c:v>
                </c:pt>
                <c:pt idx="494">
                  <c:v>42990</c:v>
                </c:pt>
                <c:pt idx="495">
                  <c:v>42991</c:v>
                </c:pt>
                <c:pt idx="496">
                  <c:v>42992</c:v>
                </c:pt>
                <c:pt idx="497">
                  <c:v>42993</c:v>
                </c:pt>
                <c:pt idx="498">
                  <c:v>42996</c:v>
                </c:pt>
                <c:pt idx="499">
                  <c:v>42997</c:v>
                </c:pt>
                <c:pt idx="500">
                  <c:v>42998</c:v>
                </c:pt>
                <c:pt idx="501">
                  <c:v>42999</c:v>
                </c:pt>
                <c:pt idx="502">
                  <c:v>43000</c:v>
                </c:pt>
                <c:pt idx="503">
                  <c:v>43003</c:v>
                </c:pt>
                <c:pt idx="504">
                  <c:v>43004</c:v>
                </c:pt>
                <c:pt idx="505">
                  <c:v>43005</c:v>
                </c:pt>
                <c:pt idx="506">
                  <c:v>43006</c:v>
                </c:pt>
                <c:pt idx="507">
                  <c:v>43007</c:v>
                </c:pt>
                <c:pt idx="508">
                  <c:v>43010</c:v>
                </c:pt>
                <c:pt idx="509">
                  <c:v>43011</c:v>
                </c:pt>
                <c:pt idx="510">
                  <c:v>43012</c:v>
                </c:pt>
                <c:pt idx="511">
                  <c:v>43013</c:v>
                </c:pt>
                <c:pt idx="512">
                  <c:v>43014</c:v>
                </c:pt>
                <c:pt idx="513">
                  <c:v>43017</c:v>
                </c:pt>
                <c:pt idx="514">
                  <c:v>43018</c:v>
                </c:pt>
                <c:pt idx="515">
                  <c:v>43019</c:v>
                </c:pt>
                <c:pt idx="516">
                  <c:v>43020</c:v>
                </c:pt>
                <c:pt idx="517">
                  <c:v>43021</c:v>
                </c:pt>
                <c:pt idx="518">
                  <c:v>43028</c:v>
                </c:pt>
                <c:pt idx="519">
                  <c:v>43035</c:v>
                </c:pt>
                <c:pt idx="520">
                  <c:v>43042</c:v>
                </c:pt>
                <c:pt idx="521">
                  <c:v>43049</c:v>
                </c:pt>
                <c:pt idx="522">
                  <c:v>43056</c:v>
                </c:pt>
                <c:pt idx="523">
                  <c:v>43063</c:v>
                </c:pt>
                <c:pt idx="524">
                  <c:v>43070</c:v>
                </c:pt>
                <c:pt idx="525">
                  <c:v>43077</c:v>
                </c:pt>
                <c:pt idx="526">
                  <c:v>43084</c:v>
                </c:pt>
                <c:pt idx="527">
                  <c:v>43091</c:v>
                </c:pt>
                <c:pt idx="528">
                  <c:v>43098</c:v>
                </c:pt>
                <c:pt idx="529">
                  <c:v>43105</c:v>
                </c:pt>
                <c:pt idx="530">
                  <c:v>43112</c:v>
                </c:pt>
                <c:pt idx="531">
                  <c:v>43119</c:v>
                </c:pt>
                <c:pt idx="532">
                  <c:v>43126</c:v>
                </c:pt>
                <c:pt idx="533">
                  <c:v>43133</c:v>
                </c:pt>
                <c:pt idx="534">
                  <c:v>43140</c:v>
                </c:pt>
                <c:pt idx="535">
                  <c:v>43147</c:v>
                </c:pt>
                <c:pt idx="536">
                  <c:v>43154</c:v>
                </c:pt>
                <c:pt idx="537">
                  <c:v>43161</c:v>
                </c:pt>
                <c:pt idx="538">
                  <c:v>43168</c:v>
                </c:pt>
                <c:pt idx="539">
                  <c:v>43175</c:v>
                </c:pt>
                <c:pt idx="540">
                  <c:v>43182</c:v>
                </c:pt>
                <c:pt idx="541">
                  <c:v>43193</c:v>
                </c:pt>
                <c:pt idx="542">
                  <c:v>43200</c:v>
                </c:pt>
                <c:pt idx="543">
                  <c:v>43207</c:v>
                </c:pt>
                <c:pt idx="544">
                  <c:v>43214</c:v>
                </c:pt>
                <c:pt idx="545">
                  <c:v>43221</c:v>
                </c:pt>
                <c:pt idx="546">
                  <c:v>43228</c:v>
                </c:pt>
                <c:pt idx="547">
                  <c:v>43235</c:v>
                </c:pt>
                <c:pt idx="548">
                  <c:v>43242</c:v>
                </c:pt>
                <c:pt idx="549">
                  <c:v>43249</c:v>
                </c:pt>
                <c:pt idx="550">
                  <c:v>43256</c:v>
                </c:pt>
                <c:pt idx="551">
                  <c:v>43263</c:v>
                </c:pt>
                <c:pt idx="552">
                  <c:v>43270</c:v>
                </c:pt>
                <c:pt idx="553">
                  <c:v>43277</c:v>
                </c:pt>
                <c:pt idx="554">
                  <c:v>43284</c:v>
                </c:pt>
                <c:pt idx="555">
                  <c:v>43291</c:v>
                </c:pt>
                <c:pt idx="556">
                  <c:v>43298</c:v>
                </c:pt>
                <c:pt idx="557">
                  <c:v>43305</c:v>
                </c:pt>
                <c:pt idx="558">
                  <c:v>43312</c:v>
                </c:pt>
                <c:pt idx="559">
                  <c:v>43319</c:v>
                </c:pt>
                <c:pt idx="560">
                  <c:v>43326</c:v>
                </c:pt>
                <c:pt idx="561">
                  <c:v>43333</c:v>
                </c:pt>
                <c:pt idx="562">
                  <c:v>43340</c:v>
                </c:pt>
                <c:pt idx="563">
                  <c:v>43347</c:v>
                </c:pt>
                <c:pt idx="564">
                  <c:v>43354</c:v>
                </c:pt>
                <c:pt idx="565">
                  <c:v>43361</c:v>
                </c:pt>
                <c:pt idx="566">
                  <c:v>43368</c:v>
                </c:pt>
                <c:pt idx="567">
                  <c:v>43375</c:v>
                </c:pt>
                <c:pt idx="568">
                  <c:v>43382</c:v>
                </c:pt>
                <c:pt idx="569">
                  <c:v>43389</c:v>
                </c:pt>
                <c:pt idx="570">
                  <c:v>43396</c:v>
                </c:pt>
                <c:pt idx="571">
                  <c:v>43403</c:v>
                </c:pt>
                <c:pt idx="572">
                  <c:v>43410</c:v>
                </c:pt>
                <c:pt idx="573">
                  <c:v>43417</c:v>
                </c:pt>
                <c:pt idx="574">
                  <c:v>43424</c:v>
                </c:pt>
                <c:pt idx="575">
                  <c:v>43431</c:v>
                </c:pt>
                <c:pt idx="576">
                  <c:v>43438</c:v>
                </c:pt>
                <c:pt idx="577">
                  <c:v>43445</c:v>
                </c:pt>
                <c:pt idx="578">
                  <c:v>43452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5.8310000000005614E-3</c:v>
                </c:pt>
                <c:pt idx="1">
                  <c:v>5.8367915224184349E-3</c:v>
                </c:pt>
                <c:pt idx="2">
                  <c:v>5.8456645598942095E-3</c:v>
                </c:pt>
                <c:pt idx="3">
                  <c:v>5.8478696527272727E-3</c:v>
                </c:pt>
                <c:pt idx="4">
                  <c:v>5.8562564074353448E-3</c:v>
                </c:pt>
                <c:pt idx="5">
                  <c:v>5.8600906350072604E-3</c:v>
                </c:pt>
                <c:pt idx="6">
                  <c:v>5.8639019120255197E-3</c:v>
                </c:pt>
                <c:pt idx="7">
                  <c:v>5.8676887953016442E-3</c:v>
                </c:pt>
                <c:pt idx="8">
                  <c:v>5.8740601282415619E-3</c:v>
                </c:pt>
                <c:pt idx="9">
                  <c:v>5.8825635270901124E-3</c:v>
                </c:pt>
                <c:pt idx="10">
                  <c:v>5.8862067936883032E-3</c:v>
                </c:pt>
                <c:pt idx="11">
                  <c:v>5.8898170073236273E-3</c:v>
                </c:pt>
                <c:pt idx="12">
                  <c:v>5.8933927247741286E-3</c:v>
                </c:pt>
                <c:pt idx="13">
                  <c:v>5.8990514396674446E-3</c:v>
                </c:pt>
                <c:pt idx="14">
                  <c:v>5.9073217681954405E-3</c:v>
                </c:pt>
                <c:pt idx="15">
                  <c:v>5.9107033562823923E-3</c:v>
                </c:pt>
                <c:pt idx="16">
                  <c:v>5.9140417887805549E-3</c:v>
                </c:pt>
                <c:pt idx="17">
                  <c:v>5.9173356224415464E-3</c:v>
                </c:pt>
                <c:pt idx="18">
                  <c:v>5.9223590828619338E-3</c:v>
                </c:pt>
                <c:pt idx="19">
                  <c:v>5.9300361036598009E-3</c:v>
                </c:pt>
                <c:pt idx="20">
                  <c:v>5.9330852943166885E-3</c:v>
                </c:pt>
                <c:pt idx="21">
                  <c:v>5.9360812265906067E-3</c:v>
                </c:pt>
                <c:pt idx="22">
                  <c:v>5.9390224572120299E-3</c:v>
                </c:pt>
                <c:pt idx="23">
                  <c:v>5.9411225760602092E-3</c:v>
                </c:pt>
                <c:pt idx="24">
                  <c:v>5.9502455644720063E-3</c:v>
                </c:pt>
                <c:pt idx="25">
                  <c:v>5.9529241076291123E-3</c:v>
                </c:pt>
                <c:pt idx="26">
                  <c:v>5.9555552583225087E-3</c:v>
                </c:pt>
                <c:pt idx="27">
                  <c:v>5.9581407670637682E-3</c:v>
                </c:pt>
                <c:pt idx="28">
                  <c:v>5.9622520458989456E-3</c:v>
                </c:pt>
                <c:pt idx="29">
                  <c:v>5.9680613929370624E-3</c:v>
                </c:pt>
                <c:pt idx="30">
                  <c:v>5.9704449497911755E-3</c:v>
                </c:pt>
                <c:pt idx="31">
                  <c:v>5.9727933678832669E-3</c:v>
                </c:pt>
                <c:pt idx="32">
                  <c:v>5.9751083977627904E-3</c:v>
                </c:pt>
                <c:pt idx="33">
                  <c:v>5.9790931623031904E-3</c:v>
                </c:pt>
                <c:pt idx="34">
                  <c:v>5.9840696463397949E-3</c:v>
                </c:pt>
                <c:pt idx="35">
                  <c:v>5.9862439935841278E-3</c:v>
                </c:pt>
                <c:pt idx="36">
                  <c:v>5.988395456018313E-3</c:v>
                </c:pt>
                <c:pt idx="37">
                  <c:v>5.9905257842243998E-3</c:v>
                </c:pt>
                <c:pt idx="38">
                  <c:v>5.9946100958034572E-3</c:v>
                </c:pt>
                <c:pt idx="39">
                  <c:v>5.9988707665619648E-3</c:v>
                </c:pt>
                <c:pt idx="40">
                  <c:v>6.0009216825062488E-3</c:v>
                </c:pt>
                <c:pt idx="41">
                  <c:v>6.0029619678010444E-3</c:v>
                </c:pt>
                <c:pt idx="42">
                  <c:v>6.004993373054825E-3</c:v>
                </c:pt>
                <c:pt idx="43">
                  <c:v>6.0093905393313347E-3</c:v>
                </c:pt>
                <c:pt idx="44">
                  <c:v>6.0118224724481969E-3</c:v>
                </c:pt>
                <c:pt idx="45">
                  <c:v>6.0137997949746436E-3</c:v>
                </c:pt>
                <c:pt idx="46">
                  <c:v>6.0157794932347661E-3</c:v>
                </c:pt>
                <c:pt idx="47">
                  <c:v>6.0177652219981287E-3</c:v>
                </c:pt>
                <c:pt idx="48">
                  <c:v>6.0197606360378568E-3</c:v>
                </c:pt>
                <c:pt idx="49">
                  <c:v>6.0258415376836559E-3</c:v>
                </c:pt>
                <c:pt idx="50">
                  <c:v>6.0279122407311102E-3</c:v>
                </c:pt>
                <c:pt idx="51">
                  <c:v>6.0300109030434687E-3</c:v>
                </c:pt>
                <c:pt idx="52">
                  <c:v>6.0321411794410588E-3</c:v>
                </c:pt>
                <c:pt idx="53">
                  <c:v>6.0343067247540082E-3</c:v>
                </c:pt>
                <c:pt idx="54">
                  <c:v>6.0410515226154045E-3</c:v>
                </c:pt>
                <c:pt idx="55">
                  <c:v>6.0433946920664984E-3</c:v>
                </c:pt>
                <c:pt idx="56">
                  <c:v>6.0457914047189545E-3</c:v>
                </c:pt>
                <c:pt idx="57">
                  <c:v>6.0482451307857059E-3</c:v>
                </c:pt>
                <c:pt idx="58">
                  <c:v>6.0507586017909286E-3</c:v>
                </c:pt>
                <c:pt idx="59">
                  <c:v>6.0586829530548236E-3</c:v>
                </c:pt>
                <c:pt idx="60">
                  <c:v>6.0614608724803148E-3</c:v>
                </c:pt>
                <c:pt idx="61">
                  <c:v>6.0643112712286786E-3</c:v>
                </c:pt>
                <c:pt idx="62">
                  <c:v>6.0672366962095711E-3</c:v>
                </c:pt>
                <c:pt idx="63">
                  <c:v>6.0830783572058148E-3</c:v>
                </c:pt>
                <c:pt idx="64">
                  <c:v>6.0865068161918287E-3</c:v>
                </c:pt>
                <c:pt idx="65">
                  <c:v>6.0900244752871563E-3</c:v>
                </c:pt>
                <c:pt idx="66">
                  <c:v>6.1049649562349532E-3</c:v>
                </c:pt>
                <c:pt idx="67">
                  <c:v>6.1089119984921031E-3</c:v>
                </c:pt>
                <c:pt idx="68">
                  <c:v>6.1129415939155341E-3</c:v>
                </c:pt>
                <c:pt idx="69">
                  <c:v>6.1170526346818526E-3</c:v>
                </c:pt>
                <c:pt idx="70">
                  <c:v>6.1212440129730086E-3</c:v>
                </c:pt>
                <c:pt idx="71">
                  <c:v>6.1342890947936315E-3</c:v>
                </c:pt>
                <c:pt idx="72">
                  <c:v>6.1387907449831566E-3</c:v>
                </c:pt>
                <c:pt idx="73">
                  <c:v>6.1433671935956927E-3</c:v>
                </c:pt>
                <c:pt idx="74">
                  <c:v>6.1480173328105183E-3</c:v>
                </c:pt>
                <c:pt idx="75">
                  <c:v>6.1527400548051303E-3</c:v>
                </c:pt>
                <c:pt idx="76">
                  <c:v>6.167332639211486E-3</c:v>
                </c:pt>
                <c:pt idx="77">
                  <c:v>6.1723346140654823E-3</c:v>
                </c:pt>
                <c:pt idx="78">
                  <c:v>6.1774036325609218E-3</c:v>
                </c:pt>
                <c:pt idx="79">
                  <c:v>6.1825385868663971E-3</c:v>
                </c:pt>
                <c:pt idx="80">
                  <c:v>6.1877383691451553E-3</c:v>
                </c:pt>
                <c:pt idx="81">
                  <c:v>6.2037156054286597E-3</c:v>
                </c:pt>
                <c:pt idx="82">
                  <c:v>6.2091636211929428E-3</c:v>
                </c:pt>
                <c:pt idx="83">
                  <c:v>6.21467092571112E-3</c:v>
                </c:pt>
                <c:pt idx="84">
                  <c:v>6.220236411130408E-3</c:v>
                </c:pt>
                <c:pt idx="85">
                  <c:v>6.2258589695926786E-3</c:v>
                </c:pt>
                <c:pt idx="86">
                  <c:v>6.2464136090062284E-3</c:v>
                </c:pt>
                <c:pt idx="87">
                  <c:v>6.2488977766012701E-3</c:v>
                </c:pt>
                <c:pt idx="88">
                  <c:v>6.2514118303439578E-3</c:v>
                </c:pt>
                <c:pt idx="89">
                  <c:v>6.2573409141569482E-3</c:v>
                </c:pt>
                <c:pt idx="90">
                  <c:v>6.2633198196762052E-3</c:v>
                </c:pt>
                <c:pt idx="91">
                  <c:v>6.2849798401773986E-3</c:v>
                </c:pt>
                <c:pt idx="92">
                  <c:v>6.2877112550736337E-3</c:v>
                </c:pt>
                <c:pt idx="93">
                  <c:v>6.2939224662697957E-3</c:v>
                </c:pt>
                <c:pt idx="94">
                  <c:v>6.3001767779933522E-3</c:v>
                </c:pt>
                <c:pt idx="95">
                  <c:v>6.3064730700298135E-3</c:v>
                </c:pt>
                <c:pt idx="96">
                  <c:v>6.3291011051657877E-3</c:v>
                </c:pt>
                <c:pt idx="97">
                  <c:v>6.3320556367952004E-3</c:v>
                </c:pt>
                <c:pt idx="98">
                  <c:v>6.3385450269645279E-3</c:v>
                </c:pt>
                <c:pt idx="99">
                  <c:v>6.3450696760337533E-3</c:v>
                </c:pt>
                <c:pt idx="100">
                  <c:v>6.3516284637442633E-3</c:v>
                </c:pt>
                <c:pt idx="101">
                  <c:v>6.3750417799865542E-3</c:v>
                </c:pt>
                <c:pt idx="102">
                  <c:v>6.3781825956521617E-3</c:v>
                </c:pt>
                <c:pt idx="103">
                  <c:v>6.3848952724971687E-3</c:v>
                </c:pt>
                <c:pt idx="104">
                  <c:v>6.391635366307504E-3</c:v>
                </c:pt>
                <c:pt idx="105">
                  <c:v>6.3984017567795259E-3</c:v>
                </c:pt>
                <c:pt idx="106">
                  <c:v>6.4259977584619011E-3</c:v>
                </c:pt>
                <c:pt idx="107">
                  <c:v>6.4328651897207073E-3</c:v>
                </c:pt>
                <c:pt idx="108">
                  <c:v>6.4397529516892378E-3</c:v>
                </c:pt>
                <c:pt idx="109">
                  <c:v>6.4466599483389954E-3</c:v>
                </c:pt>
                <c:pt idx="110">
                  <c:v>6.4607674598241901E-3</c:v>
                </c:pt>
                <c:pt idx="111">
                  <c:v>6.474458360931923E-3</c:v>
                </c:pt>
                <c:pt idx="112">
                  <c:v>6.4814450903075251E-3</c:v>
                </c:pt>
                <c:pt idx="113">
                  <c:v>6.4884444780392058E-3</c:v>
                </c:pt>
                <c:pt idx="114">
                  <c:v>6.4954554280482538E-3</c:v>
                </c:pt>
                <c:pt idx="115">
                  <c:v>6.5096944140246903E-3</c:v>
                </c:pt>
                <c:pt idx="116">
                  <c:v>6.523592928961478E-3</c:v>
                </c:pt>
                <c:pt idx="117">
                  <c:v>6.5306452488736568E-3</c:v>
                </c:pt>
                <c:pt idx="118">
                  <c:v>6.5377025544173933E-3</c:v>
                </c:pt>
                <c:pt idx="119">
                  <c:v>6.5447639721525142E-3</c:v>
                </c:pt>
                <c:pt idx="120">
                  <c:v>6.5590787543947085E-3</c:v>
                </c:pt>
                <c:pt idx="121">
                  <c:v>6.5730533386332514E-3</c:v>
                </c:pt>
                <c:pt idx="122">
                  <c:v>6.580137804292968E-3</c:v>
                </c:pt>
                <c:pt idx="123">
                  <c:v>6.5872275996362748E-3</c:v>
                </c:pt>
                <c:pt idx="124">
                  <c:v>6.5943229647011138E-3</c:v>
                </c:pt>
                <c:pt idx="125">
                  <c:v>6.6298917372511063E-3</c:v>
                </c:pt>
                <c:pt idx="126">
                  <c:v>6.6370255615150189E-3</c:v>
                </c:pt>
                <c:pt idx="127">
                  <c:v>6.6404942627140938E-3</c:v>
                </c:pt>
                <c:pt idx="128">
                  <c:v>6.6476374293357775E-3</c:v>
                </c:pt>
                <c:pt idx="129">
                  <c:v>6.6691130762290413E-3</c:v>
                </c:pt>
                <c:pt idx="130">
                  <c:v>6.6762878164938633E-3</c:v>
                </c:pt>
                <c:pt idx="131">
                  <c:v>6.6834710568926155E-3</c:v>
                </c:pt>
                <c:pt idx="132">
                  <c:v>6.6906630401188305E-3</c:v>
                </c:pt>
                <c:pt idx="133">
                  <c:v>6.697864008866042E-3</c:v>
                </c:pt>
                <c:pt idx="134">
                  <c:v>6.7195232552152984E-3</c:v>
                </c:pt>
                <c:pt idx="135">
                  <c:v>6.7267625930334824E-3</c:v>
                </c:pt>
                <c:pt idx="136">
                  <c:v>6.7340121298750631E-3</c:v>
                </c:pt>
                <c:pt idx="137">
                  <c:v>6.7412721084460425E-3</c:v>
                </c:pt>
                <c:pt idx="138">
                  <c:v>6.74854277145153E-3</c:v>
                </c:pt>
                <c:pt idx="139">
                  <c:v>6.7704212941867249E-3</c:v>
                </c:pt>
                <c:pt idx="140">
                  <c:v>6.7777371220472679E-3</c:v>
                </c:pt>
                <c:pt idx="141">
                  <c:v>6.785064847909735E-3</c:v>
                </c:pt>
                <c:pt idx="142">
                  <c:v>6.7924047144917064E-3</c:v>
                </c:pt>
                <c:pt idx="143">
                  <c:v>6.7997569645134341E-3</c:v>
                </c:pt>
                <c:pt idx="144">
                  <c:v>6.8218904424535128E-3</c:v>
                </c:pt>
                <c:pt idx="145">
                  <c:v>6.8292946534786406E-3</c:v>
                </c:pt>
                <c:pt idx="146">
                  <c:v>6.8367124615759537E-3</c:v>
                </c:pt>
                <c:pt idx="147">
                  <c:v>6.8441441094755024E-3</c:v>
                </c:pt>
                <c:pt idx="148">
                  <c:v>6.8515898399117868E-3</c:v>
                </c:pt>
                <c:pt idx="149">
                  <c:v>6.8854605817186346E-3</c:v>
                </c:pt>
                <c:pt idx="150">
                  <c:v>6.8929909991981946E-3</c:v>
                </c:pt>
                <c:pt idx="151">
                  <c:v>6.9005370695811481E-3</c:v>
                </c:pt>
                <c:pt idx="152">
                  <c:v>6.9160722753519466E-3</c:v>
                </c:pt>
                <c:pt idx="153">
                  <c:v>6.9308826825143178E-3</c:v>
                </c:pt>
                <c:pt idx="154">
                  <c:v>6.9385106192052194E-3</c:v>
                </c:pt>
                <c:pt idx="155">
                  <c:v>6.946155649531059E-3</c:v>
                </c:pt>
                <c:pt idx="156">
                  <c:v>6.9538180136187507E-3</c:v>
                </c:pt>
                <c:pt idx="157">
                  <c:v>6.9696298474674822E-3</c:v>
                </c:pt>
                <c:pt idx="158">
                  <c:v>6.9846456102461811E-3</c:v>
                </c:pt>
                <c:pt idx="159">
                  <c:v>6.9923982451517109E-3</c:v>
                </c:pt>
                <c:pt idx="160">
                  <c:v>7.0001696546378514E-3</c:v>
                </c:pt>
                <c:pt idx="161">
                  <c:v>7.0079600788464933E-3</c:v>
                </c:pt>
                <c:pt idx="162">
                  <c:v>7.0240688713327287E-3</c:v>
                </c:pt>
                <c:pt idx="163">
                  <c:v>7.0393167258610816E-3</c:v>
                </c:pt>
                <c:pt idx="164">
                  <c:v>7.0472058259154428E-3</c:v>
                </c:pt>
                <c:pt idx="165">
                  <c:v>7.0551153815991557E-3</c:v>
                </c:pt>
                <c:pt idx="166">
                  <c:v>7.063045633072613E-3</c:v>
                </c:pt>
                <c:pt idx="167">
                  <c:v>7.0837196661375926E-3</c:v>
                </c:pt>
                <c:pt idx="168">
                  <c:v>7.103015732995782E-3</c:v>
                </c:pt>
                <c:pt idx="169">
                  <c:v>7.1110752026675422E-3</c:v>
                </c:pt>
                <c:pt idx="170">
                  <c:v>7.1191570493028813E-3</c:v>
                </c:pt>
                <c:pt idx="171">
                  <c:v>7.1359137648388587E-3</c:v>
                </c:pt>
                <c:pt idx="172">
                  <c:v>7.1517130090737136E-3</c:v>
                </c:pt>
                <c:pt idx="173">
                  <c:v>7.1599103432376278E-3</c:v>
                </c:pt>
                <c:pt idx="174">
                  <c:v>7.1681314954657772E-3</c:v>
                </c:pt>
                <c:pt idx="175">
                  <c:v>7.1763767059476249E-3</c:v>
                </c:pt>
                <c:pt idx="176">
                  <c:v>7.1934808931164934E-3</c:v>
                </c:pt>
                <c:pt idx="177">
                  <c:v>7.2096029343333909E-3</c:v>
                </c:pt>
                <c:pt idx="178">
                  <c:v>7.2179720390445953E-3</c:v>
                </c:pt>
                <c:pt idx="179">
                  <c:v>7.2263666432105817E-3</c:v>
                </c:pt>
                <c:pt idx="180">
                  <c:v>7.2347870319222143E-3</c:v>
                </c:pt>
                <c:pt idx="181">
                  <c:v>7.252254763246849E-3</c:v>
                </c:pt>
                <c:pt idx="182">
                  <c:v>7.2687336132172715E-3</c:v>
                </c:pt>
                <c:pt idx="183">
                  <c:v>7.2772879025302713E-3</c:v>
                </c:pt>
                <c:pt idx="184">
                  <c:v>7.2858697883978786E-3</c:v>
                </c:pt>
                <c:pt idx="185">
                  <c:v>7.2944795403042609E-3</c:v>
                </c:pt>
                <c:pt idx="186">
                  <c:v>7.3123461247967475E-3</c:v>
                </c:pt>
                <c:pt idx="187">
                  <c:v>7.3292025980960778E-3</c:v>
                </c:pt>
                <c:pt idx="188">
                  <c:v>7.3379557225601872E-3</c:v>
                </c:pt>
                <c:pt idx="189">
                  <c:v>7.3467383300279921E-3</c:v>
                </c:pt>
                <c:pt idx="190">
                  <c:v>7.3555506900056852E-3</c:v>
                </c:pt>
                <c:pt idx="191">
                  <c:v>7.3738527229752909E-3</c:v>
                </c:pt>
                <c:pt idx="192">
                  <c:v>7.3911030452281689E-3</c:v>
                </c:pt>
                <c:pt idx="193">
                  <c:v>7.4000682104389303E-3</c:v>
                </c:pt>
                <c:pt idx="194">
                  <c:v>7.4090647452557589E-3</c:v>
                </c:pt>
                <c:pt idx="195">
                  <c:v>7.4180929192042286E-3</c:v>
                </c:pt>
                <c:pt idx="196">
                  <c:v>7.4368650382228285E-3</c:v>
                </c:pt>
                <c:pt idx="197">
                  <c:v>7.4545273969625261E-3</c:v>
                </c:pt>
                <c:pt idx="198">
                  <c:v>7.4637178095840586E-3</c:v>
                </c:pt>
                <c:pt idx="199">
                  <c:v>7.4729414785655521E-3</c:v>
                </c:pt>
                <c:pt idx="200">
                  <c:v>7.4821986734572464E-3</c:v>
                </c:pt>
                <c:pt idx="201">
                  <c:v>7.5014735585118425E-3</c:v>
                </c:pt>
                <c:pt idx="202">
                  <c:v>7.5195681032330045E-3</c:v>
                </c:pt>
                <c:pt idx="203">
                  <c:v>7.528996971036768E-3</c:v>
                </c:pt>
                <c:pt idx="204">
                  <c:v>7.5384609821200011E-3</c:v>
                </c:pt>
                <c:pt idx="205">
                  <c:v>7.5479604060549677E-3</c:v>
                </c:pt>
                <c:pt idx="206">
                  <c:v>7.5677687797202761E-3</c:v>
                </c:pt>
                <c:pt idx="207">
                  <c:v>7.5863176219151153E-3</c:v>
                </c:pt>
                <c:pt idx="208">
                  <c:v>7.5959981538406907E-3</c:v>
                </c:pt>
                <c:pt idx="209">
                  <c:v>7.6057157161352673E-3</c:v>
                </c:pt>
                <c:pt idx="210">
                  <c:v>7.6154705783966544E-3</c:v>
                </c:pt>
                <c:pt idx="211">
                  <c:v>7.635841206002276E-3</c:v>
                </c:pt>
                <c:pt idx="212">
                  <c:v>7.6548684192198017E-3</c:v>
                </c:pt>
                <c:pt idx="213">
                  <c:v>7.6648138254286329E-3</c:v>
                </c:pt>
                <c:pt idx="214">
                  <c:v>7.6747981492757064E-3</c:v>
                </c:pt>
                <c:pt idx="215">
                  <c:v>7.6848216603852618E-3</c:v>
                </c:pt>
                <c:pt idx="216">
                  <c:v>7.7057813501934256E-3</c:v>
                </c:pt>
                <c:pt idx="217">
                  <c:v>7.7253129700933874E-3</c:v>
                </c:pt>
                <c:pt idx="218">
                  <c:v>7.735536462031325E-3</c:v>
                </c:pt>
                <c:pt idx="219">
                  <c:v>7.745800759065267E-3</c:v>
                </c:pt>
                <c:pt idx="220">
                  <c:v>7.7561061308467618E-3</c:v>
                </c:pt>
                <c:pt idx="221">
                  <c:v>7.7776797342401175E-3</c:v>
                </c:pt>
                <c:pt idx="222">
                  <c:v>7.7977437586554035E-3</c:v>
                </c:pt>
                <c:pt idx="223">
                  <c:v>7.808258549112608E-3</c:v>
                </c:pt>
                <c:pt idx="224">
                  <c:v>7.8188160323217903E-3</c:v>
                </c:pt>
                <c:pt idx="225">
                  <c:v>7.829416477963572E-3</c:v>
                </c:pt>
                <c:pt idx="226">
                  <c:v>7.8516268896375481E-3</c:v>
                </c:pt>
                <c:pt idx="227">
                  <c:v>7.8722532786425752E-3</c:v>
                </c:pt>
                <c:pt idx="228">
                  <c:v>7.8830725818248761E-3</c:v>
                </c:pt>
                <c:pt idx="229">
                  <c:v>7.8939364656203867E-3</c:v>
                </c:pt>
                <c:pt idx="230">
                  <c:v>7.904845199741441E-3</c:v>
                </c:pt>
                <c:pt idx="231">
                  <c:v>7.9277133579004778E-3</c:v>
                </c:pt>
                <c:pt idx="232">
                  <c:v>7.9600710654777369E-3</c:v>
                </c:pt>
                <c:pt idx="233">
                  <c:v>7.9651971874286423E-3</c:v>
                </c:pt>
                <c:pt idx="234">
                  <c:v>7.976402102526552E-3</c:v>
                </c:pt>
                <c:pt idx="235">
                  <c:v>7.9876539827917255E-3</c:v>
                </c:pt>
                <c:pt idx="236">
                  <c:v>8.0216941416129169E-3</c:v>
                </c:pt>
                <c:pt idx="237">
                  <c:v>8.0331366096012997E-3</c:v>
                </c:pt>
                <c:pt idx="238">
                  <c:v>8.0446274063080726E-3</c:v>
                </c:pt>
                <c:pt idx="239">
                  <c:v>8.0561668044619866E-3</c:v>
                </c:pt>
                <c:pt idx="240">
                  <c:v>8.0677550767900095E-3</c:v>
                </c:pt>
                <c:pt idx="241">
                  <c:v>8.1028158662113329E-3</c:v>
                </c:pt>
                <c:pt idx="242">
                  <c:v>8.1146023626453116E-3</c:v>
                </c:pt>
                <c:pt idx="243">
                  <c:v>8.1264390969826537E-3</c:v>
                </c:pt>
                <c:pt idx="244">
                  <c:v>8.1383263419814965E-3</c:v>
                </c:pt>
                <c:pt idx="245">
                  <c:v>8.1502643250220812E-3</c:v>
                </c:pt>
                <c:pt idx="246">
                  <c:v>8.1863829792385816E-3</c:v>
                </c:pt>
                <c:pt idx="247">
                  <c:v>8.1985241005301714E-3</c:v>
                </c:pt>
                <c:pt idx="248">
                  <c:v>8.2107160075311856E-3</c:v>
                </c:pt>
                <c:pt idx="249">
                  <c:v>8.222958523153719E-3</c:v>
                </c:pt>
                <c:pt idx="250">
                  <c:v>8.2352507601182283E-3</c:v>
                </c:pt>
                <c:pt idx="251">
                  <c:v>8.2858405127654352E-3</c:v>
                </c:pt>
                <c:pt idx="252">
                  <c:v>8.291622181127143E-3</c:v>
                </c:pt>
                <c:pt idx="253">
                  <c:v>8.2974204953966992E-3</c:v>
                </c:pt>
                <c:pt idx="254">
                  <c:v>8.3099886984430021E-3</c:v>
                </c:pt>
                <c:pt idx="255">
                  <c:v>8.3225991687305243E-3</c:v>
                </c:pt>
                <c:pt idx="256">
                  <c:v>8.3674970527755389E-3</c:v>
                </c:pt>
                <c:pt idx="257">
                  <c:v>8.3802788390227711E-3</c:v>
                </c:pt>
                <c:pt idx="258">
                  <c:v>8.3930966659978446E-3</c:v>
                </c:pt>
                <c:pt idx="259">
                  <c:v>8.4059494802682499E-3</c:v>
                </c:pt>
                <c:pt idx="260">
                  <c:v>8.4325824599769308E-3</c:v>
                </c:pt>
                <c:pt idx="261">
                  <c:v>8.4576895412371757E-3</c:v>
                </c:pt>
                <c:pt idx="262">
                  <c:v>8.4707014900710902E-3</c:v>
                </c:pt>
                <c:pt idx="263">
                  <c:v>8.483742105345398E-3</c:v>
                </c:pt>
                <c:pt idx="264">
                  <c:v>8.4968103335359702E-3</c:v>
                </c:pt>
                <c:pt idx="265">
                  <c:v>8.5237340235799642E-3</c:v>
                </c:pt>
                <c:pt idx="266">
                  <c:v>8.5493383045704818E-3</c:v>
                </c:pt>
                <c:pt idx="267">
                  <c:v>8.5625287940532084E-3</c:v>
                </c:pt>
                <c:pt idx="268">
                  <c:v>8.5757405750422691E-3</c:v>
                </c:pt>
                <c:pt idx="269">
                  <c:v>8.5889725939210411E-3</c:v>
                </c:pt>
                <c:pt idx="270">
                  <c:v>8.6160607689587092E-3</c:v>
                </c:pt>
                <c:pt idx="271">
                  <c:v>8.6420819755285115E-3</c:v>
                </c:pt>
                <c:pt idx="272">
                  <c:v>8.6553993791316109E-3</c:v>
                </c:pt>
                <c:pt idx="273">
                  <c:v>8.6687306986392362E-3</c:v>
                </c:pt>
                <c:pt idx="274">
                  <c:v>8.6820748803360989E-3</c:v>
                </c:pt>
                <c:pt idx="275">
                  <c:v>8.7092089797867565E-3</c:v>
                </c:pt>
                <c:pt idx="276">
                  <c:v>8.7355591542793067E-3</c:v>
                </c:pt>
                <c:pt idx="277">
                  <c:v>8.7489518407428222E-3</c:v>
                </c:pt>
                <c:pt idx="278">
                  <c:v>8.7623510668228058E-3</c:v>
                </c:pt>
                <c:pt idx="279">
                  <c:v>8.7757557787079467E-3</c:v>
                </c:pt>
                <c:pt idx="280">
                  <c:v>8.8028249065656324E-3</c:v>
                </c:pt>
                <c:pt idx="281">
                  <c:v>8.8294084075707727E-3</c:v>
                </c:pt>
                <c:pt idx="282">
                  <c:v>8.8428247408098536E-3</c:v>
                </c:pt>
                <c:pt idx="283">
                  <c:v>8.8562402366849247E-3</c:v>
                </c:pt>
                <c:pt idx="284">
                  <c:v>8.869653841286013E-3</c:v>
                </c:pt>
                <c:pt idx="285">
                  <c:v>8.8965547660393579E-3</c:v>
                </c:pt>
                <c:pt idx="286">
                  <c:v>8.9232682682241372E-3</c:v>
                </c:pt>
                <c:pt idx="287">
                  <c:v>8.9366566072876276E-3</c:v>
                </c:pt>
                <c:pt idx="288">
                  <c:v>8.950036731310694E-3</c:v>
                </c:pt>
                <c:pt idx="289">
                  <c:v>8.9634075862838128E-3</c:v>
                </c:pt>
                <c:pt idx="290">
                  <c:v>8.9900447409314889E-3</c:v>
                </c:pt>
                <c:pt idx="291">
                  <c:v>9.0167772349674484E-3</c:v>
                </c:pt>
                <c:pt idx="292">
                  <c:v>9.0300859340370146E-3</c:v>
                </c:pt>
                <c:pt idx="293">
                  <c:v>9.0433790396990867E-3</c:v>
                </c:pt>
                <c:pt idx="294">
                  <c:v>9.0566554978428315E-3</c:v>
                </c:pt>
                <c:pt idx="295">
                  <c:v>9.0829409799994248E-3</c:v>
                </c:pt>
                <c:pt idx="296">
                  <c:v>9.1095737725844627E-3</c:v>
                </c:pt>
                <c:pt idx="297">
                  <c:v>9.11629392675627E-3</c:v>
                </c:pt>
                <c:pt idx="298">
                  <c:v>9.1230165820071676E-3</c:v>
                </c:pt>
                <c:pt idx="299">
                  <c:v>9.1361875724554897E-3</c:v>
                </c:pt>
                <c:pt idx="300">
                  <c:v>9.1493339510916438E-3</c:v>
                </c:pt>
                <c:pt idx="301">
                  <c:v>9.1949629265221083E-3</c:v>
                </c:pt>
                <c:pt idx="302">
                  <c:v>9.2016517955795241E-3</c:v>
                </c:pt>
                <c:pt idx="303">
                  <c:v>9.214658951086481E-3</c:v>
                </c:pt>
                <c:pt idx="304">
                  <c:v>9.2276350290593726E-3</c:v>
                </c:pt>
                <c:pt idx="305">
                  <c:v>9.2405789518330075E-3</c:v>
                </c:pt>
                <c:pt idx="306">
                  <c:v>9.2854026578158087E-3</c:v>
                </c:pt>
                <c:pt idx="307">
                  <c:v>9.2920115371475757E-3</c:v>
                </c:pt>
                <c:pt idx="308">
                  <c:v>9.304778518474284E-3</c:v>
                </c:pt>
                <c:pt idx="309">
                  <c:v>9.3175068783341291E-3</c:v>
                </c:pt>
                <c:pt idx="310">
                  <c:v>9.3301955389700642E-3</c:v>
                </c:pt>
                <c:pt idx="311">
                  <c:v>9.374050298524006E-3</c:v>
                </c:pt>
                <c:pt idx="312">
                  <c:v>9.3805316337502269E-3</c:v>
                </c:pt>
                <c:pt idx="313">
                  <c:v>9.3930056315138337E-3</c:v>
                </c:pt>
                <c:pt idx="314">
                  <c:v>9.4054337862438612E-3</c:v>
                </c:pt>
                <c:pt idx="315">
                  <c:v>9.4178166349943894E-3</c:v>
                </c:pt>
                <c:pt idx="316">
                  <c:v>9.4790813908094042E-3</c:v>
                </c:pt>
                <c:pt idx="317">
                  <c:v>9.49121046490785E-3</c:v>
                </c:pt>
                <c:pt idx="318">
                  <c:v>9.509124865407512E-3</c:v>
                </c:pt>
                <c:pt idx="319">
                  <c:v>9.5512837560646838E-3</c:v>
                </c:pt>
                <c:pt idx="320">
                  <c:v>9.5631900194308329E-3</c:v>
                </c:pt>
                <c:pt idx="321">
                  <c:v>9.5750621582280353E-3</c:v>
                </c:pt>
                <c:pt idx="322">
                  <c:v>9.5869010326436899E-3</c:v>
                </c:pt>
                <c:pt idx="323">
                  <c:v>9.6279372669346996E-3</c:v>
                </c:pt>
                <c:pt idx="324">
                  <c:v>9.6339410906090255E-3</c:v>
                </c:pt>
                <c:pt idx="325">
                  <c:v>9.6456265463017079E-3</c:v>
                </c:pt>
                <c:pt idx="326">
                  <c:v>9.6572838989605891E-3</c:v>
                </c:pt>
                <c:pt idx="327">
                  <c:v>9.6689140088487158E-3</c:v>
                </c:pt>
                <c:pt idx="328">
                  <c:v>9.7149937464098123E-3</c:v>
                </c:pt>
                <c:pt idx="329">
                  <c:v>9.720847365324926E-3</c:v>
                </c:pt>
                <c:pt idx="330">
                  <c:v>9.7266860266136158E-3</c:v>
                </c:pt>
                <c:pt idx="331">
                  <c:v>9.7381707459531907E-3</c:v>
                </c:pt>
                <c:pt idx="332">
                  <c:v>9.7496342446433942E-3</c:v>
                </c:pt>
                <c:pt idx="333">
                  <c:v>9.7895675904714832E-3</c:v>
                </c:pt>
                <c:pt idx="334">
                  <c:v>9.7952932399282891E-3</c:v>
                </c:pt>
                <c:pt idx="335">
                  <c:v>9.8066635407230152E-3</c:v>
                </c:pt>
                <c:pt idx="336">
                  <c:v>9.8180177830788067E-3</c:v>
                </c:pt>
                <c:pt idx="337">
                  <c:v>9.8293568273991865E-3</c:v>
                </c:pt>
                <c:pt idx="338">
                  <c:v>9.8519535445097794E-3</c:v>
                </c:pt>
                <c:pt idx="339">
                  <c:v>9.8575690796241268E-3</c:v>
                </c:pt>
                <c:pt idx="340">
                  <c:v>9.8858541932525228E-3</c:v>
                </c:pt>
                <c:pt idx="341">
                  <c:v>9.8914344384271671E-3</c:v>
                </c:pt>
                <c:pt idx="342">
                  <c:v>9.9026857025319819E-3</c:v>
                </c:pt>
                <c:pt idx="343">
                  <c:v>9.9478188403784116E-3</c:v>
                </c:pt>
                <c:pt idx="344">
                  <c:v>9.9533293295591321E-3</c:v>
                </c:pt>
                <c:pt idx="345">
                  <c:v>9.9588280352958716E-3</c:v>
                </c:pt>
                <c:pt idx="346">
                  <c:v>9.9700397953507922E-3</c:v>
                </c:pt>
                <c:pt idx="347">
                  <c:v>9.9812480169706244E-3</c:v>
                </c:pt>
                <c:pt idx="348">
                  <c:v>1.0026407045073972E-2</c:v>
                </c:pt>
                <c:pt idx="349">
                  <c:v>1.0031841678489868E-2</c:v>
                </c:pt>
                <c:pt idx="350">
                  <c:v>1.0037266505458955E-2</c:v>
                </c:pt>
                <c:pt idx="351">
                  <c:v>1.0048471770756335E-2</c:v>
                </c:pt>
                <c:pt idx="352">
                  <c:v>1.0059679589138138E-2</c:v>
                </c:pt>
                <c:pt idx="353">
                  <c:v>1.0105026206448302E-2</c:v>
                </c:pt>
                <c:pt idx="354">
                  <c:v>1.0110410450473414E-2</c:v>
                </c:pt>
                <c:pt idx="355">
                  <c:v>1.0115787436574776E-2</c:v>
                </c:pt>
                <c:pt idx="356">
                  <c:v>1.0127028849152654E-2</c:v>
                </c:pt>
                <c:pt idx="357">
                  <c:v>1.0138278906803444E-2</c:v>
                </c:pt>
                <c:pt idx="358">
                  <c:v>1.0189923163822416E-2</c:v>
                </c:pt>
                <c:pt idx="359">
                  <c:v>1.0201257803303157E-2</c:v>
                </c:pt>
                <c:pt idx="360">
                  <c:v>1.0212606037971556E-2</c:v>
                </c:pt>
                <c:pt idx="361">
                  <c:v>1.0223968709903754E-2</c:v>
                </c:pt>
                <c:pt idx="362">
                  <c:v>1.0247400909884583E-2</c:v>
                </c:pt>
                <c:pt idx="363">
                  <c:v>1.0269580612118476E-2</c:v>
                </c:pt>
                <c:pt idx="364">
                  <c:v>1.0281028101841292E-2</c:v>
                </c:pt>
                <c:pt idx="365">
                  <c:v>1.02924950814865E-2</c:v>
                </c:pt>
                <c:pt idx="366">
                  <c:v>1.0303982393198078E-2</c:v>
                </c:pt>
                <c:pt idx="367">
                  <c:v>1.0327755163715141E-2</c:v>
                </c:pt>
                <c:pt idx="368">
                  <c:v>1.035015180395229E-2</c:v>
                </c:pt>
                <c:pt idx="369">
                  <c:v>1.0361753408516527E-2</c:v>
                </c:pt>
                <c:pt idx="370">
                  <c:v>1.0373380398226812E-2</c:v>
                </c:pt>
                <c:pt idx="371">
                  <c:v>1.0385033492889526E-2</c:v>
                </c:pt>
                <c:pt idx="372">
                  <c:v>1.0409190319481423E-2</c:v>
                </c:pt>
                <c:pt idx="373">
                  <c:v>1.0431910300676054E-2</c:v>
                </c:pt>
                <c:pt idx="374">
                  <c:v>1.0443696148803147E-2</c:v>
                </c:pt>
                <c:pt idx="375">
                  <c:v>1.0455508730634428E-2</c:v>
                </c:pt>
                <c:pt idx="376">
                  <c:v>1.0467347452276846E-2</c:v>
                </c:pt>
                <c:pt idx="377">
                  <c:v>1.0491848951089004E-2</c:v>
                </c:pt>
                <c:pt idx="378">
                  <c:v>1.0514949052185795E-2</c:v>
                </c:pt>
                <c:pt idx="379">
                  <c:v>1.0526907459228185E-2</c:v>
                </c:pt>
                <c:pt idx="380">
                  <c:v>1.053888760055917E-2</c:v>
                </c:pt>
                <c:pt idx="381">
                  <c:v>1.0550888741896806E-2</c:v>
                </c:pt>
                <c:pt idx="382">
                  <c:v>1.055654434294497E-2</c:v>
                </c:pt>
                <c:pt idx="383">
                  <c:v>1.059270899564521E-2</c:v>
                </c:pt>
                <c:pt idx="384">
                  <c:v>1.0604800703102227E-2</c:v>
                </c:pt>
                <c:pt idx="385">
                  <c:v>1.0616909584877999E-2</c:v>
                </c:pt>
                <c:pt idx="386">
                  <c:v>1.0629034898584142E-2</c:v>
                </c:pt>
                <c:pt idx="387">
                  <c:v>1.0641175901822474E-2</c:v>
                </c:pt>
                <c:pt idx="388">
                  <c:v>1.0677685624626766E-2</c:v>
                </c:pt>
                <c:pt idx="389">
                  <c:v>1.0689881961844597E-2</c:v>
                </c:pt>
                <c:pt idx="390">
                  <c:v>1.0702090276474566E-2</c:v>
                </c:pt>
                <c:pt idx="391">
                  <c:v>1.0714309826066836E-2</c:v>
                </c:pt>
                <c:pt idx="392">
                  <c:v>1.0775550112066448E-2</c:v>
                </c:pt>
                <c:pt idx="393">
                  <c:v>1.078782147946848E-2</c:v>
                </c:pt>
                <c:pt idx="394">
                  <c:v>1.0800098884428342E-2</c:v>
                </c:pt>
                <c:pt idx="395">
                  <c:v>1.0812381584422272E-2</c:v>
                </c:pt>
                <c:pt idx="396">
                  <c:v>1.0849254029252435E-2</c:v>
                </c:pt>
                <c:pt idx="397">
                  <c:v>1.0861550483979396E-2</c:v>
                </c:pt>
                <c:pt idx="398">
                  <c:v>1.0873848520992491E-2</c:v>
                </c:pt>
                <c:pt idx="399">
                  <c:v>1.0886147397715413E-2</c:v>
                </c:pt>
                <c:pt idx="400">
                  <c:v>1.0917349342295097E-2</c:v>
                </c:pt>
                <c:pt idx="401">
                  <c:v>1.0953901011172671E-2</c:v>
                </c:pt>
                <c:pt idx="402">
                  <c:v>1.0966179191546077E-2</c:v>
                </c:pt>
                <c:pt idx="403">
                  <c:v>1.0978452666447298E-2</c:v>
                </c:pt>
                <c:pt idx="404">
                  <c:v>1.1003173767582589E-2</c:v>
                </c:pt>
                <c:pt idx="405">
                  <c:v>1.1027484819111691E-2</c:v>
                </c:pt>
                <c:pt idx="406">
                  <c:v>1.1039723747406733E-2</c:v>
                </c:pt>
                <c:pt idx="407">
                  <c:v>1.1051953562467708E-2</c:v>
                </c:pt>
                <c:pt idx="408">
                  <c:v>1.1064173529636507E-2</c:v>
                </c:pt>
                <c:pt idx="409">
                  <c:v>1.1088664244749816E-2</c:v>
                </c:pt>
                <c:pt idx="410">
                  <c:v>1.1112940225904493E-2</c:v>
                </c:pt>
                <c:pt idx="411">
                  <c:v>1.1125099933421024E-2</c:v>
                </c:pt>
                <c:pt idx="412">
                  <c:v>1.1137245384906453E-2</c:v>
                </c:pt>
                <c:pt idx="413">
                  <c:v>1.1149375845640125E-2</c:v>
                </c:pt>
                <c:pt idx="414">
                  <c:v>1.1173574131738376E-2</c:v>
                </c:pt>
                <c:pt idx="415">
                  <c:v>1.1197733086337612E-2</c:v>
                </c:pt>
                <c:pt idx="416">
                  <c:v>1.1209777572196131E-2</c:v>
                </c:pt>
                <c:pt idx="417">
                  <c:v>1.1221802658793974E-2</c:v>
                </c:pt>
                <c:pt idx="418">
                  <c:v>1.12338076113497E-2</c:v>
                </c:pt>
                <c:pt idx="419">
                  <c:v>1.1263572011775747E-2</c:v>
                </c:pt>
                <c:pt idx="420">
                  <c:v>1.1293504645555159E-2</c:v>
                </c:pt>
                <c:pt idx="421">
                  <c:v>1.130537336297052E-2</c:v>
                </c:pt>
                <c:pt idx="422">
                  <c:v>1.1317216802635843E-2</c:v>
                </c:pt>
                <c:pt idx="423">
                  <c:v>1.1340665460863236E-2</c:v>
                </c:pt>
                <c:pt idx="424">
                  <c:v>1.1364323086680958E-2</c:v>
                </c:pt>
                <c:pt idx="425">
                  <c:v>1.1376029114692293E-2</c:v>
                </c:pt>
                <c:pt idx="426">
                  <c:v>1.1387705455734634E-2</c:v>
                </c:pt>
                <c:pt idx="427">
                  <c:v>1.139935137491202E-2</c:v>
                </c:pt>
                <c:pt idx="428">
                  <c:v>1.1422353514287345E-2</c:v>
                </c:pt>
                <c:pt idx="429">
                  <c:v>1.1445616134736551E-2</c:v>
                </c:pt>
                <c:pt idx="430">
                  <c:v>1.1457098920845833E-2</c:v>
                </c:pt>
                <c:pt idx="431">
                  <c:v>1.146854687553997E-2</c:v>
                </c:pt>
                <c:pt idx="432">
                  <c:v>1.1479959263865743E-2</c:v>
                </c:pt>
                <c:pt idx="433">
                  <c:v>1.1502474321313121E-2</c:v>
                </c:pt>
                <c:pt idx="434">
                  <c:v>1.1525246290563651E-2</c:v>
                </c:pt>
                <c:pt idx="435">
                  <c:v>1.153647729159395E-2</c:v>
                </c:pt>
                <c:pt idx="436">
                  <c:v>1.1547671989751332E-2</c:v>
                </c:pt>
                <c:pt idx="437">
                  <c:v>1.1558830399010993E-2</c:v>
                </c:pt>
                <c:pt idx="438">
                  <c:v>1.158084303642023E-2</c:v>
                </c:pt>
                <c:pt idx="439">
                  <c:v>1.1603102712207379E-2</c:v>
                </c:pt>
                <c:pt idx="440">
                  <c:v>1.1614080886553657E-2</c:v>
                </c:pt>
                <c:pt idx="441">
                  <c:v>1.1625023270128515E-2</c:v>
                </c:pt>
                <c:pt idx="442">
                  <c:v>1.1635929948340637E-2</c:v>
                </c:pt>
                <c:pt idx="443">
                  <c:v>1.1641460132528746E-2</c:v>
                </c:pt>
                <c:pt idx="444">
                  <c:v>1.1679201315790071E-2</c:v>
                </c:pt>
                <c:pt idx="445">
                  <c:v>1.1689930748377807E-2</c:v>
                </c:pt>
                <c:pt idx="446">
                  <c:v>1.1700624988091914E-2</c:v>
                </c:pt>
                <c:pt idx="447">
                  <c:v>1.1711284120353414E-2</c:v>
                </c:pt>
                <c:pt idx="448">
                  <c:v>1.1732322275807431E-2</c:v>
                </c:pt>
                <c:pt idx="449">
                  <c:v>1.1753571283372961E-2</c:v>
                </c:pt>
                <c:pt idx="450">
                  <c:v>1.1764056159759803E-2</c:v>
                </c:pt>
                <c:pt idx="451">
                  <c:v>1.1774506441262428E-2</c:v>
                </c:pt>
                <c:pt idx="452">
                  <c:v>1.1784922213313308E-2</c:v>
                </c:pt>
                <c:pt idx="453">
                  <c:v>1.180548976596031E-2</c:v>
                </c:pt>
                <c:pt idx="454">
                  <c:v>1.1826241915759777E-2</c:v>
                </c:pt>
                <c:pt idx="455">
                  <c:v>1.1836486422134125E-2</c:v>
                </c:pt>
                <c:pt idx="456">
                  <c:v>1.18466969317E-2</c:v>
                </c:pt>
                <c:pt idx="457">
                  <c:v>1.1856873529904851E-2</c:v>
                </c:pt>
                <c:pt idx="458">
                  <c:v>1.1876980739445273E-2</c:v>
                </c:pt>
                <c:pt idx="459">
                  <c:v>1.1897242518106079E-2</c:v>
                </c:pt>
                <c:pt idx="460">
                  <c:v>1.1907250841265064E-2</c:v>
                </c:pt>
                <c:pt idx="461">
                  <c:v>1.1917225765779412E-2</c:v>
                </c:pt>
                <c:pt idx="462">
                  <c:v>1.1927167377107143E-2</c:v>
                </c:pt>
                <c:pt idx="463">
                  <c:v>1.1946823878944602E-2</c:v>
                </c:pt>
                <c:pt idx="464">
                  <c:v>1.1966602399792409E-2</c:v>
                </c:pt>
                <c:pt idx="465">
                  <c:v>1.1976378727128671E-2</c:v>
                </c:pt>
                <c:pt idx="466">
                  <c:v>1.1986122254066943E-2</c:v>
                </c:pt>
                <c:pt idx="467">
                  <c:v>1.1995833066077577E-2</c:v>
                </c:pt>
                <c:pt idx="468">
                  <c:v>1.2015047871316185E-2</c:v>
                </c:pt>
                <c:pt idx="469">
                  <c:v>1.2034350874302709E-2</c:v>
                </c:pt>
                <c:pt idx="470">
                  <c:v>1.2043899393785907E-2</c:v>
                </c:pt>
                <c:pt idx="471">
                  <c:v>1.2053415711197925E-2</c:v>
                </c:pt>
                <c:pt idx="472">
                  <c:v>1.2062899912019687E-2</c:v>
                </c:pt>
                <c:pt idx="473">
                  <c:v>1.2081681407479712E-2</c:v>
                </c:pt>
                <c:pt idx="474">
                  <c:v>1.2100517259105412E-2</c:v>
                </c:pt>
                <c:pt idx="475">
                  <c:v>1.2109842159263716E-2</c:v>
                </c:pt>
                <c:pt idx="476">
                  <c:v>1.2119135455755175E-2</c:v>
                </c:pt>
                <c:pt idx="477">
                  <c:v>1.2128397234074806E-2</c:v>
                </c:pt>
                <c:pt idx="478">
                  <c:v>1.2146753182295097E-2</c:v>
                </c:pt>
                <c:pt idx="479">
                  <c:v>1.216513087553538E-2</c:v>
                </c:pt>
                <c:pt idx="480">
                  <c:v>1.2174236345436977E-2</c:v>
                </c:pt>
                <c:pt idx="481">
                  <c:v>1.218331081015623E-2</c:v>
                </c:pt>
                <c:pt idx="482">
                  <c:v>1.2192354355195199E-2</c:v>
                </c:pt>
                <c:pt idx="483">
                  <c:v>1.2210291894448676E-2</c:v>
                </c:pt>
                <c:pt idx="484">
                  <c:v>1.2237111277919273E-2</c:v>
                </c:pt>
                <c:pt idx="485">
                  <c:v>1.2245971100536183E-2</c:v>
                </c:pt>
                <c:pt idx="486">
                  <c:v>1.2250409456767745E-2</c:v>
                </c:pt>
                <c:pt idx="487">
                  <c:v>1.2259222843469473E-2</c:v>
                </c:pt>
                <c:pt idx="488">
                  <c:v>1.2285482341263487E-2</c:v>
                </c:pt>
                <c:pt idx="489">
                  <c:v>1.2294175574625603E-2</c:v>
                </c:pt>
                <c:pt idx="490">
                  <c:v>1.2302838985806365E-2</c:v>
                </c:pt>
                <c:pt idx="491">
                  <c:v>1.2311472661272358E-2</c:v>
                </c:pt>
                <c:pt idx="492">
                  <c:v>1.2320076687486603E-2</c:v>
                </c:pt>
                <c:pt idx="493">
                  <c:v>1.2345711735312315E-2</c:v>
                </c:pt>
                <c:pt idx="494">
                  <c:v>1.235419802921481E-2</c:v>
                </c:pt>
                <c:pt idx="495">
                  <c:v>1.2362655106218966E-2</c:v>
                </c:pt>
                <c:pt idx="496">
                  <c:v>1.2371083052796711E-2</c:v>
                </c:pt>
                <c:pt idx="497">
                  <c:v>1.2379481955426208E-2</c:v>
                </c:pt>
                <c:pt idx="498">
                  <c:v>1.2404505264395266E-2</c:v>
                </c:pt>
                <c:pt idx="499">
                  <c:v>1.241278885601073E-2</c:v>
                </c:pt>
                <c:pt idx="500">
                  <c:v>1.2421043836075885E-2</c:v>
                </c:pt>
                <c:pt idx="501">
                  <c:v>1.2429270363450349E-2</c:v>
                </c:pt>
                <c:pt idx="502">
                  <c:v>1.243746887205947E-2</c:v>
                </c:pt>
                <c:pt idx="503">
                  <c:v>1.2469989452495618E-2</c:v>
                </c:pt>
                <c:pt idx="504">
                  <c:v>1.2474027878122237E-2</c:v>
                </c:pt>
                <c:pt idx="505">
                  <c:v>1.2478056543590216E-2</c:v>
                </c:pt>
                <c:pt idx="506">
                  <c:v>1.248609614231005E-2</c:v>
                </c:pt>
                <c:pt idx="507">
                  <c:v>1.2494110775424888E-2</c:v>
                </c:pt>
                <c:pt idx="508">
                  <c:v>1.2521985167247054E-2</c:v>
                </c:pt>
                <c:pt idx="509">
                  <c:v>1.2529895544755911E-2</c:v>
                </c:pt>
                <c:pt idx="510">
                  <c:v>1.2537783494822572E-2</c:v>
                </c:pt>
                <c:pt idx="511">
                  <c:v>1.2545649446880441E-2</c:v>
                </c:pt>
                <c:pt idx="512">
                  <c:v>1.25613708875176E-2</c:v>
                </c:pt>
                <c:pt idx="513">
                  <c:v>1.257690186381819E-2</c:v>
                </c:pt>
                <c:pt idx="514">
                  <c:v>1.2584664267460108E-2</c:v>
                </c:pt>
                <c:pt idx="515">
                  <c:v>1.2592407249771214E-2</c:v>
                </c:pt>
                <c:pt idx="516">
                  <c:v>1.2600131240210463E-2</c:v>
                </c:pt>
                <c:pt idx="517">
                  <c:v>1.2615631336654675E-2</c:v>
                </c:pt>
                <c:pt idx="518">
                  <c:v>1.2669033679390457E-2</c:v>
                </c:pt>
                <c:pt idx="519">
                  <c:v>1.2721722103256805E-2</c:v>
                </c:pt>
                <c:pt idx="520">
                  <c:v>1.2773840804037637E-2</c:v>
                </c:pt>
                <c:pt idx="521">
                  <c:v>1.2825533985532692E-2</c:v>
                </c:pt>
                <c:pt idx="522">
                  <c:v>1.2876945859372159E-2</c:v>
                </c:pt>
                <c:pt idx="523">
                  <c:v>1.2928220644889079E-2</c:v>
                </c:pt>
                <c:pt idx="524">
                  <c:v>1.2963729172303942E-2</c:v>
                </c:pt>
                <c:pt idx="525">
                  <c:v>1.3015016055217377E-2</c:v>
                </c:pt>
                <c:pt idx="526">
                  <c:v>1.3066587489881099E-2</c:v>
                </c:pt>
                <c:pt idx="527">
                  <c:v>1.3118593528081819E-2</c:v>
                </c:pt>
                <c:pt idx="528">
                  <c:v>1.3171133214793537E-2</c:v>
                </c:pt>
                <c:pt idx="529">
                  <c:v>1.3224215719751853E-2</c:v>
                </c:pt>
                <c:pt idx="530">
                  <c:v>1.3277841064181889E-2</c:v>
                </c:pt>
                <c:pt idx="531">
                  <c:v>1.3332009269531191E-2</c:v>
                </c:pt>
                <c:pt idx="532">
                  <c:v>1.3386720357461629E-2</c:v>
                </c:pt>
                <c:pt idx="533">
                  <c:v>1.3437680016062088E-2</c:v>
                </c:pt>
                <c:pt idx="534">
                  <c:v>1.3493436099054686E-2</c:v>
                </c:pt>
                <c:pt idx="535">
                  <c:v>1.3549735100695674E-2</c:v>
                </c:pt>
                <c:pt idx="536">
                  <c:v>1.3606577043250925E-2</c:v>
                </c:pt>
                <c:pt idx="537">
                  <c:v>1.3686291390103794E-2</c:v>
                </c:pt>
                <c:pt idx="538">
                  <c:v>1.3744424119047874E-2</c:v>
                </c:pt>
                <c:pt idx="539">
                  <c:v>1.3803100013911501E-2</c:v>
                </c:pt>
                <c:pt idx="540">
                  <c:v>1.3862319099205139E-2</c:v>
                </c:pt>
                <c:pt idx="541">
                  <c:v>1.3942502805368439E-2</c:v>
                </c:pt>
                <c:pt idx="542">
                  <c:v>1.4002995426843252E-2</c:v>
                </c:pt>
                <c:pt idx="543">
                  <c:v>1.4064031230001106E-2</c:v>
                </c:pt>
                <c:pt idx="544">
                  <c:v>1.412561023952549E-2</c:v>
                </c:pt>
                <c:pt idx="545">
                  <c:v>1.4192550555174609E-2</c:v>
                </c:pt>
                <c:pt idx="546">
                  <c:v>1.4255257297908726E-2</c:v>
                </c:pt>
                <c:pt idx="547">
                  <c:v>1.4318507356215806E-2</c:v>
                </c:pt>
                <c:pt idx="548">
                  <c:v>1.4382300755957547E-2</c:v>
                </c:pt>
                <c:pt idx="549">
                  <c:v>1.4446637523215872E-2</c:v>
                </c:pt>
                <c:pt idx="550">
                  <c:v>1.4511517684298229E-2</c:v>
                </c:pt>
                <c:pt idx="551">
                  <c:v>1.4576941265731417E-2</c:v>
                </c:pt>
                <c:pt idx="552">
                  <c:v>1.4642908294266876E-2</c:v>
                </c:pt>
                <c:pt idx="553">
                  <c:v>1.4709418796878041E-2</c:v>
                </c:pt>
                <c:pt idx="554">
                  <c:v>1.4776467029405356E-2</c:v>
                </c:pt>
                <c:pt idx="555">
                  <c:v>1.4843990548786845E-2</c:v>
                </c:pt>
                <c:pt idx="556">
                  <c:v>1.4911894725745351E-2</c:v>
                </c:pt>
                <c:pt idx="557">
                  <c:v>1.4980084555291661E-2</c:v>
                </c:pt>
                <c:pt idx="558">
                  <c:v>1.5048465026007476E-2</c:v>
                </c:pt>
                <c:pt idx="559">
                  <c:v>1.5116941119986391E-2</c:v>
                </c:pt>
                <c:pt idx="560">
                  <c:v>1.5185417812797775E-2</c:v>
                </c:pt>
                <c:pt idx="561">
                  <c:v>1.5253800073480605E-2</c:v>
                </c:pt>
                <c:pt idx="562">
                  <c:v>1.5321992864548752E-2</c:v>
                </c:pt>
                <c:pt idx="563">
                  <c:v>1.5384814412981018E-2</c:v>
                </c:pt>
                <c:pt idx="564">
                  <c:v>1.5452386143189072E-2</c:v>
                </c:pt>
                <c:pt idx="565">
                  <c:v>1.5519485798650895E-2</c:v>
                </c:pt>
                <c:pt idx="566">
                  <c:v>1.5595915039937803E-2</c:v>
                </c:pt>
                <c:pt idx="567">
                  <c:v>1.5656790968911517E-2</c:v>
                </c:pt>
                <c:pt idx="568">
                  <c:v>1.5721909309367683E-2</c:v>
                </c:pt>
                <c:pt idx="569">
                  <c:v>1.5786322097100076E-2</c:v>
                </c:pt>
                <c:pt idx="570">
                  <c:v>1.5850029297844626E-2</c:v>
                </c:pt>
                <c:pt idx="571">
                  <c:v>1.5913030877713414E-2</c:v>
                </c:pt>
                <c:pt idx="572">
                  <c:v>1.5975326803192035E-2</c:v>
                </c:pt>
                <c:pt idx="573">
                  <c:v>1.6036917041142257E-2</c:v>
                </c:pt>
                <c:pt idx="574">
                  <c:v>1.6097801558799359E-2</c:v>
                </c:pt>
                <c:pt idx="575">
                  <c:v>1.6157980323776539E-2</c:v>
                </c:pt>
                <c:pt idx="576">
                  <c:v>1.6208500281895515E-2</c:v>
                </c:pt>
                <c:pt idx="577">
                  <c:v>1.626736305481518E-2</c:v>
                </c:pt>
                <c:pt idx="578">
                  <c:v>1.6325520028648611E-2</c:v>
                </c:pt>
                <c:pt idx="579">
                  <c:v>1.6399256139515133E-2</c:v>
                </c:pt>
                <c:pt idx="580">
                  <c:v>1.6455799745226252E-2</c:v>
                </c:pt>
                <c:pt idx="581">
                  <c:v>1.651163745378063E-2</c:v>
                </c:pt>
                <c:pt idx="582">
                  <c:v>1.6566769236118675E-2</c:v>
                </c:pt>
                <c:pt idx="583">
                  <c:v>1.6621195063546399E-2</c:v>
                </c:pt>
                <c:pt idx="584">
                  <c:v>1.6670828559722132E-2</c:v>
                </c:pt>
                <c:pt idx="585">
                  <c:v>1.6723890401904966E-2</c:v>
                </c:pt>
                <c:pt idx="586">
                  <c:v>1.6776246231943494E-2</c:v>
                </c:pt>
                <c:pt idx="587">
                  <c:v>1.6827896022891198E-2</c:v>
                </c:pt>
                <c:pt idx="588">
                  <c:v>1.6890508790034495E-2</c:v>
                </c:pt>
                <c:pt idx="589">
                  <c:v>1.6940602059938255E-2</c:v>
                </c:pt>
                <c:pt idx="590">
                  <c:v>1.6989989128784997E-2</c:v>
                </c:pt>
                <c:pt idx="591">
                  <c:v>1.7038669970297227E-2</c:v>
                </c:pt>
                <c:pt idx="592">
                  <c:v>1.7086644558575375E-2</c:v>
                </c:pt>
                <c:pt idx="593">
                  <c:v>1.7130268562546326E-2</c:v>
                </c:pt>
                <c:pt idx="594">
                  <c:v>1.7176878834666644E-2</c:v>
                </c:pt>
                <c:pt idx="595">
                  <c:v>1.722278280717239E-2</c:v>
                </c:pt>
                <c:pt idx="596">
                  <c:v>1.7267980455903758E-2</c:v>
                </c:pt>
                <c:pt idx="597">
                  <c:v>1.7315922821216488E-2</c:v>
                </c:pt>
                <c:pt idx="598">
                  <c:v>1.735965936720596E-2</c:v>
                </c:pt>
                <c:pt idx="599">
                  <c:v>1.7402689489172167E-2</c:v>
                </c:pt>
                <c:pt idx="600">
                  <c:v>1.7445013164221295E-2</c:v>
                </c:pt>
                <c:pt idx="601">
                  <c:v>1.7486630369831294E-2</c:v>
                </c:pt>
                <c:pt idx="602">
                  <c:v>1.7527541083859788E-2</c:v>
                </c:pt>
                <c:pt idx="603">
                  <c:v>1.7567745284537042E-2</c:v>
                </c:pt>
                <c:pt idx="604">
                  <c:v>1.7607242950470361E-2</c:v>
                </c:pt>
                <c:pt idx="605">
                  <c:v>1.7646034060643207E-2</c:v>
                </c:pt>
                <c:pt idx="606">
                  <c:v>1.768411996513158E-2</c:v>
                </c:pt>
                <c:pt idx="607">
                  <c:v>1.7721525038388596E-2</c:v>
                </c:pt>
                <c:pt idx="608">
                  <c:v>1.7758292760847109E-2</c:v>
                </c:pt>
                <c:pt idx="609">
                  <c:v>1.779446719315118E-2</c:v>
                </c:pt>
                <c:pt idx="610">
                  <c:v>1.7830092397823905E-2</c:v>
                </c:pt>
                <c:pt idx="611">
                  <c:v>1.7865212439204872E-2</c:v>
                </c:pt>
                <c:pt idx="612">
                  <c:v>1.7899871383389394E-2</c:v>
                </c:pt>
                <c:pt idx="613">
                  <c:v>1.7934113298179139E-2</c:v>
                </c:pt>
                <c:pt idx="614">
                  <c:v>1.7967982253029313E-2</c:v>
                </c:pt>
                <c:pt idx="615">
                  <c:v>1.7998730122769164E-2</c:v>
                </c:pt>
                <c:pt idx="616">
                  <c:v>1.8031995138764908E-2</c:v>
                </c:pt>
                <c:pt idx="617">
                  <c:v>1.8065018176349597E-2</c:v>
                </c:pt>
                <c:pt idx="618">
                  <c:v>1.8100609917800284E-2</c:v>
                </c:pt>
                <c:pt idx="619">
                  <c:v>1.8133274591622419E-2</c:v>
                </c:pt>
                <c:pt idx="620">
                  <c:v>1.8165810491556935E-2</c:v>
                </c:pt>
                <c:pt idx="621">
                  <c:v>1.8198218985338226E-2</c:v>
                </c:pt>
                <c:pt idx="622">
                  <c:v>1.8230500069853939E-2</c:v>
                </c:pt>
                <c:pt idx="623">
                  <c:v>1.8262653742003174E-2</c:v>
                </c:pt>
                <c:pt idx="624">
                  <c:v>1.8294679998699128E-2</c:v>
                </c:pt>
                <c:pt idx="625">
                  <c:v>1.832657883686644E-2</c:v>
                </c:pt>
                <c:pt idx="626">
                  <c:v>1.835835025344033E-2</c:v>
                </c:pt>
                <c:pt idx="627">
                  <c:v>1.8389994245370991E-2</c:v>
                </c:pt>
                <c:pt idx="628">
                  <c:v>1.8418819692746349E-2</c:v>
                </c:pt>
                <c:pt idx="629">
                  <c:v>1.8450216346622132E-2</c:v>
                </c:pt>
                <c:pt idx="630">
                  <c:v>1.8481485570737716E-2</c:v>
                </c:pt>
                <c:pt idx="631">
                  <c:v>1.8517065786616979E-2</c:v>
                </c:pt>
                <c:pt idx="632">
                  <c:v>1.8548061936972549E-2</c:v>
                </c:pt>
                <c:pt idx="633">
                  <c:v>1.8589536461121842E-2</c:v>
                </c:pt>
                <c:pt idx="634">
                  <c:v>1.8609671917583236E-2</c:v>
                </c:pt>
                <c:pt idx="635">
                  <c:v>1.8640285741986104E-2</c:v>
                </c:pt>
                <c:pt idx="636">
                  <c:v>1.866814172448461E-2</c:v>
                </c:pt>
                <c:pt idx="637">
                  <c:v>1.8698508203378521E-2</c:v>
                </c:pt>
                <c:pt idx="638">
                  <c:v>1.8728747232891332E-2</c:v>
                </c:pt>
                <c:pt idx="639">
                  <c:v>1.8758858810180124E-2</c:v>
                </c:pt>
                <c:pt idx="640">
                  <c:v>1.879144308900732E-2</c:v>
                </c:pt>
                <c:pt idx="641">
                  <c:v>1.8829066138471597E-2</c:v>
                </c:pt>
                <c:pt idx="642">
                  <c:v>1.8858765041349576E-2</c:v>
                </c:pt>
                <c:pt idx="643">
                  <c:v>1.888833646326132E-2</c:v>
                </c:pt>
                <c:pt idx="644">
                  <c:v>1.891778040130555E-2</c:v>
                </c:pt>
                <c:pt idx="645">
                  <c:v>1.8939413882221586E-2</c:v>
                </c:pt>
                <c:pt idx="646">
                  <c:v>1.8985260811552131E-2</c:v>
                </c:pt>
                <c:pt idx="647">
                  <c:v>1.9014272227280284E-2</c:v>
                </c:pt>
                <c:pt idx="648">
                  <c:v>1.9043156159661505E-2</c:v>
                </c:pt>
                <c:pt idx="649">
                  <c:v>1.9074439486437941E-2</c:v>
                </c:pt>
                <c:pt idx="650">
                  <c:v>1.9103060830527246E-2</c:v>
                </c:pt>
                <c:pt idx="651">
                  <c:v>1.9131554678448216E-2</c:v>
                </c:pt>
                <c:pt idx="652">
                  <c:v>1.9159921027465544E-2</c:v>
                </c:pt>
                <c:pt idx="653">
                  <c:v>1.9188159874852721E-2</c:v>
                </c:pt>
                <c:pt idx="654">
                  <c:v>1.9216271217898227E-2</c:v>
                </c:pt>
                <c:pt idx="655">
                  <c:v>1.9244255053901982E-2</c:v>
                </c:pt>
                <c:pt idx="656">
                  <c:v>1.927211138017625E-2</c:v>
                </c:pt>
                <c:pt idx="657">
                  <c:v>1.9299840192711876E-2</c:v>
                </c:pt>
                <c:pt idx="658">
                  <c:v>1.9327440810395922E-2</c:v>
                </c:pt>
                <c:pt idx="659">
                  <c:v>1.9354910775329019E-2</c:v>
                </c:pt>
                <c:pt idx="660">
                  <c:v>1.9382247341644676E-2</c:v>
                </c:pt>
                <c:pt idx="661">
                  <c:v>1.940944776341649E-2</c:v>
                </c:pt>
                <c:pt idx="662">
                  <c:v>1.9436509294653761E-2</c:v>
                </c:pt>
                <c:pt idx="663">
                  <c:v>1.9463429189306759E-2</c:v>
                </c:pt>
                <c:pt idx="664">
                  <c:v>1.9490204701268499E-2</c:v>
                </c:pt>
                <c:pt idx="665">
                  <c:v>1.9516833084371198E-2</c:v>
                </c:pt>
                <c:pt idx="666">
                  <c:v>1.9540927268453648E-2</c:v>
                </c:pt>
                <c:pt idx="667">
                  <c:v>1.956726324728943E-2</c:v>
                </c:pt>
                <c:pt idx="668">
                  <c:v>1.9593443955514069E-2</c:v>
                </c:pt>
                <c:pt idx="669">
                  <c:v>1.9619466616775889E-2</c:v>
                </c:pt>
                <c:pt idx="670">
                  <c:v>1.9645328454668886E-2</c:v>
                </c:pt>
                <c:pt idx="671">
                  <c:v>1.9673360341767056E-2</c:v>
                </c:pt>
                <c:pt idx="672">
                  <c:v>1.9698885126129946E-2</c:v>
                </c:pt>
                <c:pt idx="673">
                  <c:v>1.9724246297165616E-2</c:v>
                </c:pt>
                <c:pt idx="674">
                  <c:v>1.9749443851750259E-2</c:v>
                </c:pt>
                <c:pt idx="675">
                  <c:v>1.977447778678033E-2</c:v>
                </c:pt>
                <c:pt idx="676">
                  <c:v>1.9799348099171665E-2</c:v>
                </c:pt>
                <c:pt idx="677">
                  <c:v>1.9824054785858605E-2</c:v>
                </c:pt>
                <c:pt idx="678">
                  <c:v>1.9848597843800143E-2</c:v>
                </c:pt>
                <c:pt idx="679">
                  <c:v>1.9868475406420956E-2</c:v>
                </c:pt>
                <c:pt idx="680">
                  <c:v>1.9892711940812068E-2</c:v>
                </c:pt>
                <c:pt idx="681">
                  <c:v>1.9916784852480596E-2</c:v>
                </c:pt>
                <c:pt idx="682">
                  <c:v>1.9940694138524187E-2</c:v>
                </c:pt>
                <c:pt idx="683">
                  <c:v>1.9964439796062994E-2</c:v>
                </c:pt>
                <c:pt idx="684">
                  <c:v>1.999022127754559E-2</c:v>
                </c:pt>
                <c:pt idx="685">
                  <c:v>2.0011440214195136E-2</c:v>
                </c:pt>
                <c:pt idx="686">
                  <c:v>2.0034694969125133E-2</c:v>
                </c:pt>
                <c:pt idx="687">
                  <c:v>2.0057786084220982E-2</c:v>
                </c:pt>
                <c:pt idx="688">
                  <c:v>2.0082871330365439E-2</c:v>
                </c:pt>
                <c:pt idx="689">
                  <c:v>2.0103477383795167E-2</c:v>
                </c:pt>
                <c:pt idx="690">
                  <c:v>2.0126077562768668E-2</c:v>
                </c:pt>
                <c:pt idx="691">
                  <c:v>2.0148514090894725E-2</c:v>
                </c:pt>
                <c:pt idx="692">
                  <c:v>2.0175017980100057E-2</c:v>
                </c:pt>
                <c:pt idx="693">
                  <c:v>2.0197106255306557E-2</c:v>
                </c:pt>
                <c:pt idx="694">
                  <c:v>2.021903085580825E-2</c:v>
                </c:pt>
                <c:pt idx="695">
                  <c:v>2.0240791778905063E-2</c:v>
                </c:pt>
                <c:pt idx="696">
                  <c:v>2.0262389021913664E-2</c:v>
                </c:pt>
                <c:pt idx="697">
                  <c:v>2.0281759975252292E-2</c:v>
                </c:pt>
                <c:pt idx="698">
                  <c:v>2.0303040362016089E-2</c:v>
                </c:pt>
                <c:pt idx="699">
                  <c:v>2.032415706881377E-2</c:v>
                </c:pt>
                <c:pt idx="700">
                  <c:v>2.0345110093071449E-2</c:v>
                </c:pt>
                <c:pt idx="701">
                  <c:v>2.0367919943236272E-2</c:v>
                </c:pt>
                <c:pt idx="702">
                  <c:v>2.0388535050554778E-2</c:v>
                </c:pt>
                <c:pt idx="703">
                  <c:v>2.0408986459583132E-2</c:v>
                </c:pt>
                <c:pt idx="704">
                  <c:v>2.0429274167803612E-2</c:v>
                </c:pt>
                <c:pt idx="705">
                  <c:v>2.0449398172716116E-2</c:v>
                </c:pt>
                <c:pt idx="706">
                  <c:v>2.0469358471840809E-2</c:v>
                </c:pt>
                <c:pt idx="707">
                  <c:v>2.0489155062718988E-2</c:v>
                </c:pt>
                <c:pt idx="708">
                  <c:v>2.050878794291134E-2</c:v>
                </c:pt>
                <c:pt idx="709">
                  <c:v>2.0528257109999684E-2</c:v>
                </c:pt>
                <c:pt idx="710">
                  <c:v>2.0547562131970353E-2</c:v>
                </c:pt>
                <c:pt idx="711">
                  <c:v>2.0566700858351019E-2</c:v>
                </c:pt>
                <c:pt idx="712">
                  <c:v>2.0585670709035091E-2</c:v>
                </c:pt>
                <c:pt idx="713">
                  <c:v>2.0604469103883392E-2</c:v>
                </c:pt>
                <c:pt idx="714">
                  <c:v>2.062309346273207E-2</c:v>
                </c:pt>
                <c:pt idx="715">
                  <c:v>2.0641541205391731E-2</c:v>
                </c:pt>
                <c:pt idx="716">
                  <c:v>2.0659809751647433E-2</c:v>
                </c:pt>
                <c:pt idx="717">
                  <c:v>2.067789652126133E-2</c:v>
                </c:pt>
                <c:pt idx="718">
                  <c:v>2.0693970215753466E-2</c:v>
                </c:pt>
                <c:pt idx="719">
                  <c:v>2.0711698614835808E-2</c:v>
                </c:pt>
                <c:pt idx="720">
                  <c:v>2.0729237595519097E-2</c:v>
                </c:pt>
                <c:pt idx="721">
                  <c:v>2.0746584549335027E-2</c:v>
                </c:pt>
                <c:pt idx="722">
                  <c:v>2.0765513409920233E-2</c:v>
                </c:pt>
                <c:pt idx="723">
                  <c:v>2.0782455604103078E-2</c:v>
                </c:pt>
                <c:pt idx="724">
                  <c:v>2.0799200170272474E-2</c:v>
                </c:pt>
                <c:pt idx="725">
                  <c:v>2.08157471046862E-2</c:v>
                </c:pt>
                <c:pt idx="726">
                  <c:v>2.0832096404883798E-2</c:v>
                </c:pt>
                <c:pt idx="727">
                  <c:v>2.0848248068433873E-2</c:v>
                </c:pt>
                <c:pt idx="728">
                  <c:v>2.0864202092933236E-2</c:v>
                </c:pt>
                <c:pt idx="729">
                  <c:v>2.0879958476011276E-2</c:v>
                </c:pt>
                <c:pt idx="730">
                  <c:v>2.0895517215324698E-2</c:v>
                </c:pt>
                <c:pt idx="731">
                  <c:v>2.0907561563772912E-2</c:v>
                </c:pt>
                <c:pt idx="732">
                  <c:v>2.0922751508048554E-2</c:v>
                </c:pt>
                <c:pt idx="733">
                  <c:v>2.093774382338455E-2</c:v>
                </c:pt>
                <c:pt idx="734">
                  <c:v>2.0952538507596253E-2</c:v>
                </c:pt>
                <c:pt idx="735">
                  <c:v>2.0969204718073103E-2</c:v>
                </c:pt>
                <c:pt idx="736">
                  <c:v>2.0983575899812677E-2</c:v>
                </c:pt>
                <c:pt idx="737">
                  <c:v>2.0997749443762353E-2</c:v>
                </c:pt>
                <c:pt idx="738">
                  <c:v>2.1011725347861752E-2</c:v>
                </c:pt>
                <c:pt idx="739">
                  <c:v>2.1025503610075713E-2</c:v>
                </c:pt>
                <c:pt idx="740">
                  <c:v>2.1039084228400593E-2</c:v>
                </c:pt>
                <c:pt idx="741">
                  <c:v>2.1050941899927365E-2</c:v>
                </c:pt>
                <c:pt idx="742">
                  <c:v>2.1064140582909299E-2</c:v>
                </c:pt>
                <c:pt idx="743">
                  <c:v>2.1077141627204005E-2</c:v>
                </c:pt>
                <c:pt idx="744">
                  <c:v>2.1094396948280889E-2</c:v>
                </c:pt>
                <c:pt idx="745">
                  <c:v>2.1106962530454288E-2</c:v>
                </c:pt>
                <c:pt idx="746">
                  <c:v>2.1119330435106411E-2</c:v>
                </c:pt>
                <c:pt idx="747">
                  <c:v>2.1131500660399628E-2</c:v>
                </c:pt>
                <c:pt idx="748">
                  <c:v>2.1143473204521847E-2</c:v>
                </c:pt>
                <c:pt idx="749">
                  <c:v>2.1153832397874418E-2</c:v>
                </c:pt>
                <c:pt idx="750">
                  <c:v>2.1165423024648557E-2</c:v>
                </c:pt>
                <c:pt idx="751">
                  <c:v>2.1176815976192431E-2</c:v>
                </c:pt>
                <c:pt idx="752">
                  <c:v>2.1188011250831678E-2</c:v>
                </c:pt>
                <c:pt idx="753">
                  <c:v>2.1200370646304034E-2</c:v>
                </c:pt>
                <c:pt idx="754">
                  <c:v>2.1211157067049246E-2</c:v>
                </c:pt>
                <c:pt idx="755">
                  <c:v>2.1221745794778372E-2</c:v>
                </c:pt>
                <c:pt idx="756">
                  <c:v>2.1232136827918056E-2</c:v>
                </c:pt>
                <c:pt idx="757">
                  <c:v>2.124233016492225E-2</c:v>
                </c:pt>
                <c:pt idx="758">
                  <c:v>2.1252325804275739E-2</c:v>
                </c:pt>
                <c:pt idx="759">
                  <c:v>2.1262123744491507E-2</c:v>
                </c:pt>
                <c:pt idx="760">
                  <c:v>2.127172398411336E-2</c:v>
                </c:pt>
                <c:pt idx="761">
                  <c:v>2.1281126521713298E-2</c:v>
                </c:pt>
                <c:pt idx="762">
                  <c:v>2.1290335587980293E-2</c:v>
                </c:pt>
                <c:pt idx="763">
                  <c:v>2.1299372342063302E-2</c:v>
                </c:pt>
                <c:pt idx="764">
                  <c:v>2.1308262175434384E-2</c:v>
                </c:pt>
                <c:pt idx="765">
                  <c:v>2.1317030479807864E-2</c:v>
                </c:pt>
                <c:pt idx="766">
                  <c:v>2.1325702647137679E-2</c:v>
                </c:pt>
                <c:pt idx="767">
                  <c:v>2.1334304069605053E-2</c:v>
                </c:pt>
                <c:pt idx="768">
                  <c:v>2.1342860139612316E-2</c:v>
                </c:pt>
                <c:pt idx="769">
                  <c:v>2.1351396249789087E-2</c:v>
                </c:pt>
                <c:pt idx="770">
                  <c:v>2.1358694496175456E-2</c:v>
                </c:pt>
                <c:pt idx="771">
                  <c:v>2.1367258512502037E-2</c:v>
                </c:pt>
                <c:pt idx="772">
                  <c:v>2.1375877867706523E-2</c:v>
                </c:pt>
                <c:pt idx="773">
                  <c:v>2.1384578232823401E-2</c:v>
                </c:pt>
                <c:pt idx="774">
                  <c:v>2.1393385279109816E-2</c:v>
                </c:pt>
                <c:pt idx="775">
                  <c:v>2.1403613103750722E-2</c:v>
                </c:pt>
                <c:pt idx="776">
                  <c:v>2.1412696063847721E-2</c:v>
                </c:pt>
                <c:pt idx="777">
                  <c:v>2.1421915053906733E-2</c:v>
                </c:pt>
                <c:pt idx="778">
                  <c:v>2.1431270074872132E-2</c:v>
                </c:pt>
                <c:pt idx="779">
                  <c:v>2.144076112770061E-2</c:v>
                </c:pt>
                <c:pt idx="780">
                  <c:v>2.145038821336296E-2</c:v>
                </c:pt>
                <c:pt idx="781">
                  <c:v>2.1460151332843194E-2</c:v>
                </c:pt>
                <c:pt idx="782">
                  <c:v>2.1470050487141172E-2</c:v>
                </c:pt>
                <c:pt idx="783">
                  <c:v>2.147734005658802E-2</c:v>
                </c:pt>
                <c:pt idx="784">
                  <c:v>2.1487490657802349E-2</c:v>
                </c:pt>
                <c:pt idx="785">
                  <c:v>2.1497777280221644E-2</c:v>
                </c:pt>
                <c:pt idx="786">
                  <c:v>2.1508199924872493E-2</c:v>
                </c:pt>
                <c:pt idx="787">
                  <c:v>2.1518758592800391E-2</c:v>
                </c:pt>
                <c:pt idx="788">
                  <c:v>2.1529453285058942E-2</c:v>
                </c:pt>
                <c:pt idx="789">
                  <c:v>2.1540284002721555E-2</c:v>
                </c:pt>
                <c:pt idx="790">
                  <c:v>2.155125074687065E-2</c:v>
                </c:pt>
                <c:pt idx="791">
                  <c:v>2.1562353518603954E-2</c:v>
                </c:pt>
                <c:pt idx="792">
                  <c:v>2.1573592319032702E-2</c:v>
                </c:pt>
                <c:pt idx="793">
                  <c:v>2.1583492406935089E-2</c:v>
                </c:pt>
                <c:pt idx="794">
                  <c:v>2.1594992873075678E-2</c:v>
                </c:pt>
                <c:pt idx="795">
                  <c:v>2.1606629362852802E-2</c:v>
                </c:pt>
                <c:pt idx="796">
                  <c:v>2.1622922895581376E-2</c:v>
                </c:pt>
                <c:pt idx="797">
                  <c:v>2.1634862701456647E-2</c:v>
                </c:pt>
                <c:pt idx="798">
                  <c:v>2.1646938560023896E-2</c:v>
                </c:pt>
                <c:pt idx="799">
                  <c:v>2.1659150472515553E-2</c:v>
                </c:pt>
                <c:pt idx="800">
                  <c:v>2.1671498440182548E-2</c:v>
                </c:pt>
                <c:pt idx="801">
                  <c:v>2.1682422204527541E-2</c:v>
                </c:pt>
                <c:pt idx="802">
                  <c:v>2.1695031820549857E-2</c:v>
                </c:pt>
                <c:pt idx="803">
                  <c:v>2.1707777486982126E-2</c:v>
                </c:pt>
                <c:pt idx="804">
                  <c:v>2.1720659205113957E-2</c:v>
                </c:pt>
                <c:pt idx="805">
                  <c:v>2.1735279150849905E-2</c:v>
                </c:pt>
                <c:pt idx="806">
                  <c:v>2.174844347658289E-2</c:v>
                </c:pt>
                <c:pt idx="807">
                  <c:v>2.1761743866627419E-2</c:v>
                </c:pt>
                <c:pt idx="808">
                  <c:v>2.1775180322342783E-2</c:v>
                </c:pt>
                <c:pt idx="809">
                  <c:v>2.1788752845103239E-2</c:v>
                </c:pt>
                <c:pt idx="810">
                  <c:v>2.1802461436298028E-2</c:v>
                </c:pt>
                <c:pt idx="811">
                  <c:v>2.1816306097328722E-2</c:v>
                </c:pt>
                <c:pt idx="812">
                  <c:v>2.1830286829612754E-2</c:v>
                </c:pt>
                <c:pt idx="813">
                  <c:v>2.1844403634579884E-2</c:v>
                </c:pt>
                <c:pt idx="814">
                  <c:v>2.1858654444710413E-2</c:v>
                </c:pt>
                <c:pt idx="815">
                  <c:v>2.1873024424226294E-2</c:v>
                </c:pt>
                <c:pt idx="816">
                  <c:v>2.1887493871218012E-2</c:v>
                </c:pt>
                <c:pt idx="817">
                  <c:v>2.1902043073916602E-2</c:v>
                </c:pt>
                <c:pt idx="818">
                  <c:v>2.1916652320271193E-2</c:v>
                </c:pt>
                <c:pt idx="819">
                  <c:v>2.1931301897949014E-2</c:v>
                </c:pt>
                <c:pt idx="820">
                  <c:v>2.1945972094326593E-2</c:v>
                </c:pt>
                <c:pt idx="821">
                  <c:v>2.1960643196490617E-2</c:v>
                </c:pt>
                <c:pt idx="822">
                  <c:v>2.1975295491239721E-2</c:v>
                </c:pt>
                <c:pt idx="823">
                  <c:v>2.1988218674914319E-2</c:v>
                </c:pt>
                <c:pt idx="824">
                  <c:v>2.2002781275590928E-2</c:v>
                </c:pt>
                <c:pt idx="825">
                  <c:v>2.2017266426832258E-2</c:v>
                </c:pt>
                <c:pt idx="826">
                  <c:v>2.2031654198876927E-2</c:v>
                </c:pt>
                <c:pt idx="827">
                  <c:v>2.2047586068904348E-2</c:v>
                </c:pt>
                <c:pt idx="828">
                  <c:v>2.2061726881049282E-2</c:v>
                </c:pt>
                <c:pt idx="829">
                  <c:v>2.2075744680441826E-2</c:v>
                </c:pt>
                <c:pt idx="830">
                  <c:v>2.2089639465787004E-2</c:v>
                </c:pt>
                <c:pt idx="831">
                  <c:v>2.2103411235797763E-2</c:v>
                </c:pt>
                <c:pt idx="832">
                  <c:v>2.2117059989201153E-2</c:v>
                </c:pt>
                <c:pt idx="833">
                  <c:v>2.2130585724732144E-2</c:v>
                </c:pt>
                <c:pt idx="834">
                  <c:v>2.2143988441140686E-2</c:v>
                </c:pt>
                <c:pt idx="835">
                  <c:v>2.2157268137187301E-2</c:v>
                </c:pt>
                <c:pt idx="836">
                  <c:v>2.2168836273691876E-2</c:v>
                </c:pt>
                <c:pt idx="837">
                  <c:v>2.2181877922604901E-2</c:v>
                </c:pt>
                <c:pt idx="838">
                  <c:v>2.2194796554584326E-2</c:v>
                </c:pt>
                <c:pt idx="839">
                  <c:v>2.2207592168447414E-2</c:v>
                </c:pt>
                <c:pt idx="840">
                  <c:v>2.2220264763024775E-2</c:v>
                </c:pt>
                <c:pt idx="841">
                  <c:v>2.223281433715505E-2</c:v>
                </c:pt>
                <c:pt idx="842">
                  <c:v>2.2245240889689336E-2</c:v>
                </c:pt>
                <c:pt idx="843">
                  <c:v>2.2257544419492986E-2</c:v>
                </c:pt>
                <c:pt idx="844">
                  <c:v>2.226819985815329E-2</c:v>
                </c:pt>
                <c:pt idx="845">
                  <c:v>2.2280265392404342E-2</c:v>
                </c:pt>
                <c:pt idx="846">
                  <c:v>2.2292207907752982E-2</c:v>
                </c:pt>
                <c:pt idx="847">
                  <c:v>2.2304027403117693E-2</c:v>
                </c:pt>
                <c:pt idx="848">
                  <c:v>2.2315723877428664E-2</c:v>
                </c:pt>
                <c:pt idx="849">
                  <c:v>2.2330266076341074E-2</c:v>
                </c:pt>
                <c:pt idx="850">
                  <c:v>2.234170032586599E-2</c:v>
                </c:pt>
                <c:pt idx="851">
                  <c:v>2.2353011536734541E-2</c:v>
                </c:pt>
                <c:pt idx="852">
                  <c:v>2.2364199707898411E-2</c:v>
                </c:pt>
                <c:pt idx="853">
                  <c:v>2.2373813225060723E-2</c:v>
                </c:pt>
                <c:pt idx="854">
                  <c:v>2.2384763432959823E-2</c:v>
                </c:pt>
                <c:pt idx="855">
                  <c:v>2.2395590605356817E-2</c:v>
                </c:pt>
                <c:pt idx="856">
                  <c:v>2.2406294741259557E-2</c:v>
                </c:pt>
                <c:pt idx="857">
                  <c:v>2.2418294932322454E-2</c:v>
                </c:pt>
                <c:pt idx="858">
                  <c:v>2.2428744843919282E-2</c:v>
                </c:pt>
                <c:pt idx="859">
                  <c:v>2.2439071708805332E-2</c:v>
                </c:pt>
                <c:pt idx="860">
                  <c:v>2.2449275526023903E-2</c:v>
                </c:pt>
                <c:pt idx="861">
                  <c:v>2.2459356294629751E-2</c:v>
                </c:pt>
                <c:pt idx="862">
                  <c:v>2.2469314013692603E-2</c:v>
                </c:pt>
                <c:pt idx="863">
                  <c:v>2.2479148682288359E-2</c:v>
                </c:pt>
                <c:pt idx="864">
                  <c:v>2.2488860299508768E-2</c:v>
                </c:pt>
                <c:pt idx="865">
                  <c:v>2.2498448864455275E-2</c:v>
                </c:pt>
                <c:pt idx="866">
                  <c:v>2.2507914584594026E-2</c:v>
                </c:pt>
                <c:pt idx="867">
                  <c:v>2.2517264550877315E-2</c:v>
                </c:pt>
                <c:pt idx="868">
                  <c:v>2.2526514150009384E-2</c:v>
                </c:pt>
                <c:pt idx="869">
                  <c:v>2.253567926273058E-2</c:v>
                </c:pt>
                <c:pt idx="870">
                  <c:v>2.2544775769932766E-2</c:v>
                </c:pt>
                <c:pt idx="871">
                  <c:v>2.2553819552658453E-2</c:v>
                </c:pt>
                <c:pt idx="872">
                  <c:v>2.2562826492093742E-2</c:v>
                </c:pt>
                <c:pt idx="873">
                  <c:v>2.2571812469570966E-2</c:v>
                </c:pt>
                <c:pt idx="874">
                  <c:v>2.2580793366566057E-2</c:v>
                </c:pt>
                <c:pt idx="875">
                  <c:v>2.2588437599905704E-2</c:v>
                </c:pt>
                <c:pt idx="876">
                  <c:v>2.259745021400044E-2</c:v>
                </c:pt>
                <c:pt idx="877">
                  <c:v>2.2606504916339896E-2</c:v>
                </c:pt>
                <c:pt idx="878">
                  <c:v>2.2618350499837285E-2</c:v>
                </c:pt>
                <c:pt idx="879">
                  <c:v>2.2626177444288558E-2</c:v>
                </c:pt>
                <c:pt idx="880">
                  <c:v>2.2635455813405574E-2</c:v>
                </c:pt>
                <c:pt idx="881">
                  <c:v>2.2644819856853467E-2</c:v>
                </c:pt>
                <c:pt idx="882">
                  <c:v>2.2654269575236561E-2</c:v>
                </c:pt>
                <c:pt idx="883">
                  <c:v>2.2663804969162701E-2</c:v>
                </c:pt>
                <c:pt idx="884">
                  <c:v>2.2673426039247671E-2</c:v>
                </c:pt>
                <c:pt idx="885">
                  <c:v>2.2683132786108999E-2</c:v>
                </c:pt>
                <c:pt idx="886">
                  <c:v>2.2692925210372156E-2</c:v>
                </c:pt>
                <c:pt idx="887">
                  <c:v>2.2702803312668773E-2</c:v>
                </c:pt>
                <c:pt idx="888">
                  <c:v>2.2709901525114394E-2</c:v>
                </c:pt>
                <c:pt idx="889">
                  <c:v>2.2719937499660628E-2</c:v>
                </c:pt>
                <c:pt idx="890">
                  <c:v>2.2730059142882141E-2</c:v>
                </c:pt>
                <c:pt idx="891">
                  <c:v>2.2743198565696929E-2</c:v>
                </c:pt>
                <c:pt idx="892">
                  <c:v>2.2753516025438122E-2</c:v>
                </c:pt>
                <c:pt idx="893">
                  <c:v>2.2763919155968995E-2</c:v>
                </c:pt>
                <c:pt idx="894">
                  <c:v>2.277440795794693E-2</c:v>
                </c:pt>
                <c:pt idx="895">
                  <c:v>2.2784982432031999E-2</c:v>
                </c:pt>
                <c:pt idx="896">
                  <c:v>2.2794154818185502E-2</c:v>
                </c:pt>
                <c:pt idx="897">
                  <c:v>2.2804893849929318E-2</c:v>
                </c:pt>
                <c:pt idx="898">
                  <c:v>2.2815718550093445E-2</c:v>
                </c:pt>
                <c:pt idx="899">
                  <c:v>2.2826628919349931E-2</c:v>
                </c:pt>
                <c:pt idx="900">
                  <c:v>2.2840655569333058E-2</c:v>
                </c:pt>
                <c:pt idx="901">
                  <c:v>2.2856322606445684E-2</c:v>
                </c:pt>
                <c:pt idx="902">
                  <c:v>2.2867524081482463E-2</c:v>
                </c:pt>
                <c:pt idx="903">
                  <c:v>2.2878811257099129E-2</c:v>
                </c:pt>
                <c:pt idx="904">
                  <c:v>2.2890184134038889E-2</c:v>
                </c:pt>
                <c:pt idx="905">
                  <c:v>2.2896989068653256E-2</c:v>
                </c:pt>
                <c:pt idx="906">
                  <c:v>2.290851282213098E-2</c:v>
                </c:pt>
                <c:pt idx="907">
                  <c:v>2.2926794699054169E-2</c:v>
                </c:pt>
                <c:pt idx="908">
                  <c:v>2.2938538790067471E-2</c:v>
                </c:pt>
                <c:pt idx="909">
                  <c:v>2.2951950391449805E-2</c:v>
                </c:pt>
                <c:pt idx="910">
                  <c:v>2.2963872727934917E-2</c:v>
                </c:pt>
                <c:pt idx="911">
                  <c:v>2.2975880759903988E-2</c:v>
                </c:pt>
                <c:pt idx="912">
                  <c:v>2.2987974488130478E-2</c:v>
                </c:pt>
                <c:pt idx="913">
                  <c:v>2.3000153913394022E-2</c:v>
                </c:pt>
                <c:pt idx="914">
                  <c:v>2.3012419036478649E-2</c:v>
                </c:pt>
                <c:pt idx="915">
                  <c:v>2.3024769858173685E-2</c:v>
                </c:pt>
                <c:pt idx="916">
                  <c:v>2.3037206379275494E-2</c:v>
                </c:pt>
                <c:pt idx="917">
                  <c:v>2.3049728545529759E-2</c:v>
                </c:pt>
                <c:pt idx="918">
                  <c:v>2.3062331505973886E-2</c:v>
                </c:pt>
                <c:pt idx="919">
                  <c:v>2.3075001958539957E-2</c:v>
                </c:pt>
                <c:pt idx="920">
                  <c:v>2.3087725740748938E-2</c:v>
                </c:pt>
                <c:pt idx="921">
                  <c:v>2.3100488689941211E-2</c:v>
                </c:pt>
                <c:pt idx="922">
                  <c:v>2.3113276643276563E-2</c:v>
                </c:pt>
                <c:pt idx="923">
                  <c:v>2.3126075437736832E-2</c:v>
                </c:pt>
                <c:pt idx="924">
                  <c:v>2.3138870910122386E-2</c:v>
                </c:pt>
                <c:pt idx="925">
                  <c:v>2.3151648897048592E-2</c:v>
                </c:pt>
                <c:pt idx="926">
                  <c:v>2.3162762038147554E-2</c:v>
                </c:pt>
                <c:pt idx="927">
                  <c:v>2.3175468050035571E-2</c:v>
                </c:pt>
                <c:pt idx="928">
                  <c:v>2.3188114533312779E-2</c:v>
                </c:pt>
                <c:pt idx="929">
                  <c:v>2.3200687169155128E-2</c:v>
                </c:pt>
                <c:pt idx="930">
                  <c:v>2.3214780825672535E-2</c:v>
                </c:pt>
                <c:pt idx="931">
                  <c:v>2.3227159975571881E-2</c:v>
                </c:pt>
                <c:pt idx="932">
                  <c:v>2.3239438678406613E-2</c:v>
                </c:pt>
                <c:pt idx="933">
                  <c:v>2.3251616933250861E-2</c:v>
                </c:pt>
                <c:pt idx="934">
                  <c:v>2.3263694739184933E-2</c:v>
                </c:pt>
                <c:pt idx="935">
                  <c:v>2.327567209529529E-2</c:v>
                </c:pt>
                <c:pt idx="936">
                  <c:v>2.3287549000678094E-2</c:v>
                </c:pt>
                <c:pt idx="937">
                  <c:v>2.3299325454435665E-2</c:v>
                </c:pt>
                <c:pt idx="938">
                  <c:v>2.3311001455680023E-2</c:v>
                </c:pt>
                <c:pt idx="939">
                  <c:v>2.3319473534437925E-2</c:v>
                </c:pt>
                <c:pt idx="940">
                  <c:v>2.3330961514609772E-2</c:v>
                </c:pt>
                <c:pt idx="941">
                  <c:v>2.334234905185743E-2</c:v>
                </c:pt>
                <c:pt idx="942">
                  <c:v>2.3353636145341621E-2</c:v>
                </c:pt>
                <c:pt idx="943">
                  <c:v>2.3364822794227569E-2</c:v>
                </c:pt>
                <c:pt idx="944">
                  <c:v>2.3377428731060464E-2</c:v>
                </c:pt>
                <c:pt idx="945">
                  <c:v>2.338689475490615E-2</c:v>
                </c:pt>
                <c:pt idx="946">
                  <c:v>2.3397780065067049E-2</c:v>
                </c:pt>
                <c:pt idx="947">
                  <c:v>2.3408564927368945E-2</c:v>
                </c:pt>
                <c:pt idx="948">
                  <c:v>2.3420743143428752E-2</c:v>
                </c:pt>
                <c:pt idx="949">
                  <c:v>2.3429833305210597E-2</c:v>
                </c:pt>
                <c:pt idx="950">
                  <c:v>2.3440316819180761E-2</c:v>
                </c:pt>
                <c:pt idx="951">
                  <c:v>2.3452174171536642E-2</c:v>
                </c:pt>
                <c:pt idx="952">
                  <c:v>2.3463917479033522E-2</c:v>
                </c:pt>
                <c:pt idx="953">
                  <c:v>2.3474086590981963E-2</c:v>
                </c:pt>
                <c:pt idx="954">
                  <c:v>2.3484155237216333E-2</c:v>
                </c:pt>
                <c:pt idx="955">
                  <c:v>2.3494123416974624E-2</c:v>
                </c:pt>
                <c:pt idx="956">
                  <c:v>2.3502550048926964E-2</c:v>
                </c:pt>
                <c:pt idx="957">
                  <c:v>2.3512323842176799E-2</c:v>
                </c:pt>
                <c:pt idx="958">
                  <c:v>2.3521997172964052E-2</c:v>
                </c:pt>
                <c:pt idx="959">
                  <c:v>2.3531570040564647E-2</c:v>
                </c:pt>
                <c:pt idx="960">
                  <c:v>2.3541042444263416E-2</c:v>
                </c:pt>
                <c:pt idx="961">
                  <c:v>2.3551822657918223E-2</c:v>
                </c:pt>
                <c:pt idx="962">
                  <c:v>2.3561087551693005E-2</c:v>
                </c:pt>
                <c:pt idx="963">
                  <c:v>2.3570251973183683E-2</c:v>
                </c:pt>
                <c:pt idx="964">
                  <c:v>2.3579315921694318E-2</c:v>
                </c:pt>
                <c:pt idx="965">
                  <c:v>2.3588279396542185E-2</c:v>
                </c:pt>
                <c:pt idx="966">
                  <c:v>2.3597142397050717E-2</c:v>
                </c:pt>
                <c:pt idx="967">
                  <c:v>2.3605904922547761E-2</c:v>
                </c:pt>
                <c:pt idx="968">
                  <c:v>2.3614566972375257E-2</c:v>
                </c:pt>
                <c:pt idx="969">
                  <c:v>2.3623128545876025E-2</c:v>
                </c:pt>
                <c:pt idx="970">
                  <c:v>2.3631589642404343E-2</c:v>
                </c:pt>
                <c:pt idx="971">
                  <c:v>2.3639950261320642E-2</c:v>
                </c:pt>
                <c:pt idx="972">
                  <c:v>2.3648210401994173E-2</c:v>
                </c:pt>
                <c:pt idx="973">
                  <c:v>2.3656370063800353E-2</c:v>
                </c:pt>
                <c:pt idx="974">
                  <c:v>2.3664429246124288E-2</c:v>
                </c:pt>
                <c:pt idx="975">
                  <c:v>2.3672387948354603E-2</c:v>
                </c:pt>
                <c:pt idx="976">
                  <c:v>2.3680246169892265E-2</c:v>
                </c:pt>
                <c:pt idx="977">
                  <c:v>2.3688003910141756E-2</c:v>
                </c:pt>
                <c:pt idx="978">
                  <c:v>2.3694365613186271E-2</c:v>
                </c:pt>
                <c:pt idx="979">
                  <c:v>2.3701929076839174E-2</c:v>
                </c:pt>
                <c:pt idx="980">
                  <c:v>2.3709392063862425E-2</c:v>
                </c:pt>
                <c:pt idx="981">
                  <c:v>2.3716754573697603E-2</c:v>
                </c:pt>
                <c:pt idx="982">
                  <c:v>2.3724016605793416E-2</c:v>
                </c:pt>
                <c:pt idx="983">
                  <c:v>2.3732440212331615E-2</c:v>
                </c:pt>
                <c:pt idx="984">
                  <c:v>2.3739494567589874E-2</c:v>
                </c:pt>
                <c:pt idx="985">
                  <c:v>2.3746448437085683E-2</c:v>
                </c:pt>
                <c:pt idx="986">
                  <c:v>2.3753301820294E-2</c:v>
                </c:pt>
                <c:pt idx="987">
                  <c:v>2.3760054716695955E-2</c:v>
                </c:pt>
                <c:pt idx="988">
                  <c:v>2.3766707125784124E-2</c:v>
                </c:pt>
                <c:pt idx="989">
                  <c:v>2.3773259047051971E-2</c:v>
                </c:pt>
                <c:pt idx="990">
                  <c:v>2.3779710480007932E-2</c:v>
                </c:pt>
                <c:pt idx="991">
                  <c:v>2.378364460111403E-2</c:v>
                </c:pt>
                <c:pt idx="992">
                  <c:v>2.378990859757097E-2</c:v>
                </c:pt>
                <c:pt idx="993">
                  <c:v>2.379607211719216E-2</c:v>
                </c:pt>
                <c:pt idx="994">
                  <c:v>2.3802135159521034E-2</c:v>
                </c:pt>
                <c:pt idx="995">
                  <c:v>2.3809279312266462E-2</c:v>
                </c:pt>
                <c:pt idx="996">
                  <c:v>2.3813959810520629E-2</c:v>
                </c:pt>
                <c:pt idx="997">
                  <c:v>2.3819721418316949E-2</c:v>
                </c:pt>
                <c:pt idx="998">
                  <c:v>2.3825382547073955E-2</c:v>
                </c:pt>
                <c:pt idx="999">
                  <c:v>2.3830943196373813E-2</c:v>
                </c:pt>
                <c:pt idx="1000">
                  <c:v>2.3837550908162881E-2</c:v>
                </c:pt>
                <c:pt idx="1001">
                  <c:v>2.3841763054964046E-2</c:v>
                </c:pt>
                <c:pt idx="1002">
                  <c:v>2.3847022263455663E-2</c:v>
                </c:pt>
                <c:pt idx="1003">
                  <c:v>2.3852180990889916E-2</c:v>
                </c:pt>
                <c:pt idx="1004">
                  <c:v>2.3859479009434373E-2</c:v>
                </c:pt>
                <c:pt idx="1005">
                  <c:v>2.3864423063466526E-2</c:v>
                </c:pt>
                <c:pt idx="1006">
                  <c:v>2.386926662229874E-2</c:v>
                </c:pt>
                <c:pt idx="1007">
                  <c:v>2.3874009685565425E-2</c:v>
                </c:pt>
                <c:pt idx="1008">
                  <c:v>2.387865225290892E-2</c:v>
                </c:pt>
                <c:pt idx="1009">
                  <c:v>2.3882109083124832E-2</c:v>
                </c:pt>
                <c:pt idx="1010">
                  <c:v>2.3886557545696872E-2</c:v>
                </c:pt>
                <c:pt idx="1011">
                  <c:v>2.3890905517844469E-2</c:v>
                </c:pt>
                <c:pt idx="1012">
                  <c:v>2.3895152999240766E-2</c:v>
                </c:pt>
                <c:pt idx="1013">
                  <c:v>2.3900357638763442E-2</c:v>
                </c:pt>
                <c:pt idx="1014">
                  <c:v>2.3904397223466559E-2</c:v>
                </c:pt>
                <c:pt idx="1015">
                  <c:v>2.3908336309950765E-2</c:v>
                </c:pt>
                <c:pt idx="1016">
                  <c:v>2.3912174897917419E-2</c:v>
                </c:pt>
                <c:pt idx="1017">
                  <c:v>2.3915912987077573E-2</c:v>
                </c:pt>
                <c:pt idx="1018">
                  <c:v>2.391955057714933E-2</c:v>
                </c:pt>
                <c:pt idx="1019">
                  <c:v>2.3923087667856953E-2</c:v>
                </c:pt>
                <c:pt idx="1020">
                  <c:v>2.3926524258934399E-2</c:v>
                </c:pt>
                <c:pt idx="1021">
                  <c:v>2.3929860350120912E-2</c:v>
                </c:pt>
                <c:pt idx="1022">
                  <c:v>2.3933096749527195E-2</c:v>
                </c:pt>
                <c:pt idx="1023">
                  <c:v>2.3936237498730421E-2</c:v>
                </c:pt>
                <c:pt idx="1024">
                  <c:v>2.3939287447689788E-2</c:v>
                </c:pt>
                <c:pt idx="1025">
                  <c:v>2.3942251446385641E-2</c:v>
                </c:pt>
                <c:pt idx="1026">
                  <c:v>2.3945134344819468E-2</c:v>
                </c:pt>
                <c:pt idx="1027">
                  <c:v>2.394794099301302E-2</c:v>
                </c:pt>
                <c:pt idx="1028">
                  <c:v>2.3950676241002142E-2</c:v>
                </c:pt>
                <c:pt idx="1029">
                  <c:v>2.3953344938846457E-2</c:v>
                </c:pt>
                <c:pt idx="1030">
                  <c:v>2.3954991236969647E-2</c:v>
                </c:pt>
                <c:pt idx="1031">
                  <c:v>2.3957544199011367E-2</c:v>
                </c:pt>
                <c:pt idx="1032">
                  <c:v>2.3960044997061707E-2</c:v>
                </c:pt>
                <c:pt idx="1033">
                  <c:v>2.3962498534214921E-2</c:v>
                </c:pt>
                <c:pt idx="1034">
                  <c:v>2.3965859928927382E-2</c:v>
                </c:pt>
                <c:pt idx="1035">
                  <c:v>2.3968230668873346E-2</c:v>
                </c:pt>
                <c:pt idx="1036">
                  <c:v>2.3970564649792372E-2</c:v>
                </c:pt>
                <c:pt idx="1037">
                  <c:v>2.3972861873980192E-2</c:v>
                </c:pt>
                <c:pt idx="1038">
                  <c:v>2.3975122341368969E-2</c:v>
                </c:pt>
                <c:pt idx="1039">
                  <c:v>2.3977346051898805E-2</c:v>
                </c:pt>
                <c:pt idx="1040">
                  <c:v>2.3979533005508025E-2</c:v>
                </c:pt>
                <c:pt idx="1041">
                  <c:v>2.3981683202134969E-2</c:v>
                </c:pt>
                <c:pt idx="1042">
                  <c:v>2.3983796641722375E-2</c:v>
                </c:pt>
                <c:pt idx="1043">
                  <c:v>2.3984945426179377E-2</c:v>
                </c:pt>
                <c:pt idx="1044">
                  <c:v>2.3986987843204702E-2</c:v>
                </c:pt>
                <c:pt idx="1045">
                  <c:v>2.3988993505417496E-2</c:v>
                </c:pt>
                <c:pt idx="1046">
                  <c:v>2.3990962412765219E-2</c:v>
                </c:pt>
                <c:pt idx="1047">
                  <c:v>2.3993167586561139E-2</c:v>
                </c:pt>
                <c:pt idx="1048">
                  <c:v>2.399505773329973E-2</c:v>
                </c:pt>
                <c:pt idx="1049">
                  <c:v>2.3996911125005807E-2</c:v>
                </c:pt>
                <c:pt idx="1050">
                  <c:v>2.399872776162772E-2</c:v>
                </c:pt>
                <c:pt idx="1051">
                  <c:v>2.4000507643119156E-2</c:v>
                </c:pt>
                <c:pt idx="1052">
                  <c:v>2.4001345541839438E-2</c:v>
                </c:pt>
                <c:pt idx="1053">
                  <c:v>2.4003054426250024E-2</c:v>
                </c:pt>
                <c:pt idx="1054">
                  <c:v>2.4004726557789589E-2</c:v>
                </c:pt>
                <c:pt idx="1055">
                  <c:v>2.4006361936414009E-2</c:v>
                </c:pt>
                <c:pt idx="1056">
                  <c:v>2.4009750680218257E-2</c:v>
                </c:pt>
                <c:pt idx="1057">
                  <c:v>2.4011307506636412E-2</c:v>
                </c:pt>
                <c:pt idx="1058">
                  <c:v>2.4012827575194875E-2</c:v>
                </c:pt>
                <c:pt idx="1059">
                  <c:v>2.4014310885852246E-2</c:v>
                </c:pt>
                <c:pt idx="1060">
                  <c:v>2.4015757438567115E-2</c:v>
                </c:pt>
                <c:pt idx="1061">
                  <c:v>2.4016284915526067E-2</c:v>
                </c:pt>
                <c:pt idx="1062">
                  <c:v>2.4017660487567507E-2</c:v>
                </c:pt>
                <c:pt idx="1063">
                  <c:v>2.4018999303960127E-2</c:v>
                </c:pt>
                <c:pt idx="1064">
                  <c:v>2.4020301364665632E-2</c:v>
                </c:pt>
                <c:pt idx="1065">
                  <c:v>2.402243883164646E-2</c:v>
                </c:pt>
                <c:pt idx="1066">
                  <c:v>2.4023664835903801E-2</c:v>
                </c:pt>
                <c:pt idx="1067">
                  <c:v>2.4024854081961412E-2</c:v>
                </c:pt>
                <c:pt idx="1068">
                  <c:v>2.4026006569785811E-2</c:v>
                </c:pt>
                <c:pt idx="1069">
                  <c:v>2.4027122299344408E-2</c:v>
                </c:pt>
                <c:pt idx="1070">
                  <c:v>2.4028201270607251E-2</c:v>
                </c:pt>
                <c:pt idx="1071">
                  <c:v>2.4029243483543506E-2</c:v>
                </c:pt>
                <c:pt idx="1072">
                  <c:v>2.4030248938124985E-2</c:v>
                </c:pt>
                <c:pt idx="1073">
                  <c:v>2.4031217634323494E-2</c:v>
                </c:pt>
                <c:pt idx="1074">
                  <c:v>2.4032149572113488E-2</c:v>
                </c:pt>
                <c:pt idx="1075">
                  <c:v>2.403304475146854E-2</c:v>
                </c:pt>
                <c:pt idx="1076">
                  <c:v>2.403390317236398E-2</c:v>
                </c:pt>
                <c:pt idx="1077">
                  <c:v>2.4034724834775145E-2</c:v>
                </c:pt>
                <c:pt idx="1078">
                  <c:v>2.4035509738680013E-2</c:v>
                </c:pt>
                <c:pt idx="1079">
                  <c:v>2.4036257884057437E-2</c:v>
                </c:pt>
                <c:pt idx="1080">
                  <c:v>2.4036969270886277E-2</c:v>
                </c:pt>
                <c:pt idx="1081">
                  <c:v>2.4037643899147153E-2</c:v>
                </c:pt>
                <c:pt idx="1082">
                  <c:v>2.4038281768820682E-2</c:v>
                </c:pt>
                <c:pt idx="1083">
                  <c:v>2.4038056896310531E-2</c:v>
                </c:pt>
                <c:pt idx="1084">
                  <c:v>2.403862383714897E-2</c:v>
                </c:pt>
                <c:pt idx="1085">
                  <c:v>2.4039154021763251E-2</c:v>
                </c:pt>
                <c:pt idx="1086">
                  <c:v>2.403964745014002E-2</c:v>
                </c:pt>
                <c:pt idx="1087">
                  <c:v>2.4040919737804662E-2</c:v>
                </c:pt>
                <c:pt idx="1088">
                  <c:v>2.4041337055622888E-2</c:v>
                </c:pt>
                <c:pt idx="1089">
                  <c:v>2.4041717614751577E-2</c:v>
                </c:pt>
                <c:pt idx="1090">
                  <c:v>2.4042061415181924E-2</c:v>
                </c:pt>
                <c:pt idx="1091">
                  <c:v>2.4042368456901594E-2</c:v>
                </c:pt>
                <c:pt idx="1092">
                  <c:v>2.4042638739905302E-2</c:v>
                </c:pt>
                <c:pt idx="1093">
                  <c:v>2.4042872264183356E-2</c:v>
                </c:pt>
                <c:pt idx="1094">
                  <c:v>2.4043069029731353E-2</c:v>
                </c:pt>
                <c:pt idx="1095">
                  <c:v>2.4042434272960794E-2</c:v>
                </c:pt>
                <c:pt idx="1096">
                  <c:v>2.4041767777001771E-2</c:v>
                </c:pt>
                <c:pt idx="1097">
                  <c:v>2.4041859505527275E-2</c:v>
                </c:pt>
                <c:pt idx="1098">
                  <c:v>2.4041914480133562E-2</c:v>
                </c:pt>
                <c:pt idx="1099">
                  <c:v>2.4041932700819731E-2</c:v>
                </c:pt>
                <c:pt idx="1100">
                  <c:v>2.4041914167583982E-2</c:v>
                </c:pt>
                <c:pt idx="1101">
                  <c:v>2.4041858880429017E-2</c:v>
                </c:pt>
                <c:pt idx="1102">
                  <c:v>2.4041766839353936E-2</c:v>
                </c:pt>
                <c:pt idx="1103">
                  <c:v>2.4041638044363236E-2</c:v>
                </c:pt>
                <c:pt idx="1104">
                  <c:v>2.4040700939204684E-2</c:v>
                </c:pt>
                <c:pt idx="1105">
                  <c:v>2.4041270192646704E-2</c:v>
                </c:pt>
                <c:pt idx="1106">
                  <c:v>2.404026485887345E-2</c:v>
                </c:pt>
                <c:pt idx="1107">
                  <c:v>2.4039991691478853E-2</c:v>
                </c:pt>
                <c:pt idx="1108">
                  <c:v>2.4041964079408267E-2</c:v>
                </c:pt>
                <c:pt idx="1109">
                  <c:v>2.4041609463902335E-2</c:v>
                </c:pt>
                <c:pt idx="1110">
                  <c:v>2.4041218089698939E-2</c:v>
                </c:pt>
                <c:pt idx="1111">
                  <c:v>2.4040789956811293E-2</c:v>
                </c:pt>
                <c:pt idx="1112">
                  <c:v>2.4040325065249092E-2</c:v>
                </c:pt>
                <c:pt idx="1113">
                  <c:v>2.4039076133186274E-2</c:v>
                </c:pt>
                <c:pt idx="1114">
                  <c:v>2.4038540385113528E-2</c:v>
                </c:pt>
                <c:pt idx="1115">
                  <c:v>2.4037967880818412E-2</c:v>
                </c:pt>
                <c:pt idx="1116">
                  <c:v>2.403735862031962E-2</c:v>
                </c:pt>
                <c:pt idx="1117">
                  <c:v>2.4037449227818315E-2</c:v>
                </c:pt>
                <c:pt idx="1118">
                  <c:v>2.4036763784518852E-2</c:v>
                </c:pt>
                <c:pt idx="1119">
                  <c:v>2.4036041582656709E-2</c:v>
                </c:pt>
                <c:pt idx="1120">
                  <c:v>2.4035282622252151E-2</c:v>
                </c:pt>
                <c:pt idx="1121">
                  <c:v>2.4034486903326314E-2</c:v>
                </c:pt>
                <c:pt idx="1122">
                  <c:v>2.4033654425900348E-2</c:v>
                </c:pt>
                <c:pt idx="1123">
                  <c:v>2.4032785189998032E-2</c:v>
                </c:pt>
                <c:pt idx="1124">
                  <c:v>2.4031879195643157E-2</c:v>
                </c:pt>
                <c:pt idx="1125">
                  <c:v>2.4030936442859505E-2</c:v>
                </c:pt>
                <c:pt idx="1126">
                  <c:v>2.4029956931675263E-2</c:v>
                </c:pt>
                <c:pt idx="1127">
                  <c:v>2.4028940662116867E-2</c:v>
                </c:pt>
                <c:pt idx="1128">
                  <c:v>2.40278876342125E-2</c:v>
                </c:pt>
                <c:pt idx="1129">
                  <c:v>2.4026797847990354E-2</c:v>
                </c:pt>
                <c:pt idx="1130">
                  <c:v>2.4025671303480382E-2</c:v>
                </c:pt>
                <c:pt idx="1131">
                  <c:v>2.4024508000715178E-2</c:v>
                </c:pt>
                <c:pt idx="1132">
                  <c:v>2.4023307939725576E-2</c:v>
                </c:pt>
                <c:pt idx="1133">
                  <c:v>2.4022071120545049E-2</c:v>
                </c:pt>
                <c:pt idx="1134">
                  <c:v>2.4020797543207954E-2</c:v>
                </c:pt>
                <c:pt idx="1135">
                  <c:v>2.4018799020051364E-2</c:v>
                </c:pt>
                <c:pt idx="1136">
                  <c:v>2.4017454640285783E-2</c:v>
                </c:pt>
                <c:pt idx="1137">
                  <c:v>2.4016073504874946E-2</c:v>
                </c:pt>
                <c:pt idx="1138">
                  <c:v>2.4015335653011876E-2</c:v>
                </c:pt>
                <c:pt idx="1139">
                  <c:v>2.4013878285440774E-2</c:v>
                </c:pt>
                <c:pt idx="1140">
                  <c:v>2.4012384159938623E-2</c:v>
                </c:pt>
                <c:pt idx="1141">
                  <c:v>2.401085327654771E-2</c:v>
                </c:pt>
                <c:pt idx="1142">
                  <c:v>2.4009285635309442E-2</c:v>
                </c:pt>
                <c:pt idx="1143">
                  <c:v>2.4007681236268744E-2</c:v>
                </c:pt>
                <c:pt idx="1144">
                  <c:v>2.4006040079467897E-2</c:v>
                </c:pt>
                <c:pt idx="1145">
                  <c:v>2.4004362164953597E-2</c:v>
                </c:pt>
                <c:pt idx="1146">
                  <c:v>2.4002647492772533E-2</c:v>
                </c:pt>
                <c:pt idx="1147">
                  <c:v>2.4000896062971393E-2</c:v>
                </c:pt>
                <c:pt idx="1148">
                  <c:v>2.399780219984687E-2</c:v>
                </c:pt>
                <c:pt idx="1149">
                  <c:v>2.399598274456902E-2</c:v>
                </c:pt>
                <c:pt idx="1150">
                  <c:v>2.3994126536611964E-2</c:v>
                </c:pt>
                <c:pt idx="1151">
                  <c:v>2.3991960152873935E-2</c:v>
                </c:pt>
                <c:pt idx="1152">
                  <c:v>2.3990025189344368E-2</c:v>
                </c:pt>
                <c:pt idx="1153">
                  <c:v>2.398805347329859E-2</c:v>
                </c:pt>
                <c:pt idx="1154">
                  <c:v>2.3986045004788823E-2</c:v>
                </c:pt>
                <c:pt idx="1155">
                  <c:v>2.3983999783867303E-2</c:v>
                </c:pt>
                <c:pt idx="1156">
                  <c:v>2.3981287038846048E-2</c:v>
                </c:pt>
                <c:pt idx="1157">
                  <c:v>2.3979171077046765E-2</c:v>
                </c:pt>
                <c:pt idx="1158">
                  <c:v>2.397701836539699E-2</c:v>
                </c:pt>
                <c:pt idx="1159">
                  <c:v>2.397482890395318E-2</c:v>
                </c:pt>
                <c:pt idx="1160">
                  <c:v>2.3974461087251712E-2</c:v>
                </c:pt>
                <c:pt idx="1161">
                  <c:v>2.3972189805339696E-2</c:v>
                </c:pt>
                <c:pt idx="1162">
                  <c:v>2.396988176664978E-2</c:v>
                </c:pt>
                <c:pt idx="1163">
                  <c:v>2.3967536971244513E-2</c:v>
                </c:pt>
                <c:pt idx="1164">
                  <c:v>2.3965155419189962E-2</c:v>
                </c:pt>
                <c:pt idx="1165">
                  <c:v>2.3962131777273243E-2</c:v>
                </c:pt>
                <c:pt idx="1166">
                  <c:v>2.3959679498086556E-2</c:v>
                </c:pt>
                <c:pt idx="1167">
                  <c:v>2.3957190464833678E-2</c:v>
                </c:pt>
                <c:pt idx="1168">
                  <c:v>2.3954664677583191E-2</c:v>
                </c:pt>
                <c:pt idx="1169">
                  <c:v>2.3952696311505418E-2</c:v>
                </c:pt>
                <c:pt idx="1170">
                  <c:v>2.3950094220968197E-2</c:v>
                </c:pt>
                <c:pt idx="1171">
                  <c:v>2.394745537426269E-2</c:v>
                </c:pt>
                <c:pt idx="1172">
                  <c:v>2.3944779771462008E-2</c:v>
                </c:pt>
                <c:pt idx="1173">
                  <c:v>2.3942067412641033E-2</c:v>
                </c:pt>
                <c:pt idx="1174">
                  <c:v>2.3939318297872884E-2</c:v>
                </c:pt>
                <c:pt idx="1175">
                  <c:v>2.3936532427235081E-2</c:v>
                </c:pt>
                <c:pt idx="1176">
                  <c:v>2.393370980080339E-2</c:v>
                </c:pt>
                <c:pt idx="1177">
                  <c:v>2.3930850418656207E-2</c:v>
                </c:pt>
                <c:pt idx="1178">
                  <c:v>2.3927954296631922E-2</c:v>
                </c:pt>
                <c:pt idx="1179">
                  <c:v>2.3925021715276631E-2</c:v>
                </c:pt>
                <c:pt idx="1180">
                  <c:v>2.3922053174781559E-2</c:v>
                </c:pt>
                <c:pt idx="1181">
                  <c:v>2.3919049181983714E-2</c:v>
                </c:pt>
                <c:pt idx="1182">
                  <c:v>2.3916010243722748E-2</c:v>
                </c:pt>
                <c:pt idx="1183">
                  <c:v>2.3912936866836564E-2</c:v>
                </c:pt>
                <c:pt idx="1184">
                  <c:v>2.3909829558162163E-2</c:v>
                </c:pt>
                <c:pt idx="1185">
                  <c:v>2.3906688824533919E-2</c:v>
                </c:pt>
                <c:pt idx="1186">
                  <c:v>2.3903515172787965E-2</c:v>
                </c:pt>
                <c:pt idx="1187">
                  <c:v>2.3899763123595607E-2</c:v>
                </c:pt>
                <c:pt idx="1188">
                  <c:v>2.3896527543452381E-2</c:v>
                </c:pt>
                <c:pt idx="1189">
                  <c:v>2.3893260553389299E-2</c:v>
                </c:pt>
                <c:pt idx="1190">
                  <c:v>2.3890501521316162E-2</c:v>
                </c:pt>
                <c:pt idx="1191">
                  <c:v>2.3887170874839055E-2</c:v>
                </c:pt>
                <c:pt idx="1192">
                  <c:v>2.3883810118299653E-2</c:v>
                </c:pt>
                <c:pt idx="1193">
                  <c:v>2.3880419267534578E-2</c:v>
                </c:pt>
                <c:pt idx="1194">
                  <c:v>2.3876998322619587E-2</c:v>
                </c:pt>
                <c:pt idx="1195">
                  <c:v>2.3873547283631325E-2</c:v>
                </c:pt>
                <c:pt idx="1196">
                  <c:v>2.3870066150649079E-2</c:v>
                </c:pt>
                <c:pt idx="1197">
                  <c:v>2.3866554923751244E-2</c:v>
                </c:pt>
                <c:pt idx="1198">
                  <c:v>2.3863013603015348E-2</c:v>
                </c:pt>
                <c:pt idx="1199">
                  <c:v>2.3859442188525083E-2</c:v>
                </c:pt>
                <c:pt idx="1200">
                  <c:v>2.3854810273372985E-2</c:v>
                </c:pt>
                <c:pt idx="1201">
                  <c:v>2.3851183443358879E-2</c:v>
                </c:pt>
                <c:pt idx="1202">
                  <c:v>2.3847526523669418E-2</c:v>
                </c:pt>
                <c:pt idx="1203">
                  <c:v>2.3843310342483982E-2</c:v>
                </c:pt>
                <c:pt idx="1204">
                  <c:v>2.3839588945193026E-2</c:v>
                </c:pt>
                <c:pt idx="1205">
                  <c:v>2.3835837458485165E-2</c:v>
                </c:pt>
                <c:pt idx="1206">
                  <c:v>2.383205588243964E-2</c:v>
                </c:pt>
                <c:pt idx="1207">
                  <c:v>2.3828244217144703E-2</c:v>
                </c:pt>
                <c:pt idx="1208">
                  <c:v>2.3823906431528694E-2</c:v>
                </c:pt>
                <c:pt idx="1209">
                  <c:v>2.3820036989015511E-2</c:v>
                </c:pt>
                <c:pt idx="1210">
                  <c:v>2.3816137459417408E-2</c:v>
                </c:pt>
                <c:pt idx="1211">
                  <c:v>2.381220784281907E-2</c:v>
                </c:pt>
                <c:pt idx="1212">
                  <c:v>2.3809220761811231E-2</c:v>
                </c:pt>
                <c:pt idx="1213">
                  <c:v>2.3806676293902145E-2</c:v>
                </c:pt>
                <c:pt idx="1214">
                  <c:v>2.3802644361049011E-2</c:v>
                </c:pt>
                <c:pt idx="1215">
                  <c:v>2.3798582332015591E-2</c:v>
                </c:pt>
                <c:pt idx="1216">
                  <c:v>2.3794490206897587E-2</c:v>
                </c:pt>
                <c:pt idx="1217">
                  <c:v>2.3788946817340093E-2</c:v>
                </c:pt>
                <c:pt idx="1218">
                  <c:v>2.3782419642051151E-2</c:v>
                </c:pt>
                <c:pt idx="1219">
                  <c:v>2.3778227297827265E-2</c:v>
                </c:pt>
                <c:pt idx="1220">
                  <c:v>2.3774004863654909E-2</c:v>
                </c:pt>
                <c:pt idx="1221">
                  <c:v>2.3770215199865351E-2</c:v>
                </c:pt>
                <c:pt idx="1222">
                  <c:v>2.3765930158626134E-2</c:v>
                </c:pt>
                <c:pt idx="1223">
                  <c:v>2.3761615025826962E-2</c:v>
                </c:pt>
                <c:pt idx="1224">
                  <c:v>2.3757269801565613E-2</c:v>
                </c:pt>
                <c:pt idx="1225">
                  <c:v>2.3752894485939001E-2</c:v>
                </c:pt>
                <c:pt idx="1226">
                  <c:v>2.3748489079047544E-2</c:v>
                </c:pt>
                <c:pt idx="1227">
                  <c:v>2.3744053580989907E-2</c:v>
                </c:pt>
                <c:pt idx="1228">
                  <c:v>2.3739587991868285E-2</c:v>
                </c:pt>
                <c:pt idx="1229">
                  <c:v>2.3735092311782221E-2</c:v>
                </c:pt>
                <c:pt idx="1230">
                  <c:v>2.3730566540833019E-2</c:v>
                </c:pt>
                <c:pt idx="1231">
                  <c:v>2.3726010679123756E-2</c:v>
                </c:pt>
                <c:pt idx="1232">
                  <c:v>2.3721424726758377E-2</c:v>
                </c:pt>
                <c:pt idx="1233">
                  <c:v>2.3716808683839071E-2</c:v>
                </c:pt>
                <c:pt idx="1234">
                  <c:v>2.3712162550470674E-2</c:v>
                </c:pt>
                <c:pt idx="1235">
                  <c:v>2.3707486326758016E-2</c:v>
                </c:pt>
                <c:pt idx="1236">
                  <c:v>2.3702780012807685E-2</c:v>
                </c:pt>
                <c:pt idx="1237">
                  <c:v>2.3698043608726283E-2</c:v>
                </c:pt>
                <c:pt idx="1238">
                  <c:v>2.3692855778162516E-2</c:v>
                </c:pt>
                <c:pt idx="1239">
                  <c:v>2.3688061653668664E-2</c:v>
                </c:pt>
                <c:pt idx="1240">
                  <c:v>2.3683237441243597E-2</c:v>
                </c:pt>
                <c:pt idx="1241">
                  <c:v>2.3678383140995077E-2</c:v>
                </c:pt>
                <c:pt idx="1242">
                  <c:v>2.367391024011738E-2</c:v>
                </c:pt>
                <c:pt idx="1243">
                  <c:v>2.3668993297519703E-2</c:v>
                </c:pt>
                <c:pt idx="1244">
                  <c:v>2.3664046265554722E-2</c:v>
                </c:pt>
                <c:pt idx="1245">
                  <c:v>2.3659069144335201E-2</c:v>
                </c:pt>
                <c:pt idx="1246">
                  <c:v>2.3654061933971252E-2</c:v>
                </c:pt>
                <c:pt idx="1247">
                  <c:v>2.3649024634579165E-2</c:v>
                </c:pt>
                <c:pt idx="1248">
                  <c:v>2.3643957246271694E-2</c:v>
                </c:pt>
                <c:pt idx="1249">
                  <c:v>2.3638859769161604E-2</c:v>
                </c:pt>
                <c:pt idx="1250">
                  <c:v>2.3633732203366939E-2</c:v>
                </c:pt>
                <c:pt idx="1251">
                  <c:v>2.3628185332411782E-2</c:v>
                </c:pt>
                <c:pt idx="1252">
                  <c:v>2.3623000073415466E-2</c:v>
                </c:pt>
                <c:pt idx="1253">
                  <c:v>2.3617784727943202E-2</c:v>
                </c:pt>
                <c:pt idx="1254">
                  <c:v>2.361253929611077E-2</c:v>
                </c:pt>
                <c:pt idx="1255">
                  <c:v>2.3607263778036625E-2</c:v>
                </c:pt>
                <c:pt idx="1256">
                  <c:v>2.3601958173837433E-2</c:v>
                </c:pt>
                <c:pt idx="1257">
                  <c:v>2.3596622483634321E-2</c:v>
                </c:pt>
                <c:pt idx="1258">
                  <c:v>2.3591256707544854E-2</c:v>
                </c:pt>
                <c:pt idx="1259">
                  <c:v>2.3585860845689258E-2</c:v>
                </c:pt>
                <c:pt idx="1260">
                  <c:v>2.3580434898187771E-2</c:v>
                </c:pt>
                <c:pt idx="1261">
                  <c:v>2.3574614347328538E-2</c:v>
                </c:pt>
                <c:pt idx="1262">
                  <c:v>2.3569130730969692E-2</c:v>
                </c:pt>
                <c:pt idx="1263">
                  <c:v>2.3563617031176955E-2</c:v>
                </c:pt>
                <c:pt idx="1264">
                  <c:v>2.3558787036436837E-2</c:v>
                </c:pt>
                <c:pt idx="1265">
                  <c:v>2.355320815465619E-2</c:v>
                </c:pt>
                <c:pt idx="1266">
                  <c:v>2.3547599186128147E-2</c:v>
                </c:pt>
                <c:pt idx="1267">
                  <c:v>2.3541960130978683E-2</c:v>
                </c:pt>
                <c:pt idx="1268">
                  <c:v>2.3536290989335538E-2</c:v>
                </c:pt>
                <c:pt idx="1269">
                  <c:v>2.3530247536897569E-2</c:v>
                </c:pt>
                <c:pt idx="1270">
                  <c:v>2.3524520739733476E-2</c:v>
                </c:pt>
                <c:pt idx="1271">
                  <c:v>2.3518763858295044E-2</c:v>
                </c:pt>
                <c:pt idx="1272">
                  <c:v>2.3512976892712305E-2</c:v>
                </c:pt>
                <c:pt idx="1273">
                  <c:v>2.3507493988224094E-2</c:v>
                </c:pt>
                <c:pt idx="1274">
                  <c:v>2.3501644330334786E-2</c:v>
                </c:pt>
                <c:pt idx="1275">
                  <c:v>2.3495764586863564E-2</c:v>
                </c:pt>
                <c:pt idx="1276">
                  <c:v>2.3489854757943449E-2</c:v>
                </c:pt>
                <c:pt idx="1277">
                  <c:v>2.3483914843708348E-2</c:v>
                </c:pt>
                <c:pt idx="1278">
                  <c:v>2.3477944844292161E-2</c:v>
                </c:pt>
                <c:pt idx="1279">
                  <c:v>2.3471944759830551E-2</c:v>
                </c:pt>
                <c:pt idx="1280">
                  <c:v>2.3465914590459189E-2</c:v>
                </c:pt>
                <c:pt idx="1281">
                  <c:v>2.3459854336313733E-2</c:v>
                </c:pt>
                <c:pt idx="1282">
                  <c:v>2.3453763997533371E-2</c:v>
                </c:pt>
                <c:pt idx="1283">
                  <c:v>2.3447643574252008E-2</c:v>
                </c:pt>
                <c:pt idx="1284">
                  <c:v>2.3441493066612355E-2</c:v>
                </c:pt>
                <c:pt idx="1285">
                  <c:v>2.3435312474750079E-2</c:v>
                </c:pt>
                <c:pt idx="1286">
                  <c:v>2.3429101798807007E-2</c:v>
                </c:pt>
                <c:pt idx="1287">
                  <c:v>2.3422861038921449E-2</c:v>
                </c:pt>
                <c:pt idx="1288">
                  <c:v>2.3416590195237879E-2</c:v>
                </c:pt>
                <c:pt idx="1289">
                  <c:v>2.3410289267895481E-2</c:v>
                </c:pt>
                <c:pt idx="1290">
                  <c:v>2.3403667274487311E-2</c:v>
                </c:pt>
                <c:pt idx="1291">
                  <c:v>2.3397308735538205E-2</c:v>
                </c:pt>
                <c:pt idx="1292">
                  <c:v>2.3390920115162958E-2</c:v>
                </c:pt>
                <c:pt idx="1293">
                  <c:v>2.3384501413504066E-2</c:v>
                </c:pt>
                <c:pt idx="1294">
                  <c:v>2.3378333381329518E-2</c:v>
                </c:pt>
                <c:pt idx="1295">
                  <c:v>2.3371851955057553E-2</c:v>
                </c:pt>
                <c:pt idx="1296">
                  <c:v>2.3365340446138957E-2</c:v>
                </c:pt>
                <c:pt idx="1297">
                  <c:v>2.3358798854721734E-2</c:v>
                </c:pt>
                <c:pt idx="1298">
                  <c:v>2.3352227180953877E-2</c:v>
                </c:pt>
                <c:pt idx="1299">
                  <c:v>2.3345625424983384E-2</c:v>
                </c:pt>
                <c:pt idx="1300">
                  <c:v>2.3338993586960899E-2</c:v>
                </c:pt>
                <c:pt idx="1301">
                  <c:v>2.3332331667035296E-2</c:v>
                </c:pt>
                <c:pt idx="1302">
                  <c:v>2.3325639665358982E-2</c:v>
                </c:pt>
                <c:pt idx="1303">
                  <c:v>2.3318402099466586E-2</c:v>
                </c:pt>
                <c:pt idx="1304">
                  <c:v>2.3311655091604343E-2</c:v>
                </c:pt>
                <c:pt idx="1305">
                  <c:v>2.3304878006008459E-2</c:v>
                </c:pt>
                <c:pt idx="1306">
                  <c:v>2.3298070842825723E-2</c:v>
                </c:pt>
                <c:pt idx="1307">
                  <c:v>2.3290254398256629E-2</c:v>
                </c:pt>
                <c:pt idx="1308">
                  <c:v>2.3283382783612527E-2</c:v>
                </c:pt>
                <c:pt idx="1309">
                  <c:v>2.3276481091858845E-2</c:v>
                </c:pt>
                <c:pt idx="1310">
                  <c:v>2.3269549323147769E-2</c:v>
                </c:pt>
                <c:pt idx="1311">
                  <c:v>2.3262587477631488E-2</c:v>
                </c:pt>
                <c:pt idx="1312">
                  <c:v>2.3255595555466687E-2</c:v>
                </c:pt>
                <c:pt idx="1313">
                  <c:v>2.3248341693848804E-2</c:v>
                </c:pt>
                <c:pt idx="1314">
                  <c:v>2.3241292214834227E-2</c:v>
                </c:pt>
                <c:pt idx="1315">
                  <c:v>2.3234212661397073E-2</c:v>
                </c:pt>
                <c:pt idx="1316">
                  <c:v>2.3227774527023543E-2</c:v>
                </c:pt>
                <c:pt idx="1317">
                  <c:v>2.3220627020565265E-2</c:v>
                </c:pt>
                <c:pt idx="1318">
                  <c:v>2.3213449434881926E-2</c:v>
                </c:pt>
                <c:pt idx="1319">
                  <c:v>2.3206241770135614E-2</c:v>
                </c:pt>
                <c:pt idx="1320">
                  <c:v>2.319900402649018E-2</c:v>
                </c:pt>
                <c:pt idx="1321">
                  <c:v>2.3191525638307557E-2</c:v>
                </c:pt>
                <c:pt idx="1322">
                  <c:v>2.3184230347946845E-2</c:v>
                </c:pt>
                <c:pt idx="1323">
                  <c:v>2.3176904980927476E-2</c:v>
                </c:pt>
                <c:pt idx="1324">
                  <c:v>2.3169549537412428E-2</c:v>
                </c:pt>
                <c:pt idx="1325">
                  <c:v>2.3162364130512047E-2</c:v>
                </c:pt>
                <c:pt idx="1326">
                  <c:v>2.3154945916927828E-2</c:v>
                </c:pt>
                <c:pt idx="1327">
                  <c:v>2.3147497625602927E-2</c:v>
                </c:pt>
                <c:pt idx="1328">
                  <c:v>2.3140019256708239E-2</c:v>
                </c:pt>
                <c:pt idx="1329">
                  <c:v>2.313251081041115E-2</c:v>
                </c:pt>
                <c:pt idx="1330">
                  <c:v>2.3124972286880794E-2</c:v>
                </c:pt>
                <c:pt idx="1331">
                  <c:v>2.3117403686288958E-2</c:v>
                </c:pt>
                <c:pt idx="1332">
                  <c:v>2.3109805008806543E-2</c:v>
                </c:pt>
                <c:pt idx="1333">
                  <c:v>2.3102176254607094E-2</c:v>
                </c:pt>
                <c:pt idx="1334">
                  <c:v>2.3094517423859748E-2</c:v>
                </c:pt>
                <c:pt idx="1335">
                  <c:v>2.3086828516739814E-2</c:v>
                </c:pt>
                <c:pt idx="1336">
                  <c:v>2.3079109533420839E-2</c:v>
                </c:pt>
                <c:pt idx="1337">
                  <c:v>2.3071360474077245E-2</c:v>
                </c:pt>
                <c:pt idx="1338">
                  <c:v>2.306358133888434E-2</c:v>
                </c:pt>
                <c:pt idx="1339">
                  <c:v>2.3055772128019191E-2</c:v>
                </c:pt>
                <c:pt idx="1340">
                  <c:v>2.3047932841657109E-2</c:v>
                </c:pt>
                <c:pt idx="1341">
                  <c:v>2.3040063479976038E-2</c:v>
                </c:pt>
                <c:pt idx="1342">
                  <c:v>2.3032008664292808E-2</c:v>
                </c:pt>
                <c:pt idx="1343">
                  <c:v>2.3024081799399888E-2</c:v>
                </c:pt>
                <c:pt idx="1344">
                  <c:v>2.3016124861430377E-2</c:v>
                </c:pt>
                <c:pt idx="1345">
                  <c:v>2.3008137850562396E-2</c:v>
                </c:pt>
                <c:pt idx="1346">
                  <c:v>2.3000120766974958E-2</c:v>
                </c:pt>
                <c:pt idx="1347">
                  <c:v>2.2992215738197475E-2</c:v>
                </c:pt>
                <c:pt idx="1348">
                  <c:v>2.2984135854303082E-2</c:v>
                </c:pt>
                <c:pt idx="1349">
                  <c:v>2.2976025896531801E-2</c:v>
                </c:pt>
                <c:pt idx="1350">
                  <c:v>2.2967885865067744E-2</c:v>
                </c:pt>
                <c:pt idx="1351">
                  <c:v>2.2959715760095905E-2</c:v>
                </c:pt>
                <c:pt idx="1352">
                  <c:v>2.2951515581800409E-2</c:v>
                </c:pt>
                <c:pt idx="1353">
                  <c:v>2.2943285330364483E-2</c:v>
                </c:pt>
                <c:pt idx="1354">
                  <c:v>2.2935025005977532E-2</c:v>
                </c:pt>
                <c:pt idx="1355">
                  <c:v>2.2926492685976539E-2</c:v>
                </c:pt>
                <c:pt idx="1356">
                  <c:v>2.2918177553817087E-2</c:v>
                </c:pt>
                <c:pt idx="1357">
                  <c:v>2.2909832352630173E-2</c:v>
                </c:pt>
                <c:pt idx="1358">
                  <c:v>2.2901457082598598E-2</c:v>
                </c:pt>
                <c:pt idx="1359">
                  <c:v>2.2893051743906965E-2</c:v>
                </c:pt>
                <c:pt idx="1360">
                  <c:v>2.2884616336741683E-2</c:v>
                </c:pt>
                <c:pt idx="1361">
                  <c:v>2.2876150861290061E-2</c:v>
                </c:pt>
                <c:pt idx="1362">
                  <c:v>2.2867655317739401E-2</c:v>
                </c:pt>
                <c:pt idx="1363">
                  <c:v>2.2859129706277015E-2</c:v>
                </c:pt>
                <c:pt idx="1364">
                  <c:v>2.2850574027091109E-2</c:v>
                </c:pt>
                <c:pt idx="1365">
                  <c:v>2.284189370395653E-2</c:v>
                </c:pt>
                <c:pt idx="1366">
                  <c:v>2.2833280574979423E-2</c:v>
                </c:pt>
                <c:pt idx="1367">
                  <c:v>2.28246373805094E-2</c:v>
                </c:pt>
                <c:pt idx="1368">
                  <c:v>2.2816222910426523E-2</c:v>
                </c:pt>
                <c:pt idx="1369">
                  <c:v>2.2807511514555241E-2</c:v>
                </c:pt>
                <c:pt idx="1370">
                  <c:v>2.2798770048803003E-2</c:v>
                </c:pt>
                <c:pt idx="1371">
                  <c:v>2.2789998513365373E-2</c:v>
                </c:pt>
                <c:pt idx="1372">
                  <c:v>2.2781196908444091E-2</c:v>
                </c:pt>
                <c:pt idx="1373">
                  <c:v>2.2772292693461153E-2</c:v>
                </c:pt>
                <c:pt idx="1374">
                  <c:v>2.2763433649002265E-2</c:v>
                </c:pt>
                <c:pt idx="1375">
                  <c:v>2.2754544537298554E-2</c:v>
                </c:pt>
                <c:pt idx="1376">
                  <c:v>2.274562535854863E-2</c:v>
                </c:pt>
                <c:pt idx="1377">
                  <c:v>2.2736737848544918E-2</c:v>
                </c:pt>
                <c:pt idx="1378">
                  <c:v>2.2727755830914093E-2</c:v>
                </c:pt>
                <c:pt idx="1379">
                  <c:v>2.2718743745206472E-2</c:v>
                </c:pt>
                <c:pt idx="1380">
                  <c:v>2.2709701591624672E-2</c:v>
                </c:pt>
                <c:pt idx="1381">
                  <c:v>2.2700629370374828E-2</c:v>
                </c:pt>
                <c:pt idx="1382">
                  <c:v>2.2691527081659557E-2</c:v>
                </c:pt>
                <c:pt idx="1383">
                  <c:v>2.2682394725686766E-2</c:v>
                </c:pt>
                <c:pt idx="1384">
                  <c:v>2.2673232302662587E-2</c:v>
                </c:pt>
                <c:pt idx="1385">
                  <c:v>2.2664039812794044E-2</c:v>
                </c:pt>
                <c:pt idx="1386">
                  <c:v>2.2654817256287277E-2</c:v>
                </c:pt>
                <c:pt idx="1387">
                  <c:v>2.2645564633354587E-2</c:v>
                </c:pt>
                <c:pt idx="1388">
                  <c:v>2.2636281944202124E-2</c:v>
                </c:pt>
                <c:pt idx="1389">
                  <c:v>2.2626969189042181E-2</c:v>
                </c:pt>
                <c:pt idx="1390">
                  <c:v>2.261762636808267E-2</c:v>
                </c:pt>
                <c:pt idx="1391">
                  <c:v>2.2608253481536774E-2</c:v>
                </c:pt>
                <c:pt idx="1392">
                  <c:v>2.2598850529615917E-2</c:v>
                </c:pt>
                <c:pt idx="1393">
                  <c:v>2.2589417512533284E-2</c:v>
                </c:pt>
                <c:pt idx="1394">
                  <c:v>2.2579954430502067E-2</c:v>
                </c:pt>
                <c:pt idx="1395">
                  <c:v>2.2570448492918737E-2</c:v>
                </c:pt>
                <c:pt idx="1396">
                  <c:v>2.25609280160405E-2</c:v>
                </c:pt>
                <c:pt idx="1397">
                  <c:v>2.2551377476446238E-2</c:v>
                </c:pt>
                <c:pt idx="1398">
                  <c:v>2.2541796874352364E-2</c:v>
                </c:pt>
                <c:pt idx="1399">
                  <c:v>2.2532188053625422E-2</c:v>
                </c:pt>
                <c:pt idx="1400">
                  <c:v>2.2522544586419255E-2</c:v>
                </c:pt>
                <c:pt idx="1401">
                  <c:v>2.2512871055777074E-2</c:v>
                </c:pt>
                <c:pt idx="1402">
                  <c:v>2.2503167461916468E-2</c:v>
                </c:pt>
                <c:pt idx="1403">
                  <c:v>2.249343380505767E-2</c:v>
                </c:pt>
                <c:pt idx="1404">
                  <c:v>2.2483670085421799E-2</c:v>
                </c:pt>
                <c:pt idx="1405">
                  <c:v>2.2473876303228207E-2</c:v>
                </c:pt>
                <c:pt idx="1406">
                  <c:v>2.246405245869889E-2</c:v>
                </c:pt>
                <c:pt idx="1407">
                  <c:v>2.2454218678533224E-2</c:v>
                </c:pt>
                <c:pt idx="1408">
                  <c:v>2.2444360079507761E-2</c:v>
                </c:pt>
                <c:pt idx="1409">
                  <c:v>2.2434451558819082E-2</c:v>
                </c:pt>
                <c:pt idx="1410">
                  <c:v>2.2424512979803746E-2</c:v>
                </c:pt>
                <c:pt idx="1411">
                  <c:v>2.2414544342682384E-2</c:v>
                </c:pt>
                <c:pt idx="1412">
                  <c:v>2.2404545647672913E-2</c:v>
                </c:pt>
                <c:pt idx="1413">
                  <c:v>2.2394516894999571E-2</c:v>
                </c:pt>
                <c:pt idx="1414">
                  <c:v>2.2384458084882975E-2</c:v>
                </c:pt>
                <c:pt idx="1415">
                  <c:v>2.2374369217545556E-2</c:v>
                </c:pt>
                <c:pt idx="1416">
                  <c:v>2.2364294724228028E-2</c:v>
                </c:pt>
                <c:pt idx="1417">
                  <c:v>2.235410131210246E-2</c:v>
                </c:pt>
                <c:pt idx="1418">
                  <c:v>2.2343972240526377E-2</c:v>
                </c:pt>
                <c:pt idx="1419">
                  <c:v>2.2333765916381802E-2</c:v>
                </c:pt>
                <c:pt idx="1420">
                  <c:v>2.2323362215692581E-2</c:v>
                </c:pt>
                <c:pt idx="1421">
                  <c:v>2.2313087463170424E-2</c:v>
                </c:pt>
                <c:pt idx="1422">
                  <c:v>2.2302782651947295E-2</c:v>
                </c:pt>
                <c:pt idx="1423">
                  <c:v>2.2292447782258397E-2</c:v>
                </c:pt>
                <c:pt idx="1424">
                  <c:v>2.2282082854336305E-2</c:v>
                </c:pt>
                <c:pt idx="1425">
                  <c:v>2.2271757791453514E-2</c:v>
                </c:pt>
                <c:pt idx="1426">
                  <c:v>2.2261335528797617E-2</c:v>
                </c:pt>
                <c:pt idx="1427">
                  <c:v>2.2250883210127591E-2</c:v>
                </c:pt>
                <c:pt idx="1428">
                  <c:v>2.224040083567946E-2</c:v>
                </c:pt>
                <c:pt idx="1429">
                  <c:v>2.2229807349469052E-2</c:v>
                </c:pt>
                <c:pt idx="1430">
                  <c:v>2.2219262077098643E-2</c:v>
                </c:pt>
                <c:pt idx="1431">
                  <c:v>2.2208686748151206E-2</c:v>
                </c:pt>
                <c:pt idx="1432">
                  <c:v>2.2198081362864584E-2</c:v>
                </c:pt>
                <c:pt idx="1433">
                  <c:v>2.218744592148016E-2</c:v>
                </c:pt>
                <c:pt idx="1434">
                  <c:v>2.2176780424237548E-2</c:v>
                </c:pt>
                <c:pt idx="1435">
                  <c:v>2.2166084871379003E-2</c:v>
                </c:pt>
                <c:pt idx="1436">
                  <c:v>2.2155359263144141E-2</c:v>
                </c:pt>
                <c:pt idx="1437">
                  <c:v>2.2144603599777869E-2</c:v>
                </c:pt>
                <c:pt idx="1438">
                  <c:v>2.2133818488204941E-2</c:v>
                </c:pt>
                <c:pt idx="1439">
                  <c:v>2.2123008279354428E-2</c:v>
                </c:pt>
                <c:pt idx="1440">
                  <c:v>2.2112178750926706E-2</c:v>
                </c:pt>
                <c:pt idx="1441">
                  <c:v>2.2101335683370686E-2</c:v>
                </c:pt>
                <c:pt idx="1442">
                  <c:v>2.2090484857070974E-2</c:v>
                </c:pt>
                <c:pt idx="1443">
                  <c:v>2.2079632052351379E-2</c:v>
                </c:pt>
                <c:pt idx="1444">
                  <c:v>2.2068783049470533E-2</c:v>
                </c:pt>
                <c:pt idx="1445">
                  <c:v>2.2057943628622751E-2</c:v>
                </c:pt>
                <c:pt idx="1446">
                  <c:v>2.2047119569947735E-2</c:v>
                </c:pt>
                <c:pt idx="1447">
                  <c:v>2.2036418218644271E-2</c:v>
                </c:pt>
                <c:pt idx="1448">
                  <c:v>2.2025639842803989E-2</c:v>
                </c:pt>
                <c:pt idx="1449">
                  <c:v>2.2014894021723727E-2</c:v>
                </c:pt>
                <c:pt idx="1450">
                  <c:v>2.2004092557429567E-2</c:v>
                </c:pt>
                <c:pt idx="1451">
                  <c:v>2.1993431658350337E-2</c:v>
                </c:pt>
                <c:pt idx="1452">
                  <c:v>2.1982816649821258E-2</c:v>
                </c:pt>
                <c:pt idx="1453">
                  <c:v>2.1972247553941542E-2</c:v>
                </c:pt>
                <c:pt idx="1454">
                  <c:v>2.1961724370346474E-2</c:v>
                </c:pt>
                <c:pt idx="1455">
                  <c:v>2.195124709867487E-2</c:v>
                </c:pt>
                <c:pt idx="1456">
                  <c:v>2.1940815738563789E-2</c:v>
                </c:pt>
                <c:pt idx="1457">
                  <c:v>2.193043028965292E-2</c:v>
                </c:pt>
                <c:pt idx="1458">
                  <c:v>2.1920090751585491E-2</c:v>
                </c:pt>
                <c:pt idx="1459">
                  <c:v>2.1909797124002074E-2</c:v>
                </c:pt>
                <c:pt idx="1460">
                  <c:v>2.1899616926121128E-2</c:v>
                </c:pt>
                <c:pt idx="1461">
                  <c:v>2.1889412449673684E-2</c:v>
                </c:pt>
                <c:pt idx="1462">
                  <c:v>2.1879253879648532E-2</c:v>
                </c:pt>
                <c:pt idx="1463">
                  <c:v>2.1867700296832444E-2</c:v>
                </c:pt>
                <c:pt idx="1464">
                  <c:v>2.1857640096544471E-2</c:v>
                </c:pt>
                <c:pt idx="1465">
                  <c:v>2.1847625801591344E-2</c:v>
                </c:pt>
                <c:pt idx="1466">
                  <c:v>2.1837657411634626E-2</c:v>
                </c:pt>
                <c:pt idx="1467">
                  <c:v>2.1827734926333209E-2</c:v>
                </c:pt>
                <c:pt idx="1468">
                  <c:v>2.181790430142155E-2</c:v>
                </c:pt>
                <c:pt idx="1469">
                  <c:v>2.1808070931687389E-2</c:v>
                </c:pt>
                <c:pt idx="1470">
                  <c:v>2.1798283462622421E-2</c:v>
                </c:pt>
                <c:pt idx="1471">
                  <c:v>2.1788541893896157E-2</c:v>
                </c:pt>
                <c:pt idx="1472">
                  <c:v>2.1778846225180806E-2</c:v>
                </c:pt>
                <c:pt idx="1473">
                  <c:v>2.1769131787657787E-2</c:v>
                </c:pt>
                <c:pt idx="1474">
                  <c:v>2.1759533333489026E-2</c:v>
                </c:pt>
                <c:pt idx="1475">
                  <c:v>2.1749980784266699E-2</c:v>
                </c:pt>
                <c:pt idx="1476">
                  <c:v>2.1740474139657819E-2</c:v>
                </c:pt>
                <c:pt idx="1477">
                  <c:v>2.1731034755569409E-2</c:v>
                </c:pt>
                <c:pt idx="1478">
                  <c:v>2.1721617199457564E-2</c:v>
                </c:pt>
                <c:pt idx="1479">
                  <c:v>2.1712245544038663E-2</c:v>
                </c:pt>
                <c:pt idx="1480">
                  <c:v>2.1702919788993857E-2</c:v>
                </c:pt>
                <c:pt idx="1481">
                  <c:v>2.1693629474409573E-2</c:v>
                </c:pt>
                <c:pt idx="1482">
                  <c:v>2.1684398250654966E-2</c:v>
                </c:pt>
                <c:pt idx="1483">
                  <c:v>2.1675212929251557E-2</c:v>
                </c:pt>
                <c:pt idx="1484">
                  <c:v>2.1666073509883088E-2</c:v>
                </c:pt>
                <c:pt idx="1485">
                  <c:v>2.1656979992233299E-2</c:v>
                </c:pt>
                <c:pt idx="1486">
                  <c:v>2.1647932375990338E-2</c:v>
                </c:pt>
                <c:pt idx="1487">
                  <c:v>2.1638930660838836E-2</c:v>
                </c:pt>
                <c:pt idx="1488">
                  <c:v>2.1629974846469575E-2</c:v>
                </c:pt>
                <c:pt idx="1489">
                  <c:v>2.1621064932574232E-2</c:v>
                </c:pt>
                <c:pt idx="1490">
                  <c:v>2.1612200918844478E-2</c:v>
                </c:pt>
                <c:pt idx="1491">
                  <c:v>2.1603382804974629E-2</c:v>
                </c:pt>
                <c:pt idx="1492">
                  <c:v>2.1594610590659875E-2</c:v>
                </c:pt>
                <c:pt idx="1493">
                  <c:v>2.1585884275598061E-2</c:v>
                </c:pt>
                <c:pt idx="1494">
                  <c:v>2.1577203859487904E-2</c:v>
                </c:pt>
                <c:pt idx="1495">
                  <c:v>2.1568569342029883E-2</c:v>
                </c:pt>
                <c:pt idx="1496">
                  <c:v>2.1559980722927124E-2</c:v>
                </c:pt>
                <c:pt idx="1497">
                  <c:v>2.1551438001881869E-2</c:v>
                </c:pt>
                <c:pt idx="1498">
                  <c:v>2.1542941178599003E-2</c:v>
                </c:pt>
                <c:pt idx="1499">
                  <c:v>2.1534451100103571E-2</c:v>
                </c:pt>
                <c:pt idx="1500">
                  <c:v>2.1526043287763412E-2</c:v>
                </c:pt>
                <c:pt idx="1501">
                  <c:v>2.1517681369441009E-2</c:v>
                </c:pt>
                <c:pt idx="1502">
                  <c:v>2.1509557004047553E-2</c:v>
                </c:pt>
                <c:pt idx="1503">
                  <c:v>2.1501145518422794E-2</c:v>
                </c:pt>
                <c:pt idx="1504">
                  <c:v>2.1492924075616419E-2</c:v>
                </c:pt>
                <c:pt idx="1505">
                  <c:v>2.1484748528553324E-2</c:v>
                </c:pt>
                <c:pt idx="1506">
                  <c:v>2.1476618876949849E-2</c:v>
                </c:pt>
                <c:pt idx="1507">
                  <c:v>2.1468535120529379E-2</c:v>
                </c:pt>
                <c:pt idx="1508">
                  <c:v>2.146049725901001E-2</c:v>
                </c:pt>
                <c:pt idx="1509">
                  <c:v>2.1452505292117775E-2</c:v>
                </c:pt>
                <c:pt idx="1510">
                  <c:v>2.1444559219571654E-2</c:v>
                </c:pt>
                <c:pt idx="1511">
                  <c:v>2.1436659041101199E-2</c:v>
                </c:pt>
                <c:pt idx="1512">
                  <c:v>2.1428653900620851E-2</c:v>
                </c:pt>
                <c:pt idx="1513">
                  <c:v>2.1420839868282644E-2</c:v>
                </c:pt>
                <c:pt idx="1514">
                  <c:v>2.1413071723541763E-2</c:v>
                </c:pt>
                <c:pt idx="1515">
                  <c:v>2.1401042727805263E-2</c:v>
                </c:pt>
                <c:pt idx="1516">
                  <c:v>2.1393483891088933E-2</c:v>
                </c:pt>
                <c:pt idx="1517">
                  <c:v>2.1385793979795602E-2</c:v>
                </c:pt>
                <c:pt idx="1518">
                  <c:v>2.1378238439765041E-2</c:v>
                </c:pt>
                <c:pt idx="1519">
                  <c:v>2.1370728788707778E-2</c:v>
                </c:pt>
                <c:pt idx="1520">
                  <c:v>2.1363364860163568E-2</c:v>
                </c:pt>
                <c:pt idx="1521">
                  <c:v>2.1355847152485348E-2</c:v>
                </c:pt>
                <c:pt idx="1522">
                  <c:v>2.1348475166813426E-2</c:v>
                </c:pt>
                <c:pt idx="1523">
                  <c:v>2.1341257446247857E-2</c:v>
                </c:pt>
                <c:pt idx="1524">
                  <c:v>2.1333980089632901E-2</c:v>
                </c:pt>
                <c:pt idx="1525">
                  <c:v>2.1326748623275629E-2</c:v>
                </c:pt>
                <c:pt idx="1526">
                  <c:v>2.1319563046930255E-2</c:v>
                </c:pt>
                <c:pt idx="1527">
                  <c:v>2.1312423360344834E-2</c:v>
                </c:pt>
                <c:pt idx="1528">
                  <c:v>2.1305329563273578E-2</c:v>
                </c:pt>
                <c:pt idx="1529">
                  <c:v>2.1297152608220283E-2</c:v>
                </c:pt>
                <c:pt idx="1530">
                  <c:v>2.1290154274443598E-2</c:v>
                </c:pt>
                <c:pt idx="1531">
                  <c:v>2.1283201826632587E-2</c:v>
                </c:pt>
                <c:pt idx="1532">
                  <c:v>2.1276295264549452E-2</c:v>
                </c:pt>
                <c:pt idx="1533">
                  <c:v>2.1269572036223403E-2</c:v>
                </c:pt>
                <c:pt idx="1534">
                  <c:v>2.126276012657553E-2</c:v>
                </c:pt>
                <c:pt idx="1535">
                  <c:v>2.1255994104729281E-2</c:v>
                </c:pt>
                <c:pt idx="1536">
                  <c:v>2.124927397045033E-2</c:v>
                </c:pt>
                <c:pt idx="1537">
                  <c:v>2.1242599723506107E-2</c:v>
                </c:pt>
                <c:pt idx="1538">
                  <c:v>2.1235971363669334E-2</c:v>
                </c:pt>
                <c:pt idx="1539">
                  <c:v>2.1229388890706555E-2</c:v>
                </c:pt>
                <c:pt idx="1540">
                  <c:v>2.1222852304394902E-2</c:v>
                </c:pt>
                <c:pt idx="1541">
                  <c:v>2.1216361604507086E-2</c:v>
                </c:pt>
                <c:pt idx="1542">
                  <c:v>2.120991679081935E-2</c:v>
                </c:pt>
                <c:pt idx="1543">
                  <c:v>2.1203517863107937E-2</c:v>
                </c:pt>
                <c:pt idx="1544">
                  <c:v>2.1197164821154378E-2</c:v>
                </c:pt>
                <c:pt idx="1545">
                  <c:v>2.1190857664738431E-2</c:v>
                </c:pt>
                <c:pt idx="1546">
                  <c:v>2.118459639364163E-2</c:v>
                </c:pt>
                <c:pt idx="1547">
                  <c:v>2.1178381007649905E-2</c:v>
                </c:pt>
                <c:pt idx="1548">
                  <c:v>2.1172211506546541E-2</c:v>
                </c:pt>
                <c:pt idx="1549">
                  <c:v>2.116608789012012E-2</c:v>
                </c:pt>
                <c:pt idx="1550">
                  <c:v>2.115982334548545E-2</c:v>
                </c:pt>
                <c:pt idx="1551">
                  <c:v>2.1153788569239194E-2</c:v>
                </c:pt>
                <c:pt idx="1552">
                  <c:v>2.1147799674305131E-2</c:v>
                </c:pt>
                <c:pt idx="1553">
                  <c:v>2.1141856660477527E-2</c:v>
                </c:pt>
                <c:pt idx="1554">
                  <c:v>2.1135959527554215E-2</c:v>
                </c:pt>
                <c:pt idx="1555">
                  <c:v>2.1130309758040582E-2</c:v>
                </c:pt>
                <c:pt idx="1556">
                  <c:v>2.112450732852093E-2</c:v>
                </c:pt>
                <c:pt idx="1557">
                  <c:v>2.1118750782030862E-2</c:v>
                </c:pt>
                <c:pt idx="1558">
                  <c:v>2.1113040118373051E-2</c:v>
                </c:pt>
                <c:pt idx="1559">
                  <c:v>2.1107375337350163E-2</c:v>
                </c:pt>
                <c:pt idx="1560">
                  <c:v>2.1101756438765756E-2</c:v>
                </c:pt>
                <c:pt idx="1561">
                  <c:v>2.1096183422426897E-2</c:v>
                </c:pt>
                <c:pt idx="1562">
                  <c:v>2.1090656288139782E-2</c:v>
                </c:pt>
                <c:pt idx="1563">
                  <c:v>2.1084725134059259E-2</c:v>
                </c:pt>
                <c:pt idx="1564">
                  <c:v>2.1079283835789907E-2</c:v>
                </c:pt>
                <c:pt idx="1565">
                  <c:v>2.1073888413586792E-2</c:v>
                </c:pt>
                <c:pt idx="1566">
                  <c:v>2.1068538867268019E-2</c:v>
                </c:pt>
                <c:pt idx="1567">
                  <c:v>2.1063235196652579E-2</c:v>
                </c:pt>
                <c:pt idx="1568">
                  <c:v>2.1057977401563073E-2</c:v>
                </c:pt>
                <c:pt idx="1569">
                  <c:v>2.10527654818203E-2</c:v>
                </c:pt>
                <c:pt idx="1570">
                  <c:v>2.1047599437248654E-2</c:v>
                </c:pt>
                <c:pt idx="1571">
                  <c:v>2.1042727857201779E-2</c:v>
                </c:pt>
                <c:pt idx="1572">
                  <c:v>2.1037656547649105E-2</c:v>
                </c:pt>
                <c:pt idx="1573">
                  <c:v>2.1032376552827022E-2</c:v>
                </c:pt>
                <c:pt idx="1574">
                  <c:v>2.1027394007213616E-2</c:v>
                </c:pt>
                <c:pt idx="1575">
                  <c:v>2.1022457335913149E-2</c:v>
                </c:pt>
                <c:pt idx="1576">
                  <c:v>2.1018093919766601E-2</c:v>
                </c:pt>
                <c:pt idx="1577">
                  <c:v>2.1013254994274502E-2</c:v>
                </c:pt>
                <c:pt idx="1578">
                  <c:v>2.1008461947972859E-2</c:v>
                </c:pt>
                <c:pt idx="1579">
                  <c:v>2.1003714780697822E-2</c:v>
                </c:pt>
                <c:pt idx="1580">
                  <c:v>2.0999013492283773E-2</c:v>
                </c:pt>
                <c:pt idx="1581">
                  <c:v>2.0994079222062357E-2</c:v>
                </c:pt>
                <c:pt idx="1582">
                  <c:v>2.0989466678453767E-2</c:v>
                </c:pt>
                <c:pt idx="1583">
                  <c:v>2.0984900010548257E-2</c:v>
                </c:pt>
                <c:pt idx="1584">
                  <c:v>2.0980379218189075E-2</c:v>
                </c:pt>
                <c:pt idx="1585">
                  <c:v>2.0976195227528225E-2</c:v>
                </c:pt>
                <c:pt idx="1586">
                  <c:v>2.0971769208935183E-2</c:v>
                </c:pt>
                <c:pt idx="1587">
                  <c:v>2.096738906810372E-2</c:v>
                </c:pt>
                <c:pt idx="1588">
                  <c:v>2.0963054804879668E-2</c:v>
                </c:pt>
                <c:pt idx="1589">
                  <c:v>2.0958766419115035E-2</c:v>
                </c:pt>
                <c:pt idx="1590">
                  <c:v>2.0954523910662697E-2</c:v>
                </c:pt>
                <c:pt idx="1591">
                  <c:v>2.0950327279373782E-2</c:v>
                </c:pt>
                <c:pt idx="1592">
                  <c:v>2.0946176525105577E-2</c:v>
                </c:pt>
                <c:pt idx="1593">
                  <c:v>2.0942071647713608E-2</c:v>
                </c:pt>
                <c:pt idx="1594">
                  <c:v>2.0938012647056921E-2</c:v>
                </c:pt>
                <c:pt idx="1595">
                  <c:v>2.0933999522994573E-2</c:v>
                </c:pt>
                <c:pt idx="1596">
                  <c:v>2.0930032275389129E-2</c:v>
                </c:pt>
                <c:pt idx="1597">
                  <c:v>2.092611090410405E-2</c:v>
                </c:pt>
                <c:pt idx="1598">
                  <c:v>2.092223540900191E-2</c:v>
                </c:pt>
                <c:pt idx="1599">
                  <c:v>2.0918405789952327E-2</c:v>
                </c:pt>
                <c:pt idx="1600">
                  <c:v>2.0914622046818755E-2</c:v>
                </c:pt>
                <c:pt idx="1601">
                  <c:v>2.0910884179475224E-2</c:v>
                </c:pt>
                <c:pt idx="1602">
                  <c:v>2.0906849505932239E-2</c:v>
                </c:pt>
                <c:pt idx="1603">
                  <c:v>2.0903200321432301E-2</c:v>
                </c:pt>
                <c:pt idx="1604">
                  <c:v>2.0899597009690168E-2</c:v>
                </c:pt>
                <c:pt idx="1605">
                  <c:v>2.0896039570583821E-2</c:v>
                </c:pt>
                <c:pt idx="1606">
                  <c:v>2.0892882975110959E-2</c:v>
                </c:pt>
                <c:pt idx="1607">
                  <c:v>2.0889420359840181E-2</c:v>
                </c:pt>
                <c:pt idx="1608">
                  <c:v>2.0886003619488194E-2</c:v>
                </c:pt>
                <c:pt idx="1609">
                  <c:v>2.0882632753936953E-2</c:v>
                </c:pt>
                <c:pt idx="1610">
                  <c:v>2.0879307763069292E-2</c:v>
                </c:pt>
                <c:pt idx="1611">
                  <c:v>2.087602864677069E-2</c:v>
                </c:pt>
                <c:pt idx="1612">
                  <c:v>2.0872795404928386E-2</c:v>
                </c:pt>
                <c:pt idx="1613">
                  <c:v>2.0869608037430501E-2</c:v>
                </c:pt>
                <c:pt idx="1614">
                  <c:v>2.0866466544167801E-2</c:v>
                </c:pt>
                <c:pt idx="1615">
                  <c:v>2.0862605682456941E-2</c:v>
                </c:pt>
                <c:pt idx="1616">
                  <c:v>2.0859549732366221E-2</c:v>
                </c:pt>
                <c:pt idx="1617">
                  <c:v>2.0856539650926008E-2</c:v>
                </c:pt>
                <c:pt idx="1618">
                  <c:v>2.0853575438033643E-2</c:v>
                </c:pt>
                <c:pt idx="1619">
                  <c:v>2.0850243931596787E-2</c:v>
                </c:pt>
                <c:pt idx="1620">
                  <c:v>2.0847378008113662E-2</c:v>
                </c:pt>
                <c:pt idx="1621">
                  <c:v>2.0844557952869512E-2</c:v>
                </c:pt>
                <c:pt idx="1622">
                  <c:v>2.0841783765767976E-2</c:v>
                </c:pt>
                <c:pt idx="1623">
                  <c:v>2.0839055446715406E-2</c:v>
                </c:pt>
                <c:pt idx="1624">
                  <c:v>2.0836372995620852E-2</c:v>
                </c:pt>
                <c:pt idx="1625">
                  <c:v>2.0833322672277065E-2</c:v>
                </c:pt>
                <c:pt idx="1626">
                  <c:v>2.0830728828235164E-2</c:v>
                </c:pt>
                <c:pt idx="1627">
                  <c:v>2.0828180849260674E-2</c:v>
                </c:pt>
                <c:pt idx="1628">
                  <c:v>2.0826949082209979E-2</c:v>
                </c:pt>
                <c:pt idx="1629">
                  <c:v>2.0824502243591739E-2</c:v>
                </c:pt>
                <c:pt idx="1630">
                  <c:v>2.0822101277652064E-2</c:v>
                </c:pt>
                <c:pt idx="1631">
                  <c:v>2.0819746184306383E-2</c:v>
                </c:pt>
                <c:pt idx="1632">
                  <c:v>2.0817436963475416E-2</c:v>
                </c:pt>
                <c:pt idx="1633">
                  <c:v>2.081473413870669E-2</c:v>
                </c:pt>
                <c:pt idx="1634">
                  <c:v>2.0812513512381059E-2</c:v>
                </c:pt>
                <c:pt idx="1635">
                  <c:v>2.0810338755719221E-2</c:v>
                </c:pt>
                <c:pt idx="1636">
                  <c:v>2.0808209868643696E-2</c:v>
                </c:pt>
                <c:pt idx="1637">
                  <c:v>2.0806578944299783E-2</c:v>
                </c:pt>
                <c:pt idx="1638">
                  <c:v>2.080454495693616E-2</c:v>
                </c:pt>
                <c:pt idx="1639">
                  <c:v>2.0802556841561331E-2</c:v>
                </c:pt>
                <c:pt idx="1640">
                  <c:v>2.0800614598108343E-2</c:v>
                </c:pt>
                <c:pt idx="1641">
                  <c:v>2.0798718226509364E-2</c:v>
                </c:pt>
                <c:pt idx="1642">
                  <c:v>2.0796867726697442E-2</c:v>
                </c:pt>
                <c:pt idx="1643">
                  <c:v>2.0795063098611791E-2</c:v>
                </c:pt>
                <c:pt idx="1644">
                  <c:v>2.0793304342188106E-2</c:v>
                </c:pt>
                <c:pt idx="1645">
                  <c:v>2.0791591457365598E-2</c:v>
                </c:pt>
                <c:pt idx="1646">
                  <c:v>2.0789924444087012E-2</c:v>
                </c:pt>
                <c:pt idx="1647">
                  <c:v>2.0788303302292435E-2</c:v>
                </c:pt>
                <c:pt idx="1648">
                  <c:v>2.0786728031926379E-2</c:v>
                </c:pt>
                <c:pt idx="1649">
                  <c:v>2.078519863293686E-2</c:v>
                </c:pt>
                <c:pt idx="1650">
                  <c:v>2.0783715105267504E-2</c:v>
                </c:pt>
                <c:pt idx="1651">
                  <c:v>2.0782277448870734E-2</c:v>
                </c:pt>
                <c:pt idx="1652">
                  <c:v>2.07808856636937E-2</c:v>
                </c:pt>
                <c:pt idx="1653">
                  <c:v>2.0779539749691472E-2</c:v>
                </c:pt>
                <c:pt idx="1654">
                  <c:v>2.0777733525774021E-2</c:v>
                </c:pt>
                <c:pt idx="1655">
                  <c:v>2.077647614886936E-2</c:v>
                </c:pt>
                <c:pt idx="1656">
                  <c:v>2.0775264640396772E-2</c:v>
                </c:pt>
                <c:pt idx="1657">
                  <c:v>2.0774099000317063E-2</c:v>
                </c:pt>
                <c:pt idx="1658">
                  <c:v>2.0772979228590158E-2</c:v>
                </c:pt>
                <c:pt idx="1659">
                  <c:v>2.0772427557820716E-2</c:v>
                </c:pt>
                <c:pt idx="1660">
                  <c:v>2.0771402740818502E-2</c:v>
                </c:pt>
                <c:pt idx="1661">
                  <c:v>2.0770423794662506E-2</c:v>
                </c:pt>
                <c:pt idx="1662">
                  <c:v>2.0769490719318367E-2</c:v>
                </c:pt>
                <c:pt idx="1663">
                  <c:v>2.0768603514755252E-2</c:v>
                </c:pt>
                <c:pt idx="1664">
                  <c:v>2.076776218094057E-2</c:v>
                </c:pt>
                <c:pt idx="1665">
                  <c:v>2.076696671784525E-2</c:v>
                </c:pt>
                <c:pt idx="1666">
                  <c:v>2.0766217125444623E-2</c:v>
                </c:pt>
                <c:pt idx="1667">
                  <c:v>2.0764965353095056E-2</c:v>
                </c:pt>
                <c:pt idx="1668">
                  <c:v>2.0764304263043699E-2</c:v>
                </c:pt>
                <c:pt idx="1669">
                  <c:v>2.0763689041011162E-2</c:v>
                </c:pt>
                <c:pt idx="1670">
                  <c:v>2.0763119686975182E-2</c:v>
                </c:pt>
                <c:pt idx="1671">
                  <c:v>2.0762596200916163E-2</c:v>
                </c:pt>
                <c:pt idx="1672">
                  <c:v>2.0762118582816295E-2</c:v>
                </c:pt>
                <c:pt idx="1673">
                  <c:v>2.0761686832660435E-2</c:v>
                </c:pt>
                <c:pt idx="1674">
                  <c:v>2.0761300950431664E-2</c:v>
                </c:pt>
                <c:pt idx="1675">
                  <c:v>2.0760960936120183E-2</c:v>
                </c:pt>
                <c:pt idx="1676">
                  <c:v>2.0760089827718708E-2</c:v>
                </c:pt>
                <c:pt idx="1677">
                  <c:v>2.0759838287196509E-2</c:v>
                </c:pt>
                <c:pt idx="1678">
                  <c:v>2.0759632611958692E-2</c:v>
                </c:pt>
                <c:pt idx="1679">
                  <c:v>2.0759472801997157E-2</c:v>
                </c:pt>
                <c:pt idx="1680">
                  <c:v>2.0760539242984762E-2</c:v>
                </c:pt>
                <c:pt idx="1681">
                  <c:v>2.0760477708759922E-2</c:v>
                </c:pt>
                <c:pt idx="1682">
                  <c:v>2.0760462045005135E-2</c:v>
                </c:pt>
                <c:pt idx="1683">
                  <c:v>2.0760492251718641E-2</c:v>
                </c:pt>
                <c:pt idx="1684">
                  <c:v>2.0760568328900442E-2</c:v>
                </c:pt>
                <c:pt idx="1685">
                  <c:v>2.0760083526556693E-2</c:v>
                </c:pt>
                <c:pt idx="1686">
                  <c:v>2.0760248058890995E-2</c:v>
                </c:pt>
                <c:pt idx="1687">
                  <c:v>2.076045845910518E-2</c:v>
                </c:pt>
                <c:pt idx="1688">
                  <c:v>2.0760714727203707E-2</c:v>
                </c:pt>
                <c:pt idx="1689">
                  <c:v>2.0761636772004748E-2</c:v>
                </c:pt>
                <c:pt idx="1690">
                  <c:v>2.0761988072115233E-2</c:v>
                </c:pt>
                <c:pt idx="1691">
                  <c:v>2.076238524274775E-2</c:v>
                </c:pt>
                <c:pt idx="1692">
                  <c:v>2.0762828283912869E-2</c:v>
                </c:pt>
                <c:pt idx="1693">
                  <c:v>2.0763317195629974E-2</c:v>
                </c:pt>
                <c:pt idx="1694">
                  <c:v>2.0763851977914034E-2</c:v>
                </c:pt>
                <c:pt idx="1695">
                  <c:v>2.0764432630782668E-2</c:v>
                </c:pt>
                <c:pt idx="1696">
                  <c:v>2.0765059154258789E-2</c:v>
                </c:pt>
                <c:pt idx="1697">
                  <c:v>2.0765731548360009E-2</c:v>
                </c:pt>
                <c:pt idx="1698">
                  <c:v>2.0766449155324402E-2</c:v>
                </c:pt>
                <c:pt idx="1699">
                  <c:v>2.0767207257982697E-2</c:v>
                </c:pt>
                <c:pt idx="1700">
                  <c:v>2.0767999592143635E-2</c:v>
                </c:pt>
                <c:pt idx="1701">
                  <c:v>2.0768819890566156E-2</c:v>
                </c:pt>
                <c:pt idx="1702">
                  <c:v>2.0769661886007436E-2</c:v>
                </c:pt>
                <c:pt idx="1703">
                  <c:v>2.077051931121408E-2</c:v>
                </c:pt>
                <c:pt idx="1704">
                  <c:v>2.0771385898935336E-2</c:v>
                </c:pt>
                <c:pt idx="1705">
                  <c:v>2.077225538190812E-2</c:v>
                </c:pt>
                <c:pt idx="1706">
                  <c:v>2.0773121492868463E-2</c:v>
                </c:pt>
                <c:pt idx="1707">
                  <c:v>2.0773330726789128E-2</c:v>
                </c:pt>
                <c:pt idx="1708">
                  <c:v>2.0774173581031952E-2</c:v>
                </c:pt>
                <c:pt idx="1709">
                  <c:v>2.0774994420104415E-2</c:v>
                </c:pt>
                <c:pt idx="1710">
                  <c:v>2.0776426871074425E-2</c:v>
                </c:pt>
                <c:pt idx="1711">
                  <c:v>2.0777182493463695E-2</c:v>
                </c:pt>
                <c:pt idx="1712">
                  <c:v>2.0777901641124936E-2</c:v>
                </c:pt>
                <c:pt idx="1713">
                  <c:v>2.077858428967819E-2</c:v>
                </c:pt>
                <c:pt idx="1714">
                  <c:v>2.0779230439103194E-2</c:v>
                </c:pt>
                <c:pt idx="1715">
                  <c:v>2.0779840089382329E-2</c:v>
                </c:pt>
                <c:pt idx="1716">
                  <c:v>2.0780413240499743E-2</c:v>
                </c:pt>
                <c:pt idx="1717">
                  <c:v>2.0780949892438692E-2</c:v>
                </c:pt>
                <c:pt idx="1718">
                  <c:v>2.0781450045185085E-2</c:v>
                </c:pt>
                <c:pt idx="1719">
                  <c:v>2.0781913698723942E-2</c:v>
                </c:pt>
                <c:pt idx="1720">
                  <c:v>2.0781112170674108E-2</c:v>
                </c:pt>
                <c:pt idx="1721">
                  <c:v>2.0781507994982254E-2</c:v>
                </c:pt>
                <c:pt idx="1722">
                  <c:v>2.0781867324191579E-2</c:v>
                </c:pt>
                <c:pt idx="1723">
                  <c:v>2.0782233298263897E-2</c:v>
                </c:pt>
                <c:pt idx="1724">
                  <c:v>2.0782514423665598E-2</c:v>
                </c:pt>
                <c:pt idx="1725">
                  <c:v>2.0782759053946862E-2</c:v>
                </c:pt>
                <c:pt idx="1726">
                  <c:v>2.078296718909689E-2</c:v>
                </c:pt>
                <c:pt idx="1727">
                  <c:v>2.0783138829112979E-2</c:v>
                </c:pt>
                <c:pt idx="1728">
                  <c:v>2.0782680400805723E-2</c:v>
                </c:pt>
                <c:pt idx="1729">
                  <c:v>2.0782781651583745E-2</c:v>
                </c:pt>
                <c:pt idx="1730">
                  <c:v>2.0782846409289575E-2</c:v>
                </c:pt>
                <c:pt idx="1731">
                  <c:v>2.0782874673919562E-2</c:v>
                </c:pt>
                <c:pt idx="1732">
                  <c:v>2.0784615234847457E-2</c:v>
                </c:pt>
                <c:pt idx="1733">
                  <c:v>2.0784562684429297E-2</c:v>
                </c:pt>
                <c:pt idx="1734">
                  <c:v>2.0784473634719036E-2</c:v>
                </c:pt>
                <c:pt idx="1735">
                  <c:v>2.0784348085719311E-2</c:v>
                </c:pt>
                <c:pt idx="1736">
                  <c:v>2.0784186037433653E-2</c:v>
                </c:pt>
                <c:pt idx="1737">
                  <c:v>2.0783417857234143E-2</c:v>
                </c:pt>
                <c:pt idx="1738">
                  <c:v>2.0783185430682135E-2</c:v>
                </c:pt>
                <c:pt idx="1739">
                  <c:v>2.0782916506932553E-2</c:v>
                </c:pt>
                <c:pt idx="1740">
                  <c:v>2.0782611085993413E-2</c:v>
                </c:pt>
                <c:pt idx="1741">
                  <c:v>2.0782828306904824E-2</c:v>
                </c:pt>
                <c:pt idx="1742">
                  <c:v>2.0782447263030402E-2</c:v>
                </c:pt>
                <c:pt idx="1743">
                  <c:v>2.0782029719923777E-2</c:v>
                </c:pt>
                <c:pt idx="1744">
                  <c:v>2.0781575677592881E-2</c:v>
                </c:pt>
                <c:pt idx="1745">
                  <c:v>2.0781085136052691E-2</c:v>
                </c:pt>
                <c:pt idx="1746">
                  <c:v>2.0780558095315541E-2</c:v>
                </c:pt>
                <c:pt idx="1747">
                  <c:v>2.0779994555397283E-2</c:v>
                </c:pt>
                <c:pt idx="1748">
                  <c:v>2.0779394516311136E-2</c:v>
                </c:pt>
                <c:pt idx="1749">
                  <c:v>2.0778757978075598E-2</c:v>
                </c:pt>
                <c:pt idx="1750">
                  <c:v>2.0778084940707407E-2</c:v>
                </c:pt>
                <c:pt idx="1751">
                  <c:v>2.077737540422506E-2</c:v>
                </c:pt>
                <c:pt idx="1752">
                  <c:v>2.077662936864794E-2</c:v>
                </c:pt>
                <c:pt idx="1753">
                  <c:v>2.077584683399631E-2</c:v>
                </c:pt>
                <c:pt idx="1754">
                  <c:v>2.077502780029131E-2</c:v>
                </c:pt>
                <c:pt idx="1755">
                  <c:v>2.0774172267557605E-2</c:v>
                </c:pt>
                <c:pt idx="1756">
                  <c:v>2.0773280235816344E-2</c:v>
                </c:pt>
                <c:pt idx="1757">
                  <c:v>2.0772351705093069E-2</c:v>
                </c:pt>
                <c:pt idx="1758">
                  <c:v>2.0771386675412444E-2</c:v>
                </c:pt>
                <c:pt idx="1759">
                  <c:v>2.0769873638927603E-2</c:v>
                </c:pt>
                <c:pt idx="1760">
                  <c:v>2.0768838277241474E-2</c:v>
                </c:pt>
                <c:pt idx="1761">
                  <c:v>2.0767766418746083E-2</c:v>
                </c:pt>
                <c:pt idx="1762">
                  <c:v>2.0767161567668835E-2</c:v>
                </c:pt>
                <c:pt idx="1763">
                  <c:v>2.0766014043623444E-2</c:v>
                </c:pt>
                <c:pt idx="1764">
                  <c:v>2.0764830020793375E-2</c:v>
                </c:pt>
                <c:pt idx="1765">
                  <c:v>2.076360949921386E-2</c:v>
                </c:pt>
                <c:pt idx="1766">
                  <c:v>2.0762352478918372E-2</c:v>
                </c:pt>
                <c:pt idx="1767">
                  <c:v>2.0761058959939512E-2</c:v>
                </c:pt>
                <c:pt idx="1768">
                  <c:v>2.0759728942315155E-2</c:v>
                </c:pt>
                <c:pt idx="1769">
                  <c:v>2.075836242607966E-2</c:v>
                </c:pt>
                <c:pt idx="1770">
                  <c:v>2.0756959411270908E-2</c:v>
                </c:pt>
                <c:pt idx="1771">
                  <c:v>2.0755519897927659E-2</c:v>
                </c:pt>
                <c:pt idx="1772">
                  <c:v>2.0753090265198549E-2</c:v>
                </c:pt>
                <c:pt idx="1773">
                  <c:v>2.075158313991542E-2</c:v>
                </c:pt>
                <c:pt idx="1774">
                  <c:v>2.0750039520340331E-2</c:v>
                </c:pt>
                <c:pt idx="1775">
                  <c:v>2.0748230696849577E-2</c:v>
                </c:pt>
                <c:pt idx="1776">
                  <c:v>2.0746608875359743E-2</c:v>
                </c:pt>
                <c:pt idx="1777">
                  <c:v>2.0744950559713028E-2</c:v>
                </c:pt>
                <c:pt idx="1778">
                  <c:v>2.0743255749951752E-2</c:v>
                </c:pt>
                <c:pt idx="1779">
                  <c:v>2.0741524446123649E-2</c:v>
                </c:pt>
                <c:pt idx="1780">
                  <c:v>2.0739301460687056E-2</c:v>
                </c:pt>
                <c:pt idx="1781">
                  <c:v>2.0737499877675068E-2</c:v>
                </c:pt>
                <c:pt idx="1782">
                  <c:v>2.0735661802794739E-2</c:v>
                </c:pt>
                <c:pt idx="1783">
                  <c:v>2.0733787236092514E-2</c:v>
                </c:pt>
                <c:pt idx="1784">
                  <c:v>2.0732764615292422E-2</c:v>
                </c:pt>
                <c:pt idx="1785">
                  <c:v>2.0732134315640863E-2</c:v>
                </c:pt>
                <c:pt idx="1786">
                  <c:v>2.0730136675346286E-2</c:v>
                </c:pt>
                <c:pt idx="1787">
                  <c:v>2.0728102533174281E-2</c:v>
                </c:pt>
                <c:pt idx="1788">
                  <c:v>2.072603188918002E-2</c:v>
                </c:pt>
                <c:pt idx="1789">
                  <c:v>2.0721418939607172E-2</c:v>
                </c:pt>
                <c:pt idx="1790">
                  <c:v>2.0719262622142708E-2</c:v>
                </c:pt>
                <c:pt idx="1791">
                  <c:v>2.0717069809217378E-2</c:v>
                </c:pt>
                <c:pt idx="1792">
                  <c:v>2.0714840500889075E-2</c:v>
                </c:pt>
                <c:pt idx="1793">
                  <c:v>2.0712992456765101E-2</c:v>
                </c:pt>
                <c:pt idx="1794">
                  <c:v>2.0710687420559752E-2</c:v>
                </c:pt>
                <c:pt idx="1795">
                  <c:v>2.0708345887091098E-2</c:v>
                </c:pt>
                <c:pt idx="1796">
                  <c:v>2.0705967856423452E-2</c:v>
                </c:pt>
                <c:pt idx="1797">
                  <c:v>2.0703553328621997E-2</c:v>
                </c:pt>
                <c:pt idx="1798">
                  <c:v>2.0701102303751929E-2</c:v>
                </c:pt>
                <c:pt idx="1799">
                  <c:v>2.0698614781881956E-2</c:v>
                </c:pt>
                <c:pt idx="1800">
                  <c:v>2.0696090763079031E-2</c:v>
                </c:pt>
                <c:pt idx="1801">
                  <c:v>2.0693530247412748E-2</c:v>
                </c:pt>
                <c:pt idx="1802">
                  <c:v>2.0690933234954467E-2</c:v>
                </c:pt>
                <c:pt idx="1803">
                  <c:v>2.0688299725774656E-2</c:v>
                </c:pt>
                <c:pt idx="1804">
                  <c:v>2.0685629719946436E-2</c:v>
                </c:pt>
                <c:pt idx="1805">
                  <c:v>2.0682923217541165E-2</c:v>
                </c:pt>
                <c:pt idx="1806">
                  <c:v>2.0680180218636362E-2</c:v>
                </c:pt>
                <c:pt idx="1807">
                  <c:v>2.0677400723304269E-2</c:v>
                </c:pt>
                <c:pt idx="1808">
                  <c:v>2.067458473162152E-2</c:v>
                </c:pt>
                <c:pt idx="1809">
                  <c:v>2.0671732243666526E-2</c:v>
                </c:pt>
                <c:pt idx="1810">
                  <c:v>2.0668472311038397E-2</c:v>
                </c:pt>
                <c:pt idx="1811">
                  <c:v>2.0665549602702119E-2</c:v>
                </c:pt>
                <c:pt idx="1812">
                  <c:v>2.066259040036381E-2</c:v>
                </c:pt>
                <c:pt idx="1813">
                  <c:v>2.0659594704101839E-2</c:v>
                </c:pt>
                <c:pt idx="1814">
                  <c:v>2.06569223625819E-2</c:v>
                </c:pt>
                <c:pt idx="1815">
                  <c:v>2.0653850898672482E-2</c:v>
                </c:pt>
                <c:pt idx="1816">
                  <c:v>2.065074293905814E-2</c:v>
                </c:pt>
                <c:pt idx="1817">
                  <c:v>2.0647598483827845E-2</c:v>
                </c:pt>
                <c:pt idx="1818">
                  <c:v>2.0644417533063533E-2</c:v>
                </c:pt>
                <c:pt idx="1819">
                  <c:v>2.0641200086855934E-2</c:v>
                </c:pt>
                <c:pt idx="1820">
                  <c:v>2.0637946145294024E-2</c:v>
                </c:pt>
                <c:pt idx="1821">
                  <c:v>2.0634655708463252E-2</c:v>
                </c:pt>
                <c:pt idx="1822">
                  <c:v>2.0631328776457E-2</c:v>
                </c:pt>
                <c:pt idx="1823">
                  <c:v>2.0627295584664251E-2</c:v>
                </c:pt>
                <c:pt idx="1824">
                  <c:v>2.0623901258801289E-2</c:v>
                </c:pt>
                <c:pt idx="1825">
                  <c:v>2.0620470442075527E-2</c:v>
                </c:pt>
                <c:pt idx="1826">
                  <c:v>2.0617003134578815E-2</c:v>
                </c:pt>
                <c:pt idx="1827">
                  <c:v>2.0613823141920996E-2</c:v>
                </c:pt>
                <c:pt idx="1828">
                  <c:v>2.0609959047648063E-2</c:v>
                </c:pt>
                <c:pt idx="1829">
                  <c:v>2.0606382268403133E-2</c:v>
                </c:pt>
                <c:pt idx="1830">
                  <c:v>2.0602768998765467E-2</c:v>
                </c:pt>
                <c:pt idx="1831">
                  <c:v>2.0599119238833227E-2</c:v>
                </c:pt>
                <c:pt idx="1832">
                  <c:v>2.0595742743957136E-2</c:v>
                </c:pt>
                <c:pt idx="1833">
                  <c:v>2.0591710248474938E-2</c:v>
                </c:pt>
                <c:pt idx="1834">
                  <c:v>2.0587951018249704E-2</c:v>
                </c:pt>
                <c:pt idx="1835">
                  <c:v>2.0584456599103008E-2</c:v>
                </c:pt>
                <c:pt idx="1836">
                  <c:v>2.0580919787833753E-2</c:v>
                </c:pt>
                <c:pt idx="1837">
                  <c:v>2.0577045439705625E-2</c:v>
                </c:pt>
                <c:pt idx="1838">
                  <c:v>2.0573134597982417E-2</c:v>
                </c:pt>
                <c:pt idx="1839">
                  <c:v>2.0569187262771609E-2</c:v>
                </c:pt>
                <c:pt idx="1840">
                  <c:v>2.0564916523074E-2</c:v>
                </c:pt>
                <c:pt idx="1841">
                  <c:v>2.0560899033628829E-2</c:v>
                </c:pt>
                <c:pt idx="1842">
                  <c:v>2.0556845053021806E-2</c:v>
                </c:pt>
                <c:pt idx="1843">
                  <c:v>2.055275458136337E-2</c:v>
                </c:pt>
                <c:pt idx="1844">
                  <c:v>2.0548627618765736E-2</c:v>
                </c:pt>
                <c:pt idx="1845">
                  <c:v>2.0544736894416014E-2</c:v>
                </c:pt>
                <c:pt idx="1846">
                  <c:v>2.0540534107886713E-2</c:v>
                </c:pt>
                <c:pt idx="1847">
                  <c:v>2.0536294828763957E-2</c:v>
                </c:pt>
                <c:pt idx="1848">
                  <c:v>2.0532019057164917E-2</c:v>
                </c:pt>
                <c:pt idx="1849">
                  <c:v>2.0527706793207635E-2</c:v>
                </c:pt>
                <c:pt idx="1850">
                  <c:v>2.0523358037011035E-2</c:v>
                </c:pt>
                <c:pt idx="1851">
                  <c:v>2.051897278869317E-2</c:v>
                </c:pt>
                <c:pt idx="1852">
                  <c:v>2.0514551048375605E-2</c:v>
                </c:pt>
                <c:pt idx="1853">
                  <c:v>2.0510092816179024E-2</c:v>
                </c:pt>
                <c:pt idx="1854">
                  <c:v>2.0505598092225005E-2</c:v>
                </c:pt>
                <c:pt idx="1855">
                  <c:v>2.0501066876638638E-2</c:v>
                </c:pt>
                <c:pt idx="1856">
                  <c:v>2.0496499169544134E-2</c:v>
                </c:pt>
                <c:pt idx="1857">
                  <c:v>2.0491894971065704E-2</c:v>
                </c:pt>
                <c:pt idx="1858">
                  <c:v>2.0487254281331087E-2</c:v>
                </c:pt>
                <c:pt idx="1859">
                  <c:v>2.0482577100466255E-2</c:v>
                </c:pt>
                <c:pt idx="1860">
                  <c:v>2.0477863428600706E-2</c:v>
                </c:pt>
                <c:pt idx="1861">
                  <c:v>2.047311326586394E-2</c:v>
                </c:pt>
                <c:pt idx="1862">
                  <c:v>2.0468102473847959E-2</c:v>
                </c:pt>
                <c:pt idx="1863">
                  <c:v>2.046328220581535E-2</c:v>
                </c:pt>
                <c:pt idx="1864">
                  <c:v>2.0458425449273149E-2</c:v>
                </c:pt>
                <c:pt idx="1865">
                  <c:v>2.045353220435139E-2</c:v>
                </c:pt>
                <c:pt idx="1866">
                  <c:v>2.0448602471184556E-2</c:v>
                </c:pt>
                <c:pt idx="1867">
                  <c:v>2.0443845988510633E-2</c:v>
                </c:pt>
                <c:pt idx="1868">
                  <c:v>2.0438840393378802E-2</c:v>
                </c:pt>
                <c:pt idx="1869">
                  <c:v>2.0433798308448731E-2</c:v>
                </c:pt>
                <c:pt idx="1870">
                  <c:v>2.0428719733855211E-2</c:v>
                </c:pt>
                <c:pt idx="1871">
                  <c:v>2.0423604669740067E-2</c:v>
                </c:pt>
                <c:pt idx="1872">
                  <c:v>2.0418453116242491E-2</c:v>
                </c:pt>
                <c:pt idx="1873">
                  <c:v>2.041326507350431E-2</c:v>
                </c:pt>
                <c:pt idx="1874">
                  <c:v>2.040804054166824E-2</c:v>
                </c:pt>
                <c:pt idx="1875">
                  <c:v>2.0402592924056408E-2</c:v>
                </c:pt>
                <c:pt idx="1876">
                  <c:v>2.0397298315962771E-2</c:v>
                </c:pt>
                <c:pt idx="1877">
                  <c:v>2.0391967221149686E-2</c:v>
                </c:pt>
                <c:pt idx="1878">
                  <c:v>2.038659963976322E-2</c:v>
                </c:pt>
                <c:pt idx="1879">
                  <c:v>2.0381195571948538E-2</c:v>
                </c:pt>
                <c:pt idx="1880">
                  <c:v>2.0375755017853485E-2</c:v>
                </c:pt>
                <c:pt idx="1881">
                  <c:v>2.0370277977624123E-2</c:v>
                </c:pt>
                <c:pt idx="1882">
                  <c:v>2.0364764451412751E-2</c:v>
                </c:pt>
                <c:pt idx="1883">
                  <c:v>2.0359214439362752E-2</c:v>
                </c:pt>
                <c:pt idx="1884">
                  <c:v>2.0353627941629988E-2</c:v>
                </c:pt>
                <c:pt idx="1885">
                  <c:v>2.0347847191343787E-2</c:v>
                </c:pt>
                <c:pt idx="1886">
                  <c:v>2.0342190643300059E-2</c:v>
                </c:pt>
                <c:pt idx="1887">
                  <c:v>2.0336497611959648E-2</c:v>
                </c:pt>
                <c:pt idx="1888">
                  <c:v>2.0331065822805781E-2</c:v>
                </c:pt>
                <c:pt idx="1889">
                  <c:v>2.032529397226987E-2</c:v>
                </c:pt>
                <c:pt idx="1890">
                  <c:v>2.0319485635052481E-2</c:v>
                </c:pt>
                <c:pt idx="1891">
                  <c:v>2.03136408113113E-2</c:v>
                </c:pt>
                <c:pt idx="1892">
                  <c:v>2.030775950120578E-2</c:v>
                </c:pt>
                <c:pt idx="1893">
                  <c:v>2.0301707631607786E-2</c:v>
                </c:pt>
                <c:pt idx="1894">
                  <c:v>2.0295756285540301E-2</c:v>
                </c:pt>
                <c:pt idx="1895">
                  <c:v>2.0289768455511618E-2</c:v>
                </c:pt>
                <c:pt idx="1896">
                  <c:v>2.0283744141685611E-2</c:v>
                </c:pt>
                <c:pt idx="1897">
                  <c:v>2.0277805660922424E-2</c:v>
                </c:pt>
                <c:pt idx="1898">
                  <c:v>2.0271705436065639E-2</c:v>
                </c:pt>
                <c:pt idx="1899">
                  <c:v>2.0265568725995897E-2</c:v>
                </c:pt>
                <c:pt idx="1900">
                  <c:v>2.0259395530883222E-2</c:v>
                </c:pt>
                <c:pt idx="1901">
                  <c:v>2.0253185850896752E-2</c:v>
                </c:pt>
                <c:pt idx="1902">
                  <c:v>2.024693968620651E-2</c:v>
                </c:pt>
                <c:pt idx="1903">
                  <c:v>2.024065703698516E-2</c:v>
                </c:pt>
                <c:pt idx="1904">
                  <c:v>2.0234337903403603E-2</c:v>
                </c:pt>
                <c:pt idx="1905">
                  <c:v>2.0227982285637144E-2</c:v>
                </c:pt>
                <c:pt idx="1906">
                  <c:v>2.0221590183857569E-2</c:v>
                </c:pt>
                <c:pt idx="1907">
                  <c:v>2.0215161598243707E-2</c:v>
                </c:pt>
                <c:pt idx="1908">
                  <c:v>2.0208696528969103E-2</c:v>
                </c:pt>
                <c:pt idx="1909">
                  <c:v>2.0202194976213467E-2</c:v>
                </c:pt>
                <c:pt idx="1910">
                  <c:v>2.0195656940153871E-2</c:v>
                </c:pt>
                <c:pt idx="1911">
                  <c:v>2.0189082420970901E-2</c:v>
                </c:pt>
                <c:pt idx="1912">
                  <c:v>2.0182471418842513E-2</c:v>
                </c:pt>
                <c:pt idx="1913">
                  <c:v>2.017582393395282E-2</c:v>
                </c:pt>
                <c:pt idx="1914">
                  <c:v>2.0169139966485058E-2</c:v>
                </c:pt>
                <c:pt idx="1915">
                  <c:v>2.0162350480793512E-2</c:v>
                </c:pt>
                <c:pt idx="1916">
                  <c:v>2.0155596526669761E-2</c:v>
                </c:pt>
                <c:pt idx="1917">
                  <c:v>2.0148806092392203E-2</c:v>
                </c:pt>
                <c:pt idx="1918">
                  <c:v>2.0142039274498012E-2</c:v>
                </c:pt>
                <c:pt idx="1919">
                  <c:v>2.0135172896903402E-2</c:v>
                </c:pt>
                <c:pt idx="1920">
                  <c:v>2.012827003784599E-2</c:v>
                </c:pt>
                <c:pt idx="1921">
                  <c:v>2.0121330697514296E-2</c:v>
                </c:pt>
                <c:pt idx="1922">
                  <c:v>2.0114354876097723E-2</c:v>
                </c:pt>
                <c:pt idx="1923">
                  <c:v>2.0107342573790956E-2</c:v>
                </c:pt>
                <c:pt idx="1924">
                  <c:v>2.010029379078428E-2</c:v>
                </c:pt>
                <c:pt idx="1925">
                  <c:v>2.0093208527270621E-2</c:v>
                </c:pt>
                <c:pt idx="1926">
                  <c:v>2.0086086783445541E-2</c:v>
                </c:pt>
                <c:pt idx="1927">
                  <c:v>2.0078895382148014E-2</c:v>
                </c:pt>
                <c:pt idx="1928">
                  <c:v>2.0071673216329879E-2</c:v>
                </c:pt>
                <c:pt idx="1929">
                  <c:v>2.0064448036683356E-2</c:v>
                </c:pt>
                <c:pt idx="1930">
                  <c:v>2.0057186381199108E-2</c:v>
                </c:pt>
                <c:pt idx="1931">
                  <c:v>2.0048842682318473E-2</c:v>
                </c:pt>
                <c:pt idx="1932">
                  <c:v>2.0041502864983358E-2</c:v>
                </c:pt>
                <c:pt idx="1933">
                  <c:v>2.0034126572425575E-2</c:v>
                </c:pt>
                <c:pt idx="1934">
                  <c:v>2.0026713804845938E-2</c:v>
                </c:pt>
                <c:pt idx="1935">
                  <c:v>2.0019264562441654E-2</c:v>
                </c:pt>
                <c:pt idx="1936">
                  <c:v>2.0011778845412647E-2</c:v>
                </c:pt>
                <c:pt idx="1937">
                  <c:v>2.0004253417706289E-2</c:v>
                </c:pt>
                <c:pt idx="1938">
                  <c:v>1.9996697770340934E-2</c:v>
                </c:pt>
                <c:pt idx="1939">
                  <c:v>1.9989105650780541E-2</c:v>
                </c:pt>
                <c:pt idx="1940">
                  <c:v>1.9981458721149582E-2</c:v>
                </c:pt>
                <c:pt idx="1941">
                  <c:v>1.997378458565164E-2</c:v>
                </c:pt>
                <c:pt idx="1942">
                  <c:v>1.9966073973119374E-2</c:v>
                </c:pt>
                <c:pt idx="1943">
                  <c:v>1.9958326883767728E-2</c:v>
                </c:pt>
                <c:pt idx="1944">
                  <c:v>1.9950543317805481E-2</c:v>
                </c:pt>
                <c:pt idx="1945">
                  <c:v>1.9942744816503828E-2</c:v>
                </c:pt>
                <c:pt idx="1946">
                  <c:v>1.9934891331349947E-2</c:v>
                </c:pt>
                <c:pt idx="1947">
                  <c:v>1.9927001372035232E-2</c:v>
                </c:pt>
                <c:pt idx="1948">
                  <c:v>1.9919074938771649E-2</c:v>
                </c:pt>
                <c:pt idx="1949">
                  <c:v>1.9911078346377904E-2</c:v>
                </c:pt>
                <c:pt idx="1950">
                  <c:v>1.9903075925287148E-2</c:v>
                </c:pt>
                <c:pt idx="1951">
                  <c:v>1.9895037029101888E-2</c:v>
                </c:pt>
                <c:pt idx="1952">
                  <c:v>1.9886961658047646E-2</c:v>
                </c:pt>
                <c:pt idx="1953">
                  <c:v>1.9878849812341132E-2</c:v>
                </c:pt>
                <c:pt idx="1954">
                  <c:v>1.9870701492208747E-2</c:v>
                </c:pt>
                <c:pt idx="1955">
                  <c:v>1.986251669787337E-2</c:v>
                </c:pt>
                <c:pt idx="1956">
                  <c:v>1.9854295429559639E-2</c:v>
                </c:pt>
                <c:pt idx="1957">
                  <c:v>1.984603768749307E-2</c:v>
                </c:pt>
                <c:pt idx="1958">
                  <c:v>1.9837743845156953E-2</c:v>
                </c:pt>
                <c:pt idx="1959">
                  <c:v>1.9829416579517874E-2</c:v>
                </c:pt>
                <c:pt idx="1960">
                  <c:v>1.9821059445359959E-2</c:v>
                </c:pt>
                <c:pt idx="1961">
                  <c:v>1.9812675999171088E-2</c:v>
                </c:pt>
                <c:pt idx="1962">
                  <c:v>1.9804269797405651E-2</c:v>
                </c:pt>
                <c:pt idx="1963">
                  <c:v>1.9795844396490736E-2</c:v>
                </c:pt>
                <c:pt idx="1964">
                  <c:v>1.978740335282347E-2</c:v>
                </c:pt>
                <c:pt idx="1965">
                  <c:v>1.977895022277016E-2</c:v>
                </c:pt>
                <c:pt idx="1966">
                  <c:v>1.9770488562668911E-2</c:v>
                </c:pt>
                <c:pt idx="1967">
                  <c:v>1.9762092232895052E-2</c:v>
                </c:pt>
                <c:pt idx="1968">
                  <c:v>1.9753624058743788E-2</c:v>
                </c:pt>
                <c:pt idx="1969">
                  <c:v>1.9745157933747093E-2</c:v>
                </c:pt>
                <c:pt idx="1970">
                  <c:v>1.9736697453005766E-2</c:v>
                </c:pt>
                <c:pt idx="1971">
                  <c:v>1.9728176565109723E-2</c:v>
                </c:pt>
                <c:pt idx="1972">
                  <c:v>1.9719735636124707E-2</c:v>
                </c:pt>
                <c:pt idx="1973">
                  <c:v>1.9711304974261372E-2</c:v>
                </c:pt>
                <c:pt idx="1974">
                  <c:v>1.9702884579455411E-2</c:v>
                </c:pt>
                <c:pt idx="1975">
                  <c:v>1.9694474451641637E-2</c:v>
                </c:pt>
                <c:pt idx="1976">
                  <c:v>1.9686074590753975E-2</c:v>
                </c:pt>
                <c:pt idx="1977">
                  <c:v>1.9677684996729877E-2</c:v>
                </c:pt>
                <c:pt idx="1978">
                  <c:v>1.9669305669501518E-2</c:v>
                </c:pt>
                <c:pt idx="1979">
                  <c:v>1.9661003789805134E-2</c:v>
                </c:pt>
                <c:pt idx="1980">
                  <c:v>1.9652711633086906E-2</c:v>
                </c:pt>
                <c:pt idx="1981">
                  <c:v>1.9644362535985463E-2</c:v>
                </c:pt>
                <c:pt idx="1982">
                  <c:v>1.9636023703949297E-2</c:v>
                </c:pt>
                <c:pt idx="1983">
                  <c:v>1.9627695136916277E-2</c:v>
                </c:pt>
                <c:pt idx="1984">
                  <c:v>1.9619376834824263E-2</c:v>
                </c:pt>
                <c:pt idx="1985">
                  <c:v>1.9611068797610223E-2</c:v>
                </c:pt>
                <c:pt idx="1986">
                  <c:v>1.9602771025211119E-2</c:v>
                </c:pt>
                <c:pt idx="1987">
                  <c:v>1.9594483517563013E-2</c:v>
                </c:pt>
                <c:pt idx="1988">
                  <c:v>1.9586270921627194E-2</c:v>
                </c:pt>
                <c:pt idx="1989">
                  <c:v>1.9577939296276665E-2</c:v>
                </c:pt>
                <c:pt idx="1990">
                  <c:v>1.956974664742191E-2</c:v>
                </c:pt>
                <c:pt idx="1991">
                  <c:v>1.9561499906009184E-2</c:v>
                </c:pt>
                <c:pt idx="1992">
                  <c:v>1.9553073065963694E-2</c:v>
                </c:pt>
                <c:pt idx="1993">
                  <c:v>1.9544847732981648E-2</c:v>
                </c:pt>
                <c:pt idx="1994">
                  <c:v>1.9536632665771689E-2</c:v>
                </c:pt>
                <c:pt idx="1995">
                  <c:v>1.9528427864271267E-2</c:v>
                </c:pt>
                <c:pt idx="1996">
                  <c:v>1.9520233328415196E-2</c:v>
                </c:pt>
                <c:pt idx="1997">
                  <c:v>1.9512111010359028E-2</c:v>
                </c:pt>
                <c:pt idx="1998">
                  <c:v>1.9503936708200619E-2</c:v>
                </c:pt>
                <c:pt idx="1999">
                  <c:v>1.9495772670774549E-2</c:v>
                </c:pt>
                <c:pt idx="2000">
                  <c:v>1.948761889801669E-2</c:v>
                </c:pt>
                <c:pt idx="2001">
                  <c:v>1.9479414631610941E-2</c:v>
                </c:pt>
                <c:pt idx="2002">
                  <c:v>1.9471281688303959E-2</c:v>
                </c:pt>
                <c:pt idx="2003">
                  <c:v>1.9463159010201743E-2</c:v>
                </c:pt>
                <c:pt idx="2004">
                  <c:v>1.9455046597241739E-2</c:v>
                </c:pt>
                <c:pt idx="2005">
                  <c:v>1.9446944449360522E-2</c:v>
                </c:pt>
                <c:pt idx="2006">
                  <c:v>1.9438852566497307E-2</c:v>
                </c:pt>
                <c:pt idx="2007">
                  <c:v>1.9430770948586903E-2</c:v>
                </c:pt>
                <c:pt idx="2008">
                  <c:v>1.9422699595570293E-2</c:v>
                </c:pt>
                <c:pt idx="2009">
                  <c:v>1.941463850738228E-2</c:v>
                </c:pt>
                <c:pt idx="2010">
                  <c:v>1.9406587683962084E-2</c:v>
                </c:pt>
                <c:pt idx="2011">
                  <c:v>1.939854712524804E-2</c:v>
                </c:pt>
                <c:pt idx="2012">
                  <c:v>1.9390516831175836E-2</c:v>
                </c:pt>
                <c:pt idx="2013">
                  <c:v>1.9382496801688215E-2</c:v>
                </c:pt>
                <c:pt idx="2014">
                  <c:v>1.9374487036718221E-2</c:v>
                </c:pt>
                <c:pt idx="2015">
                  <c:v>1.9366487536206834E-2</c:v>
                </c:pt>
                <c:pt idx="2016">
                  <c:v>1.9358498300090628E-2</c:v>
                </c:pt>
                <c:pt idx="2017">
                  <c:v>1.9350519328308818E-2</c:v>
                </c:pt>
                <c:pt idx="2018">
                  <c:v>1.9342550620800616E-2</c:v>
                </c:pt>
                <c:pt idx="2019">
                  <c:v>1.933464742047597E-2</c:v>
                </c:pt>
                <c:pt idx="2020">
                  <c:v>1.9326698928138097E-2</c:v>
                </c:pt>
                <c:pt idx="2021">
                  <c:v>1.9318760699179715E-2</c:v>
                </c:pt>
                <c:pt idx="2022">
                  <c:v>1.9310778432267948E-2</c:v>
                </c:pt>
                <c:pt idx="2023">
                  <c:v>1.9302861045202808E-2</c:v>
                </c:pt>
                <c:pt idx="2024">
                  <c:v>1.9294953922043927E-2</c:v>
                </c:pt>
                <c:pt idx="2025">
                  <c:v>1.9287057062728763E-2</c:v>
                </c:pt>
                <c:pt idx="2026">
                  <c:v>1.9279170467196523E-2</c:v>
                </c:pt>
                <c:pt idx="2027">
                  <c:v>1.9271294135387307E-2</c:v>
                </c:pt>
                <c:pt idx="2028">
                  <c:v>1.9263428067238565E-2</c:v>
                </c:pt>
                <c:pt idx="2029">
                  <c:v>1.9255572262692162E-2</c:v>
                </c:pt>
                <c:pt idx="2030">
                  <c:v>1.9247726721685548E-2</c:v>
                </c:pt>
                <c:pt idx="2031">
                  <c:v>1.9239891444158816E-2</c:v>
                </c:pt>
                <c:pt idx="2032">
                  <c:v>1.9232168691656226E-2</c:v>
                </c:pt>
                <c:pt idx="2033">
                  <c:v>1.9224353296253754E-2</c:v>
                </c:pt>
                <c:pt idx="2034">
                  <c:v>1.921654816274675E-2</c:v>
                </c:pt>
                <c:pt idx="2035">
                  <c:v>1.9207640575678402E-2</c:v>
                </c:pt>
                <c:pt idx="2036">
                  <c:v>1.9199857431750962E-2</c:v>
                </c:pt>
                <c:pt idx="2037">
                  <c:v>1.9192084549534385E-2</c:v>
                </c:pt>
                <c:pt idx="2038">
                  <c:v>1.9184321928969239E-2</c:v>
                </c:pt>
                <c:pt idx="2039">
                  <c:v>1.9176569569999691E-2</c:v>
                </c:pt>
                <c:pt idx="2040">
                  <c:v>1.916887600274704E-2</c:v>
                </c:pt>
                <c:pt idx="2041">
                  <c:v>1.9161143838888738E-2</c:v>
                </c:pt>
                <c:pt idx="2042">
                  <c:v>1.915342193575276E-2</c:v>
                </c:pt>
                <c:pt idx="2043">
                  <c:v>1.9145710293280823E-2</c:v>
                </c:pt>
                <c:pt idx="2044">
                  <c:v>1.9137867357941797E-2</c:v>
                </c:pt>
                <c:pt idx="2045">
                  <c:v>1.913017722890735E-2</c:v>
                </c:pt>
                <c:pt idx="2046">
                  <c:v>1.9122497362445423E-2</c:v>
                </c:pt>
                <c:pt idx="2047">
                  <c:v>1.9114827758496107E-2</c:v>
                </c:pt>
                <c:pt idx="2048">
                  <c:v>1.910716841700303E-2</c:v>
                </c:pt>
                <c:pt idx="2049">
                  <c:v>1.909956483136116E-2</c:v>
                </c:pt>
                <c:pt idx="2050">
                  <c:v>1.909192568030017E-2</c:v>
                </c:pt>
                <c:pt idx="2051">
                  <c:v>1.9084296790825853E-2</c:v>
                </c:pt>
                <c:pt idx="2052">
                  <c:v>1.9076678162880317E-2</c:v>
                </c:pt>
                <c:pt idx="2053">
                  <c:v>1.9069025644281892E-2</c:v>
                </c:pt>
                <c:pt idx="2054">
                  <c:v>1.9061427876276172E-2</c:v>
                </c:pt>
                <c:pt idx="2055">
                  <c:v>1.9053840370311766E-2</c:v>
                </c:pt>
                <c:pt idx="2056">
                  <c:v>1.9046263126333174E-2</c:v>
                </c:pt>
                <c:pt idx="2057">
                  <c:v>1.9038696144277851E-2</c:v>
                </c:pt>
                <c:pt idx="2058">
                  <c:v>1.9031139424091178E-2</c:v>
                </c:pt>
                <c:pt idx="2059">
                  <c:v>1.9023592965712367E-2</c:v>
                </c:pt>
                <c:pt idx="2060">
                  <c:v>1.9016056769084164E-2</c:v>
                </c:pt>
                <c:pt idx="2061">
                  <c:v>1.9008530834147538E-2</c:v>
                </c:pt>
                <c:pt idx="2062">
                  <c:v>1.9001015160846114E-2</c:v>
                </c:pt>
                <c:pt idx="2063">
                  <c:v>1.899350974911999E-2</c:v>
                </c:pt>
                <c:pt idx="2064">
                  <c:v>1.8986014598913661E-2</c:v>
                </c:pt>
                <c:pt idx="2065">
                  <c:v>1.8978529710166347E-2</c:v>
                </c:pt>
                <c:pt idx="2066">
                  <c:v>1.8971055082822548E-2</c:v>
                </c:pt>
                <c:pt idx="2067">
                  <c:v>1.896359071682412E-2</c:v>
                </c:pt>
                <c:pt idx="2068">
                  <c:v>1.8956136612112921E-2</c:v>
                </c:pt>
                <c:pt idx="2069">
                  <c:v>1.8948692768632574E-2</c:v>
                </c:pt>
                <c:pt idx="2070">
                  <c:v>1.8941259186324055E-2</c:v>
                </c:pt>
                <c:pt idx="2071">
                  <c:v>1.8933873845556233E-2</c:v>
                </c:pt>
                <c:pt idx="2072">
                  <c:v>1.8926460436082825E-2</c:v>
                </c:pt>
                <c:pt idx="2073">
                  <c:v>1.8919057286934975E-2</c:v>
                </c:pt>
                <c:pt idx="2074">
                  <c:v>1.8911627467669206E-2</c:v>
                </c:pt>
                <c:pt idx="2075">
                  <c:v>1.8904245190365314E-2</c:v>
                </c:pt>
                <c:pt idx="2076">
                  <c:v>1.8896873173890567E-2</c:v>
                </c:pt>
                <c:pt idx="2077">
                  <c:v>1.8889511418188582E-2</c:v>
                </c:pt>
                <c:pt idx="2078">
                  <c:v>1.8882159923202982E-2</c:v>
                </c:pt>
                <c:pt idx="2079">
                  <c:v>1.8874818688877384E-2</c:v>
                </c:pt>
                <c:pt idx="2080">
                  <c:v>1.8867487715152762E-2</c:v>
                </c:pt>
                <c:pt idx="2081">
                  <c:v>1.8860167001974504E-2</c:v>
                </c:pt>
                <c:pt idx="2082">
                  <c:v>1.8852856549287113E-2</c:v>
                </c:pt>
                <c:pt idx="2083">
                  <c:v>1.8845556357030675E-2</c:v>
                </c:pt>
                <c:pt idx="2084">
                  <c:v>1.8838299811612797E-2</c:v>
                </c:pt>
                <c:pt idx="2085">
                  <c:v>1.8831019781973747E-2</c:v>
                </c:pt>
                <c:pt idx="2086">
                  <c:v>1.8823750011929947E-2</c:v>
                </c:pt>
                <c:pt idx="2087">
                  <c:v>1.8815454266008592E-2</c:v>
                </c:pt>
                <c:pt idx="2088">
                  <c:v>1.8808079086189769E-2</c:v>
                </c:pt>
                <c:pt idx="2089">
                  <c:v>1.8800968954666125E-2</c:v>
                </c:pt>
                <c:pt idx="2090">
                  <c:v>1.8793741688074267E-2</c:v>
                </c:pt>
                <c:pt idx="2091">
                  <c:v>1.8786524680793549E-2</c:v>
                </c:pt>
                <c:pt idx="2092">
                  <c:v>1.87793484176478E-2</c:v>
                </c:pt>
                <c:pt idx="2093">
                  <c:v>1.8772151565393691E-2</c:v>
                </c:pt>
                <c:pt idx="2094">
                  <c:v>1.8764964971622108E-2</c:v>
                </c:pt>
                <c:pt idx="2095">
                  <c:v>1.8757788636278108E-2</c:v>
                </c:pt>
                <c:pt idx="2096">
                  <c:v>1.8750593532134249E-2</c:v>
                </c:pt>
                <c:pt idx="2097">
                  <c:v>1.8743352300410913E-2</c:v>
                </c:pt>
                <c:pt idx="2098">
                  <c:v>1.8736208207457812E-2</c:v>
                </c:pt>
                <c:pt idx="2099">
                  <c:v>1.8729074375357022E-2</c:v>
                </c:pt>
                <c:pt idx="2100">
                  <c:v>1.8721950804055944E-2</c:v>
                </c:pt>
                <c:pt idx="2101">
                  <c:v>1.8710858082746348E-2</c:v>
                </c:pt>
                <c:pt idx="2102">
                  <c:v>1.8703759786369362E-2</c:v>
                </c:pt>
                <c:pt idx="2103">
                  <c:v>1.8696671748618634E-2</c:v>
                </c:pt>
                <c:pt idx="2104">
                  <c:v>1.8689593969438943E-2</c:v>
                </c:pt>
                <c:pt idx="2105">
                  <c:v>1.8682500987246553E-2</c:v>
                </c:pt>
                <c:pt idx="2106">
                  <c:v>1.8675444097508116E-2</c:v>
                </c:pt>
                <c:pt idx="2107">
                  <c:v>1.8668397466831663E-2</c:v>
                </c:pt>
                <c:pt idx="2108">
                  <c:v>1.8661361095166095E-2</c:v>
                </c:pt>
                <c:pt idx="2109">
                  <c:v>1.8654334982456798E-2</c:v>
                </c:pt>
                <c:pt idx="2110">
                  <c:v>1.8647319128650031E-2</c:v>
                </c:pt>
                <c:pt idx="2111">
                  <c:v>1.8640313533690299E-2</c:v>
                </c:pt>
                <c:pt idx="2112">
                  <c:v>1.863331819752298E-2</c:v>
                </c:pt>
                <c:pt idx="2113">
                  <c:v>1.862633312009522E-2</c:v>
                </c:pt>
                <c:pt idx="2114">
                  <c:v>1.8619358301353282E-2</c:v>
                </c:pt>
                <c:pt idx="2115">
                  <c:v>1.8612393741243426E-2</c:v>
                </c:pt>
                <c:pt idx="2116">
                  <c:v>1.8605439439711918E-2</c:v>
                </c:pt>
                <c:pt idx="2117">
                  <c:v>1.8598495396704138E-2</c:v>
                </c:pt>
                <c:pt idx="2118">
                  <c:v>1.859156161216723E-2</c:v>
                </c:pt>
                <c:pt idx="2119">
                  <c:v>1.8584638086046577E-2</c:v>
                </c:pt>
                <c:pt idx="2120">
                  <c:v>1.8577724818291081E-2</c:v>
                </c:pt>
                <c:pt idx="2121">
                  <c:v>1.857082180884613E-2</c:v>
                </c:pt>
                <c:pt idx="2122">
                  <c:v>1.8563948098612171E-2</c:v>
                </c:pt>
                <c:pt idx="2123">
                  <c:v>1.8557065222103319E-2</c:v>
                </c:pt>
                <c:pt idx="2124">
                  <c:v>1.8550192603103002E-2</c:v>
                </c:pt>
                <c:pt idx="2125">
                  <c:v>1.8543330241555103E-2</c:v>
                </c:pt>
                <c:pt idx="2126">
                  <c:v>1.8536478137405294E-2</c:v>
                </c:pt>
                <c:pt idx="2127">
                  <c:v>1.8529619173721101E-2</c:v>
                </c:pt>
                <c:pt idx="2128">
                  <c:v>1.8522787970963798E-2</c:v>
                </c:pt>
                <c:pt idx="2129">
                  <c:v>1.8515967026092425E-2</c:v>
                </c:pt>
                <c:pt idx="2130">
                  <c:v>1.8509156339055005E-2</c:v>
                </c:pt>
                <c:pt idx="2131">
                  <c:v>1.8502355909798682E-2</c:v>
                </c:pt>
                <c:pt idx="2132">
                  <c:v>1.8495565738272365E-2</c:v>
                </c:pt>
                <c:pt idx="2133">
                  <c:v>1.8488785824424075E-2</c:v>
                </c:pt>
                <c:pt idx="2134">
                  <c:v>1.8482016168197436E-2</c:v>
                </c:pt>
                <c:pt idx="2135">
                  <c:v>1.8475284816366462E-2</c:v>
                </c:pt>
                <c:pt idx="2136">
                  <c:v>1.8468534891564824E-2</c:v>
                </c:pt>
                <c:pt idx="2137">
                  <c:v>1.8461795222954793E-2</c:v>
                </c:pt>
                <c:pt idx="2138">
                  <c:v>1.8455065810485949E-2</c:v>
                </c:pt>
                <c:pt idx="2139">
                  <c:v>1.844834665410696E-2</c:v>
                </c:pt>
                <c:pt idx="2140">
                  <c:v>1.8441637753767393E-2</c:v>
                </c:pt>
                <c:pt idx="2141">
                  <c:v>1.8434939109416824E-2</c:v>
                </c:pt>
                <c:pt idx="2142">
                  <c:v>1.8428239435101211E-2</c:v>
                </c:pt>
                <c:pt idx="2143">
                  <c:v>1.8421572588479158E-2</c:v>
                </c:pt>
                <c:pt idx="2144">
                  <c:v>1.8414894219025972E-2</c:v>
                </c:pt>
                <c:pt idx="2145">
                  <c:v>1.8408247090889632E-2</c:v>
                </c:pt>
                <c:pt idx="2146">
                  <c:v>1.8401599725724912E-2</c:v>
                </c:pt>
                <c:pt idx="2147">
                  <c:v>1.8394962616247512E-2</c:v>
                </c:pt>
                <c:pt idx="2148">
                  <c:v>1.8388318002504948E-2</c:v>
                </c:pt>
                <c:pt idx="2149">
                  <c:v>1.8381702204423249E-2</c:v>
                </c:pt>
                <c:pt idx="2150">
                  <c:v>1.8375096663139523E-2</c:v>
                </c:pt>
                <c:pt idx="2151">
                  <c:v>1.8368501378603557E-2</c:v>
                </c:pt>
                <c:pt idx="2152">
                  <c:v>1.8361916350763372E-2</c:v>
                </c:pt>
                <c:pt idx="2153">
                  <c:v>1.8355348433664591E-2</c:v>
                </c:pt>
                <c:pt idx="2154">
                  <c:v>1.8348783515792427E-2</c:v>
                </c:pt>
                <c:pt idx="2155">
                  <c:v>1.8342228853836365E-2</c:v>
                </c:pt>
                <c:pt idx="2156">
                  <c:v>1.8335684447747424E-2</c:v>
                </c:pt>
                <c:pt idx="2157">
                  <c:v>1.8329145060237306E-2</c:v>
                </c:pt>
                <c:pt idx="2158">
                  <c:v>1.832262157151205E-2</c:v>
                </c:pt>
                <c:pt idx="2159">
                  <c:v>1.8316108339129316E-2</c:v>
                </c:pt>
                <c:pt idx="2160">
                  <c:v>1.8309605363038897E-2</c:v>
                </c:pt>
                <c:pt idx="2161">
                  <c:v>1.8303112643190581E-2</c:v>
                </c:pt>
                <c:pt idx="2162">
                  <c:v>1.8296630179535908E-2</c:v>
                </c:pt>
                <c:pt idx="2163">
                  <c:v>1.829015797202203E-2</c:v>
                </c:pt>
                <c:pt idx="2164">
                  <c:v>1.8283696020599607E-2</c:v>
                </c:pt>
                <c:pt idx="2165">
                  <c:v>1.8277244325220196E-2</c:v>
                </c:pt>
                <c:pt idx="2166">
                  <c:v>1.8270802885832698E-2</c:v>
                </c:pt>
                <c:pt idx="2167">
                  <c:v>1.8264371702388659E-2</c:v>
                </c:pt>
                <c:pt idx="2168">
                  <c:v>1.8257950774836988E-2</c:v>
                </c:pt>
                <c:pt idx="2169">
                  <c:v>1.8251540103129234E-2</c:v>
                </c:pt>
                <c:pt idx="2170">
                  <c:v>1.8245139687215181E-2</c:v>
                </c:pt>
                <c:pt idx="2171">
                  <c:v>1.8238749527046381E-2</c:v>
                </c:pt>
                <c:pt idx="2172">
                  <c:v>1.8232369622573494E-2</c:v>
                </c:pt>
                <c:pt idx="2173">
                  <c:v>1.8225999973746316E-2</c:v>
                </c:pt>
                <c:pt idx="2174">
                  <c:v>1.8219638834696086E-2</c:v>
                </c:pt>
                <c:pt idx="2175">
                  <c:v>1.8213289280665027E-2</c:v>
                </c:pt>
                <c:pt idx="2176">
                  <c:v>1.8206949981515175E-2</c:v>
                </c:pt>
                <c:pt idx="2177">
                  <c:v>1.8200620937199326E-2</c:v>
                </c:pt>
                <c:pt idx="2178">
                  <c:v>1.8194305562589615E-2</c:v>
                </c:pt>
                <c:pt idx="2179">
                  <c:v>1.8187997446611252E-2</c:v>
                </c:pt>
                <c:pt idx="2180">
                  <c:v>1.8181699585937669E-2</c:v>
                </c:pt>
                <c:pt idx="2181">
                  <c:v>1.8175411980516896E-2</c:v>
                </c:pt>
                <c:pt idx="2182">
                  <c:v>1.8169134630305759E-2</c:v>
                </c:pt>
                <c:pt idx="2183">
                  <c:v>1.8162867535251408E-2</c:v>
                </c:pt>
                <c:pt idx="2184">
                  <c:v>1.8156610695308915E-2</c:v>
                </c:pt>
                <c:pt idx="2185">
                  <c:v>1.8150364110427183E-2</c:v>
                </c:pt>
                <c:pt idx="2186">
                  <c:v>1.8144127780559523E-2</c:v>
                </c:pt>
                <c:pt idx="2187">
                  <c:v>1.8137887333691854E-2</c:v>
                </c:pt>
                <c:pt idx="2188">
                  <c:v>1.8131670665121905E-2</c:v>
                </c:pt>
                <c:pt idx="2189">
                  <c:v>1.8125464250201416E-2</c:v>
                </c:pt>
                <c:pt idx="2190">
                  <c:v>1.811926808888446E-2</c:v>
                </c:pt>
                <c:pt idx="2191">
                  <c:v>1.8112199317035994E-2</c:v>
                </c:pt>
                <c:pt idx="2192">
                  <c:v>1.8106025127566577E-2</c:v>
                </c:pt>
                <c:pt idx="2193">
                  <c:v>1.8099861191553011E-2</c:v>
                </c:pt>
                <c:pt idx="2194">
                  <c:v>1.8093707508948467E-2</c:v>
                </c:pt>
                <c:pt idx="2195">
                  <c:v>1.8087564079707019E-2</c:v>
                </c:pt>
                <c:pt idx="2196">
                  <c:v>1.8081430903782746E-2</c:v>
                </c:pt>
                <c:pt idx="2197">
                  <c:v>1.807529652553674E-2</c:v>
                </c:pt>
                <c:pt idx="2198">
                  <c:v>1.8069183425757848E-2</c:v>
                </c:pt>
                <c:pt idx="2199">
                  <c:v>1.8063080578552031E-2</c:v>
                </c:pt>
                <c:pt idx="2200">
                  <c:v>1.8057026354177576E-2</c:v>
                </c:pt>
                <c:pt idx="2201">
                  <c:v>1.8050945308682644E-2</c:v>
                </c:pt>
                <c:pt idx="2202">
                  <c:v>1.8044874517433609E-2</c:v>
                </c:pt>
                <c:pt idx="2203">
                  <c:v>1.8038813980384656E-2</c:v>
                </c:pt>
                <c:pt idx="2204">
                  <c:v>1.8032763697489098E-2</c:v>
                </c:pt>
                <c:pt idx="2205">
                  <c:v>1.8026708669391336E-2</c:v>
                </c:pt>
                <c:pt idx="2206">
                  <c:v>1.8020678459345085E-2</c:v>
                </c:pt>
                <c:pt idx="2207">
                  <c:v>1.8014658502710522E-2</c:v>
                </c:pt>
                <c:pt idx="2208">
                  <c:v>1.8008648799444003E-2</c:v>
                </c:pt>
                <c:pt idx="2209">
                  <c:v>1.8002666093678118E-2</c:v>
                </c:pt>
                <c:pt idx="2210">
                  <c:v>1.7996677334723335E-2</c:v>
                </c:pt>
                <c:pt idx="2211">
                  <c:v>1.799069882959688E-2</c:v>
                </c:pt>
                <c:pt idx="2212">
                  <c:v>1.798473057825295E-2</c:v>
                </c:pt>
                <c:pt idx="2213">
                  <c:v>1.797877258064573E-2</c:v>
                </c:pt>
                <c:pt idx="2214">
                  <c:v>1.7972824836727651E-2</c:v>
                </c:pt>
                <c:pt idx="2215">
                  <c:v>1.7966887346453787E-2</c:v>
                </c:pt>
                <c:pt idx="2216">
                  <c:v>1.7960960109777446E-2</c:v>
                </c:pt>
                <c:pt idx="2217">
                  <c:v>1.7955043126654583E-2</c:v>
                </c:pt>
                <c:pt idx="2218">
                  <c:v>1.7949136397038507E-2</c:v>
                </c:pt>
                <c:pt idx="2219">
                  <c:v>1.7943239920883411E-2</c:v>
                </c:pt>
                <c:pt idx="2220">
                  <c:v>1.7937353698145246E-2</c:v>
                </c:pt>
                <c:pt idx="2221">
                  <c:v>1.7931477728776443E-2</c:v>
                </c:pt>
                <c:pt idx="2222">
                  <c:v>1.7925612012732954E-2</c:v>
                </c:pt>
                <c:pt idx="2223">
                  <c:v>1.7919756549969853E-2</c:v>
                </c:pt>
                <c:pt idx="2224">
                  <c:v>1.7913911340441329E-2</c:v>
                </c:pt>
                <c:pt idx="2225">
                  <c:v>1.7908076384102453E-2</c:v>
                </c:pt>
                <c:pt idx="2226">
                  <c:v>1.7902227414434813E-2</c:v>
                </c:pt>
                <c:pt idx="2227">
                  <c:v>1.7896412516511456E-2</c:v>
                </c:pt>
                <c:pt idx="2228">
                  <c:v>1.7890607871051276E-2</c:v>
                </c:pt>
                <c:pt idx="2229">
                  <c:v>1.788481347801063E-2</c:v>
                </c:pt>
                <c:pt idx="2230">
                  <c:v>1.7879029337346773E-2</c:v>
                </c:pt>
                <c:pt idx="2231">
                  <c:v>1.7873281960535899E-2</c:v>
                </c:pt>
                <c:pt idx="2232">
                  <c:v>1.7867518775269237E-2</c:v>
                </c:pt>
                <c:pt idx="2233">
                  <c:v>1.7861765842832802E-2</c:v>
                </c:pt>
                <c:pt idx="2234">
                  <c:v>1.7856023163185193E-2</c:v>
                </c:pt>
                <c:pt idx="2235">
                  <c:v>1.7850290736279716E-2</c:v>
                </c:pt>
                <c:pt idx="2236">
                  <c:v>1.7844568562074087E-2</c:v>
                </c:pt>
                <c:pt idx="2237">
                  <c:v>1.7838856640522496E-2</c:v>
                </c:pt>
                <c:pt idx="2238">
                  <c:v>1.7833154971581784E-2</c:v>
                </c:pt>
                <c:pt idx="2239">
                  <c:v>1.7827403331273996E-2</c:v>
                </c:pt>
                <c:pt idx="2240">
                  <c:v>1.7821721256555074E-2</c:v>
                </c:pt>
                <c:pt idx="2241">
                  <c:v>1.7816049433148778E-2</c:v>
                </c:pt>
                <c:pt idx="2242">
                  <c:v>1.781038786101008E-2</c:v>
                </c:pt>
                <c:pt idx="2243">
                  <c:v>1.7804736540094859E-2</c:v>
                </c:pt>
                <c:pt idx="2244">
                  <c:v>1.779909547036259E-2</c:v>
                </c:pt>
                <c:pt idx="2245">
                  <c:v>1.7793464651770046E-2</c:v>
                </c:pt>
                <c:pt idx="2246">
                  <c:v>1.7787844084274907E-2</c:v>
                </c:pt>
                <c:pt idx="2247">
                  <c:v>1.7782233767833944E-2</c:v>
                </c:pt>
                <c:pt idx="2248">
                  <c:v>1.777663370240664E-2</c:v>
                </c:pt>
                <c:pt idx="2249">
                  <c:v>1.777100926308545E-2</c:v>
                </c:pt>
                <c:pt idx="2250">
                  <c:v>1.7765429238406065E-2</c:v>
                </c:pt>
                <c:pt idx="2251">
                  <c:v>1.7759859464032277E-2</c:v>
                </c:pt>
                <c:pt idx="2252">
                  <c:v>1.7754408106048478E-2</c:v>
                </c:pt>
                <c:pt idx="2253">
                  <c:v>1.7748860221034574E-2</c:v>
                </c:pt>
                <c:pt idx="2254">
                  <c:v>1.7743322587937368E-2</c:v>
                </c:pt>
                <c:pt idx="2255">
                  <c:v>1.7737795206712807E-2</c:v>
                </c:pt>
                <c:pt idx="2256">
                  <c:v>1.7732278077320373E-2</c:v>
                </c:pt>
                <c:pt idx="2257">
                  <c:v>1.772673277810476E-2</c:v>
                </c:pt>
                <c:pt idx="2258">
                  <c:v>1.7721235686332628E-2</c:v>
                </c:pt>
                <c:pt idx="2259">
                  <c:v>1.7715748845690417E-2</c:v>
                </c:pt>
                <c:pt idx="2260">
                  <c:v>1.7710272256133596E-2</c:v>
                </c:pt>
                <c:pt idx="2261">
                  <c:v>1.770484620633719E-2</c:v>
                </c:pt>
                <c:pt idx="2262">
                  <c:v>1.7699390587039829E-2</c:v>
                </c:pt>
                <c:pt idx="2263">
                  <c:v>1.7693945219277717E-2</c:v>
                </c:pt>
                <c:pt idx="2264">
                  <c:v>1.7688510103009449E-2</c:v>
                </c:pt>
                <c:pt idx="2265">
                  <c:v>1.7683085238190979E-2</c:v>
                </c:pt>
                <c:pt idx="2266">
                  <c:v>1.7677670624781781E-2</c:v>
                </c:pt>
                <c:pt idx="2267">
                  <c:v>1.7672266262739576E-2</c:v>
                </c:pt>
                <c:pt idx="2268">
                  <c:v>1.7666872152024716E-2</c:v>
                </c:pt>
                <c:pt idx="2269">
                  <c:v>1.7661488292592276E-2</c:v>
                </c:pt>
                <c:pt idx="2270">
                  <c:v>1.7656114684401734E-2</c:v>
                </c:pt>
                <c:pt idx="2271">
                  <c:v>1.7650751327413443E-2</c:v>
                </c:pt>
                <c:pt idx="2272">
                  <c:v>1.7645398221585125E-2</c:v>
                </c:pt>
                <c:pt idx="2273">
                  <c:v>1.7640055366874487E-2</c:v>
                </c:pt>
                <c:pt idx="2274">
                  <c:v>1.7634722763241014E-2</c:v>
                </c:pt>
                <c:pt idx="2275">
                  <c:v>1.7629400410644178E-2</c:v>
                </c:pt>
                <c:pt idx="2276">
                  <c:v>1.7624088309042576E-2</c:v>
                </c:pt>
                <c:pt idx="2277">
                  <c:v>1.761878645839304E-2</c:v>
                </c:pt>
                <c:pt idx="2278">
                  <c:v>1.7613494858658572E-2</c:v>
                </c:pt>
                <c:pt idx="2279">
                  <c:v>1.7608164705766285E-2</c:v>
                </c:pt>
                <c:pt idx="2280">
                  <c:v>1.7602893129256881E-2</c:v>
                </c:pt>
                <c:pt idx="2281">
                  <c:v>1.7597631802973419E-2</c:v>
                </c:pt>
                <c:pt idx="2282">
                  <c:v>1.7592380726874041E-2</c:v>
                </c:pt>
                <c:pt idx="2283">
                  <c:v>1.7587190622253435E-2</c:v>
                </c:pt>
                <c:pt idx="2284">
                  <c:v>1.7581960527143416E-2</c:v>
                </c:pt>
                <c:pt idx="2285">
                  <c:v>1.7576740682661282E-2</c:v>
                </c:pt>
                <c:pt idx="2286">
                  <c:v>1.7571531088770031E-2</c:v>
                </c:pt>
                <c:pt idx="2287">
                  <c:v>1.7566331745423856E-2</c:v>
                </c:pt>
                <c:pt idx="2288">
                  <c:v>1.7561142652588395E-2</c:v>
                </c:pt>
                <c:pt idx="2289">
                  <c:v>1.7555963810222251E-2</c:v>
                </c:pt>
                <c:pt idx="2290">
                  <c:v>1.7550795218284017E-2</c:v>
                </c:pt>
                <c:pt idx="2291">
                  <c:v>1.7545636876733169E-2</c:v>
                </c:pt>
                <c:pt idx="2292">
                  <c:v>1.754043371726078E-2</c:v>
                </c:pt>
                <c:pt idx="2293">
                  <c:v>1.7535295390567012E-2</c:v>
                </c:pt>
                <c:pt idx="2294">
                  <c:v>1.753016731357996E-2</c:v>
                </c:pt>
                <c:pt idx="2295">
                  <c:v>1.7525049486264883E-2</c:v>
                </c:pt>
                <c:pt idx="2296">
                  <c:v>1.7519941908580819E-2</c:v>
                </c:pt>
                <c:pt idx="2297">
                  <c:v>1.7514844580487684E-2</c:v>
                </c:pt>
                <c:pt idx="2298">
                  <c:v>1.7509757501948074E-2</c:v>
                </c:pt>
                <c:pt idx="2299">
                  <c:v>1.7504680672924586E-2</c:v>
                </c:pt>
                <c:pt idx="2300">
                  <c:v>1.7499555171651977E-2</c:v>
                </c:pt>
                <c:pt idx="2301">
                  <c:v>1.7494498351333026E-2</c:v>
                </c:pt>
                <c:pt idx="2302">
                  <c:v>1.7489451779856589E-2</c:v>
                </c:pt>
                <c:pt idx="2303">
                  <c:v>1.7484415457181244E-2</c:v>
                </c:pt>
                <c:pt idx="2304">
                  <c:v>1.7479389383272773E-2</c:v>
                </c:pt>
                <c:pt idx="2305">
                  <c:v>1.7474496363706047E-2</c:v>
                </c:pt>
                <c:pt idx="2306">
                  <c:v>1.7469491773255623E-2</c:v>
                </c:pt>
                <c:pt idx="2307">
                  <c:v>1.7464497432566242E-2</c:v>
                </c:pt>
                <c:pt idx="2308">
                  <c:v>1.7459513341601781E-2</c:v>
                </c:pt>
                <c:pt idx="2309">
                  <c:v>1.7454476097474698E-2</c:v>
                </c:pt>
                <c:pt idx="2310">
                  <c:v>1.7449512010568002E-2</c:v>
                </c:pt>
                <c:pt idx="2311">
                  <c:v>1.7444558172715192E-2</c:v>
                </c:pt>
                <c:pt idx="2312">
                  <c:v>1.7439614583878865E-2</c:v>
                </c:pt>
                <c:pt idx="2313">
                  <c:v>1.743474663127375E-2</c:v>
                </c:pt>
                <c:pt idx="2314">
                  <c:v>1.7429824037842188E-2</c:v>
                </c:pt>
                <c:pt idx="2315">
                  <c:v>1.7424911693865983E-2</c:v>
                </c:pt>
                <c:pt idx="2316">
                  <c:v>1.7420009599306369E-2</c:v>
                </c:pt>
                <c:pt idx="2317">
                  <c:v>1.7415117754128111E-2</c:v>
                </c:pt>
                <c:pt idx="2318">
                  <c:v>1.7410236158290685E-2</c:v>
                </c:pt>
                <c:pt idx="2319">
                  <c:v>1.7405364811757973E-2</c:v>
                </c:pt>
                <c:pt idx="2320">
                  <c:v>1.7400503714492976E-2</c:v>
                </c:pt>
                <c:pt idx="2321">
                  <c:v>1.7395652866456935E-2</c:v>
                </c:pt>
                <c:pt idx="2322">
                  <c:v>1.7390812267612847E-2</c:v>
                </c:pt>
                <c:pt idx="2323">
                  <c:v>1.7385981917923711E-2</c:v>
                </c:pt>
                <c:pt idx="2324">
                  <c:v>1.7381161817351651E-2</c:v>
                </c:pt>
                <c:pt idx="2325">
                  <c:v>1.7376351965859665E-2</c:v>
                </c:pt>
                <c:pt idx="2326">
                  <c:v>1.7371552363410758E-2</c:v>
                </c:pt>
                <c:pt idx="2327">
                  <c:v>1.7366763009967923E-2</c:v>
                </c:pt>
                <c:pt idx="2328">
                  <c:v>1.7361983905494167E-2</c:v>
                </c:pt>
                <c:pt idx="2329">
                  <c:v>1.735721504995337E-2</c:v>
                </c:pt>
                <c:pt idx="2330">
                  <c:v>1.735245644330765E-2</c:v>
                </c:pt>
                <c:pt idx="2331">
                  <c:v>1.734763365950583E-2</c:v>
                </c:pt>
                <c:pt idx="2332">
                  <c:v>1.7342895043191107E-2</c:v>
                </c:pt>
                <c:pt idx="2333">
                  <c:v>1.7338166675117141E-2</c:v>
                </c:pt>
                <c:pt idx="2334">
                  <c:v>1.7333600505595664E-2</c:v>
                </c:pt>
                <c:pt idx="2335">
                  <c:v>1.7328817142230502E-2</c:v>
                </c:pt>
                <c:pt idx="2336">
                  <c:v>1.7324120028190598E-2</c:v>
                </c:pt>
                <c:pt idx="2337">
                  <c:v>1.7319433162790297E-2</c:v>
                </c:pt>
                <c:pt idx="2338">
                  <c:v>1.7314756545993484E-2</c:v>
                </c:pt>
                <c:pt idx="2339">
                  <c:v>1.7310090177764921E-2</c:v>
                </c:pt>
                <c:pt idx="2340">
                  <c:v>1.7305434058069374E-2</c:v>
                </c:pt>
                <c:pt idx="2341">
                  <c:v>1.7300788186868955E-2</c:v>
                </c:pt>
                <c:pt idx="2342">
                  <c:v>1.7296152564129315E-2</c:v>
                </c:pt>
                <c:pt idx="2343">
                  <c:v>1.7291527189814328E-2</c:v>
                </c:pt>
                <c:pt idx="2344">
                  <c:v>1.7286749987642101E-2</c:v>
                </c:pt>
                <c:pt idx="2345">
                  <c:v>1.7282144081340409E-2</c:v>
                </c:pt>
                <c:pt idx="2346">
                  <c:v>1.7277548422277418E-2</c:v>
                </c:pt>
                <c:pt idx="2347">
                  <c:v>1.7271654774879994E-2</c:v>
                </c:pt>
                <c:pt idx="2348">
                  <c:v>1.7267082537947214E-2</c:v>
                </c:pt>
                <c:pt idx="2349">
                  <c:v>1.7262520548139669E-2</c:v>
                </c:pt>
                <c:pt idx="2350">
                  <c:v>1.7257968805423136E-2</c:v>
                </c:pt>
                <c:pt idx="2351">
                  <c:v>1.7253427309763401E-2</c:v>
                </c:pt>
                <c:pt idx="2352">
                  <c:v>1.7248810823105493E-2</c:v>
                </c:pt>
                <c:pt idx="2353">
                  <c:v>1.7244289302734469E-2</c:v>
                </c:pt>
                <c:pt idx="2354">
                  <c:v>1.7239778028779733E-2</c:v>
                </c:pt>
                <c:pt idx="2355">
                  <c:v>1.7235277001208502E-2</c:v>
                </c:pt>
                <c:pt idx="2356">
                  <c:v>1.7230960904661329E-2</c:v>
                </c:pt>
                <c:pt idx="2357">
                  <c:v>1.7226745395009579E-2</c:v>
                </c:pt>
                <c:pt idx="2358">
                  <c:v>1.722227771405492E-2</c:v>
                </c:pt>
                <c:pt idx="2359">
                  <c:v>1.7217820282024111E-2</c:v>
                </c:pt>
                <c:pt idx="2360">
                  <c:v>1.7213373098880078E-2</c:v>
                </c:pt>
                <c:pt idx="2361">
                  <c:v>1.720613422517436E-2</c:v>
                </c:pt>
                <c:pt idx="2362">
                  <c:v>1.7201711824030508E-2</c:v>
                </c:pt>
                <c:pt idx="2363">
                  <c:v>1.7197299670051548E-2</c:v>
                </c:pt>
                <c:pt idx="2364">
                  <c:v>1.7192897763201851E-2</c:v>
                </c:pt>
                <c:pt idx="2365">
                  <c:v>1.7188598533024735E-2</c:v>
                </c:pt>
                <c:pt idx="2366">
                  <c:v>1.7184217646438869E-2</c:v>
                </c:pt>
                <c:pt idx="2367">
                  <c:v>1.717984700741346E-2</c:v>
                </c:pt>
                <c:pt idx="2368">
                  <c:v>1.7175486615914153E-2</c:v>
                </c:pt>
                <c:pt idx="2369">
                  <c:v>1.7171136471910115E-2</c:v>
                </c:pt>
                <c:pt idx="2370">
                  <c:v>1.7166796575366988E-2</c:v>
                </c:pt>
                <c:pt idx="2371">
                  <c:v>1.7162466926248652E-2</c:v>
                </c:pt>
                <c:pt idx="2372">
                  <c:v>1.7158147524525158E-2</c:v>
                </c:pt>
                <c:pt idx="2373">
                  <c:v>1.7153838370161267E-2</c:v>
                </c:pt>
                <c:pt idx="2374">
                  <c:v>1.7149539463124388E-2</c:v>
                </c:pt>
                <c:pt idx="2375">
                  <c:v>1.7145250803381036E-2</c:v>
                </c:pt>
                <c:pt idx="2376">
                  <c:v>1.7140972390898627E-2</c:v>
                </c:pt>
                <c:pt idx="2377">
                  <c:v>1.7136704225642799E-2</c:v>
                </c:pt>
                <c:pt idx="2378">
                  <c:v>1.7132446307582719E-2</c:v>
                </c:pt>
                <c:pt idx="2379">
                  <c:v>1.712819863668491E-2</c:v>
                </c:pt>
                <c:pt idx="2380">
                  <c:v>1.7123961212915904E-2</c:v>
                </c:pt>
                <c:pt idx="2381">
                  <c:v>1.7119734036243096E-2</c:v>
                </c:pt>
                <c:pt idx="2382">
                  <c:v>1.7115415661322835E-2</c:v>
                </c:pt>
                <c:pt idx="2383">
                  <c:v>1.7111208443660056E-2</c:v>
                </c:pt>
                <c:pt idx="2384">
                  <c:v>1.7107011472472827E-2</c:v>
                </c:pt>
                <c:pt idx="2385">
                  <c:v>1.7102824747724631E-2</c:v>
                </c:pt>
                <c:pt idx="2386">
                  <c:v>1.7098751858185702E-2</c:v>
                </c:pt>
                <c:pt idx="2387">
                  <c:v>1.7094586163409149E-2</c:v>
                </c:pt>
                <c:pt idx="2388">
                  <c:v>1.7090430715502397E-2</c:v>
                </c:pt>
                <c:pt idx="2389">
                  <c:v>1.7086285514433735E-2</c:v>
                </c:pt>
                <c:pt idx="2390">
                  <c:v>1.7082150560171445E-2</c:v>
                </c:pt>
                <c:pt idx="2391">
                  <c:v>1.7078025852682057E-2</c:v>
                </c:pt>
                <c:pt idx="2392">
                  <c:v>1.7073911391935613E-2</c:v>
                </c:pt>
                <c:pt idx="2393">
                  <c:v>1.7069807177897758E-2</c:v>
                </c:pt>
                <c:pt idx="2394">
                  <c:v>1.7065713210540307E-2</c:v>
                </c:pt>
                <c:pt idx="2395">
                  <c:v>1.7061412660328394E-2</c:v>
                </c:pt>
                <c:pt idx="2396">
                  <c:v>1.70573381025289E-2</c:v>
                </c:pt>
                <c:pt idx="2397">
                  <c:v>1.705327379027154E-2</c:v>
                </c:pt>
                <c:pt idx="2398">
                  <c:v>1.7049219723527489E-2</c:v>
                </c:pt>
                <c:pt idx="2399">
                  <c:v>1.7045286459892232E-2</c:v>
                </c:pt>
                <c:pt idx="2400">
                  <c:v>1.7041142326451462E-2</c:v>
                </c:pt>
                <c:pt idx="2401">
                  <c:v>1.7037118996060051E-2</c:v>
                </c:pt>
                <c:pt idx="2402">
                  <c:v>1.7033105911056778E-2</c:v>
                </c:pt>
                <c:pt idx="2403">
                  <c:v>1.7029103071415537E-2</c:v>
                </c:pt>
                <c:pt idx="2404">
                  <c:v>1.7025223759425029E-2</c:v>
                </c:pt>
                <c:pt idx="2405">
                  <c:v>1.7021128128090361E-2</c:v>
                </c:pt>
                <c:pt idx="2406">
                  <c:v>1.7017156024346995E-2</c:v>
                </c:pt>
                <c:pt idx="2407">
                  <c:v>1.7013309089201945E-2</c:v>
                </c:pt>
                <c:pt idx="2408">
                  <c:v>1.7009473551259705E-2</c:v>
                </c:pt>
                <c:pt idx="2409">
                  <c:v>1.7005533280337843E-2</c:v>
                </c:pt>
                <c:pt idx="2410">
                  <c:v>1.7001603255599532E-2</c:v>
                </c:pt>
                <c:pt idx="2411">
                  <c:v>1.6997683477013061E-2</c:v>
                </c:pt>
                <c:pt idx="2412">
                  <c:v>1.6993656219630948E-2</c:v>
                </c:pt>
                <c:pt idx="2413">
                  <c:v>1.6989756382568083E-2</c:v>
                </c:pt>
                <c:pt idx="2414">
                  <c:v>1.6985866791050068E-2</c:v>
                </c:pt>
                <c:pt idx="2415">
                  <c:v>1.6981987445050185E-2</c:v>
                </c:pt>
                <c:pt idx="2416">
                  <c:v>1.6978118344539047E-2</c:v>
                </c:pt>
                <c:pt idx="2417">
                  <c:v>1.6974379973016079E-2</c:v>
                </c:pt>
                <c:pt idx="2418">
                  <c:v>1.697053191665646E-2</c:v>
                </c:pt>
                <c:pt idx="2419">
                  <c:v>1.6966694106209945E-2</c:v>
                </c:pt>
                <c:pt idx="2420">
                  <c:v>1.6962866541647463E-2</c:v>
                </c:pt>
                <c:pt idx="2421">
                  <c:v>1.695904922293906E-2</c:v>
                </c:pt>
                <c:pt idx="2422">
                  <c:v>1.6955242150053902E-2</c:v>
                </c:pt>
                <c:pt idx="2423">
                  <c:v>1.6951445322964689E-2</c:v>
                </c:pt>
                <c:pt idx="2424">
                  <c:v>1.6947658741640576E-2</c:v>
                </c:pt>
                <c:pt idx="2425">
                  <c:v>1.6943882406054264E-2</c:v>
                </c:pt>
                <c:pt idx="2426">
                  <c:v>1.6940116316174033E-2</c:v>
                </c:pt>
                <c:pt idx="2427">
                  <c:v>1.6936360471973458E-2</c:v>
                </c:pt>
                <c:pt idx="2428">
                  <c:v>1.6932614873422583E-2</c:v>
                </c:pt>
                <c:pt idx="2429">
                  <c:v>1.6928879520490582E-2</c:v>
                </c:pt>
                <c:pt idx="2430">
                  <c:v>1.6925154413151022E-2</c:v>
                </c:pt>
                <c:pt idx="2431">
                  <c:v>1.6921439551375712E-2</c:v>
                </c:pt>
                <c:pt idx="2432">
                  <c:v>1.6917734935134706E-2</c:v>
                </c:pt>
                <c:pt idx="2433">
                  <c:v>1.6914040564398929E-2</c:v>
                </c:pt>
                <c:pt idx="2434">
                  <c:v>1.6910226480470025E-2</c:v>
                </c:pt>
                <c:pt idx="2435">
                  <c:v>1.690655203870714E-2</c:v>
                </c:pt>
                <c:pt idx="2436">
                  <c:v>1.6902887841856767E-2</c:v>
                </c:pt>
                <c:pt idx="2437">
                  <c:v>1.6899233889890411E-2</c:v>
                </c:pt>
                <c:pt idx="2438">
                  <c:v>1.6895590182782236E-2</c:v>
                </c:pt>
                <c:pt idx="2439">
                  <c:v>1.6892089494015428E-2</c:v>
                </c:pt>
                <c:pt idx="2440">
                  <c:v>1.6888466841026933E-2</c:v>
                </c:pt>
                <c:pt idx="2441">
                  <c:v>1.6884854433318146E-2</c:v>
                </c:pt>
                <c:pt idx="2442">
                  <c:v>1.6881252270862644E-2</c:v>
                </c:pt>
                <c:pt idx="2443">
                  <c:v>1.687766035363223E-2</c:v>
                </c:pt>
                <c:pt idx="2444">
                  <c:v>1.6874078681596075E-2</c:v>
                </c:pt>
                <c:pt idx="2445">
                  <c:v>1.6870507254731274E-2</c:v>
                </c:pt>
                <c:pt idx="2446">
                  <c:v>1.6866946073006994E-2</c:v>
                </c:pt>
                <c:pt idx="2447">
                  <c:v>1.6863120587593664E-2</c:v>
                </c:pt>
                <c:pt idx="2448">
                  <c:v>1.6859578759060238E-2</c:v>
                </c:pt>
                <c:pt idx="2449">
                  <c:v>1.6856047174578597E-2</c:v>
                </c:pt>
                <c:pt idx="2450">
                  <c:v>1.6852525834119916E-2</c:v>
                </c:pt>
                <c:pt idx="2451">
                  <c:v>1.6849014737658086E-2</c:v>
                </c:pt>
                <c:pt idx="2452">
                  <c:v>1.6845513885168788E-2</c:v>
                </c:pt>
                <c:pt idx="2453">
                  <c:v>1.6842023276623208E-2</c:v>
                </c:pt>
                <c:pt idx="2454">
                  <c:v>1.683868414706903E-2</c:v>
                </c:pt>
                <c:pt idx="2455">
                  <c:v>1.6835072791259644E-2</c:v>
                </c:pt>
                <c:pt idx="2456">
                  <c:v>1.6831755293961609E-2</c:v>
                </c:pt>
                <c:pt idx="2457">
                  <c:v>1.6828163281359377E-2</c:v>
                </c:pt>
                <c:pt idx="2458">
                  <c:v>1.6824723892142464E-2</c:v>
                </c:pt>
                <c:pt idx="2459">
                  <c:v>1.682129474671348E-2</c:v>
                </c:pt>
                <c:pt idx="2460">
                  <c:v>1.6818165253496949E-2</c:v>
                </c:pt>
                <c:pt idx="2461">
                  <c:v>1.6814757745644799E-2</c:v>
                </c:pt>
                <c:pt idx="2462">
                  <c:v>1.6811360482504152E-2</c:v>
                </c:pt>
                <c:pt idx="2463">
                  <c:v>1.6807973464048585E-2</c:v>
                </c:pt>
                <c:pt idx="2464">
                  <c:v>1.6804596690253422E-2</c:v>
                </c:pt>
                <c:pt idx="2465">
                  <c:v>1.6801082546864177E-2</c:v>
                </c:pt>
                <c:pt idx="2466">
                  <c:v>1.679772568473796E-2</c:v>
                </c:pt>
                <c:pt idx="2467">
                  <c:v>1.6794379066692417E-2</c:v>
                </c:pt>
                <c:pt idx="2468">
                  <c:v>1.6791042692703505E-2</c:v>
                </c:pt>
                <c:pt idx="2469">
                  <c:v>1.6787866490254381E-2</c:v>
                </c:pt>
                <c:pt idx="2470">
                  <c:v>1.6784551183870212E-2</c:v>
                </c:pt>
                <c:pt idx="2471">
                  <c:v>1.6781246121964979E-2</c:v>
                </c:pt>
                <c:pt idx="2472">
                  <c:v>1.6777951304511377E-2</c:v>
                </c:pt>
                <c:pt idx="2473">
                  <c:v>1.6774666731487378E-2</c:v>
                </c:pt>
                <c:pt idx="2474">
                  <c:v>1.6771392402865674E-2</c:v>
                </c:pt>
                <c:pt idx="2475">
                  <c:v>1.6768128318620717E-2</c:v>
                </c:pt>
                <c:pt idx="2476">
                  <c:v>1.676487447872696E-2</c:v>
                </c:pt>
                <c:pt idx="2477">
                  <c:v>1.6761630883159739E-2</c:v>
                </c:pt>
                <c:pt idx="2478">
                  <c:v>1.6758397666521065E-2</c:v>
                </c:pt>
                <c:pt idx="2479">
                  <c:v>1.6755175501911759E-2</c:v>
                </c:pt>
                <c:pt idx="2480">
                  <c:v>1.6751965197057548E-2</c:v>
                </c:pt>
                <c:pt idx="2481">
                  <c:v>1.6748767559680647E-2</c:v>
                </c:pt>
                <c:pt idx="2482">
                  <c:v>1.6745583397503268E-2</c:v>
                </c:pt>
                <c:pt idx="2483">
                  <c:v>1.6742413518240566E-2</c:v>
                </c:pt>
                <c:pt idx="2484">
                  <c:v>1.6739258729611236E-2</c:v>
                </c:pt>
                <c:pt idx="2485">
                  <c:v>1.673611983932603E-2</c:v>
                </c:pt>
                <c:pt idx="2486">
                  <c:v>1.673283423136189E-2</c:v>
                </c:pt>
                <c:pt idx="2487">
                  <c:v>1.6729728272236951E-2</c:v>
                </c:pt>
                <c:pt idx="2488">
                  <c:v>1.6726640605827587E-2</c:v>
                </c:pt>
                <c:pt idx="2489">
                  <c:v>1.6723572048673294E-2</c:v>
                </c:pt>
                <c:pt idx="2490">
                  <c:v>1.6720692132872375E-2</c:v>
                </c:pt>
                <c:pt idx="2491">
                  <c:v>1.6717665509725921E-2</c:v>
                </c:pt>
                <c:pt idx="2492">
                  <c:v>1.6714659746106482E-2</c:v>
                </c:pt>
                <c:pt idx="2493">
                  <c:v>1.671167484236203E-2</c:v>
                </c:pt>
                <c:pt idx="2494">
                  <c:v>1.6708710798442352E-2</c:v>
                </c:pt>
                <c:pt idx="2495">
                  <c:v>1.67057676143034E-2</c:v>
                </c:pt>
                <c:pt idx="2496">
                  <c:v>1.6702845289898485E-2</c:v>
                </c:pt>
                <c:pt idx="2497">
                  <c:v>1.6699943825180915E-2</c:v>
                </c:pt>
                <c:pt idx="2498">
                  <c:v>1.6697063220104003E-2</c:v>
                </c:pt>
                <c:pt idx="2499">
                  <c:v>1.6694022559793537E-2</c:v>
                </c:pt>
                <c:pt idx="2500">
                  <c:v>1.6691182313529302E-2</c:v>
                </c:pt>
                <c:pt idx="2501">
                  <c:v>1.6688362925801684E-2</c:v>
                </c:pt>
                <c:pt idx="2502">
                  <c:v>1.6685564396567047E-2</c:v>
                </c:pt>
                <c:pt idx="2503">
                  <c:v>1.6682391618398615E-2</c:v>
                </c:pt>
                <c:pt idx="2504">
                  <c:v>1.6679637785788837E-2</c:v>
                </c:pt>
                <c:pt idx="2505">
                  <c:v>1.6676904811537562E-2</c:v>
                </c:pt>
                <c:pt idx="2506">
                  <c:v>1.6674192695600248E-2</c:v>
                </c:pt>
                <c:pt idx="2507">
                  <c:v>1.6671501437935929E-2</c:v>
                </c:pt>
                <c:pt idx="2508">
                  <c:v>1.6668637786629366E-2</c:v>
                </c:pt>
                <c:pt idx="2509">
                  <c:v>1.6665986876323112E-2</c:v>
                </c:pt>
                <c:pt idx="2510">
                  <c:v>1.6663356823199773E-2</c:v>
                </c:pt>
                <c:pt idx="2511">
                  <c:v>1.6660747627217934E-2</c:v>
                </c:pt>
                <c:pt idx="2512">
                  <c:v>1.6658556893123171E-2</c:v>
                </c:pt>
                <c:pt idx="2513">
                  <c:v>1.6655992157287192E-2</c:v>
                </c:pt>
                <c:pt idx="2514">
                  <c:v>1.6653448280402976E-2</c:v>
                </c:pt>
                <c:pt idx="2515">
                  <c:v>1.6650925262430886E-2</c:v>
                </c:pt>
                <c:pt idx="2516">
                  <c:v>1.6648423103331273E-2</c:v>
                </c:pt>
                <c:pt idx="2517">
                  <c:v>1.6645736057264226E-2</c:v>
                </c:pt>
                <c:pt idx="2518">
                  <c:v>1.6643274237913203E-2</c:v>
                </c:pt>
                <c:pt idx="2519">
                  <c:v>1.6640833276356022E-2</c:v>
                </c:pt>
                <c:pt idx="2520">
                  <c:v>1.6638413172551721E-2</c:v>
                </c:pt>
                <c:pt idx="2521">
                  <c:v>1.6636225189552298E-2</c:v>
                </c:pt>
                <c:pt idx="2522">
                  <c:v>1.6633848182872696E-2</c:v>
                </c:pt>
                <c:pt idx="2523">
                  <c:v>1.6631492034796885E-2</c:v>
                </c:pt>
                <c:pt idx="2524">
                  <c:v>1.6629156745287869E-2</c:v>
                </c:pt>
                <c:pt idx="2525">
                  <c:v>1.6626842314309529E-2</c:v>
                </c:pt>
                <c:pt idx="2526">
                  <c:v>1.6624548741824865E-2</c:v>
                </c:pt>
                <c:pt idx="2527">
                  <c:v>1.6622276027798637E-2</c:v>
                </c:pt>
                <c:pt idx="2528">
                  <c:v>1.662002417219385E-2</c:v>
                </c:pt>
                <c:pt idx="2529">
                  <c:v>1.6617793174977028E-2</c:v>
                </c:pt>
                <c:pt idx="2530">
                  <c:v>1.6615583036111169E-2</c:v>
                </c:pt>
                <c:pt idx="2531">
                  <c:v>1.6613393755564563E-2</c:v>
                </c:pt>
                <c:pt idx="2532">
                  <c:v>1.6611225333297563E-2</c:v>
                </c:pt>
                <c:pt idx="2533">
                  <c:v>1.66090777692811E-2</c:v>
                </c:pt>
                <c:pt idx="2534">
                  <c:v>1.6606951063479057E-2</c:v>
                </c:pt>
                <c:pt idx="2535">
                  <c:v>1.6604845215858838E-2</c:v>
                </c:pt>
                <c:pt idx="2536">
                  <c:v>1.6602760226387847E-2</c:v>
                </c:pt>
                <c:pt idx="2537">
                  <c:v>1.6600696095031731E-2</c:v>
                </c:pt>
                <c:pt idx="2538">
                  <c:v>1.6598652821759655E-2</c:v>
                </c:pt>
                <c:pt idx="2539">
                  <c:v>1.6596394125600461E-2</c:v>
                </c:pt>
                <c:pt idx="2540">
                  <c:v>1.6594391169425904E-2</c:v>
                </c:pt>
                <c:pt idx="2541">
                  <c:v>1.6592409070284603E-2</c:v>
                </c:pt>
                <c:pt idx="2542">
                  <c:v>1.6590447828143607E-2</c:v>
                </c:pt>
                <c:pt idx="2543">
                  <c:v>1.6588749325534918E-2</c:v>
                </c:pt>
                <c:pt idx="2544">
                  <c:v>1.6586831200101095E-2</c:v>
                </c:pt>
                <c:pt idx="2545">
                  <c:v>1.6584933932531958E-2</c:v>
                </c:pt>
                <c:pt idx="2546">
                  <c:v>1.6583057522798435E-2</c:v>
                </c:pt>
                <c:pt idx="2547">
                  <c:v>1.6581201970871456E-2</c:v>
                </c:pt>
                <c:pt idx="2548">
                  <c:v>1.6579367276721952E-2</c:v>
                </c:pt>
                <c:pt idx="2549">
                  <c:v>1.6577553440320851E-2</c:v>
                </c:pt>
                <c:pt idx="2550">
                  <c:v>1.6575760461639083E-2</c:v>
                </c:pt>
                <c:pt idx="2551">
                  <c:v>1.6573735209070885E-2</c:v>
                </c:pt>
                <c:pt idx="2552">
                  <c:v>1.6571728135589048E-2</c:v>
                </c:pt>
                <c:pt idx="2553">
                  <c:v>1.6569994907304399E-2</c:v>
                </c:pt>
                <c:pt idx="2554">
                  <c:v>1.656828253472583E-2</c:v>
                </c:pt>
                <c:pt idx="2555">
                  <c:v>1.6566591017829018E-2</c:v>
                </c:pt>
                <c:pt idx="2556">
                  <c:v>1.6564920356586053E-2</c:v>
                </c:pt>
                <c:pt idx="2557">
                  <c:v>1.656327055097262E-2</c:v>
                </c:pt>
                <c:pt idx="2558">
                  <c:v>1.6561641600963507E-2</c:v>
                </c:pt>
                <c:pt idx="2559">
                  <c:v>1.6560033506531693E-2</c:v>
                </c:pt>
                <c:pt idx="2560">
                  <c:v>1.6558180694732947E-2</c:v>
                </c:pt>
                <c:pt idx="2561">
                  <c:v>1.6556879884307221E-2</c:v>
                </c:pt>
                <c:pt idx="2562">
                  <c:v>1.6555065945192359E-2</c:v>
                </c:pt>
                <c:pt idx="2563">
                  <c:v>1.6553539852234799E-2</c:v>
                </c:pt>
                <c:pt idx="2564">
                  <c:v>1.6552848805511677E-2</c:v>
                </c:pt>
                <c:pt idx="2565">
                  <c:v>1.6551368689431772E-2</c:v>
                </c:pt>
                <c:pt idx="2566">
                  <c:v>1.6549909430661564E-2</c:v>
                </c:pt>
                <c:pt idx="2567">
                  <c:v>1.6548471029177263E-2</c:v>
                </c:pt>
                <c:pt idx="2568">
                  <c:v>1.6547053484955093E-2</c:v>
                </c:pt>
                <c:pt idx="2569">
                  <c:v>1.6545378133622918E-2</c:v>
                </c:pt>
                <c:pt idx="2570">
                  <c:v>1.6544000876362118E-2</c:v>
                </c:pt>
                <c:pt idx="2571">
                  <c:v>1.654264447535261E-2</c:v>
                </c:pt>
                <c:pt idx="2572">
                  <c:v>1.6541308930571236E-2</c:v>
                </c:pt>
                <c:pt idx="2573">
                  <c:v>1.6540278622026425E-2</c:v>
                </c:pt>
                <c:pt idx="2574">
                  <c:v>1.6538986220927723E-2</c:v>
                </c:pt>
                <c:pt idx="2575">
                  <c:v>1.6537714676943149E-2</c:v>
                </c:pt>
                <c:pt idx="2576">
                  <c:v>1.6536463990052444E-2</c:v>
                </c:pt>
                <c:pt idx="2577">
                  <c:v>1.6535234160236223E-2</c:v>
                </c:pt>
                <c:pt idx="2578">
                  <c:v>1.6534025187475987E-2</c:v>
                </c:pt>
                <c:pt idx="2579">
                  <c:v>1.6532837071750593E-2</c:v>
                </c:pt>
                <c:pt idx="2580">
                  <c:v>1.6531669813044186E-2</c:v>
                </c:pt>
                <c:pt idx="2581">
                  <c:v>1.6530523411336505E-2</c:v>
                </c:pt>
                <c:pt idx="2582">
                  <c:v>1.6529397866609046E-2</c:v>
                </c:pt>
                <c:pt idx="2583">
                  <c:v>1.652829317884684E-2</c:v>
                </c:pt>
                <c:pt idx="2584">
                  <c:v>1.652720934802962E-2</c:v>
                </c:pt>
                <c:pt idx="2585">
                  <c:v>1.6526146374143291E-2</c:v>
                </c:pt>
                <c:pt idx="2586">
                  <c:v>1.6525104257167595E-2</c:v>
                </c:pt>
                <c:pt idx="2587">
                  <c:v>1.6524082997088435E-2</c:v>
                </c:pt>
                <c:pt idx="2588">
                  <c:v>1.6523082593889071E-2</c:v>
                </c:pt>
                <c:pt idx="2589">
                  <c:v>1.6522103047554533E-2</c:v>
                </c:pt>
                <c:pt idx="2590">
                  <c:v>1.6521144358069839E-2</c:v>
                </c:pt>
                <c:pt idx="2591">
                  <c:v>1.6519896237644823E-2</c:v>
                </c:pt>
                <c:pt idx="2592">
                  <c:v>1.6518977813523489E-2</c:v>
                </c:pt>
                <c:pt idx="2593">
                  <c:v>1.6518080245263359E-2</c:v>
                </c:pt>
                <c:pt idx="2594">
                  <c:v>1.6517518168321196E-2</c:v>
                </c:pt>
                <c:pt idx="2595">
                  <c:v>1.6516663762861095E-2</c:v>
                </c:pt>
                <c:pt idx="2596">
                  <c:v>1.6515830214165386E-2</c:v>
                </c:pt>
                <c:pt idx="2597">
                  <c:v>1.6515017522219979E-2</c:v>
                </c:pt>
                <c:pt idx="2598">
                  <c:v>1.6514225687010779E-2</c:v>
                </c:pt>
                <c:pt idx="2599">
                  <c:v>1.6513454708528972E-2</c:v>
                </c:pt>
                <c:pt idx="2600">
                  <c:v>1.6512704586759588E-2</c:v>
                </c:pt>
                <c:pt idx="2601">
                  <c:v>1.6511975321691168E-2</c:v>
                </c:pt>
                <c:pt idx="2602">
                  <c:v>1.6511266913313147E-2</c:v>
                </c:pt>
                <c:pt idx="2603">
                  <c:v>1.6510579361614073E-2</c:v>
                </c:pt>
                <c:pt idx="2604">
                  <c:v>1.650925443759076E-2</c:v>
                </c:pt>
                <c:pt idx="2605">
                  <c:v>1.6508605678266397E-2</c:v>
                </c:pt>
                <c:pt idx="2606">
                  <c:v>1.6507977773705274E-2</c:v>
                </c:pt>
                <c:pt idx="2607">
                  <c:v>1.6507285704927013E-2</c:v>
                </c:pt>
                <c:pt idx="2608">
                  <c:v>1.6506702489114025E-2</c:v>
                </c:pt>
                <c:pt idx="2609">
                  <c:v>1.6506140128035456E-2</c:v>
                </c:pt>
                <c:pt idx="2610">
                  <c:v>1.6505598621682303E-2</c:v>
                </c:pt>
                <c:pt idx="2611">
                  <c:v>1.6505077970048264E-2</c:v>
                </c:pt>
                <c:pt idx="2612">
                  <c:v>1.6504237364135508E-2</c:v>
                </c:pt>
                <c:pt idx="2613">
                  <c:v>1.6503756953970151E-2</c:v>
                </c:pt>
                <c:pt idx="2614">
                  <c:v>1.6503297397558313E-2</c:v>
                </c:pt>
                <c:pt idx="2615">
                  <c:v>1.6502858694893617E-2</c:v>
                </c:pt>
                <c:pt idx="2616">
                  <c:v>1.6503481357439193E-2</c:v>
                </c:pt>
                <c:pt idx="2617">
                  <c:v>1.6503088777765747E-2</c:v>
                </c:pt>
                <c:pt idx="2618">
                  <c:v>1.6502717054642631E-2</c:v>
                </c:pt>
                <c:pt idx="2619">
                  <c:v>1.6502366188065439E-2</c:v>
                </c:pt>
                <c:pt idx="2620">
                  <c:v>1.650203617802536E-2</c:v>
                </c:pt>
                <c:pt idx="2621">
                  <c:v>1.6501372667323631E-2</c:v>
                </c:pt>
                <c:pt idx="2622">
                  <c:v>1.6501082893669302E-2</c:v>
                </c:pt>
                <c:pt idx="2623">
                  <c:v>1.6500813975597415E-2</c:v>
                </c:pt>
                <c:pt idx="2624">
                  <c:v>1.6500565913106183E-2</c:v>
                </c:pt>
                <c:pt idx="2625">
                  <c:v>1.6500698975744233E-2</c:v>
                </c:pt>
                <c:pt idx="2626">
                  <c:v>1.6500494104842261E-2</c:v>
                </c:pt>
                <c:pt idx="2627">
                  <c:v>1.6500310090448334E-2</c:v>
                </c:pt>
                <c:pt idx="2628">
                  <c:v>1.650014693256157E-2</c:v>
                </c:pt>
                <c:pt idx="2629">
                  <c:v>1.6500004631179319E-2</c:v>
                </c:pt>
                <c:pt idx="2630">
                  <c:v>1.649988318629983E-2</c:v>
                </c:pt>
                <c:pt idx="2631">
                  <c:v>1.6499782597918691E-2</c:v>
                </c:pt>
                <c:pt idx="2632">
                  <c:v>1.6499702866036785E-2</c:v>
                </c:pt>
                <c:pt idx="2633">
                  <c:v>1.649964399065235E-2</c:v>
                </c:pt>
                <c:pt idx="2634">
                  <c:v>1.6499605971764506E-2</c:v>
                </c:pt>
                <c:pt idx="2635">
                  <c:v>1.6499588809371489E-2</c:v>
                </c:pt>
                <c:pt idx="2636">
                  <c:v>1.6499592503474183E-2</c:v>
                </c:pt>
                <c:pt idx="2637">
                  <c:v>1.6499617054072584E-2</c:v>
                </c:pt>
                <c:pt idx="2638">
                  <c:v>1.6499662461166693E-2</c:v>
                </c:pt>
                <c:pt idx="2639">
                  <c:v>1.6499728724756517E-2</c:v>
                </c:pt>
                <c:pt idx="2640">
                  <c:v>1.649981584484557E-2</c:v>
                </c:pt>
                <c:pt idx="2641">
                  <c:v>1.6499923821432092E-2</c:v>
                </c:pt>
                <c:pt idx="2642">
                  <c:v>1.6500052654519613E-2</c:v>
                </c:pt>
                <c:pt idx="2643">
                  <c:v>1.6499815282671363E-2</c:v>
                </c:pt>
                <c:pt idx="2644">
                  <c:v>1.6499984331389817E-2</c:v>
                </c:pt>
                <c:pt idx="2645">
                  <c:v>1.6500174235674681E-2</c:v>
                </c:pt>
                <c:pt idx="2646">
                  <c:v>1.6500776551922804E-2</c:v>
                </c:pt>
                <c:pt idx="2647">
                  <c:v>1.6501009667550536E-2</c:v>
                </c:pt>
                <c:pt idx="2648">
                  <c:v>1.6501263639696881E-2</c:v>
                </c:pt>
                <c:pt idx="2649">
                  <c:v>1.6501538468363601E-2</c:v>
                </c:pt>
                <c:pt idx="2650">
                  <c:v>1.6501834153556865E-2</c:v>
                </c:pt>
                <c:pt idx="2651">
                  <c:v>1.6502150695281072E-2</c:v>
                </c:pt>
                <c:pt idx="2652">
                  <c:v>1.6502488093540633E-2</c:v>
                </c:pt>
                <c:pt idx="2653">
                  <c:v>1.6502846348341711E-2</c:v>
                </c:pt>
                <c:pt idx="2654">
                  <c:v>1.6503225459687833E-2</c:v>
                </c:pt>
                <c:pt idx="2655">
                  <c:v>1.6503625427588684E-2</c:v>
                </c:pt>
                <c:pt idx="2656">
                  <c:v>1.6503233206654526E-2</c:v>
                </c:pt>
                <c:pt idx="2657">
                  <c:v>1.6503671868578634E-2</c:v>
                </c:pt>
                <c:pt idx="2658">
                  <c:v>1.6504131385190333E-2</c:v>
                </c:pt>
                <c:pt idx="2659">
                  <c:v>1.6504682083394815E-2</c:v>
                </c:pt>
                <c:pt idx="2660">
                  <c:v>1.6505186288648388E-2</c:v>
                </c:pt>
                <c:pt idx="2661">
                  <c:v>1.6505711348612069E-2</c:v>
                </c:pt>
                <c:pt idx="2662">
                  <c:v>1.6506257263296662E-2</c:v>
                </c:pt>
                <c:pt idx="2663">
                  <c:v>1.6506824032708471E-2</c:v>
                </c:pt>
                <c:pt idx="2664">
                  <c:v>1.6506993050565525E-2</c:v>
                </c:pt>
                <c:pt idx="2665">
                  <c:v>1.6507600012437586E-2</c:v>
                </c:pt>
                <c:pt idx="2666">
                  <c:v>1.6508227828121447E-2</c:v>
                </c:pt>
                <c:pt idx="2667">
                  <c:v>1.6508876497628031E-2</c:v>
                </c:pt>
                <c:pt idx="2668">
                  <c:v>1.6510395538810223E-2</c:v>
                </c:pt>
                <c:pt idx="2669">
                  <c:v>1.6512368981620559E-2</c:v>
                </c:pt>
                <c:pt idx="2670">
                  <c:v>1.6513087822700494E-2</c:v>
                </c:pt>
                <c:pt idx="2671">
                  <c:v>1.6513827522361673E-2</c:v>
                </c:pt>
                <c:pt idx="2672">
                  <c:v>1.6513735704802319E-2</c:v>
                </c:pt>
                <c:pt idx="2673">
                  <c:v>1.6514524464319384E-2</c:v>
                </c:pt>
                <c:pt idx="2674">
                  <c:v>1.6515334079627294E-2</c:v>
                </c:pt>
                <c:pt idx="2675">
                  <c:v>1.6516164550741185E-2</c:v>
                </c:pt>
                <c:pt idx="2676">
                  <c:v>1.6517015877673531E-2</c:v>
                </c:pt>
                <c:pt idx="2677">
                  <c:v>1.6518327653547171E-2</c:v>
                </c:pt>
                <c:pt idx="2678">
                  <c:v>1.6519222222259902E-2</c:v>
                </c:pt>
                <c:pt idx="2679">
                  <c:v>1.6520137647776666E-2</c:v>
                </c:pt>
                <c:pt idx="2680">
                  <c:v>1.6521073930110684E-2</c:v>
                </c:pt>
                <c:pt idx="2681">
                  <c:v>1.6522031069278693E-2</c:v>
                </c:pt>
                <c:pt idx="2682">
                  <c:v>1.6523009065293023E-2</c:v>
                </c:pt>
                <c:pt idx="2683">
                  <c:v>1.6524007918171293E-2</c:v>
                </c:pt>
                <c:pt idx="2684">
                  <c:v>1.6525027627928481E-2</c:v>
                </c:pt>
                <c:pt idx="2685">
                  <c:v>1.6526068194581325E-2</c:v>
                </c:pt>
                <c:pt idx="2686">
                  <c:v>1.652712961814392E-2</c:v>
                </c:pt>
                <c:pt idx="2687">
                  <c:v>1.6528211898634761E-2</c:v>
                </c:pt>
                <c:pt idx="2688">
                  <c:v>1.6529315036071475E-2</c:v>
                </c:pt>
                <c:pt idx="2689">
                  <c:v>1.6530439030469031E-2</c:v>
                </c:pt>
                <c:pt idx="2690">
                  <c:v>1.6531583881848572E-2</c:v>
                </c:pt>
                <c:pt idx="2691">
                  <c:v>1.653274959022508E-2</c:v>
                </c:pt>
                <c:pt idx="2692">
                  <c:v>1.6533936155617927E-2</c:v>
                </c:pt>
                <c:pt idx="2693">
                  <c:v>1.6535143578043858E-2</c:v>
                </c:pt>
                <c:pt idx="2694">
                  <c:v>1.6535906123950683E-2</c:v>
                </c:pt>
                <c:pt idx="2695">
                  <c:v>1.6537153714304077E-2</c:v>
                </c:pt>
                <c:pt idx="2696">
                  <c:v>1.653842216080189E-2</c:v>
                </c:pt>
                <c:pt idx="2697">
                  <c:v>1.6539711463463717E-2</c:v>
                </c:pt>
                <c:pt idx="2698">
                  <c:v>1.6541493546379769E-2</c:v>
                </c:pt>
                <c:pt idx="2699">
                  <c:v>1.6542826111424394E-2</c:v>
                </c:pt>
                <c:pt idx="2700">
                  <c:v>1.6544179533645693E-2</c:v>
                </c:pt>
                <c:pt idx="2701">
                  <c:v>1.6545553813061286E-2</c:v>
                </c:pt>
                <c:pt idx="2702">
                  <c:v>1.6546948949696719E-2</c:v>
                </c:pt>
                <c:pt idx="2703">
                  <c:v>1.654836494356873E-2</c:v>
                </c:pt>
                <c:pt idx="2704">
                  <c:v>1.6549801794702865E-2</c:v>
                </c:pt>
                <c:pt idx="2705">
                  <c:v>1.655125950312027E-2</c:v>
                </c:pt>
                <c:pt idx="2706">
                  <c:v>1.6552738068846488E-2</c:v>
                </c:pt>
                <c:pt idx="2707">
                  <c:v>1.6553751583645668E-2</c:v>
                </c:pt>
                <c:pt idx="2708">
                  <c:v>1.6555270305500989E-2</c:v>
                </c:pt>
                <c:pt idx="2709">
                  <c:v>1.6556809883781273E-2</c:v>
                </c:pt>
                <c:pt idx="2710">
                  <c:v>1.6558370318509676E-2</c:v>
                </c:pt>
                <c:pt idx="2711">
                  <c:v>1.6559951609713807E-2</c:v>
                </c:pt>
                <c:pt idx="2712">
                  <c:v>1.6561553757415932E-2</c:v>
                </c:pt>
                <c:pt idx="2713">
                  <c:v>1.6563176761639209E-2</c:v>
                </c:pt>
                <c:pt idx="2714">
                  <c:v>1.6564820622412133E-2</c:v>
                </c:pt>
                <c:pt idx="2715">
                  <c:v>1.6566485339758755E-2</c:v>
                </c:pt>
                <c:pt idx="2716">
                  <c:v>1.6568170913704012E-2</c:v>
                </c:pt>
                <c:pt idx="2717">
                  <c:v>1.6569375972227927E-2</c:v>
                </c:pt>
                <c:pt idx="2718">
                  <c:v>1.6571101691501715E-2</c:v>
                </c:pt>
                <c:pt idx="2719">
                  <c:v>1.6572848266500493E-2</c:v>
                </c:pt>
                <c:pt idx="2720">
                  <c:v>1.6575628019826722E-2</c:v>
                </c:pt>
                <c:pt idx="2721">
                  <c:v>1.6577419448125734E-2</c:v>
                </c:pt>
                <c:pt idx="2722">
                  <c:v>1.6579231734142316E-2</c:v>
                </c:pt>
                <c:pt idx="2723">
                  <c:v>1.6581064877905539E-2</c:v>
                </c:pt>
                <c:pt idx="2724">
                  <c:v>1.6582918879443593E-2</c:v>
                </c:pt>
                <c:pt idx="2725">
                  <c:v>1.6584279630626968E-2</c:v>
                </c:pt>
                <c:pt idx="2726">
                  <c:v>1.6586173772062816E-2</c:v>
                </c:pt>
                <c:pt idx="2727">
                  <c:v>1.6588088770403672E-2</c:v>
                </c:pt>
                <c:pt idx="2728">
                  <c:v>1.6590024625680704E-2</c:v>
                </c:pt>
                <c:pt idx="2729">
                  <c:v>1.6592501754789667E-2</c:v>
                </c:pt>
                <c:pt idx="2730">
                  <c:v>1.6594480903601293E-2</c:v>
                </c:pt>
                <c:pt idx="2731">
                  <c:v>1.6596480910398292E-2</c:v>
                </c:pt>
                <c:pt idx="2732">
                  <c:v>1.6598501775212382E-2</c:v>
                </c:pt>
                <c:pt idx="2733">
                  <c:v>1.6600543498075271E-2</c:v>
                </c:pt>
                <c:pt idx="2734">
                  <c:v>1.6602606079020442E-2</c:v>
                </c:pt>
                <c:pt idx="2735">
                  <c:v>1.6604689518076959E-2</c:v>
                </c:pt>
                <c:pt idx="2736">
                  <c:v>1.6606793815280945E-2</c:v>
                </c:pt>
                <c:pt idx="2737">
                  <c:v>1.6608918970663234E-2</c:v>
                </c:pt>
                <c:pt idx="2738">
                  <c:v>1.6611064984259058E-2</c:v>
                </c:pt>
                <c:pt idx="2739">
                  <c:v>1.6613231856100134E-2</c:v>
                </c:pt>
                <c:pt idx="2740">
                  <c:v>1.6615419586221702E-2</c:v>
                </c:pt>
                <c:pt idx="2741">
                  <c:v>1.6617628174657232E-2</c:v>
                </c:pt>
                <c:pt idx="2742">
                  <c:v>1.6619857621443728E-2</c:v>
                </c:pt>
                <c:pt idx="2743">
                  <c:v>1.6622107926612902E-2</c:v>
                </c:pt>
                <c:pt idx="2744">
                  <c:v>1.6624379090202632E-2</c:v>
                </c:pt>
                <c:pt idx="2745">
                  <c:v>1.6626671112248161E-2</c:v>
                </c:pt>
                <c:pt idx="2746">
                  <c:v>1.6628436592435486E-2</c:v>
                </c:pt>
                <c:pt idx="2747">
                  <c:v>1.6630768735565904E-2</c:v>
                </c:pt>
                <c:pt idx="2748">
                  <c:v>1.6633121736293343E-2</c:v>
                </c:pt>
                <c:pt idx="2749">
                  <c:v>1.66354955946552E-2</c:v>
                </c:pt>
                <c:pt idx="2750">
                  <c:v>1.6638444100572476E-2</c:v>
                </c:pt>
                <c:pt idx="2751">
                  <c:v>1.6640861274116552E-2</c:v>
                </c:pt>
                <c:pt idx="2752">
                  <c:v>1.6643299306374541E-2</c:v>
                </c:pt>
                <c:pt idx="2753">
                  <c:v>1.6645758197385199E-2</c:v>
                </c:pt>
                <c:pt idx="2754">
                  <c:v>1.664823794718729E-2</c:v>
                </c:pt>
                <c:pt idx="2755">
                  <c:v>1.665073855581958E-2</c:v>
                </c:pt>
                <c:pt idx="2756">
                  <c:v>1.6653260023321702E-2</c:v>
                </c:pt>
                <c:pt idx="2757">
                  <c:v>1.6655802349730662E-2</c:v>
                </c:pt>
                <c:pt idx="2758">
                  <c:v>1.6658365535089623E-2</c:v>
                </c:pt>
                <c:pt idx="2759">
                  <c:v>1.665981330408866E-2</c:v>
                </c:pt>
                <c:pt idx="2760">
                  <c:v>1.6662414990556255E-2</c:v>
                </c:pt>
                <c:pt idx="2761">
                  <c:v>1.6665037534151841E-2</c:v>
                </c:pt>
                <c:pt idx="2762">
                  <c:v>1.6667680934913234E-2</c:v>
                </c:pt>
                <c:pt idx="2763">
                  <c:v>1.6670727503796993E-2</c:v>
                </c:pt>
                <c:pt idx="2764">
                  <c:v>1.6673415598625861E-2</c:v>
                </c:pt>
                <c:pt idx="2765">
                  <c:v>1.6676124550751108E-2</c:v>
                </c:pt>
                <c:pt idx="2766">
                  <c:v>1.6678854360215066E-2</c:v>
                </c:pt>
                <c:pt idx="2767">
                  <c:v>1.6681605027056449E-2</c:v>
                </c:pt>
                <c:pt idx="2768">
                  <c:v>1.6684376551321194E-2</c:v>
                </c:pt>
                <c:pt idx="2769">
                  <c:v>1.6686584693987209E-2</c:v>
                </c:pt>
                <c:pt idx="2770">
                  <c:v>1.6689396315108029E-2</c:v>
                </c:pt>
                <c:pt idx="2771">
                  <c:v>1.6692228792802594E-2</c:v>
                </c:pt>
                <c:pt idx="2772">
                  <c:v>1.6696849933570304E-2</c:v>
                </c:pt>
                <c:pt idx="2773">
                  <c:v>1.6699728988120863E-2</c:v>
                </c:pt>
                <c:pt idx="2774">
                  <c:v>1.6702628902310321E-2</c:v>
                </c:pt>
                <c:pt idx="2775">
                  <c:v>1.6705549676185365E-2</c:v>
                </c:pt>
                <c:pt idx="2776">
                  <c:v>1.6708491309789155E-2</c:v>
                </c:pt>
                <c:pt idx="2777">
                  <c:v>1.6710856245382814E-2</c:v>
                </c:pt>
                <c:pt idx="2778">
                  <c:v>1.6713837972350185E-2</c:v>
                </c:pt>
                <c:pt idx="2779">
                  <c:v>1.6716840558206863E-2</c:v>
                </c:pt>
                <c:pt idx="2780">
                  <c:v>1.6719864002999154E-2</c:v>
                </c:pt>
                <c:pt idx="2781">
                  <c:v>1.6723512375392026E-2</c:v>
                </c:pt>
                <c:pt idx="2782">
                  <c:v>1.672657916835938E-2</c:v>
                </c:pt>
                <c:pt idx="2783">
                  <c:v>1.6729666821387601E-2</c:v>
                </c:pt>
                <c:pt idx="2784">
                  <c:v>1.6732775334524254E-2</c:v>
                </c:pt>
                <c:pt idx="2785">
                  <c:v>1.6735904707817797E-2</c:v>
                </c:pt>
                <c:pt idx="2786">
                  <c:v>1.6739054941320199E-2</c:v>
                </c:pt>
                <c:pt idx="2787">
                  <c:v>1.6742226035077273E-2</c:v>
                </c:pt>
                <c:pt idx="2788">
                  <c:v>1.6745417989140993E-2</c:v>
                </c:pt>
                <c:pt idx="2789">
                  <c:v>1.6748630803560694E-2</c:v>
                </c:pt>
                <c:pt idx="2790">
                  <c:v>1.6751864478388348E-2</c:v>
                </c:pt>
                <c:pt idx="2791">
                  <c:v>1.6755119013674168E-2</c:v>
                </c:pt>
                <c:pt idx="2792">
                  <c:v>1.6758394409467491E-2</c:v>
                </c:pt>
                <c:pt idx="2793">
                  <c:v>1.6761690665820287E-2</c:v>
                </c:pt>
                <c:pt idx="2794">
                  <c:v>1.6765007782786296E-2</c:v>
                </c:pt>
                <c:pt idx="2795">
                  <c:v>1.6768345760416612E-2</c:v>
                </c:pt>
                <c:pt idx="2796">
                  <c:v>1.677170459876233E-2</c:v>
                </c:pt>
                <c:pt idx="2797">
                  <c:v>1.677508429787895E-2</c:v>
                </c:pt>
                <c:pt idx="2798">
                  <c:v>1.6777852942328492E-2</c:v>
                </c:pt>
                <c:pt idx="2799">
                  <c:v>1.6781272716187543E-2</c:v>
                </c:pt>
                <c:pt idx="2800">
                  <c:v>1.6784713349984156E-2</c:v>
                </c:pt>
                <c:pt idx="2801">
                  <c:v>1.6788174843768204E-2</c:v>
                </c:pt>
                <c:pt idx="2802">
                  <c:v>1.6791657197596691E-2</c:v>
                </c:pt>
                <c:pt idx="2803">
                  <c:v>1.6795800571721357E-2</c:v>
                </c:pt>
                <c:pt idx="2804">
                  <c:v>1.679932629772659E-2</c:v>
                </c:pt>
                <c:pt idx="2805">
                  <c:v>1.6802872884934379E-2</c:v>
                </c:pt>
                <c:pt idx="2806">
                  <c:v>1.680644033340023E-2</c:v>
                </c:pt>
                <c:pt idx="2807">
                  <c:v>1.6810028643182283E-2</c:v>
                </c:pt>
                <c:pt idx="2808">
                  <c:v>1.6813637814336035E-2</c:v>
                </c:pt>
                <c:pt idx="2809">
                  <c:v>1.6817267846916104E-2</c:v>
                </c:pt>
                <c:pt idx="2810">
                  <c:v>1.6820918740981516E-2</c:v>
                </c:pt>
                <c:pt idx="2811">
                  <c:v>1.6823283867784856E-2</c:v>
                </c:pt>
                <c:pt idx="2812">
                  <c:v>1.682697316531671E-2</c:v>
                </c:pt>
                <c:pt idx="2813">
                  <c:v>1.6830683322504297E-2</c:v>
                </c:pt>
                <c:pt idx="2814">
                  <c:v>1.6834414339404347E-2</c:v>
                </c:pt>
                <c:pt idx="2815">
                  <c:v>1.6838166216073591E-2</c:v>
                </c:pt>
                <c:pt idx="2816">
                  <c:v>1.6841938952570568E-2</c:v>
                </c:pt>
                <c:pt idx="2817">
                  <c:v>1.6845732548952906E-2</c:v>
                </c:pt>
                <c:pt idx="2818">
                  <c:v>1.6849547005279138E-2</c:v>
                </c:pt>
                <c:pt idx="2819">
                  <c:v>1.6853382321606901E-2</c:v>
                </c:pt>
                <c:pt idx="2820">
                  <c:v>1.6857238497995624E-2</c:v>
                </c:pt>
                <c:pt idx="2821">
                  <c:v>1.6860445846229574E-2</c:v>
                </c:pt>
                <c:pt idx="2822">
                  <c:v>1.6864342073268229E-2</c:v>
                </c:pt>
                <c:pt idx="2823">
                  <c:v>1.6868259159537859E-2</c:v>
                </c:pt>
                <c:pt idx="2824">
                  <c:v>1.6874221746517978E-2</c:v>
                </c:pt>
                <c:pt idx="2825">
                  <c:v>1.6878185569921579E-2</c:v>
                </c:pt>
                <c:pt idx="2826">
                  <c:v>1.6882170255766341E-2</c:v>
                </c:pt>
                <c:pt idx="2827">
                  <c:v>1.6886175804114806E-2</c:v>
                </c:pt>
                <c:pt idx="2828">
                  <c:v>1.6890202215031284E-2</c:v>
                </c:pt>
                <c:pt idx="2829">
                  <c:v>1.6893566052860701E-2</c:v>
                </c:pt>
                <c:pt idx="2830">
                  <c:v>1.6897632511060991E-2</c:v>
                </c:pt>
                <c:pt idx="2831">
                  <c:v>1.6901719831005017E-2</c:v>
                </c:pt>
                <c:pt idx="2832">
                  <c:v>1.69058280127578E-2</c:v>
                </c:pt>
                <c:pt idx="2833">
                  <c:v>1.6910647210345922E-2</c:v>
                </c:pt>
                <c:pt idx="2834">
                  <c:v>1.6914798798004227E-2</c:v>
                </c:pt>
                <c:pt idx="2835">
                  <c:v>1.6918971248679818E-2</c:v>
                </c:pt>
                <c:pt idx="2836">
                  <c:v>1.6923164562437896E-2</c:v>
                </c:pt>
                <c:pt idx="2837">
                  <c:v>1.6927378739345404E-2</c:v>
                </c:pt>
                <c:pt idx="2838">
                  <c:v>1.6931613779464009E-2</c:v>
                </c:pt>
                <c:pt idx="2839">
                  <c:v>1.6935869682865951E-2</c:v>
                </c:pt>
                <c:pt idx="2840">
                  <c:v>1.6940146449614654E-2</c:v>
                </c:pt>
                <c:pt idx="2841">
                  <c:v>1.6944444079778836E-2</c:v>
                </c:pt>
                <c:pt idx="2842">
                  <c:v>1.694876257342456E-2</c:v>
                </c:pt>
                <c:pt idx="2843">
                  <c:v>1.695310193062231E-2</c:v>
                </c:pt>
                <c:pt idx="2844">
                  <c:v>1.6957462151436387E-2</c:v>
                </c:pt>
                <c:pt idx="2845">
                  <c:v>1.6961843235938148E-2</c:v>
                </c:pt>
                <c:pt idx="2846">
                  <c:v>1.6966245184195431E-2</c:v>
                </c:pt>
                <c:pt idx="2847">
                  <c:v>1.6970667996277826E-2</c:v>
                </c:pt>
                <c:pt idx="2848">
                  <c:v>1.6975111672254923E-2</c:v>
                </c:pt>
                <c:pt idx="2849">
                  <c:v>1.697957621219456E-2</c:v>
                </c:pt>
                <c:pt idx="2850">
                  <c:v>1.6984061616168975E-2</c:v>
                </c:pt>
                <c:pt idx="2851">
                  <c:v>1.6987847296330759E-2</c:v>
                </c:pt>
                <c:pt idx="2852">
                  <c:v>1.6992372728069395E-2</c:v>
                </c:pt>
                <c:pt idx="2853">
                  <c:v>1.6996919023024849E-2</c:v>
                </c:pt>
                <c:pt idx="2854">
                  <c:v>1.7001486181268375E-2</c:v>
                </c:pt>
                <c:pt idx="2855">
                  <c:v>1.7006801599033696E-2</c:v>
                </c:pt>
                <c:pt idx="2856">
                  <c:v>1.7011412188703785E-2</c:v>
                </c:pt>
                <c:pt idx="2857">
                  <c:v>1.7016043642909019E-2</c:v>
                </c:pt>
                <c:pt idx="2858">
                  <c:v>1.7020695961721639E-2</c:v>
                </c:pt>
                <c:pt idx="2859">
                  <c:v>1.7025369145213881E-2</c:v>
                </c:pt>
                <c:pt idx="2860">
                  <c:v>1.7030063193459743E-2</c:v>
                </c:pt>
                <c:pt idx="2861">
                  <c:v>1.7034778106532342E-2</c:v>
                </c:pt>
                <c:pt idx="2862">
                  <c:v>1.7039513884506561E-2</c:v>
                </c:pt>
                <c:pt idx="2863">
                  <c:v>1.7043529465164232E-2</c:v>
                </c:pt>
                <c:pt idx="2864">
                  <c:v>1.7047562671454429E-2</c:v>
                </c:pt>
                <c:pt idx="2865">
                  <c:v>1.7052357616788669E-2</c:v>
                </c:pt>
                <c:pt idx="2866">
                  <c:v>1.7057173425241122E-2</c:v>
                </c:pt>
                <c:pt idx="2867">
                  <c:v>1.706201009688562E-2</c:v>
                </c:pt>
                <c:pt idx="2868">
                  <c:v>1.7066867631796916E-2</c:v>
                </c:pt>
                <c:pt idx="2869">
                  <c:v>1.7071746030051547E-2</c:v>
                </c:pt>
                <c:pt idx="2870">
                  <c:v>1.7076645291720656E-2</c:v>
                </c:pt>
                <c:pt idx="2871">
                  <c:v>1.7081565416882587E-2</c:v>
                </c:pt>
                <c:pt idx="2872">
                  <c:v>1.7085750264811819E-2</c:v>
                </c:pt>
                <c:pt idx="2873">
                  <c:v>1.7091468257983886E-2</c:v>
                </c:pt>
                <c:pt idx="2874">
                  <c:v>1.7095691388210859E-2</c:v>
                </c:pt>
                <c:pt idx="2875">
                  <c:v>1.7100693243993426E-2</c:v>
                </c:pt>
                <c:pt idx="2876">
                  <c:v>1.7108005633027414E-2</c:v>
                </c:pt>
                <c:pt idx="2877">
                  <c:v>1.7113054393630398E-2</c:v>
                </c:pt>
                <c:pt idx="2878">
                  <c:v>1.7118124020363026E-2</c:v>
                </c:pt>
                <c:pt idx="2879">
                  <c:v>1.7123214513307224E-2</c:v>
                </c:pt>
                <c:pt idx="2880">
                  <c:v>1.7128325872542281E-2</c:v>
                </c:pt>
                <c:pt idx="2881">
                  <c:v>1.713268604315149E-2</c:v>
                </c:pt>
                <c:pt idx="2882">
                  <c:v>1.7137837403414229E-2</c:v>
                </c:pt>
                <c:pt idx="2883">
                  <c:v>1.7143009629152398E-2</c:v>
                </c:pt>
                <c:pt idx="2884">
                  <c:v>1.7148202720447928E-2</c:v>
                </c:pt>
                <c:pt idx="2885">
                  <c:v>1.715419566588797E-2</c:v>
                </c:pt>
                <c:pt idx="2886">
                  <c:v>1.715943222456133E-2</c:v>
                </c:pt>
                <c:pt idx="2887">
                  <c:v>1.7164689650094635E-2</c:v>
                </c:pt>
                <c:pt idx="2888">
                  <c:v>1.7169967942568927E-2</c:v>
                </c:pt>
                <c:pt idx="2889">
                  <c:v>1.71752671020679E-2</c:v>
                </c:pt>
                <c:pt idx="2890">
                  <c:v>1.7180587128675238E-2</c:v>
                </c:pt>
                <c:pt idx="2891">
                  <c:v>1.7185928022474633E-2</c:v>
                </c:pt>
                <c:pt idx="2892">
                  <c:v>1.7191289783548013E-2</c:v>
                </c:pt>
                <c:pt idx="2893">
                  <c:v>1.7196672411981709E-2</c:v>
                </c:pt>
                <c:pt idx="2894">
                  <c:v>1.7202075907860288E-2</c:v>
                </c:pt>
                <c:pt idx="2895">
                  <c:v>1.7207500271267443E-2</c:v>
                </c:pt>
                <c:pt idx="2896">
                  <c:v>1.7212945502288624E-2</c:v>
                </c:pt>
                <c:pt idx="2897">
                  <c:v>1.7218411601008399E-2</c:v>
                </c:pt>
                <c:pt idx="2898">
                  <c:v>1.7223898567515748E-2</c:v>
                </c:pt>
                <c:pt idx="2899">
                  <c:v>1.7229406401894354E-2</c:v>
                </c:pt>
                <c:pt idx="2900">
                  <c:v>1.7234935104230551E-2</c:v>
                </c:pt>
                <c:pt idx="2901">
                  <c:v>1.7240484674612432E-2</c:v>
                </c:pt>
                <c:pt idx="2902">
                  <c:v>1.7246055113128093E-2</c:v>
                </c:pt>
                <c:pt idx="2903">
                  <c:v>1.7250836020013274E-2</c:v>
                </c:pt>
                <c:pt idx="2904">
                  <c:v>1.7256446439811588E-2</c:v>
                </c:pt>
                <c:pt idx="2905">
                  <c:v>1.7262077726928022E-2</c:v>
                </c:pt>
                <c:pt idx="2906">
                  <c:v>1.7268545550263976E-2</c:v>
                </c:pt>
                <c:pt idx="2907">
                  <c:v>1.7274220330757609E-2</c:v>
                </c:pt>
                <c:pt idx="2908">
                  <c:v>1.7279915979914462E-2</c:v>
                </c:pt>
                <c:pt idx="2909">
                  <c:v>1.7285632497824392E-2</c:v>
                </c:pt>
                <c:pt idx="2910">
                  <c:v>1.7291369884575494E-2</c:v>
                </c:pt>
                <c:pt idx="2911">
                  <c:v>1.7297128140256746E-2</c:v>
                </c:pt>
                <c:pt idx="2912">
                  <c:v>1.730290726496064E-2</c:v>
                </c:pt>
                <c:pt idx="2913">
                  <c:v>1.7308707258777915E-2</c:v>
                </c:pt>
                <c:pt idx="2914">
                  <c:v>1.7314528121799313E-2</c:v>
                </c:pt>
                <c:pt idx="2915">
                  <c:v>1.7320369854115562E-2</c:v>
                </c:pt>
                <c:pt idx="2916">
                  <c:v>1.7325399153505217E-2</c:v>
                </c:pt>
                <c:pt idx="2917">
                  <c:v>1.7331280855363621E-2</c:v>
                </c:pt>
                <c:pt idx="2918">
                  <c:v>1.7337183425704179E-2</c:v>
                </c:pt>
                <c:pt idx="2919">
                  <c:v>1.7343954773741135E-2</c:v>
                </c:pt>
                <c:pt idx="2920">
                  <c:v>1.7349902062566789E-2</c:v>
                </c:pt>
                <c:pt idx="2921">
                  <c:v>1.7355870220162262E-2</c:v>
                </c:pt>
                <c:pt idx="2922">
                  <c:v>1.7361859246621082E-2</c:v>
                </c:pt>
                <c:pt idx="2923">
                  <c:v>1.7367869142036755E-2</c:v>
                </c:pt>
                <c:pt idx="2924">
                  <c:v>1.737305236140696E-2</c:v>
                </c:pt>
                <c:pt idx="2925">
                  <c:v>1.7379102216956637E-2</c:v>
                </c:pt>
                <c:pt idx="2926">
                  <c:v>1.7385172940645788E-2</c:v>
                </c:pt>
                <c:pt idx="2927">
                  <c:v>1.7391264532567171E-2</c:v>
                </c:pt>
                <c:pt idx="2928">
                  <c:v>1.739737699281443E-2</c:v>
                </c:pt>
                <c:pt idx="2929">
                  <c:v>1.7405223411450919E-2</c:v>
                </c:pt>
                <c:pt idx="2930">
                  <c:v>1.7411381175929625E-2</c:v>
                </c:pt>
                <c:pt idx="2931">
                  <c:v>1.7417559811226328E-2</c:v>
                </c:pt>
                <c:pt idx="2932">
                  <c:v>1.7423759317437053E-2</c:v>
                </c:pt>
                <c:pt idx="2933">
                  <c:v>1.7429115909515847E-2</c:v>
                </c:pt>
                <c:pt idx="2934">
                  <c:v>1.743535536968948E-2</c:v>
                </c:pt>
                <c:pt idx="2935">
                  <c:v>1.7441615699961742E-2</c:v>
                </c:pt>
                <c:pt idx="2936">
                  <c:v>1.7447896900429707E-2</c:v>
                </c:pt>
                <c:pt idx="2937">
                  <c:v>1.7455069915613696E-2</c:v>
                </c:pt>
                <c:pt idx="2938">
                  <c:v>1.7461394649363759E-2</c:v>
                </c:pt>
                <c:pt idx="2939">
                  <c:v>1.7467740254714974E-2</c:v>
                </c:pt>
                <c:pt idx="2940">
                  <c:v>1.7474106731769523E-2</c:v>
                </c:pt>
                <c:pt idx="2941">
                  <c:v>1.74804940806252E-2</c:v>
                </c:pt>
                <c:pt idx="2942">
                  <c:v>1.7486902301384187E-2</c:v>
                </c:pt>
                <c:pt idx="2943">
                  <c:v>1.7493331394146914E-2</c:v>
                </c:pt>
                <c:pt idx="2944">
                  <c:v>1.749978135901116E-2</c:v>
                </c:pt>
                <c:pt idx="2945">
                  <c:v>1.7506252196081765E-2</c:v>
                </c:pt>
                <c:pt idx="2946">
                  <c:v>1.7512743905459149E-2</c:v>
                </c:pt>
                <c:pt idx="2947">
                  <c:v>1.7519256487247267E-2</c:v>
                </c:pt>
                <c:pt idx="2948">
                  <c:v>1.7525789941544783E-2</c:v>
                </c:pt>
                <c:pt idx="2949">
                  <c:v>1.7532344268456526E-2</c:v>
                </c:pt>
                <c:pt idx="2950">
                  <c:v>1.7538919468084686E-2</c:v>
                </c:pt>
                <c:pt idx="2951">
                  <c:v>1.7545515540534098E-2</c:v>
                </c:pt>
                <c:pt idx="2952">
                  <c:v>1.7552132485906945E-2</c:v>
                </c:pt>
                <c:pt idx="2953">
                  <c:v>1.7558770304308063E-2</c:v>
                </c:pt>
                <c:pt idx="2954">
                  <c:v>1.7565428995840519E-2</c:v>
                </c:pt>
                <c:pt idx="2955">
                  <c:v>1.7571205178261533E-2</c:v>
                </c:pt>
                <c:pt idx="2956">
                  <c:v>1.7577903803572263E-2</c:v>
                </c:pt>
                <c:pt idx="2957">
                  <c:v>1.7584623301195701E-2</c:v>
                </c:pt>
                <c:pt idx="2958">
                  <c:v>1.7595000181514189E-2</c:v>
                </c:pt>
                <c:pt idx="2959">
                  <c:v>1.7599035554154333E-2</c:v>
                </c:pt>
                <c:pt idx="2960">
                  <c:v>1.7605819486685978E-2</c:v>
                </c:pt>
                <c:pt idx="2961">
                  <c:v>1.7612624293090715E-2</c:v>
                </c:pt>
                <c:pt idx="2962">
                  <c:v>1.7619449973470726E-2</c:v>
                </c:pt>
                <c:pt idx="2963">
                  <c:v>1.7626296527937017E-2</c:v>
                </c:pt>
                <c:pt idx="2964">
                  <c:v>1.7633163956596174E-2</c:v>
                </c:pt>
                <c:pt idx="2965">
                  <c:v>1.764005225955656E-2</c:v>
                </c:pt>
                <c:pt idx="2966">
                  <c:v>1.7646961436923878E-2</c:v>
                </c:pt>
                <c:pt idx="2967">
                  <c:v>1.7653891488810896E-2</c:v>
                </c:pt>
                <c:pt idx="2968">
                  <c:v>1.7658988544363284E-2</c:v>
                </c:pt>
                <c:pt idx="2969">
                  <c:v>1.7665956690537204E-2</c:v>
                </c:pt>
                <c:pt idx="2970">
                  <c:v>1.7672945709259518E-2</c:v>
                </c:pt>
                <c:pt idx="2971">
                  <c:v>1.768583755963539E-2</c:v>
                </c:pt>
                <c:pt idx="2972">
                  <c:v>1.7691948512661999E-2</c:v>
                </c:pt>
                <c:pt idx="2973">
                  <c:v>1.7699013909783283E-2</c:v>
                </c:pt>
                <c:pt idx="2974">
                  <c:v>1.770610018109826E-2</c:v>
                </c:pt>
                <c:pt idx="2975">
                  <c:v>1.7713207326719146E-2</c:v>
                </c:pt>
                <c:pt idx="2976">
                  <c:v>1.772127808698468E-2</c:v>
                </c:pt>
                <c:pt idx="2977">
                  <c:v>1.7727484241318613E-2</c:v>
                </c:pt>
                <c:pt idx="2978">
                  <c:v>1.773465401051896E-2</c:v>
                </c:pt>
                <c:pt idx="2979">
                  <c:v>1.7742792910719774E-2</c:v>
                </c:pt>
                <c:pt idx="2980">
                  <c:v>1.7750006270526572E-2</c:v>
                </c:pt>
                <c:pt idx="2981">
                  <c:v>1.7757240506469589E-2</c:v>
                </c:pt>
                <c:pt idx="2982">
                  <c:v>1.7764495618661585E-2</c:v>
                </c:pt>
                <c:pt idx="2983">
                  <c:v>1.7771771607217962E-2</c:v>
                </c:pt>
                <c:pt idx="2984">
                  <c:v>1.7779154849109653E-2</c:v>
                </c:pt>
                <c:pt idx="2985">
                  <c:v>1.7786473726123655E-2</c:v>
                </c:pt>
                <c:pt idx="2986">
                  <c:v>1.7793813478691321E-2</c:v>
                </c:pt>
                <c:pt idx="2987">
                  <c:v>1.7801174106927543E-2</c:v>
                </c:pt>
                <c:pt idx="2988">
                  <c:v>1.7808555610945433E-2</c:v>
                </c:pt>
                <c:pt idx="2989">
                  <c:v>1.7816924974177001E-2</c:v>
                </c:pt>
                <c:pt idx="2990">
                  <c:v>1.7824350082959437E-2</c:v>
                </c:pt>
                <c:pt idx="2991">
                  <c:v>1.7831796069045332E-2</c:v>
                </c:pt>
                <c:pt idx="2992">
                  <c:v>1.7839262932552735E-2</c:v>
                </c:pt>
                <c:pt idx="2993">
                  <c:v>1.784675067359881E-2</c:v>
                </c:pt>
                <c:pt idx="2994">
                  <c:v>1.7854259292299838E-2</c:v>
                </c:pt>
                <c:pt idx="2995">
                  <c:v>1.7861788788775628E-2</c:v>
                </c:pt>
                <c:pt idx="2996">
                  <c:v>1.7869339163141588E-2</c:v>
                </c:pt>
                <c:pt idx="2997">
                  <c:v>1.7876910414201395E-2</c:v>
                </c:pt>
                <c:pt idx="2998">
                  <c:v>1.7884501871214275E-2</c:v>
                </c:pt>
                <c:pt idx="2999">
                  <c:v>1.7892111106547239E-2</c:v>
                </c:pt>
                <c:pt idx="3000">
                  <c:v>1.7899735407864048E-2</c:v>
                </c:pt>
                <c:pt idx="3001">
                  <c:v>1.7907372062804683E-2</c:v>
                </c:pt>
                <c:pt idx="3002">
                  <c:v>1.7915018358988857E-2</c:v>
                </c:pt>
                <c:pt idx="3003">
                  <c:v>1.7922671584016028E-2</c:v>
                </c:pt>
                <c:pt idx="3004">
                  <c:v>1.7930329025467148E-2</c:v>
                </c:pt>
                <c:pt idx="3005">
                  <c:v>1.7937987970900265E-2</c:v>
                </c:pt>
                <c:pt idx="3006">
                  <c:v>1.7944659403943786E-2</c:v>
                </c:pt>
                <c:pt idx="3007">
                  <c:v>1.795231371562003E-2</c:v>
                </c:pt>
                <c:pt idx="3008">
                  <c:v>1.7959961483415613E-2</c:v>
                </c:pt>
                <c:pt idx="3009">
                  <c:v>1.7967599965132291E-2</c:v>
                </c:pt>
                <c:pt idx="3010">
                  <c:v>1.7975226418555798E-2</c:v>
                </c:pt>
                <c:pt idx="3011">
                  <c:v>1.7983821779818325E-2</c:v>
                </c:pt>
                <c:pt idx="3012">
                  <c:v>1.7991418467587238E-2</c:v>
                </c:pt>
                <c:pt idx="3013">
                  <c:v>1.7999000384082128E-2</c:v>
                </c:pt>
                <c:pt idx="3014">
                  <c:v>1.8006567529217546E-2</c:v>
                </c:pt>
                <c:pt idx="3015">
                  <c:v>1.801411990291156E-2</c:v>
                </c:pt>
                <c:pt idx="3016">
                  <c:v>1.8021657505077844E-2</c:v>
                </c:pt>
                <c:pt idx="3017">
                  <c:v>1.8029180335632704E-2</c:v>
                </c:pt>
                <c:pt idx="3018">
                  <c:v>1.8036688394495095E-2</c:v>
                </c:pt>
                <c:pt idx="3019">
                  <c:v>1.8042226142403386E-2</c:v>
                </c:pt>
                <c:pt idx="3020">
                  <c:v>1.8049706029883282E-2</c:v>
                </c:pt>
                <c:pt idx="3021">
                  <c:v>1.8057171146583045E-2</c:v>
                </c:pt>
                <c:pt idx="3022">
                  <c:v>1.8064621492423435E-2</c:v>
                </c:pt>
                <c:pt idx="3023">
                  <c:v>1.80720570673207E-2</c:v>
                </c:pt>
                <c:pt idx="3024">
                  <c:v>1.8079477871194696E-2</c:v>
                </c:pt>
                <c:pt idx="3025">
                  <c:v>1.8087857564890113E-2</c:v>
                </c:pt>
                <c:pt idx="3026">
                  <c:v>1.80942751655532E-2</c:v>
                </c:pt>
                <c:pt idx="3027">
                  <c:v>1.8101651655875618E-2</c:v>
                </c:pt>
                <c:pt idx="3028">
                  <c:v>1.8109984965198986E-2</c:v>
                </c:pt>
                <c:pt idx="3029">
                  <c:v>1.8116360322404244E-2</c:v>
                </c:pt>
                <c:pt idx="3030">
                  <c:v>1.8123692498451065E-2</c:v>
                </c:pt>
                <c:pt idx="3031">
                  <c:v>1.8131009902913598E-2</c:v>
                </c:pt>
                <c:pt idx="3032">
                  <c:v>1.8140250144165312E-2</c:v>
                </c:pt>
                <c:pt idx="3033">
                  <c:v>1.8147536617678154E-2</c:v>
                </c:pt>
                <c:pt idx="3034">
                  <c:v>1.8154808318180646E-2</c:v>
                </c:pt>
                <c:pt idx="3035">
                  <c:v>1.8162065245589977E-2</c:v>
                </c:pt>
                <c:pt idx="3036">
                  <c:v>1.8169307399827746E-2</c:v>
                </c:pt>
                <c:pt idx="3037">
                  <c:v>1.8175569468643894E-2</c:v>
                </c:pt>
                <c:pt idx="3038">
                  <c:v>1.81827827730759E-2</c:v>
                </c:pt>
                <c:pt idx="3039">
                  <c:v>1.8189981304691981E-2</c:v>
                </c:pt>
                <c:pt idx="3040">
                  <c:v>1.8197165063413758E-2</c:v>
                </c:pt>
                <c:pt idx="3041">
                  <c:v>1.8205296570604768E-2</c:v>
                </c:pt>
                <c:pt idx="3042">
                  <c:v>1.8212450084117354E-2</c:v>
                </c:pt>
                <c:pt idx="3043">
                  <c:v>1.821958882389722E-2</c:v>
                </c:pt>
                <c:pt idx="3044">
                  <c:v>1.8226712789865079E-2</c:v>
                </c:pt>
                <c:pt idx="3045">
                  <c:v>1.8233821981938129E-2</c:v>
                </c:pt>
                <c:pt idx="3046">
                  <c:v>1.8240916400041485E-2</c:v>
                </c:pt>
                <c:pt idx="3047">
                  <c:v>1.8247996044094984E-2</c:v>
                </c:pt>
                <c:pt idx="3048">
                  <c:v>1.8255060914018458E-2</c:v>
                </c:pt>
                <c:pt idx="3049">
                  <c:v>1.8262111009734388E-2</c:v>
                </c:pt>
                <c:pt idx="3050">
                  <c:v>1.8269146331165248E-2</c:v>
                </c:pt>
                <c:pt idx="3051">
                  <c:v>1.8276166878229996E-2</c:v>
                </c:pt>
                <c:pt idx="3052">
                  <c:v>1.8283172650852865E-2</c:v>
                </c:pt>
                <c:pt idx="3053">
                  <c:v>1.8290163648955457E-2</c:v>
                </c:pt>
                <c:pt idx="3054">
                  <c:v>1.8297139872459369E-2</c:v>
                </c:pt>
                <c:pt idx="3055">
                  <c:v>1.8304101321288836E-2</c:v>
                </c:pt>
                <c:pt idx="3056">
                  <c:v>1.8311047995363695E-2</c:v>
                </c:pt>
                <c:pt idx="3057">
                  <c:v>1.8317979894608184E-2</c:v>
                </c:pt>
                <c:pt idx="3058">
                  <c:v>1.8323946465998314E-2</c:v>
                </c:pt>
                <c:pt idx="3059">
                  <c:v>1.8330849524876444E-2</c:v>
                </c:pt>
                <c:pt idx="3060">
                  <c:v>1.8337737809309706E-2</c:v>
                </c:pt>
                <c:pt idx="3061">
                  <c:v>1.8344611319222402E-2</c:v>
                </c:pt>
                <c:pt idx="3062">
                  <c:v>1.8352417765679432E-2</c:v>
                </c:pt>
                <c:pt idx="3063">
                  <c:v>1.8359261014325192E-2</c:v>
                </c:pt>
                <c:pt idx="3064">
                  <c:v>1.8366089487604969E-2</c:v>
                </c:pt>
                <c:pt idx="3065">
                  <c:v>1.8372903185441245E-2</c:v>
                </c:pt>
                <c:pt idx="3066">
                  <c:v>1.8379702107760021E-2</c:v>
                </c:pt>
                <c:pt idx="3067">
                  <c:v>1.8386486254483771E-2</c:v>
                </c:pt>
                <c:pt idx="3068">
                  <c:v>1.839325562553586E-2</c:v>
                </c:pt>
                <c:pt idx="3069">
                  <c:v>1.8400010220844927E-2</c:v>
                </c:pt>
                <c:pt idx="3070">
                  <c:v>1.8406750040332574E-2</c:v>
                </c:pt>
                <c:pt idx="3071">
                  <c:v>1.8411592485412662E-2</c:v>
                </c:pt>
                <c:pt idx="3072">
                  <c:v>1.8418304188161521E-2</c:v>
                </c:pt>
                <c:pt idx="3073">
                  <c:v>1.8425001116120259E-2</c:v>
                </c:pt>
                <c:pt idx="3074">
                  <c:v>1.8431683269212334E-2</c:v>
                </c:pt>
                <c:pt idx="3075">
                  <c:v>1.8439301923840641E-2</c:v>
                </c:pt>
                <c:pt idx="3076">
                  <c:v>1.8445952416263456E-2</c:v>
                </c:pt>
                <c:pt idx="3077">
                  <c:v>1.8452588133594482E-2</c:v>
                </c:pt>
                <c:pt idx="3078">
                  <c:v>1.845920907576077E-2</c:v>
                </c:pt>
                <c:pt idx="3079">
                  <c:v>1.8465815242691187E-2</c:v>
                </c:pt>
                <c:pt idx="3080">
                  <c:v>1.8472406634310986E-2</c:v>
                </c:pt>
                <c:pt idx="3081">
                  <c:v>1.8478049202159612E-2</c:v>
                </c:pt>
                <c:pt idx="3082">
                  <c:v>1.8484611766792551E-2</c:v>
                </c:pt>
                <c:pt idx="3083">
                  <c:v>1.8491159556536428E-2</c:v>
                </c:pt>
                <c:pt idx="3084">
                  <c:v>1.8500488082629326E-2</c:v>
                </c:pt>
                <c:pt idx="3085">
                  <c:v>1.8507004144905925E-2</c:v>
                </c:pt>
                <c:pt idx="3086">
                  <c:v>1.8513505430170954E-2</c:v>
                </c:pt>
                <c:pt idx="3087">
                  <c:v>1.8519991938353055E-2</c:v>
                </c:pt>
                <c:pt idx="3088">
                  <c:v>1.8526463669380874E-2</c:v>
                </c:pt>
                <c:pt idx="3089">
                  <c:v>1.8531992459806104E-2</c:v>
                </c:pt>
                <c:pt idx="3090">
                  <c:v>1.8538435365397926E-2</c:v>
                </c:pt>
                <c:pt idx="3091">
                  <c:v>1.854486349426223E-2</c:v>
                </c:pt>
                <c:pt idx="3092">
                  <c:v>1.85512768463242E-2</c:v>
                </c:pt>
                <c:pt idx="3093">
                  <c:v>1.8558600664667742E-2</c:v>
                </c:pt>
                <c:pt idx="3094">
                  <c:v>1.8564983731254651E-2</c:v>
                </c:pt>
                <c:pt idx="3095">
                  <c:v>1.8571352020185141E-2</c:v>
                </c:pt>
                <c:pt idx="3096">
                  <c:v>1.8577705531390501E-2</c:v>
                </c:pt>
                <c:pt idx="3097">
                  <c:v>1.8584044264794972E-2</c:v>
                </c:pt>
                <c:pt idx="3098">
                  <c:v>1.8590368220333362E-2</c:v>
                </c:pt>
                <c:pt idx="3099">
                  <c:v>1.8596677397931669E-2</c:v>
                </c:pt>
                <c:pt idx="3100">
                  <c:v>1.860297179752295E-2</c:v>
                </c:pt>
                <c:pt idx="3101">
                  <c:v>1.8609251419034079E-2</c:v>
                </c:pt>
                <c:pt idx="3102">
                  <c:v>1.861551626239635E-2</c:v>
                </c:pt>
                <c:pt idx="3103">
                  <c:v>1.862176632754016E-2</c:v>
                </c:pt>
                <c:pt idx="3104">
                  <c:v>1.8628001614395925E-2</c:v>
                </c:pt>
                <c:pt idx="3105">
                  <c:v>1.8634222122894926E-2</c:v>
                </c:pt>
                <c:pt idx="3106">
                  <c:v>1.8640427852965807E-2</c:v>
                </c:pt>
                <c:pt idx="3107">
                  <c:v>1.864661880454338E-2</c:v>
                </c:pt>
                <c:pt idx="3108">
                  <c:v>1.8652794977554524E-2</c:v>
                </c:pt>
                <c:pt idx="3109">
                  <c:v>1.8658956371932295E-2</c:v>
                </c:pt>
                <c:pt idx="3110">
                  <c:v>1.8664190270801892E-2</c:v>
                </c:pt>
                <c:pt idx="3111">
                  <c:v>1.8670322850419665E-2</c:v>
                </c:pt>
                <c:pt idx="3112">
                  <c:v>1.8676440651856429E-2</c:v>
                </c:pt>
                <c:pt idx="3113">
                  <c:v>1.8682543675043604E-2</c:v>
                </c:pt>
                <c:pt idx="3114">
                  <c:v>1.8688631919916175E-2</c:v>
                </c:pt>
                <c:pt idx="3115">
                  <c:v>1.8695614383073832E-2</c:v>
                </c:pt>
                <c:pt idx="3116">
                  <c:v>1.8701672325108085E-2</c:v>
                </c:pt>
                <c:pt idx="3117">
                  <c:v>1.8707715487966306E-2</c:v>
                </c:pt>
                <c:pt idx="3118">
                  <c:v>1.8713743871578894E-2</c:v>
                </c:pt>
                <c:pt idx="3119">
                  <c:v>1.8719757475879784E-2</c:v>
                </c:pt>
                <c:pt idx="3120">
                  <c:v>1.8725756300802903E-2</c:v>
                </c:pt>
                <c:pt idx="3121">
                  <c:v>1.8731740346280421E-2</c:v>
                </c:pt>
                <c:pt idx="3122">
                  <c:v>1.8737709612246269E-2</c:v>
                </c:pt>
                <c:pt idx="3123">
                  <c:v>1.8742761088518599E-2</c:v>
                </c:pt>
                <c:pt idx="3124">
                  <c:v>1.874870154656955E-2</c:v>
                </c:pt>
                <c:pt idx="3125">
                  <c:v>1.8754627225574697E-2</c:v>
                </c:pt>
                <c:pt idx="3126">
                  <c:v>1.8760538125469031E-2</c:v>
                </c:pt>
                <c:pt idx="3127">
                  <c:v>1.8766434246190202E-2</c:v>
                </c:pt>
                <c:pt idx="3128">
                  <c:v>1.8772315587671416E-2</c:v>
                </c:pt>
                <c:pt idx="3129">
                  <c:v>1.8778182149847663E-2</c:v>
                </c:pt>
                <c:pt idx="3130">
                  <c:v>1.8784033932653918E-2</c:v>
                </c:pt>
                <c:pt idx="3131">
                  <c:v>1.8789870936029629E-2</c:v>
                </c:pt>
                <c:pt idx="3132">
                  <c:v>1.8794796894029128E-2</c:v>
                </c:pt>
                <c:pt idx="3133">
                  <c:v>1.880060509558892E-2</c:v>
                </c:pt>
                <c:pt idx="3134">
                  <c:v>1.880639851819732E-2</c:v>
                </c:pt>
                <c:pt idx="3135">
                  <c:v>1.8812177161789487E-2</c:v>
                </c:pt>
                <c:pt idx="3136">
                  <c:v>1.8819727450131198E-2</c:v>
                </c:pt>
                <c:pt idx="3137">
                  <c:v>1.8825475015539325E-2</c:v>
                </c:pt>
                <c:pt idx="3138">
                  <c:v>1.883120780039451E-2</c:v>
                </c:pt>
                <c:pt idx="3139">
                  <c:v>1.8836925804630682E-2</c:v>
                </c:pt>
                <c:pt idx="3140">
                  <c:v>1.884262902818442E-2</c:v>
                </c:pt>
                <c:pt idx="3141">
                  <c:v>1.8847428086880686E-2</c:v>
                </c:pt>
                <c:pt idx="3142">
                  <c:v>1.8853102512284576E-2</c:v>
                </c:pt>
                <c:pt idx="3143">
                  <c:v>1.8858762157493769E-2</c:v>
                </c:pt>
                <c:pt idx="3144">
                  <c:v>1.8864407022445028E-2</c:v>
                </c:pt>
                <c:pt idx="3145">
                  <c:v>1.8870923433506239E-2</c:v>
                </c:pt>
                <c:pt idx="3146">
                  <c:v>1.8876537971639532E-2</c:v>
                </c:pt>
                <c:pt idx="3147">
                  <c:v>1.8882137728650796E-2</c:v>
                </c:pt>
                <c:pt idx="3148">
                  <c:v>1.8887722704474842E-2</c:v>
                </c:pt>
                <c:pt idx="3149">
                  <c:v>1.8893292899052651E-2</c:v>
                </c:pt>
                <c:pt idx="3150">
                  <c:v>1.8898848312320794E-2</c:v>
                </c:pt>
                <c:pt idx="3151">
                  <c:v>1.8904388944217601E-2</c:v>
                </c:pt>
                <c:pt idx="3152">
                  <c:v>1.8909914794679652E-2</c:v>
                </c:pt>
                <c:pt idx="3153">
                  <c:v>1.8915425863649683E-2</c:v>
                </c:pt>
                <c:pt idx="3154">
                  <c:v>1.8920922151062503E-2</c:v>
                </c:pt>
                <c:pt idx="3155">
                  <c:v>1.8926403656858205E-2</c:v>
                </c:pt>
                <c:pt idx="3156">
                  <c:v>1.8931870380976892E-2</c:v>
                </c:pt>
                <c:pt idx="3157">
                  <c:v>1.89373223233569E-2</c:v>
                </c:pt>
                <c:pt idx="3158">
                  <c:v>1.8942759483935673E-2</c:v>
                </c:pt>
                <c:pt idx="3159">
                  <c:v>1.8948181862655955E-2</c:v>
                </c:pt>
                <c:pt idx="3160">
                  <c:v>1.8953589459456084E-2</c:v>
                </c:pt>
                <c:pt idx="3161">
                  <c:v>1.8958982274275268E-2</c:v>
                </c:pt>
                <c:pt idx="3162">
                  <c:v>1.8964360307053608E-2</c:v>
                </c:pt>
                <c:pt idx="3163">
                  <c:v>1.8968851126267609E-2</c:v>
                </c:pt>
                <c:pt idx="3164">
                  <c:v>1.8974200373270921E-2</c:v>
                </c:pt>
                <c:pt idx="3165">
                  <c:v>1.8979534838747168E-2</c:v>
                </c:pt>
                <c:pt idx="3166">
                  <c:v>1.8985724616567494E-2</c:v>
                </c:pt>
                <c:pt idx="3167">
                  <c:v>1.899102873824746E-2</c:v>
                </c:pt>
                <c:pt idx="3168">
                  <c:v>1.8996318077533322E-2</c:v>
                </c:pt>
                <c:pt idx="3169">
                  <c:v>1.9001592634361655E-2</c:v>
                </c:pt>
                <c:pt idx="3170">
                  <c:v>1.9006852408674318E-2</c:v>
                </c:pt>
                <c:pt idx="3171">
                  <c:v>1.9012097400414932E-2</c:v>
                </c:pt>
                <c:pt idx="3172">
                  <c:v>1.9017327609524473E-2</c:v>
                </c:pt>
                <c:pt idx="3173">
                  <c:v>1.9022543035941274E-2</c:v>
                </c:pt>
                <c:pt idx="3174">
                  <c:v>1.9027743679613358E-2</c:v>
                </c:pt>
                <c:pt idx="3175">
                  <c:v>1.9032929540479065E-2</c:v>
                </c:pt>
                <c:pt idx="3176">
                  <c:v>1.9036376059427394E-2</c:v>
                </c:pt>
                <c:pt idx="3177">
                  <c:v>1.9041533929509965E-2</c:v>
                </c:pt>
                <c:pt idx="3178">
                  <c:v>1.9046677018016139E-2</c:v>
                </c:pt>
                <c:pt idx="3179">
                  <c:v>1.9052536733491623E-2</c:v>
                </c:pt>
                <c:pt idx="3180">
                  <c:v>1.9057648147004058E-2</c:v>
                </c:pt>
                <c:pt idx="3181">
                  <c:v>1.9062744778763598E-2</c:v>
                </c:pt>
                <c:pt idx="3182">
                  <c:v>1.9067826628717113E-2</c:v>
                </c:pt>
                <c:pt idx="3183">
                  <c:v>1.9072893696809669E-2</c:v>
                </c:pt>
                <c:pt idx="3184">
                  <c:v>1.9077090067516993E-2</c:v>
                </c:pt>
                <c:pt idx="3185">
                  <c:v>1.9082128364814488E-2</c:v>
                </c:pt>
                <c:pt idx="3186">
                  <c:v>1.908715188079203E-2</c:v>
                </c:pt>
                <c:pt idx="3187">
                  <c:v>1.9092160615394073E-2</c:v>
                </c:pt>
                <c:pt idx="3188">
                  <c:v>1.9099712646293034E-2</c:v>
                </c:pt>
                <c:pt idx="3189">
                  <c:v>1.9104689429945986E-2</c:v>
                </c:pt>
                <c:pt idx="3190">
                  <c:v>1.9109651429938049E-2</c:v>
                </c:pt>
                <c:pt idx="3191">
                  <c:v>1.9114598646211962E-2</c:v>
                </c:pt>
                <c:pt idx="3192">
                  <c:v>1.9119531078713989E-2</c:v>
                </c:pt>
                <c:pt idx="3193">
                  <c:v>1.9123600068665331E-2</c:v>
                </c:pt>
                <c:pt idx="3194">
                  <c:v>1.9128503733106244E-2</c:v>
                </c:pt>
                <c:pt idx="3195">
                  <c:v>1.91333926143199E-2</c:v>
                </c:pt>
                <c:pt idx="3196">
                  <c:v>1.913826671225732E-2</c:v>
                </c:pt>
                <c:pt idx="3197">
                  <c:v>1.9143971482723593E-2</c:v>
                </c:pt>
                <c:pt idx="3198">
                  <c:v>1.9148815211443786E-2</c:v>
                </c:pt>
                <c:pt idx="3199">
                  <c:v>1.915364415601329E-2</c:v>
                </c:pt>
                <c:pt idx="3200">
                  <c:v>1.9158458316373077E-2</c:v>
                </c:pt>
                <c:pt idx="3201">
                  <c:v>1.9163257692473821E-2</c:v>
                </c:pt>
                <c:pt idx="3202">
                  <c:v>1.9168042284262658E-2</c:v>
                </c:pt>
                <c:pt idx="3203">
                  <c:v>1.9172812091681455E-2</c:v>
                </c:pt>
                <c:pt idx="3204">
                  <c:v>1.9177567114681753E-2</c:v>
                </c:pt>
                <c:pt idx="3205">
                  <c:v>1.9182307353209818E-2</c:v>
                </c:pt>
                <c:pt idx="3206">
                  <c:v>1.9187032807210149E-2</c:v>
                </c:pt>
                <c:pt idx="3207">
                  <c:v>1.9191743476633417E-2</c:v>
                </c:pt>
                <c:pt idx="3208">
                  <c:v>1.9196439361426763E-2</c:v>
                </c:pt>
                <c:pt idx="3209">
                  <c:v>1.920112046153381E-2</c:v>
                </c:pt>
                <c:pt idx="3210">
                  <c:v>1.9205786776908745E-2</c:v>
                </c:pt>
                <c:pt idx="3211">
                  <c:v>1.9210438307495189E-2</c:v>
                </c:pt>
                <c:pt idx="3212">
                  <c:v>1.9215075053244692E-2</c:v>
                </c:pt>
                <c:pt idx="3213">
                  <c:v>1.9219697014101755E-2</c:v>
                </c:pt>
                <c:pt idx="3214">
                  <c:v>1.9224304190017923E-2</c:v>
                </c:pt>
                <c:pt idx="3215">
                  <c:v>1.9228065679686011E-2</c:v>
                </c:pt>
                <c:pt idx="3216">
                  <c:v>1.9232644100996194E-2</c:v>
                </c:pt>
                <c:pt idx="3217">
                  <c:v>1.9237207737933786E-2</c:v>
                </c:pt>
                <c:pt idx="3218">
                  <c:v>1.9242585043238579E-2</c:v>
                </c:pt>
                <c:pt idx="3219">
                  <c:v>1.9247118293680348E-2</c:v>
                </c:pt>
                <c:pt idx="3220">
                  <c:v>1.9251636758873775E-2</c:v>
                </c:pt>
                <c:pt idx="3221">
                  <c:v>1.9256140438770414E-2</c:v>
                </c:pt>
                <c:pt idx="3222">
                  <c:v>1.9260629333319165E-2</c:v>
                </c:pt>
                <c:pt idx="3223">
                  <c:v>1.9265103442470701E-2</c:v>
                </c:pt>
                <c:pt idx="3224">
                  <c:v>1.9269562766174801E-2</c:v>
                </c:pt>
                <c:pt idx="3225">
                  <c:v>1.9274007304383022E-2</c:v>
                </c:pt>
                <c:pt idx="3226">
                  <c:v>1.9278437057043383E-2</c:v>
                </c:pt>
                <c:pt idx="3227">
                  <c:v>1.9282852024110075E-2</c:v>
                </c:pt>
                <c:pt idx="3228">
                  <c:v>1.9285611667589464E-2</c:v>
                </c:pt>
                <c:pt idx="3229">
                  <c:v>1.9289998712990777E-2</c:v>
                </c:pt>
                <c:pt idx="3230">
                  <c:v>1.9294370974109652E-2</c:v>
                </c:pt>
                <c:pt idx="3231">
                  <c:v>1.9299349740697077E-2</c:v>
                </c:pt>
                <c:pt idx="3232">
                  <c:v>1.9303690321053515E-2</c:v>
                </c:pt>
                <c:pt idx="3233">
                  <c:v>1.9308016116979829E-2</c:v>
                </c:pt>
                <c:pt idx="3234">
                  <c:v>1.9312327128430094E-2</c:v>
                </c:pt>
                <c:pt idx="3235">
                  <c:v>1.9316623355354778E-2</c:v>
                </c:pt>
                <c:pt idx="3236">
                  <c:v>1.9320091190642201E-2</c:v>
                </c:pt>
                <c:pt idx="3237">
                  <c:v>1.932435867904074E-2</c:v>
                </c:pt>
                <c:pt idx="3238">
                  <c:v>1.9328611383508543E-2</c:v>
                </c:pt>
                <c:pt idx="3239">
                  <c:v>1.9332849304004633E-2</c:v>
                </c:pt>
                <c:pt idx="3240">
                  <c:v>1.9338692949526063E-2</c:v>
                </c:pt>
                <c:pt idx="3241">
                  <c:v>1.9345327514160553E-2</c:v>
                </c:pt>
                <c:pt idx="3242">
                  <c:v>1.9349516909819422E-2</c:v>
                </c:pt>
                <c:pt idx="3243">
                  <c:v>1.9353691517634223E-2</c:v>
                </c:pt>
                <c:pt idx="3244">
                  <c:v>1.9357802811035638E-2</c:v>
                </c:pt>
                <c:pt idx="3245">
                  <c:v>1.9361941904520348E-2</c:v>
                </c:pt>
                <c:pt idx="3246">
                  <c:v>1.936606621221015E-2</c:v>
                </c:pt>
                <c:pt idx="3247">
                  <c:v>1.937017573406051E-2</c:v>
                </c:pt>
                <c:pt idx="3248">
                  <c:v>1.937427047002601E-2</c:v>
                </c:pt>
                <c:pt idx="3249">
                  <c:v>1.9379152587271738E-2</c:v>
                </c:pt>
                <c:pt idx="3250">
                  <c:v>1.9383216910467609E-2</c:v>
                </c:pt>
                <c:pt idx="3251">
                  <c:v>1.9387266446900808E-2</c:v>
                </c:pt>
                <c:pt idx="3252">
                  <c:v>1.9391301196527287E-2</c:v>
                </c:pt>
                <c:pt idx="3253">
                  <c:v>1.9395321159303001E-2</c:v>
                </c:pt>
                <c:pt idx="3254">
                  <c:v>1.9399326335180378E-2</c:v>
                </c:pt>
                <c:pt idx="3255">
                  <c:v>1.9403316724118897E-2</c:v>
                </c:pt>
                <c:pt idx="3256">
                  <c:v>1.9407292326071867E-2</c:v>
                </c:pt>
                <c:pt idx="3257">
                  <c:v>1.9411253140994358E-2</c:v>
                </c:pt>
                <c:pt idx="3258">
                  <c:v>1.9415199168843211E-2</c:v>
                </c:pt>
                <c:pt idx="3259">
                  <c:v>1.9419130409575252E-2</c:v>
                </c:pt>
                <c:pt idx="3260">
                  <c:v>1.9423046863145554E-2</c:v>
                </c:pt>
                <c:pt idx="3261">
                  <c:v>1.9426948529510959E-2</c:v>
                </c:pt>
                <c:pt idx="3262">
                  <c:v>1.9430835408628291E-2</c:v>
                </c:pt>
                <c:pt idx="3263">
                  <c:v>1.9434707500453507E-2</c:v>
                </c:pt>
                <c:pt idx="3264">
                  <c:v>1.9438564804944325E-2</c:v>
                </c:pt>
                <c:pt idx="3265">
                  <c:v>1.9442407322057577E-2</c:v>
                </c:pt>
                <c:pt idx="3266">
                  <c:v>1.9445447280414949E-2</c:v>
                </c:pt>
                <c:pt idx="3267">
                  <c:v>1.9449261076180249E-2</c:v>
                </c:pt>
                <c:pt idx="3268">
                  <c:v>1.9453060085189666E-2</c:v>
                </c:pt>
                <c:pt idx="3269">
                  <c:v>1.9456844307402226E-2</c:v>
                </c:pt>
                <c:pt idx="3270">
                  <c:v>1.9461398095468908E-2</c:v>
                </c:pt>
                <c:pt idx="3271">
                  <c:v>1.9465151887425251E-2</c:v>
                </c:pt>
                <c:pt idx="3272">
                  <c:v>1.9468890891708033E-2</c:v>
                </c:pt>
                <c:pt idx="3273">
                  <c:v>1.9472615108273209E-2</c:v>
                </c:pt>
                <c:pt idx="3274">
                  <c:v>1.9476324537083773E-2</c:v>
                </c:pt>
                <c:pt idx="3275">
                  <c:v>1.9480019178096566E-2</c:v>
                </c:pt>
                <c:pt idx="3276">
                  <c:v>1.94836990312693E-2</c:v>
                </c:pt>
                <c:pt idx="3277">
                  <c:v>1.9487364096562331E-2</c:v>
                </c:pt>
                <c:pt idx="3278">
                  <c:v>1.94910143739369E-2</c:v>
                </c:pt>
                <c:pt idx="3279">
                  <c:v>1.9493096575038615E-2</c:v>
                </c:pt>
                <c:pt idx="3280">
                  <c:v>1.9496719002980754E-2</c:v>
                </c:pt>
                <c:pt idx="3281">
                  <c:v>1.9500326644390067E-2</c:v>
                </c:pt>
                <c:pt idx="3282">
                  <c:v>1.9503919499229635E-2</c:v>
                </c:pt>
                <c:pt idx="3283">
                  <c:v>1.9507497567458031E-2</c:v>
                </c:pt>
                <c:pt idx="3284">
                  <c:v>1.9511060849039235E-2</c:v>
                </c:pt>
                <c:pt idx="3285">
                  <c:v>1.9514609343930924E-2</c:v>
                </c:pt>
                <c:pt idx="3286">
                  <c:v>1.9518913665233877E-2</c:v>
                </c:pt>
                <c:pt idx="3287">
                  <c:v>1.9521661973497178E-2</c:v>
                </c:pt>
                <c:pt idx="3288">
                  <c:v>1.952593498344991E-2</c:v>
                </c:pt>
                <c:pt idx="3289">
                  <c:v>1.9528655455852414E-2</c:v>
                </c:pt>
                <c:pt idx="3290">
                  <c:v>1.9532130016727402E-2</c:v>
                </c:pt>
                <c:pt idx="3291">
                  <c:v>1.9536356053679003E-2</c:v>
                </c:pt>
                <c:pt idx="3292">
                  <c:v>1.9540565503031772E-2</c:v>
                </c:pt>
                <c:pt idx="3293">
                  <c:v>1.9543993956810678E-2</c:v>
                </c:pt>
                <c:pt idx="3294">
                  <c:v>1.9547407622039492E-2</c:v>
                </c:pt>
                <c:pt idx="3295">
                  <c:v>1.9550806498678564E-2</c:v>
                </c:pt>
                <c:pt idx="3296">
                  <c:v>1.9553428749265789E-2</c:v>
                </c:pt>
                <c:pt idx="3297">
                  <c:v>1.9556798924825366E-2</c:v>
                </c:pt>
                <c:pt idx="3298">
                  <c:v>1.9560154312446319E-2</c:v>
                </c:pt>
                <c:pt idx="3299">
                  <c:v>1.9563494912088562E-2</c:v>
                </c:pt>
                <c:pt idx="3300">
                  <c:v>1.9566820723718261E-2</c:v>
                </c:pt>
                <c:pt idx="3301">
                  <c:v>1.9570889196043363E-2</c:v>
                </c:pt>
                <c:pt idx="3302">
                  <c:v>1.957418455151037E-2</c:v>
                </c:pt>
                <c:pt idx="3303">
                  <c:v>1.9577465118090762E-2</c:v>
                </c:pt>
                <c:pt idx="3304">
                  <c:v>1.9580730895746662E-2</c:v>
                </c:pt>
                <c:pt idx="3305">
                  <c:v>1.9583981884443713E-2</c:v>
                </c:pt>
                <c:pt idx="3306">
                  <c:v>1.9587218084144913E-2</c:v>
                </c:pt>
                <c:pt idx="3307">
                  <c:v>1.9590439494814146E-2</c:v>
                </c:pt>
                <c:pt idx="3308">
                  <c:v>1.9593646116415293E-2</c:v>
                </c:pt>
                <c:pt idx="3309">
                  <c:v>1.9596837948913117E-2</c:v>
                </c:pt>
                <c:pt idx="3310">
                  <c:v>1.9600014992272378E-2</c:v>
                </c:pt>
                <c:pt idx="3311">
                  <c:v>1.9603177246455199E-2</c:v>
                </c:pt>
                <c:pt idx="3312">
                  <c:v>1.9606324711430746E-2</c:v>
                </c:pt>
                <c:pt idx="3313">
                  <c:v>1.9609457387161137E-2</c:v>
                </c:pt>
                <c:pt idx="3314">
                  <c:v>1.9612575273611137E-2</c:v>
                </c:pt>
                <c:pt idx="3315">
                  <c:v>1.9615678370746386E-2</c:v>
                </c:pt>
                <c:pt idx="3316">
                  <c:v>1.9618766678534294E-2</c:v>
                </c:pt>
                <c:pt idx="3317">
                  <c:v>1.9621840196939622E-2</c:v>
                </c:pt>
                <c:pt idx="3318">
                  <c:v>1.9624156541821036E-2</c:v>
                </c:pt>
                <c:pt idx="3319">
                  <c:v>1.96272013744258E-2</c:v>
                </c:pt>
                <c:pt idx="3320">
                  <c:v>1.9630231418317101E-2</c:v>
                </c:pt>
                <c:pt idx="3321">
                  <c:v>1.9633246673459313E-2</c:v>
                </c:pt>
                <c:pt idx="3322">
                  <c:v>1.9636247139820373E-2</c:v>
                </c:pt>
                <c:pt idx="3323">
                  <c:v>1.9639970728415175E-2</c:v>
                </c:pt>
                <c:pt idx="3324">
                  <c:v>1.9642940720190141E-2</c:v>
                </c:pt>
                <c:pt idx="3325">
                  <c:v>1.9645895922312081E-2</c:v>
                </c:pt>
                <c:pt idx="3326">
                  <c:v>1.9648836334748395E-2</c:v>
                </c:pt>
                <c:pt idx="3327">
                  <c:v>1.9651761957467373E-2</c:v>
                </c:pt>
                <c:pt idx="3328">
                  <c:v>1.9654672790436416E-2</c:v>
                </c:pt>
                <c:pt idx="3329">
                  <c:v>1.9657568833622935E-2</c:v>
                </c:pt>
                <c:pt idx="3330">
                  <c:v>1.966045008699345E-2</c:v>
                </c:pt>
                <c:pt idx="3331">
                  <c:v>1.9662585836520915E-2</c:v>
                </c:pt>
                <c:pt idx="3332">
                  <c:v>1.9665438413281201E-2</c:v>
                </c:pt>
                <c:pt idx="3333">
                  <c:v>1.9668276200904087E-2</c:v>
                </c:pt>
                <c:pt idx="3334">
                  <c:v>1.9671099199361077E-2</c:v>
                </c:pt>
                <c:pt idx="3335">
                  <c:v>1.96739074086201E-2</c:v>
                </c:pt>
                <c:pt idx="3336">
                  <c:v>1.9676700828650886E-2</c:v>
                </c:pt>
                <c:pt idx="3337">
                  <c:v>1.9679479459421365E-2</c:v>
                </c:pt>
                <c:pt idx="3338">
                  <c:v>1.9682243300902146E-2</c:v>
                </c:pt>
                <c:pt idx="3339">
                  <c:v>1.9684992353062064E-2</c:v>
                </c:pt>
                <c:pt idx="3340">
                  <c:v>1.9687726615869941E-2</c:v>
                </c:pt>
                <c:pt idx="3341">
                  <c:v>1.9689724380385843E-2</c:v>
                </c:pt>
                <c:pt idx="3342">
                  <c:v>1.9692429975180614E-2</c:v>
                </c:pt>
                <c:pt idx="3343">
                  <c:v>1.9695120781311047E-2</c:v>
                </c:pt>
                <c:pt idx="3344">
                  <c:v>1.9699234685960076E-2</c:v>
                </c:pt>
                <c:pt idx="3345">
                  <c:v>1.9701894088350092E-2</c:v>
                </c:pt>
                <c:pt idx="3346">
                  <c:v>1.9704538700432546E-2</c:v>
                </c:pt>
                <c:pt idx="3347">
                  <c:v>1.9707168522179245E-2</c:v>
                </c:pt>
                <c:pt idx="3348">
                  <c:v>1.9709783553555831E-2</c:v>
                </c:pt>
                <c:pt idx="3349">
                  <c:v>1.9711669455450585E-2</c:v>
                </c:pt>
                <c:pt idx="3350">
                  <c:v>1.9714255823122494E-2</c:v>
                </c:pt>
                <c:pt idx="3351">
                  <c:v>1.9716827401119963E-2</c:v>
                </c:pt>
                <c:pt idx="3352">
                  <c:v>1.9719384189417162E-2</c:v>
                </c:pt>
                <c:pt idx="3353">
                  <c:v>1.9722636853927732E-2</c:v>
                </c:pt>
                <c:pt idx="3354">
                  <c:v>1.9725163142498701E-2</c:v>
                </c:pt>
                <c:pt idx="3355">
                  <c:v>1.9727674640502228E-2</c:v>
                </c:pt>
                <c:pt idx="3356">
                  <c:v>1.9730171347909244E-2</c:v>
                </c:pt>
                <c:pt idx="3357">
                  <c:v>1.9732653264695078E-2</c:v>
                </c:pt>
                <c:pt idx="3358">
                  <c:v>1.973512039082978E-2</c:v>
                </c:pt>
                <c:pt idx="3359">
                  <c:v>1.9737572726286925E-2</c:v>
                </c:pt>
                <c:pt idx="3360">
                  <c:v>1.9740010271038316E-2</c:v>
                </c:pt>
                <c:pt idx="3361">
                  <c:v>1.9742433025056651E-2</c:v>
                </c:pt>
                <c:pt idx="3362">
                  <c:v>1.9744840988314621E-2</c:v>
                </c:pt>
                <c:pt idx="3363">
                  <c:v>1.9747234160787552E-2</c:v>
                </c:pt>
                <c:pt idx="3364">
                  <c:v>1.9749612542449026E-2</c:v>
                </c:pt>
                <c:pt idx="3365">
                  <c:v>1.9751976133269962E-2</c:v>
                </c:pt>
                <c:pt idx="3366">
                  <c:v>1.9754324933224821E-2</c:v>
                </c:pt>
                <c:pt idx="3367">
                  <c:v>1.9756658942288053E-2</c:v>
                </c:pt>
                <c:pt idx="3368">
                  <c:v>1.9758978160433229E-2</c:v>
                </c:pt>
                <c:pt idx="3369">
                  <c:v>1.9761282587635681E-2</c:v>
                </c:pt>
                <c:pt idx="3370">
                  <c:v>1.9763572223866342E-2</c:v>
                </c:pt>
                <c:pt idx="3371">
                  <c:v>1.9765153087358274E-2</c:v>
                </c:pt>
                <c:pt idx="3372">
                  <c:v>1.9767414075935855E-2</c:v>
                </c:pt>
                <c:pt idx="3373">
                  <c:v>1.9769660274252972E-2</c:v>
                </c:pt>
                <c:pt idx="3374">
                  <c:v>1.9772582858598873E-2</c:v>
                </c:pt>
                <c:pt idx="3375">
                  <c:v>1.9774798539606744E-2</c:v>
                </c:pt>
                <c:pt idx="3376">
                  <c:v>1.9776999429494822E-2</c:v>
                </c:pt>
                <c:pt idx="3377">
                  <c:v>1.9779185528236685E-2</c:v>
                </c:pt>
                <c:pt idx="3378">
                  <c:v>1.9781356835812065E-2</c:v>
                </c:pt>
                <c:pt idx="3379">
                  <c:v>1.9783513352195418E-2</c:v>
                </c:pt>
                <c:pt idx="3380">
                  <c:v>1.9785655077360315E-2</c:v>
                </c:pt>
                <c:pt idx="3381">
                  <c:v>1.9787782011286496E-2</c:v>
                </c:pt>
                <c:pt idx="3382">
                  <c:v>1.9789894153947534E-2</c:v>
                </c:pt>
                <c:pt idx="3383">
                  <c:v>1.9791308787879276E-2</c:v>
                </c:pt>
                <c:pt idx="3384">
                  <c:v>1.9792710452647241E-2</c:v>
                </c:pt>
                <c:pt idx="3385">
                  <c:v>1.9794780110487558E-2</c:v>
                </c:pt>
                <c:pt idx="3386">
                  <c:v>1.9796834978552301E-2</c:v>
                </c:pt>
                <c:pt idx="3387">
                  <c:v>1.9799165289238137E-2</c:v>
                </c:pt>
                <c:pt idx="3388">
                  <c:v>1.9801188464847266E-2</c:v>
                </c:pt>
                <c:pt idx="3389">
                  <c:v>1.9803196850610581E-2</c:v>
                </c:pt>
                <c:pt idx="3390">
                  <c:v>1.9805190446506468E-2</c:v>
                </c:pt>
                <c:pt idx="3391">
                  <c:v>1.9807169252510606E-2</c:v>
                </c:pt>
                <c:pt idx="3392">
                  <c:v>1.9809133268604995E-2</c:v>
                </c:pt>
                <c:pt idx="3393">
                  <c:v>1.9810409254085372E-2</c:v>
                </c:pt>
                <c:pt idx="3394">
                  <c:v>1.9812344641919846E-2</c:v>
                </c:pt>
                <c:pt idx="3395">
                  <c:v>1.9814265240571973E-2</c:v>
                </c:pt>
                <c:pt idx="3396">
                  <c:v>1.9818181999918996E-2</c:v>
                </c:pt>
                <c:pt idx="3397">
                  <c:v>1.9820070157801604E-2</c:v>
                </c:pt>
                <c:pt idx="3398">
                  <c:v>1.9821943524061404E-2</c:v>
                </c:pt>
                <c:pt idx="3399">
                  <c:v>1.9823802098676374E-2</c:v>
                </c:pt>
                <c:pt idx="3400">
                  <c:v>1.9825645881625373E-2</c:v>
                </c:pt>
                <c:pt idx="3401">
                  <c:v>1.9826809402082275E-2</c:v>
                </c:pt>
                <c:pt idx="3402">
                  <c:v>1.9828624559828655E-2</c:v>
                </c:pt>
                <c:pt idx="3403">
                  <c:v>1.9830424926642148E-2</c:v>
                </c:pt>
                <c:pt idx="3404">
                  <c:v>1.9832210502504943E-2</c:v>
                </c:pt>
                <c:pt idx="3405">
                  <c:v>1.983464292068397E-2</c:v>
                </c:pt>
                <c:pt idx="3406">
                  <c:v>1.9836397953218694E-2</c:v>
                </c:pt>
                <c:pt idx="3407">
                  <c:v>1.9838138193947377E-2</c:v>
                </c:pt>
                <c:pt idx="3408">
                  <c:v>1.9839863642851518E-2</c:v>
                </c:pt>
                <c:pt idx="3409">
                  <c:v>1.9841574299910857E-2</c:v>
                </c:pt>
                <c:pt idx="3410">
                  <c:v>1.9843270165108656E-2</c:v>
                </c:pt>
                <c:pt idx="3411">
                  <c:v>1.9844951238423773E-2</c:v>
                </c:pt>
                <c:pt idx="3412">
                  <c:v>1.9846617519839471E-2</c:v>
                </c:pt>
                <c:pt idx="3413">
                  <c:v>1.9848269009336367E-2</c:v>
                </c:pt>
                <c:pt idx="3414">
                  <c:v>1.9849905706893319E-2</c:v>
                </c:pt>
                <c:pt idx="3415">
                  <c:v>1.9851527612497113E-2</c:v>
                </c:pt>
                <c:pt idx="3416">
                  <c:v>1.9853134726127489E-2</c:v>
                </c:pt>
                <c:pt idx="3417">
                  <c:v>1.9854727047765947E-2</c:v>
                </c:pt>
                <c:pt idx="3418">
                  <c:v>1.9856304577393985E-2</c:v>
                </c:pt>
                <c:pt idx="3419">
                  <c:v>1.985786731499575E-2</c:v>
                </c:pt>
                <c:pt idx="3420">
                  <c:v>1.9859415260553615E-2</c:v>
                </c:pt>
                <c:pt idx="3421">
                  <c:v>1.9860948414050852E-2</c:v>
                </c:pt>
                <c:pt idx="3422">
                  <c:v>1.9862466775468077E-2</c:v>
                </c:pt>
                <c:pt idx="3423">
                  <c:v>1.9863326137866663E-2</c:v>
                </c:pt>
                <c:pt idx="3424">
                  <c:v>1.9864815890780735E-2</c:v>
                </c:pt>
                <c:pt idx="3425">
                  <c:v>1.9866290852364705E-2</c:v>
                </c:pt>
                <c:pt idx="3426">
                  <c:v>1.9867751022600758E-2</c:v>
                </c:pt>
                <c:pt idx="3427">
                  <c:v>1.9869836700794619E-2</c:v>
                </c:pt>
                <c:pt idx="3428">
                  <c:v>1.9871266309392604E-2</c:v>
                </c:pt>
                <c:pt idx="3429">
                  <c:v>1.9872681125796939E-2</c:v>
                </c:pt>
                <c:pt idx="3430">
                  <c:v>1.9874081149991764E-2</c:v>
                </c:pt>
                <c:pt idx="3431">
                  <c:v>1.9875466381962102E-2</c:v>
                </c:pt>
                <c:pt idx="3432">
                  <c:v>1.9876836821692976E-2</c:v>
                </c:pt>
                <c:pt idx="3433">
                  <c:v>1.9878192469169415E-2</c:v>
                </c:pt>
                <c:pt idx="3434">
                  <c:v>1.9879533324372912E-2</c:v>
                </c:pt>
                <c:pt idx="3435">
                  <c:v>1.9880226941527263E-2</c:v>
                </c:pt>
                <c:pt idx="3436">
                  <c:v>1.9880907665812818E-2</c:v>
                </c:pt>
                <c:pt idx="3437">
                  <c:v>1.9882206116191195E-2</c:v>
                </c:pt>
                <c:pt idx="3438">
                  <c:v>1.9883489775842152E-2</c:v>
                </c:pt>
                <c:pt idx="3439">
                  <c:v>1.9884758644751279E-2</c:v>
                </c:pt>
                <c:pt idx="3440">
                  <c:v>1.988601272290327E-2</c:v>
                </c:pt>
                <c:pt idx="3441">
                  <c:v>1.9887252010283716E-2</c:v>
                </c:pt>
                <c:pt idx="3442">
                  <c:v>1.988847650688361E-2</c:v>
                </c:pt>
                <c:pt idx="3443">
                  <c:v>1.9889686212684044E-2</c:v>
                </c:pt>
                <c:pt idx="3444">
                  <c:v>1.9890257434294206E-2</c:v>
                </c:pt>
                <c:pt idx="3445">
                  <c:v>1.9892061251843299E-2</c:v>
                </c:pt>
                <c:pt idx="3446">
                  <c:v>1.989260487715052E-2</c:v>
                </c:pt>
                <c:pt idx="3447">
                  <c:v>1.9893756413511144E-2</c:v>
                </c:pt>
                <c:pt idx="3448">
                  <c:v>1.9896752100790022E-2</c:v>
                </c:pt>
                <c:pt idx="3449">
                  <c:v>1.9897871070240648E-2</c:v>
                </c:pt>
                <c:pt idx="3450">
                  <c:v>1.9898975247198979E-2</c:v>
                </c:pt>
                <c:pt idx="3451">
                  <c:v>1.9900064631657974E-2</c:v>
                </c:pt>
                <c:pt idx="3452">
                  <c:v>1.9901139223604414E-2</c:v>
                </c:pt>
                <c:pt idx="3453">
                  <c:v>1.9901584435053753E-2</c:v>
                </c:pt>
                <c:pt idx="3454">
                  <c:v>1.9902630441650526E-2</c:v>
                </c:pt>
                <c:pt idx="3455">
                  <c:v>1.9903661656501277E-2</c:v>
                </c:pt>
                <c:pt idx="3456">
                  <c:v>1.9904678079593539E-2</c:v>
                </c:pt>
                <c:pt idx="3457">
                  <c:v>1.9906290295208733E-2</c:v>
                </c:pt>
                <c:pt idx="3458">
                  <c:v>1.9907276131824383E-2</c:v>
                </c:pt>
                <c:pt idx="3459">
                  <c:v>1.9908247175847316E-2</c:v>
                </c:pt>
                <c:pt idx="3460">
                  <c:v>1.9909203427265196E-2</c:v>
                </c:pt>
                <c:pt idx="3461">
                  <c:v>1.9910144886065691E-2</c:v>
                </c:pt>
                <c:pt idx="3462">
                  <c:v>1.9911071552241755E-2</c:v>
                </c:pt>
                <c:pt idx="3463">
                  <c:v>1.9911983425780173E-2</c:v>
                </c:pt>
                <c:pt idx="3464">
                  <c:v>1.9912880506674779E-2</c:v>
                </c:pt>
                <c:pt idx="3465">
                  <c:v>1.9913762794910594E-2</c:v>
                </c:pt>
                <c:pt idx="3466">
                  <c:v>1.9914630290481454E-2</c:v>
                </c:pt>
                <c:pt idx="3467">
                  <c:v>1.9915482993374145E-2</c:v>
                </c:pt>
                <c:pt idx="3468">
                  <c:v>1.9916320903583383E-2</c:v>
                </c:pt>
                <c:pt idx="3469">
                  <c:v>1.9917144021097712E-2</c:v>
                </c:pt>
                <c:pt idx="3470">
                  <c:v>1.9917952345906563E-2</c:v>
                </c:pt>
                <c:pt idx="3471">
                  <c:v>1.9918745878005531E-2</c:v>
                </c:pt>
                <c:pt idx="3472">
                  <c:v>1.9919524617379638E-2</c:v>
                </c:pt>
                <c:pt idx="3473">
                  <c:v>1.9920288564023603E-2</c:v>
                </c:pt>
                <c:pt idx="3474">
                  <c:v>1.9921037717929493E-2</c:v>
                </c:pt>
                <c:pt idx="3475">
                  <c:v>1.9921179670388822E-2</c:v>
                </c:pt>
                <c:pt idx="3476">
                  <c:v>1.9921900256185385E-2</c:v>
                </c:pt>
                <c:pt idx="3477">
                  <c:v>1.9922606050022176E-2</c:v>
                </c:pt>
                <c:pt idx="3478">
                  <c:v>1.9923886405999663E-2</c:v>
                </c:pt>
                <c:pt idx="3479">
                  <c:v>1.9924561596089213E-2</c:v>
                </c:pt>
                <c:pt idx="3480">
                  <c:v>1.9925221993391359E-2</c:v>
                </c:pt>
                <c:pt idx="3481">
                  <c:v>1.9925867597899931E-2</c:v>
                </c:pt>
                <c:pt idx="3482">
                  <c:v>1.9926498409608764E-2</c:v>
                </c:pt>
                <c:pt idx="3483">
                  <c:v>1.9927114428509054E-2</c:v>
                </c:pt>
                <c:pt idx="3484">
                  <c:v>1.9927715654592861E-2</c:v>
                </c:pt>
                <c:pt idx="3485">
                  <c:v>1.9928302087856672E-2</c:v>
                </c:pt>
                <c:pt idx="3486">
                  <c:v>1.9928873728292551E-2</c:v>
                </c:pt>
                <c:pt idx="3487">
                  <c:v>1.9929430575892575E-2</c:v>
                </c:pt>
                <c:pt idx="3488">
                  <c:v>1.9928814314047843E-2</c:v>
                </c:pt>
                <c:pt idx="3489">
                  <c:v>1.9929343631562662E-2</c:v>
                </c:pt>
                <c:pt idx="3490">
                  <c:v>1.9929858157835868E-2</c:v>
                </c:pt>
                <c:pt idx="3491">
                  <c:v>1.993042807613072E-2</c:v>
                </c:pt>
                <c:pt idx="3492">
                  <c:v>1.9930910906864954E-2</c:v>
                </c:pt>
                <c:pt idx="3493">
                  <c:v>1.9931378946343167E-2</c:v>
                </c:pt>
                <c:pt idx="3494">
                  <c:v>1.9931832194555448E-2</c:v>
                </c:pt>
                <c:pt idx="3495">
                  <c:v>1.9932270651499103E-2</c:v>
                </c:pt>
                <c:pt idx="3496">
                  <c:v>1.9932123434687525E-2</c:v>
                </c:pt>
                <c:pt idx="3497">
                  <c:v>1.9932533343269644E-2</c:v>
                </c:pt>
                <c:pt idx="3498">
                  <c:v>1.9932928461373584E-2</c:v>
                </c:pt>
                <c:pt idx="3499">
                  <c:v>1.9933308788993881E-2</c:v>
                </c:pt>
                <c:pt idx="3500">
                  <c:v>1.9935374313762588E-2</c:v>
                </c:pt>
                <c:pt idx="3501">
                  <c:v>1.9935721947831775E-2</c:v>
                </c:pt>
                <c:pt idx="3502">
                  <c:v>1.9936054788989344E-2</c:v>
                </c:pt>
                <c:pt idx="3503">
                  <c:v>1.9936372837234418E-2</c:v>
                </c:pt>
                <c:pt idx="3504">
                  <c:v>1.9936676092559943E-2</c:v>
                </c:pt>
                <c:pt idx="3505">
                  <c:v>1.9936403167032317E-2</c:v>
                </c:pt>
                <c:pt idx="3506">
                  <c:v>1.9936677878181923E-2</c:v>
                </c:pt>
                <c:pt idx="3507">
                  <c:v>1.9936937797210553E-2</c:v>
                </c:pt>
                <c:pt idx="3508">
                  <c:v>1.9937182924114651E-2</c:v>
                </c:pt>
                <c:pt idx="3509">
                  <c:v>1.993797047530892E-2</c:v>
                </c:pt>
                <c:pt idx="3510">
                  <c:v>1.9938184973061671E-2</c:v>
                </c:pt>
                <c:pt idx="3511">
                  <c:v>1.9938384677878132E-2</c:v>
                </c:pt>
                <c:pt idx="3512">
                  <c:v>1.9938569589752146E-2</c:v>
                </c:pt>
                <c:pt idx="3513">
                  <c:v>1.9938739708684591E-2</c:v>
                </c:pt>
                <c:pt idx="3514">
                  <c:v>1.9938895034671941E-2</c:v>
                </c:pt>
                <c:pt idx="3515">
                  <c:v>1.9939035567714196E-2</c:v>
                </c:pt>
                <c:pt idx="3516">
                  <c:v>1.9939161307809598E-2</c:v>
                </c:pt>
                <c:pt idx="3517">
                  <c:v>1.9939272254955499E-2</c:v>
                </c:pt>
                <c:pt idx="3518">
                  <c:v>1.9939368444152446E-2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382464"/>
        <c:axId val="42638438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42306</c:v>
                </c:pt>
                <c:pt idx="1">
                  <c:v>42338</c:v>
                </c:pt>
                <c:pt idx="2">
                  <c:v>42367</c:v>
                </c:pt>
                <c:pt idx="3">
                  <c:v>42398</c:v>
                </c:pt>
                <c:pt idx="4">
                  <c:v>42429</c:v>
                </c:pt>
                <c:pt idx="5">
                  <c:v>42458</c:v>
                </c:pt>
                <c:pt idx="6">
                  <c:v>42489</c:v>
                </c:pt>
                <c:pt idx="7">
                  <c:v>42521</c:v>
                </c:pt>
                <c:pt idx="8">
                  <c:v>42550</c:v>
                </c:pt>
                <c:pt idx="9">
                  <c:v>42580</c:v>
                </c:pt>
                <c:pt idx="10">
                  <c:v>42612</c:v>
                </c:pt>
                <c:pt idx="11">
                  <c:v>42642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5.9000000000000007E-3</c:v>
                </c:pt>
                <c:pt idx="1">
                  <c:v>6.0000000000000001E-3</c:v>
                </c:pt>
                <c:pt idx="2">
                  <c:v>6.0999999999999995E-3</c:v>
                </c:pt>
                <c:pt idx="3">
                  <c:v>6.3E-3</c:v>
                </c:pt>
                <c:pt idx="4">
                  <c:v>6.45E-3</c:v>
                </c:pt>
                <c:pt idx="5">
                  <c:v>6.6500000000000005E-3</c:v>
                </c:pt>
                <c:pt idx="6">
                  <c:v>0</c:v>
                </c:pt>
                <c:pt idx="7">
                  <c:v>0</c:v>
                </c:pt>
                <c:pt idx="8">
                  <c:v>7.3499999999999998E-3</c:v>
                </c:pt>
                <c:pt idx="9">
                  <c:v>0</c:v>
                </c:pt>
                <c:pt idx="10">
                  <c:v>0</c:v>
                </c:pt>
                <c:pt idx="11">
                  <c:v>8.2500000000000004E-3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42354</c:v>
                </c:pt>
                <c:pt idx="1">
                  <c:v>42445</c:v>
                </c:pt>
                <c:pt idx="2">
                  <c:v>42536</c:v>
                </c:pt>
                <c:pt idx="3">
                  <c:v>42634</c:v>
                </c:pt>
                <c:pt idx="4">
                  <c:v>42725</c:v>
                </c:pt>
                <c:pt idx="5">
                  <c:v>42809</c:v>
                </c:pt>
                <c:pt idx="6">
                  <c:v>42907</c:v>
                </c:pt>
                <c:pt idx="7">
                  <c:v>42998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6.0457914053667992E-3</c:v>
                </c:pt>
                <c:pt idx="1">
                  <c:v>6.5377025544167792E-3</c:v>
                </c:pt>
                <c:pt idx="2">
                  <c:v>7.2263666418105462E-3</c:v>
                </c:pt>
                <c:pt idx="3">
                  <c:v>8.2107160077140601E-3</c:v>
                </c:pt>
                <c:pt idx="4">
                  <c:v>9.3930056315135162E-3</c:v>
                </c:pt>
                <c:pt idx="5">
                  <c:v>1.0373380399740189E-2</c:v>
                </c:pt>
                <c:pt idx="6">
                  <c:v>1.1547671987577278E-2</c:v>
                </c:pt>
                <c:pt idx="7">
                  <c:v>1.2421043836075736E-2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42298</c:v>
                </c:pt>
                <c:pt idx="1">
                  <c:v>42326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0.99999881974203653</c:v>
                </c:pt>
                <c:pt idx="1">
                  <c:v>0.99999695876609862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43089</c:v>
                </c:pt>
                <c:pt idx="1">
                  <c:v>43180</c:v>
                </c:pt>
                <c:pt idx="2">
                  <c:v>43271</c:v>
                </c:pt>
                <c:pt idx="3">
                  <c:v>43362</c:v>
                </c:pt>
                <c:pt idx="4">
                  <c:v>43453</c:v>
                </c:pt>
                <c:pt idx="5">
                  <c:v>43544</c:v>
                </c:pt>
                <c:pt idx="6">
                  <c:v>43635</c:v>
                </c:pt>
                <c:pt idx="7">
                  <c:v>43726</c:v>
                </c:pt>
                <c:pt idx="8">
                  <c:v>43817</c:v>
                </c:pt>
                <c:pt idx="9">
                  <c:v>43908</c:v>
                </c:pt>
                <c:pt idx="10">
                  <c:v>43999</c:v>
                </c:pt>
                <c:pt idx="11">
                  <c:v>44090</c:v>
                </c:pt>
                <c:pt idx="12">
                  <c:v>44181</c:v>
                </c:pt>
                <c:pt idx="13">
                  <c:v>44272</c:v>
                </c:pt>
                <c:pt idx="14">
                  <c:v>44363</c:v>
                </c:pt>
                <c:pt idx="15">
                  <c:v>44454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382464"/>
        <c:axId val="426384384"/>
      </c:scatterChart>
      <c:dateAx>
        <c:axId val="426382464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843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6384384"/>
        <c:scaling>
          <c:orientation val="minMax"/>
          <c:max val="1.3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638246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42362</c:v>
                </c:pt>
                <c:pt idx="63">
                  <c:v>42367</c:v>
                </c:pt>
                <c:pt idx="64">
                  <c:v>42368</c:v>
                </c:pt>
                <c:pt idx="65">
                  <c:v>42369</c:v>
                </c:pt>
                <c:pt idx="66">
                  <c:v>42373</c:v>
                </c:pt>
                <c:pt idx="67">
                  <c:v>42374</c:v>
                </c:pt>
                <c:pt idx="68">
                  <c:v>42375</c:v>
                </c:pt>
                <c:pt idx="69">
                  <c:v>42376</c:v>
                </c:pt>
                <c:pt idx="70">
                  <c:v>42377</c:v>
                </c:pt>
                <c:pt idx="71">
                  <c:v>42380</c:v>
                </c:pt>
                <c:pt idx="72">
                  <c:v>42381</c:v>
                </c:pt>
                <c:pt idx="73">
                  <c:v>42382</c:v>
                </c:pt>
                <c:pt idx="74">
                  <c:v>42383</c:v>
                </c:pt>
                <c:pt idx="75">
                  <c:v>42384</c:v>
                </c:pt>
                <c:pt idx="76">
                  <c:v>42387</c:v>
                </c:pt>
                <c:pt idx="77">
                  <c:v>42388</c:v>
                </c:pt>
                <c:pt idx="78">
                  <c:v>42389</c:v>
                </c:pt>
                <c:pt idx="79">
                  <c:v>42390</c:v>
                </c:pt>
                <c:pt idx="80">
                  <c:v>42391</c:v>
                </c:pt>
                <c:pt idx="81">
                  <c:v>42394</c:v>
                </c:pt>
                <c:pt idx="82">
                  <c:v>42395</c:v>
                </c:pt>
                <c:pt idx="83">
                  <c:v>42396</c:v>
                </c:pt>
                <c:pt idx="84">
                  <c:v>42397</c:v>
                </c:pt>
                <c:pt idx="85">
                  <c:v>42398</c:v>
                </c:pt>
                <c:pt idx="86">
                  <c:v>42401</c:v>
                </c:pt>
                <c:pt idx="87">
                  <c:v>42402</c:v>
                </c:pt>
                <c:pt idx="88">
                  <c:v>42403</c:v>
                </c:pt>
                <c:pt idx="89">
                  <c:v>42404</c:v>
                </c:pt>
                <c:pt idx="90">
                  <c:v>42405</c:v>
                </c:pt>
                <c:pt idx="91">
                  <c:v>42408</c:v>
                </c:pt>
                <c:pt idx="92">
                  <c:v>42409</c:v>
                </c:pt>
                <c:pt idx="93">
                  <c:v>42410</c:v>
                </c:pt>
                <c:pt idx="94">
                  <c:v>42411</c:v>
                </c:pt>
                <c:pt idx="95">
                  <c:v>42412</c:v>
                </c:pt>
                <c:pt idx="96">
                  <c:v>42415</c:v>
                </c:pt>
                <c:pt idx="97">
                  <c:v>42416</c:v>
                </c:pt>
                <c:pt idx="98">
                  <c:v>42417</c:v>
                </c:pt>
                <c:pt idx="99">
                  <c:v>42418</c:v>
                </c:pt>
                <c:pt idx="100">
                  <c:v>42419</c:v>
                </c:pt>
                <c:pt idx="101">
                  <c:v>42422</c:v>
                </c:pt>
                <c:pt idx="102">
                  <c:v>42423</c:v>
                </c:pt>
                <c:pt idx="103">
                  <c:v>42424</c:v>
                </c:pt>
                <c:pt idx="104">
                  <c:v>42425</c:v>
                </c:pt>
                <c:pt idx="105">
                  <c:v>42426</c:v>
                </c:pt>
                <c:pt idx="106">
                  <c:v>42429</c:v>
                </c:pt>
                <c:pt idx="107">
                  <c:v>42430</c:v>
                </c:pt>
                <c:pt idx="108">
                  <c:v>42431</c:v>
                </c:pt>
                <c:pt idx="109">
                  <c:v>42432</c:v>
                </c:pt>
                <c:pt idx="110">
                  <c:v>42433</c:v>
                </c:pt>
                <c:pt idx="111">
                  <c:v>42436</c:v>
                </c:pt>
                <c:pt idx="112">
                  <c:v>42437</c:v>
                </c:pt>
                <c:pt idx="113">
                  <c:v>42438</c:v>
                </c:pt>
                <c:pt idx="114">
                  <c:v>42439</c:v>
                </c:pt>
                <c:pt idx="115">
                  <c:v>42440</c:v>
                </c:pt>
                <c:pt idx="116">
                  <c:v>42443</c:v>
                </c:pt>
                <c:pt idx="117">
                  <c:v>42444</c:v>
                </c:pt>
                <c:pt idx="118">
                  <c:v>42445</c:v>
                </c:pt>
                <c:pt idx="119">
                  <c:v>42446</c:v>
                </c:pt>
                <c:pt idx="120">
                  <c:v>42447</c:v>
                </c:pt>
                <c:pt idx="121">
                  <c:v>42450</c:v>
                </c:pt>
                <c:pt idx="122">
                  <c:v>42451</c:v>
                </c:pt>
                <c:pt idx="123">
                  <c:v>42452</c:v>
                </c:pt>
                <c:pt idx="124">
                  <c:v>42453</c:v>
                </c:pt>
                <c:pt idx="125">
                  <c:v>42458</c:v>
                </c:pt>
                <c:pt idx="126">
                  <c:v>42459</c:v>
                </c:pt>
                <c:pt idx="127">
                  <c:v>42460</c:v>
                </c:pt>
                <c:pt idx="128">
                  <c:v>42461</c:v>
                </c:pt>
                <c:pt idx="129">
                  <c:v>42464</c:v>
                </c:pt>
                <c:pt idx="130">
                  <c:v>42465</c:v>
                </c:pt>
                <c:pt idx="131">
                  <c:v>42466</c:v>
                </c:pt>
                <c:pt idx="132">
                  <c:v>42467</c:v>
                </c:pt>
                <c:pt idx="133">
                  <c:v>42468</c:v>
                </c:pt>
                <c:pt idx="134">
                  <c:v>42471</c:v>
                </c:pt>
                <c:pt idx="135">
                  <c:v>42472</c:v>
                </c:pt>
                <c:pt idx="136">
                  <c:v>42473</c:v>
                </c:pt>
                <c:pt idx="137">
                  <c:v>42474</c:v>
                </c:pt>
                <c:pt idx="138">
                  <c:v>42475</c:v>
                </c:pt>
                <c:pt idx="139">
                  <c:v>42478</c:v>
                </c:pt>
                <c:pt idx="140">
                  <c:v>42479</c:v>
                </c:pt>
                <c:pt idx="141">
                  <c:v>42480</c:v>
                </c:pt>
                <c:pt idx="142">
                  <c:v>42481</c:v>
                </c:pt>
                <c:pt idx="143">
                  <c:v>42482</c:v>
                </c:pt>
                <c:pt idx="144">
                  <c:v>42485</c:v>
                </c:pt>
                <c:pt idx="145">
                  <c:v>42486</c:v>
                </c:pt>
                <c:pt idx="146">
                  <c:v>42487</c:v>
                </c:pt>
                <c:pt idx="147">
                  <c:v>42488</c:v>
                </c:pt>
                <c:pt idx="148">
                  <c:v>42489</c:v>
                </c:pt>
                <c:pt idx="149">
                  <c:v>42493</c:v>
                </c:pt>
                <c:pt idx="150">
                  <c:v>42494</c:v>
                </c:pt>
                <c:pt idx="151">
                  <c:v>42495</c:v>
                </c:pt>
                <c:pt idx="152">
                  <c:v>42496</c:v>
                </c:pt>
                <c:pt idx="153">
                  <c:v>42499</c:v>
                </c:pt>
                <c:pt idx="154">
                  <c:v>42500</c:v>
                </c:pt>
                <c:pt idx="155">
                  <c:v>42501</c:v>
                </c:pt>
                <c:pt idx="156">
                  <c:v>42502</c:v>
                </c:pt>
                <c:pt idx="157">
                  <c:v>42503</c:v>
                </c:pt>
                <c:pt idx="158">
                  <c:v>42506</c:v>
                </c:pt>
                <c:pt idx="159">
                  <c:v>42507</c:v>
                </c:pt>
                <c:pt idx="160">
                  <c:v>42508</c:v>
                </c:pt>
                <c:pt idx="161">
                  <c:v>42509</c:v>
                </c:pt>
                <c:pt idx="162">
                  <c:v>42510</c:v>
                </c:pt>
                <c:pt idx="163">
                  <c:v>42513</c:v>
                </c:pt>
                <c:pt idx="164">
                  <c:v>42514</c:v>
                </c:pt>
                <c:pt idx="165">
                  <c:v>42515</c:v>
                </c:pt>
                <c:pt idx="166">
                  <c:v>42516</c:v>
                </c:pt>
                <c:pt idx="167">
                  <c:v>42517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42612</c:v>
                </c:pt>
                <c:pt idx="233">
                  <c:v>42613</c:v>
                </c:pt>
                <c:pt idx="234">
                  <c:v>42614</c:v>
                </c:pt>
                <c:pt idx="235">
                  <c:v>42615</c:v>
                </c:pt>
                <c:pt idx="236">
                  <c:v>42618</c:v>
                </c:pt>
                <c:pt idx="237">
                  <c:v>42619</c:v>
                </c:pt>
                <c:pt idx="238">
                  <c:v>42620</c:v>
                </c:pt>
                <c:pt idx="239">
                  <c:v>42621</c:v>
                </c:pt>
                <c:pt idx="240">
                  <c:v>42622</c:v>
                </c:pt>
                <c:pt idx="241">
                  <c:v>42625</c:v>
                </c:pt>
                <c:pt idx="242">
                  <c:v>42626</c:v>
                </c:pt>
                <c:pt idx="243">
                  <c:v>42627</c:v>
                </c:pt>
                <c:pt idx="244">
                  <c:v>42628</c:v>
                </c:pt>
                <c:pt idx="245">
                  <c:v>42629</c:v>
                </c:pt>
                <c:pt idx="246">
                  <c:v>42632</c:v>
                </c:pt>
                <c:pt idx="247">
                  <c:v>42633</c:v>
                </c:pt>
                <c:pt idx="248">
                  <c:v>42634</c:v>
                </c:pt>
                <c:pt idx="249">
                  <c:v>42635</c:v>
                </c:pt>
                <c:pt idx="250">
                  <c:v>42636</c:v>
                </c:pt>
                <c:pt idx="251">
                  <c:v>42639</c:v>
                </c:pt>
                <c:pt idx="252">
                  <c:v>42640</c:v>
                </c:pt>
                <c:pt idx="253">
                  <c:v>42641</c:v>
                </c:pt>
                <c:pt idx="254">
                  <c:v>42642</c:v>
                </c:pt>
                <c:pt idx="255">
                  <c:v>42643</c:v>
                </c:pt>
                <c:pt idx="256">
                  <c:v>42646</c:v>
                </c:pt>
                <c:pt idx="257">
                  <c:v>42647</c:v>
                </c:pt>
                <c:pt idx="258">
                  <c:v>42648</c:v>
                </c:pt>
                <c:pt idx="259">
                  <c:v>42649</c:v>
                </c:pt>
                <c:pt idx="260">
                  <c:v>42650</c:v>
                </c:pt>
                <c:pt idx="261">
                  <c:v>42653</c:v>
                </c:pt>
                <c:pt idx="262">
                  <c:v>42654</c:v>
                </c:pt>
                <c:pt idx="263">
                  <c:v>42655</c:v>
                </c:pt>
                <c:pt idx="264">
                  <c:v>42656</c:v>
                </c:pt>
                <c:pt idx="265">
                  <c:v>42657</c:v>
                </c:pt>
                <c:pt idx="266">
                  <c:v>42660</c:v>
                </c:pt>
                <c:pt idx="267">
                  <c:v>42661</c:v>
                </c:pt>
                <c:pt idx="268">
                  <c:v>42662</c:v>
                </c:pt>
                <c:pt idx="269">
                  <c:v>42663</c:v>
                </c:pt>
                <c:pt idx="270">
                  <c:v>42664</c:v>
                </c:pt>
                <c:pt idx="271">
                  <c:v>42667</c:v>
                </c:pt>
                <c:pt idx="272">
                  <c:v>42668</c:v>
                </c:pt>
                <c:pt idx="273">
                  <c:v>42669</c:v>
                </c:pt>
                <c:pt idx="274">
                  <c:v>42670</c:v>
                </c:pt>
                <c:pt idx="275">
                  <c:v>42671</c:v>
                </c:pt>
                <c:pt idx="276">
                  <c:v>42674</c:v>
                </c:pt>
                <c:pt idx="277">
                  <c:v>42675</c:v>
                </c:pt>
                <c:pt idx="278">
                  <c:v>42676</c:v>
                </c:pt>
                <c:pt idx="279">
                  <c:v>42677</c:v>
                </c:pt>
                <c:pt idx="280">
                  <c:v>42678</c:v>
                </c:pt>
                <c:pt idx="281">
                  <c:v>42681</c:v>
                </c:pt>
                <c:pt idx="282">
                  <c:v>42682</c:v>
                </c:pt>
                <c:pt idx="283">
                  <c:v>42683</c:v>
                </c:pt>
                <c:pt idx="284">
                  <c:v>42684</c:v>
                </c:pt>
                <c:pt idx="285">
                  <c:v>42685</c:v>
                </c:pt>
                <c:pt idx="286">
                  <c:v>42688</c:v>
                </c:pt>
                <c:pt idx="287">
                  <c:v>42689</c:v>
                </c:pt>
                <c:pt idx="288">
                  <c:v>42690</c:v>
                </c:pt>
                <c:pt idx="289">
                  <c:v>42691</c:v>
                </c:pt>
                <c:pt idx="290">
                  <c:v>42692</c:v>
                </c:pt>
                <c:pt idx="291">
                  <c:v>42695</c:v>
                </c:pt>
                <c:pt idx="292">
                  <c:v>42696</c:v>
                </c:pt>
                <c:pt idx="293">
                  <c:v>42697</c:v>
                </c:pt>
                <c:pt idx="294">
                  <c:v>42698</c:v>
                </c:pt>
                <c:pt idx="295">
                  <c:v>42699</c:v>
                </c:pt>
                <c:pt idx="296">
                  <c:v>42702</c:v>
                </c:pt>
                <c:pt idx="297">
                  <c:v>42703</c:v>
                </c:pt>
                <c:pt idx="298">
                  <c:v>42704</c:v>
                </c:pt>
                <c:pt idx="299">
                  <c:v>42705</c:v>
                </c:pt>
                <c:pt idx="300">
                  <c:v>42706</c:v>
                </c:pt>
                <c:pt idx="301">
                  <c:v>42709</c:v>
                </c:pt>
                <c:pt idx="302">
                  <c:v>42710</c:v>
                </c:pt>
                <c:pt idx="303">
                  <c:v>42711</c:v>
                </c:pt>
                <c:pt idx="304">
                  <c:v>42712</c:v>
                </c:pt>
                <c:pt idx="305">
                  <c:v>42713</c:v>
                </c:pt>
                <c:pt idx="306">
                  <c:v>42716</c:v>
                </c:pt>
                <c:pt idx="307">
                  <c:v>42717</c:v>
                </c:pt>
                <c:pt idx="308">
                  <c:v>42718</c:v>
                </c:pt>
                <c:pt idx="309">
                  <c:v>42719</c:v>
                </c:pt>
                <c:pt idx="310">
                  <c:v>42720</c:v>
                </c:pt>
                <c:pt idx="311">
                  <c:v>42723</c:v>
                </c:pt>
                <c:pt idx="312">
                  <c:v>42724</c:v>
                </c:pt>
                <c:pt idx="313">
                  <c:v>42725</c:v>
                </c:pt>
                <c:pt idx="314">
                  <c:v>42726</c:v>
                </c:pt>
                <c:pt idx="315">
                  <c:v>42727</c:v>
                </c:pt>
                <c:pt idx="316">
                  <c:v>42732</c:v>
                </c:pt>
                <c:pt idx="317">
                  <c:v>42733</c:v>
                </c:pt>
                <c:pt idx="318">
                  <c:v>42734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42741</c:v>
                </c:pt>
                <c:pt idx="323">
                  <c:v>42744</c:v>
                </c:pt>
                <c:pt idx="324">
                  <c:v>42745</c:v>
                </c:pt>
                <c:pt idx="325">
                  <c:v>42746</c:v>
                </c:pt>
                <c:pt idx="326">
                  <c:v>42747</c:v>
                </c:pt>
                <c:pt idx="327">
                  <c:v>42748</c:v>
                </c:pt>
                <c:pt idx="328">
                  <c:v>42751</c:v>
                </c:pt>
                <c:pt idx="329">
                  <c:v>42752</c:v>
                </c:pt>
                <c:pt idx="330">
                  <c:v>42753</c:v>
                </c:pt>
                <c:pt idx="331">
                  <c:v>42754</c:v>
                </c:pt>
                <c:pt idx="332">
                  <c:v>42755</c:v>
                </c:pt>
                <c:pt idx="333">
                  <c:v>42758</c:v>
                </c:pt>
                <c:pt idx="334">
                  <c:v>42759</c:v>
                </c:pt>
                <c:pt idx="335">
                  <c:v>42760</c:v>
                </c:pt>
                <c:pt idx="336">
                  <c:v>42761</c:v>
                </c:pt>
                <c:pt idx="337">
                  <c:v>42762</c:v>
                </c:pt>
                <c:pt idx="338">
                  <c:v>42765</c:v>
                </c:pt>
                <c:pt idx="339">
                  <c:v>42766</c:v>
                </c:pt>
                <c:pt idx="340">
                  <c:v>42767</c:v>
                </c:pt>
                <c:pt idx="341">
                  <c:v>42768</c:v>
                </c:pt>
                <c:pt idx="342">
                  <c:v>42769</c:v>
                </c:pt>
                <c:pt idx="343">
                  <c:v>42772</c:v>
                </c:pt>
                <c:pt idx="344">
                  <c:v>42773</c:v>
                </c:pt>
                <c:pt idx="345">
                  <c:v>42774</c:v>
                </c:pt>
                <c:pt idx="346">
                  <c:v>42775</c:v>
                </c:pt>
                <c:pt idx="347">
                  <c:v>42776</c:v>
                </c:pt>
                <c:pt idx="348">
                  <c:v>42779</c:v>
                </c:pt>
                <c:pt idx="349">
                  <c:v>42780</c:v>
                </c:pt>
                <c:pt idx="350">
                  <c:v>42781</c:v>
                </c:pt>
                <c:pt idx="351">
                  <c:v>42782</c:v>
                </c:pt>
                <c:pt idx="352">
                  <c:v>42783</c:v>
                </c:pt>
                <c:pt idx="353">
                  <c:v>42786</c:v>
                </c:pt>
                <c:pt idx="354">
                  <c:v>42787</c:v>
                </c:pt>
                <c:pt idx="355">
                  <c:v>42788</c:v>
                </c:pt>
                <c:pt idx="356">
                  <c:v>42789</c:v>
                </c:pt>
                <c:pt idx="357">
                  <c:v>42790</c:v>
                </c:pt>
                <c:pt idx="358">
                  <c:v>42793</c:v>
                </c:pt>
                <c:pt idx="359">
                  <c:v>42794</c:v>
                </c:pt>
                <c:pt idx="360">
                  <c:v>42795</c:v>
                </c:pt>
                <c:pt idx="361">
                  <c:v>42796</c:v>
                </c:pt>
                <c:pt idx="362">
                  <c:v>42797</c:v>
                </c:pt>
                <c:pt idx="363">
                  <c:v>42800</c:v>
                </c:pt>
                <c:pt idx="364">
                  <c:v>42801</c:v>
                </c:pt>
                <c:pt idx="365">
                  <c:v>42802</c:v>
                </c:pt>
                <c:pt idx="366">
                  <c:v>42803</c:v>
                </c:pt>
                <c:pt idx="367">
                  <c:v>42804</c:v>
                </c:pt>
                <c:pt idx="368">
                  <c:v>42807</c:v>
                </c:pt>
                <c:pt idx="369">
                  <c:v>42808</c:v>
                </c:pt>
                <c:pt idx="370">
                  <c:v>42809</c:v>
                </c:pt>
                <c:pt idx="371">
                  <c:v>42810</c:v>
                </c:pt>
                <c:pt idx="372">
                  <c:v>42811</c:v>
                </c:pt>
                <c:pt idx="373">
                  <c:v>42814</c:v>
                </c:pt>
                <c:pt idx="374">
                  <c:v>42815</c:v>
                </c:pt>
                <c:pt idx="375">
                  <c:v>42816</c:v>
                </c:pt>
                <c:pt idx="376">
                  <c:v>42817</c:v>
                </c:pt>
                <c:pt idx="377">
                  <c:v>42818</c:v>
                </c:pt>
                <c:pt idx="378">
                  <c:v>42821</c:v>
                </c:pt>
                <c:pt idx="379">
                  <c:v>42822</c:v>
                </c:pt>
                <c:pt idx="380">
                  <c:v>42823</c:v>
                </c:pt>
                <c:pt idx="381">
                  <c:v>42824</c:v>
                </c:pt>
                <c:pt idx="382">
                  <c:v>42825</c:v>
                </c:pt>
                <c:pt idx="383">
                  <c:v>42828</c:v>
                </c:pt>
                <c:pt idx="384">
                  <c:v>42829</c:v>
                </c:pt>
                <c:pt idx="385">
                  <c:v>42830</c:v>
                </c:pt>
                <c:pt idx="386">
                  <c:v>42831</c:v>
                </c:pt>
                <c:pt idx="387">
                  <c:v>42832</c:v>
                </c:pt>
                <c:pt idx="388">
                  <c:v>42835</c:v>
                </c:pt>
                <c:pt idx="389">
                  <c:v>42836</c:v>
                </c:pt>
                <c:pt idx="390">
                  <c:v>42837</c:v>
                </c:pt>
                <c:pt idx="391">
                  <c:v>42838</c:v>
                </c:pt>
                <c:pt idx="392">
                  <c:v>42843</c:v>
                </c:pt>
                <c:pt idx="393">
                  <c:v>42844</c:v>
                </c:pt>
                <c:pt idx="394">
                  <c:v>42845</c:v>
                </c:pt>
                <c:pt idx="395">
                  <c:v>42846</c:v>
                </c:pt>
                <c:pt idx="396">
                  <c:v>42849</c:v>
                </c:pt>
                <c:pt idx="397">
                  <c:v>42850</c:v>
                </c:pt>
                <c:pt idx="398">
                  <c:v>42851</c:v>
                </c:pt>
                <c:pt idx="399">
                  <c:v>42852</c:v>
                </c:pt>
                <c:pt idx="400">
                  <c:v>42853</c:v>
                </c:pt>
                <c:pt idx="401">
                  <c:v>42857</c:v>
                </c:pt>
                <c:pt idx="402">
                  <c:v>42858</c:v>
                </c:pt>
                <c:pt idx="403">
                  <c:v>42859</c:v>
                </c:pt>
                <c:pt idx="404">
                  <c:v>42860</c:v>
                </c:pt>
                <c:pt idx="405">
                  <c:v>42863</c:v>
                </c:pt>
                <c:pt idx="406">
                  <c:v>42864</c:v>
                </c:pt>
                <c:pt idx="407">
                  <c:v>42865</c:v>
                </c:pt>
                <c:pt idx="408">
                  <c:v>42866</c:v>
                </c:pt>
                <c:pt idx="409">
                  <c:v>42867</c:v>
                </c:pt>
                <c:pt idx="410">
                  <c:v>42870</c:v>
                </c:pt>
                <c:pt idx="411">
                  <c:v>42871</c:v>
                </c:pt>
                <c:pt idx="412">
                  <c:v>42872</c:v>
                </c:pt>
                <c:pt idx="413">
                  <c:v>42873</c:v>
                </c:pt>
                <c:pt idx="414">
                  <c:v>42874</c:v>
                </c:pt>
                <c:pt idx="415">
                  <c:v>42877</c:v>
                </c:pt>
                <c:pt idx="416">
                  <c:v>42878</c:v>
                </c:pt>
                <c:pt idx="417">
                  <c:v>42879</c:v>
                </c:pt>
                <c:pt idx="418">
                  <c:v>42880</c:v>
                </c:pt>
                <c:pt idx="419">
                  <c:v>42881</c:v>
                </c:pt>
                <c:pt idx="420">
                  <c:v>42885</c:v>
                </c:pt>
                <c:pt idx="421">
                  <c:v>42886</c:v>
                </c:pt>
                <c:pt idx="422">
                  <c:v>42887</c:v>
                </c:pt>
                <c:pt idx="423">
                  <c:v>42888</c:v>
                </c:pt>
                <c:pt idx="424">
                  <c:v>42891</c:v>
                </c:pt>
                <c:pt idx="425">
                  <c:v>42892</c:v>
                </c:pt>
                <c:pt idx="426">
                  <c:v>42893</c:v>
                </c:pt>
                <c:pt idx="427">
                  <c:v>42894</c:v>
                </c:pt>
                <c:pt idx="428">
                  <c:v>42895</c:v>
                </c:pt>
                <c:pt idx="429">
                  <c:v>42898</c:v>
                </c:pt>
                <c:pt idx="430">
                  <c:v>42899</c:v>
                </c:pt>
                <c:pt idx="431">
                  <c:v>42900</c:v>
                </c:pt>
                <c:pt idx="432">
                  <c:v>42901</c:v>
                </c:pt>
                <c:pt idx="433">
                  <c:v>42902</c:v>
                </c:pt>
                <c:pt idx="434">
                  <c:v>42905</c:v>
                </c:pt>
                <c:pt idx="435">
                  <c:v>42906</c:v>
                </c:pt>
                <c:pt idx="436">
                  <c:v>42907</c:v>
                </c:pt>
                <c:pt idx="437">
                  <c:v>42908</c:v>
                </c:pt>
                <c:pt idx="438">
                  <c:v>42909</c:v>
                </c:pt>
                <c:pt idx="439">
                  <c:v>42912</c:v>
                </c:pt>
                <c:pt idx="440">
                  <c:v>42913</c:v>
                </c:pt>
                <c:pt idx="441">
                  <c:v>42914</c:v>
                </c:pt>
                <c:pt idx="442">
                  <c:v>42915</c:v>
                </c:pt>
                <c:pt idx="443">
                  <c:v>42916</c:v>
                </c:pt>
                <c:pt idx="444">
                  <c:v>42919</c:v>
                </c:pt>
                <c:pt idx="445">
                  <c:v>42920</c:v>
                </c:pt>
                <c:pt idx="446">
                  <c:v>42921</c:v>
                </c:pt>
                <c:pt idx="447">
                  <c:v>42922</c:v>
                </c:pt>
                <c:pt idx="448">
                  <c:v>42923</c:v>
                </c:pt>
                <c:pt idx="449">
                  <c:v>42926</c:v>
                </c:pt>
                <c:pt idx="450">
                  <c:v>42927</c:v>
                </c:pt>
                <c:pt idx="451">
                  <c:v>42928</c:v>
                </c:pt>
                <c:pt idx="452">
                  <c:v>42929</c:v>
                </c:pt>
                <c:pt idx="453">
                  <c:v>42930</c:v>
                </c:pt>
                <c:pt idx="454">
                  <c:v>42933</c:v>
                </c:pt>
                <c:pt idx="455">
                  <c:v>42934</c:v>
                </c:pt>
                <c:pt idx="456">
                  <c:v>42935</c:v>
                </c:pt>
                <c:pt idx="457">
                  <c:v>42936</c:v>
                </c:pt>
                <c:pt idx="458">
                  <c:v>42937</c:v>
                </c:pt>
                <c:pt idx="459">
                  <c:v>42940</c:v>
                </c:pt>
                <c:pt idx="460">
                  <c:v>42941</c:v>
                </c:pt>
                <c:pt idx="461">
                  <c:v>42942</c:v>
                </c:pt>
                <c:pt idx="462">
                  <c:v>42943</c:v>
                </c:pt>
                <c:pt idx="463">
                  <c:v>42944</c:v>
                </c:pt>
                <c:pt idx="464">
                  <c:v>42947</c:v>
                </c:pt>
                <c:pt idx="465">
                  <c:v>42948</c:v>
                </c:pt>
                <c:pt idx="466">
                  <c:v>42949</c:v>
                </c:pt>
                <c:pt idx="467">
                  <c:v>42950</c:v>
                </c:pt>
                <c:pt idx="468">
                  <c:v>42951</c:v>
                </c:pt>
                <c:pt idx="469">
                  <c:v>42954</c:v>
                </c:pt>
                <c:pt idx="470">
                  <c:v>42955</c:v>
                </c:pt>
                <c:pt idx="471">
                  <c:v>42956</c:v>
                </c:pt>
                <c:pt idx="472">
                  <c:v>42957</c:v>
                </c:pt>
                <c:pt idx="473">
                  <c:v>42958</c:v>
                </c:pt>
                <c:pt idx="474">
                  <c:v>42961</c:v>
                </c:pt>
                <c:pt idx="475">
                  <c:v>42962</c:v>
                </c:pt>
                <c:pt idx="476">
                  <c:v>42963</c:v>
                </c:pt>
                <c:pt idx="477">
                  <c:v>42964</c:v>
                </c:pt>
                <c:pt idx="478">
                  <c:v>42965</c:v>
                </c:pt>
                <c:pt idx="479">
                  <c:v>42968</c:v>
                </c:pt>
                <c:pt idx="480">
                  <c:v>42969</c:v>
                </c:pt>
                <c:pt idx="481">
                  <c:v>42970</c:v>
                </c:pt>
                <c:pt idx="482">
                  <c:v>42971</c:v>
                </c:pt>
                <c:pt idx="483">
                  <c:v>42972</c:v>
                </c:pt>
                <c:pt idx="484">
                  <c:v>42976</c:v>
                </c:pt>
                <c:pt idx="485">
                  <c:v>42977</c:v>
                </c:pt>
                <c:pt idx="486">
                  <c:v>42978</c:v>
                </c:pt>
                <c:pt idx="487">
                  <c:v>42979</c:v>
                </c:pt>
                <c:pt idx="488">
                  <c:v>42982</c:v>
                </c:pt>
                <c:pt idx="489">
                  <c:v>42983</c:v>
                </c:pt>
                <c:pt idx="490">
                  <c:v>42984</c:v>
                </c:pt>
                <c:pt idx="491">
                  <c:v>42985</c:v>
                </c:pt>
                <c:pt idx="492">
                  <c:v>42986</c:v>
                </c:pt>
                <c:pt idx="493">
                  <c:v>42989</c:v>
                </c:pt>
                <c:pt idx="494">
                  <c:v>42990</c:v>
                </c:pt>
                <c:pt idx="495">
                  <c:v>42991</c:v>
                </c:pt>
                <c:pt idx="496">
                  <c:v>42992</c:v>
                </c:pt>
                <c:pt idx="497">
                  <c:v>42993</c:v>
                </c:pt>
                <c:pt idx="498">
                  <c:v>42996</c:v>
                </c:pt>
                <c:pt idx="499">
                  <c:v>42997</c:v>
                </c:pt>
                <c:pt idx="500">
                  <c:v>42998</c:v>
                </c:pt>
                <c:pt idx="501">
                  <c:v>42999</c:v>
                </c:pt>
                <c:pt idx="502">
                  <c:v>43000</c:v>
                </c:pt>
                <c:pt idx="503">
                  <c:v>43003</c:v>
                </c:pt>
                <c:pt idx="504">
                  <c:v>43004</c:v>
                </c:pt>
                <c:pt idx="505">
                  <c:v>43005</c:v>
                </c:pt>
                <c:pt idx="506">
                  <c:v>43006</c:v>
                </c:pt>
                <c:pt idx="507">
                  <c:v>43007</c:v>
                </c:pt>
                <c:pt idx="508">
                  <c:v>43010</c:v>
                </c:pt>
                <c:pt idx="509">
                  <c:v>43011</c:v>
                </c:pt>
                <c:pt idx="510">
                  <c:v>43012</c:v>
                </c:pt>
                <c:pt idx="511">
                  <c:v>43013</c:v>
                </c:pt>
                <c:pt idx="512">
                  <c:v>43014</c:v>
                </c:pt>
                <c:pt idx="513">
                  <c:v>43017</c:v>
                </c:pt>
                <c:pt idx="514">
                  <c:v>43018</c:v>
                </c:pt>
                <c:pt idx="515">
                  <c:v>43019</c:v>
                </c:pt>
                <c:pt idx="516">
                  <c:v>43020</c:v>
                </c:pt>
                <c:pt idx="517">
                  <c:v>43021</c:v>
                </c:pt>
                <c:pt idx="518">
                  <c:v>43028</c:v>
                </c:pt>
                <c:pt idx="519">
                  <c:v>43035</c:v>
                </c:pt>
                <c:pt idx="520">
                  <c:v>43042</c:v>
                </c:pt>
                <c:pt idx="521">
                  <c:v>43049</c:v>
                </c:pt>
                <c:pt idx="522">
                  <c:v>43056</c:v>
                </c:pt>
                <c:pt idx="523">
                  <c:v>43063</c:v>
                </c:pt>
                <c:pt idx="524">
                  <c:v>43070</c:v>
                </c:pt>
                <c:pt idx="525">
                  <c:v>43077</c:v>
                </c:pt>
                <c:pt idx="526">
                  <c:v>43084</c:v>
                </c:pt>
                <c:pt idx="527">
                  <c:v>43091</c:v>
                </c:pt>
                <c:pt idx="528">
                  <c:v>43098</c:v>
                </c:pt>
                <c:pt idx="529">
                  <c:v>43105</c:v>
                </c:pt>
                <c:pt idx="530">
                  <c:v>43112</c:v>
                </c:pt>
                <c:pt idx="531">
                  <c:v>43119</c:v>
                </c:pt>
                <c:pt idx="532">
                  <c:v>43126</c:v>
                </c:pt>
                <c:pt idx="533">
                  <c:v>43133</c:v>
                </c:pt>
                <c:pt idx="534">
                  <c:v>43140</c:v>
                </c:pt>
                <c:pt idx="535">
                  <c:v>43147</c:v>
                </c:pt>
                <c:pt idx="536">
                  <c:v>43154</c:v>
                </c:pt>
                <c:pt idx="537">
                  <c:v>43161</c:v>
                </c:pt>
                <c:pt idx="538">
                  <c:v>43168</c:v>
                </c:pt>
                <c:pt idx="539">
                  <c:v>43175</c:v>
                </c:pt>
                <c:pt idx="540">
                  <c:v>43182</c:v>
                </c:pt>
                <c:pt idx="541">
                  <c:v>43193</c:v>
                </c:pt>
                <c:pt idx="542">
                  <c:v>43200</c:v>
                </c:pt>
                <c:pt idx="543">
                  <c:v>43207</c:v>
                </c:pt>
                <c:pt idx="544">
                  <c:v>43214</c:v>
                </c:pt>
                <c:pt idx="545">
                  <c:v>43221</c:v>
                </c:pt>
                <c:pt idx="546">
                  <c:v>43228</c:v>
                </c:pt>
                <c:pt idx="547">
                  <c:v>43235</c:v>
                </c:pt>
                <c:pt idx="548">
                  <c:v>43242</c:v>
                </c:pt>
                <c:pt idx="549">
                  <c:v>43249</c:v>
                </c:pt>
                <c:pt idx="550">
                  <c:v>43256</c:v>
                </c:pt>
                <c:pt idx="551">
                  <c:v>43263</c:v>
                </c:pt>
                <c:pt idx="552">
                  <c:v>43270</c:v>
                </c:pt>
                <c:pt idx="553">
                  <c:v>43277</c:v>
                </c:pt>
                <c:pt idx="554">
                  <c:v>43284</c:v>
                </c:pt>
                <c:pt idx="555">
                  <c:v>43291</c:v>
                </c:pt>
                <c:pt idx="556">
                  <c:v>43298</c:v>
                </c:pt>
                <c:pt idx="557">
                  <c:v>43305</c:v>
                </c:pt>
                <c:pt idx="558">
                  <c:v>43312</c:v>
                </c:pt>
                <c:pt idx="559">
                  <c:v>43319</c:v>
                </c:pt>
                <c:pt idx="560">
                  <c:v>43326</c:v>
                </c:pt>
                <c:pt idx="561">
                  <c:v>43333</c:v>
                </c:pt>
                <c:pt idx="562">
                  <c:v>43340</c:v>
                </c:pt>
                <c:pt idx="563">
                  <c:v>43347</c:v>
                </c:pt>
                <c:pt idx="564">
                  <c:v>43354</c:v>
                </c:pt>
                <c:pt idx="565">
                  <c:v>43361</c:v>
                </c:pt>
                <c:pt idx="566">
                  <c:v>43368</c:v>
                </c:pt>
                <c:pt idx="567">
                  <c:v>43375</c:v>
                </c:pt>
                <c:pt idx="568">
                  <c:v>43382</c:v>
                </c:pt>
                <c:pt idx="569">
                  <c:v>43389</c:v>
                </c:pt>
                <c:pt idx="570">
                  <c:v>43396</c:v>
                </c:pt>
                <c:pt idx="571">
                  <c:v>43403</c:v>
                </c:pt>
                <c:pt idx="572">
                  <c:v>43410</c:v>
                </c:pt>
                <c:pt idx="573">
                  <c:v>43417</c:v>
                </c:pt>
                <c:pt idx="574">
                  <c:v>43424</c:v>
                </c:pt>
                <c:pt idx="575">
                  <c:v>43431</c:v>
                </c:pt>
                <c:pt idx="576">
                  <c:v>43438</c:v>
                </c:pt>
                <c:pt idx="577">
                  <c:v>43445</c:v>
                </c:pt>
                <c:pt idx="578">
                  <c:v>43452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5.6291956652998465E-3</c:v>
                </c:pt>
                <c:pt idx="1">
                  <c:v>5.6294327912376207E-3</c:v>
                </c:pt>
                <c:pt idx="2">
                  <c:v>5.6299070432752618E-3</c:v>
                </c:pt>
                <c:pt idx="3">
                  <c:v>5.6317328590760338E-3</c:v>
                </c:pt>
                <c:pt idx="4">
                  <c:v>5.6341753108035686E-3</c:v>
                </c:pt>
                <c:pt idx="5">
                  <c:v>5.6358351926111272E-3</c:v>
                </c:pt>
                <c:pt idx="6">
                  <c:v>5.6377322005185526E-3</c:v>
                </c:pt>
                <c:pt idx="7">
                  <c:v>5.639866334282706E-3</c:v>
                </c:pt>
                <c:pt idx="8">
                  <c:v>5.6450123242790537E-3</c:v>
                </c:pt>
                <c:pt idx="9">
                  <c:v>5.6507741296896175E-3</c:v>
                </c:pt>
                <c:pt idx="10">
                  <c:v>5.6540938935478735E-3</c:v>
                </c:pt>
                <c:pt idx="11">
                  <c:v>5.6576507834249501E-3</c:v>
                </c:pt>
                <c:pt idx="12">
                  <c:v>5.6614447993208472E-3</c:v>
                </c:pt>
                <c:pt idx="13">
                  <c:v>5.6699113254114293E-3</c:v>
                </c:pt>
                <c:pt idx="14">
                  <c:v>5.6789921234978724E-3</c:v>
                </c:pt>
                <c:pt idx="15">
                  <c:v>5.6839717696499648E-3</c:v>
                </c:pt>
                <c:pt idx="16">
                  <c:v>5.6891885419829702E-3</c:v>
                </c:pt>
                <c:pt idx="17">
                  <c:v>5.6946424402537499E-3</c:v>
                </c:pt>
                <c:pt idx="18">
                  <c:v>5.7064298696592654E-3</c:v>
                </c:pt>
                <c:pt idx="19">
                  <c:v>5.7188292949028607E-3</c:v>
                </c:pt>
                <c:pt idx="20">
                  <c:v>5.7254688239161133E-3</c:v>
                </c:pt>
                <c:pt idx="21">
                  <c:v>5.7323454790292327E-3</c:v>
                </c:pt>
                <c:pt idx="22">
                  <c:v>5.7394103621033477E-3</c:v>
                </c:pt>
                <c:pt idx="23">
                  <c:v>5.7535410706847463E-3</c:v>
                </c:pt>
                <c:pt idx="24">
                  <c:v>5.7673028511118218E-3</c:v>
                </c:pt>
                <c:pt idx="25">
                  <c:v>5.7741353142815033E-3</c:v>
                </c:pt>
                <c:pt idx="26">
                  <c:v>5.7809115137452682E-3</c:v>
                </c:pt>
                <c:pt idx="27">
                  <c:v>5.7876314496652093E-3</c:v>
                </c:pt>
                <c:pt idx="28">
                  <c:v>5.8009759688537619E-3</c:v>
                </c:pt>
                <c:pt idx="29">
                  <c:v>5.8139485566910398E-3</c:v>
                </c:pt>
                <c:pt idx="30">
                  <c:v>5.8203871742434909E-3</c:v>
                </c:pt>
                <c:pt idx="31">
                  <c:v>5.8267695281710719E-3</c:v>
                </c:pt>
                <c:pt idx="32">
                  <c:v>5.8330956184737826E-3</c:v>
                </c:pt>
                <c:pt idx="33">
                  <c:v>5.845653871896876E-3</c:v>
                </c:pt>
                <c:pt idx="34">
                  <c:v>5.857837342787553E-3</c:v>
                </c:pt>
                <c:pt idx="35">
                  <c:v>5.8638821147227738E-3</c:v>
                </c:pt>
                <c:pt idx="36">
                  <c:v>5.8698706228710318E-3</c:v>
                </c:pt>
                <c:pt idx="37">
                  <c:v>5.8758028673944196E-3</c:v>
                </c:pt>
                <c:pt idx="38">
                  <c:v>5.8875747768153781E-3</c:v>
                </c:pt>
                <c:pt idx="39">
                  <c:v>5.8989692085098522E-3</c:v>
                </c:pt>
                <c:pt idx="40">
                  <c:v>5.9046201345847038E-3</c:v>
                </c:pt>
                <c:pt idx="41">
                  <c:v>5.9102147968725927E-3</c:v>
                </c:pt>
                <c:pt idx="42">
                  <c:v>5.9157531955356113E-3</c:v>
                </c:pt>
                <c:pt idx="43">
                  <c:v>5.9267386807186169E-3</c:v>
                </c:pt>
                <c:pt idx="44">
                  <c:v>5.9373156072506372E-3</c:v>
                </c:pt>
                <c:pt idx="45">
                  <c:v>5.9424014134135117E-3</c:v>
                </c:pt>
                <c:pt idx="46">
                  <c:v>5.9472596818999079E-3</c:v>
                </c:pt>
                <c:pt idx="47">
                  <c:v>5.951890412709826E-3</c:v>
                </c:pt>
                <c:pt idx="48">
                  <c:v>5.960490748344224E-3</c:v>
                </c:pt>
                <c:pt idx="49">
                  <c:v>5.9681379593468087E-3</c:v>
                </c:pt>
                <c:pt idx="50">
                  <c:v>5.9716310017743357E-3</c:v>
                </c:pt>
                <c:pt idx="51">
                  <c:v>5.9748965065253845E-3</c:v>
                </c:pt>
                <c:pt idx="52">
                  <c:v>5.9779344735189088E-3</c:v>
                </c:pt>
                <c:pt idx="53">
                  <c:v>5.9833500293345523E-3</c:v>
                </c:pt>
                <c:pt idx="54">
                  <c:v>5.9878109644040389E-3</c:v>
                </c:pt>
                <c:pt idx="55">
                  <c:v>5.9897112428530797E-3</c:v>
                </c:pt>
                <c:pt idx="56">
                  <c:v>5.9913839835445959E-3</c:v>
                </c:pt>
                <c:pt idx="57">
                  <c:v>5.9928291863975414E-3</c:v>
                </c:pt>
                <c:pt idx="58">
                  <c:v>5.9950595981994601E-3</c:v>
                </c:pt>
                <c:pt idx="59">
                  <c:v>5.9963346207203561E-3</c:v>
                </c:pt>
                <c:pt idx="60">
                  <c:v>5.9966421349477717E-3</c:v>
                </c:pt>
                <c:pt idx="61">
                  <c:v>5.9967221113366165E-3</c:v>
                </c:pt>
                <c:pt idx="62">
                  <c:v>5.9955662356014905E-3</c:v>
                </c:pt>
                <c:pt idx="63">
                  <c:v>5.9924790257792626E-3</c:v>
                </c:pt>
                <c:pt idx="64">
                  <c:v>5.9912983288101795E-3</c:v>
                </c:pt>
                <c:pt idx="65">
                  <c:v>5.9890167497964053E-3</c:v>
                </c:pt>
                <c:pt idx="66">
                  <c:v>5.986963139017476E-3</c:v>
                </c:pt>
                <c:pt idx="67">
                  <c:v>5.9864097601181054E-3</c:v>
                </c:pt>
                <c:pt idx="68">
                  <c:v>5.9859609342438613E-3</c:v>
                </c:pt>
                <c:pt idx="69">
                  <c:v>5.9856166613947437E-3</c:v>
                </c:pt>
                <c:pt idx="70">
                  <c:v>5.9853747729073561E-3</c:v>
                </c:pt>
                <c:pt idx="71">
                  <c:v>5.9852851000874452E-3</c:v>
                </c:pt>
                <c:pt idx="72">
                  <c:v>5.9854635922829136E-3</c:v>
                </c:pt>
                <c:pt idx="73">
                  <c:v>5.9857466375035084E-3</c:v>
                </c:pt>
                <c:pt idx="74">
                  <c:v>5.9861342357492298E-3</c:v>
                </c:pt>
                <c:pt idx="75">
                  <c:v>5.987356154477653E-3</c:v>
                </c:pt>
                <c:pt idx="76">
                  <c:v>5.9887301588212871E-3</c:v>
                </c:pt>
                <c:pt idx="77">
                  <c:v>5.9896405221926408E-3</c:v>
                </c:pt>
                <c:pt idx="78">
                  <c:v>5.9906554385080746E-3</c:v>
                </c:pt>
                <c:pt idx="79">
                  <c:v>5.9917749079296811E-3</c:v>
                </c:pt>
                <c:pt idx="80">
                  <c:v>5.9944608020989784E-3</c:v>
                </c:pt>
                <c:pt idx="81">
                  <c:v>5.9972983155431869E-3</c:v>
                </c:pt>
                <c:pt idx="82">
                  <c:v>5.9989405500093795E-3</c:v>
                </c:pt>
                <c:pt idx="83">
                  <c:v>6.0006873375817449E-3</c:v>
                </c:pt>
                <c:pt idx="84">
                  <c:v>6.0025386780981904E-3</c:v>
                </c:pt>
                <c:pt idx="85">
                  <c:v>6.0066887167168721E-3</c:v>
                </c:pt>
                <c:pt idx="86">
                  <c:v>6.0109895704962835E-3</c:v>
                </c:pt>
                <c:pt idx="87">
                  <c:v>6.0133636762194076E-3</c:v>
                </c:pt>
                <c:pt idx="88">
                  <c:v>6.0158423349676582E-3</c:v>
                </c:pt>
                <c:pt idx="89">
                  <c:v>6.0184255468220815E-3</c:v>
                </c:pt>
                <c:pt idx="90">
                  <c:v>6.0240398998441993E-3</c:v>
                </c:pt>
                <c:pt idx="91">
                  <c:v>6.029803924328947E-3</c:v>
                </c:pt>
                <c:pt idx="92">
                  <c:v>6.0329099013900489E-3</c:v>
                </c:pt>
                <c:pt idx="93">
                  <c:v>6.0361204314762773E-3</c:v>
                </c:pt>
                <c:pt idx="94">
                  <c:v>6.0394355145876322E-3</c:v>
                </c:pt>
                <c:pt idx="95">
                  <c:v>6.046514353642193E-3</c:v>
                </c:pt>
                <c:pt idx="96">
                  <c:v>6.053741377770594E-3</c:v>
                </c:pt>
                <c:pt idx="97">
                  <c:v>6.0575792263317663E-3</c:v>
                </c:pt>
                <c:pt idx="98">
                  <c:v>6.0615216278370188E-3</c:v>
                </c:pt>
                <c:pt idx="99">
                  <c:v>6.0655685825294903E-3</c:v>
                </c:pt>
                <c:pt idx="100">
                  <c:v>6.0741120810015045E-3</c:v>
                </c:pt>
                <c:pt idx="101">
                  <c:v>6.0828019319558724E-3</c:v>
                </c:pt>
                <c:pt idx="102">
                  <c:v>6.0873716520171151E-3</c:v>
                </c:pt>
                <c:pt idx="103">
                  <c:v>6.0920459251845305E-3</c:v>
                </c:pt>
                <c:pt idx="104">
                  <c:v>6.0968247515391649E-3</c:v>
                </c:pt>
                <c:pt idx="105">
                  <c:v>6.1068330853801074E-3</c:v>
                </c:pt>
                <c:pt idx="106">
                  <c:v>6.1169855879383839E-3</c:v>
                </c:pt>
                <c:pt idx="107">
                  <c:v>6.122287179823882E-3</c:v>
                </c:pt>
                <c:pt idx="108">
                  <c:v>6.127693324815553E-3</c:v>
                </c:pt>
                <c:pt idx="109">
                  <c:v>6.1332040229944429E-3</c:v>
                </c:pt>
                <c:pt idx="110">
                  <c:v>6.1446773709383793E-3</c:v>
                </c:pt>
                <c:pt idx="111">
                  <c:v>6.1562923471769615E-3</c:v>
                </c:pt>
                <c:pt idx="112">
                  <c:v>6.162325811129854E-3</c:v>
                </c:pt>
                <c:pt idx="113">
                  <c:v>6.1684638282699655E-3</c:v>
                </c:pt>
                <c:pt idx="114">
                  <c:v>6.1747063985162498E-3</c:v>
                </c:pt>
                <c:pt idx="115">
                  <c:v>6.1876449424310333E-3</c:v>
                </c:pt>
                <c:pt idx="116">
                  <c:v>6.2007222114546234E-3</c:v>
                </c:pt>
                <c:pt idx="117">
                  <c:v>6.2074875477180491E-3</c:v>
                </c:pt>
                <c:pt idx="118">
                  <c:v>6.2143406566983472E-3</c:v>
                </c:pt>
                <c:pt idx="119">
                  <c:v>6.2212144169193628E-3</c:v>
                </c:pt>
                <c:pt idx="120">
                  <c:v>6.2350813470613007E-3</c:v>
                </c:pt>
                <c:pt idx="121">
                  <c:v>6.2487481654260879E-3</c:v>
                </c:pt>
                <c:pt idx="122">
                  <c:v>6.255641279498958E-3</c:v>
                </c:pt>
                <c:pt idx="123">
                  <c:v>6.262538264342199E-3</c:v>
                </c:pt>
                <c:pt idx="124">
                  <c:v>6.2834726429485954E-3</c:v>
                </c:pt>
                <c:pt idx="125">
                  <c:v>6.3040014598225724E-3</c:v>
                </c:pt>
                <c:pt idx="126">
                  <c:v>6.3109255400584097E-3</c:v>
                </c:pt>
                <c:pt idx="127">
                  <c:v>6.3178534911456641E-3</c:v>
                </c:pt>
                <c:pt idx="128">
                  <c:v>6.3318321340222203E-3</c:v>
                </c:pt>
                <c:pt idx="129">
                  <c:v>6.3456040031983907E-3</c:v>
                </c:pt>
                <c:pt idx="130">
                  <c:v>6.3525513081374996E-3</c:v>
                </c:pt>
                <c:pt idx="131">
                  <c:v>6.3595024838469794E-3</c:v>
                </c:pt>
                <c:pt idx="132">
                  <c:v>6.3664575304078763E-3</c:v>
                </c:pt>
                <c:pt idx="133">
                  <c:v>6.3804920588284028E-3</c:v>
                </c:pt>
                <c:pt idx="134">
                  <c:v>6.3943164242741268E-3</c:v>
                </c:pt>
                <c:pt idx="135">
                  <c:v>6.401290824605832E-3</c:v>
                </c:pt>
                <c:pt idx="136">
                  <c:v>6.4082690958700006E-3</c:v>
                </c:pt>
                <c:pt idx="137">
                  <c:v>6.4152512378234938E-3</c:v>
                </c:pt>
                <c:pt idx="138">
                  <c:v>6.4293416715092517E-3</c:v>
                </c:pt>
                <c:pt idx="139">
                  <c:v>6.4432185135032682E-3</c:v>
                </c:pt>
                <c:pt idx="140">
                  <c:v>6.4502200093896622E-3</c:v>
                </c:pt>
                <c:pt idx="141">
                  <c:v>6.4572253760464271E-3</c:v>
                </c:pt>
                <c:pt idx="142">
                  <c:v>6.4642346135546092E-3</c:v>
                </c:pt>
                <c:pt idx="143">
                  <c:v>6.4783809722538761E-3</c:v>
                </c:pt>
                <c:pt idx="144">
                  <c:v>6.4923102711289538E-3</c:v>
                </c:pt>
                <c:pt idx="145">
                  <c:v>6.499338862407944E-3</c:v>
                </c:pt>
                <c:pt idx="146">
                  <c:v>6.5063713246193977E-3</c:v>
                </c:pt>
                <c:pt idx="147">
                  <c:v>6.513407657520176E-3</c:v>
                </c:pt>
                <c:pt idx="148">
                  <c:v>6.5311931369632648E-3</c:v>
                </c:pt>
                <c:pt idx="149">
                  <c:v>6.5486473839038162E-3</c:v>
                </c:pt>
                <c:pt idx="150">
                  <c:v>6.5557069415078661E-3</c:v>
                </c:pt>
                <c:pt idx="151">
                  <c:v>6.5627703699633333E-3</c:v>
                </c:pt>
                <c:pt idx="152">
                  <c:v>6.5770286389610364E-3</c:v>
                </c:pt>
                <c:pt idx="153">
                  <c:v>6.5910627914889108E-3</c:v>
                </c:pt>
                <c:pt idx="154">
                  <c:v>6.5981455737962325E-3</c:v>
                </c:pt>
                <c:pt idx="155">
                  <c:v>6.6052322269549713E-3</c:v>
                </c:pt>
                <c:pt idx="156">
                  <c:v>6.6123227508840809E-3</c:v>
                </c:pt>
                <c:pt idx="157">
                  <c:v>6.6266370053558185E-3</c:v>
                </c:pt>
                <c:pt idx="158">
                  <c:v>6.6407235544663212E-3</c:v>
                </c:pt>
                <c:pt idx="159">
                  <c:v>6.6478334322472854E-3</c:v>
                </c:pt>
                <c:pt idx="160">
                  <c:v>6.6549471808796667E-3</c:v>
                </c:pt>
                <c:pt idx="161">
                  <c:v>6.6620648003634653E-3</c:v>
                </c:pt>
                <c:pt idx="162">
                  <c:v>6.676435060759915E-3</c:v>
                </c:pt>
                <c:pt idx="163">
                  <c:v>6.690573985921322E-3</c:v>
                </c:pt>
                <c:pt idx="164">
                  <c:v>6.6977109593380213E-3</c:v>
                </c:pt>
                <c:pt idx="165">
                  <c:v>6.7048518035250915E-3</c:v>
                </c:pt>
                <c:pt idx="166">
                  <c:v>6.7119965184825325E-3</c:v>
                </c:pt>
                <c:pt idx="167">
                  <c:v>6.7300637904341154E-3</c:v>
                </c:pt>
                <c:pt idx="168">
                  <c:v>6.7477781550684401E-3</c:v>
                </c:pt>
                <c:pt idx="169">
                  <c:v>6.7549460948101991E-3</c:v>
                </c:pt>
                <c:pt idx="170">
                  <c:v>6.762117905322329E-3</c:v>
                </c:pt>
                <c:pt idx="171">
                  <c:v>6.7766002395415938E-3</c:v>
                </c:pt>
                <c:pt idx="172">
                  <c:v>6.7908438551556038E-3</c:v>
                </c:pt>
                <c:pt idx="173">
                  <c:v>6.7980350196006345E-3</c:v>
                </c:pt>
                <c:pt idx="174">
                  <c:v>6.8052300548970823E-3</c:v>
                </c:pt>
                <c:pt idx="175">
                  <c:v>6.812428960963901E-3</c:v>
                </c:pt>
                <c:pt idx="176">
                  <c:v>6.8269673633514225E-3</c:v>
                </c:pt>
                <c:pt idx="177">
                  <c:v>6.8412632930159312E-3</c:v>
                </c:pt>
                <c:pt idx="178">
                  <c:v>6.8484815530156506E-3</c:v>
                </c:pt>
                <c:pt idx="179">
                  <c:v>6.8557036838667873E-3</c:v>
                </c:pt>
                <c:pt idx="180">
                  <c:v>6.8629333595593423E-3</c:v>
                </c:pt>
                <c:pt idx="181">
                  <c:v>6.8776013360120443E-3</c:v>
                </c:pt>
                <c:pt idx="182">
                  <c:v>6.8920965195518047E-3</c:v>
                </c:pt>
                <c:pt idx="183">
                  <c:v>6.8994520978860052E-3</c:v>
                </c:pt>
                <c:pt idx="184">
                  <c:v>6.9068335916599999E-3</c:v>
                </c:pt>
                <c:pt idx="185">
                  <c:v>6.9142410007116961E-3</c:v>
                </c:pt>
                <c:pt idx="186">
                  <c:v>6.9292737468070378E-3</c:v>
                </c:pt>
                <c:pt idx="187">
                  <c:v>6.9441297908301447E-3</c:v>
                </c:pt>
                <c:pt idx="188">
                  <c:v>6.9516667768376728E-3</c:v>
                </c:pt>
                <c:pt idx="189">
                  <c:v>6.9592296781229024E-3</c:v>
                </c:pt>
                <c:pt idx="190">
                  <c:v>6.9668184948479261E-3</c:v>
                </c:pt>
                <c:pt idx="191">
                  <c:v>6.9822160738290213E-3</c:v>
                </c:pt>
                <c:pt idx="192">
                  <c:v>6.997432915416546E-3</c:v>
                </c:pt>
                <c:pt idx="193">
                  <c:v>7.0051513090163553E-3</c:v>
                </c:pt>
                <c:pt idx="194">
                  <c:v>7.0128956180559587E-3</c:v>
                </c:pt>
                <c:pt idx="195">
                  <c:v>7.0206658423732637E-3</c:v>
                </c:pt>
                <c:pt idx="196">
                  <c:v>7.0364283188069834E-3</c:v>
                </c:pt>
                <c:pt idx="197">
                  <c:v>7.05200589371624E-3</c:v>
                </c:pt>
                <c:pt idx="198">
                  <c:v>7.0599056950704231E-3</c:v>
                </c:pt>
                <c:pt idx="199">
                  <c:v>7.0678314117833541E-3</c:v>
                </c:pt>
                <c:pt idx="200">
                  <c:v>7.0757830439360792E-3</c:v>
                </c:pt>
                <c:pt idx="201">
                  <c:v>7.0919104833618487E-3</c:v>
                </c:pt>
                <c:pt idx="202">
                  <c:v>7.1078487263775969E-3</c:v>
                </c:pt>
                <c:pt idx="203">
                  <c:v>7.1159299355672001E-3</c:v>
                </c:pt>
                <c:pt idx="204">
                  <c:v>7.1240370601155512E-3</c:v>
                </c:pt>
                <c:pt idx="205">
                  <c:v>7.1321701000226501E-3</c:v>
                </c:pt>
                <c:pt idx="206">
                  <c:v>7.1486625692766355E-3</c:v>
                </c:pt>
                <c:pt idx="207">
                  <c:v>7.1649614139679407E-3</c:v>
                </c:pt>
                <c:pt idx="208">
                  <c:v>7.173224030992964E-3</c:v>
                </c:pt>
                <c:pt idx="209">
                  <c:v>7.1815125634577814E-3</c:v>
                </c:pt>
                <c:pt idx="210">
                  <c:v>7.1898270112813467E-3</c:v>
                </c:pt>
                <c:pt idx="211">
                  <c:v>7.206684578307347E-3</c:v>
                </c:pt>
                <c:pt idx="212">
                  <c:v>7.2233439570545954E-3</c:v>
                </c:pt>
                <c:pt idx="213">
                  <c:v>7.2317879820771314E-3</c:v>
                </c:pt>
                <c:pt idx="214">
                  <c:v>7.2402579225394614E-3</c:v>
                </c:pt>
                <c:pt idx="215">
                  <c:v>7.2487537783605394E-3</c:v>
                </c:pt>
                <c:pt idx="216">
                  <c:v>7.265976512291032E-3</c:v>
                </c:pt>
                <c:pt idx="217">
                  <c:v>7.2829963562859312E-3</c:v>
                </c:pt>
                <c:pt idx="218">
                  <c:v>7.2916217893059798E-3</c:v>
                </c:pt>
                <c:pt idx="219">
                  <c:v>7.3002731379279151E-3</c:v>
                </c:pt>
                <c:pt idx="220">
                  <c:v>7.308950401827552E-3</c:v>
                </c:pt>
                <c:pt idx="221">
                  <c:v>7.326538373091755E-3</c:v>
                </c:pt>
                <c:pt idx="222">
                  <c:v>7.3439186122292721E-3</c:v>
                </c:pt>
                <c:pt idx="223">
                  <c:v>7.3527254534899722E-3</c:v>
                </c:pt>
                <c:pt idx="224">
                  <c:v>7.3615582101094201E-3</c:v>
                </c:pt>
                <c:pt idx="225">
                  <c:v>7.3704168823307548E-3</c:v>
                </c:pt>
                <c:pt idx="226">
                  <c:v>7.3883701625735805E-3</c:v>
                </c:pt>
                <c:pt idx="227">
                  <c:v>7.4061107255329883E-3</c:v>
                </c:pt>
                <c:pt idx="228">
                  <c:v>7.4150989750343399E-3</c:v>
                </c:pt>
                <c:pt idx="229">
                  <c:v>7.4241131399754856E-3</c:v>
                </c:pt>
                <c:pt idx="230">
                  <c:v>7.4331532204374717E-3</c:v>
                </c:pt>
                <c:pt idx="231">
                  <c:v>7.4561114546817242E-3</c:v>
                </c:pt>
                <c:pt idx="232">
                  <c:v>7.4787423547495457E-3</c:v>
                </c:pt>
                <c:pt idx="233">
                  <c:v>7.4879379280934355E-3</c:v>
                </c:pt>
                <c:pt idx="234">
                  <c:v>7.4971594167960731E-3</c:v>
                </c:pt>
                <c:pt idx="235">
                  <c:v>7.515843535415013E-3</c:v>
                </c:pt>
                <c:pt idx="236">
                  <c:v>7.534304526896074E-3</c:v>
                </c:pt>
                <c:pt idx="237">
                  <c:v>7.5436555932029137E-3</c:v>
                </c:pt>
                <c:pt idx="238">
                  <c:v>7.5530325749495475E-3</c:v>
                </c:pt>
                <c:pt idx="239">
                  <c:v>7.562435472298068E-3</c:v>
                </c:pt>
                <c:pt idx="240">
                  <c:v>7.581485122745887E-3</c:v>
                </c:pt>
                <c:pt idx="241">
                  <c:v>7.6003062164142765E-3</c:v>
                </c:pt>
                <c:pt idx="242">
                  <c:v>7.6098386912049065E-3</c:v>
                </c:pt>
                <c:pt idx="243">
                  <c:v>7.6193970814353307E-3</c:v>
                </c:pt>
                <c:pt idx="244">
                  <c:v>7.6289855092004366E-3</c:v>
                </c:pt>
                <c:pt idx="245">
                  <c:v>7.6484832094503305E-3</c:v>
                </c:pt>
                <c:pt idx="246">
                  <c:v>7.6678291992482439E-3</c:v>
                </c:pt>
                <c:pt idx="247">
                  <c:v>7.6776667384803599E-3</c:v>
                </c:pt>
                <c:pt idx="248">
                  <c:v>7.687554924343809E-3</c:v>
                </c:pt>
                <c:pt idx="249">
                  <c:v>7.6974937570006841E-3</c:v>
                </c:pt>
                <c:pt idx="250">
                  <c:v>7.7177034248647018E-3</c:v>
                </c:pt>
                <c:pt idx="251">
                  <c:v>7.7377555544277943E-3</c:v>
                </c:pt>
                <c:pt idx="252">
                  <c:v>7.7479476206465669E-3</c:v>
                </c:pt>
                <c:pt idx="253">
                  <c:v>7.7581903334156266E-3</c:v>
                </c:pt>
                <c:pt idx="254">
                  <c:v>7.7684836930591583E-3</c:v>
                </c:pt>
                <c:pt idx="255">
                  <c:v>7.7894054610749839E-3</c:v>
                </c:pt>
                <c:pt idx="256">
                  <c:v>7.8101635987570805E-3</c:v>
                </c:pt>
                <c:pt idx="257">
                  <c:v>7.8207101919625099E-3</c:v>
                </c:pt>
                <c:pt idx="258">
                  <c:v>7.8313074320424114E-3</c:v>
                </c:pt>
                <c:pt idx="259">
                  <c:v>7.8419553188346924E-3</c:v>
                </c:pt>
                <c:pt idx="260">
                  <c:v>7.8635893225117073E-3</c:v>
                </c:pt>
                <c:pt idx="261">
                  <c:v>7.8850533335328432E-3</c:v>
                </c:pt>
                <c:pt idx="262">
                  <c:v>7.8959544541301607E-3</c:v>
                </c:pt>
                <c:pt idx="263">
                  <c:v>7.9069062215209041E-3</c:v>
                </c:pt>
                <c:pt idx="264">
                  <c:v>7.9179086357861195E-3</c:v>
                </c:pt>
                <c:pt idx="265">
                  <c:v>7.9402550136594332E-3</c:v>
                </c:pt>
                <c:pt idx="266">
                  <c:v>7.9624247604570542E-3</c:v>
                </c:pt>
                <c:pt idx="267">
                  <c:v>7.9736804086083524E-3</c:v>
                </c:pt>
                <c:pt idx="268">
                  <c:v>7.9849867036341227E-3</c:v>
                </c:pt>
                <c:pt idx="269">
                  <c:v>7.9963436454533188E-3</c:v>
                </c:pt>
                <c:pt idx="270">
                  <c:v>8.0194025392458616E-3</c:v>
                </c:pt>
                <c:pt idx="271">
                  <c:v>8.0422778809885465E-3</c:v>
                </c:pt>
                <c:pt idx="272">
                  <c:v>8.0538880569369642E-3</c:v>
                </c:pt>
                <c:pt idx="273">
                  <c:v>8.065548879759854E-3</c:v>
                </c:pt>
                <c:pt idx="274">
                  <c:v>8.0772603494572159E-3</c:v>
                </c:pt>
                <c:pt idx="275">
                  <c:v>8.1010319041337677E-3</c:v>
                </c:pt>
                <c:pt idx="276">
                  <c:v>8.1246126967482457E-3</c:v>
                </c:pt>
                <c:pt idx="277">
                  <c:v>8.1365774008179681E-3</c:v>
                </c:pt>
                <c:pt idx="278">
                  <c:v>8.1485927516811163E-3</c:v>
                </c:pt>
                <c:pt idx="279">
                  <c:v>8.1606587494997829E-3</c:v>
                </c:pt>
                <c:pt idx="280">
                  <c:v>8.1851431132669763E-3</c:v>
                </c:pt>
                <c:pt idx="281">
                  <c:v>8.2094292096002164E-3</c:v>
                </c:pt>
                <c:pt idx="282">
                  <c:v>8.2217484418722897E-3</c:v>
                </c:pt>
                <c:pt idx="283">
                  <c:v>8.2341183210188351E-3</c:v>
                </c:pt>
                <c:pt idx="284">
                  <c:v>8.2465388472019452E-3</c:v>
                </c:pt>
                <c:pt idx="285">
                  <c:v>8.2717361718054327E-3</c:v>
                </c:pt>
                <c:pt idx="286">
                  <c:v>8.2967274210032915E-3</c:v>
                </c:pt>
                <c:pt idx="287">
                  <c:v>8.3094011818019009E-3</c:v>
                </c:pt>
                <c:pt idx="288">
                  <c:v>8.3221255896370749E-3</c:v>
                </c:pt>
                <c:pt idx="289">
                  <c:v>8.3349006443467211E-3</c:v>
                </c:pt>
                <c:pt idx="290">
                  <c:v>8.3608110850711785E-3</c:v>
                </c:pt>
                <c:pt idx="291">
                  <c:v>8.3865073329836282E-3</c:v>
                </c:pt>
                <c:pt idx="292">
                  <c:v>8.3995356225519124E-3</c:v>
                </c:pt>
                <c:pt idx="293">
                  <c:v>8.4126145591567614E-3</c:v>
                </c:pt>
                <c:pt idx="294">
                  <c:v>8.4257441427171287E-3</c:v>
                </c:pt>
                <c:pt idx="295">
                  <c:v>8.4523678584943109E-3</c:v>
                </c:pt>
                <c:pt idx="296">
                  <c:v>8.4787689471621519E-3</c:v>
                </c:pt>
                <c:pt idx="297">
                  <c:v>8.4921517658242962E-3</c:v>
                </c:pt>
                <c:pt idx="298">
                  <c:v>8.5055852315230052E-3</c:v>
                </c:pt>
                <c:pt idx="299">
                  <c:v>8.5190693442582788E-3</c:v>
                </c:pt>
                <c:pt idx="300">
                  <c:v>8.5464064976940417E-3</c:v>
                </c:pt>
                <c:pt idx="301">
                  <c:v>8.5735122655650198E-3</c:v>
                </c:pt>
                <c:pt idx="302">
                  <c:v>8.5872496135641629E-3</c:v>
                </c:pt>
                <c:pt idx="303">
                  <c:v>8.6010376085998708E-3</c:v>
                </c:pt>
                <c:pt idx="304">
                  <c:v>8.6148762507531895E-3</c:v>
                </c:pt>
                <c:pt idx="305">
                  <c:v>8.642927008424655E-3</c:v>
                </c:pt>
                <c:pt idx="306">
                  <c:v>8.6707372901373425E-3</c:v>
                </c:pt>
                <c:pt idx="307">
                  <c:v>8.6848291677166234E-3</c:v>
                </c:pt>
                <c:pt idx="308">
                  <c:v>8.6989716924135152E-3</c:v>
                </c:pt>
                <c:pt idx="309">
                  <c:v>8.7131648642280179E-3</c:v>
                </c:pt>
                <c:pt idx="310">
                  <c:v>8.7419293965484979E-3</c:v>
                </c:pt>
                <c:pt idx="311">
                  <c:v>8.7704440227431846E-3</c:v>
                </c:pt>
                <c:pt idx="312">
                  <c:v>8.7848904302267883E-3</c:v>
                </c:pt>
                <c:pt idx="313">
                  <c:v>8.7993713606704382E-3</c:v>
                </c:pt>
                <c:pt idx="314">
                  <c:v>8.8138223173628294E-3</c:v>
                </c:pt>
                <c:pt idx="315">
                  <c:v>8.8572823411268153E-3</c:v>
                </c:pt>
                <c:pt idx="316">
                  <c:v>8.8995600010266518E-3</c:v>
                </c:pt>
                <c:pt idx="317">
                  <c:v>8.913688272195186E-3</c:v>
                </c:pt>
                <c:pt idx="318">
                  <c:v>8.9491075637054829E-3</c:v>
                </c:pt>
                <c:pt idx="319">
                  <c:v>8.9836381582708569E-3</c:v>
                </c:pt>
                <c:pt idx="320">
                  <c:v>8.9974898415812188E-3</c:v>
                </c:pt>
                <c:pt idx="321">
                  <c:v>9.0112954267396184E-3</c:v>
                </c:pt>
                <c:pt idx="322">
                  <c:v>9.0389767720592644E-3</c:v>
                </c:pt>
                <c:pt idx="323">
                  <c:v>9.0660567878797504E-3</c:v>
                </c:pt>
                <c:pt idx="324">
                  <c:v>9.0796318830888012E-3</c:v>
                </c:pt>
                <c:pt idx="325">
                  <c:v>9.0931608803079822E-3</c:v>
                </c:pt>
                <c:pt idx="326">
                  <c:v>9.1066437794562471E-3</c:v>
                </c:pt>
                <c:pt idx="327">
                  <c:v>9.1336844674609168E-3</c:v>
                </c:pt>
                <c:pt idx="328">
                  <c:v>9.1601143957453779E-3</c:v>
                </c:pt>
                <c:pt idx="329">
                  <c:v>9.1733668047011552E-3</c:v>
                </c:pt>
                <c:pt idx="330">
                  <c:v>9.1865731155860164E-3</c:v>
                </c:pt>
                <c:pt idx="331">
                  <c:v>9.1997333284810079E-3</c:v>
                </c:pt>
                <c:pt idx="332">
                  <c:v>9.2261332935232136E-3</c:v>
                </c:pt>
                <c:pt idx="333">
                  <c:v>9.2519131989465819E-3</c:v>
                </c:pt>
                <c:pt idx="334">
                  <c:v>9.2648429214059469E-3</c:v>
                </c:pt>
                <c:pt idx="335">
                  <c:v>9.2777265457133495E-3</c:v>
                </c:pt>
                <c:pt idx="336">
                  <c:v>9.2905640718687899E-3</c:v>
                </c:pt>
                <c:pt idx="337">
                  <c:v>9.3163232451942708E-3</c:v>
                </c:pt>
                <c:pt idx="338">
                  <c:v>9.3414531957003444E-3</c:v>
                </c:pt>
                <c:pt idx="339">
                  <c:v>9.3540602313391119E-3</c:v>
                </c:pt>
                <c:pt idx="340">
                  <c:v>9.3666211688259171E-3</c:v>
                </c:pt>
                <c:pt idx="341">
                  <c:v>9.3791360082418063E-3</c:v>
                </c:pt>
                <c:pt idx="342">
                  <c:v>9.4042543173681707E-3</c:v>
                </c:pt>
                <c:pt idx="343">
                  <c:v>9.4287343843046934E-3</c:v>
                </c:pt>
                <c:pt idx="344">
                  <c:v>9.4410187329607709E-3</c:v>
                </c:pt>
                <c:pt idx="345">
                  <c:v>9.4532569834648861E-3</c:v>
                </c:pt>
                <c:pt idx="346">
                  <c:v>9.465449135817039E-3</c:v>
                </c:pt>
                <c:pt idx="347">
                  <c:v>9.4899265051821384E-3</c:v>
                </c:pt>
                <c:pt idx="348">
                  <c:v>9.5137567633007958E-3</c:v>
                </c:pt>
                <c:pt idx="349">
                  <c:v>9.5257184247310445E-3</c:v>
                </c:pt>
                <c:pt idx="350">
                  <c:v>9.5376339878472383E-3</c:v>
                </c:pt>
                <c:pt idx="351">
                  <c:v>9.5495034529735623E-3</c:v>
                </c:pt>
                <c:pt idx="352">
                  <c:v>9.5733398038814581E-3</c:v>
                </c:pt>
                <c:pt idx="353">
                  <c:v>9.5965203309056335E-3</c:v>
                </c:pt>
                <c:pt idx="354">
                  <c:v>9.6081593048669145E-3</c:v>
                </c:pt>
                <c:pt idx="355">
                  <c:v>9.6197521806762332E-3</c:v>
                </c:pt>
                <c:pt idx="356">
                  <c:v>9.6312989580904507E-3</c:v>
                </c:pt>
                <c:pt idx="357">
                  <c:v>9.6544942087924603E-3</c:v>
                </c:pt>
                <c:pt idx="358">
                  <c:v>9.6770250857414197E-3</c:v>
                </c:pt>
                <c:pt idx="359">
                  <c:v>9.6883413720716405E-3</c:v>
                </c:pt>
                <c:pt idx="360">
                  <c:v>9.6996115600878063E-3</c:v>
                </c:pt>
                <c:pt idx="361">
                  <c:v>9.7108356497899173E-3</c:v>
                </c:pt>
                <c:pt idx="362">
                  <c:v>9.73338971540357E-3</c:v>
                </c:pt>
                <c:pt idx="363">
                  <c:v>9.7552710262682751E-3</c:v>
                </c:pt>
                <c:pt idx="364">
                  <c:v>9.7662646246432505E-3</c:v>
                </c:pt>
                <c:pt idx="365">
                  <c:v>9.7772121247852173E-3</c:v>
                </c:pt>
                <c:pt idx="366">
                  <c:v>9.7881135266131292E-3</c:v>
                </c:pt>
                <c:pt idx="367">
                  <c:v>9.8100263193382879E-3</c:v>
                </c:pt>
                <c:pt idx="368">
                  <c:v>9.8312581510273667E-3</c:v>
                </c:pt>
                <c:pt idx="369">
                  <c:v>9.8419290612850041E-3</c:v>
                </c:pt>
                <c:pt idx="370">
                  <c:v>9.8525538733096329E-3</c:v>
                </c:pt>
                <c:pt idx="371">
                  <c:v>9.8631325870202069E-3</c:v>
                </c:pt>
                <c:pt idx="372">
                  <c:v>9.8844040163011595E-3</c:v>
                </c:pt>
                <c:pt idx="373">
                  <c:v>9.904986458478815E-3</c:v>
                </c:pt>
                <c:pt idx="374">
                  <c:v>9.9153475577384853E-3</c:v>
                </c:pt>
                <c:pt idx="375">
                  <c:v>9.9257269446861862E-3</c:v>
                </c:pt>
                <c:pt idx="376">
                  <c:v>9.9361374965223348E-3</c:v>
                </c:pt>
                <c:pt idx="377">
                  <c:v>9.9573341105496666E-3</c:v>
                </c:pt>
                <c:pt idx="378">
                  <c:v>9.978091353075591E-3</c:v>
                </c:pt>
                <c:pt idx="379">
                  <c:v>9.9886577294350243E-3</c:v>
                </c:pt>
                <c:pt idx="380">
                  <c:v>9.9992552707639515E-3</c:v>
                </c:pt>
                <c:pt idx="381">
                  <c:v>1.0009883977062373E-2</c:v>
                </c:pt>
                <c:pt idx="382">
                  <c:v>1.0031520962432058E-2</c:v>
                </c:pt>
                <c:pt idx="383">
                  <c:v>1.0052710451383673E-2</c:v>
                </c:pt>
                <c:pt idx="384">
                  <c:v>1.0063494982286425E-2</c:v>
                </c:pt>
                <c:pt idx="385">
                  <c:v>1.0074310678158671E-2</c:v>
                </c:pt>
                <c:pt idx="386">
                  <c:v>1.0085157538919365E-2</c:v>
                </c:pt>
                <c:pt idx="387">
                  <c:v>1.0107235010663093E-2</c:v>
                </c:pt>
                <c:pt idx="388">
                  <c:v>1.0128856631576033E-2</c:v>
                </c:pt>
                <c:pt idx="389">
                  <c:v>1.0139859317184197E-2</c:v>
                </c:pt>
                <c:pt idx="390">
                  <c:v>1.0150893167680808E-2</c:v>
                </c:pt>
                <c:pt idx="391">
                  <c:v>1.0184781208326665E-2</c:v>
                </c:pt>
                <c:pt idx="392">
                  <c:v>1.0217750735019848E-2</c:v>
                </c:pt>
                <c:pt idx="393">
                  <c:v>1.0229002740383963E-2</c:v>
                </c:pt>
                <c:pt idx="394">
                  <c:v>1.0240285910636526E-2</c:v>
                </c:pt>
                <c:pt idx="395">
                  <c:v>1.0263244707706677E-2</c:v>
                </c:pt>
                <c:pt idx="396">
                  <c:v>1.0285730241665902E-2</c:v>
                </c:pt>
                <c:pt idx="397">
                  <c:v>1.0297169236928028E-2</c:v>
                </c:pt>
                <c:pt idx="398">
                  <c:v>1.0308639397159647E-2</c:v>
                </c:pt>
                <c:pt idx="399">
                  <c:v>1.0320140722441806E-2</c:v>
                </c:pt>
                <c:pt idx="400">
                  <c:v>1.0349490017314278E-2</c:v>
                </c:pt>
                <c:pt idx="401">
                  <c:v>1.0378114823800244E-2</c:v>
                </c:pt>
                <c:pt idx="402">
                  <c:v>1.0389803139142506E-2</c:v>
                </c:pt>
                <c:pt idx="403">
                  <c:v>1.0401522619454262E-2</c:v>
                </c:pt>
                <c:pt idx="404">
                  <c:v>1.0425363225210853E-2</c:v>
                </c:pt>
                <c:pt idx="405">
                  <c:v>1.0448712191206688E-2</c:v>
                </c:pt>
                <c:pt idx="406">
                  <c:v>1.0460587496690099E-2</c:v>
                </c:pt>
                <c:pt idx="407">
                  <c:v>1.047249396722405E-2</c:v>
                </c:pt>
                <c:pt idx="408">
                  <c:v>1.0484431602889588E-2</c:v>
                </c:pt>
                <c:pt idx="409">
                  <c:v>1.0508713299220245E-2</c:v>
                </c:pt>
                <c:pt idx="410">
                  <c:v>1.0532493795732956E-2</c:v>
                </c:pt>
                <c:pt idx="411">
                  <c:v>1.0544587256651194E-2</c:v>
                </c:pt>
                <c:pt idx="412">
                  <c:v>1.0556711882538927E-2</c:v>
                </c:pt>
                <c:pt idx="413">
                  <c:v>1.0568867673558247E-2</c:v>
                </c:pt>
                <c:pt idx="414">
                  <c:v>1.0593590587570553E-2</c:v>
                </c:pt>
                <c:pt idx="415">
                  <c:v>1.0617802488221972E-2</c:v>
                </c:pt>
                <c:pt idx="416">
                  <c:v>1.0630114104656085E-2</c:v>
                </c:pt>
                <c:pt idx="417">
                  <c:v>1.0642456886140739E-2</c:v>
                </c:pt>
                <c:pt idx="418">
                  <c:v>1.0654830832675932E-2</c:v>
                </c:pt>
                <c:pt idx="419">
                  <c:v>1.0686390802919499E-2</c:v>
                </c:pt>
                <c:pt idx="420">
                  <c:v>1.071716804183942E-2</c:v>
                </c:pt>
                <c:pt idx="421">
                  <c:v>1.072972897900204E-2</c:v>
                </c:pt>
                <c:pt idx="422">
                  <c:v>1.07423210812152E-2</c:v>
                </c:pt>
                <c:pt idx="423">
                  <c:v>1.0767926820153264E-2</c:v>
                </c:pt>
                <c:pt idx="424">
                  <c:v>1.0793001141383707E-2</c:v>
                </c:pt>
                <c:pt idx="425">
                  <c:v>1.0805749069335846E-2</c:v>
                </c:pt>
                <c:pt idx="426">
                  <c:v>1.0818528162338525E-2</c:v>
                </c:pt>
                <c:pt idx="427">
                  <c:v>1.0831338420391745E-2</c:v>
                </c:pt>
                <c:pt idx="428">
                  <c:v>1.0857385770923397E-2</c:v>
                </c:pt>
                <c:pt idx="429">
                  <c:v>1.088289110432572E-2</c:v>
                </c:pt>
                <c:pt idx="430">
                  <c:v>1.0895857188117919E-2</c:v>
                </c:pt>
                <c:pt idx="431">
                  <c:v>1.090885443712275E-2</c:v>
                </c:pt>
                <c:pt idx="432">
                  <c:v>1.0921871618730927E-2</c:v>
                </c:pt>
                <c:pt idx="433">
                  <c:v>1.0948136052860344E-2</c:v>
                </c:pt>
                <c:pt idx="434">
                  <c:v>1.0973622977896724E-2</c:v>
                </c:pt>
                <c:pt idx="435">
                  <c:v>1.0986470243221635E-2</c:v>
                </c:pt>
                <c:pt idx="436">
                  <c:v>1.0999281278913919E-2</c:v>
                </c:pt>
                <c:pt idx="437">
                  <c:v>1.1012056084730437E-2</c:v>
                </c:pt>
                <c:pt idx="438">
                  <c:v>1.1037818703792576E-2</c:v>
                </c:pt>
                <c:pt idx="439">
                  <c:v>1.1062793010373495E-2</c:v>
                </c:pt>
                <c:pt idx="440">
                  <c:v>1.107538666729746E-2</c:v>
                </c:pt>
                <c:pt idx="441">
                  <c:v>1.1087944094507751E-2</c:v>
                </c:pt>
                <c:pt idx="442">
                  <c:v>1.1100465291842276E-2</c:v>
                </c:pt>
                <c:pt idx="443">
                  <c:v>1.1125726031378329E-2</c:v>
                </c:pt>
                <c:pt idx="444">
                  <c:v>1.1150187783314225E-2</c:v>
                </c:pt>
                <c:pt idx="445">
                  <c:v>1.1162527831675151E-2</c:v>
                </c:pt>
                <c:pt idx="446">
                  <c:v>1.1174831650160311E-2</c:v>
                </c:pt>
                <c:pt idx="447">
                  <c:v>1.1187099238850751E-2</c:v>
                </c:pt>
                <c:pt idx="448">
                  <c:v>1.1211858031754398E-2</c:v>
                </c:pt>
                <c:pt idx="449">
                  <c:v>1.1235807295422173E-2</c:v>
                </c:pt>
                <c:pt idx="450">
                  <c:v>1.1247893734895875E-2</c:v>
                </c:pt>
                <c:pt idx="451">
                  <c:v>1.1259943944655904E-2</c:v>
                </c:pt>
                <c:pt idx="452">
                  <c:v>1.1271957924459119E-2</c:v>
                </c:pt>
                <c:pt idx="453">
                  <c:v>1.1296214701165635E-2</c:v>
                </c:pt>
                <c:pt idx="454">
                  <c:v>1.13196515454006E-2</c:v>
                </c:pt>
                <c:pt idx="455">
                  <c:v>1.1331484375987078E-2</c:v>
                </c:pt>
                <c:pt idx="456">
                  <c:v>1.1343280976697789E-2</c:v>
                </c:pt>
                <c:pt idx="457">
                  <c:v>1.1355041347532735E-2</c:v>
                </c:pt>
                <c:pt idx="458">
                  <c:v>1.1378796035883914E-2</c:v>
                </c:pt>
                <c:pt idx="459">
                  <c:v>1.1401720532114856E-2</c:v>
                </c:pt>
                <c:pt idx="460">
                  <c:v>1.1413299753570971E-2</c:v>
                </c:pt>
                <c:pt idx="461">
                  <c:v>1.1424842745070274E-2</c:v>
                </c:pt>
                <c:pt idx="462">
                  <c:v>1.143634950669381E-2</c:v>
                </c:pt>
                <c:pt idx="463">
                  <c:v>1.1459602032343199E-2</c:v>
                </c:pt>
                <c:pt idx="464">
                  <c:v>1.1482014254268202E-2</c:v>
                </c:pt>
                <c:pt idx="465">
                  <c:v>1.1493339866431862E-2</c:v>
                </c:pt>
                <c:pt idx="466">
                  <c:v>1.1504629248638709E-2</c:v>
                </c:pt>
                <c:pt idx="467">
                  <c:v>1.1515882400888744E-2</c:v>
                </c:pt>
                <c:pt idx="468">
                  <c:v>1.1538632686977451E-2</c:v>
                </c:pt>
                <c:pt idx="469">
                  <c:v>1.1560532710807037E-2</c:v>
                </c:pt>
                <c:pt idx="470">
                  <c:v>1.1571604713435102E-2</c:v>
                </c:pt>
                <c:pt idx="471">
                  <c:v>1.1582640486187401E-2</c:v>
                </c:pt>
                <c:pt idx="472">
                  <c:v>1.1593640028901842E-2</c:v>
                </c:pt>
                <c:pt idx="473">
                  <c:v>1.1615887996355713E-2</c:v>
                </c:pt>
                <c:pt idx="474">
                  <c:v>1.1637275900434618E-2</c:v>
                </c:pt>
                <c:pt idx="475">
                  <c:v>1.1648094293527089E-2</c:v>
                </c:pt>
                <c:pt idx="476">
                  <c:v>1.1658876456500655E-2</c:v>
                </c:pt>
                <c:pt idx="477">
                  <c:v>1.1669622389598455E-2</c:v>
                </c:pt>
                <c:pt idx="478">
                  <c:v>1.1691367957047024E-2</c:v>
                </c:pt>
                <c:pt idx="479">
                  <c:v>1.1712243822259438E-2</c:v>
                </c:pt>
                <c:pt idx="480">
                  <c:v>1.1722808605411084E-2</c:v>
                </c:pt>
                <c:pt idx="481">
                  <c:v>1.1733337158686963E-2</c:v>
                </c:pt>
                <c:pt idx="482">
                  <c:v>1.1743829481924983E-2</c:v>
                </c:pt>
                <c:pt idx="483">
                  <c:v>1.1770448453705395E-2</c:v>
                </c:pt>
                <c:pt idx="484">
                  <c:v>1.1795747648195576E-2</c:v>
                </c:pt>
                <c:pt idx="485">
                  <c:v>1.1806022591449583E-2</c:v>
                </c:pt>
                <c:pt idx="486">
                  <c:v>1.1816261304746778E-2</c:v>
                </c:pt>
                <c:pt idx="487">
                  <c:v>1.1837001819293333E-2</c:v>
                </c:pt>
                <c:pt idx="488">
                  <c:v>1.185685385755697E-2</c:v>
                </c:pt>
                <c:pt idx="489">
                  <c:v>1.1866911420745918E-2</c:v>
                </c:pt>
                <c:pt idx="490">
                  <c:v>1.1876932753815961E-2</c:v>
                </c:pt>
                <c:pt idx="491">
                  <c:v>1.1886917856929191E-2</c:v>
                </c:pt>
                <c:pt idx="492">
                  <c:v>1.1907155714499703E-2</c:v>
                </c:pt>
                <c:pt idx="493">
                  <c:v>1.1926495969003525E-2</c:v>
                </c:pt>
                <c:pt idx="494">
                  <c:v>1.1936299921927462E-2</c:v>
                </c:pt>
                <c:pt idx="495">
                  <c:v>1.1946067644732494E-2</c:v>
                </c:pt>
                <c:pt idx="496">
                  <c:v>1.1955799137580714E-2</c:v>
                </c:pt>
                <c:pt idx="497">
                  <c:v>1.1975534248267843E-2</c:v>
                </c:pt>
                <c:pt idx="498">
                  <c:v>1.1994362808351866E-2</c:v>
                </c:pt>
                <c:pt idx="499">
                  <c:v>1.2003913150767653E-2</c:v>
                </c:pt>
                <c:pt idx="500">
                  <c:v>1.2013427263307674E-2</c:v>
                </c:pt>
                <c:pt idx="501">
                  <c:v>1.2022906456004012E-2</c:v>
                </c:pt>
                <c:pt idx="502">
                  <c:v>1.2042164936296359E-2</c:v>
                </c:pt>
                <c:pt idx="503">
                  <c:v>1.2060534304254578E-2</c:v>
                </c:pt>
                <c:pt idx="504">
                  <c:v>1.2069870345877698E-2</c:v>
                </c:pt>
                <c:pt idx="505">
                  <c:v>1.2079178019519521E-2</c:v>
                </c:pt>
                <c:pt idx="506">
                  <c:v>1.2088457324936908E-2</c:v>
                </c:pt>
                <c:pt idx="507">
                  <c:v>1.2107322962019442E-2</c:v>
                </c:pt>
                <c:pt idx="508">
                  <c:v>1.2125290865253602E-2</c:v>
                </c:pt>
                <c:pt idx="509">
                  <c:v>1.2134428329954039E-2</c:v>
                </c:pt>
                <c:pt idx="510">
                  <c:v>1.2143537426511086E-2</c:v>
                </c:pt>
                <c:pt idx="511">
                  <c:v>1.2152618154843697E-2</c:v>
                </c:pt>
                <c:pt idx="512">
                  <c:v>1.2171090879070647E-2</c:v>
                </c:pt>
                <c:pt idx="513">
                  <c:v>1.2188657386821289E-2</c:v>
                </c:pt>
                <c:pt idx="514">
                  <c:v>1.219759627443695E-2</c:v>
                </c:pt>
                <c:pt idx="515">
                  <c:v>1.2206506793828176E-2</c:v>
                </c:pt>
                <c:pt idx="516">
                  <c:v>1.2215388945076011E-2</c:v>
                </c:pt>
                <c:pt idx="517">
                  <c:v>1.223346868523471E-2</c:v>
                </c:pt>
                <c:pt idx="518">
                  <c:v>1.229445637840443E-2</c:v>
                </c:pt>
                <c:pt idx="519">
                  <c:v>1.2354053956499616E-2</c:v>
                </c:pt>
                <c:pt idx="520">
                  <c:v>1.2412261417413067E-2</c:v>
                </c:pt>
                <c:pt idx="521">
                  <c:v>1.2469078759199672E-2</c:v>
                </c:pt>
                <c:pt idx="522">
                  <c:v>1.2524505979914318E-2</c:v>
                </c:pt>
                <c:pt idx="523">
                  <c:v>1.2578543077638912E-2</c:v>
                </c:pt>
                <c:pt idx="524">
                  <c:v>1.2631190050536405E-2</c:v>
                </c:pt>
                <c:pt idx="525">
                  <c:v>1.2682446896769747E-2</c:v>
                </c:pt>
                <c:pt idx="526">
                  <c:v>1.2732313614636967E-2</c:v>
                </c:pt>
                <c:pt idx="527">
                  <c:v>1.2788471030620086E-2</c:v>
                </c:pt>
                <c:pt idx="528">
                  <c:v>1.2833814069655169E-2</c:v>
                </c:pt>
                <c:pt idx="529">
                  <c:v>1.2879620839010657E-2</c:v>
                </c:pt>
                <c:pt idx="530">
                  <c:v>1.2929718791048208E-2</c:v>
                </c:pt>
                <c:pt idx="531">
                  <c:v>1.2980357199128639E-2</c:v>
                </c:pt>
                <c:pt idx="532">
                  <c:v>1.3031536063981369E-2</c:v>
                </c:pt>
                <c:pt idx="533">
                  <c:v>1.3083255386227751E-2</c:v>
                </c:pt>
                <c:pt idx="534">
                  <c:v>1.313551516657019E-2</c:v>
                </c:pt>
                <c:pt idx="535">
                  <c:v>1.3188315405711084E-2</c:v>
                </c:pt>
                <c:pt idx="536">
                  <c:v>1.3241656104379848E-2</c:v>
                </c:pt>
                <c:pt idx="537">
                  <c:v>1.3295537263224856E-2</c:v>
                </c:pt>
                <c:pt idx="538">
                  <c:v>1.3349958883029553E-2</c:v>
                </c:pt>
                <c:pt idx="539">
                  <c:v>1.3404920964469326E-2</c:v>
                </c:pt>
                <c:pt idx="540">
                  <c:v>1.346042350832762E-2</c:v>
                </c:pt>
                <c:pt idx="541">
                  <c:v>1.3540144423194178E-2</c:v>
                </c:pt>
                <c:pt idx="542">
                  <c:v>1.3596955297757729E-2</c:v>
                </c:pt>
                <c:pt idx="543">
                  <c:v>1.3654306579196085E-2</c:v>
                </c:pt>
                <c:pt idx="544">
                  <c:v>1.3712198267671338E-2</c:v>
                </c:pt>
                <c:pt idx="545">
                  <c:v>1.3770630363588721E-2</c:v>
                </c:pt>
                <c:pt idx="546">
                  <c:v>1.3829602867029278E-2</c:v>
                </c:pt>
                <c:pt idx="547">
                  <c:v>1.3889115778317196E-2</c:v>
                </c:pt>
                <c:pt idx="548">
                  <c:v>1.3949169097857705E-2</c:v>
                </c:pt>
                <c:pt idx="549">
                  <c:v>1.4009762825650807E-2</c:v>
                </c:pt>
                <c:pt idx="550">
                  <c:v>1.4070896962182777E-2</c:v>
                </c:pt>
                <c:pt idx="551">
                  <c:v>1.4132571507696756E-2</c:v>
                </c:pt>
                <c:pt idx="552">
                  <c:v>1.4194786462435882E-2</c:v>
                </c:pt>
                <c:pt idx="553">
                  <c:v>1.4257541826643294E-2</c:v>
                </c:pt>
                <c:pt idx="554">
                  <c:v>1.4320837600562131E-2</c:v>
                </c:pt>
                <c:pt idx="555">
                  <c:v>1.4384673784597624E-2</c:v>
                </c:pt>
                <c:pt idx="556">
                  <c:v>1.4449050378911865E-2</c:v>
                </c:pt>
                <c:pt idx="557">
                  <c:v>1.4513967383910087E-2</c:v>
                </c:pt>
                <c:pt idx="558">
                  <c:v>1.4579424799754381E-2</c:v>
                </c:pt>
                <c:pt idx="559">
                  <c:v>1.464542262684998E-2</c:v>
                </c:pt>
                <c:pt idx="560">
                  <c:v>1.4711960865440021E-2</c:v>
                </c:pt>
                <c:pt idx="561">
                  <c:v>1.4779039515767645E-2</c:v>
                </c:pt>
                <c:pt idx="562">
                  <c:v>1.4846658578238081E-2</c:v>
                </c:pt>
                <c:pt idx="563">
                  <c:v>1.4914818053013423E-2</c:v>
                </c:pt>
                <c:pt idx="564">
                  <c:v>1.4983517940579949E-2</c:v>
                </c:pt>
                <c:pt idx="565">
                  <c:v>1.5052758241099751E-2</c:v>
                </c:pt>
                <c:pt idx="566">
                  <c:v>1.5122538954897013E-2</c:v>
                </c:pt>
                <c:pt idx="567">
                  <c:v>1.5192601922416893E-2</c:v>
                </c:pt>
                <c:pt idx="568">
                  <c:v>1.5262041467599685E-2</c:v>
                </c:pt>
                <c:pt idx="569">
                  <c:v>1.5330777179729527E-2</c:v>
                </c:pt>
                <c:pt idx="570">
                  <c:v>1.5398809058239094E-2</c:v>
                </c:pt>
                <c:pt idx="571">
                  <c:v>1.5466137102885247E-2</c:v>
                </c:pt>
                <c:pt idx="572">
                  <c:v>1.5532761313262755E-2</c:v>
                </c:pt>
                <c:pt idx="573">
                  <c:v>1.5598681688885341E-2</c:v>
                </c:pt>
                <c:pt idx="574">
                  <c:v>1.5663898229509865E-2</c:v>
                </c:pt>
                <c:pt idx="575">
                  <c:v>1.572841093465005E-2</c:v>
                </c:pt>
                <c:pt idx="576">
                  <c:v>1.5792219803981711E-2</c:v>
                </c:pt>
                <c:pt idx="577">
                  <c:v>1.5855324837099616E-2</c:v>
                </c:pt>
                <c:pt idx="578">
                  <c:v>1.591772603367958E-2</c:v>
                </c:pt>
                <c:pt idx="579">
                  <c:v>1.599692193411606E-2</c:v>
                </c:pt>
                <c:pt idx="580">
                  <c:v>1.6057714359996034E-2</c:v>
                </c:pt>
                <c:pt idx="581">
                  <c:v>1.6117802948284465E-2</c:v>
                </c:pt>
                <c:pt idx="582">
                  <c:v>1.6177187698414031E-2</c:v>
                </c:pt>
                <c:pt idx="583">
                  <c:v>1.6235868610141591E-2</c:v>
                </c:pt>
                <c:pt idx="584">
                  <c:v>1.6293845683061914E-2</c:v>
                </c:pt>
                <c:pt idx="585">
                  <c:v>1.6351118916931862E-2</c:v>
                </c:pt>
                <c:pt idx="586">
                  <c:v>1.6407688311346202E-2</c:v>
                </c:pt>
                <c:pt idx="587">
                  <c:v>1.6463553866061797E-2</c:v>
                </c:pt>
                <c:pt idx="588">
                  <c:v>1.6518715580673415E-2</c:v>
                </c:pt>
                <c:pt idx="589">
                  <c:v>1.6573173454856871E-2</c:v>
                </c:pt>
                <c:pt idx="590">
                  <c:v>1.6626927488369025E-2</c:v>
                </c:pt>
                <c:pt idx="591">
                  <c:v>1.6679977680885694E-2</c:v>
                </c:pt>
                <c:pt idx="592">
                  <c:v>1.6732324032001644E-2</c:v>
                </c:pt>
                <c:pt idx="593">
                  <c:v>1.6783966541554785E-2</c:v>
                </c:pt>
                <c:pt idx="594">
                  <c:v>1.6834905209139883E-2</c:v>
                </c:pt>
                <c:pt idx="595">
                  <c:v>1.6900914138554768E-2</c:v>
                </c:pt>
                <c:pt idx="596">
                  <c:v>1.6934671017352354E-2</c:v>
                </c:pt>
                <c:pt idx="597">
                  <c:v>1.6983498157493448E-2</c:v>
                </c:pt>
                <c:pt idx="598">
                  <c:v>1.7031621454450807E-2</c:v>
                </c:pt>
                <c:pt idx="599">
                  <c:v>1.7079040908062337E-2</c:v>
                </c:pt>
                <c:pt idx="600">
                  <c:v>1.7125756518003854E-2</c:v>
                </c:pt>
                <c:pt idx="601">
                  <c:v>1.7171768284113265E-2</c:v>
                </c:pt>
                <c:pt idx="602">
                  <c:v>1.7217076205985338E-2</c:v>
                </c:pt>
                <c:pt idx="603">
                  <c:v>1.7261680283457981E-2</c:v>
                </c:pt>
                <c:pt idx="604">
                  <c:v>1.7305580516207009E-2</c:v>
                </c:pt>
                <c:pt idx="605">
                  <c:v>1.7348776904070329E-2</c:v>
                </c:pt>
                <c:pt idx="606">
                  <c:v>1.739126944664271E-2</c:v>
                </c:pt>
                <c:pt idx="607">
                  <c:v>1.7433058143843105E-2</c:v>
                </c:pt>
                <c:pt idx="608">
                  <c:v>1.747414299534733E-2</c:v>
                </c:pt>
                <c:pt idx="609">
                  <c:v>1.7514524000912246E-2</c:v>
                </c:pt>
                <c:pt idx="610">
                  <c:v>1.755420116037576E-2</c:v>
                </c:pt>
                <c:pt idx="611">
                  <c:v>1.7593174473413686E-2</c:v>
                </c:pt>
                <c:pt idx="612">
                  <c:v>1.7631443939863933E-2</c:v>
                </c:pt>
                <c:pt idx="613">
                  <c:v>1.7669009559402316E-2</c:v>
                </c:pt>
                <c:pt idx="614">
                  <c:v>1.7705871331947787E-2</c:v>
                </c:pt>
                <c:pt idx="615">
                  <c:v>1.7742029257338254E-2</c:v>
                </c:pt>
                <c:pt idx="616">
                  <c:v>1.7777483335087441E-2</c:v>
                </c:pt>
                <c:pt idx="617">
                  <c:v>1.7812233565195346E-2</c:v>
                </c:pt>
                <c:pt idx="618">
                  <c:v>1.7846279947499877E-2</c:v>
                </c:pt>
                <c:pt idx="619">
                  <c:v>1.7879695066644885E-2</c:v>
                </c:pt>
                <c:pt idx="620">
                  <c:v>1.7912910508826041E-2</c:v>
                </c:pt>
                <c:pt idx="621">
                  <c:v>1.7945998859011381E-2</c:v>
                </c:pt>
                <c:pt idx="622">
                  <c:v>1.7978960117038811E-2</c:v>
                </c:pt>
                <c:pt idx="623">
                  <c:v>1.8011794283070426E-2</c:v>
                </c:pt>
                <c:pt idx="624">
                  <c:v>1.8044501356863085E-2</c:v>
                </c:pt>
                <c:pt idx="625">
                  <c:v>1.8077081338578882E-2</c:v>
                </c:pt>
                <c:pt idx="626">
                  <c:v>1.8109534228055724E-2</c:v>
                </c:pt>
                <c:pt idx="627">
                  <c:v>1.814186002529361E-2</c:v>
                </c:pt>
                <c:pt idx="628">
                  <c:v>1.8174058730292542E-2</c:v>
                </c:pt>
                <c:pt idx="629">
                  <c:v>1.8206130342809379E-2</c:v>
                </c:pt>
                <c:pt idx="630">
                  <c:v>1.8238074863168308E-2</c:v>
                </c:pt>
                <c:pt idx="631">
                  <c:v>1.8279874190155757E-2</c:v>
                </c:pt>
                <c:pt idx="632">
                  <c:v>1.8311531386806894E-2</c:v>
                </c:pt>
                <c:pt idx="633">
                  <c:v>1.8343061483735806E-2</c:v>
                </c:pt>
                <c:pt idx="634">
                  <c:v>1.8374464480807411E-2</c:v>
                </c:pt>
                <c:pt idx="635">
                  <c:v>1.8405740377967682E-2</c:v>
                </c:pt>
                <c:pt idx="636">
                  <c:v>1.8436889175081538E-2</c:v>
                </c:pt>
                <c:pt idx="637">
                  <c:v>1.8467910872067932E-2</c:v>
                </c:pt>
                <c:pt idx="638">
                  <c:v>1.8498805468845823E-2</c:v>
                </c:pt>
                <c:pt idx="639">
                  <c:v>1.8529572965307144E-2</c:v>
                </c:pt>
                <c:pt idx="640">
                  <c:v>1.8560213361343839E-2</c:v>
                </c:pt>
                <c:pt idx="641">
                  <c:v>1.8590726656874855E-2</c:v>
                </c:pt>
                <c:pt idx="642">
                  <c:v>1.8621112851765119E-2</c:v>
                </c:pt>
                <c:pt idx="643">
                  <c:v>1.8651371945987615E-2</c:v>
                </c:pt>
                <c:pt idx="644">
                  <c:v>1.8681503939380249E-2</c:v>
                </c:pt>
                <c:pt idx="645">
                  <c:v>1.8711508831916007E-2</c:v>
                </c:pt>
                <c:pt idx="646">
                  <c:v>1.875318981825802E-2</c:v>
                </c:pt>
                <c:pt idx="647">
                  <c:v>1.8782882983078286E-2</c:v>
                </c:pt>
                <c:pt idx="648">
                  <c:v>1.8812449055011227E-2</c:v>
                </c:pt>
                <c:pt idx="649">
                  <c:v>1.8841888033975795E-2</c:v>
                </c:pt>
                <c:pt idx="650">
                  <c:v>1.8871199919890946E-2</c:v>
                </c:pt>
                <c:pt idx="651">
                  <c:v>1.8900384712756679E-2</c:v>
                </c:pt>
                <c:pt idx="652">
                  <c:v>1.8929442412572994E-2</c:v>
                </c:pt>
                <c:pt idx="653">
                  <c:v>1.8958373019339891E-2</c:v>
                </c:pt>
                <c:pt idx="654">
                  <c:v>1.8987176532895278E-2</c:v>
                </c:pt>
                <c:pt idx="655">
                  <c:v>1.90158529533202E-2</c:v>
                </c:pt>
                <c:pt idx="656">
                  <c:v>1.9044402280614658E-2</c:v>
                </c:pt>
                <c:pt idx="657">
                  <c:v>1.9072824514697606E-2</c:v>
                </c:pt>
                <c:pt idx="658">
                  <c:v>1.9101119655406951E-2</c:v>
                </c:pt>
                <c:pt idx="659">
                  <c:v>1.9129287702985831E-2</c:v>
                </c:pt>
                <c:pt idx="660">
                  <c:v>1.9157328657110062E-2</c:v>
                </c:pt>
                <c:pt idx="661">
                  <c:v>1.9185242518022783E-2</c:v>
                </c:pt>
                <c:pt idx="662">
                  <c:v>1.92130292855619E-2</c:v>
                </c:pt>
                <c:pt idx="663">
                  <c:v>1.9240688959646368E-2</c:v>
                </c:pt>
                <c:pt idx="664">
                  <c:v>1.9268221540357233E-2</c:v>
                </c:pt>
                <c:pt idx="665">
                  <c:v>1.9295627027613449E-2</c:v>
                </c:pt>
                <c:pt idx="666">
                  <c:v>1.9322905421415015E-2</c:v>
                </c:pt>
                <c:pt idx="667">
                  <c:v>1.935005672159984E-2</c:v>
                </c:pt>
                <c:pt idx="668">
                  <c:v>1.9377080928330015E-2</c:v>
                </c:pt>
                <c:pt idx="669">
                  <c:v>1.9403978041524494E-2</c:v>
                </c:pt>
                <c:pt idx="670">
                  <c:v>1.9430747939046533E-2</c:v>
                </c:pt>
                <c:pt idx="671">
                  <c:v>1.9457370362324644E-2</c:v>
                </c:pt>
                <c:pt idx="672">
                  <c:v>1.9483829812311226E-2</c:v>
                </c:pt>
                <c:pt idx="673">
                  <c:v>1.951012628900628E-2</c:v>
                </c:pt>
                <c:pt idx="674">
                  <c:v>1.9536259792409805E-2</c:v>
                </c:pt>
                <c:pt idx="675">
                  <c:v>1.9562230322278662E-2</c:v>
                </c:pt>
                <c:pt idx="676">
                  <c:v>1.9588037878855991E-2</c:v>
                </c:pt>
                <c:pt idx="677">
                  <c:v>1.9613682461898652E-2</c:v>
                </c:pt>
                <c:pt idx="678">
                  <c:v>1.9639164071406645E-2</c:v>
                </c:pt>
                <c:pt idx="679">
                  <c:v>1.9664482707461017E-2</c:v>
                </c:pt>
                <c:pt idx="680">
                  <c:v>1.9689638369980722E-2</c:v>
                </c:pt>
                <c:pt idx="681">
                  <c:v>1.9714631058884713E-2</c:v>
                </c:pt>
                <c:pt idx="682">
                  <c:v>1.9739460774091944E-2</c:v>
                </c:pt>
                <c:pt idx="683">
                  <c:v>1.9764127515602414E-2</c:v>
                </c:pt>
                <c:pt idx="684">
                  <c:v>1.9788631283497171E-2</c:v>
                </c:pt>
                <c:pt idx="685">
                  <c:v>1.9812972077695168E-2</c:v>
                </c:pt>
                <c:pt idx="686">
                  <c:v>1.9837149898115358E-2</c:v>
                </c:pt>
                <c:pt idx="687">
                  <c:v>1.9861164744676696E-2</c:v>
                </c:pt>
                <c:pt idx="688">
                  <c:v>1.9885016617460227E-2</c:v>
                </c:pt>
                <c:pt idx="689">
                  <c:v>1.9908705516384906E-2</c:v>
                </c:pt>
                <c:pt idx="690">
                  <c:v>1.9932231441450732E-2</c:v>
                </c:pt>
                <c:pt idx="691">
                  <c:v>1.9955594392495613E-2</c:v>
                </c:pt>
                <c:pt idx="692">
                  <c:v>1.9978794369681641E-2</c:v>
                </c:pt>
                <c:pt idx="693">
                  <c:v>2.0001831372846723E-2</c:v>
                </c:pt>
                <c:pt idx="694">
                  <c:v>2.0024705401990861E-2</c:v>
                </c:pt>
                <c:pt idx="695">
                  <c:v>2.00474164571951E-2</c:v>
                </c:pt>
                <c:pt idx="696">
                  <c:v>2.0069964538216301E-2</c:v>
                </c:pt>
                <c:pt idx="697">
                  <c:v>2.009234964513551E-2</c:v>
                </c:pt>
                <c:pt idx="698">
                  <c:v>2.0114571777871681E-2</c:v>
                </c:pt>
                <c:pt idx="699">
                  <c:v>2.0136630936505862E-2</c:v>
                </c:pt>
                <c:pt idx="700">
                  <c:v>2.0158527120957004E-2</c:v>
                </c:pt>
                <c:pt idx="701">
                  <c:v>2.0180260331144062E-2</c:v>
                </c:pt>
                <c:pt idx="702">
                  <c:v>2.0201830567148082E-2</c:v>
                </c:pt>
                <c:pt idx="703">
                  <c:v>2.0223237828725926E-2</c:v>
                </c:pt>
                <c:pt idx="704">
                  <c:v>2.0244482116201779E-2</c:v>
                </c:pt>
                <c:pt idx="705">
                  <c:v>2.0265563429170408E-2</c:v>
                </c:pt>
                <c:pt idx="706">
                  <c:v>2.0286481767793907E-2</c:v>
                </c:pt>
                <c:pt idx="707">
                  <c:v>2.0307237132072276E-2</c:v>
                </c:pt>
                <c:pt idx="708">
                  <c:v>2.0327829521924468E-2</c:v>
                </c:pt>
                <c:pt idx="709">
                  <c:v>2.0348258937269437E-2</c:v>
                </c:pt>
                <c:pt idx="710">
                  <c:v>2.0368525378188229E-2</c:v>
                </c:pt>
                <c:pt idx="711">
                  <c:v>2.0388628844599799E-2</c:v>
                </c:pt>
                <c:pt idx="712">
                  <c:v>2.0408569336504145E-2</c:v>
                </c:pt>
                <c:pt idx="713">
                  <c:v>2.0428346853820223E-2</c:v>
                </c:pt>
                <c:pt idx="714">
                  <c:v>2.0447961396548031E-2</c:v>
                </c:pt>
                <c:pt idx="715">
                  <c:v>2.0467412964606524E-2</c:v>
                </c:pt>
                <c:pt idx="716">
                  <c:v>2.0486701558076748E-2</c:v>
                </c:pt>
                <c:pt idx="717">
                  <c:v>2.0505827176877656E-2</c:v>
                </c:pt>
                <c:pt idx="718">
                  <c:v>2.0524789821009248E-2</c:v>
                </c:pt>
                <c:pt idx="719">
                  <c:v>2.0543589490471525E-2</c:v>
                </c:pt>
                <c:pt idx="720">
                  <c:v>2.0562226185021348E-2</c:v>
                </c:pt>
                <c:pt idx="721">
                  <c:v>2.0580699904982902E-2</c:v>
                </c:pt>
                <c:pt idx="722">
                  <c:v>2.0599010650113048E-2</c:v>
                </c:pt>
                <c:pt idx="723">
                  <c:v>2.061714386044744E-2</c:v>
                </c:pt>
                <c:pt idx="724">
                  <c:v>2.0635080505103653E-2</c:v>
                </c:pt>
                <c:pt idx="725">
                  <c:v>2.0652820469320154E-2</c:v>
                </c:pt>
                <c:pt idx="726">
                  <c:v>2.0670363753096943E-2</c:v>
                </c:pt>
                <c:pt idx="727">
                  <c:v>2.0687710356434019E-2</c:v>
                </c:pt>
                <c:pt idx="728">
                  <c:v>2.070486027916929E-2</c:v>
                </c:pt>
                <c:pt idx="729">
                  <c:v>2.0721813521383803E-2</c:v>
                </c:pt>
                <c:pt idx="730">
                  <c:v>2.073857008299651E-2</c:v>
                </c:pt>
                <c:pt idx="731">
                  <c:v>2.0755129964088459E-2</c:v>
                </c:pt>
                <c:pt idx="732">
                  <c:v>2.0771493164497556E-2</c:v>
                </c:pt>
                <c:pt idx="733">
                  <c:v>2.0787659684304849E-2</c:v>
                </c:pt>
                <c:pt idx="734">
                  <c:v>2.080362952342929E-2</c:v>
                </c:pt>
                <c:pt idx="735">
                  <c:v>2.0821639934546221E-2</c:v>
                </c:pt>
                <c:pt idx="736">
                  <c:v>2.083718831501824E-2</c:v>
                </c:pt>
                <c:pt idx="737">
                  <c:v>2.0852540014645315E-2</c:v>
                </c:pt>
                <c:pt idx="738">
                  <c:v>2.0867695033589539E-2</c:v>
                </c:pt>
                <c:pt idx="739">
                  <c:v>2.0882653371607773E-2</c:v>
                </c:pt>
                <c:pt idx="740">
                  <c:v>2.089741502886211E-2</c:v>
                </c:pt>
                <c:pt idx="741">
                  <c:v>2.0911980005271502E-2</c:v>
                </c:pt>
                <c:pt idx="742">
                  <c:v>2.0926348300754904E-2</c:v>
                </c:pt>
                <c:pt idx="743">
                  <c:v>2.0940519915393363E-2</c:v>
                </c:pt>
                <c:pt idx="744">
                  <c:v>2.0954494849105831E-2</c:v>
                </c:pt>
                <c:pt idx="745">
                  <c:v>2.0968273101811263E-2</c:v>
                </c:pt>
                <c:pt idx="746">
                  <c:v>2.0981854673590705E-2</c:v>
                </c:pt>
                <c:pt idx="747">
                  <c:v>2.0995239564363111E-2</c:v>
                </c:pt>
                <c:pt idx="748">
                  <c:v>2.1008427774209526E-2</c:v>
                </c:pt>
                <c:pt idx="749">
                  <c:v>2.1021419302886812E-2</c:v>
                </c:pt>
                <c:pt idx="750">
                  <c:v>2.1034214150557062E-2</c:v>
                </c:pt>
                <c:pt idx="751">
                  <c:v>2.1046812317220276E-2</c:v>
                </c:pt>
                <c:pt idx="752">
                  <c:v>2.105921380271436E-2</c:v>
                </c:pt>
                <c:pt idx="753">
                  <c:v>2.1071418607120362E-2</c:v>
                </c:pt>
                <c:pt idx="754">
                  <c:v>2.1083426730438282E-2</c:v>
                </c:pt>
                <c:pt idx="755">
                  <c:v>2.1095238172506026E-2</c:v>
                </c:pt>
                <c:pt idx="756">
                  <c:v>2.1106852933485687E-2</c:v>
                </c:pt>
                <c:pt idx="757">
                  <c:v>2.1118271013215173E-2</c:v>
                </c:pt>
                <c:pt idx="758">
                  <c:v>2.1129492411694484E-2</c:v>
                </c:pt>
                <c:pt idx="759">
                  <c:v>2.1140517129004666E-2</c:v>
                </c:pt>
                <c:pt idx="760">
                  <c:v>2.1151345165064672E-2</c:v>
                </c:pt>
                <c:pt idx="761">
                  <c:v>2.1161976519874504E-2</c:v>
                </c:pt>
                <c:pt idx="762">
                  <c:v>2.117241119343416E-2</c:v>
                </c:pt>
                <c:pt idx="763">
                  <c:v>2.1182649185581548E-2</c:v>
                </c:pt>
                <c:pt idx="764">
                  <c:v>2.1192690496559807E-2</c:v>
                </c:pt>
                <c:pt idx="765">
                  <c:v>2.1202535126044753E-2</c:v>
                </c:pt>
                <c:pt idx="766">
                  <c:v>2.1212183074279523E-2</c:v>
                </c:pt>
                <c:pt idx="767">
                  <c:v>2.1221634341183071E-2</c:v>
                </c:pt>
                <c:pt idx="768">
                  <c:v>2.1230888926593305E-2</c:v>
                </c:pt>
                <c:pt idx="769">
                  <c:v>2.1239946830753365E-2</c:v>
                </c:pt>
                <c:pt idx="770">
                  <c:v>2.124880805342011E-2</c:v>
                </c:pt>
                <c:pt idx="771">
                  <c:v>2.1257472594674587E-2</c:v>
                </c:pt>
                <c:pt idx="772">
                  <c:v>2.1265940454516796E-2</c:v>
                </c:pt>
                <c:pt idx="773">
                  <c:v>2.1274211632865692E-2</c:v>
                </c:pt>
                <c:pt idx="774">
                  <c:v>2.1282286129721273E-2</c:v>
                </c:pt>
                <c:pt idx="775">
                  <c:v>2.1290307346427673E-2</c:v>
                </c:pt>
                <c:pt idx="776">
                  <c:v>2.1298462720987787E-2</c:v>
                </c:pt>
                <c:pt idx="777">
                  <c:v>2.1306753382457355E-2</c:v>
                </c:pt>
                <c:pt idx="778">
                  <c:v>2.1315179330755329E-2</c:v>
                </c:pt>
                <c:pt idx="779">
                  <c:v>2.1323740566124849E-2</c:v>
                </c:pt>
                <c:pt idx="780">
                  <c:v>2.1332437088403822E-2</c:v>
                </c:pt>
                <c:pt idx="781">
                  <c:v>2.1341268897592247E-2</c:v>
                </c:pt>
                <c:pt idx="782">
                  <c:v>2.1350235993771172E-2</c:v>
                </c:pt>
                <c:pt idx="783">
                  <c:v>2.1359338376940595E-2</c:v>
                </c:pt>
                <c:pt idx="784">
                  <c:v>2.1368576047181564E-2</c:v>
                </c:pt>
                <c:pt idx="785">
                  <c:v>2.1377949004331986E-2</c:v>
                </c:pt>
                <c:pt idx="786">
                  <c:v>2.1387457248472908E-2</c:v>
                </c:pt>
                <c:pt idx="787">
                  <c:v>2.139710077976642E-2</c:v>
                </c:pt>
                <c:pt idx="788">
                  <c:v>2.1406879597969386E-2</c:v>
                </c:pt>
                <c:pt idx="789">
                  <c:v>2.1416793703243897E-2</c:v>
                </c:pt>
                <c:pt idx="790">
                  <c:v>2.1426843095589954E-2</c:v>
                </c:pt>
                <c:pt idx="791">
                  <c:v>2.1437027774926509E-2</c:v>
                </c:pt>
                <c:pt idx="792">
                  <c:v>2.1447347741496703E-2</c:v>
                </c:pt>
                <c:pt idx="793">
                  <c:v>2.1457802995057396E-2</c:v>
                </c:pt>
                <c:pt idx="794">
                  <c:v>2.1468393535689634E-2</c:v>
                </c:pt>
                <c:pt idx="795">
                  <c:v>2.1479119363474464E-2</c:v>
                </c:pt>
                <c:pt idx="796">
                  <c:v>2.1489980478411885E-2</c:v>
                </c:pt>
                <c:pt idx="797">
                  <c:v>2.1500976880420852E-2</c:v>
                </c:pt>
                <c:pt idx="798">
                  <c:v>2.1512108569582411E-2</c:v>
                </c:pt>
                <c:pt idx="799">
                  <c:v>2.1523375545977608E-2</c:v>
                </c:pt>
                <c:pt idx="800">
                  <c:v>2.1534777809525396E-2</c:v>
                </c:pt>
                <c:pt idx="801">
                  <c:v>2.1546315360225776E-2</c:v>
                </c:pt>
                <c:pt idx="802">
                  <c:v>2.1557988198159794E-2</c:v>
                </c:pt>
                <c:pt idx="803">
                  <c:v>2.1569796323246404E-2</c:v>
                </c:pt>
                <c:pt idx="804">
                  <c:v>2.1581739735647698E-2</c:v>
                </c:pt>
                <c:pt idx="805">
                  <c:v>2.1593818435201584E-2</c:v>
                </c:pt>
                <c:pt idx="806">
                  <c:v>2.1606032422070154E-2</c:v>
                </c:pt>
                <c:pt idx="807">
                  <c:v>2.1618381696172362E-2</c:v>
                </c:pt>
                <c:pt idx="808">
                  <c:v>2.1630866257508208E-2</c:v>
                </c:pt>
                <c:pt idx="809">
                  <c:v>2.1643486106239784E-2</c:v>
                </c:pt>
                <c:pt idx="810">
                  <c:v>2.1656241242204999E-2</c:v>
                </c:pt>
                <c:pt idx="811">
                  <c:v>2.1669131665484898E-2</c:v>
                </c:pt>
                <c:pt idx="812">
                  <c:v>2.1682157376160527E-2</c:v>
                </c:pt>
                <c:pt idx="813">
                  <c:v>2.169531837415084E-2</c:v>
                </c:pt>
                <c:pt idx="814">
                  <c:v>2.1708614659536885E-2</c:v>
                </c:pt>
                <c:pt idx="815">
                  <c:v>2.1722046232237613E-2</c:v>
                </c:pt>
                <c:pt idx="816">
                  <c:v>2.1735613092415118E-2</c:v>
                </c:pt>
                <c:pt idx="817">
                  <c:v>2.1749315239907308E-2</c:v>
                </c:pt>
                <c:pt idx="818">
                  <c:v>2.176315267495732E-2</c:v>
                </c:pt>
                <c:pt idx="819">
                  <c:v>2.1777125397322017E-2</c:v>
                </c:pt>
                <c:pt idx="820">
                  <c:v>2.1791233407163491E-2</c:v>
                </c:pt>
                <c:pt idx="821">
                  <c:v>2.1805476704481741E-2</c:v>
                </c:pt>
                <c:pt idx="822">
                  <c:v>2.1819855289357815E-2</c:v>
                </c:pt>
                <c:pt idx="823">
                  <c:v>2.1834369161710665E-2</c:v>
                </c:pt>
                <c:pt idx="824">
                  <c:v>2.1849018321459246E-2</c:v>
                </c:pt>
                <c:pt idx="825">
                  <c:v>2.1863802768846696E-2</c:v>
                </c:pt>
                <c:pt idx="826">
                  <c:v>2.187872250379197E-2</c:v>
                </c:pt>
                <c:pt idx="827">
                  <c:v>2.189369776937955E-2</c:v>
                </c:pt>
                <c:pt idx="828">
                  <c:v>2.1908556781533584E-2</c:v>
                </c:pt>
                <c:pt idx="829">
                  <c:v>2.1923293404969568E-2</c:v>
                </c:pt>
                <c:pt idx="830">
                  <c:v>2.193790763976855E-2</c:v>
                </c:pt>
                <c:pt idx="831">
                  <c:v>2.1952399485768437E-2</c:v>
                </c:pt>
                <c:pt idx="832">
                  <c:v>2.1966768943212367E-2</c:v>
                </c:pt>
                <c:pt idx="833">
                  <c:v>2.1981016011938248E-2</c:v>
                </c:pt>
                <c:pt idx="834">
                  <c:v>2.199514069194608E-2</c:v>
                </c:pt>
                <c:pt idx="835">
                  <c:v>2.2009142983154817E-2</c:v>
                </c:pt>
                <c:pt idx="836">
                  <c:v>2.2023022885645505E-2</c:v>
                </c:pt>
                <c:pt idx="837">
                  <c:v>2.2036780399418143E-2</c:v>
                </c:pt>
                <c:pt idx="838">
                  <c:v>2.2050415524391687E-2</c:v>
                </c:pt>
                <c:pt idx="839">
                  <c:v>2.2063928260566135E-2</c:v>
                </c:pt>
                <c:pt idx="840">
                  <c:v>2.2077318607941487E-2</c:v>
                </c:pt>
                <c:pt idx="841">
                  <c:v>2.2090586566436698E-2</c:v>
                </c:pt>
                <c:pt idx="842">
                  <c:v>2.2103732136132814E-2</c:v>
                </c:pt>
                <c:pt idx="843">
                  <c:v>2.2116755317029835E-2</c:v>
                </c:pt>
                <c:pt idx="844">
                  <c:v>2.2129656108965667E-2</c:v>
                </c:pt>
                <c:pt idx="845">
                  <c:v>2.2142434512102405E-2</c:v>
                </c:pt>
                <c:pt idx="846">
                  <c:v>2.2155090526359E-2</c:v>
                </c:pt>
                <c:pt idx="847">
                  <c:v>2.2167624151735454E-2</c:v>
                </c:pt>
                <c:pt idx="848">
                  <c:v>2.2180035388150721E-2</c:v>
                </c:pt>
                <c:pt idx="849">
                  <c:v>2.2192324235685845E-2</c:v>
                </c:pt>
                <c:pt idx="850">
                  <c:v>2.2204490694259782E-2</c:v>
                </c:pt>
                <c:pt idx="851">
                  <c:v>2.2216534763872531E-2</c:v>
                </c:pt>
                <c:pt idx="852">
                  <c:v>2.2228456444605138E-2</c:v>
                </c:pt>
                <c:pt idx="853">
                  <c:v>2.2240255736295511E-2</c:v>
                </c:pt>
                <c:pt idx="854">
                  <c:v>2.2251932639024696E-2</c:v>
                </c:pt>
                <c:pt idx="855">
                  <c:v>2.2263487152792694E-2</c:v>
                </c:pt>
                <c:pt idx="856">
                  <c:v>2.2274919277518457E-2</c:v>
                </c:pt>
                <c:pt idx="857">
                  <c:v>2.2286229013283032E-2</c:v>
                </c:pt>
                <c:pt idx="858">
                  <c:v>2.2297416359924327E-2</c:v>
                </c:pt>
                <c:pt idx="859">
                  <c:v>2.2308481317523388E-2</c:v>
                </c:pt>
                <c:pt idx="860">
                  <c:v>2.231942388616126E-2</c:v>
                </c:pt>
                <c:pt idx="861">
                  <c:v>2.2330244065594806E-2</c:v>
                </c:pt>
                <c:pt idx="862">
                  <c:v>2.2340941856067165E-2</c:v>
                </c:pt>
                <c:pt idx="863">
                  <c:v>2.2351517257416242E-2</c:v>
                </c:pt>
                <c:pt idx="864">
                  <c:v>2.2361970269723086E-2</c:v>
                </c:pt>
                <c:pt idx="865">
                  <c:v>2.2372300892906649E-2</c:v>
                </c:pt>
                <c:pt idx="866">
                  <c:v>2.2382509126966932E-2</c:v>
                </c:pt>
                <c:pt idx="867">
                  <c:v>2.2392594971903934E-2</c:v>
                </c:pt>
                <c:pt idx="868">
                  <c:v>2.2402558427717656E-2</c:v>
                </c:pt>
                <c:pt idx="869">
                  <c:v>2.2412399494327051E-2</c:v>
                </c:pt>
                <c:pt idx="870">
                  <c:v>2.2422118171813166E-2</c:v>
                </c:pt>
                <c:pt idx="871">
                  <c:v>2.2431714460094954E-2</c:v>
                </c:pt>
                <c:pt idx="872">
                  <c:v>2.2441188359334507E-2</c:v>
                </c:pt>
                <c:pt idx="873">
                  <c:v>2.2450539869288688E-2</c:v>
                </c:pt>
                <c:pt idx="874">
                  <c:v>2.2459768990038542E-2</c:v>
                </c:pt>
                <c:pt idx="875">
                  <c:v>2.2468875721665116E-2</c:v>
                </c:pt>
                <c:pt idx="876">
                  <c:v>2.2477860064006316E-2</c:v>
                </c:pt>
                <c:pt idx="877">
                  <c:v>2.248672201714319E-2</c:v>
                </c:pt>
                <c:pt idx="878">
                  <c:v>2.2495461580994691E-2</c:v>
                </c:pt>
                <c:pt idx="879">
                  <c:v>2.2504092169530754E-2</c:v>
                </c:pt>
                <c:pt idx="880">
                  <c:v>2.2512764864608403E-2</c:v>
                </c:pt>
                <c:pt idx="881">
                  <c:v>2.252152273195196E-2</c:v>
                </c:pt>
                <c:pt idx="882">
                  <c:v>2.2530365771237237E-2</c:v>
                </c:pt>
                <c:pt idx="883">
                  <c:v>2.2539293982788422E-2</c:v>
                </c:pt>
                <c:pt idx="884">
                  <c:v>2.2548307366443421E-2</c:v>
                </c:pt>
                <c:pt idx="885">
                  <c:v>2.2557405922202234E-2</c:v>
                </c:pt>
                <c:pt idx="886">
                  <c:v>2.2566589650064861E-2</c:v>
                </c:pt>
                <c:pt idx="887">
                  <c:v>2.2575858550112349E-2</c:v>
                </c:pt>
                <c:pt idx="888">
                  <c:v>2.2585212622344697E-2</c:v>
                </c:pt>
                <c:pt idx="889">
                  <c:v>2.2594651866680859E-2</c:v>
                </c:pt>
                <c:pt idx="890">
                  <c:v>2.2604176283201882E-2</c:v>
                </c:pt>
                <c:pt idx="891">
                  <c:v>2.2619332512329175E-2</c:v>
                </c:pt>
                <c:pt idx="892">
                  <c:v>2.2629064981893137E-2</c:v>
                </c:pt>
                <c:pt idx="893">
                  <c:v>2.2638882634745304E-2</c:v>
                </c:pt>
                <c:pt idx="894">
                  <c:v>2.2648785470885672E-2</c:v>
                </c:pt>
                <c:pt idx="895">
                  <c:v>2.2658773490341254E-2</c:v>
                </c:pt>
                <c:pt idx="896">
                  <c:v>2.266884669313907E-2</c:v>
                </c:pt>
                <c:pt idx="897">
                  <c:v>2.267900507930613E-2</c:v>
                </c:pt>
                <c:pt idx="898">
                  <c:v>2.2689248648815424E-2</c:v>
                </c:pt>
                <c:pt idx="899">
                  <c:v>2.2699577401747998E-2</c:v>
                </c:pt>
                <c:pt idx="900">
                  <c:v>2.2709991338076833E-2</c:v>
                </c:pt>
                <c:pt idx="901">
                  <c:v>2.2720490457882974E-2</c:v>
                </c:pt>
                <c:pt idx="902">
                  <c:v>2.2731074761139412E-2</c:v>
                </c:pt>
                <c:pt idx="903">
                  <c:v>2.2741744247873157E-2</c:v>
                </c:pt>
                <c:pt idx="904">
                  <c:v>2.2752498918138245E-2</c:v>
                </c:pt>
                <c:pt idx="905">
                  <c:v>2.276333877193467E-2</c:v>
                </c:pt>
                <c:pt idx="906">
                  <c:v>2.2774263809262434E-2</c:v>
                </c:pt>
                <c:pt idx="907">
                  <c:v>2.2788595369114262E-2</c:v>
                </c:pt>
                <c:pt idx="908">
                  <c:v>2.2799725890642053E-2</c:v>
                </c:pt>
                <c:pt idx="909">
                  <c:v>2.2810941584435751E-2</c:v>
                </c:pt>
                <c:pt idx="910">
                  <c:v>2.2822242450657448E-2</c:v>
                </c:pt>
                <c:pt idx="911">
                  <c:v>2.2833628489226099E-2</c:v>
                </c:pt>
                <c:pt idx="912">
                  <c:v>2.2845099700060656E-2</c:v>
                </c:pt>
                <c:pt idx="913">
                  <c:v>2.285665608316112E-2</c:v>
                </c:pt>
                <c:pt idx="914">
                  <c:v>2.2868297638689583E-2</c:v>
                </c:pt>
                <c:pt idx="915">
                  <c:v>2.2880024366564999E-2</c:v>
                </c:pt>
                <c:pt idx="916">
                  <c:v>2.2891836266868415E-2</c:v>
                </c:pt>
                <c:pt idx="917">
                  <c:v>2.2903733339518784E-2</c:v>
                </c:pt>
                <c:pt idx="918">
                  <c:v>2.2915715584516105E-2</c:v>
                </c:pt>
                <c:pt idx="919">
                  <c:v>2.292778300186038E-2</c:v>
                </c:pt>
                <c:pt idx="920">
                  <c:v>2.29399355917137E-2</c:v>
                </c:pt>
                <c:pt idx="921">
                  <c:v>2.2952173353913974E-2</c:v>
                </c:pt>
                <c:pt idx="922">
                  <c:v>2.2964496288542247E-2</c:v>
                </c:pt>
                <c:pt idx="923">
                  <c:v>2.2976904395598519E-2</c:v>
                </c:pt>
                <c:pt idx="924">
                  <c:v>2.298939767508279E-2</c:v>
                </c:pt>
                <c:pt idx="925">
                  <c:v>2.3001976126995061E-2</c:v>
                </c:pt>
                <c:pt idx="926">
                  <c:v>2.3014639751416377E-2</c:v>
                </c:pt>
                <c:pt idx="927">
                  <c:v>2.3027388548265693E-2</c:v>
                </c:pt>
                <c:pt idx="928">
                  <c:v>2.3040222517543008E-2</c:v>
                </c:pt>
                <c:pt idx="929">
                  <c:v>2.3053141659329368E-2</c:v>
                </c:pt>
                <c:pt idx="930">
                  <c:v>2.3066141566976395E-2</c:v>
                </c:pt>
                <c:pt idx="931">
                  <c:v>2.3079098854734692E-2</c:v>
                </c:pt>
                <c:pt idx="932">
                  <c:v>2.3091956236256372E-2</c:v>
                </c:pt>
                <c:pt idx="933">
                  <c:v>2.3104713711784575E-2</c:v>
                </c:pt>
                <c:pt idx="934">
                  <c:v>2.311737128107616E-2</c:v>
                </c:pt>
                <c:pt idx="935">
                  <c:v>2.3129928944131128E-2</c:v>
                </c:pt>
                <c:pt idx="936">
                  <c:v>2.3142386701030526E-2</c:v>
                </c:pt>
                <c:pt idx="937">
                  <c:v>2.3154744551693307E-2</c:v>
                </c:pt>
                <c:pt idx="938">
                  <c:v>2.3167002496200517E-2</c:v>
                </c:pt>
                <c:pt idx="939">
                  <c:v>2.317916053447111E-2</c:v>
                </c:pt>
                <c:pt idx="940">
                  <c:v>2.3191218666586133E-2</c:v>
                </c:pt>
                <c:pt idx="941">
                  <c:v>2.3203176892383492E-2</c:v>
                </c:pt>
                <c:pt idx="942">
                  <c:v>2.3215035211944235E-2</c:v>
                </c:pt>
                <c:pt idx="943">
                  <c:v>2.322679362526836E-2</c:v>
                </c:pt>
                <c:pt idx="944">
                  <c:v>2.3238452132355869E-2</c:v>
                </c:pt>
                <c:pt idx="945">
                  <c:v>2.3250010733125714E-2</c:v>
                </c:pt>
                <c:pt idx="946">
                  <c:v>2.3261469427577897E-2</c:v>
                </c:pt>
                <c:pt idx="947">
                  <c:v>2.3272828215712416E-2</c:v>
                </c:pt>
                <c:pt idx="948">
                  <c:v>2.3284087097610318E-2</c:v>
                </c:pt>
                <c:pt idx="949">
                  <c:v>2.3295246073190556E-2</c:v>
                </c:pt>
                <c:pt idx="950">
                  <c:v>2.3306305142453132E-2</c:v>
                </c:pt>
                <c:pt idx="951">
                  <c:v>2.3317264305316998E-2</c:v>
                </c:pt>
                <c:pt idx="952">
                  <c:v>2.3328123561944247E-2</c:v>
                </c:pt>
                <c:pt idx="953">
                  <c:v>2.3338882912091741E-2</c:v>
                </c:pt>
                <c:pt idx="954">
                  <c:v>2.3349542356002617E-2</c:v>
                </c:pt>
                <c:pt idx="955">
                  <c:v>2.3360101893433738E-2</c:v>
                </c:pt>
                <c:pt idx="956">
                  <c:v>2.3370561524547195E-2</c:v>
                </c:pt>
                <c:pt idx="957">
                  <c:v>2.3380921249261943E-2</c:v>
                </c:pt>
                <c:pt idx="958">
                  <c:v>2.3391181067577982E-2</c:v>
                </c:pt>
                <c:pt idx="959">
                  <c:v>2.3401340979495311E-2</c:v>
                </c:pt>
                <c:pt idx="960">
                  <c:v>2.3411400985094977E-2</c:v>
                </c:pt>
                <c:pt idx="961">
                  <c:v>2.342136108413384E-2</c:v>
                </c:pt>
                <c:pt idx="962">
                  <c:v>2.3431221276773995E-2</c:v>
                </c:pt>
                <c:pt idx="963">
                  <c:v>2.3440981563015439E-2</c:v>
                </c:pt>
                <c:pt idx="964">
                  <c:v>2.3450641942858175E-2</c:v>
                </c:pt>
                <c:pt idx="965">
                  <c:v>2.3460202416140108E-2</c:v>
                </c:pt>
                <c:pt idx="966">
                  <c:v>2.3469662983104378E-2</c:v>
                </c:pt>
                <c:pt idx="967">
                  <c:v>2.34790236434268E-2</c:v>
                </c:pt>
                <c:pt idx="968">
                  <c:v>2.3488284397350512E-2</c:v>
                </c:pt>
                <c:pt idx="969">
                  <c:v>2.3497445244794468E-2</c:v>
                </c:pt>
                <c:pt idx="970">
                  <c:v>2.3506506185839715E-2</c:v>
                </c:pt>
                <c:pt idx="971">
                  <c:v>2.3515467220243114E-2</c:v>
                </c:pt>
                <c:pt idx="972">
                  <c:v>2.3524328348166756E-2</c:v>
                </c:pt>
                <c:pt idx="973">
                  <c:v>2.3533089569610643E-2</c:v>
                </c:pt>
                <c:pt idx="974">
                  <c:v>2.3541750884574775E-2</c:v>
                </c:pt>
                <c:pt idx="975">
                  <c:v>2.3550312292978104E-2</c:v>
                </c:pt>
                <c:pt idx="976">
                  <c:v>2.3558773794901677E-2</c:v>
                </c:pt>
                <c:pt idx="977">
                  <c:v>2.3567135390183402E-2</c:v>
                </c:pt>
                <c:pt idx="978">
                  <c:v>2.3575397078985372E-2</c:v>
                </c:pt>
                <c:pt idx="979">
                  <c:v>2.3583558861226539E-2</c:v>
                </c:pt>
                <c:pt idx="980">
                  <c:v>2.3591620736906904E-2</c:v>
                </c:pt>
                <c:pt idx="981">
                  <c:v>2.3599582706026467E-2</c:v>
                </c:pt>
                <c:pt idx="982">
                  <c:v>2.3607444768504182E-2</c:v>
                </c:pt>
                <c:pt idx="983">
                  <c:v>2.3615206924502141E-2</c:v>
                </c:pt>
                <c:pt idx="984">
                  <c:v>2.3622869173777206E-2</c:v>
                </c:pt>
                <c:pt idx="985">
                  <c:v>2.3630431516572514E-2</c:v>
                </c:pt>
                <c:pt idx="986">
                  <c:v>2.3637893952725975E-2</c:v>
                </c:pt>
                <c:pt idx="987">
                  <c:v>2.3645256482318633E-2</c:v>
                </c:pt>
                <c:pt idx="988">
                  <c:v>2.3652519105269443E-2</c:v>
                </c:pt>
                <c:pt idx="989">
                  <c:v>2.3659681821578404E-2</c:v>
                </c:pt>
                <c:pt idx="990">
                  <c:v>2.3666744631326564E-2</c:v>
                </c:pt>
                <c:pt idx="991">
                  <c:v>2.3673707534351829E-2</c:v>
                </c:pt>
                <c:pt idx="992">
                  <c:v>2.3680570530816292E-2</c:v>
                </c:pt>
                <c:pt idx="993">
                  <c:v>2.3687333620638906E-2</c:v>
                </c:pt>
                <c:pt idx="994">
                  <c:v>2.3693996803819672E-2</c:v>
                </c:pt>
                <c:pt idx="995">
                  <c:v>2.370056008035859E-2</c:v>
                </c:pt>
                <c:pt idx="996">
                  <c:v>2.3707023450174614E-2</c:v>
                </c:pt>
                <c:pt idx="997">
                  <c:v>2.3713386913429835E-2</c:v>
                </c:pt>
                <c:pt idx="998">
                  <c:v>2.3719650469881115E-2</c:v>
                </c:pt>
                <c:pt idx="999">
                  <c:v>2.3725814119771593E-2</c:v>
                </c:pt>
                <c:pt idx="1000">
                  <c:v>2.3731877862939177E-2</c:v>
                </c:pt>
                <c:pt idx="1001">
                  <c:v>2.3737841699464912E-2</c:v>
                </c:pt>
                <c:pt idx="1002">
                  <c:v>2.3743705629186707E-2</c:v>
                </c:pt>
                <c:pt idx="1003">
                  <c:v>2.3749469652347699E-2</c:v>
                </c:pt>
                <c:pt idx="1004">
                  <c:v>2.375513376870475E-2</c:v>
                </c:pt>
                <c:pt idx="1005">
                  <c:v>2.3760697978419953E-2</c:v>
                </c:pt>
                <c:pt idx="1006">
                  <c:v>2.3766162281493308E-2</c:v>
                </c:pt>
                <c:pt idx="1007">
                  <c:v>2.3771526677762722E-2</c:v>
                </c:pt>
                <c:pt idx="1008">
                  <c:v>2.3776791167390288E-2</c:v>
                </c:pt>
                <c:pt idx="1009">
                  <c:v>2.3781955750213912E-2</c:v>
                </c:pt>
                <c:pt idx="1010">
                  <c:v>2.3787020426314642E-2</c:v>
                </c:pt>
                <c:pt idx="1011">
                  <c:v>2.3791985195773524E-2</c:v>
                </c:pt>
                <c:pt idx="1012">
                  <c:v>2.3796850058428465E-2</c:v>
                </c:pt>
                <c:pt idx="1013">
                  <c:v>2.3801615014360511E-2</c:v>
                </c:pt>
                <c:pt idx="1014">
                  <c:v>2.3806280063569663E-2</c:v>
                </c:pt>
                <c:pt idx="1015">
                  <c:v>2.3810845206136966E-2</c:v>
                </c:pt>
                <c:pt idx="1016">
                  <c:v>2.3815310441819282E-2</c:v>
                </c:pt>
                <c:pt idx="1017">
                  <c:v>2.3819675770697657E-2</c:v>
                </c:pt>
                <c:pt idx="1018">
                  <c:v>2.3823941192934184E-2</c:v>
                </c:pt>
                <c:pt idx="1019">
                  <c:v>2.382810670836677E-2</c:v>
                </c:pt>
                <c:pt idx="1020">
                  <c:v>2.3832172317076461E-2</c:v>
                </c:pt>
                <c:pt idx="1021">
                  <c:v>2.3836138018982211E-2</c:v>
                </c:pt>
                <c:pt idx="1022">
                  <c:v>2.3840003814165067E-2</c:v>
                </c:pt>
                <c:pt idx="1023">
                  <c:v>2.3843769702625028E-2</c:v>
                </c:pt>
                <c:pt idx="1024">
                  <c:v>2.3847435684118956E-2</c:v>
                </c:pt>
                <c:pt idx="1025">
                  <c:v>2.3851001758971035E-2</c:v>
                </c:pt>
                <c:pt idx="1026">
                  <c:v>2.3854467927019174E-2</c:v>
                </c:pt>
                <c:pt idx="1027">
                  <c:v>2.3857834188344418E-2</c:v>
                </c:pt>
                <c:pt idx="1028">
                  <c:v>2.3861100542784675E-2</c:v>
                </c:pt>
                <c:pt idx="1029">
                  <c:v>2.3864266990502037E-2</c:v>
                </c:pt>
                <c:pt idx="1030">
                  <c:v>2.3867333531496504E-2</c:v>
                </c:pt>
                <c:pt idx="1031">
                  <c:v>2.3870300165524938E-2</c:v>
                </c:pt>
                <c:pt idx="1032">
                  <c:v>2.3873166892911524E-2</c:v>
                </c:pt>
                <c:pt idx="1033">
                  <c:v>2.3875933713332076E-2</c:v>
                </c:pt>
                <c:pt idx="1034">
                  <c:v>2.387860062711078E-2</c:v>
                </c:pt>
                <c:pt idx="1035">
                  <c:v>2.3881195006818512E-2</c:v>
                </c:pt>
                <c:pt idx="1036">
                  <c:v>2.3883752631389532E-2</c:v>
                </c:pt>
                <c:pt idx="1037">
                  <c:v>2.3886273716325901E-2</c:v>
                </c:pt>
                <c:pt idx="1038">
                  <c:v>2.3888758261465526E-2</c:v>
                </c:pt>
                <c:pt idx="1039">
                  <c:v>2.3891206266889453E-2</c:v>
                </c:pt>
                <c:pt idx="1040">
                  <c:v>2.3893617732678729E-2</c:v>
                </c:pt>
                <c:pt idx="1041">
                  <c:v>2.3895992658752307E-2</c:v>
                </c:pt>
                <c:pt idx="1042">
                  <c:v>2.3898331045029142E-2</c:v>
                </c:pt>
                <c:pt idx="1043">
                  <c:v>2.3900632891752371E-2</c:v>
                </c:pt>
                <c:pt idx="1044">
                  <c:v>2.3902898198678857E-2</c:v>
                </c:pt>
                <c:pt idx="1045">
                  <c:v>2.3905126965970691E-2</c:v>
                </c:pt>
                <c:pt idx="1046">
                  <c:v>2.3907319193546828E-2</c:v>
                </c:pt>
                <c:pt idx="1047">
                  <c:v>2.3909779854023316E-2</c:v>
                </c:pt>
                <c:pt idx="1048">
                  <c:v>2.391189378222025E-2</c:v>
                </c:pt>
                <c:pt idx="1049">
                  <c:v>2.3913971170701487E-2</c:v>
                </c:pt>
                <c:pt idx="1050">
                  <c:v>2.3916012019467026E-2</c:v>
                </c:pt>
                <c:pt idx="1051">
                  <c:v>2.3918016328597913E-2</c:v>
                </c:pt>
                <c:pt idx="1052">
                  <c:v>2.3919984098013103E-2</c:v>
                </c:pt>
                <c:pt idx="1053">
                  <c:v>2.3921915327631549E-2</c:v>
                </c:pt>
                <c:pt idx="1054">
                  <c:v>2.3923810017615343E-2</c:v>
                </c:pt>
                <c:pt idx="1055">
                  <c:v>2.3925668167802394E-2</c:v>
                </c:pt>
                <c:pt idx="1056">
                  <c:v>2.3927489778354794E-2</c:v>
                </c:pt>
                <c:pt idx="1057">
                  <c:v>2.3929274849272542E-2</c:v>
                </c:pt>
                <c:pt idx="1058">
                  <c:v>2.3931023380393546E-2</c:v>
                </c:pt>
                <c:pt idx="1059">
                  <c:v>2.3932735371798852E-2</c:v>
                </c:pt>
                <c:pt idx="1060">
                  <c:v>2.3934410823488461E-2</c:v>
                </c:pt>
                <c:pt idx="1061">
                  <c:v>2.3936049735462372E-2</c:v>
                </c:pt>
                <c:pt idx="1062">
                  <c:v>2.3937652107801632E-2</c:v>
                </c:pt>
                <c:pt idx="1063">
                  <c:v>2.3939217940425195E-2</c:v>
                </c:pt>
                <c:pt idx="1064">
                  <c:v>2.3940747233252013E-2</c:v>
                </c:pt>
                <c:pt idx="1065">
                  <c:v>2.394223998644418E-2</c:v>
                </c:pt>
                <c:pt idx="1066">
                  <c:v>2.3943696199839604E-2</c:v>
                </c:pt>
                <c:pt idx="1067">
                  <c:v>2.3945115873600376E-2</c:v>
                </c:pt>
                <c:pt idx="1068">
                  <c:v>2.3946499007564404E-2</c:v>
                </c:pt>
                <c:pt idx="1069">
                  <c:v>2.394784560189378E-2</c:v>
                </c:pt>
                <c:pt idx="1070">
                  <c:v>2.3949155656507459E-2</c:v>
                </c:pt>
                <c:pt idx="1071">
                  <c:v>2.3950429171405441E-2</c:v>
                </c:pt>
                <c:pt idx="1072">
                  <c:v>2.3951666146506678E-2</c:v>
                </c:pt>
                <c:pt idx="1073">
                  <c:v>2.3952866581973264E-2</c:v>
                </c:pt>
                <c:pt idx="1074">
                  <c:v>2.3954030477643107E-2</c:v>
                </c:pt>
                <c:pt idx="1075">
                  <c:v>2.3955157833678298E-2</c:v>
                </c:pt>
                <c:pt idx="1076">
                  <c:v>2.3956248649916745E-2</c:v>
                </c:pt>
                <c:pt idx="1077">
                  <c:v>2.3957302926520541E-2</c:v>
                </c:pt>
                <c:pt idx="1078">
                  <c:v>2.3958320663408639E-2</c:v>
                </c:pt>
                <c:pt idx="1079">
                  <c:v>2.3959301860499993E-2</c:v>
                </c:pt>
                <c:pt idx="1080">
                  <c:v>2.3960246517956696E-2</c:v>
                </c:pt>
                <c:pt idx="1081">
                  <c:v>2.3961154635697701E-2</c:v>
                </c:pt>
                <c:pt idx="1082">
                  <c:v>2.3962026213560916E-2</c:v>
                </c:pt>
                <c:pt idx="1083">
                  <c:v>2.3962861251870526E-2</c:v>
                </c:pt>
                <c:pt idx="1084">
                  <c:v>2.3963659750383393E-2</c:v>
                </c:pt>
                <c:pt idx="1085">
                  <c:v>2.3964421709261607E-2</c:v>
                </c:pt>
                <c:pt idx="1086">
                  <c:v>2.3965147128343078E-2</c:v>
                </c:pt>
                <c:pt idx="1087">
                  <c:v>2.3965836007708852E-2</c:v>
                </c:pt>
                <c:pt idx="1088">
                  <c:v>2.3966488347439974E-2</c:v>
                </c:pt>
                <c:pt idx="1089">
                  <c:v>2.3967104147293306E-2</c:v>
                </c:pt>
                <c:pt idx="1090">
                  <c:v>2.3967683407593032E-2</c:v>
                </c:pt>
                <c:pt idx="1091">
                  <c:v>2.3968226128014969E-2</c:v>
                </c:pt>
                <c:pt idx="1092">
                  <c:v>2.39687323088833E-2</c:v>
                </c:pt>
                <c:pt idx="1093">
                  <c:v>2.3969201949873842E-2</c:v>
                </c:pt>
                <c:pt idx="1094">
                  <c:v>2.3969635051229732E-2</c:v>
                </c:pt>
                <c:pt idx="1095">
                  <c:v>2.3970031612869924E-2</c:v>
                </c:pt>
                <c:pt idx="1096">
                  <c:v>2.3970391634794419E-2</c:v>
                </c:pt>
                <c:pt idx="1097">
                  <c:v>2.397071511692217E-2</c:v>
                </c:pt>
                <c:pt idx="1098">
                  <c:v>2.3971002059334223E-2</c:v>
                </c:pt>
                <c:pt idx="1099">
                  <c:v>2.3971252462111625E-2</c:v>
                </c:pt>
                <c:pt idx="1100">
                  <c:v>2.397146632517333E-2</c:v>
                </c:pt>
                <c:pt idx="1101">
                  <c:v>2.3971643648357244E-2</c:v>
                </c:pt>
                <c:pt idx="1102">
                  <c:v>2.3971784431987553E-2</c:v>
                </c:pt>
                <c:pt idx="1103">
                  <c:v>2.3971888675821118E-2</c:v>
                </c:pt>
                <c:pt idx="1104">
                  <c:v>2.3971956379857939E-2</c:v>
                </c:pt>
                <c:pt idx="1105">
                  <c:v>2.3971987544341156E-2</c:v>
                </c:pt>
                <c:pt idx="1106">
                  <c:v>2.3971982168946582E-2</c:v>
                </c:pt>
                <c:pt idx="1107">
                  <c:v>2.3971940253917357E-2</c:v>
                </c:pt>
                <c:pt idx="1108">
                  <c:v>2.3971861799172434E-2</c:v>
                </c:pt>
                <c:pt idx="1109">
                  <c:v>2.3971746804630767E-2</c:v>
                </c:pt>
                <c:pt idx="1110">
                  <c:v>2.3971595270454449E-2</c:v>
                </c:pt>
                <c:pt idx="1111">
                  <c:v>2.3971407196562433E-2</c:v>
                </c:pt>
                <c:pt idx="1112">
                  <c:v>2.3971182582873674E-2</c:v>
                </c:pt>
                <c:pt idx="1113">
                  <c:v>2.3970921429469216E-2</c:v>
                </c:pt>
                <c:pt idx="1114">
                  <c:v>2.3970623736430108E-2</c:v>
                </c:pt>
                <c:pt idx="1115">
                  <c:v>2.3970289503513209E-2</c:v>
                </c:pt>
                <c:pt idx="1116">
                  <c:v>2.3969918731042705E-2</c:v>
                </c:pt>
                <c:pt idx="1117">
                  <c:v>2.3969511418775458E-2</c:v>
                </c:pt>
                <c:pt idx="1118">
                  <c:v>2.3969067566792512E-2</c:v>
                </c:pt>
                <c:pt idx="1119">
                  <c:v>2.3968587175093869E-2</c:v>
                </c:pt>
                <c:pt idx="1120">
                  <c:v>2.3968070243598483E-2</c:v>
                </c:pt>
                <c:pt idx="1121">
                  <c:v>2.3967516772468445E-2</c:v>
                </c:pt>
                <c:pt idx="1122">
                  <c:v>2.3966926761622709E-2</c:v>
                </c:pt>
                <c:pt idx="1123">
                  <c:v>2.3966300211061276E-2</c:v>
                </c:pt>
                <c:pt idx="1124">
                  <c:v>2.3965637120784145E-2</c:v>
                </c:pt>
                <c:pt idx="1125">
                  <c:v>2.3964937490629223E-2</c:v>
                </c:pt>
                <c:pt idx="1126">
                  <c:v>2.3964201320920697E-2</c:v>
                </c:pt>
                <c:pt idx="1127">
                  <c:v>2.3963428611496473E-2</c:v>
                </c:pt>
                <c:pt idx="1128">
                  <c:v>2.3962619362275506E-2</c:v>
                </c:pt>
                <c:pt idx="1129">
                  <c:v>2.3961773573419887E-2</c:v>
                </c:pt>
                <c:pt idx="1130">
                  <c:v>2.3960891244767524E-2</c:v>
                </c:pt>
                <c:pt idx="1131">
                  <c:v>2.3959972376399463E-2</c:v>
                </c:pt>
                <c:pt idx="1132">
                  <c:v>2.3959016968396751E-2</c:v>
                </c:pt>
                <c:pt idx="1133">
                  <c:v>2.3958025020597296E-2</c:v>
                </c:pt>
                <c:pt idx="1134">
                  <c:v>2.3956996533082142E-2</c:v>
                </c:pt>
                <c:pt idx="1135">
                  <c:v>2.3955931505770245E-2</c:v>
                </c:pt>
                <c:pt idx="1136">
                  <c:v>2.3954829938985789E-2</c:v>
                </c:pt>
                <c:pt idx="1137">
                  <c:v>2.3953691832323543E-2</c:v>
                </c:pt>
                <c:pt idx="1138">
                  <c:v>2.3952517185864552E-2</c:v>
                </c:pt>
                <c:pt idx="1139">
                  <c:v>2.3951305999770911E-2</c:v>
                </c:pt>
                <c:pt idx="1140">
                  <c:v>2.3950058273961572E-2</c:v>
                </c:pt>
                <c:pt idx="1141">
                  <c:v>2.3948774008436535E-2</c:v>
                </c:pt>
                <c:pt idx="1142">
                  <c:v>2.3947453203195801E-2</c:v>
                </c:pt>
                <c:pt idx="1143">
                  <c:v>2.3946095858320415E-2</c:v>
                </c:pt>
                <c:pt idx="1144">
                  <c:v>2.3944701973729332E-2</c:v>
                </c:pt>
                <c:pt idx="1145">
                  <c:v>2.3943271549260459E-2</c:v>
                </c:pt>
                <c:pt idx="1146">
                  <c:v>2.3941804585156934E-2</c:v>
                </c:pt>
                <c:pt idx="1147">
                  <c:v>2.3940301081418758E-2</c:v>
                </c:pt>
                <c:pt idx="1148">
                  <c:v>2.3938761037883838E-2</c:v>
                </c:pt>
                <c:pt idx="1149">
                  <c:v>2.393718445463322E-2</c:v>
                </c:pt>
                <c:pt idx="1150">
                  <c:v>2.3935571331666905E-2</c:v>
                </c:pt>
                <c:pt idx="1151">
                  <c:v>2.3933683020187502E-2</c:v>
                </c:pt>
                <c:pt idx="1152">
                  <c:v>2.3931991597841984E-2</c:v>
                </c:pt>
                <c:pt idx="1153">
                  <c:v>2.3930263635780769E-2</c:v>
                </c:pt>
                <c:pt idx="1154">
                  <c:v>2.3928499134003856E-2</c:v>
                </c:pt>
                <c:pt idx="1155">
                  <c:v>2.3926698092592291E-2</c:v>
                </c:pt>
                <c:pt idx="1156">
                  <c:v>2.3924860511465029E-2</c:v>
                </c:pt>
                <c:pt idx="1157">
                  <c:v>2.392298639062207E-2</c:v>
                </c:pt>
                <c:pt idx="1158">
                  <c:v>2.3921075730063412E-2</c:v>
                </c:pt>
                <c:pt idx="1159">
                  <c:v>2.3919128529708011E-2</c:v>
                </c:pt>
                <c:pt idx="1160">
                  <c:v>2.3917144789799005E-2</c:v>
                </c:pt>
                <c:pt idx="1161">
                  <c:v>2.3915124510093255E-2</c:v>
                </c:pt>
                <c:pt idx="1162">
                  <c:v>2.3913067690671808E-2</c:v>
                </c:pt>
                <c:pt idx="1163">
                  <c:v>2.3910974331615709E-2</c:v>
                </c:pt>
                <c:pt idx="1164">
                  <c:v>2.3908844432762866E-2</c:v>
                </c:pt>
                <c:pt idx="1165">
                  <c:v>2.3906677994275372E-2</c:v>
                </c:pt>
                <c:pt idx="1166">
                  <c:v>2.390447501607218E-2</c:v>
                </c:pt>
                <c:pt idx="1167">
                  <c:v>2.39047187176189E-2</c:v>
                </c:pt>
                <c:pt idx="1168">
                  <c:v>2.389995944059975E-2</c:v>
                </c:pt>
                <c:pt idx="1169">
                  <c:v>2.3897646843249465E-2</c:v>
                </c:pt>
                <c:pt idx="1170">
                  <c:v>2.3895297706264529E-2</c:v>
                </c:pt>
                <c:pt idx="1171">
                  <c:v>2.3892912029482849E-2</c:v>
                </c:pt>
                <c:pt idx="1172">
                  <c:v>2.3890489813147564E-2</c:v>
                </c:pt>
                <c:pt idx="1173">
                  <c:v>2.3888031057015535E-2</c:v>
                </c:pt>
                <c:pt idx="1174">
                  <c:v>2.3885535761167809E-2</c:v>
                </c:pt>
                <c:pt idx="1175">
                  <c:v>2.3883003925685431E-2</c:v>
                </c:pt>
                <c:pt idx="1176">
                  <c:v>2.3880435550568402E-2</c:v>
                </c:pt>
                <c:pt idx="1177">
                  <c:v>2.3877830635654629E-2</c:v>
                </c:pt>
                <c:pt idx="1178">
                  <c:v>2.3875189181025158E-2</c:v>
                </c:pt>
                <c:pt idx="1179">
                  <c:v>2.3872511186761036E-2</c:v>
                </c:pt>
                <c:pt idx="1180">
                  <c:v>2.3869796652862263E-2</c:v>
                </c:pt>
                <c:pt idx="1181">
                  <c:v>2.3867045579166746E-2</c:v>
                </c:pt>
                <c:pt idx="1182">
                  <c:v>2.3864257965836577E-2</c:v>
                </c:pt>
                <c:pt idx="1183">
                  <c:v>2.3861433812790711E-2</c:v>
                </c:pt>
                <c:pt idx="1184">
                  <c:v>2.3858573120110194E-2</c:v>
                </c:pt>
                <c:pt idx="1185">
                  <c:v>2.3855675887632932E-2</c:v>
                </c:pt>
                <c:pt idx="1186">
                  <c:v>2.385274211552102E-2</c:v>
                </c:pt>
                <c:pt idx="1187">
                  <c:v>2.3849771803774455E-2</c:v>
                </c:pt>
                <c:pt idx="1188">
                  <c:v>2.3846764952312194E-2</c:v>
                </c:pt>
                <c:pt idx="1189">
                  <c:v>2.3843721561134235E-2</c:v>
                </c:pt>
                <c:pt idx="1190">
                  <c:v>2.3840641630321624E-2</c:v>
                </c:pt>
                <c:pt idx="1191">
                  <c:v>2.3837525993030129E-2</c:v>
                </c:pt>
                <c:pt idx="1192">
                  <c:v>2.3834379603537847E-2</c:v>
                </c:pt>
                <c:pt idx="1193">
                  <c:v>2.3831203295243686E-2</c:v>
                </c:pt>
                <c:pt idx="1194">
                  <c:v>2.3827997067985551E-2</c:v>
                </c:pt>
                <c:pt idx="1195">
                  <c:v>2.382476092184449E-2</c:v>
                </c:pt>
                <c:pt idx="1196">
                  <c:v>2.3821494856739456E-2</c:v>
                </c:pt>
                <c:pt idx="1197">
                  <c:v>2.3818198872832541E-2</c:v>
                </c:pt>
                <c:pt idx="1198">
                  <c:v>2.3814872969961653E-2</c:v>
                </c:pt>
                <c:pt idx="1199">
                  <c:v>2.3811517148126793E-2</c:v>
                </c:pt>
                <c:pt idx="1200">
                  <c:v>2.3808131407490052E-2</c:v>
                </c:pt>
                <c:pt idx="1201">
                  <c:v>2.3804715747970384E-2</c:v>
                </c:pt>
                <c:pt idx="1202">
                  <c:v>2.380127016956779E-2</c:v>
                </c:pt>
                <c:pt idx="1203">
                  <c:v>2.379834748034567E-2</c:v>
                </c:pt>
                <c:pt idx="1204">
                  <c:v>2.379483305766613E-2</c:v>
                </c:pt>
                <c:pt idx="1205">
                  <c:v>2.3791288712240458E-2</c:v>
                </c:pt>
                <c:pt idx="1206">
                  <c:v>2.3787714444095668E-2</c:v>
                </c:pt>
                <c:pt idx="1207">
                  <c:v>2.3784110253204743E-2</c:v>
                </c:pt>
                <c:pt idx="1208">
                  <c:v>2.3780476139594702E-2</c:v>
                </c:pt>
                <c:pt idx="1209">
                  <c:v>2.3776812103265547E-2</c:v>
                </c:pt>
                <c:pt idx="1210">
                  <c:v>2.3773118144244286E-2</c:v>
                </c:pt>
                <c:pt idx="1211">
                  <c:v>2.3769394262476894E-2</c:v>
                </c:pt>
                <c:pt idx="1212">
                  <c:v>2.3765640458044416E-2</c:v>
                </c:pt>
                <c:pt idx="1213">
                  <c:v>2.3761856730865803E-2</c:v>
                </c:pt>
                <c:pt idx="1214">
                  <c:v>2.3758043080995089E-2</c:v>
                </c:pt>
                <c:pt idx="1215">
                  <c:v>2.3754199508405259E-2</c:v>
                </c:pt>
                <c:pt idx="1216">
                  <c:v>2.3750326013150341E-2</c:v>
                </c:pt>
                <c:pt idx="1217">
                  <c:v>2.3746422595176307E-2</c:v>
                </c:pt>
                <c:pt idx="1218">
                  <c:v>2.3739250569027037E-2</c:v>
                </c:pt>
                <c:pt idx="1219">
                  <c:v>2.3735274998764044E-2</c:v>
                </c:pt>
                <c:pt idx="1220">
                  <c:v>2.3731269509618125E-2</c:v>
                </c:pt>
                <c:pt idx="1221">
                  <c:v>2.3727234101589278E-2</c:v>
                </c:pt>
                <c:pt idx="1222">
                  <c:v>2.3723168774758552E-2</c:v>
                </c:pt>
                <c:pt idx="1223">
                  <c:v>2.3719073528963852E-2</c:v>
                </c:pt>
                <c:pt idx="1224">
                  <c:v>2.3714948364286226E-2</c:v>
                </c:pt>
                <c:pt idx="1225">
                  <c:v>2.3710793280725673E-2</c:v>
                </c:pt>
                <c:pt idx="1226">
                  <c:v>2.3706608278282193E-2</c:v>
                </c:pt>
                <c:pt idx="1227">
                  <c:v>2.3702393357036833E-2</c:v>
                </c:pt>
                <c:pt idx="1228">
                  <c:v>2.36981485168275E-2</c:v>
                </c:pt>
                <c:pt idx="1229">
                  <c:v>2.3693873757816286E-2</c:v>
                </c:pt>
                <c:pt idx="1230">
                  <c:v>2.36895690798411E-2</c:v>
                </c:pt>
                <c:pt idx="1231">
                  <c:v>2.3685234483064033E-2</c:v>
                </c:pt>
                <c:pt idx="1232">
                  <c:v>2.3680869967485085E-2</c:v>
                </c:pt>
                <c:pt idx="1233">
                  <c:v>2.3676475532942165E-2</c:v>
                </c:pt>
                <c:pt idx="1234">
                  <c:v>2.3672051179516318E-2</c:v>
                </c:pt>
                <c:pt idx="1235">
                  <c:v>2.3667596907288591E-2</c:v>
                </c:pt>
                <c:pt idx="1236">
                  <c:v>2.3663112716177936E-2</c:v>
                </c:pt>
                <c:pt idx="1237">
                  <c:v>2.3658598606184356E-2</c:v>
                </c:pt>
                <c:pt idx="1238">
                  <c:v>2.3654054577307848E-2</c:v>
                </c:pt>
                <c:pt idx="1239">
                  <c:v>2.364948062962946E-2</c:v>
                </c:pt>
                <c:pt idx="1240">
                  <c:v>2.3644876762987099E-2</c:v>
                </c:pt>
                <c:pt idx="1241">
                  <c:v>2.3640242977623904E-2</c:v>
                </c:pt>
                <c:pt idx="1242">
                  <c:v>2.3635579273296736E-2</c:v>
                </c:pt>
                <c:pt idx="1243">
                  <c:v>2.3630885650167688E-2</c:v>
                </c:pt>
                <c:pt idx="1244">
                  <c:v>2.3626162108155713E-2</c:v>
                </c:pt>
                <c:pt idx="1245">
                  <c:v>2.3621408647260811E-2</c:v>
                </c:pt>
                <c:pt idx="1246">
                  <c:v>2.3616625267564029E-2</c:v>
                </c:pt>
                <c:pt idx="1247">
                  <c:v>2.361181196898432E-2</c:v>
                </c:pt>
                <c:pt idx="1248">
                  <c:v>2.360696875160273E-2</c:v>
                </c:pt>
                <c:pt idx="1249">
                  <c:v>2.3602095615176122E-2</c:v>
                </c:pt>
                <c:pt idx="1250">
                  <c:v>2.3597192560109725E-2</c:v>
                </c:pt>
                <c:pt idx="1251">
                  <c:v>2.3592259586079356E-2</c:v>
                </c:pt>
                <c:pt idx="1252">
                  <c:v>2.3587296693328152E-2</c:v>
                </c:pt>
                <c:pt idx="1253">
                  <c:v>2.3582303881612976E-2</c:v>
                </c:pt>
                <c:pt idx="1254">
                  <c:v>2.3577281151095919E-2</c:v>
                </c:pt>
                <c:pt idx="1255">
                  <c:v>2.3572228501776982E-2</c:v>
                </c:pt>
                <c:pt idx="1256">
                  <c:v>2.3567145933575118E-2</c:v>
                </c:pt>
                <c:pt idx="1257">
                  <c:v>2.3562033446490327E-2</c:v>
                </c:pt>
                <c:pt idx="1258">
                  <c:v>2.3556891040603656E-2</c:v>
                </c:pt>
                <c:pt idx="1259">
                  <c:v>2.3551718715834058E-2</c:v>
                </c:pt>
                <c:pt idx="1260">
                  <c:v>2.3546516472343626E-2</c:v>
                </c:pt>
                <c:pt idx="1261">
                  <c:v>2.3541284309970267E-2</c:v>
                </c:pt>
                <c:pt idx="1262">
                  <c:v>2.3536022228713982E-2</c:v>
                </c:pt>
                <c:pt idx="1263">
                  <c:v>2.353073022857477E-2</c:v>
                </c:pt>
                <c:pt idx="1264">
                  <c:v>2.352540830979577E-2</c:v>
                </c:pt>
                <c:pt idx="1265">
                  <c:v>2.3520056471971751E-2</c:v>
                </c:pt>
                <c:pt idx="1266">
                  <c:v>2.3514674715426898E-2</c:v>
                </c:pt>
                <c:pt idx="1267">
                  <c:v>2.3509263039999118E-2</c:v>
                </c:pt>
                <c:pt idx="1268">
                  <c:v>2.3503821445850503E-2</c:v>
                </c:pt>
                <c:pt idx="1269">
                  <c:v>2.3498349932818963E-2</c:v>
                </c:pt>
                <c:pt idx="1270">
                  <c:v>2.3492848500904495E-2</c:v>
                </c:pt>
                <c:pt idx="1271">
                  <c:v>2.3487317150188147E-2</c:v>
                </c:pt>
                <c:pt idx="1272">
                  <c:v>2.3481755880669919E-2</c:v>
                </c:pt>
                <c:pt idx="1273">
                  <c:v>2.347616469234981E-2</c:v>
                </c:pt>
                <c:pt idx="1274">
                  <c:v>2.3470543585227821E-2</c:v>
                </c:pt>
                <c:pt idx="1275">
                  <c:v>2.3464892559303951E-2</c:v>
                </c:pt>
                <c:pt idx="1276">
                  <c:v>2.3459211614497155E-2</c:v>
                </c:pt>
                <c:pt idx="1277">
                  <c:v>2.3453500750888479E-2</c:v>
                </c:pt>
                <c:pt idx="1278">
                  <c:v>2.3447759968477921E-2</c:v>
                </c:pt>
                <c:pt idx="1279">
                  <c:v>2.3441989267265484E-2</c:v>
                </c:pt>
                <c:pt idx="1280">
                  <c:v>2.343618864717012E-2</c:v>
                </c:pt>
                <c:pt idx="1281">
                  <c:v>2.3430358108353921E-2</c:v>
                </c:pt>
                <c:pt idx="1282">
                  <c:v>2.3424497650654796E-2</c:v>
                </c:pt>
                <c:pt idx="1283">
                  <c:v>2.3418607274234837E-2</c:v>
                </c:pt>
                <c:pt idx="1284">
                  <c:v>2.3412686979012998E-2</c:v>
                </c:pt>
                <c:pt idx="1285">
                  <c:v>2.3406736764908231E-2</c:v>
                </c:pt>
                <c:pt idx="1286">
                  <c:v>2.3400756632082631E-2</c:v>
                </c:pt>
                <c:pt idx="1287">
                  <c:v>2.3394746580374104E-2</c:v>
                </c:pt>
                <c:pt idx="1288">
                  <c:v>2.3388706609944743E-2</c:v>
                </c:pt>
                <c:pt idx="1289">
                  <c:v>2.3382636720632455E-2</c:v>
                </c:pt>
                <c:pt idx="1290">
                  <c:v>2.3376536912599333E-2</c:v>
                </c:pt>
                <c:pt idx="1291">
                  <c:v>2.3370407185683284E-2</c:v>
                </c:pt>
                <c:pt idx="1292">
                  <c:v>2.3364247540127447E-2</c:v>
                </c:pt>
                <c:pt idx="1293">
                  <c:v>2.3358057975688684E-2</c:v>
                </c:pt>
                <c:pt idx="1294">
                  <c:v>2.3351838492366994E-2</c:v>
                </c:pt>
                <c:pt idx="1295">
                  <c:v>2.3345589090405516E-2</c:v>
                </c:pt>
                <c:pt idx="1296">
                  <c:v>2.3339309769642158E-2</c:v>
                </c:pt>
                <c:pt idx="1297">
                  <c:v>2.3333000529995873E-2</c:v>
                </c:pt>
                <c:pt idx="1298">
                  <c:v>2.3326661371628754E-2</c:v>
                </c:pt>
                <c:pt idx="1299">
                  <c:v>2.3320292294459755E-2</c:v>
                </c:pt>
                <c:pt idx="1300">
                  <c:v>2.3313893298488875E-2</c:v>
                </c:pt>
                <c:pt idx="1301">
                  <c:v>2.3307464383797161E-2</c:v>
                </c:pt>
                <c:pt idx="1302">
                  <c:v>2.3301005550303566E-2</c:v>
                </c:pt>
                <c:pt idx="1303">
                  <c:v>2.3294516798008091E-2</c:v>
                </c:pt>
                <c:pt idx="1304">
                  <c:v>2.3287998127072829E-2</c:v>
                </c:pt>
                <c:pt idx="1305">
                  <c:v>2.3281449537173593E-2</c:v>
                </c:pt>
                <c:pt idx="1306">
                  <c:v>2.3274871028553523E-2</c:v>
                </c:pt>
                <c:pt idx="1307">
                  <c:v>2.3267316097845825E-2</c:v>
                </c:pt>
                <c:pt idx="1308">
                  <c:v>2.326067347756533E-2</c:v>
                </c:pt>
                <c:pt idx="1309">
                  <c:v>2.3254000938564001E-2</c:v>
                </c:pt>
                <c:pt idx="1310">
                  <c:v>2.3247298480841838E-2</c:v>
                </c:pt>
                <c:pt idx="1311">
                  <c:v>2.3240566104236748E-2</c:v>
                </c:pt>
                <c:pt idx="1312">
                  <c:v>2.3233803808991871E-2</c:v>
                </c:pt>
                <c:pt idx="1313">
                  <c:v>2.3227011594945113E-2</c:v>
                </c:pt>
                <c:pt idx="1314">
                  <c:v>2.3220189462096474E-2</c:v>
                </c:pt>
                <c:pt idx="1315">
                  <c:v>2.3213337410608048E-2</c:v>
                </c:pt>
                <c:pt idx="1316">
                  <c:v>2.3206455440317741E-2</c:v>
                </c:pt>
                <c:pt idx="1317">
                  <c:v>2.3199543551144508E-2</c:v>
                </c:pt>
                <c:pt idx="1318">
                  <c:v>2.3192601743412533E-2</c:v>
                </c:pt>
                <c:pt idx="1319">
                  <c:v>2.3185630016878678E-2</c:v>
                </c:pt>
                <c:pt idx="1320">
                  <c:v>2.3178628371542942E-2</c:v>
                </c:pt>
                <c:pt idx="1321">
                  <c:v>2.3171596807405326E-2</c:v>
                </c:pt>
                <c:pt idx="1322">
                  <c:v>2.3164535324546875E-2</c:v>
                </c:pt>
                <c:pt idx="1323">
                  <c:v>2.3157443923048637E-2</c:v>
                </c:pt>
                <c:pt idx="1324">
                  <c:v>2.3150322602829565E-2</c:v>
                </c:pt>
                <c:pt idx="1325">
                  <c:v>2.3143171363727566E-2</c:v>
                </c:pt>
                <c:pt idx="1326">
                  <c:v>2.3135990205985779E-2</c:v>
                </c:pt>
                <c:pt idx="1327">
                  <c:v>2.3128779129442112E-2</c:v>
                </c:pt>
                <c:pt idx="1328">
                  <c:v>2.3121538134258657E-2</c:v>
                </c:pt>
                <c:pt idx="1329">
                  <c:v>2.3114267220354368E-2</c:v>
                </c:pt>
                <c:pt idx="1330">
                  <c:v>2.3106966387567152E-2</c:v>
                </c:pt>
                <c:pt idx="1331">
                  <c:v>2.3099635636140148E-2</c:v>
                </c:pt>
                <c:pt idx="1332">
                  <c:v>2.3092274965911264E-2</c:v>
                </c:pt>
                <c:pt idx="1333">
                  <c:v>2.3084884377123638E-2</c:v>
                </c:pt>
                <c:pt idx="1334">
                  <c:v>2.3077463869453085E-2</c:v>
                </c:pt>
                <c:pt idx="1335">
                  <c:v>2.3070013443223791E-2</c:v>
                </c:pt>
                <c:pt idx="1336">
                  <c:v>2.3062533098192617E-2</c:v>
                </c:pt>
                <c:pt idx="1337">
                  <c:v>2.3055022834359562E-2</c:v>
                </c:pt>
                <c:pt idx="1338">
                  <c:v>2.3047482651886719E-2</c:v>
                </c:pt>
                <c:pt idx="1339">
                  <c:v>2.3039912550774089E-2</c:v>
                </c:pt>
                <c:pt idx="1340">
                  <c:v>2.3032312530859578E-2</c:v>
                </c:pt>
                <c:pt idx="1341">
                  <c:v>2.3024682592224233E-2</c:v>
                </c:pt>
                <c:pt idx="1342">
                  <c:v>2.30170227349491E-2</c:v>
                </c:pt>
                <c:pt idx="1343">
                  <c:v>2.3009332958872086E-2</c:v>
                </c:pt>
                <c:pt idx="1344">
                  <c:v>2.3001613264074239E-2</c:v>
                </c:pt>
                <c:pt idx="1345">
                  <c:v>2.299386365071765E-2</c:v>
                </c:pt>
                <c:pt idx="1346">
                  <c:v>2.2986084118640226E-2</c:v>
                </c:pt>
                <c:pt idx="1347">
                  <c:v>2.2978274667760923E-2</c:v>
                </c:pt>
                <c:pt idx="1348">
                  <c:v>2.2970435298241831E-2</c:v>
                </c:pt>
                <c:pt idx="1349">
                  <c:v>2.2962566010001906E-2</c:v>
                </c:pt>
                <c:pt idx="1350">
                  <c:v>2.2954666803122192E-2</c:v>
                </c:pt>
                <c:pt idx="1351">
                  <c:v>2.2946737677440598E-2</c:v>
                </c:pt>
                <c:pt idx="1352">
                  <c:v>2.2938778633200263E-2</c:v>
                </c:pt>
                <c:pt idx="1353">
                  <c:v>2.2930789670239093E-2</c:v>
                </c:pt>
                <c:pt idx="1354">
                  <c:v>2.2922770788638136E-2</c:v>
                </c:pt>
                <c:pt idx="1355">
                  <c:v>2.2914721988235298E-2</c:v>
                </c:pt>
                <c:pt idx="1356">
                  <c:v>2.2906643269192672E-2</c:v>
                </c:pt>
                <c:pt idx="1357">
                  <c:v>2.2898534631510259E-2</c:v>
                </c:pt>
                <c:pt idx="1358">
                  <c:v>2.2890396075188058E-2</c:v>
                </c:pt>
                <c:pt idx="1359">
                  <c:v>2.2882227600063976E-2</c:v>
                </c:pt>
                <c:pt idx="1360">
                  <c:v>2.2874029206300106E-2</c:v>
                </c:pt>
                <c:pt idx="1361">
                  <c:v>2.2865800893896449E-2</c:v>
                </c:pt>
                <c:pt idx="1362">
                  <c:v>2.2857542662853003E-2</c:v>
                </c:pt>
                <c:pt idx="1363">
                  <c:v>2.284925451316977E-2</c:v>
                </c:pt>
                <c:pt idx="1364">
                  <c:v>2.2840936444684656E-2</c:v>
                </c:pt>
                <c:pt idx="1365">
                  <c:v>2.2832588457721847E-2</c:v>
                </c:pt>
                <c:pt idx="1366">
                  <c:v>2.2824210551957158E-2</c:v>
                </c:pt>
                <c:pt idx="1367">
                  <c:v>2.2815802727552681E-2</c:v>
                </c:pt>
                <c:pt idx="1368">
                  <c:v>2.2807364984508416E-2</c:v>
                </c:pt>
                <c:pt idx="1369">
                  <c:v>2.2798897322824363E-2</c:v>
                </c:pt>
                <c:pt idx="1370">
                  <c:v>2.2790399742500522E-2</c:v>
                </c:pt>
                <c:pt idx="1371">
                  <c:v>2.2781872243455847E-2</c:v>
                </c:pt>
                <c:pt idx="1372">
                  <c:v>2.2773314825852431E-2</c:v>
                </c:pt>
                <c:pt idx="1373">
                  <c:v>2.276472748952818E-2</c:v>
                </c:pt>
                <c:pt idx="1374">
                  <c:v>2.2756110234645188E-2</c:v>
                </c:pt>
                <c:pt idx="1375">
                  <c:v>2.2747463061041362E-2</c:v>
                </c:pt>
                <c:pt idx="1376">
                  <c:v>2.2738785968797748E-2</c:v>
                </c:pt>
                <c:pt idx="1377">
                  <c:v>2.2730078957914346E-2</c:v>
                </c:pt>
                <c:pt idx="1378">
                  <c:v>2.2721342028472202E-2</c:v>
                </c:pt>
                <c:pt idx="1379">
                  <c:v>2.2712575180309225E-2</c:v>
                </c:pt>
                <c:pt idx="1380">
                  <c:v>2.2703778413587505E-2</c:v>
                </c:pt>
                <c:pt idx="1381">
                  <c:v>2.2694951728144952E-2</c:v>
                </c:pt>
                <c:pt idx="1382">
                  <c:v>2.2686095124224703E-2</c:v>
                </c:pt>
                <c:pt idx="1383">
                  <c:v>2.2677208601583621E-2</c:v>
                </c:pt>
                <c:pt idx="1384">
                  <c:v>2.266829216030275E-2</c:v>
                </c:pt>
                <c:pt idx="1385">
                  <c:v>2.2659345800463138E-2</c:v>
                </c:pt>
                <c:pt idx="1386">
                  <c:v>2.2650369521821645E-2</c:v>
                </c:pt>
                <c:pt idx="1387">
                  <c:v>2.2641363324783503E-2</c:v>
                </c:pt>
                <c:pt idx="1388">
                  <c:v>2.2632327209024528E-2</c:v>
                </c:pt>
                <c:pt idx="1389">
                  <c:v>2.262326117470681E-2</c:v>
                </c:pt>
                <c:pt idx="1390">
                  <c:v>2.2614165221749305E-2</c:v>
                </c:pt>
                <c:pt idx="1391">
                  <c:v>2.2605039350152012E-2</c:v>
                </c:pt>
                <c:pt idx="1392">
                  <c:v>2.2595883560077024E-2</c:v>
                </c:pt>
                <c:pt idx="1393">
                  <c:v>2.2586697851281201E-2</c:v>
                </c:pt>
                <c:pt idx="1394">
                  <c:v>2.2577482224007683E-2</c:v>
                </c:pt>
                <c:pt idx="1395">
                  <c:v>2.2568236677932285E-2</c:v>
                </c:pt>
                <c:pt idx="1396">
                  <c:v>2.2558961213379192E-2</c:v>
                </c:pt>
                <c:pt idx="1397">
                  <c:v>2.2549655830267357E-2</c:v>
                </c:pt>
                <c:pt idx="1398">
                  <c:v>2.2540320528515734E-2</c:v>
                </c:pt>
                <c:pt idx="1399">
                  <c:v>2.2530955308124323E-2</c:v>
                </c:pt>
                <c:pt idx="1400">
                  <c:v>2.2521560169255217E-2</c:v>
                </c:pt>
                <c:pt idx="1401">
                  <c:v>2.2512135111746323E-2</c:v>
                </c:pt>
                <c:pt idx="1402">
                  <c:v>2.2502680135678688E-2</c:v>
                </c:pt>
                <c:pt idx="1403">
                  <c:v>2.2493195241052311E-2</c:v>
                </c:pt>
                <c:pt idx="1404">
                  <c:v>2.2483680427786146E-2</c:v>
                </c:pt>
                <c:pt idx="1405">
                  <c:v>2.2474135695961239E-2</c:v>
                </c:pt>
                <c:pt idx="1406">
                  <c:v>2.2464561045577591E-2</c:v>
                </c:pt>
                <c:pt idx="1407">
                  <c:v>2.2454956476554155E-2</c:v>
                </c:pt>
                <c:pt idx="1408">
                  <c:v>2.2445321989053024E-2</c:v>
                </c:pt>
                <c:pt idx="1409">
                  <c:v>2.2435657582993151E-2</c:v>
                </c:pt>
                <c:pt idx="1410">
                  <c:v>2.2425963258374537E-2</c:v>
                </c:pt>
                <c:pt idx="1411">
                  <c:v>2.2416239015116135E-2</c:v>
                </c:pt>
                <c:pt idx="1412">
                  <c:v>2.2406484853298991E-2</c:v>
                </c:pt>
                <c:pt idx="1413">
                  <c:v>2.2396700773004152E-2</c:v>
                </c:pt>
                <c:pt idx="1414">
                  <c:v>2.2386886774069525E-2</c:v>
                </c:pt>
                <c:pt idx="1415">
                  <c:v>2.237704285673825E-2</c:v>
                </c:pt>
                <c:pt idx="1416">
                  <c:v>2.236716902068614E-2</c:v>
                </c:pt>
                <c:pt idx="1417">
                  <c:v>2.2357265266237381E-2</c:v>
                </c:pt>
                <c:pt idx="1418">
                  <c:v>2.2347331593148834E-2</c:v>
                </c:pt>
                <c:pt idx="1419">
                  <c:v>2.2337368001501545E-2</c:v>
                </c:pt>
                <c:pt idx="1420">
                  <c:v>2.2327374491376561E-2</c:v>
                </c:pt>
                <c:pt idx="1421">
                  <c:v>2.2317351062692836E-2</c:v>
                </c:pt>
                <c:pt idx="1422">
                  <c:v>2.2307297715450369E-2</c:v>
                </c:pt>
                <c:pt idx="1423">
                  <c:v>2.2297214449730207E-2</c:v>
                </c:pt>
                <c:pt idx="1424">
                  <c:v>2.2287101265370257E-2</c:v>
                </c:pt>
                <c:pt idx="1425">
                  <c:v>2.2276958162532612E-2</c:v>
                </c:pt>
                <c:pt idx="1426">
                  <c:v>2.2266785141217271E-2</c:v>
                </c:pt>
                <c:pt idx="1427">
                  <c:v>2.2256582201343189E-2</c:v>
                </c:pt>
                <c:pt idx="1428">
                  <c:v>2.2246349342991412E-2</c:v>
                </c:pt>
                <c:pt idx="1429">
                  <c:v>2.2236086566161939E-2</c:v>
                </c:pt>
                <c:pt idx="1430">
                  <c:v>2.2225793870692678E-2</c:v>
                </c:pt>
                <c:pt idx="1431">
                  <c:v>2.2215471256826769E-2</c:v>
                </c:pt>
                <c:pt idx="1432">
                  <c:v>2.2205118724321071E-2</c:v>
                </c:pt>
                <c:pt idx="1433">
                  <c:v>2.2194736273418725E-2</c:v>
                </c:pt>
                <c:pt idx="1434">
                  <c:v>2.2184323903957637E-2</c:v>
                </c:pt>
                <c:pt idx="1435">
                  <c:v>2.21738816160999E-2</c:v>
                </c:pt>
                <c:pt idx="1436">
                  <c:v>2.2163409409602375E-2</c:v>
                </c:pt>
                <c:pt idx="1437">
                  <c:v>2.2152907284627155E-2</c:v>
                </c:pt>
                <c:pt idx="1438">
                  <c:v>2.2142375241174239E-2</c:v>
                </c:pt>
                <c:pt idx="1439">
                  <c:v>2.2131813279405721E-2</c:v>
                </c:pt>
                <c:pt idx="1440">
                  <c:v>2.2121221398916369E-2</c:v>
                </c:pt>
                <c:pt idx="1441">
                  <c:v>2.2110599600030367E-2</c:v>
                </c:pt>
                <c:pt idx="1442">
                  <c:v>2.2099947882666671E-2</c:v>
                </c:pt>
                <c:pt idx="1443">
                  <c:v>2.2089266246825279E-2</c:v>
                </c:pt>
                <c:pt idx="1444">
                  <c:v>2.2078554692506192E-2</c:v>
                </c:pt>
                <c:pt idx="1445">
                  <c:v>2.2067813219628363E-2</c:v>
                </c:pt>
                <c:pt idx="1446">
                  <c:v>2.2057041828353885E-2</c:v>
                </c:pt>
                <c:pt idx="1447">
                  <c:v>2.2046240518682758E-2</c:v>
                </c:pt>
                <c:pt idx="1448">
                  <c:v>2.203540929045289E-2</c:v>
                </c:pt>
                <c:pt idx="1449">
                  <c:v>2.2024548143745326E-2</c:v>
                </c:pt>
                <c:pt idx="1450">
                  <c:v>2.2013657078641113E-2</c:v>
                </c:pt>
                <c:pt idx="1451">
                  <c:v>2.2002759480477252E-2</c:v>
                </c:pt>
                <c:pt idx="1452">
                  <c:v>2.1991905718301563E-2</c:v>
                </c:pt>
                <c:pt idx="1453">
                  <c:v>2.1981097590774157E-2</c:v>
                </c:pt>
                <c:pt idx="1454">
                  <c:v>2.1970335098057125E-2</c:v>
                </c:pt>
                <c:pt idx="1455">
                  <c:v>2.1959618240150469E-2</c:v>
                </c:pt>
                <c:pt idx="1456">
                  <c:v>2.1948947016973142E-2</c:v>
                </c:pt>
                <c:pt idx="1457">
                  <c:v>2.1938321428606189E-2</c:v>
                </c:pt>
                <c:pt idx="1458">
                  <c:v>2.1927741474806473E-2</c:v>
                </c:pt>
                <c:pt idx="1459">
                  <c:v>2.1917207155817131E-2</c:v>
                </c:pt>
                <c:pt idx="1460">
                  <c:v>2.1906718471557118E-2</c:v>
                </c:pt>
                <c:pt idx="1461">
                  <c:v>2.1896275422107481E-2</c:v>
                </c:pt>
                <c:pt idx="1462">
                  <c:v>2.1885878007225079E-2</c:v>
                </c:pt>
                <c:pt idx="1463">
                  <c:v>2.1874051126732352E-2</c:v>
                </c:pt>
                <c:pt idx="1464">
                  <c:v>2.1863751500671436E-2</c:v>
                </c:pt>
                <c:pt idx="1465">
                  <c:v>2.1853497509177755E-2</c:v>
                </c:pt>
                <c:pt idx="1466">
                  <c:v>2.1843289152494449E-2</c:v>
                </c:pt>
                <c:pt idx="1467">
                  <c:v>2.1833126430540473E-2</c:v>
                </c:pt>
                <c:pt idx="1468">
                  <c:v>2.1823009343234778E-2</c:v>
                </c:pt>
                <c:pt idx="1469">
                  <c:v>2.1812937890577366E-2</c:v>
                </c:pt>
                <c:pt idx="1470">
                  <c:v>2.1802912072649283E-2</c:v>
                </c:pt>
                <c:pt idx="1471">
                  <c:v>2.1792931889450529E-2</c:v>
                </c:pt>
                <c:pt idx="1472">
                  <c:v>2.1782997340900057E-2</c:v>
                </c:pt>
                <c:pt idx="1473">
                  <c:v>2.1773108427078913E-2</c:v>
                </c:pt>
                <c:pt idx="1474">
                  <c:v>2.1763265147825006E-2</c:v>
                </c:pt>
                <c:pt idx="1475">
                  <c:v>2.1753467503300428E-2</c:v>
                </c:pt>
                <c:pt idx="1476">
                  <c:v>2.1743715493424132E-2</c:v>
                </c:pt>
                <c:pt idx="1477">
                  <c:v>2.1734009118358211E-2</c:v>
                </c:pt>
                <c:pt idx="1478">
                  <c:v>2.1724182991074592E-2</c:v>
                </c:pt>
                <c:pt idx="1479">
                  <c:v>2.1714733271928077E-2</c:v>
                </c:pt>
                <c:pt idx="1480">
                  <c:v>2.1705163800725957E-2</c:v>
                </c:pt>
                <c:pt idx="1481">
                  <c:v>2.169563996417212E-2</c:v>
                </c:pt>
                <c:pt idx="1482">
                  <c:v>2.1686161762266565E-2</c:v>
                </c:pt>
                <c:pt idx="1483">
                  <c:v>2.1676729195009292E-2</c:v>
                </c:pt>
                <c:pt idx="1484">
                  <c:v>2.1667342262481348E-2</c:v>
                </c:pt>
                <c:pt idx="1485">
                  <c:v>2.1658000964358548E-2</c:v>
                </c:pt>
                <c:pt idx="1486">
                  <c:v>2.1648705301046123E-2</c:v>
                </c:pt>
                <c:pt idx="1487">
                  <c:v>2.163945527238198E-2</c:v>
                </c:pt>
                <c:pt idx="1488">
                  <c:v>2.1630250878285073E-2</c:v>
                </c:pt>
                <c:pt idx="1489">
                  <c:v>2.1621092118755403E-2</c:v>
                </c:pt>
                <c:pt idx="1490">
                  <c:v>2.1611978993955061E-2</c:v>
                </c:pt>
                <c:pt idx="1491">
                  <c:v>2.1602911503803002E-2</c:v>
                </c:pt>
                <c:pt idx="1492">
                  <c:v>2.1593889648137132E-2</c:v>
                </c:pt>
                <c:pt idx="1493">
                  <c:v>2.1584913427119545E-2</c:v>
                </c:pt>
                <c:pt idx="1494">
                  <c:v>2.1575982840669194E-2</c:v>
                </c:pt>
                <c:pt idx="1495">
                  <c:v>2.1567097888867126E-2</c:v>
                </c:pt>
                <c:pt idx="1496">
                  <c:v>2.1558258571632294E-2</c:v>
                </c:pt>
                <c:pt idx="1497">
                  <c:v>2.1549464889045744E-2</c:v>
                </c:pt>
                <c:pt idx="1498">
                  <c:v>2.154071684102643E-2</c:v>
                </c:pt>
                <c:pt idx="1499">
                  <c:v>2.1532014427655399E-2</c:v>
                </c:pt>
                <c:pt idx="1500">
                  <c:v>2.1523357648851604E-2</c:v>
                </c:pt>
                <c:pt idx="1501">
                  <c:v>2.1514746504533999E-2</c:v>
                </c:pt>
                <c:pt idx="1502">
                  <c:v>2.1506180994864676E-2</c:v>
                </c:pt>
                <c:pt idx="1503">
                  <c:v>2.1497661119843636E-2</c:v>
                </c:pt>
                <c:pt idx="1504">
                  <c:v>2.1489186879308786E-2</c:v>
                </c:pt>
                <c:pt idx="1505">
                  <c:v>2.1480758273341172E-2</c:v>
                </c:pt>
                <c:pt idx="1506">
                  <c:v>2.1472375301940794E-2</c:v>
                </c:pt>
                <c:pt idx="1507">
                  <c:v>2.1464037965026606E-2</c:v>
                </c:pt>
                <c:pt idx="1508">
                  <c:v>2.1455746262841746E-2</c:v>
                </c:pt>
                <c:pt idx="1509">
                  <c:v>2.1447500195143077E-2</c:v>
                </c:pt>
                <c:pt idx="1510">
                  <c:v>2.1439299762011643E-2</c:v>
                </c:pt>
                <c:pt idx="1511">
                  <c:v>2.1431144963447446E-2</c:v>
                </c:pt>
                <c:pt idx="1512">
                  <c:v>2.1423035799369439E-2</c:v>
                </c:pt>
                <c:pt idx="1513">
                  <c:v>2.1414972269858668E-2</c:v>
                </c:pt>
                <c:pt idx="1514">
                  <c:v>2.1406954374915133E-2</c:v>
                </c:pt>
                <c:pt idx="1515">
                  <c:v>2.1394447026039654E-2</c:v>
                </c:pt>
                <c:pt idx="1516">
                  <c:v>2.138654647703353E-2</c:v>
                </c:pt>
                <c:pt idx="1517">
                  <c:v>2.1378691562594643E-2</c:v>
                </c:pt>
                <c:pt idx="1518">
                  <c:v>2.1370882282641945E-2</c:v>
                </c:pt>
                <c:pt idx="1519">
                  <c:v>2.1363118637256484E-2</c:v>
                </c:pt>
                <c:pt idx="1520">
                  <c:v>2.1355400626357213E-2</c:v>
                </c:pt>
                <c:pt idx="1521">
                  <c:v>2.1347728249944131E-2</c:v>
                </c:pt>
                <c:pt idx="1522">
                  <c:v>2.1340101508179332E-2</c:v>
                </c:pt>
                <c:pt idx="1523">
                  <c:v>2.133252040073863E-2</c:v>
                </c:pt>
                <c:pt idx="1524">
                  <c:v>2.1324984927946211E-2</c:v>
                </c:pt>
                <c:pt idx="1525">
                  <c:v>2.1317495089558935E-2</c:v>
                </c:pt>
                <c:pt idx="1526">
                  <c:v>2.1310050885819942E-2</c:v>
                </c:pt>
                <c:pt idx="1527">
                  <c:v>2.1302652316405046E-2</c:v>
                </c:pt>
                <c:pt idx="1528">
                  <c:v>2.1295299381638433E-2</c:v>
                </c:pt>
                <c:pt idx="1529">
                  <c:v>2.1286951906563933E-2</c:v>
                </c:pt>
                <c:pt idx="1530">
                  <c:v>2.1279696759889388E-2</c:v>
                </c:pt>
                <c:pt idx="1531">
                  <c:v>2.1272487247782079E-2</c:v>
                </c:pt>
                <c:pt idx="1532">
                  <c:v>2.126532337016096E-2</c:v>
                </c:pt>
                <c:pt idx="1533">
                  <c:v>2.1258205127026031E-2</c:v>
                </c:pt>
                <c:pt idx="1534">
                  <c:v>2.1251132518377291E-2</c:v>
                </c:pt>
                <c:pt idx="1535">
                  <c:v>2.1244105544214742E-2</c:v>
                </c:pt>
                <c:pt idx="1536">
                  <c:v>2.1237124204457336E-2</c:v>
                </c:pt>
                <c:pt idx="1537">
                  <c:v>2.1230188499267166E-2</c:v>
                </c:pt>
                <c:pt idx="1538">
                  <c:v>2.122329842848214E-2</c:v>
                </c:pt>
                <c:pt idx="1539">
                  <c:v>2.1216453992183304E-2</c:v>
                </c:pt>
                <c:pt idx="1540">
                  <c:v>2.1209655190370658E-2</c:v>
                </c:pt>
                <c:pt idx="1541">
                  <c:v>2.1202902023125247E-2</c:v>
                </c:pt>
                <c:pt idx="1542">
                  <c:v>2.1196194490203935E-2</c:v>
                </c:pt>
                <c:pt idx="1543">
                  <c:v>2.1189532591768812E-2</c:v>
                </c:pt>
                <c:pt idx="1544">
                  <c:v>2.1182916327738832E-2</c:v>
                </c:pt>
                <c:pt idx="1545">
                  <c:v>2.1176345698276089E-2</c:v>
                </c:pt>
                <c:pt idx="1546">
                  <c:v>2.1169820703137443E-2</c:v>
                </c:pt>
                <c:pt idx="1547">
                  <c:v>2.116334134264708E-2</c:v>
                </c:pt>
                <c:pt idx="1548">
                  <c:v>2.1156907616399767E-2</c:v>
                </c:pt>
                <c:pt idx="1549">
                  <c:v>2.1150519524719691E-2</c:v>
                </c:pt>
                <c:pt idx="1550">
                  <c:v>2.1144177067444758E-2</c:v>
                </c:pt>
                <c:pt idx="1551">
                  <c:v>2.1137880244574969E-2</c:v>
                </c:pt>
                <c:pt idx="1552">
                  <c:v>2.1131629056272416E-2</c:v>
                </c:pt>
                <c:pt idx="1553">
                  <c:v>2.1125423502293961E-2</c:v>
                </c:pt>
                <c:pt idx="1554">
                  <c:v>2.1119263582720649E-2</c:v>
                </c:pt>
                <c:pt idx="1555">
                  <c:v>2.1113149297633527E-2</c:v>
                </c:pt>
                <c:pt idx="1556">
                  <c:v>2.1107080646951548E-2</c:v>
                </c:pt>
                <c:pt idx="1557">
                  <c:v>2.110105763075576E-2</c:v>
                </c:pt>
                <c:pt idx="1558">
                  <c:v>2.1095080248965115E-2</c:v>
                </c:pt>
                <c:pt idx="1559">
                  <c:v>2.1089148501579613E-2</c:v>
                </c:pt>
                <c:pt idx="1560">
                  <c:v>2.1083262388599255E-2</c:v>
                </c:pt>
                <c:pt idx="1561">
                  <c:v>2.1077421910105087E-2</c:v>
                </c:pt>
                <c:pt idx="1562">
                  <c:v>2.1071627065935017E-2</c:v>
                </c:pt>
                <c:pt idx="1563">
                  <c:v>2.1065877856251136E-2</c:v>
                </c:pt>
                <c:pt idx="1564">
                  <c:v>2.1060174280891353E-2</c:v>
                </c:pt>
                <c:pt idx="1565">
                  <c:v>2.1054516340017759E-2</c:v>
                </c:pt>
                <c:pt idx="1566">
                  <c:v>2.1048904033549309E-2</c:v>
                </c:pt>
                <c:pt idx="1567">
                  <c:v>2.1043337361404957E-2</c:v>
                </c:pt>
                <c:pt idx="1568">
                  <c:v>2.1037816323746794E-2</c:v>
                </c:pt>
                <c:pt idx="1569">
                  <c:v>2.1032340920412729E-2</c:v>
                </c:pt>
                <c:pt idx="1570">
                  <c:v>2.1026911151564853E-2</c:v>
                </c:pt>
                <c:pt idx="1571">
                  <c:v>2.1021527017041075E-2</c:v>
                </c:pt>
                <c:pt idx="1572">
                  <c:v>2.1016188517084533E-2</c:v>
                </c:pt>
                <c:pt idx="1573">
                  <c:v>2.101089565120895E-2</c:v>
                </c:pt>
                <c:pt idx="1574">
                  <c:v>2.1005648419981648E-2</c:v>
                </c:pt>
                <c:pt idx="1575">
                  <c:v>2.1000446822997398E-2</c:v>
                </c:pt>
                <c:pt idx="1576">
                  <c:v>2.0995290860499338E-2</c:v>
                </c:pt>
                <c:pt idx="1577">
                  <c:v>2.0990180532406422E-2</c:v>
                </c:pt>
                <c:pt idx="1578">
                  <c:v>2.0985115838637602E-2</c:v>
                </c:pt>
                <c:pt idx="1579">
                  <c:v>2.0980096779192881E-2</c:v>
                </c:pt>
                <c:pt idx="1580">
                  <c:v>2.0975123354153302E-2</c:v>
                </c:pt>
                <c:pt idx="1581">
                  <c:v>2.0970195563599914E-2</c:v>
                </c:pt>
                <c:pt idx="1582">
                  <c:v>2.0965313407370623E-2</c:v>
                </c:pt>
                <c:pt idx="1583">
                  <c:v>2.0960476885465429E-2</c:v>
                </c:pt>
                <c:pt idx="1584">
                  <c:v>2.0955685997884332E-2</c:v>
                </c:pt>
                <c:pt idx="1585">
                  <c:v>2.0950940744870472E-2</c:v>
                </c:pt>
                <c:pt idx="1586">
                  <c:v>2.0946241126018617E-2</c:v>
                </c:pt>
                <c:pt idx="1587">
                  <c:v>2.0941587141733997E-2</c:v>
                </c:pt>
                <c:pt idx="1588">
                  <c:v>2.0936978791611383E-2</c:v>
                </c:pt>
                <c:pt idx="1589">
                  <c:v>2.0932416075974958E-2</c:v>
                </c:pt>
                <c:pt idx="1590">
                  <c:v>2.092789899466263E-2</c:v>
                </c:pt>
                <c:pt idx="1591">
                  <c:v>2.09234275476744E-2</c:v>
                </c:pt>
                <c:pt idx="1592">
                  <c:v>2.0919001735091314E-2</c:v>
                </c:pt>
                <c:pt idx="1593">
                  <c:v>2.0914621556832325E-2</c:v>
                </c:pt>
                <c:pt idx="1594">
                  <c:v>2.0910287012978479E-2</c:v>
                </c:pt>
                <c:pt idx="1595">
                  <c:v>2.0905998103448731E-2</c:v>
                </c:pt>
                <c:pt idx="1596">
                  <c:v>2.090175482824308E-2</c:v>
                </c:pt>
                <c:pt idx="1597">
                  <c:v>2.0897557187523619E-2</c:v>
                </c:pt>
                <c:pt idx="1598">
                  <c:v>2.0893405180966163E-2</c:v>
                </c:pt>
                <c:pt idx="1599">
                  <c:v>2.088929880881385E-2</c:v>
                </c:pt>
                <c:pt idx="1600">
                  <c:v>2.0885238071147727E-2</c:v>
                </c:pt>
                <c:pt idx="1601">
                  <c:v>2.0881222967643609E-2</c:v>
                </c:pt>
                <c:pt idx="1602">
                  <c:v>2.0877253498463588E-2</c:v>
                </c:pt>
                <c:pt idx="1603">
                  <c:v>2.0873329663769757E-2</c:v>
                </c:pt>
                <c:pt idx="1604">
                  <c:v>2.0869451463318978E-2</c:v>
                </c:pt>
                <c:pt idx="1605">
                  <c:v>2.0865618897273341E-2</c:v>
                </c:pt>
                <c:pt idx="1606">
                  <c:v>2.0861831965551803E-2</c:v>
                </c:pt>
                <c:pt idx="1607">
                  <c:v>2.0858090668073315E-2</c:v>
                </c:pt>
                <c:pt idx="1608">
                  <c:v>2.085439500499997E-2</c:v>
                </c:pt>
                <c:pt idx="1609">
                  <c:v>2.085074497633177E-2</c:v>
                </c:pt>
                <c:pt idx="1610">
                  <c:v>2.084714058190662E-2</c:v>
                </c:pt>
                <c:pt idx="1611">
                  <c:v>2.0843581821805568E-2</c:v>
                </c:pt>
                <c:pt idx="1612">
                  <c:v>2.0840068696109659E-2</c:v>
                </c:pt>
                <c:pt idx="1613">
                  <c:v>2.0836601204575755E-2</c:v>
                </c:pt>
                <c:pt idx="1614">
                  <c:v>2.0833179347528041E-2</c:v>
                </c:pt>
                <c:pt idx="1615">
                  <c:v>2.0829803124723378E-2</c:v>
                </c:pt>
                <c:pt idx="1616">
                  <c:v>2.0826472536242813E-2</c:v>
                </c:pt>
                <c:pt idx="1617">
                  <c:v>2.0823187582086344E-2</c:v>
                </c:pt>
                <c:pt idx="1618">
                  <c:v>2.0819948262253973E-2</c:v>
                </c:pt>
                <c:pt idx="1619">
                  <c:v>2.0816302061239522E-2</c:v>
                </c:pt>
                <c:pt idx="1620">
                  <c:v>2.0813160529337127E-2</c:v>
                </c:pt>
                <c:pt idx="1621">
                  <c:v>2.0810064631596736E-2</c:v>
                </c:pt>
                <c:pt idx="1622">
                  <c:v>2.0807014368261489E-2</c:v>
                </c:pt>
                <c:pt idx="1623">
                  <c:v>2.0804009739169294E-2</c:v>
                </c:pt>
                <c:pt idx="1624">
                  <c:v>2.0801050744482241E-2</c:v>
                </c:pt>
                <c:pt idx="1625">
                  <c:v>2.0798137384119286E-2</c:v>
                </c:pt>
                <c:pt idx="1626">
                  <c:v>2.0795269657918336E-2</c:v>
                </c:pt>
                <c:pt idx="1627">
                  <c:v>2.0792447566122529E-2</c:v>
                </c:pt>
                <c:pt idx="1628">
                  <c:v>2.078967110865082E-2</c:v>
                </c:pt>
                <c:pt idx="1629">
                  <c:v>2.0786940285503208E-2</c:v>
                </c:pt>
                <c:pt idx="1630">
                  <c:v>2.0784255096679694E-2</c:v>
                </c:pt>
                <c:pt idx="1631">
                  <c:v>2.0781615542018184E-2</c:v>
                </c:pt>
                <c:pt idx="1632">
                  <c:v>2.0779021621761817E-2</c:v>
                </c:pt>
                <c:pt idx="1633">
                  <c:v>2.0776473335829548E-2</c:v>
                </c:pt>
                <c:pt idx="1634">
                  <c:v>2.077397068414033E-2</c:v>
                </c:pt>
                <c:pt idx="1635">
                  <c:v>2.0771513666856256E-2</c:v>
                </c:pt>
                <c:pt idx="1636">
                  <c:v>2.0769102283815233E-2</c:v>
                </c:pt>
                <c:pt idx="1637">
                  <c:v>2.0766736535017261E-2</c:v>
                </c:pt>
                <c:pt idx="1638">
                  <c:v>2.0764416420624432E-2</c:v>
                </c:pt>
                <c:pt idx="1639">
                  <c:v>2.0762141940393608E-2</c:v>
                </c:pt>
                <c:pt idx="1640">
                  <c:v>2.0759913094567928E-2</c:v>
                </c:pt>
                <c:pt idx="1641">
                  <c:v>2.0757729883066345E-2</c:v>
                </c:pt>
                <c:pt idx="1642">
                  <c:v>2.0755592305726767E-2</c:v>
                </c:pt>
                <c:pt idx="1643">
                  <c:v>2.0753500362792332E-2</c:v>
                </c:pt>
                <c:pt idx="1644">
                  <c:v>2.0751454054181995E-2</c:v>
                </c:pt>
                <c:pt idx="1645">
                  <c:v>2.0749453379733662E-2</c:v>
                </c:pt>
                <c:pt idx="1646">
                  <c:v>2.0747498339690473E-2</c:v>
                </c:pt>
                <c:pt idx="1647">
                  <c:v>2.0745588933809289E-2</c:v>
                </c:pt>
                <c:pt idx="1648">
                  <c:v>2.0743725162333249E-2</c:v>
                </c:pt>
                <c:pt idx="1649">
                  <c:v>2.0741907025181305E-2</c:v>
                </c:pt>
                <c:pt idx="1650">
                  <c:v>2.0740134522191367E-2</c:v>
                </c:pt>
                <c:pt idx="1651">
                  <c:v>2.0738407653525526E-2</c:v>
                </c:pt>
                <c:pt idx="1652">
                  <c:v>2.0736726419183782E-2</c:v>
                </c:pt>
                <c:pt idx="1653">
                  <c:v>2.0735090819247182E-2</c:v>
                </c:pt>
                <c:pt idx="1654">
                  <c:v>2.0733500853472586E-2</c:v>
                </c:pt>
                <c:pt idx="1655">
                  <c:v>2.0731956521941042E-2</c:v>
                </c:pt>
                <c:pt idx="1656">
                  <c:v>2.0730457824733595E-2</c:v>
                </c:pt>
                <c:pt idx="1657">
                  <c:v>2.0729004761769199E-2</c:v>
                </c:pt>
                <c:pt idx="1658">
                  <c:v>2.07275973331289E-2</c:v>
                </c:pt>
                <c:pt idx="1659">
                  <c:v>2.0726235538812698E-2</c:v>
                </c:pt>
                <c:pt idx="1660">
                  <c:v>2.0724919378820594E-2</c:v>
                </c:pt>
                <c:pt idx="1661">
                  <c:v>2.0723648852990495E-2</c:v>
                </c:pt>
                <c:pt idx="1662">
                  <c:v>2.0722423961565539E-2</c:v>
                </c:pt>
                <c:pt idx="1663">
                  <c:v>2.0721244704302588E-2</c:v>
                </c:pt>
                <c:pt idx="1664">
                  <c:v>2.0720111081444781E-2</c:v>
                </c:pt>
                <c:pt idx="1665">
                  <c:v>2.0719023092667932E-2</c:v>
                </c:pt>
                <c:pt idx="1666">
                  <c:v>2.0717980738377273E-2</c:v>
                </c:pt>
                <c:pt idx="1667">
                  <c:v>2.0716984018329665E-2</c:v>
                </c:pt>
                <c:pt idx="1668">
                  <c:v>2.0716032932444062E-2</c:v>
                </c:pt>
                <c:pt idx="1669">
                  <c:v>2.0715127480963602E-2</c:v>
                </c:pt>
                <c:pt idx="1670">
                  <c:v>2.071426766380724E-2</c:v>
                </c:pt>
                <c:pt idx="1671">
                  <c:v>2.0713453480812882E-2</c:v>
                </c:pt>
                <c:pt idx="1672">
                  <c:v>2.0712684932061576E-2</c:v>
                </c:pt>
                <c:pt idx="1673">
                  <c:v>2.0711962017634367E-2</c:v>
                </c:pt>
                <c:pt idx="1674">
                  <c:v>2.0711284737531255E-2</c:v>
                </c:pt>
                <c:pt idx="1675">
                  <c:v>2.071065309175224E-2</c:v>
                </c:pt>
                <c:pt idx="1676">
                  <c:v>2.0710067080216277E-2</c:v>
                </c:pt>
                <c:pt idx="1677">
                  <c:v>2.0709526702842318E-2</c:v>
                </c:pt>
                <c:pt idx="1678">
                  <c:v>2.0709031959873503E-2</c:v>
                </c:pt>
                <c:pt idx="1679">
                  <c:v>2.0708582851147739E-2</c:v>
                </c:pt>
                <c:pt idx="1680">
                  <c:v>2.0708179376746072E-2</c:v>
                </c:pt>
                <c:pt idx="1681">
                  <c:v>2.070782153650641E-2</c:v>
                </c:pt>
                <c:pt idx="1682">
                  <c:v>2.0707509330590845E-2</c:v>
                </c:pt>
                <c:pt idx="1683">
                  <c:v>2.0707242758999378E-2</c:v>
                </c:pt>
                <c:pt idx="1684">
                  <c:v>2.0707021821569915E-2</c:v>
                </c:pt>
                <c:pt idx="1685">
                  <c:v>2.0706846518545596E-2</c:v>
                </c:pt>
                <c:pt idx="1686">
                  <c:v>2.0706716849764328E-2</c:v>
                </c:pt>
                <c:pt idx="1687">
                  <c:v>2.0706632815307158E-2</c:v>
                </c:pt>
                <c:pt idx="1688">
                  <c:v>2.0706594415093038E-2</c:v>
                </c:pt>
                <c:pt idx="1689">
                  <c:v>2.0706601649040923E-2</c:v>
                </c:pt>
                <c:pt idx="1690">
                  <c:v>2.0706654517393952E-2</c:v>
                </c:pt>
                <c:pt idx="1691">
                  <c:v>2.0706753019990032E-2</c:v>
                </c:pt>
                <c:pt idx="1692">
                  <c:v>2.0706897156829163E-2</c:v>
                </c:pt>
                <c:pt idx="1693">
                  <c:v>2.0707086927992391E-2</c:v>
                </c:pt>
                <c:pt idx="1694">
                  <c:v>2.070732233339867E-2</c:v>
                </c:pt>
                <c:pt idx="1695">
                  <c:v>2.0707603373048E-2</c:v>
                </c:pt>
                <c:pt idx="1696">
                  <c:v>2.0707930047102474E-2</c:v>
                </c:pt>
                <c:pt idx="1697">
                  <c:v>2.0708302355318953E-2</c:v>
                </c:pt>
                <c:pt idx="1698">
                  <c:v>2.0708720297859529E-2</c:v>
                </c:pt>
                <c:pt idx="1699">
                  <c:v>2.0709183874643156E-2</c:v>
                </c:pt>
                <c:pt idx="1700">
                  <c:v>2.070969308575088E-2</c:v>
                </c:pt>
                <c:pt idx="1701">
                  <c:v>2.0710247931182701E-2</c:v>
                </c:pt>
                <c:pt idx="1702">
                  <c:v>2.0710848410695482E-2</c:v>
                </c:pt>
                <c:pt idx="1703">
                  <c:v>2.0711494524694452E-2</c:v>
                </c:pt>
                <c:pt idx="1704">
                  <c:v>2.0712186272855426E-2</c:v>
                </c:pt>
                <c:pt idx="1705">
                  <c:v>2.0712923655259452E-2</c:v>
                </c:pt>
                <c:pt idx="1706">
                  <c:v>2.0713706672068621E-2</c:v>
                </c:pt>
                <c:pt idx="1707">
                  <c:v>2.0714535323120842E-2</c:v>
                </c:pt>
                <c:pt idx="1708">
                  <c:v>2.0715409608416113E-2</c:v>
                </c:pt>
                <c:pt idx="1709">
                  <c:v>2.0716329528116528E-2</c:v>
                </c:pt>
                <c:pt idx="1710">
                  <c:v>2.0717295081978948E-2</c:v>
                </c:pt>
                <c:pt idx="1711">
                  <c:v>2.0718280906083519E-2</c:v>
                </c:pt>
                <c:pt idx="1712">
                  <c:v>2.0719232370131069E-2</c:v>
                </c:pt>
                <c:pt idx="1713">
                  <c:v>2.0720147523013432E-2</c:v>
                </c:pt>
                <c:pt idx="1714">
                  <c:v>2.072102636473061E-2</c:v>
                </c:pt>
                <c:pt idx="1715">
                  <c:v>2.0721868895444695E-2</c:v>
                </c:pt>
                <c:pt idx="1716">
                  <c:v>2.0722675114831501E-2</c:v>
                </c:pt>
                <c:pt idx="1717">
                  <c:v>2.0723445023296261E-2</c:v>
                </c:pt>
                <c:pt idx="1718">
                  <c:v>2.0724178620595834E-2</c:v>
                </c:pt>
                <c:pt idx="1719">
                  <c:v>2.072487590656813E-2</c:v>
                </c:pt>
                <c:pt idx="1720">
                  <c:v>2.0725536881618378E-2</c:v>
                </c:pt>
                <c:pt idx="1721">
                  <c:v>2.0726161545422395E-2</c:v>
                </c:pt>
                <c:pt idx="1722">
                  <c:v>2.0726749898061225E-2</c:v>
                </c:pt>
                <c:pt idx="1723">
                  <c:v>2.0727377838647421E-2</c:v>
                </c:pt>
                <c:pt idx="1724">
                  <c:v>2.0727888381588677E-2</c:v>
                </c:pt>
                <c:pt idx="1725">
                  <c:v>2.0728362613688933E-2</c:v>
                </c:pt>
                <c:pt idx="1726">
                  <c:v>2.0728800534461911E-2</c:v>
                </c:pt>
                <c:pt idx="1727">
                  <c:v>2.0729202144231795E-2</c:v>
                </c:pt>
                <c:pt idx="1728">
                  <c:v>2.0729567442836494E-2</c:v>
                </c:pt>
                <c:pt idx="1729">
                  <c:v>2.0729896430194961E-2</c:v>
                </c:pt>
                <c:pt idx="1730">
                  <c:v>2.0730189106469288E-2</c:v>
                </c:pt>
                <c:pt idx="1731">
                  <c:v>2.0730445471659475E-2</c:v>
                </c:pt>
                <c:pt idx="1732">
                  <c:v>2.0730665525684477E-2</c:v>
                </c:pt>
                <c:pt idx="1733">
                  <c:v>2.0730849268544294E-2</c:v>
                </c:pt>
                <c:pt idx="1734">
                  <c:v>2.0730996700238924E-2</c:v>
                </c:pt>
                <c:pt idx="1735">
                  <c:v>2.0731107820849415E-2</c:v>
                </c:pt>
                <c:pt idx="1736">
                  <c:v>2.073118263029472E-2</c:v>
                </c:pt>
                <c:pt idx="1737">
                  <c:v>2.0731221128655886E-2</c:v>
                </c:pt>
                <c:pt idx="1738">
                  <c:v>2.0731223315770819E-2</c:v>
                </c:pt>
                <c:pt idx="1739">
                  <c:v>2.0733527132631879E-2</c:v>
                </c:pt>
                <c:pt idx="1740">
                  <c:v>2.0731118756910361E-2</c:v>
                </c:pt>
                <c:pt idx="1741">
                  <c:v>2.0731012010610783E-2</c:v>
                </c:pt>
                <c:pt idx="1742">
                  <c:v>2.0730868953227066E-2</c:v>
                </c:pt>
                <c:pt idx="1743">
                  <c:v>2.0730689584840256E-2</c:v>
                </c:pt>
                <c:pt idx="1744">
                  <c:v>2.0730473905045121E-2</c:v>
                </c:pt>
                <c:pt idx="1745">
                  <c:v>2.0730221914408986E-2</c:v>
                </c:pt>
                <c:pt idx="1746">
                  <c:v>2.0729933612445572E-2</c:v>
                </c:pt>
                <c:pt idx="1747">
                  <c:v>2.0729608999398019E-2</c:v>
                </c:pt>
                <c:pt idx="1748">
                  <c:v>2.072924807518528E-2</c:v>
                </c:pt>
                <c:pt idx="1749">
                  <c:v>2.0728850839807356E-2</c:v>
                </c:pt>
                <c:pt idx="1750">
                  <c:v>2.0728417293507384E-2</c:v>
                </c:pt>
                <c:pt idx="1751">
                  <c:v>2.0727947435799088E-2</c:v>
                </c:pt>
                <c:pt idx="1752">
                  <c:v>2.0727441267087698E-2</c:v>
                </c:pt>
                <c:pt idx="1753">
                  <c:v>2.0726898787211123E-2</c:v>
                </c:pt>
                <c:pt idx="1754">
                  <c:v>2.0726319996088316E-2</c:v>
                </c:pt>
                <c:pt idx="1755">
                  <c:v>2.0725704893962416E-2</c:v>
                </c:pt>
                <c:pt idx="1756">
                  <c:v>2.0725053480752376E-2</c:v>
                </c:pt>
                <c:pt idx="1757">
                  <c:v>2.072436575637715E-2</c:v>
                </c:pt>
                <c:pt idx="1758">
                  <c:v>2.0723641720755692E-2</c:v>
                </c:pt>
                <c:pt idx="1759">
                  <c:v>2.0722881374050095E-2</c:v>
                </c:pt>
                <c:pt idx="1760">
                  <c:v>2.0722084716260358E-2</c:v>
                </c:pt>
                <c:pt idx="1761">
                  <c:v>2.0721251747305436E-2</c:v>
                </c:pt>
                <c:pt idx="1762">
                  <c:v>2.0720382467104281E-2</c:v>
                </c:pt>
                <c:pt idx="1763">
                  <c:v>2.071947687598108E-2</c:v>
                </c:pt>
                <c:pt idx="1764">
                  <c:v>2.0718534973611646E-2</c:v>
                </c:pt>
                <c:pt idx="1765">
                  <c:v>2.0717556760077027E-2</c:v>
                </c:pt>
                <c:pt idx="1766">
                  <c:v>2.0716542235458268E-2</c:v>
                </c:pt>
                <c:pt idx="1767">
                  <c:v>2.0715491399674324E-2</c:v>
                </c:pt>
                <c:pt idx="1768">
                  <c:v>2.0714404252887286E-2</c:v>
                </c:pt>
                <c:pt idx="1769">
                  <c:v>2.071328079477297E-2</c:v>
                </c:pt>
                <c:pt idx="1770">
                  <c:v>2.0712121025574515E-2</c:v>
                </c:pt>
                <c:pt idx="1771">
                  <c:v>2.071092494529192E-2</c:v>
                </c:pt>
                <c:pt idx="1772">
                  <c:v>2.0709692553925185E-2</c:v>
                </c:pt>
                <c:pt idx="1773">
                  <c:v>2.0708423851231172E-2</c:v>
                </c:pt>
                <c:pt idx="1774">
                  <c:v>2.0707118837615113E-2</c:v>
                </c:pt>
                <c:pt idx="1775">
                  <c:v>2.0706561939308015E-2</c:v>
                </c:pt>
                <c:pt idx="1776">
                  <c:v>2.0705173771289335E-2</c:v>
                </c:pt>
                <c:pt idx="1777">
                  <c:v>2.0703749287972105E-2</c:v>
                </c:pt>
                <c:pt idx="1778">
                  <c:v>2.0702288489491408E-2</c:v>
                </c:pt>
                <c:pt idx="1779">
                  <c:v>2.0700791375739179E-2</c:v>
                </c:pt>
                <c:pt idx="1780">
                  <c:v>2.069925794676945E-2</c:v>
                </c:pt>
                <c:pt idx="1781">
                  <c:v>2.0697688202528191E-2</c:v>
                </c:pt>
                <c:pt idx="1782">
                  <c:v>2.0696082143069432E-2</c:v>
                </c:pt>
                <c:pt idx="1783">
                  <c:v>2.0694439768393174E-2</c:v>
                </c:pt>
                <c:pt idx="1784">
                  <c:v>2.0692761078526432E-2</c:v>
                </c:pt>
                <c:pt idx="1785">
                  <c:v>2.0691046073388158E-2</c:v>
                </c:pt>
                <c:pt idx="1786">
                  <c:v>2.0689294753032387E-2</c:v>
                </c:pt>
                <c:pt idx="1787">
                  <c:v>2.0687507117432096E-2</c:v>
                </c:pt>
                <c:pt idx="1788">
                  <c:v>2.0685683166641326E-2</c:v>
                </c:pt>
                <c:pt idx="1789">
                  <c:v>2.0681842865133415E-2</c:v>
                </c:pt>
                <c:pt idx="1790">
                  <c:v>2.0679930936848834E-2</c:v>
                </c:pt>
                <c:pt idx="1791">
                  <c:v>2.0677982697480113E-2</c:v>
                </c:pt>
                <c:pt idx="1792">
                  <c:v>2.0675998147027252E-2</c:v>
                </c:pt>
                <c:pt idx="1793">
                  <c:v>2.0673977285409206E-2</c:v>
                </c:pt>
                <c:pt idx="1794">
                  <c:v>2.0671920112707021E-2</c:v>
                </c:pt>
                <c:pt idx="1795">
                  <c:v>2.0669826628839649E-2</c:v>
                </c:pt>
                <c:pt idx="1796">
                  <c:v>2.0667696833807092E-2</c:v>
                </c:pt>
                <c:pt idx="1797">
                  <c:v>2.0665530727771442E-2</c:v>
                </c:pt>
                <c:pt idx="1798">
                  <c:v>2.0663328310570606E-2</c:v>
                </c:pt>
                <c:pt idx="1799">
                  <c:v>2.0661089582204584E-2</c:v>
                </c:pt>
                <c:pt idx="1800">
                  <c:v>2.0658814542835469E-2</c:v>
                </c:pt>
                <c:pt idx="1801">
                  <c:v>2.0656503192139075E-2</c:v>
                </c:pt>
                <c:pt idx="1802">
                  <c:v>2.0654155530520635E-2</c:v>
                </c:pt>
                <c:pt idx="1803">
                  <c:v>2.0651771557655962E-2</c:v>
                </c:pt>
                <c:pt idx="1804">
                  <c:v>2.0649351273788197E-2</c:v>
                </c:pt>
                <c:pt idx="1805">
                  <c:v>2.0646894678836292E-2</c:v>
                </c:pt>
                <c:pt idx="1806">
                  <c:v>2.0644401772719201E-2</c:v>
                </c:pt>
                <c:pt idx="1807">
                  <c:v>2.0641872555436924E-2</c:v>
                </c:pt>
                <c:pt idx="1808">
                  <c:v>2.0639307027070508E-2</c:v>
                </c:pt>
                <c:pt idx="1809">
                  <c:v>2.0636705187619953E-2</c:v>
                </c:pt>
                <c:pt idx="1810">
                  <c:v>2.0634067037085257E-2</c:v>
                </c:pt>
                <c:pt idx="1811">
                  <c:v>2.063139257530433E-2</c:v>
                </c:pt>
                <c:pt idx="1812">
                  <c:v>2.0628681802601356E-2</c:v>
                </c:pt>
                <c:pt idx="1813">
                  <c:v>2.062593471865215E-2</c:v>
                </c:pt>
                <c:pt idx="1814">
                  <c:v>2.0623151323618805E-2</c:v>
                </c:pt>
                <c:pt idx="1815">
                  <c:v>2.0620331617582366E-2</c:v>
                </c:pt>
                <c:pt idx="1816">
                  <c:v>2.0617475600299695E-2</c:v>
                </c:pt>
                <c:pt idx="1817">
                  <c:v>2.0614583272094977E-2</c:v>
                </c:pt>
                <c:pt idx="1818">
                  <c:v>2.0611654632562981E-2</c:v>
                </c:pt>
                <c:pt idx="1819">
                  <c:v>2.0608689682108938E-2</c:v>
                </c:pt>
                <c:pt idx="1820">
                  <c:v>2.0605688420570756E-2</c:v>
                </c:pt>
                <c:pt idx="1821">
                  <c:v>2.0602650847705295E-2</c:v>
                </c:pt>
                <c:pt idx="1822">
                  <c:v>2.0599576963836741E-2</c:v>
                </c:pt>
                <c:pt idx="1823">
                  <c:v>2.0596466768965094E-2</c:v>
                </c:pt>
                <c:pt idx="1824">
                  <c:v>2.0593320263009307E-2</c:v>
                </c:pt>
                <c:pt idx="1825">
                  <c:v>2.0590137445807288E-2</c:v>
                </c:pt>
                <c:pt idx="1826">
                  <c:v>2.0586918317683223E-2</c:v>
                </c:pt>
                <c:pt idx="1827">
                  <c:v>2.0583662878312925E-2</c:v>
                </c:pt>
                <c:pt idx="1828">
                  <c:v>2.0580371127939534E-2</c:v>
                </c:pt>
                <c:pt idx="1829">
                  <c:v>2.0577043066400957E-2</c:v>
                </c:pt>
                <c:pt idx="1830">
                  <c:v>2.0573678693859287E-2</c:v>
                </c:pt>
                <c:pt idx="1831">
                  <c:v>2.0570278010152432E-2</c:v>
                </c:pt>
                <c:pt idx="1832">
                  <c:v>2.0566841015442483E-2</c:v>
                </c:pt>
                <c:pt idx="1833">
                  <c:v>2.0563367709567348E-2</c:v>
                </c:pt>
                <c:pt idx="1834">
                  <c:v>2.0559858092608074E-2</c:v>
                </c:pt>
                <c:pt idx="1835">
                  <c:v>2.0556312164645707E-2</c:v>
                </c:pt>
                <c:pt idx="1836">
                  <c:v>2.0552729925356061E-2</c:v>
                </c:pt>
                <c:pt idx="1837">
                  <c:v>2.0549111375306461E-2</c:v>
                </c:pt>
                <c:pt idx="1838">
                  <c:v>2.0545456514010629E-2</c:v>
                </c:pt>
                <c:pt idx="1839">
                  <c:v>2.0541765341630658E-2</c:v>
                </c:pt>
                <c:pt idx="1840">
                  <c:v>2.0538037858085501E-2</c:v>
                </c:pt>
                <c:pt idx="1841">
                  <c:v>2.0534274063618296E-2</c:v>
                </c:pt>
                <c:pt idx="1842">
                  <c:v>2.053047395790486E-2</c:v>
                </c:pt>
                <c:pt idx="1843">
                  <c:v>2.0526637541350423E-2</c:v>
                </c:pt>
                <c:pt idx="1844">
                  <c:v>2.0522764813549754E-2</c:v>
                </c:pt>
                <c:pt idx="1845">
                  <c:v>2.0518855774664946E-2</c:v>
                </c:pt>
                <c:pt idx="1846">
                  <c:v>2.0514910424777044E-2</c:v>
                </c:pt>
                <c:pt idx="1847">
                  <c:v>2.0510928763805003E-2</c:v>
                </c:pt>
                <c:pt idx="1848">
                  <c:v>2.0506910791748822E-2</c:v>
                </c:pt>
                <c:pt idx="1849">
                  <c:v>2.0502856508608502E-2</c:v>
                </c:pt>
                <c:pt idx="1850">
                  <c:v>2.0498765914384043E-2</c:v>
                </c:pt>
                <c:pt idx="1851">
                  <c:v>2.049463900915649E-2</c:v>
                </c:pt>
                <c:pt idx="1852">
                  <c:v>2.0490475792763752E-2</c:v>
                </c:pt>
                <c:pt idx="1853">
                  <c:v>2.0486276265448966E-2</c:v>
                </c:pt>
                <c:pt idx="1854">
                  <c:v>2.0482040426887949E-2</c:v>
                </c:pt>
                <c:pt idx="1855">
                  <c:v>2.0477768277404884E-2</c:v>
                </c:pt>
                <c:pt idx="1856">
                  <c:v>2.047345981683768E-2</c:v>
                </c:pt>
                <c:pt idx="1857">
                  <c:v>2.0469115045186337E-2</c:v>
                </c:pt>
                <c:pt idx="1858">
                  <c:v>2.0464733962450854E-2</c:v>
                </c:pt>
                <c:pt idx="1859">
                  <c:v>2.0460316568712278E-2</c:v>
                </c:pt>
                <c:pt idx="1860">
                  <c:v>2.0455862863889562E-2</c:v>
                </c:pt>
                <c:pt idx="1861">
                  <c:v>2.0451372847982707E-2</c:v>
                </c:pt>
                <c:pt idx="1862">
                  <c:v>2.0446846521072759E-2</c:v>
                </c:pt>
                <c:pt idx="1863">
                  <c:v>2.0442283883078671E-2</c:v>
                </c:pt>
                <c:pt idx="1864">
                  <c:v>2.043768493408149E-2</c:v>
                </c:pt>
                <c:pt idx="1865">
                  <c:v>2.043304967400017E-2</c:v>
                </c:pt>
                <c:pt idx="1866">
                  <c:v>2.0428378102753664E-2</c:v>
                </c:pt>
                <c:pt idx="1867">
                  <c:v>2.0423670220585111E-2</c:v>
                </c:pt>
                <c:pt idx="1868">
                  <c:v>2.0418926027332418E-2</c:v>
                </c:pt>
                <c:pt idx="1869">
                  <c:v>2.0414145523076632E-2</c:v>
                </c:pt>
                <c:pt idx="1870">
                  <c:v>2.0409328707736707E-2</c:v>
                </c:pt>
                <c:pt idx="1871">
                  <c:v>2.0404475581474735E-2</c:v>
                </c:pt>
                <c:pt idx="1872">
                  <c:v>2.039958614396653E-2</c:v>
                </c:pt>
                <c:pt idx="1873">
                  <c:v>2.0394660395455233E-2</c:v>
                </c:pt>
                <c:pt idx="1874">
                  <c:v>2.0389698336021889E-2</c:v>
                </c:pt>
                <c:pt idx="1875">
                  <c:v>2.0384699965504405E-2</c:v>
                </c:pt>
                <c:pt idx="1876">
                  <c:v>2.0379665283983828E-2</c:v>
                </c:pt>
                <c:pt idx="1877">
                  <c:v>2.0374594291298065E-2</c:v>
                </c:pt>
                <c:pt idx="1878">
                  <c:v>2.0369486987771301E-2</c:v>
                </c:pt>
                <c:pt idx="1879">
                  <c:v>2.0364343373160398E-2</c:v>
                </c:pt>
                <c:pt idx="1880">
                  <c:v>2.0359163447465356E-2</c:v>
                </c:pt>
                <c:pt idx="1881">
                  <c:v>2.0353947210686174E-2</c:v>
                </c:pt>
                <c:pt idx="1882">
                  <c:v>2.0348694663065992E-2</c:v>
                </c:pt>
                <c:pt idx="1883">
                  <c:v>2.0343405804280623E-2</c:v>
                </c:pt>
                <c:pt idx="1884">
                  <c:v>2.0338080634492162E-2</c:v>
                </c:pt>
                <c:pt idx="1885">
                  <c:v>2.0332719153700607E-2</c:v>
                </c:pt>
                <c:pt idx="1886">
                  <c:v>2.0327321361824913E-2</c:v>
                </c:pt>
                <c:pt idx="1887">
                  <c:v>2.0321887259027172E-2</c:v>
                </c:pt>
                <c:pt idx="1888">
                  <c:v>2.0316416845226337E-2</c:v>
                </c:pt>
                <c:pt idx="1889">
                  <c:v>2.0310910120341363E-2</c:v>
                </c:pt>
                <c:pt idx="1890">
                  <c:v>2.0305367084453296E-2</c:v>
                </c:pt>
                <c:pt idx="1891">
                  <c:v>2.0299787737643182E-2</c:v>
                </c:pt>
                <c:pt idx="1892">
                  <c:v>2.0294172079748929E-2</c:v>
                </c:pt>
                <c:pt idx="1893">
                  <c:v>2.0288520110851582E-2</c:v>
                </c:pt>
                <c:pt idx="1894">
                  <c:v>2.0282831830870096E-2</c:v>
                </c:pt>
                <c:pt idx="1895">
                  <c:v>2.0277107239966563E-2</c:v>
                </c:pt>
                <c:pt idx="1896">
                  <c:v>2.0271346338059937E-2</c:v>
                </c:pt>
                <c:pt idx="1897">
                  <c:v>2.0265549125150217E-2</c:v>
                </c:pt>
                <c:pt idx="1898">
                  <c:v>2.0259715601237405E-2</c:v>
                </c:pt>
                <c:pt idx="1899">
                  <c:v>2.0253845766321499E-2</c:v>
                </c:pt>
                <c:pt idx="1900">
                  <c:v>2.0247939620483546E-2</c:v>
                </c:pt>
                <c:pt idx="1901">
                  <c:v>2.0241997163561454E-2</c:v>
                </c:pt>
                <c:pt idx="1902">
                  <c:v>2.0236018395636268E-2</c:v>
                </c:pt>
                <c:pt idx="1903">
                  <c:v>2.0230003316789036E-2</c:v>
                </c:pt>
                <c:pt idx="1904">
                  <c:v>2.022395192693871E-2</c:v>
                </c:pt>
                <c:pt idx="1905">
                  <c:v>2.0217864226085291E-2</c:v>
                </c:pt>
                <c:pt idx="1906">
                  <c:v>2.0211740214228779E-2</c:v>
                </c:pt>
                <c:pt idx="1907">
                  <c:v>2.0205579891369174E-2</c:v>
                </c:pt>
                <c:pt idx="1908">
                  <c:v>2.0199383257587522E-2</c:v>
                </c:pt>
                <c:pt idx="1909">
                  <c:v>2.0193150312883823E-2</c:v>
                </c:pt>
                <c:pt idx="1910">
                  <c:v>2.0186881057095984E-2</c:v>
                </c:pt>
                <c:pt idx="1911">
                  <c:v>2.0180575490305053E-2</c:v>
                </c:pt>
                <c:pt idx="1912">
                  <c:v>2.0174233612592074E-2</c:v>
                </c:pt>
                <c:pt idx="1913">
                  <c:v>2.0167855423876002E-2</c:v>
                </c:pt>
                <c:pt idx="1914">
                  <c:v>2.0161440924237883E-2</c:v>
                </c:pt>
                <c:pt idx="1915">
                  <c:v>2.0154990113596671E-2</c:v>
                </c:pt>
                <c:pt idx="1916">
                  <c:v>2.0148502992033412E-2</c:v>
                </c:pt>
                <c:pt idx="1917">
                  <c:v>2.014197955946706E-2</c:v>
                </c:pt>
                <c:pt idx="1918">
                  <c:v>2.0135419815978661E-2</c:v>
                </c:pt>
                <c:pt idx="1919">
                  <c:v>2.0128823761487169E-2</c:v>
                </c:pt>
                <c:pt idx="1920">
                  <c:v>2.012219139607363E-2</c:v>
                </c:pt>
                <c:pt idx="1921">
                  <c:v>2.0115522719656997E-2</c:v>
                </c:pt>
                <c:pt idx="1922">
                  <c:v>2.0108817732318318E-2</c:v>
                </c:pt>
                <c:pt idx="1923">
                  <c:v>2.0102076434138638E-2</c:v>
                </c:pt>
                <c:pt idx="1924">
                  <c:v>2.0095298824874819E-2</c:v>
                </c:pt>
                <c:pt idx="1925">
                  <c:v>2.0088484904688952E-2</c:v>
                </c:pt>
                <c:pt idx="1926">
                  <c:v>2.0081634673499993E-2</c:v>
                </c:pt>
                <c:pt idx="1927">
                  <c:v>2.0074748131470033E-2</c:v>
                </c:pt>
                <c:pt idx="1928">
                  <c:v>2.0067825278355933E-2</c:v>
                </c:pt>
                <c:pt idx="1929">
                  <c:v>2.0060866114481879E-2</c:v>
                </c:pt>
                <c:pt idx="1930">
                  <c:v>2.0053870639523685E-2</c:v>
                </c:pt>
                <c:pt idx="1931">
                  <c:v>2.0045831348686205E-2</c:v>
                </c:pt>
                <c:pt idx="1932">
                  <c:v>2.0038758064759854E-2</c:v>
                </c:pt>
                <c:pt idx="1933">
                  <c:v>2.0031648469668317E-2</c:v>
                </c:pt>
                <c:pt idx="1934">
                  <c:v>2.0024502563816826E-2</c:v>
                </c:pt>
                <c:pt idx="1935">
                  <c:v>2.0017320347043288E-2</c:v>
                </c:pt>
                <c:pt idx="1936">
                  <c:v>2.0010101819185611E-2</c:v>
                </c:pt>
                <c:pt idx="1937">
                  <c:v>2.0002846980567979E-2</c:v>
                </c:pt>
                <c:pt idx="1938">
                  <c:v>1.9995555830866207E-2</c:v>
                </c:pt>
                <c:pt idx="1939">
                  <c:v>1.9988228370404482E-2</c:v>
                </c:pt>
                <c:pt idx="1940">
                  <c:v>1.9980864598939663E-2</c:v>
                </c:pt>
                <c:pt idx="1941">
                  <c:v>1.9973464516633843E-2</c:v>
                </c:pt>
                <c:pt idx="1942">
                  <c:v>1.996602812332493E-2</c:v>
                </c:pt>
                <c:pt idx="1943">
                  <c:v>1.9958555419256063E-2</c:v>
                </c:pt>
                <c:pt idx="1944">
                  <c:v>1.9951046404184103E-2</c:v>
                </c:pt>
                <c:pt idx="1945">
                  <c:v>1.9943501078109049E-2</c:v>
                </c:pt>
                <c:pt idx="1946">
                  <c:v>1.9935919441274041E-2</c:v>
                </c:pt>
                <c:pt idx="1947">
                  <c:v>1.9928301493516987E-2</c:v>
                </c:pt>
                <c:pt idx="1948">
                  <c:v>1.9920647234756839E-2</c:v>
                </c:pt>
                <c:pt idx="1949">
                  <c:v>1.9912956665236736E-2</c:v>
                </c:pt>
                <c:pt idx="1950">
                  <c:v>1.9905229784713541E-2</c:v>
                </c:pt>
                <c:pt idx="1951">
                  <c:v>1.9897466593268298E-2</c:v>
                </c:pt>
                <c:pt idx="1952">
                  <c:v>1.9889667091225194E-2</c:v>
                </c:pt>
                <c:pt idx="1953">
                  <c:v>1.9881831278016904E-2</c:v>
                </c:pt>
                <c:pt idx="1954">
                  <c:v>1.9873959153967613E-2</c:v>
                </c:pt>
                <c:pt idx="1955">
                  <c:v>1.9866050718996275E-2</c:v>
                </c:pt>
                <c:pt idx="1956">
                  <c:v>1.9858105973264983E-2</c:v>
                </c:pt>
                <c:pt idx="1957">
                  <c:v>1.9850124916530598E-2</c:v>
                </c:pt>
                <c:pt idx="1958">
                  <c:v>1.9842107549036259E-2</c:v>
                </c:pt>
                <c:pt idx="1959">
                  <c:v>1.9834053870700918E-2</c:v>
                </c:pt>
                <c:pt idx="1960">
                  <c:v>1.9825963881362485E-2</c:v>
                </c:pt>
                <c:pt idx="1961">
                  <c:v>1.9817837581183051E-2</c:v>
                </c:pt>
                <c:pt idx="1962">
                  <c:v>1.9809674970162616E-2</c:v>
                </c:pt>
                <c:pt idx="1963">
                  <c:v>1.9801476048301181E-2</c:v>
                </c:pt>
                <c:pt idx="1964">
                  <c:v>1.9793240815598745E-2</c:v>
                </c:pt>
                <c:pt idx="1965">
                  <c:v>1.9784969271974262E-2</c:v>
                </c:pt>
                <c:pt idx="1966">
                  <c:v>1.9776661417508778E-2</c:v>
                </c:pt>
                <c:pt idx="1967">
                  <c:v>1.9768317252202294E-2</c:v>
                </c:pt>
                <c:pt idx="1968">
                  <c:v>1.9759936776135856E-2</c:v>
                </c:pt>
                <c:pt idx="1969">
                  <c:v>1.975151998914737E-2</c:v>
                </c:pt>
                <c:pt idx="1970">
                  <c:v>1.9743066891236838E-2</c:v>
                </c:pt>
                <c:pt idx="1971">
                  <c:v>1.973459187857407E-2</c:v>
                </c:pt>
                <c:pt idx="1972">
                  <c:v>1.9726125957764129E-2</c:v>
                </c:pt>
                <c:pt idx="1973">
                  <c:v>1.9717670236385487E-2</c:v>
                </c:pt>
                <c:pt idx="1974">
                  <c:v>1.9709224714357099E-2</c:v>
                </c:pt>
                <c:pt idx="1975">
                  <c:v>1.9700789391516871E-2</c:v>
                </c:pt>
                <c:pt idx="1976">
                  <c:v>1.9692364268107942E-2</c:v>
                </c:pt>
                <c:pt idx="1977">
                  <c:v>1.9683949344049267E-2</c:v>
                </c:pt>
                <c:pt idx="1978">
                  <c:v>1.9675544619259799E-2</c:v>
                </c:pt>
                <c:pt idx="1979">
                  <c:v>1.9667150093820585E-2</c:v>
                </c:pt>
                <c:pt idx="1980">
                  <c:v>1.9658765767650577E-2</c:v>
                </c:pt>
                <c:pt idx="1981">
                  <c:v>1.9650391640911868E-2</c:v>
                </c:pt>
                <c:pt idx="1982">
                  <c:v>1.9642027713361321E-2</c:v>
                </c:pt>
                <c:pt idx="1983">
                  <c:v>1.9633673985323119E-2</c:v>
                </c:pt>
                <c:pt idx="1984">
                  <c:v>1.9625330456392032E-2</c:v>
                </c:pt>
                <c:pt idx="1985">
                  <c:v>1.9616997126892244E-2</c:v>
                </c:pt>
                <c:pt idx="1986">
                  <c:v>1.9608673996742709E-2</c:v>
                </c:pt>
                <c:pt idx="1987">
                  <c:v>1.9600361065862382E-2</c:v>
                </c:pt>
                <c:pt idx="1988">
                  <c:v>1.9592058334332307E-2</c:v>
                </c:pt>
                <c:pt idx="1989">
                  <c:v>1.9583765801990394E-2</c:v>
                </c:pt>
                <c:pt idx="1990">
                  <c:v>1.9575483469160826E-2</c:v>
                </c:pt>
                <c:pt idx="1991">
                  <c:v>1.9567211335519419E-2</c:v>
                </c:pt>
                <c:pt idx="1992">
                  <c:v>1.9558949401147219E-2</c:v>
                </c:pt>
                <c:pt idx="1993">
                  <c:v>1.9550697666287364E-2</c:v>
                </c:pt>
                <c:pt idx="1994">
                  <c:v>1.9542456130615671E-2</c:v>
                </c:pt>
                <c:pt idx="1995">
                  <c:v>1.9534224794213184E-2</c:v>
                </c:pt>
                <c:pt idx="1996">
                  <c:v>1.9526003657241997E-2</c:v>
                </c:pt>
                <c:pt idx="1997">
                  <c:v>1.9517792719458971E-2</c:v>
                </c:pt>
                <c:pt idx="1998">
                  <c:v>1.9509591981026198E-2</c:v>
                </c:pt>
                <c:pt idx="1999">
                  <c:v>1.9501401442024724E-2</c:v>
                </c:pt>
                <c:pt idx="2000">
                  <c:v>1.9493221102211411E-2</c:v>
                </c:pt>
                <c:pt idx="2001">
                  <c:v>1.9485050961748351E-2</c:v>
                </c:pt>
                <c:pt idx="2002">
                  <c:v>1.9476891020635545E-2</c:v>
                </c:pt>
                <c:pt idx="2003">
                  <c:v>1.9468741278710899E-2</c:v>
                </c:pt>
                <c:pt idx="2004">
                  <c:v>1.9460601736136507E-2</c:v>
                </c:pt>
                <c:pt idx="2005">
                  <c:v>1.9452472392912368E-2</c:v>
                </c:pt>
                <c:pt idx="2006">
                  <c:v>1.9444353248957436E-2</c:v>
                </c:pt>
                <c:pt idx="2007">
                  <c:v>1.943624430427171E-2</c:v>
                </c:pt>
                <c:pt idx="2008">
                  <c:v>1.9428145559098331E-2</c:v>
                </c:pt>
                <c:pt idx="2009">
                  <c:v>1.942005701295102E-2</c:v>
                </c:pt>
                <c:pt idx="2010">
                  <c:v>1.9411978666316054E-2</c:v>
                </c:pt>
                <c:pt idx="2011">
                  <c:v>1.940391051886925E-2</c:v>
                </c:pt>
                <c:pt idx="2012">
                  <c:v>1.9395852570691652E-2</c:v>
                </c:pt>
                <c:pt idx="2013">
                  <c:v>1.9387804821945354E-2</c:v>
                </c:pt>
                <c:pt idx="2014">
                  <c:v>1.9379767272387216E-2</c:v>
                </c:pt>
                <c:pt idx="2015">
                  <c:v>1.9371739922260378E-2</c:v>
                </c:pt>
                <c:pt idx="2016">
                  <c:v>1.9363722771321701E-2</c:v>
                </c:pt>
                <c:pt idx="2017">
                  <c:v>1.9355715819733277E-2</c:v>
                </c:pt>
                <c:pt idx="2018">
                  <c:v>1.934771906741406E-2</c:v>
                </c:pt>
                <c:pt idx="2019">
                  <c:v>1.933973251436405E-2</c:v>
                </c:pt>
                <c:pt idx="2020">
                  <c:v>1.9331756160664293E-2</c:v>
                </c:pt>
                <c:pt idx="2021">
                  <c:v>1.9323790006152697E-2</c:v>
                </c:pt>
                <c:pt idx="2022">
                  <c:v>1.9315834051153447E-2</c:v>
                </c:pt>
                <c:pt idx="2023">
                  <c:v>1.9307888295261311E-2</c:v>
                </c:pt>
                <c:pt idx="2024">
                  <c:v>1.9299952738719428E-2</c:v>
                </c:pt>
                <c:pt idx="2025">
                  <c:v>1.9292027381446752E-2</c:v>
                </c:pt>
                <c:pt idx="2026">
                  <c:v>1.9284112223605376E-2</c:v>
                </c:pt>
                <c:pt idx="2027">
                  <c:v>1.9276207264952161E-2</c:v>
                </c:pt>
                <c:pt idx="2028">
                  <c:v>1.9268312505568153E-2</c:v>
                </c:pt>
                <c:pt idx="2029">
                  <c:v>1.9260427945453351E-2</c:v>
                </c:pt>
                <c:pt idx="2030">
                  <c:v>1.9252553584607757E-2</c:v>
                </c:pt>
                <c:pt idx="2031">
                  <c:v>1.9244689423193462E-2</c:v>
                </c:pt>
                <c:pt idx="2032">
                  <c:v>1.9236835460967328E-2</c:v>
                </c:pt>
                <c:pt idx="2033">
                  <c:v>1.92289916980104E-2</c:v>
                </c:pt>
                <c:pt idx="2034">
                  <c:v>1.922115813432268E-2</c:v>
                </c:pt>
                <c:pt idx="2035">
                  <c:v>1.9212217979143187E-2</c:v>
                </c:pt>
                <c:pt idx="2036">
                  <c:v>1.9204406271124963E-2</c:v>
                </c:pt>
                <c:pt idx="2037">
                  <c:v>1.9196604762375946E-2</c:v>
                </c:pt>
                <c:pt idx="2038">
                  <c:v>1.9188813452896136E-2</c:v>
                </c:pt>
                <c:pt idx="2039">
                  <c:v>1.9181032342847626E-2</c:v>
                </c:pt>
                <c:pt idx="2040">
                  <c:v>1.917326143190623E-2</c:v>
                </c:pt>
                <c:pt idx="2041">
                  <c:v>1.9165500720396134E-2</c:v>
                </c:pt>
                <c:pt idx="2042">
                  <c:v>1.9157750207993152E-2</c:v>
                </c:pt>
                <c:pt idx="2043">
                  <c:v>1.9150009895021469E-2</c:v>
                </c:pt>
                <c:pt idx="2044">
                  <c:v>1.9142279781237947E-2</c:v>
                </c:pt>
                <c:pt idx="2045">
                  <c:v>1.9134559866804679E-2</c:v>
                </c:pt>
                <c:pt idx="2046">
                  <c:v>1.9126850151559571E-2</c:v>
                </c:pt>
                <c:pt idx="2047">
                  <c:v>1.9119150635664717E-2</c:v>
                </c:pt>
                <c:pt idx="2048">
                  <c:v>1.9111461319039069E-2</c:v>
                </c:pt>
                <c:pt idx="2049">
                  <c:v>1.9103782201682629E-2</c:v>
                </c:pt>
                <c:pt idx="2050">
                  <c:v>1.9095922037487112E-2</c:v>
                </c:pt>
                <c:pt idx="2051">
                  <c:v>1.9088454564858415E-2</c:v>
                </c:pt>
                <c:pt idx="2052">
                  <c:v>1.9080806045228549E-2</c:v>
                </c:pt>
                <c:pt idx="2053">
                  <c:v>1.9073167724948936E-2</c:v>
                </c:pt>
                <c:pt idx="2054">
                  <c:v>1.9065539604100623E-2</c:v>
                </c:pt>
                <c:pt idx="2055">
                  <c:v>1.9057921682359424E-2</c:v>
                </c:pt>
                <c:pt idx="2056">
                  <c:v>1.9050313959968479E-2</c:v>
                </c:pt>
                <c:pt idx="2057">
                  <c:v>1.9042716436765694E-2</c:v>
                </c:pt>
                <c:pt idx="2058">
                  <c:v>1.9035129112832117E-2</c:v>
                </c:pt>
                <c:pt idx="2059">
                  <c:v>1.9027551988248792E-2</c:v>
                </c:pt>
                <c:pt idx="2060">
                  <c:v>1.9019985062934675E-2</c:v>
                </c:pt>
                <c:pt idx="2061">
                  <c:v>1.9012428336889764E-2</c:v>
                </c:pt>
                <c:pt idx="2062">
                  <c:v>1.900488181011406E-2</c:v>
                </c:pt>
                <c:pt idx="2063">
                  <c:v>1.8997345482526518E-2</c:v>
                </c:pt>
                <c:pt idx="2064">
                  <c:v>1.8989819354289228E-2</c:v>
                </c:pt>
                <c:pt idx="2065">
                  <c:v>1.8982303425321145E-2</c:v>
                </c:pt>
                <c:pt idx="2066">
                  <c:v>1.8974797695460177E-2</c:v>
                </c:pt>
                <c:pt idx="2067">
                  <c:v>1.8967302165111555E-2</c:v>
                </c:pt>
                <c:pt idx="2068">
                  <c:v>1.8959816833789001E-2</c:v>
                </c:pt>
                <c:pt idx="2069">
                  <c:v>1.8952341701978792E-2</c:v>
                </c:pt>
                <c:pt idx="2070">
                  <c:v>1.8944876769275698E-2</c:v>
                </c:pt>
                <c:pt idx="2071">
                  <c:v>1.8937422035922857E-2</c:v>
                </c:pt>
                <c:pt idx="2072">
                  <c:v>1.8929977501677131E-2</c:v>
                </c:pt>
                <c:pt idx="2073">
                  <c:v>1.8922543166862704E-2</c:v>
                </c:pt>
                <c:pt idx="2074">
                  <c:v>1.8915119031236438E-2</c:v>
                </c:pt>
                <c:pt idx="2075">
                  <c:v>1.8907705094879379E-2</c:v>
                </c:pt>
                <c:pt idx="2076">
                  <c:v>1.8900301357791527E-2</c:v>
                </c:pt>
                <c:pt idx="2077">
                  <c:v>1.8892907819891835E-2</c:v>
                </c:pt>
                <c:pt idx="2078">
                  <c:v>1.8885524481342397E-2</c:v>
                </c:pt>
                <c:pt idx="2079">
                  <c:v>1.8878151342062166E-2</c:v>
                </c:pt>
                <c:pt idx="2080">
                  <c:v>1.8870788401970096E-2</c:v>
                </c:pt>
                <c:pt idx="2081">
                  <c:v>1.8863435661228278E-2</c:v>
                </c:pt>
                <c:pt idx="2082">
                  <c:v>1.8856093119674622E-2</c:v>
                </c:pt>
                <c:pt idx="2083">
                  <c:v>1.8848760777309126E-2</c:v>
                </c:pt>
                <c:pt idx="2084">
                  <c:v>1.8841438634212837E-2</c:v>
                </c:pt>
                <c:pt idx="2085">
                  <c:v>1.8834126690547848E-2</c:v>
                </c:pt>
                <c:pt idx="2086">
                  <c:v>1.8826824945989973E-2</c:v>
                </c:pt>
                <c:pt idx="2087">
                  <c:v>1.8818422188896143E-2</c:v>
                </c:pt>
                <c:pt idx="2088">
                  <c:v>1.8811143006569241E-2</c:v>
                </c:pt>
                <c:pt idx="2089">
                  <c:v>1.8803874024916348E-2</c:v>
                </c:pt>
                <c:pt idx="2090">
                  <c:v>1.8796615243802387E-2</c:v>
                </c:pt>
                <c:pt idx="2091">
                  <c:v>1.8789366663281386E-2</c:v>
                </c:pt>
                <c:pt idx="2092">
                  <c:v>1.8782128283380366E-2</c:v>
                </c:pt>
                <c:pt idx="2093">
                  <c:v>1.8774900104018281E-2</c:v>
                </c:pt>
                <c:pt idx="2094">
                  <c:v>1.8767682125249156E-2</c:v>
                </c:pt>
                <c:pt idx="2095">
                  <c:v>1.8760474347100008E-2</c:v>
                </c:pt>
                <c:pt idx="2096">
                  <c:v>1.8753276769516807E-2</c:v>
                </c:pt>
                <c:pt idx="2097">
                  <c:v>1.8746089392499558E-2</c:v>
                </c:pt>
                <c:pt idx="2098">
                  <c:v>1.8738912216048252E-2</c:v>
                </c:pt>
                <c:pt idx="2099">
                  <c:v>1.8731745240162894E-2</c:v>
                </c:pt>
                <c:pt idx="2100">
                  <c:v>1.8724588464897517E-2</c:v>
                </c:pt>
                <c:pt idx="2101">
                  <c:v>1.8713422678620084E-2</c:v>
                </c:pt>
                <c:pt idx="2102">
                  <c:v>1.870629140721447E-2</c:v>
                </c:pt>
                <c:pt idx="2103">
                  <c:v>1.869917033515911E-2</c:v>
                </c:pt>
                <c:pt idx="2104">
                  <c:v>1.869205946229191E-2</c:v>
                </c:pt>
                <c:pt idx="2105">
                  <c:v>1.8684958788612871E-2</c:v>
                </c:pt>
                <c:pt idx="2106">
                  <c:v>1.8677868314365131E-2</c:v>
                </c:pt>
                <c:pt idx="2107">
                  <c:v>1.867078803914346E-2</c:v>
                </c:pt>
                <c:pt idx="2108">
                  <c:v>1.8663717963190996E-2</c:v>
                </c:pt>
                <c:pt idx="2109">
                  <c:v>1.8656658086507738E-2</c:v>
                </c:pt>
                <c:pt idx="2110">
                  <c:v>1.8649608409174734E-2</c:v>
                </c:pt>
                <c:pt idx="2111">
                  <c:v>1.8642568930948844E-2</c:v>
                </c:pt>
                <c:pt idx="2112">
                  <c:v>1.8635539652073208E-2</c:v>
                </c:pt>
                <c:pt idx="2113">
                  <c:v>1.8628520572304685E-2</c:v>
                </c:pt>
                <c:pt idx="2114">
                  <c:v>1.8621511691886417E-2</c:v>
                </c:pt>
                <c:pt idx="2115">
                  <c:v>1.8614513010656308E-2</c:v>
                </c:pt>
                <c:pt idx="2116">
                  <c:v>1.8607524528614361E-2</c:v>
                </c:pt>
                <c:pt idx="2117">
                  <c:v>1.860054624584162E-2</c:v>
                </c:pt>
                <c:pt idx="2118">
                  <c:v>1.8593578162338087E-2</c:v>
                </c:pt>
                <c:pt idx="2119">
                  <c:v>1.8586620278022714E-2</c:v>
                </c:pt>
                <c:pt idx="2120">
                  <c:v>1.8579672592895502E-2</c:v>
                </c:pt>
                <c:pt idx="2121">
                  <c:v>1.8572735107118543E-2</c:v>
                </c:pt>
                <c:pt idx="2122">
                  <c:v>1.8565807820529745E-2</c:v>
                </c:pt>
                <c:pt idx="2123">
                  <c:v>1.8558890733129108E-2</c:v>
                </c:pt>
                <c:pt idx="2124">
                  <c:v>1.8551983845078723E-2</c:v>
                </c:pt>
                <c:pt idx="2125">
                  <c:v>1.85450871562165E-2</c:v>
                </c:pt>
                <c:pt idx="2126">
                  <c:v>1.8538200666461391E-2</c:v>
                </c:pt>
                <c:pt idx="2127">
                  <c:v>1.8531324375975489E-2</c:v>
                </c:pt>
                <c:pt idx="2128">
                  <c:v>1.852445828483984E-2</c:v>
                </c:pt>
                <c:pt idx="2129">
                  <c:v>1.8517602392892352E-2</c:v>
                </c:pt>
                <c:pt idx="2130">
                  <c:v>1.8510756700051978E-2</c:v>
                </c:pt>
                <c:pt idx="2131">
                  <c:v>1.8503921206561857E-2</c:v>
                </c:pt>
                <c:pt idx="2132">
                  <c:v>1.8497095912259898E-2</c:v>
                </c:pt>
                <c:pt idx="2133">
                  <c:v>1.8490280817146099E-2</c:v>
                </c:pt>
                <c:pt idx="2134">
                  <c:v>1.8483475921301507E-2</c:v>
                </c:pt>
                <c:pt idx="2135">
                  <c:v>1.8476681224807168E-2</c:v>
                </c:pt>
                <c:pt idx="2136">
                  <c:v>1.8469896727338897E-2</c:v>
                </c:pt>
                <c:pt idx="2137">
                  <c:v>1.8463122429139833E-2</c:v>
                </c:pt>
                <c:pt idx="2138">
                  <c:v>1.8456358330209977E-2</c:v>
                </c:pt>
                <c:pt idx="2139">
                  <c:v>1.8449604430549327E-2</c:v>
                </c:pt>
                <c:pt idx="2140">
                  <c:v>1.8442860729995791E-2</c:v>
                </c:pt>
                <c:pt idx="2141">
                  <c:v>1.8436127228792509E-2</c:v>
                </c:pt>
                <c:pt idx="2142">
                  <c:v>1.8429403926615295E-2</c:v>
                </c:pt>
                <c:pt idx="2143">
                  <c:v>1.8422690823869381E-2</c:v>
                </c:pt>
                <c:pt idx="2144">
                  <c:v>1.8415987920149535E-2</c:v>
                </c:pt>
                <c:pt idx="2145">
                  <c:v>1.8409295215779942E-2</c:v>
                </c:pt>
                <c:pt idx="2146">
                  <c:v>1.8402612710679556E-2</c:v>
                </c:pt>
                <c:pt idx="2147">
                  <c:v>1.839594040476733E-2</c:v>
                </c:pt>
                <c:pt idx="2148">
                  <c:v>1.8389278297800127E-2</c:v>
                </c:pt>
                <c:pt idx="2149">
                  <c:v>1.8382626390345269E-2</c:v>
                </c:pt>
                <c:pt idx="2150">
                  <c:v>1.8375984681997526E-2</c:v>
                </c:pt>
                <c:pt idx="2151">
                  <c:v>1.836935317291899E-2</c:v>
                </c:pt>
                <c:pt idx="2152">
                  <c:v>1.836273186310966E-2</c:v>
                </c:pt>
                <c:pt idx="2153">
                  <c:v>1.8356120752407445E-2</c:v>
                </c:pt>
                <c:pt idx="2154">
                  <c:v>1.8349519840974438E-2</c:v>
                </c:pt>
                <c:pt idx="2155">
                  <c:v>1.834292912872959E-2</c:v>
                </c:pt>
                <c:pt idx="2156">
                  <c:v>1.833634861575395E-2</c:v>
                </c:pt>
                <c:pt idx="2157">
                  <c:v>1.8329778301966471E-2</c:v>
                </c:pt>
                <c:pt idx="2158">
                  <c:v>1.8323218187286106E-2</c:v>
                </c:pt>
                <c:pt idx="2159">
                  <c:v>1.8316668271793901E-2</c:v>
                </c:pt>
                <c:pt idx="2160">
                  <c:v>1.8310128555732996E-2</c:v>
                </c:pt>
                <c:pt idx="2161">
                  <c:v>1.8303599038860252E-2</c:v>
                </c:pt>
                <c:pt idx="2162">
                  <c:v>1.8297079721013576E-2</c:v>
                </c:pt>
                <c:pt idx="2163">
                  <c:v>1.8290570602517153E-2</c:v>
                </c:pt>
                <c:pt idx="2164">
                  <c:v>1.8284071683127845E-2</c:v>
                </c:pt>
                <c:pt idx="2165">
                  <c:v>1.8277582963007744E-2</c:v>
                </c:pt>
                <c:pt idx="2166">
                  <c:v>1.8271104442075803E-2</c:v>
                </c:pt>
                <c:pt idx="2167">
                  <c:v>1.8264636120413069E-2</c:v>
                </c:pt>
                <c:pt idx="2168">
                  <c:v>1.825817799785745E-2</c:v>
                </c:pt>
                <c:pt idx="2169">
                  <c:v>1.8251730074571038E-2</c:v>
                </c:pt>
                <c:pt idx="2170">
                  <c:v>1.8245292350472786E-2</c:v>
                </c:pt>
                <c:pt idx="2171">
                  <c:v>1.8238864825562695E-2</c:v>
                </c:pt>
                <c:pt idx="2172">
                  <c:v>1.8232447499921811E-2</c:v>
                </c:pt>
                <c:pt idx="2173">
                  <c:v>1.8226040373306995E-2</c:v>
                </c:pt>
                <c:pt idx="2174">
                  <c:v>1.8219643446042433E-2</c:v>
                </c:pt>
                <c:pt idx="2175">
                  <c:v>1.8213256718128124E-2</c:v>
                </c:pt>
                <c:pt idx="2176">
                  <c:v>1.8206880189239882E-2</c:v>
                </c:pt>
                <c:pt idx="2177">
                  <c:v>1.8200513859539802E-2</c:v>
                </c:pt>
                <c:pt idx="2178">
                  <c:v>1.8194157729027882E-2</c:v>
                </c:pt>
                <c:pt idx="2179">
                  <c:v>1.8187811797866216E-2</c:v>
                </c:pt>
                <c:pt idx="2180">
                  <c:v>1.8181476065811664E-2</c:v>
                </c:pt>
                <c:pt idx="2181">
                  <c:v>1.817515053278318E-2</c:v>
                </c:pt>
                <c:pt idx="2182">
                  <c:v>1.8168835199185995E-2</c:v>
                </c:pt>
                <c:pt idx="2183">
                  <c:v>1.8162530064695925E-2</c:v>
                </c:pt>
                <c:pt idx="2184">
                  <c:v>1.8156235129475062E-2</c:v>
                </c:pt>
                <c:pt idx="2185">
                  <c:v>1.8149950393361314E-2</c:v>
                </c:pt>
                <c:pt idx="2186">
                  <c:v>1.8143675856516772E-2</c:v>
                </c:pt>
                <c:pt idx="2187">
                  <c:v>1.8137411518860391E-2</c:v>
                </c:pt>
                <c:pt idx="2188">
                  <c:v>1.8131157380311125E-2</c:v>
                </c:pt>
                <c:pt idx="2189">
                  <c:v>1.8124913441112112E-2</c:v>
                </c:pt>
                <c:pt idx="2190">
                  <c:v>1.8118679701020213E-2</c:v>
                </c:pt>
                <c:pt idx="2191">
                  <c:v>1.8111567915409799E-2</c:v>
                </c:pt>
                <c:pt idx="2192">
                  <c:v>1.8105356030744257E-2</c:v>
                </c:pt>
                <c:pt idx="2193">
                  <c:v>1.8099154345185831E-2</c:v>
                </c:pt>
                <c:pt idx="2194">
                  <c:v>1.8092962858977657E-2</c:v>
                </c:pt>
                <c:pt idx="2195">
                  <c:v>1.8086781571876598E-2</c:v>
                </c:pt>
                <c:pt idx="2196">
                  <c:v>1.8080610483963699E-2</c:v>
                </c:pt>
                <c:pt idx="2197">
                  <c:v>1.8074449595238962E-2</c:v>
                </c:pt>
                <c:pt idx="2198">
                  <c:v>1.8068298905702385E-2</c:v>
                </c:pt>
                <c:pt idx="2199">
                  <c:v>1.8062158415435015E-2</c:v>
                </c:pt>
                <c:pt idx="2200">
                  <c:v>1.8056028124193713E-2</c:v>
                </c:pt>
                <c:pt idx="2201">
                  <c:v>1.8049908032302664E-2</c:v>
                </c:pt>
                <c:pt idx="2202">
                  <c:v>1.804379813951873E-2</c:v>
                </c:pt>
                <c:pt idx="2203">
                  <c:v>1.8037698446004002E-2</c:v>
                </c:pt>
                <c:pt idx="2204">
                  <c:v>1.8031608951515343E-2</c:v>
                </c:pt>
                <c:pt idx="2205">
                  <c:v>1.8025529656376937E-2</c:v>
                </c:pt>
                <c:pt idx="2206">
                  <c:v>1.8019460560345646E-2</c:v>
                </c:pt>
                <c:pt idx="2207">
                  <c:v>1.8013401663502515E-2</c:v>
                </c:pt>
                <c:pt idx="2208">
                  <c:v>1.8007352965847545E-2</c:v>
                </c:pt>
                <c:pt idx="2209">
                  <c:v>1.8001314467461782E-2</c:v>
                </c:pt>
                <c:pt idx="2210">
                  <c:v>1.7995286168183133E-2</c:v>
                </c:pt>
                <c:pt idx="2211">
                  <c:v>1.7989268068011599E-2</c:v>
                </c:pt>
                <c:pt idx="2212">
                  <c:v>1.7983260167190318E-2</c:v>
                </c:pt>
                <c:pt idx="2213">
                  <c:v>1.7977262465476151E-2</c:v>
                </c:pt>
                <c:pt idx="2214">
                  <c:v>1.7971274962869099E-2</c:v>
                </c:pt>
                <c:pt idx="2215">
                  <c:v>1.7965297659531254E-2</c:v>
                </c:pt>
                <c:pt idx="2216">
                  <c:v>1.795933055538157E-2</c:v>
                </c:pt>
                <c:pt idx="2217">
                  <c:v>1.7953373650420046E-2</c:v>
                </c:pt>
                <c:pt idx="2218">
                  <c:v>1.794742694448459E-2</c:v>
                </c:pt>
                <c:pt idx="2219">
                  <c:v>1.7941490437899388E-2</c:v>
                </c:pt>
                <c:pt idx="2220">
                  <c:v>1.7935564130502346E-2</c:v>
                </c:pt>
                <c:pt idx="2221">
                  <c:v>1.7929648022212419E-2</c:v>
                </c:pt>
                <c:pt idx="2222">
                  <c:v>1.7923742113110652E-2</c:v>
                </c:pt>
                <c:pt idx="2223">
                  <c:v>1.7917846403197046E-2</c:v>
                </c:pt>
                <c:pt idx="2224">
                  <c:v>1.7911960892471601E-2</c:v>
                </c:pt>
                <c:pt idx="2225">
                  <c:v>1.790608558085327E-2</c:v>
                </c:pt>
                <c:pt idx="2226">
                  <c:v>1.7900220468504147E-2</c:v>
                </c:pt>
                <c:pt idx="2227">
                  <c:v>1.7894365555262137E-2</c:v>
                </c:pt>
                <c:pt idx="2228">
                  <c:v>1.7888520841289335E-2</c:v>
                </c:pt>
                <c:pt idx="2229">
                  <c:v>1.7882686326423647E-2</c:v>
                </c:pt>
                <c:pt idx="2230">
                  <c:v>1.7876862010665073E-2</c:v>
                </c:pt>
                <c:pt idx="2231">
                  <c:v>1.7871047894256753E-2</c:v>
                </c:pt>
                <c:pt idx="2232">
                  <c:v>1.7865243976874501E-2</c:v>
                </c:pt>
                <c:pt idx="2233">
                  <c:v>1.7859450258680409E-2</c:v>
                </c:pt>
                <c:pt idx="2234">
                  <c:v>1.7853666739755525E-2</c:v>
                </c:pt>
                <c:pt idx="2235">
                  <c:v>1.7847893419937755E-2</c:v>
                </c:pt>
                <c:pt idx="2236">
                  <c:v>1.7842130299227099E-2</c:v>
                </c:pt>
                <c:pt idx="2237">
                  <c:v>1.783637737778565E-2</c:v>
                </c:pt>
                <c:pt idx="2238">
                  <c:v>1.7830634655613409E-2</c:v>
                </c:pt>
                <c:pt idx="2239">
                  <c:v>1.7824902132386189E-2</c:v>
                </c:pt>
                <c:pt idx="2240">
                  <c:v>1.781917980834713E-2</c:v>
                </c:pt>
                <c:pt idx="2241">
                  <c:v>1.7813467683658324E-2</c:v>
                </c:pt>
                <c:pt idx="2242">
                  <c:v>1.7807765757995586E-2</c:v>
                </c:pt>
                <c:pt idx="2243">
                  <c:v>1.7802074031602055E-2</c:v>
                </c:pt>
                <c:pt idx="2244">
                  <c:v>1.7796392504315639E-2</c:v>
                </c:pt>
                <c:pt idx="2245">
                  <c:v>1.7790721176136337E-2</c:v>
                </c:pt>
                <c:pt idx="2246">
                  <c:v>1.7785060047226242E-2</c:v>
                </c:pt>
                <c:pt idx="2247">
                  <c:v>1.7779409117423262E-2</c:v>
                </c:pt>
                <c:pt idx="2248">
                  <c:v>1.7773768386727395E-2</c:v>
                </c:pt>
                <c:pt idx="2249">
                  <c:v>1.7768137855381783E-2</c:v>
                </c:pt>
                <c:pt idx="2250">
                  <c:v>1.7762517523062238E-2</c:v>
                </c:pt>
                <c:pt idx="2251">
                  <c:v>1.7756907389930854E-2</c:v>
                </c:pt>
                <c:pt idx="2252">
                  <c:v>1.775130745598763E-2</c:v>
                </c:pt>
                <c:pt idx="2253">
                  <c:v>1.7745717721151522E-2</c:v>
                </c:pt>
                <c:pt idx="2254">
                  <c:v>1.7740138185503573E-2</c:v>
                </c:pt>
                <c:pt idx="2255">
                  <c:v>1.7734568849043786E-2</c:v>
                </c:pt>
                <c:pt idx="2256">
                  <c:v>1.7729009711772159E-2</c:v>
                </c:pt>
                <c:pt idx="2257">
                  <c:v>1.7723460773688693E-2</c:v>
                </c:pt>
                <c:pt idx="2258">
                  <c:v>1.7717922034550249E-2</c:v>
                </c:pt>
                <c:pt idx="2259">
                  <c:v>1.7712393494843104E-2</c:v>
                </c:pt>
                <c:pt idx="2260">
                  <c:v>1.7706875154243074E-2</c:v>
                </c:pt>
                <c:pt idx="2261">
                  <c:v>1.7701367012669111E-2</c:v>
                </c:pt>
                <c:pt idx="2262">
                  <c:v>1.7695869070364356E-2</c:v>
                </c:pt>
                <c:pt idx="2263">
                  <c:v>1.7690381327166715E-2</c:v>
                </c:pt>
                <c:pt idx="2264">
                  <c:v>1.7684903783076189E-2</c:v>
                </c:pt>
                <c:pt idx="2265">
                  <c:v>1.767943643825487E-2</c:v>
                </c:pt>
                <c:pt idx="2266">
                  <c:v>1.7673979292540665E-2</c:v>
                </c:pt>
                <c:pt idx="2267">
                  <c:v>1.766853234601462E-2</c:v>
                </c:pt>
                <c:pt idx="2268">
                  <c:v>1.7663095598676737E-2</c:v>
                </c:pt>
                <c:pt idx="2269">
                  <c:v>1.7657669050364921E-2</c:v>
                </c:pt>
                <c:pt idx="2270">
                  <c:v>1.7652252701322313E-2</c:v>
                </c:pt>
                <c:pt idx="2271">
                  <c:v>1.7646846551386819E-2</c:v>
                </c:pt>
                <c:pt idx="2272">
                  <c:v>1.7641450600558439E-2</c:v>
                </c:pt>
                <c:pt idx="2273">
                  <c:v>1.7636064848999267E-2</c:v>
                </c:pt>
                <c:pt idx="2274">
                  <c:v>1.7630689296547208E-2</c:v>
                </c:pt>
                <c:pt idx="2275">
                  <c:v>1.7625323943202265E-2</c:v>
                </c:pt>
                <c:pt idx="2276">
                  <c:v>1.7619968789045481E-2</c:v>
                </c:pt>
                <c:pt idx="2277">
                  <c:v>1.7614623834076859E-2</c:v>
                </c:pt>
                <c:pt idx="2278">
                  <c:v>1.7609289078215351E-2</c:v>
                </c:pt>
                <c:pt idx="2279">
                  <c:v>1.7603964521460957E-2</c:v>
                </c:pt>
                <c:pt idx="2280">
                  <c:v>1.7598650163894725E-2</c:v>
                </c:pt>
                <c:pt idx="2281">
                  <c:v>1.7593346005597699E-2</c:v>
                </c:pt>
                <c:pt idx="2282">
                  <c:v>1.7588052046326741E-2</c:v>
                </c:pt>
                <c:pt idx="2283">
                  <c:v>1.7582768286162898E-2</c:v>
                </c:pt>
                <c:pt idx="2284">
                  <c:v>1.7577494725187215E-2</c:v>
                </c:pt>
                <c:pt idx="2285">
                  <c:v>1.7572231363480739E-2</c:v>
                </c:pt>
                <c:pt idx="2286">
                  <c:v>1.7566978200881378E-2</c:v>
                </c:pt>
                <c:pt idx="2287">
                  <c:v>1.7561735237308085E-2</c:v>
                </c:pt>
                <c:pt idx="2288">
                  <c:v>1.7556502473003999E-2</c:v>
                </c:pt>
                <c:pt idx="2289">
                  <c:v>1.7551279907807027E-2</c:v>
                </c:pt>
                <c:pt idx="2290">
                  <c:v>1.754606754171717E-2</c:v>
                </c:pt>
                <c:pt idx="2291">
                  <c:v>1.7540865374734427E-2</c:v>
                </c:pt>
                <c:pt idx="2292">
                  <c:v>1.7535673407020891E-2</c:v>
                </c:pt>
                <c:pt idx="2293">
                  <c:v>1.7530491638495516E-2</c:v>
                </c:pt>
                <c:pt idx="2294">
                  <c:v>1.7525320068915162E-2</c:v>
                </c:pt>
                <c:pt idx="2295">
                  <c:v>1.7520158698604016E-2</c:v>
                </c:pt>
                <c:pt idx="2296">
                  <c:v>1.7515007527399984E-2</c:v>
                </c:pt>
                <c:pt idx="2297">
                  <c:v>1.7509866555384113E-2</c:v>
                </c:pt>
                <c:pt idx="2298">
                  <c:v>1.7504735782475356E-2</c:v>
                </c:pt>
                <c:pt idx="2299">
                  <c:v>1.7499615208835806E-2</c:v>
                </c:pt>
                <c:pt idx="2300">
                  <c:v>1.7494504834141278E-2</c:v>
                </c:pt>
                <c:pt idx="2301">
                  <c:v>1.7489404658634911E-2</c:v>
                </c:pt>
                <c:pt idx="2302">
                  <c:v>1.7484314682316704E-2</c:v>
                </c:pt>
                <c:pt idx="2303">
                  <c:v>1.7479234905186658E-2</c:v>
                </c:pt>
                <c:pt idx="2304">
                  <c:v>1.7474165327163727E-2</c:v>
                </c:pt>
                <c:pt idx="2305">
                  <c:v>1.7469105948166863E-2</c:v>
                </c:pt>
                <c:pt idx="2306">
                  <c:v>1.7464056768439207E-2</c:v>
                </c:pt>
                <c:pt idx="2307">
                  <c:v>1.7459017787818665E-2</c:v>
                </c:pt>
                <c:pt idx="2308">
                  <c:v>1.7453989006305237E-2</c:v>
                </c:pt>
                <c:pt idx="2309">
                  <c:v>1.744897042397997E-2</c:v>
                </c:pt>
                <c:pt idx="2310">
                  <c:v>1.7443962040842864E-2</c:v>
                </c:pt>
                <c:pt idx="2311">
                  <c:v>1.7438963856731826E-2</c:v>
                </c:pt>
                <c:pt idx="2312">
                  <c:v>1.7433975871727903E-2</c:v>
                </c:pt>
                <c:pt idx="2313">
                  <c:v>1.742899808591214E-2</c:v>
                </c:pt>
                <c:pt idx="2314">
                  <c:v>1.7424030499365584E-2</c:v>
                </c:pt>
                <c:pt idx="2315">
                  <c:v>1.7419073111845096E-2</c:v>
                </c:pt>
                <c:pt idx="2316">
                  <c:v>1.7414125923431722E-2</c:v>
                </c:pt>
                <c:pt idx="2317">
                  <c:v>1.740918893420651E-2</c:v>
                </c:pt>
                <c:pt idx="2318">
                  <c:v>1.7404262144088412E-2</c:v>
                </c:pt>
                <c:pt idx="2319">
                  <c:v>1.7399345553077428E-2</c:v>
                </c:pt>
                <c:pt idx="2320">
                  <c:v>1.7394439161254605E-2</c:v>
                </c:pt>
                <c:pt idx="2321">
                  <c:v>1.7389542968538896E-2</c:v>
                </c:pt>
                <c:pt idx="2322">
                  <c:v>1.7384656974930301E-2</c:v>
                </c:pt>
                <c:pt idx="2323">
                  <c:v>1.7379781180509868E-2</c:v>
                </c:pt>
                <c:pt idx="2324">
                  <c:v>1.7374915585196549E-2</c:v>
                </c:pt>
                <c:pt idx="2325">
                  <c:v>1.7370060188990344E-2</c:v>
                </c:pt>
                <c:pt idx="2326">
                  <c:v>1.73652149919723E-2</c:v>
                </c:pt>
                <c:pt idx="2327">
                  <c:v>1.7360379993980324E-2</c:v>
                </c:pt>
                <c:pt idx="2328">
                  <c:v>1.7355555195257555E-2</c:v>
                </c:pt>
                <c:pt idx="2329">
                  <c:v>1.73507405956419E-2</c:v>
                </c:pt>
                <c:pt idx="2330">
                  <c:v>1.7345936195052314E-2</c:v>
                </c:pt>
                <c:pt idx="2331">
                  <c:v>1.7341141993650888E-2</c:v>
                </c:pt>
                <c:pt idx="2332">
                  <c:v>1.7336357991437623E-2</c:v>
                </c:pt>
                <c:pt idx="2333">
                  <c:v>1.7331584188331473E-2</c:v>
                </c:pt>
                <c:pt idx="2334">
                  <c:v>1.7326820584332436E-2</c:v>
                </c:pt>
                <c:pt idx="2335">
                  <c:v>1.7322067179440515E-2</c:v>
                </c:pt>
                <c:pt idx="2336">
                  <c:v>1.7317323973655707E-2</c:v>
                </c:pt>
                <c:pt idx="2337">
                  <c:v>1.7312590966978014E-2</c:v>
                </c:pt>
                <c:pt idx="2338">
                  <c:v>1.7307868159488482E-2</c:v>
                </c:pt>
                <c:pt idx="2339">
                  <c:v>1.7303155551106064E-2</c:v>
                </c:pt>
                <c:pt idx="2340">
                  <c:v>1.7298453141911807E-2</c:v>
                </c:pt>
                <c:pt idx="2341">
                  <c:v>1.7293760931743618E-2</c:v>
                </c:pt>
                <c:pt idx="2342">
                  <c:v>1.728907892076359E-2</c:v>
                </c:pt>
                <c:pt idx="2343">
                  <c:v>1.7284407108890676E-2</c:v>
                </c:pt>
                <c:pt idx="2344">
                  <c:v>1.7279745496205923E-2</c:v>
                </c:pt>
                <c:pt idx="2345">
                  <c:v>1.7275094082547238E-2</c:v>
                </c:pt>
                <c:pt idx="2346">
                  <c:v>1.7270452868076713E-2</c:v>
                </c:pt>
                <c:pt idx="2347">
                  <c:v>1.7264656884693107E-2</c:v>
                </c:pt>
                <c:pt idx="2348">
                  <c:v>1.7260040002828513E-2</c:v>
                </c:pt>
                <c:pt idx="2349">
                  <c:v>1.7255433321178664E-2</c:v>
                </c:pt>
                <c:pt idx="2350">
                  <c:v>1.7250836839743565E-2</c:v>
                </c:pt>
                <c:pt idx="2351">
                  <c:v>1.7246250558496195E-2</c:v>
                </c:pt>
                <c:pt idx="2352">
                  <c:v>1.7241674477463574E-2</c:v>
                </c:pt>
                <c:pt idx="2353">
                  <c:v>1.7237108596618683E-2</c:v>
                </c:pt>
                <c:pt idx="2354">
                  <c:v>1.723255291598854E-2</c:v>
                </c:pt>
                <c:pt idx="2355">
                  <c:v>1.722800743551911E-2</c:v>
                </c:pt>
                <c:pt idx="2356">
                  <c:v>1.7223472155291446E-2</c:v>
                </c:pt>
                <c:pt idx="2357">
                  <c:v>1.7218947075224499E-2</c:v>
                </c:pt>
                <c:pt idx="2358">
                  <c:v>1.721443219534528E-2</c:v>
                </c:pt>
                <c:pt idx="2359">
                  <c:v>1.7209927515707824E-2</c:v>
                </c:pt>
                <c:pt idx="2360">
                  <c:v>1.720543303620407E-2</c:v>
                </c:pt>
                <c:pt idx="2361">
                  <c:v>1.7198219610587984E-2</c:v>
                </c:pt>
                <c:pt idx="2362">
                  <c:v>1.7193750324050461E-2</c:v>
                </c:pt>
                <c:pt idx="2363">
                  <c:v>1.7189291236782145E-2</c:v>
                </c:pt>
                <c:pt idx="2364">
                  <c:v>1.7184842348458851E-2</c:v>
                </c:pt>
                <c:pt idx="2365">
                  <c:v>1.7180403659404764E-2</c:v>
                </c:pt>
                <c:pt idx="2366">
                  <c:v>1.7175975169457791E-2</c:v>
                </c:pt>
                <c:pt idx="2367">
                  <c:v>1.7171556878536887E-2</c:v>
                </c:pt>
                <c:pt idx="2368">
                  <c:v>1.7167148786723097E-2</c:v>
                </c:pt>
                <c:pt idx="2369">
                  <c:v>1.7162750894097467E-2</c:v>
                </c:pt>
                <c:pt idx="2370">
                  <c:v>1.7158363200578952E-2</c:v>
                </c:pt>
                <c:pt idx="2371">
                  <c:v>1.7153985706086505E-2</c:v>
                </c:pt>
                <c:pt idx="2372">
                  <c:v>1.7149618410782219E-2</c:v>
                </c:pt>
                <c:pt idx="2373">
                  <c:v>1.7145261314666094E-2</c:v>
                </c:pt>
                <c:pt idx="2374">
                  <c:v>1.714091441749499E-2</c:v>
                </c:pt>
                <c:pt idx="2375">
                  <c:v>1.7136577719512047E-2</c:v>
                </c:pt>
                <c:pt idx="2376">
                  <c:v>1.7132251220717265E-2</c:v>
                </c:pt>
                <c:pt idx="2377">
                  <c:v>1.7127934920948551E-2</c:v>
                </c:pt>
                <c:pt idx="2378">
                  <c:v>1.7123628820286951E-2</c:v>
                </c:pt>
                <c:pt idx="2379">
                  <c:v>1.7119332918813512E-2</c:v>
                </c:pt>
                <c:pt idx="2380">
                  <c:v>1.7115047216366142E-2</c:v>
                </c:pt>
                <c:pt idx="2381">
                  <c:v>1.7110771713106931E-2</c:v>
                </c:pt>
                <c:pt idx="2382">
                  <c:v>1.7106506408792743E-2</c:v>
                </c:pt>
                <c:pt idx="2383">
                  <c:v>1.7102251303747762E-2</c:v>
                </c:pt>
                <c:pt idx="2384">
                  <c:v>1.7098006397890941E-2</c:v>
                </c:pt>
                <c:pt idx="2385">
                  <c:v>1.7093771690979143E-2</c:v>
                </c:pt>
                <c:pt idx="2386">
                  <c:v>1.7089547183174458E-2</c:v>
                </c:pt>
                <c:pt idx="2387">
                  <c:v>1.7085332874557935E-2</c:v>
                </c:pt>
                <c:pt idx="2388">
                  <c:v>1.7081128764967479E-2</c:v>
                </c:pt>
                <c:pt idx="2389">
                  <c:v>1.7076934854565184E-2</c:v>
                </c:pt>
                <c:pt idx="2390">
                  <c:v>1.7072751143188958E-2</c:v>
                </c:pt>
                <c:pt idx="2391">
                  <c:v>1.7068577631000892E-2</c:v>
                </c:pt>
                <c:pt idx="2392">
                  <c:v>1.7064414317838894E-2</c:v>
                </c:pt>
                <c:pt idx="2393">
                  <c:v>1.7060261203865057E-2</c:v>
                </c:pt>
                <c:pt idx="2394">
                  <c:v>1.7056118288998334E-2</c:v>
                </c:pt>
                <c:pt idx="2395">
                  <c:v>1.705198557315768E-2</c:v>
                </c:pt>
                <c:pt idx="2396">
                  <c:v>1.7047863056505186E-2</c:v>
                </c:pt>
                <c:pt idx="2397">
                  <c:v>1.704375073887876E-2</c:v>
                </c:pt>
                <c:pt idx="2398">
                  <c:v>1.7039648620440495E-2</c:v>
                </c:pt>
                <c:pt idx="2399">
                  <c:v>1.7035556701028298E-2</c:v>
                </c:pt>
                <c:pt idx="2400">
                  <c:v>1.7031474980723216E-2</c:v>
                </c:pt>
                <c:pt idx="2401">
                  <c:v>1.7027403459606294E-2</c:v>
                </c:pt>
                <c:pt idx="2402">
                  <c:v>1.702334213751544E-2</c:v>
                </c:pt>
                <c:pt idx="2403">
                  <c:v>1.7019291014612747E-2</c:v>
                </c:pt>
                <c:pt idx="2404">
                  <c:v>1.7015250090655076E-2</c:v>
                </c:pt>
                <c:pt idx="2405">
                  <c:v>1.7011219365966612E-2</c:v>
                </c:pt>
                <c:pt idx="2406">
                  <c:v>1.7007198840304216E-2</c:v>
                </c:pt>
                <c:pt idx="2407">
                  <c:v>1.7003188513667888E-2</c:v>
                </c:pt>
                <c:pt idx="2408">
                  <c:v>1.6999188386219721E-2</c:v>
                </c:pt>
                <c:pt idx="2409">
                  <c:v>1.6995198457959715E-2</c:v>
                </c:pt>
                <c:pt idx="2410">
                  <c:v>1.699121872864473E-2</c:v>
                </c:pt>
                <c:pt idx="2411">
                  <c:v>1.6987249198517906E-2</c:v>
                </c:pt>
                <c:pt idx="2412">
                  <c:v>1.6983289867498197E-2</c:v>
                </c:pt>
                <c:pt idx="2413">
                  <c:v>1.6979340735504556E-2</c:v>
                </c:pt>
                <c:pt idx="2414">
                  <c:v>1.6975401802618029E-2</c:v>
                </c:pt>
                <c:pt idx="2415">
                  <c:v>1.6971473068838616E-2</c:v>
                </c:pt>
                <c:pt idx="2416">
                  <c:v>1.6967554534247364E-2</c:v>
                </c:pt>
                <c:pt idx="2417">
                  <c:v>1.6963646198682181E-2</c:v>
                </c:pt>
                <c:pt idx="2418">
                  <c:v>1.6959748062224111E-2</c:v>
                </c:pt>
                <c:pt idx="2419">
                  <c:v>1.695586012479211E-2</c:v>
                </c:pt>
                <c:pt idx="2420">
                  <c:v>1.695198238654827E-2</c:v>
                </c:pt>
                <c:pt idx="2421">
                  <c:v>1.6948114847411544E-2</c:v>
                </c:pt>
                <c:pt idx="2422">
                  <c:v>1.6944257507300886E-2</c:v>
                </c:pt>
                <c:pt idx="2423">
                  <c:v>1.6940410366378389E-2</c:v>
                </c:pt>
                <c:pt idx="2424">
                  <c:v>1.693657342448196E-2</c:v>
                </c:pt>
                <c:pt idx="2425">
                  <c:v>1.6932746681611599E-2</c:v>
                </c:pt>
                <c:pt idx="2426">
                  <c:v>1.6928930137929399E-2</c:v>
                </c:pt>
                <c:pt idx="2427">
                  <c:v>1.6925123793354313E-2</c:v>
                </c:pt>
                <c:pt idx="2428">
                  <c:v>1.6921327647886342E-2</c:v>
                </c:pt>
                <c:pt idx="2429">
                  <c:v>1.6917541701444438E-2</c:v>
                </c:pt>
                <c:pt idx="2430">
                  <c:v>1.691376595410965E-2</c:v>
                </c:pt>
                <c:pt idx="2431">
                  <c:v>1.6910000405881975E-2</c:v>
                </c:pt>
                <c:pt idx="2432">
                  <c:v>1.6906245056761415E-2</c:v>
                </c:pt>
                <c:pt idx="2433">
                  <c:v>1.690249990674797E-2</c:v>
                </c:pt>
                <c:pt idx="2434">
                  <c:v>1.6898764955841639E-2</c:v>
                </c:pt>
                <c:pt idx="2435">
                  <c:v>1.6895040203961376E-2</c:v>
                </c:pt>
                <c:pt idx="2436">
                  <c:v>1.6891325651107181E-2</c:v>
                </c:pt>
                <c:pt idx="2437">
                  <c:v>1.6887621297522193E-2</c:v>
                </c:pt>
                <c:pt idx="2438">
                  <c:v>1.6883927142963273E-2</c:v>
                </c:pt>
                <c:pt idx="2439">
                  <c:v>1.6880243187511468E-2</c:v>
                </c:pt>
                <c:pt idx="2440">
                  <c:v>1.6876569431004684E-2</c:v>
                </c:pt>
                <c:pt idx="2441">
                  <c:v>1.6872905873767108E-2</c:v>
                </c:pt>
                <c:pt idx="2442">
                  <c:v>1.6869252515555599E-2</c:v>
                </c:pt>
                <c:pt idx="2443">
                  <c:v>1.6865609356451206E-2</c:v>
                </c:pt>
                <c:pt idx="2444">
                  <c:v>1.686197639637288E-2</c:v>
                </c:pt>
                <c:pt idx="2445">
                  <c:v>1.6858353635482715E-2</c:v>
                </c:pt>
                <c:pt idx="2446">
                  <c:v>1.6854741073618618E-2</c:v>
                </c:pt>
                <c:pt idx="2447">
                  <c:v>1.6851138710780589E-2</c:v>
                </c:pt>
                <c:pt idx="2448">
                  <c:v>1.6847546547130721E-2</c:v>
                </c:pt>
                <c:pt idx="2449">
                  <c:v>1.6843964582587967E-2</c:v>
                </c:pt>
                <c:pt idx="2450">
                  <c:v>1.6840392817071281E-2</c:v>
                </c:pt>
                <c:pt idx="2451">
                  <c:v>1.6836831250580664E-2</c:v>
                </c:pt>
                <c:pt idx="2452">
                  <c:v>1.6833279883278207E-2</c:v>
                </c:pt>
                <c:pt idx="2453">
                  <c:v>1.6829738715082865E-2</c:v>
                </c:pt>
                <c:pt idx="2454">
                  <c:v>1.6826207745832544E-2</c:v>
                </c:pt>
                <c:pt idx="2455">
                  <c:v>1.6822686975770385E-2</c:v>
                </c:pt>
                <c:pt idx="2456">
                  <c:v>1.6819176404896385E-2</c:v>
                </c:pt>
                <c:pt idx="2457">
                  <c:v>1.6815676032967408E-2</c:v>
                </c:pt>
                <c:pt idx="2458">
                  <c:v>1.6812185860145545E-2</c:v>
                </c:pt>
                <c:pt idx="2459">
                  <c:v>1.6808705886430797E-2</c:v>
                </c:pt>
                <c:pt idx="2460">
                  <c:v>1.6805236111742117E-2</c:v>
                </c:pt>
                <c:pt idx="2461">
                  <c:v>1.6801776536241597E-2</c:v>
                </c:pt>
                <c:pt idx="2462">
                  <c:v>1.6798327159767146E-2</c:v>
                </c:pt>
                <c:pt idx="2463">
                  <c:v>1.6794887982318762E-2</c:v>
                </c:pt>
                <c:pt idx="2464">
                  <c:v>1.679145900405854E-2</c:v>
                </c:pt>
                <c:pt idx="2465">
                  <c:v>1.6788040224824385E-2</c:v>
                </c:pt>
                <c:pt idx="2466">
                  <c:v>1.6784631644697345E-2</c:v>
                </c:pt>
                <c:pt idx="2467">
                  <c:v>1.678123326367742E-2</c:v>
                </c:pt>
                <c:pt idx="2468">
                  <c:v>1.6777845081683562E-2</c:v>
                </c:pt>
                <c:pt idx="2469">
                  <c:v>1.6774467098715773E-2</c:v>
                </c:pt>
                <c:pt idx="2470">
                  <c:v>1.6771099314936144E-2</c:v>
                </c:pt>
                <c:pt idx="2471">
                  <c:v>1.676774173026363E-2</c:v>
                </c:pt>
                <c:pt idx="2472">
                  <c:v>1.6764394344536138E-2</c:v>
                </c:pt>
                <c:pt idx="2473">
                  <c:v>1.6761057157996806E-2</c:v>
                </c:pt>
                <c:pt idx="2474">
                  <c:v>1.6757730170564589E-2</c:v>
                </c:pt>
                <c:pt idx="2475">
                  <c:v>1.675441338215844E-2</c:v>
                </c:pt>
                <c:pt idx="2476">
                  <c:v>1.6751106792778359E-2</c:v>
                </c:pt>
                <c:pt idx="2477">
                  <c:v>1.6747810402586438E-2</c:v>
                </c:pt>
                <c:pt idx="2478">
                  <c:v>1.6744524211420586E-2</c:v>
                </c:pt>
                <c:pt idx="2479">
                  <c:v>1.6741248219280802E-2</c:v>
                </c:pt>
                <c:pt idx="2480">
                  <c:v>1.6737982426248132E-2</c:v>
                </c:pt>
                <c:pt idx="2481">
                  <c:v>1.6734726832403624E-2</c:v>
                </c:pt>
                <c:pt idx="2482">
                  <c:v>1.6731481437504137E-2</c:v>
                </c:pt>
                <c:pt idx="2483">
                  <c:v>1.6728246241711764E-2</c:v>
                </c:pt>
                <c:pt idx="2484">
                  <c:v>1.6725021245026506E-2</c:v>
                </c:pt>
                <c:pt idx="2485">
                  <c:v>1.6721806447448362E-2</c:v>
                </c:pt>
                <c:pt idx="2486">
                  <c:v>1.6718601848896286E-2</c:v>
                </c:pt>
                <c:pt idx="2487">
                  <c:v>1.6715407449370279E-2</c:v>
                </c:pt>
                <c:pt idx="2488">
                  <c:v>1.6712223249032432E-2</c:v>
                </c:pt>
                <c:pt idx="2489">
                  <c:v>1.6709049247720653E-2</c:v>
                </c:pt>
                <c:pt idx="2490">
                  <c:v>1.6705885445515989E-2</c:v>
                </c:pt>
                <c:pt idx="2491">
                  <c:v>1.6702736409133223E-2</c:v>
                </c:pt>
                <c:pt idx="2492">
                  <c:v>1.6699608108036168E-2</c:v>
                </c:pt>
                <c:pt idx="2493">
                  <c:v>1.6696500577966233E-2</c:v>
                </c:pt>
                <c:pt idx="2494">
                  <c:v>1.6693413818842373E-2</c:v>
                </c:pt>
                <c:pt idx="2495">
                  <c:v>1.6690347830988772E-2</c:v>
                </c:pt>
                <c:pt idx="2496">
                  <c:v>1.6687302614162292E-2</c:v>
                </c:pt>
                <c:pt idx="2497">
                  <c:v>1.6684278168443978E-2</c:v>
                </c:pt>
                <c:pt idx="2498">
                  <c:v>1.6681274493671738E-2</c:v>
                </c:pt>
                <c:pt idx="2499">
                  <c:v>1.6678291590169758E-2</c:v>
                </c:pt>
                <c:pt idx="2500">
                  <c:v>1.6675329457694898E-2</c:v>
                </c:pt>
                <c:pt idx="2501">
                  <c:v>1.6672388096328206E-2</c:v>
                </c:pt>
                <c:pt idx="2502">
                  <c:v>1.666946750606968E-2</c:v>
                </c:pt>
                <c:pt idx="2503">
                  <c:v>1.6666155122609938E-2</c:v>
                </c:pt>
                <c:pt idx="2504">
                  <c:v>1.6663279041834178E-2</c:v>
                </c:pt>
                <c:pt idx="2505">
                  <c:v>1.6660423732085539E-2</c:v>
                </c:pt>
                <c:pt idx="2506">
                  <c:v>1.665758919336402E-2</c:v>
                </c:pt>
                <c:pt idx="2507">
                  <c:v>1.6654775425831714E-2</c:v>
                </c:pt>
                <c:pt idx="2508">
                  <c:v>1.6651982429407575E-2</c:v>
                </c:pt>
                <c:pt idx="2509">
                  <c:v>1.6649210204010556E-2</c:v>
                </c:pt>
                <c:pt idx="2510">
                  <c:v>1.6646458749721704E-2</c:v>
                </c:pt>
                <c:pt idx="2511">
                  <c:v>1.6643728066541019E-2</c:v>
                </c:pt>
                <c:pt idx="2512">
                  <c:v>1.6641018154468501E-2</c:v>
                </c:pt>
                <c:pt idx="2513">
                  <c:v>1.6638329013423103E-2</c:v>
                </c:pt>
                <c:pt idx="2514">
                  <c:v>1.6635660643404826E-2</c:v>
                </c:pt>
                <c:pt idx="2515">
                  <c:v>1.6633013044575762E-2</c:v>
                </c:pt>
                <c:pt idx="2516">
                  <c:v>1.6630386216773818E-2</c:v>
                </c:pt>
                <c:pt idx="2517">
                  <c:v>1.6627780159998995E-2</c:v>
                </c:pt>
                <c:pt idx="2518">
                  <c:v>1.6625194874332339E-2</c:v>
                </c:pt>
                <c:pt idx="2519">
                  <c:v>1.6622630359854895E-2</c:v>
                </c:pt>
                <c:pt idx="2520">
                  <c:v>1.6620086616323526E-2</c:v>
                </c:pt>
                <c:pt idx="2521">
                  <c:v>1.6617563643900324E-2</c:v>
                </c:pt>
                <c:pt idx="2522">
                  <c:v>1.6615061442747381E-2</c:v>
                </c:pt>
                <c:pt idx="2523">
                  <c:v>1.6612580012459466E-2</c:v>
                </c:pt>
                <c:pt idx="2524">
                  <c:v>1.6610119353279718E-2</c:v>
                </c:pt>
                <c:pt idx="2525">
                  <c:v>1.6607679465208136E-2</c:v>
                </c:pt>
                <c:pt idx="2526">
                  <c:v>1.6605260348244721E-2</c:v>
                </c:pt>
                <c:pt idx="2527">
                  <c:v>1.6602862002308427E-2</c:v>
                </c:pt>
                <c:pt idx="2528">
                  <c:v>1.6600484427399254E-2</c:v>
                </c:pt>
                <c:pt idx="2529">
                  <c:v>1.6598127623760339E-2</c:v>
                </c:pt>
                <c:pt idx="2530">
                  <c:v>1.6595791591067499E-2</c:v>
                </c:pt>
                <c:pt idx="2531">
                  <c:v>1.659347632940178E-2</c:v>
                </c:pt>
                <c:pt idx="2532">
                  <c:v>1.6591181838844227E-2</c:v>
                </c:pt>
                <c:pt idx="2533">
                  <c:v>1.6588908119394841E-2</c:v>
                </c:pt>
                <c:pt idx="2534">
                  <c:v>1.6586655171053621E-2</c:v>
                </c:pt>
                <c:pt idx="2535">
                  <c:v>1.6584422993658476E-2</c:v>
                </c:pt>
                <c:pt idx="2536">
                  <c:v>1.6582211587452544E-2</c:v>
                </c:pt>
                <c:pt idx="2537">
                  <c:v>1.6580020952273733E-2</c:v>
                </c:pt>
                <c:pt idx="2538">
                  <c:v>1.6577851088203088E-2</c:v>
                </c:pt>
                <c:pt idx="2539">
                  <c:v>1.6575701995159564E-2</c:v>
                </c:pt>
                <c:pt idx="2540">
                  <c:v>1.6573573673224207E-2</c:v>
                </c:pt>
                <c:pt idx="2541">
                  <c:v>1.6571466122397016E-2</c:v>
                </c:pt>
                <c:pt idx="2542">
                  <c:v>1.65693793425159E-2</c:v>
                </c:pt>
                <c:pt idx="2543">
                  <c:v>1.656731333374295E-2</c:v>
                </c:pt>
                <c:pt idx="2544">
                  <c:v>1.656526809624026E-2</c:v>
                </c:pt>
                <c:pt idx="2545">
                  <c:v>1.6563243629521551E-2</c:v>
                </c:pt>
                <c:pt idx="2546">
                  <c:v>1.6561239933992056E-2</c:v>
                </c:pt>
                <c:pt idx="2547">
                  <c:v>1.6559257009489681E-2</c:v>
                </c:pt>
                <c:pt idx="2548">
                  <c:v>1.6557294856176519E-2</c:v>
                </c:pt>
                <c:pt idx="2549">
                  <c:v>1.6555353473890477E-2</c:v>
                </c:pt>
                <c:pt idx="2550">
                  <c:v>1.6553432862631556E-2</c:v>
                </c:pt>
                <c:pt idx="2551">
                  <c:v>1.6551533022399756E-2</c:v>
                </c:pt>
                <c:pt idx="2552">
                  <c:v>1.6549653953357168E-2</c:v>
                </c:pt>
                <c:pt idx="2553">
                  <c:v>1.6547795655260655E-2</c:v>
                </c:pt>
                <c:pt idx="2554">
                  <c:v>1.6545958128272309E-2</c:v>
                </c:pt>
                <c:pt idx="2555">
                  <c:v>1.6544141372473176E-2</c:v>
                </c:pt>
                <c:pt idx="2556">
                  <c:v>1.6542345387620117E-2</c:v>
                </c:pt>
                <c:pt idx="2557">
                  <c:v>1.6540570173794178E-2</c:v>
                </c:pt>
                <c:pt idx="2558">
                  <c:v>1.6538815731076406E-2</c:v>
                </c:pt>
                <c:pt idx="2559">
                  <c:v>1.6537082059547847E-2</c:v>
                </c:pt>
                <c:pt idx="2560">
                  <c:v>1.6535369158965363E-2</c:v>
                </c:pt>
                <c:pt idx="2561">
                  <c:v>1.6533677029409999E-2</c:v>
                </c:pt>
                <c:pt idx="2562">
                  <c:v>1.6532005670962802E-2</c:v>
                </c:pt>
                <c:pt idx="2563">
                  <c:v>1.6530355083623771E-2</c:v>
                </c:pt>
                <c:pt idx="2564">
                  <c:v>1.6528725267230815E-2</c:v>
                </c:pt>
                <c:pt idx="2565">
                  <c:v>1.6527116221946025E-2</c:v>
                </c:pt>
                <c:pt idx="2566">
                  <c:v>1.6525527947850449E-2</c:v>
                </c:pt>
                <c:pt idx="2567">
                  <c:v>1.6523960444700947E-2</c:v>
                </c:pt>
                <c:pt idx="2568">
                  <c:v>1.6522413712659612E-2</c:v>
                </c:pt>
                <c:pt idx="2569">
                  <c:v>1.6520887751645397E-2</c:v>
                </c:pt>
                <c:pt idx="2570">
                  <c:v>1.6519382561739349E-2</c:v>
                </c:pt>
                <c:pt idx="2571">
                  <c:v>1.6517898142860421E-2</c:v>
                </c:pt>
                <c:pt idx="2572">
                  <c:v>1.651643449508966E-2</c:v>
                </c:pt>
                <c:pt idx="2573">
                  <c:v>1.651499161834602E-2</c:v>
                </c:pt>
                <c:pt idx="2574">
                  <c:v>1.65135695126295E-2</c:v>
                </c:pt>
                <c:pt idx="2575">
                  <c:v>1.6512168178021147E-2</c:v>
                </c:pt>
                <c:pt idx="2576">
                  <c:v>1.6510787614520961E-2</c:v>
                </c:pt>
                <c:pt idx="2577">
                  <c:v>1.6509427822047895E-2</c:v>
                </c:pt>
                <c:pt idx="2578">
                  <c:v>1.6508088800520904E-2</c:v>
                </c:pt>
                <c:pt idx="2579">
                  <c:v>1.6506770550102079E-2</c:v>
                </c:pt>
                <c:pt idx="2580">
                  <c:v>1.6505473070791421E-2</c:v>
                </c:pt>
                <c:pt idx="2581">
                  <c:v>1.650419636258893E-2</c:v>
                </c:pt>
                <c:pt idx="2582">
                  <c:v>1.6502940425332513E-2</c:v>
                </c:pt>
                <c:pt idx="2583">
                  <c:v>1.6501705259265309E-2</c:v>
                </c:pt>
                <c:pt idx="2584">
                  <c:v>1.6500490864225226E-2</c:v>
                </c:pt>
                <c:pt idx="2585">
                  <c:v>1.6499297240212263E-2</c:v>
                </c:pt>
                <c:pt idx="2586">
                  <c:v>1.6498124387145374E-2</c:v>
                </c:pt>
                <c:pt idx="2587">
                  <c:v>1.6496972305348745E-2</c:v>
                </c:pt>
                <c:pt idx="2588">
                  <c:v>1.649584099449819E-2</c:v>
                </c:pt>
                <c:pt idx="2589">
                  <c:v>1.6494730454674755E-2</c:v>
                </c:pt>
                <c:pt idx="2590">
                  <c:v>1.6493640685959488E-2</c:v>
                </c:pt>
                <c:pt idx="2591">
                  <c:v>1.6492571688352387E-2</c:v>
                </c:pt>
                <c:pt idx="2592">
                  <c:v>1.649152346169136E-2</c:v>
                </c:pt>
                <c:pt idx="2593">
                  <c:v>1.64904960061385E-2</c:v>
                </c:pt>
                <c:pt idx="2594">
                  <c:v>1.648948932161276E-2</c:v>
                </c:pt>
                <c:pt idx="2595">
                  <c:v>1.6488503408195188E-2</c:v>
                </c:pt>
                <c:pt idx="2596">
                  <c:v>1.6487538265804735E-2</c:v>
                </c:pt>
                <c:pt idx="2597">
                  <c:v>1.648659389452245E-2</c:v>
                </c:pt>
                <c:pt idx="2598">
                  <c:v>1.6485670294267285E-2</c:v>
                </c:pt>
                <c:pt idx="2599">
                  <c:v>1.6484767465120287E-2</c:v>
                </c:pt>
                <c:pt idx="2600">
                  <c:v>1.6483885406919363E-2</c:v>
                </c:pt>
                <c:pt idx="2601">
                  <c:v>1.6483024119826606E-2</c:v>
                </c:pt>
                <c:pt idx="2602">
                  <c:v>1.6482183603760969E-2</c:v>
                </c:pt>
                <c:pt idx="2603">
                  <c:v>1.6481363858803499E-2</c:v>
                </c:pt>
                <c:pt idx="2604">
                  <c:v>1.6480564884954196E-2</c:v>
                </c:pt>
                <c:pt idx="2605">
                  <c:v>1.6479786682050968E-2</c:v>
                </c:pt>
                <c:pt idx="2606">
                  <c:v>1.6479029250174859E-2</c:v>
                </c:pt>
                <c:pt idx="2607">
                  <c:v>1.6478189047920422E-2</c:v>
                </c:pt>
                <c:pt idx="2608">
                  <c:v>1.6477476125446033E-2</c:v>
                </c:pt>
                <c:pt idx="2609">
                  <c:v>1.6476783974079812E-2</c:v>
                </c:pt>
                <c:pt idx="2610">
                  <c:v>1.6476112593821757E-2</c:v>
                </c:pt>
                <c:pt idx="2611">
                  <c:v>1.6475461984590822E-2</c:v>
                </c:pt>
                <c:pt idx="2612">
                  <c:v>1.6474832146387008E-2</c:v>
                </c:pt>
                <c:pt idx="2613">
                  <c:v>1.6474223079210315E-2</c:v>
                </c:pt>
                <c:pt idx="2614">
                  <c:v>1.6473634783222835E-2</c:v>
                </c:pt>
                <c:pt idx="2615">
                  <c:v>1.6473067258181429E-2</c:v>
                </c:pt>
                <c:pt idx="2616">
                  <c:v>1.6472520504167143E-2</c:v>
                </c:pt>
                <c:pt idx="2617">
                  <c:v>1.6471994521261024E-2</c:v>
                </c:pt>
                <c:pt idx="2618">
                  <c:v>1.6471489309463072E-2</c:v>
                </c:pt>
                <c:pt idx="2619">
                  <c:v>1.6471004868692241E-2</c:v>
                </c:pt>
                <c:pt idx="2620">
                  <c:v>1.6470541198867483E-2</c:v>
                </c:pt>
                <c:pt idx="2621">
                  <c:v>1.6470098300231939E-2</c:v>
                </c:pt>
                <c:pt idx="2622">
                  <c:v>1.6471046152387148E-2</c:v>
                </c:pt>
                <c:pt idx="2623">
                  <c:v>1.6469274815961166E-2</c:v>
                </c:pt>
                <c:pt idx="2624">
                  <c:v>1.6468894230406983E-2</c:v>
                </c:pt>
                <c:pt idx="2625">
                  <c:v>1.6468534416042013E-2</c:v>
                </c:pt>
                <c:pt idx="2626">
                  <c:v>1.6468195372623118E-2</c:v>
                </c:pt>
                <c:pt idx="2627">
                  <c:v>1.6467877100231343E-2</c:v>
                </c:pt>
                <c:pt idx="2628">
                  <c:v>1.6467579598947735E-2</c:v>
                </c:pt>
                <c:pt idx="2629">
                  <c:v>1.6467302868691247E-2</c:v>
                </c:pt>
                <c:pt idx="2630">
                  <c:v>1.6467046909542926E-2</c:v>
                </c:pt>
                <c:pt idx="2631">
                  <c:v>1.6466811721259633E-2</c:v>
                </c:pt>
                <c:pt idx="2632">
                  <c:v>1.64665973042466E-2</c:v>
                </c:pt>
                <c:pt idx="2633">
                  <c:v>1.646640365817964E-2</c:v>
                </c:pt>
                <c:pt idx="2634">
                  <c:v>1.6466230783139801E-2</c:v>
                </c:pt>
                <c:pt idx="2635">
                  <c:v>1.6466078679289176E-2</c:v>
                </c:pt>
                <c:pt idx="2636">
                  <c:v>1.6465947346384624E-2</c:v>
                </c:pt>
                <c:pt idx="2637">
                  <c:v>1.6465836784588239E-2</c:v>
                </c:pt>
                <c:pt idx="2638">
                  <c:v>1.6465746993818975E-2</c:v>
                </c:pt>
                <c:pt idx="2639">
                  <c:v>1.6465677974076831E-2</c:v>
                </c:pt>
                <c:pt idx="2640">
                  <c:v>1.6465629725442854E-2</c:v>
                </c:pt>
                <c:pt idx="2641">
                  <c:v>1.6465602247754951E-2</c:v>
                </c:pt>
                <c:pt idx="2642">
                  <c:v>1.6465595541175215E-2</c:v>
                </c:pt>
                <c:pt idx="2643">
                  <c:v>1.6465609605703646E-2</c:v>
                </c:pt>
                <c:pt idx="2644">
                  <c:v>1.6465644441259197E-2</c:v>
                </c:pt>
                <c:pt idx="2645">
                  <c:v>1.6465700047841869E-2</c:v>
                </c:pt>
                <c:pt idx="2646">
                  <c:v>1.6465776425451661E-2</c:v>
                </c:pt>
                <c:pt idx="2647">
                  <c:v>1.6465873574250667E-2</c:v>
                </c:pt>
                <c:pt idx="2648">
                  <c:v>1.6465991494076793E-2</c:v>
                </c:pt>
                <c:pt idx="2649">
                  <c:v>1.6466130184767946E-2</c:v>
                </c:pt>
                <c:pt idx="2650">
                  <c:v>1.646628964672936E-2</c:v>
                </c:pt>
                <c:pt idx="2651">
                  <c:v>1.6466469879636847E-2</c:v>
                </c:pt>
                <c:pt idx="2652">
                  <c:v>1.6466670883571455E-2</c:v>
                </c:pt>
                <c:pt idx="2653">
                  <c:v>1.6466892658695276E-2</c:v>
                </c:pt>
                <c:pt idx="2654">
                  <c:v>1.6467135204765171E-2</c:v>
                </c:pt>
                <c:pt idx="2655">
                  <c:v>1.6467398521943233E-2</c:v>
                </c:pt>
                <c:pt idx="2656">
                  <c:v>1.6467682610067369E-2</c:v>
                </c:pt>
                <c:pt idx="2657">
                  <c:v>1.6467987469299672E-2</c:v>
                </c:pt>
                <c:pt idx="2658">
                  <c:v>1.6468313099640142E-2</c:v>
                </c:pt>
                <c:pt idx="2659">
                  <c:v>1.646950550922862E-2</c:v>
                </c:pt>
                <c:pt idx="2660">
                  <c:v>1.6469878649898462E-2</c:v>
                </c:pt>
                <c:pt idx="2661">
                  <c:v>1.6470272563486509E-2</c:v>
                </c:pt>
                <c:pt idx="2662">
                  <c:v>1.6470687250019767E-2</c:v>
                </c:pt>
                <c:pt idx="2663">
                  <c:v>1.647112270947123E-2</c:v>
                </c:pt>
                <c:pt idx="2664">
                  <c:v>1.6471578941840891E-2</c:v>
                </c:pt>
                <c:pt idx="2665">
                  <c:v>1.6472055947182783E-2</c:v>
                </c:pt>
                <c:pt idx="2666">
                  <c:v>1.6472553725442873E-2</c:v>
                </c:pt>
                <c:pt idx="2667">
                  <c:v>1.6473072276594152E-2</c:v>
                </c:pt>
                <c:pt idx="2668">
                  <c:v>1.6473611600690646E-2</c:v>
                </c:pt>
                <c:pt idx="2669">
                  <c:v>1.647417169775937E-2</c:v>
                </c:pt>
                <c:pt idx="2670">
                  <c:v>1.647475256771928E-2</c:v>
                </c:pt>
                <c:pt idx="2671">
                  <c:v>1.6475354210597391E-2</c:v>
                </c:pt>
                <c:pt idx="2672">
                  <c:v>1.6475505905191312E-2</c:v>
                </c:pt>
                <c:pt idx="2673">
                  <c:v>1.647615793775703E-2</c:v>
                </c:pt>
                <c:pt idx="2674">
                  <c:v>1.6476830741349868E-2</c:v>
                </c:pt>
                <c:pt idx="2675">
                  <c:v>1.6477524316050873E-2</c:v>
                </c:pt>
                <c:pt idx="2676">
                  <c:v>1.6478238661778999E-2</c:v>
                </c:pt>
                <c:pt idx="2677">
                  <c:v>1.6478973778534245E-2</c:v>
                </c:pt>
                <c:pt idx="2678">
                  <c:v>1.6479729666397658E-2</c:v>
                </c:pt>
                <c:pt idx="2679">
                  <c:v>1.6480506325369237E-2</c:v>
                </c:pt>
                <c:pt idx="2680">
                  <c:v>1.6481303755367938E-2</c:v>
                </c:pt>
                <c:pt idx="2681">
                  <c:v>1.6482121956474804E-2</c:v>
                </c:pt>
                <c:pt idx="2682">
                  <c:v>1.6482960928527746E-2</c:v>
                </c:pt>
                <c:pt idx="2683">
                  <c:v>1.6483820671688854E-2</c:v>
                </c:pt>
                <c:pt idx="2684">
                  <c:v>1.6484701185877082E-2</c:v>
                </c:pt>
                <c:pt idx="2685">
                  <c:v>1.6485602471092431E-2</c:v>
                </c:pt>
                <c:pt idx="2686">
                  <c:v>1.6486524527415947E-2</c:v>
                </c:pt>
                <c:pt idx="2687">
                  <c:v>1.6487467354766583E-2</c:v>
                </c:pt>
                <c:pt idx="2688">
                  <c:v>1.6488430953225386E-2</c:v>
                </c:pt>
                <c:pt idx="2689">
                  <c:v>1.6489415322711309E-2</c:v>
                </c:pt>
                <c:pt idx="2690">
                  <c:v>1.64904204633054E-2</c:v>
                </c:pt>
                <c:pt idx="2691">
                  <c:v>1.649144637492661E-2</c:v>
                </c:pt>
                <c:pt idx="2692">
                  <c:v>1.6492493057574942E-2</c:v>
                </c:pt>
                <c:pt idx="2693">
                  <c:v>1.6493560511250394E-2</c:v>
                </c:pt>
                <c:pt idx="2694">
                  <c:v>1.6494648736034012E-2</c:v>
                </c:pt>
                <c:pt idx="2695">
                  <c:v>1.6495757731844751E-2</c:v>
                </c:pt>
                <c:pt idx="2696">
                  <c:v>1.6496887498763657E-2</c:v>
                </c:pt>
                <c:pt idx="2697">
                  <c:v>1.6498038036709683E-2</c:v>
                </c:pt>
                <c:pt idx="2698">
                  <c:v>1.6499209345763877E-2</c:v>
                </c:pt>
                <c:pt idx="2699">
                  <c:v>1.650040142584519E-2</c:v>
                </c:pt>
                <c:pt idx="2700">
                  <c:v>1.6501614276953624E-2</c:v>
                </c:pt>
                <c:pt idx="2701">
                  <c:v>1.6502847899170225E-2</c:v>
                </c:pt>
                <c:pt idx="2702">
                  <c:v>1.6504102292413947E-2</c:v>
                </c:pt>
                <c:pt idx="2703">
                  <c:v>1.6505377456684789E-2</c:v>
                </c:pt>
                <c:pt idx="2704">
                  <c:v>1.6506673392063798E-2</c:v>
                </c:pt>
                <c:pt idx="2705">
                  <c:v>1.6507990098469927E-2</c:v>
                </c:pt>
                <c:pt idx="2706">
                  <c:v>1.6509327575984223E-2</c:v>
                </c:pt>
                <c:pt idx="2707">
                  <c:v>1.6510685824606686E-2</c:v>
                </c:pt>
                <c:pt idx="2708">
                  <c:v>1.6512064844256269E-2</c:v>
                </c:pt>
                <c:pt idx="2709">
                  <c:v>1.6513464634851927E-2</c:v>
                </c:pt>
                <c:pt idx="2710">
                  <c:v>1.6514885196555751E-2</c:v>
                </c:pt>
                <c:pt idx="2711">
                  <c:v>1.6516326529448788E-2</c:v>
                </c:pt>
                <c:pt idx="2712">
                  <c:v>1.65177886332879E-2</c:v>
                </c:pt>
                <c:pt idx="2713">
                  <c:v>1.6519271508235178E-2</c:v>
                </c:pt>
                <c:pt idx="2714">
                  <c:v>1.6520775154128531E-2</c:v>
                </c:pt>
                <c:pt idx="2715">
                  <c:v>1.6522299571292143E-2</c:v>
                </c:pt>
                <c:pt idx="2716">
                  <c:v>1.6523844759401829E-2</c:v>
                </c:pt>
                <c:pt idx="2717">
                  <c:v>1.6525410718538636E-2</c:v>
                </c:pt>
                <c:pt idx="2718">
                  <c:v>1.6526997448702563E-2</c:v>
                </c:pt>
                <c:pt idx="2719">
                  <c:v>1.6528604950136749E-2</c:v>
                </c:pt>
                <c:pt idx="2720">
                  <c:v>1.6530233222435964E-2</c:v>
                </c:pt>
                <c:pt idx="2721">
                  <c:v>1.6531882265843345E-2</c:v>
                </c:pt>
                <c:pt idx="2722">
                  <c:v>1.6533552080439939E-2</c:v>
                </c:pt>
                <c:pt idx="2723">
                  <c:v>1.6535242665982608E-2</c:v>
                </c:pt>
                <c:pt idx="2724">
                  <c:v>1.6536954022633443E-2</c:v>
                </c:pt>
                <c:pt idx="2725">
                  <c:v>1.6538686150230353E-2</c:v>
                </c:pt>
                <c:pt idx="2726">
                  <c:v>1.6540439049097522E-2</c:v>
                </c:pt>
                <c:pt idx="2727">
                  <c:v>1.6542212718829719E-2</c:v>
                </c:pt>
                <c:pt idx="2728">
                  <c:v>1.6544007159751128E-2</c:v>
                </c:pt>
                <c:pt idx="2729">
                  <c:v>1.6545822371780705E-2</c:v>
                </c:pt>
                <c:pt idx="2730">
                  <c:v>1.6547658354756356E-2</c:v>
                </c:pt>
                <c:pt idx="2731">
                  <c:v>1.6549515108840174E-2</c:v>
                </c:pt>
                <c:pt idx="2732">
                  <c:v>1.6551392634032158E-2</c:v>
                </c:pt>
                <c:pt idx="2733">
                  <c:v>1.6553290930251263E-2</c:v>
                </c:pt>
                <c:pt idx="2734">
                  <c:v>1.6555209997578535E-2</c:v>
                </c:pt>
                <c:pt idx="2735">
                  <c:v>1.6557149835932927E-2</c:v>
                </c:pt>
                <c:pt idx="2736">
                  <c:v>1.6559110445395486E-2</c:v>
                </c:pt>
                <c:pt idx="2737">
                  <c:v>1.6561091825885166E-2</c:v>
                </c:pt>
                <c:pt idx="2738">
                  <c:v>1.6563093977483012E-2</c:v>
                </c:pt>
                <c:pt idx="2739">
                  <c:v>1.6565116900107979E-2</c:v>
                </c:pt>
                <c:pt idx="2740">
                  <c:v>1.6567160593922159E-2</c:v>
                </c:pt>
                <c:pt idx="2741">
                  <c:v>1.6569225058601367E-2</c:v>
                </c:pt>
                <c:pt idx="2742">
                  <c:v>1.6571310294469788E-2</c:v>
                </c:pt>
                <c:pt idx="2743">
                  <c:v>1.6573416301365329E-2</c:v>
                </c:pt>
                <c:pt idx="2744">
                  <c:v>1.6575543079450084E-2</c:v>
                </c:pt>
                <c:pt idx="2745">
                  <c:v>1.6577690628561959E-2</c:v>
                </c:pt>
                <c:pt idx="2746">
                  <c:v>1.6579858948619908E-2</c:v>
                </c:pt>
                <c:pt idx="2747">
                  <c:v>1.6582048039948116E-2</c:v>
                </c:pt>
                <c:pt idx="2748">
                  <c:v>1.6584257902141353E-2</c:v>
                </c:pt>
                <c:pt idx="2749">
                  <c:v>1.6586488535523802E-2</c:v>
                </c:pt>
                <c:pt idx="2750">
                  <c:v>1.6588739939933372E-2</c:v>
                </c:pt>
                <c:pt idx="2751">
                  <c:v>1.6591012115532155E-2</c:v>
                </c:pt>
                <c:pt idx="2752">
                  <c:v>1.6593305062158059E-2</c:v>
                </c:pt>
                <c:pt idx="2753">
                  <c:v>1.6595618779730037E-2</c:v>
                </c:pt>
                <c:pt idx="2754">
                  <c:v>1.6597953268491228E-2</c:v>
                </c:pt>
                <c:pt idx="2755">
                  <c:v>1.6600308528360586E-2</c:v>
                </c:pt>
                <c:pt idx="2756">
                  <c:v>1.6602684559257064E-2</c:v>
                </c:pt>
                <c:pt idx="2757">
                  <c:v>1.6605081361180662E-2</c:v>
                </c:pt>
                <c:pt idx="2758">
                  <c:v>1.6607498934374521E-2</c:v>
                </c:pt>
                <c:pt idx="2759">
                  <c:v>1.6609937278433407E-2</c:v>
                </c:pt>
                <c:pt idx="2760">
                  <c:v>1.6612396393600459E-2</c:v>
                </c:pt>
                <c:pt idx="2761">
                  <c:v>1.6614876279794633E-2</c:v>
                </c:pt>
                <c:pt idx="2762">
                  <c:v>1.6617376937340111E-2</c:v>
                </c:pt>
                <c:pt idx="2763">
                  <c:v>1.6620260265355347E-2</c:v>
                </c:pt>
                <c:pt idx="2764">
                  <c:v>1.6622805432221499E-2</c:v>
                </c:pt>
                <c:pt idx="2765">
                  <c:v>1.6625371370114772E-2</c:v>
                </c:pt>
                <c:pt idx="2766">
                  <c:v>1.6627958079035166E-2</c:v>
                </c:pt>
                <c:pt idx="2767">
                  <c:v>1.6630565559144772E-2</c:v>
                </c:pt>
                <c:pt idx="2768">
                  <c:v>1.6633193810281499E-2</c:v>
                </c:pt>
                <c:pt idx="2769">
                  <c:v>1.6635842832445347E-2</c:v>
                </c:pt>
                <c:pt idx="2770">
                  <c:v>1.6638512625879454E-2</c:v>
                </c:pt>
                <c:pt idx="2771">
                  <c:v>1.6641203190259635E-2</c:v>
                </c:pt>
                <c:pt idx="2772">
                  <c:v>1.6643914525666936E-2</c:v>
                </c:pt>
                <c:pt idx="2773">
                  <c:v>1.6646646632182405E-2</c:v>
                </c:pt>
                <c:pt idx="2774">
                  <c:v>1.6649399509968132E-2</c:v>
                </c:pt>
                <c:pt idx="2775">
                  <c:v>1.6652173158699934E-2</c:v>
                </c:pt>
                <c:pt idx="2776">
                  <c:v>1.6654967578458857E-2</c:v>
                </c:pt>
                <c:pt idx="2777">
                  <c:v>1.6657782769325946E-2</c:v>
                </c:pt>
                <c:pt idx="2778">
                  <c:v>1.6660618731382248E-2</c:v>
                </c:pt>
                <c:pt idx="2779">
                  <c:v>1.6663475464465671E-2</c:v>
                </c:pt>
                <c:pt idx="2780">
                  <c:v>1.6666352968576215E-2</c:v>
                </c:pt>
                <c:pt idx="2781">
                  <c:v>1.6669251243957017E-2</c:v>
                </c:pt>
                <c:pt idx="2782">
                  <c:v>1.6672170290202848E-2</c:v>
                </c:pt>
                <c:pt idx="2783">
                  <c:v>1.6675110107637892E-2</c:v>
                </c:pt>
                <c:pt idx="2784">
                  <c:v>1.6678070696100056E-2</c:v>
                </c:pt>
                <c:pt idx="2785">
                  <c:v>1.6681052055832479E-2</c:v>
                </c:pt>
                <c:pt idx="2786">
                  <c:v>1.6684054186429931E-2</c:v>
                </c:pt>
                <c:pt idx="2787">
                  <c:v>1.6687077088135549E-2</c:v>
                </c:pt>
                <c:pt idx="2788">
                  <c:v>1.6690120761111427E-2</c:v>
                </c:pt>
                <c:pt idx="2789">
                  <c:v>1.6693185205033378E-2</c:v>
                </c:pt>
                <c:pt idx="2790">
                  <c:v>1.6696270420144543E-2</c:v>
                </c:pt>
                <c:pt idx="2791">
                  <c:v>1.6699376406282829E-2</c:v>
                </c:pt>
                <c:pt idx="2792">
                  <c:v>1.6702503163610327E-2</c:v>
                </c:pt>
                <c:pt idx="2793">
                  <c:v>1.67056506918839E-2</c:v>
                </c:pt>
                <c:pt idx="2794">
                  <c:v>1.6708818991265639E-2</c:v>
                </c:pt>
                <c:pt idx="2795">
                  <c:v>1.6712008061836592E-2</c:v>
                </c:pt>
                <c:pt idx="2796">
                  <c:v>1.6715217903515711E-2</c:v>
                </c:pt>
                <c:pt idx="2797">
                  <c:v>1.6718448516221951E-2</c:v>
                </c:pt>
                <c:pt idx="2798">
                  <c:v>1.6721699900036358E-2</c:v>
                </c:pt>
                <c:pt idx="2799">
                  <c:v>1.6724972054958931E-2</c:v>
                </c:pt>
                <c:pt idx="2800">
                  <c:v>1.6728264980989671E-2</c:v>
                </c:pt>
                <c:pt idx="2801">
                  <c:v>1.6731578678128578E-2</c:v>
                </c:pt>
                <c:pt idx="2802">
                  <c:v>1.6734913146294605E-2</c:v>
                </c:pt>
                <c:pt idx="2803">
                  <c:v>1.6738268385649846E-2</c:v>
                </c:pt>
                <c:pt idx="2804">
                  <c:v>1.6741644396113253E-2</c:v>
                </c:pt>
                <c:pt idx="2805">
                  <c:v>1.6745041177522735E-2</c:v>
                </c:pt>
                <c:pt idx="2806">
                  <c:v>1.6748458730121429E-2</c:v>
                </c:pt>
                <c:pt idx="2807">
                  <c:v>1.6751897053909337E-2</c:v>
                </c:pt>
                <c:pt idx="2808">
                  <c:v>1.6755356148805411E-2</c:v>
                </c:pt>
                <c:pt idx="2809">
                  <c:v>1.6758836014566514E-2</c:v>
                </c:pt>
                <c:pt idx="2810">
                  <c:v>1.6762336651678922E-2</c:v>
                </c:pt>
                <c:pt idx="2811">
                  <c:v>1.676585805981845E-2</c:v>
                </c:pt>
                <c:pt idx="2812">
                  <c:v>1.6769400239066146E-2</c:v>
                </c:pt>
                <c:pt idx="2813">
                  <c:v>1.6772963189340961E-2</c:v>
                </c:pt>
                <c:pt idx="2814">
                  <c:v>1.6776546910886037E-2</c:v>
                </c:pt>
                <c:pt idx="2815">
                  <c:v>1.6780151403458232E-2</c:v>
                </c:pt>
                <c:pt idx="2816">
                  <c:v>1.6783776666976502E-2</c:v>
                </c:pt>
                <c:pt idx="2817">
                  <c:v>1.6787422701765031E-2</c:v>
                </c:pt>
                <c:pt idx="2818">
                  <c:v>1.6791089507742774E-2</c:v>
                </c:pt>
                <c:pt idx="2819">
                  <c:v>1.679477708466659E-2</c:v>
                </c:pt>
                <c:pt idx="2820">
                  <c:v>1.6798485432698573E-2</c:v>
                </c:pt>
                <c:pt idx="2821">
                  <c:v>1.6802214552000816E-2</c:v>
                </c:pt>
                <c:pt idx="2822">
                  <c:v>1.6805964442330179E-2</c:v>
                </c:pt>
                <c:pt idx="2823">
                  <c:v>1.6809735103767709E-2</c:v>
                </c:pt>
                <c:pt idx="2824">
                  <c:v>1.6813526536232359E-2</c:v>
                </c:pt>
                <c:pt idx="2825">
                  <c:v>1.6817338739967269E-2</c:v>
                </c:pt>
                <c:pt idx="2826">
                  <c:v>1.6821171714729299E-2</c:v>
                </c:pt>
                <c:pt idx="2827">
                  <c:v>1.6825025460599496E-2</c:v>
                </c:pt>
                <c:pt idx="2828">
                  <c:v>1.682889997757786E-2</c:v>
                </c:pt>
                <c:pt idx="2829">
                  <c:v>1.6832795265745437E-2</c:v>
                </c:pt>
                <c:pt idx="2830">
                  <c:v>1.6836711324940135E-2</c:v>
                </c:pt>
                <c:pt idx="2831">
                  <c:v>1.6840648155242999E-2</c:v>
                </c:pt>
                <c:pt idx="2832">
                  <c:v>1.6844605756735076E-2</c:v>
                </c:pt>
                <c:pt idx="2833">
                  <c:v>1.6848584129416366E-2</c:v>
                </c:pt>
                <c:pt idx="2834">
                  <c:v>1.6852583273043731E-2</c:v>
                </c:pt>
                <c:pt idx="2835">
                  <c:v>1.6856603187860308E-2</c:v>
                </c:pt>
                <c:pt idx="2836">
                  <c:v>1.6860643873866099E-2</c:v>
                </c:pt>
                <c:pt idx="2837">
                  <c:v>1.686470533089901E-2</c:v>
                </c:pt>
                <c:pt idx="2838">
                  <c:v>1.6868787559040088E-2</c:v>
                </c:pt>
                <c:pt idx="2839">
                  <c:v>1.6872890558370379E-2</c:v>
                </c:pt>
                <c:pt idx="2840">
                  <c:v>1.6877014328808837E-2</c:v>
                </c:pt>
                <c:pt idx="2841">
                  <c:v>1.6881158870355462E-2</c:v>
                </c:pt>
                <c:pt idx="2842">
                  <c:v>1.6885324182929207E-2</c:v>
                </c:pt>
                <c:pt idx="2843">
                  <c:v>1.6889510266854257E-2</c:v>
                </c:pt>
                <c:pt idx="2844">
                  <c:v>1.6893717121806429E-2</c:v>
                </c:pt>
                <c:pt idx="2845">
                  <c:v>1.689794474778572E-2</c:v>
                </c:pt>
                <c:pt idx="2846">
                  <c:v>1.6902193145035271E-2</c:v>
                </c:pt>
                <c:pt idx="2847">
                  <c:v>1.6906462313311943E-2</c:v>
                </c:pt>
                <c:pt idx="2848">
                  <c:v>1.6910752252777828E-2</c:v>
                </c:pt>
                <c:pt idx="2849">
                  <c:v>1.6915062963270833E-2</c:v>
                </c:pt>
                <c:pt idx="2850">
                  <c:v>1.6919394445034097E-2</c:v>
                </c:pt>
                <c:pt idx="2851">
                  <c:v>1.6923746697905528E-2</c:v>
                </c:pt>
                <c:pt idx="2852">
                  <c:v>1.692811972180408E-2</c:v>
                </c:pt>
                <c:pt idx="2853">
                  <c:v>1.6932513516891845E-2</c:v>
                </c:pt>
                <c:pt idx="2854">
                  <c:v>1.6936928083168823E-2</c:v>
                </c:pt>
                <c:pt idx="2855">
                  <c:v>1.6941363420472921E-2</c:v>
                </c:pt>
                <c:pt idx="2856">
                  <c:v>1.6945819528966233E-2</c:v>
                </c:pt>
                <c:pt idx="2857">
                  <c:v>1.6950296408567711E-2</c:v>
                </c:pt>
                <c:pt idx="2858">
                  <c:v>1.6954794059439449E-2</c:v>
                </c:pt>
                <c:pt idx="2859">
                  <c:v>1.6959312481338307E-2</c:v>
                </c:pt>
                <c:pt idx="2860">
                  <c:v>1.6963851674345332E-2</c:v>
                </c:pt>
                <c:pt idx="2861">
                  <c:v>1.696841163854157E-2</c:v>
                </c:pt>
                <c:pt idx="2862">
                  <c:v>1.6972992373845974E-2</c:v>
                </c:pt>
                <c:pt idx="2863">
                  <c:v>1.6977593880339592E-2</c:v>
                </c:pt>
                <c:pt idx="2864">
                  <c:v>1.698221615786033E-2</c:v>
                </c:pt>
                <c:pt idx="2865">
                  <c:v>1.6986859206732374E-2</c:v>
                </c:pt>
                <c:pt idx="2866">
                  <c:v>1.6991523026550492E-2</c:v>
                </c:pt>
                <c:pt idx="2867">
                  <c:v>1.6996207617476777E-2</c:v>
                </c:pt>
                <c:pt idx="2868">
                  <c:v>1.7000912979673322E-2</c:v>
                </c:pt>
                <c:pt idx="2869">
                  <c:v>1.7005639113059079E-2</c:v>
                </c:pt>
                <c:pt idx="2870">
                  <c:v>1.7010386017553003E-2</c:v>
                </c:pt>
                <c:pt idx="2871">
                  <c:v>1.7015153693074048E-2</c:v>
                </c:pt>
                <c:pt idx="2872">
                  <c:v>1.7019942139946398E-2</c:v>
                </c:pt>
                <c:pt idx="2873">
                  <c:v>1.7024751357845869E-2</c:v>
                </c:pt>
                <c:pt idx="2874">
                  <c:v>1.7029581346853506E-2</c:v>
                </c:pt>
                <c:pt idx="2875">
                  <c:v>1.7034432107131403E-2</c:v>
                </c:pt>
                <c:pt idx="2876">
                  <c:v>1.7039303638517467E-2</c:v>
                </c:pt>
                <c:pt idx="2877">
                  <c:v>1.7044195941011697E-2</c:v>
                </c:pt>
                <c:pt idx="2878">
                  <c:v>1.7049109014614094E-2</c:v>
                </c:pt>
                <c:pt idx="2879">
                  <c:v>1.7054042859405705E-2</c:v>
                </c:pt>
                <c:pt idx="2880">
                  <c:v>1.7058997475467574E-2</c:v>
                </c:pt>
                <c:pt idx="2881">
                  <c:v>1.7063972862475518E-2</c:v>
                </c:pt>
                <c:pt idx="2882">
                  <c:v>1.7068969020753721E-2</c:v>
                </c:pt>
                <c:pt idx="2883">
                  <c:v>1.7073985950302184E-2</c:v>
                </c:pt>
                <c:pt idx="2884">
                  <c:v>1.7079023650877767E-2</c:v>
                </c:pt>
                <c:pt idx="2885">
                  <c:v>1.7084082122561517E-2</c:v>
                </c:pt>
                <c:pt idx="2886">
                  <c:v>1.7089161365515526E-2</c:v>
                </c:pt>
                <c:pt idx="2887">
                  <c:v>1.7094261379658748E-2</c:v>
                </c:pt>
                <c:pt idx="2888">
                  <c:v>1.7099382164829091E-2</c:v>
                </c:pt>
                <c:pt idx="2889">
                  <c:v>1.7104523721188647E-2</c:v>
                </c:pt>
                <c:pt idx="2890">
                  <c:v>1.7109686048818462E-2</c:v>
                </c:pt>
                <c:pt idx="2891">
                  <c:v>1.7114869147475398E-2</c:v>
                </c:pt>
                <c:pt idx="2892">
                  <c:v>1.7120073017321547E-2</c:v>
                </c:pt>
                <c:pt idx="2893">
                  <c:v>1.7125297658437955E-2</c:v>
                </c:pt>
                <c:pt idx="2894">
                  <c:v>1.7130543070662529E-2</c:v>
                </c:pt>
                <c:pt idx="2895">
                  <c:v>1.7135809253995271E-2</c:v>
                </c:pt>
                <c:pt idx="2896">
                  <c:v>1.7141096208598272E-2</c:v>
                </c:pt>
                <c:pt idx="2897">
                  <c:v>1.7146403934228394E-2</c:v>
                </c:pt>
                <c:pt idx="2898">
                  <c:v>1.7151732431128774E-2</c:v>
                </c:pt>
                <c:pt idx="2899">
                  <c:v>1.7157081699218368E-2</c:v>
                </c:pt>
                <c:pt idx="2900">
                  <c:v>1.7162451738497175E-2</c:v>
                </c:pt>
                <c:pt idx="2901">
                  <c:v>1.7167842548803103E-2</c:v>
                </c:pt>
                <c:pt idx="2902">
                  <c:v>1.7173254130460336E-2</c:v>
                </c:pt>
                <c:pt idx="2903">
                  <c:v>1.7178686483144689E-2</c:v>
                </c:pt>
                <c:pt idx="2904">
                  <c:v>1.7184139607099302E-2</c:v>
                </c:pt>
                <c:pt idx="2905">
                  <c:v>1.7189613502243128E-2</c:v>
                </c:pt>
                <c:pt idx="2906">
                  <c:v>1.7195108168495121E-2</c:v>
                </c:pt>
                <c:pt idx="2907">
                  <c:v>1.7200623605936327E-2</c:v>
                </c:pt>
                <c:pt idx="2908">
                  <c:v>1.7206159814566746E-2</c:v>
                </c:pt>
                <c:pt idx="2909">
                  <c:v>1.7211716794386378E-2</c:v>
                </c:pt>
                <c:pt idx="2910">
                  <c:v>1.7217294545395223E-2</c:v>
                </c:pt>
                <c:pt idx="2911">
                  <c:v>1.7222893067593281E-2</c:v>
                </c:pt>
                <c:pt idx="2912">
                  <c:v>1.7228512360899506E-2</c:v>
                </c:pt>
                <c:pt idx="2913">
                  <c:v>1.723415242547599E-2</c:v>
                </c:pt>
                <c:pt idx="2914">
                  <c:v>1.7239813261160641E-2</c:v>
                </c:pt>
                <c:pt idx="2915">
                  <c:v>1.7245494868196598E-2</c:v>
                </c:pt>
                <c:pt idx="2916">
                  <c:v>1.7251197246259675E-2</c:v>
                </c:pt>
                <c:pt idx="2917">
                  <c:v>1.7256920395511965E-2</c:v>
                </c:pt>
                <c:pt idx="2918">
                  <c:v>1.7262664315953469E-2</c:v>
                </c:pt>
                <c:pt idx="2919">
                  <c:v>1.7269254230621867E-2</c:v>
                </c:pt>
                <c:pt idx="2920">
                  <c:v>1.7275042660870321E-2</c:v>
                </c:pt>
                <c:pt idx="2921">
                  <c:v>1.7280851862226942E-2</c:v>
                </c:pt>
                <c:pt idx="2922">
                  <c:v>1.7286681834772777E-2</c:v>
                </c:pt>
                <c:pt idx="2923">
                  <c:v>1.7292532578426778E-2</c:v>
                </c:pt>
                <c:pt idx="2924">
                  <c:v>1.7298404093513131E-2</c:v>
                </c:pt>
                <c:pt idx="2925">
                  <c:v>1.7304296379626605E-2</c:v>
                </c:pt>
                <c:pt idx="2926">
                  <c:v>1.7310209436929291E-2</c:v>
                </c:pt>
                <c:pt idx="2927">
                  <c:v>1.7316143265502237E-2</c:v>
                </c:pt>
                <c:pt idx="2928">
                  <c:v>1.7322097865264396E-2</c:v>
                </c:pt>
                <c:pt idx="2929">
                  <c:v>1.7328073236134722E-2</c:v>
                </c:pt>
                <c:pt idx="2930">
                  <c:v>1.7334069378275307E-2</c:v>
                </c:pt>
                <c:pt idx="2931">
                  <c:v>1.7340086291686152E-2</c:v>
                </c:pt>
                <c:pt idx="2932">
                  <c:v>1.7346123976205163E-2</c:v>
                </c:pt>
                <c:pt idx="2933">
                  <c:v>1.7355567920074755E-2</c:v>
                </c:pt>
                <c:pt idx="2934">
                  <c:v>1.7358261658891871E-2</c:v>
                </c:pt>
                <c:pt idx="2935">
                  <c:v>1.7364361657059568E-2</c:v>
                </c:pt>
                <c:pt idx="2936">
                  <c:v>1.7370482426416478E-2</c:v>
                </c:pt>
                <c:pt idx="2937">
                  <c:v>1.7376623966881555E-2</c:v>
                </c:pt>
                <c:pt idx="2938">
                  <c:v>1.7382786278778983E-2</c:v>
                </c:pt>
                <c:pt idx="2939">
                  <c:v>1.7388969361703532E-2</c:v>
                </c:pt>
                <c:pt idx="2940">
                  <c:v>1.7395173215898341E-2</c:v>
                </c:pt>
                <c:pt idx="2941">
                  <c:v>1.7401397841282362E-2</c:v>
                </c:pt>
                <c:pt idx="2942">
                  <c:v>1.7407643238017689E-2</c:v>
                </c:pt>
                <c:pt idx="2943">
                  <c:v>1.7413909405780137E-2</c:v>
                </c:pt>
                <c:pt idx="2944">
                  <c:v>1.742019634489389E-2</c:v>
                </c:pt>
                <c:pt idx="2945">
                  <c:v>1.7426504055196856E-2</c:v>
                </c:pt>
                <c:pt idx="2946">
                  <c:v>1.7432832536607989E-2</c:v>
                </c:pt>
                <c:pt idx="2947">
                  <c:v>1.7439181789370428E-2</c:v>
                </c:pt>
                <c:pt idx="2948">
                  <c:v>1.7445551813241034E-2</c:v>
                </c:pt>
                <c:pt idx="2949">
                  <c:v>1.7451942608462945E-2</c:v>
                </c:pt>
                <c:pt idx="2950">
                  <c:v>1.7458354174711976E-2</c:v>
                </c:pt>
                <c:pt idx="2951">
                  <c:v>1.7464786512312314E-2</c:v>
                </c:pt>
                <c:pt idx="2952">
                  <c:v>1.7471239621101864E-2</c:v>
                </c:pt>
                <c:pt idx="2953">
                  <c:v>1.747771350124272E-2</c:v>
                </c:pt>
                <c:pt idx="2954">
                  <c:v>1.7484208152491743E-2</c:v>
                </c:pt>
                <c:pt idx="2955">
                  <c:v>1.7490723574929978E-2</c:v>
                </c:pt>
                <c:pt idx="2956">
                  <c:v>1.749725976871952E-2</c:v>
                </c:pt>
                <c:pt idx="2957">
                  <c:v>1.7503816733698274E-2</c:v>
                </c:pt>
                <c:pt idx="2958">
                  <c:v>1.7510394469947288E-2</c:v>
                </c:pt>
                <c:pt idx="2959">
                  <c:v>1.7516992977223422E-2</c:v>
                </c:pt>
                <c:pt idx="2960">
                  <c:v>1.7523612255931909E-2</c:v>
                </c:pt>
                <c:pt idx="2961">
                  <c:v>1.7530252305829608E-2</c:v>
                </c:pt>
                <c:pt idx="2962">
                  <c:v>1.7536913126835474E-2</c:v>
                </c:pt>
                <c:pt idx="2963">
                  <c:v>1.7543594719273692E-2</c:v>
                </c:pt>
                <c:pt idx="2964">
                  <c:v>1.7550297082901123E-2</c:v>
                </c:pt>
                <c:pt idx="2965">
                  <c:v>1.7557020217798813E-2</c:v>
                </c:pt>
                <c:pt idx="2966">
                  <c:v>1.7563764123723624E-2</c:v>
                </c:pt>
                <c:pt idx="2967">
                  <c:v>1.7570528801161833E-2</c:v>
                </c:pt>
                <c:pt idx="2968">
                  <c:v>1.7577314249708209E-2</c:v>
                </c:pt>
                <c:pt idx="2969">
                  <c:v>1.7584120469443798E-2</c:v>
                </c:pt>
                <c:pt idx="2970">
                  <c:v>1.7590947460449646E-2</c:v>
                </c:pt>
                <c:pt idx="2971">
                  <c:v>1.7601717555632002E-2</c:v>
                </c:pt>
                <c:pt idx="2972">
                  <c:v>1.7608597958487238E-2</c:v>
                </c:pt>
                <c:pt idx="2973">
                  <c:v>1.7615499132531687E-2</c:v>
                </c:pt>
                <c:pt idx="2974">
                  <c:v>1.7622421077846395E-2</c:v>
                </c:pt>
                <c:pt idx="2975">
                  <c:v>1.7629363794512409E-2</c:v>
                </c:pt>
                <c:pt idx="2976">
                  <c:v>1.763632728228659E-2</c:v>
                </c:pt>
                <c:pt idx="2977">
                  <c:v>1.7643311541412077E-2</c:v>
                </c:pt>
                <c:pt idx="2978">
                  <c:v>1.765031657164573E-2</c:v>
                </c:pt>
                <c:pt idx="2979">
                  <c:v>1.7657342373230689E-2</c:v>
                </c:pt>
                <c:pt idx="2980">
                  <c:v>1.7664388946166953E-2</c:v>
                </c:pt>
                <c:pt idx="2981">
                  <c:v>1.7671456290211385E-2</c:v>
                </c:pt>
                <c:pt idx="2982">
                  <c:v>1.7678544405526075E-2</c:v>
                </c:pt>
                <c:pt idx="2983">
                  <c:v>1.7685653292192072E-2</c:v>
                </c:pt>
                <c:pt idx="2984">
                  <c:v>1.7693803168248312E-2</c:v>
                </c:pt>
                <c:pt idx="2985">
                  <c:v>1.7700956564802306E-2</c:v>
                </c:pt>
                <c:pt idx="2986">
                  <c:v>1.7708130732464467E-2</c:v>
                </c:pt>
                <c:pt idx="2987">
                  <c:v>1.7715325671477933E-2</c:v>
                </c:pt>
                <c:pt idx="2988">
                  <c:v>1.7722541381680612E-2</c:v>
                </c:pt>
                <c:pt idx="2989">
                  <c:v>1.7729777863315643E-2</c:v>
                </c:pt>
                <c:pt idx="2990">
                  <c:v>1.7737035116139888E-2</c:v>
                </c:pt>
                <c:pt idx="2991">
                  <c:v>1.7744313140153345E-2</c:v>
                </c:pt>
                <c:pt idx="2992">
                  <c:v>1.7751611935518108E-2</c:v>
                </c:pt>
                <c:pt idx="2993">
                  <c:v>1.775893150215313E-2</c:v>
                </c:pt>
                <c:pt idx="2994">
                  <c:v>1.7766271839977366E-2</c:v>
                </c:pt>
                <c:pt idx="2995">
                  <c:v>1.7773632949152907E-2</c:v>
                </c:pt>
                <c:pt idx="2996">
                  <c:v>1.7781014829679753E-2</c:v>
                </c:pt>
                <c:pt idx="2997">
                  <c:v>1.7788417481395813E-2</c:v>
                </c:pt>
                <c:pt idx="2998">
                  <c:v>1.7795840904382132E-2</c:v>
                </c:pt>
                <c:pt idx="2999">
                  <c:v>1.780328509863871E-2</c:v>
                </c:pt>
                <c:pt idx="3000">
                  <c:v>1.7810750064246594E-2</c:v>
                </c:pt>
                <c:pt idx="3001">
                  <c:v>1.7818235801124738E-2</c:v>
                </c:pt>
                <c:pt idx="3002">
                  <c:v>1.7825742309192094E-2</c:v>
                </c:pt>
                <c:pt idx="3003">
                  <c:v>1.7833269588691802E-2</c:v>
                </c:pt>
                <c:pt idx="3004">
                  <c:v>1.7840817639299678E-2</c:v>
                </c:pt>
                <c:pt idx="3005">
                  <c:v>1.7848386461258858E-2</c:v>
                </c:pt>
                <c:pt idx="3006">
                  <c:v>1.7855976054569345E-2</c:v>
                </c:pt>
                <c:pt idx="3007">
                  <c:v>1.7863586419231137E-2</c:v>
                </c:pt>
                <c:pt idx="3008">
                  <c:v>1.7871217555082142E-2</c:v>
                </c:pt>
                <c:pt idx="3009">
                  <c:v>1.787886946212236E-2</c:v>
                </c:pt>
                <c:pt idx="3010">
                  <c:v>1.7886542019917018E-2</c:v>
                </c:pt>
                <c:pt idx="3011">
                  <c:v>1.7894215189286911E-2</c:v>
                </c:pt>
                <c:pt idx="3012">
                  <c:v>1.7901873638950239E-2</c:v>
                </c:pt>
                <c:pt idx="3013">
                  <c:v>1.7909517369150141E-2</c:v>
                </c:pt>
                <c:pt idx="3014">
                  <c:v>1.7917146379805571E-2</c:v>
                </c:pt>
                <c:pt idx="3015">
                  <c:v>1.7924760670997575E-2</c:v>
                </c:pt>
                <c:pt idx="3016">
                  <c:v>1.7932360242483014E-2</c:v>
                </c:pt>
                <c:pt idx="3017">
                  <c:v>1.7939945094423981E-2</c:v>
                </c:pt>
                <c:pt idx="3018">
                  <c:v>1.7947515227063615E-2</c:v>
                </c:pt>
                <c:pt idx="3019">
                  <c:v>1.7955070639996684E-2</c:v>
                </c:pt>
                <c:pt idx="3020">
                  <c:v>1.7962611333304235E-2</c:v>
                </c:pt>
                <c:pt idx="3021">
                  <c:v>1.7970137307148359E-2</c:v>
                </c:pt>
                <c:pt idx="3022">
                  <c:v>1.7977648561529058E-2</c:v>
                </c:pt>
                <c:pt idx="3023">
                  <c:v>1.7985145096203192E-2</c:v>
                </c:pt>
                <c:pt idx="3024">
                  <c:v>1.7992626911332854E-2</c:v>
                </c:pt>
                <c:pt idx="3025">
                  <c:v>1.8000094007080136E-2</c:v>
                </c:pt>
                <c:pt idx="3026">
                  <c:v>1.80075463832019E-2</c:v>
                </c:pt>
                <c:pt idx="3027">
                  <c:v>1.8014984039698145E-2</c:v>
                </c:pt>
                <c:pt idx="3028">
                  <c:v>1.8022406976730965E-2</c:v>
                </c:pt>
                <c:pt idx="3029">
                  <c:v>1.8029815194219312E-2</c:v>
                </c:pt>
                <c:pt idx="3030">
                  <c:v>1.8037208692001094E-2</c:v>
                </c:pt>
                <c:pt idx="3031">
                  <c:v>1.8044587470319451E-2</c:v>
                </c:pt>
                <c:pt idx="3032">
                  <c:v>1.8051951529093335E-2</c:v>
                </c:pt>
                <c:pt idx="3033">
                  <c:v>1.8059300868322747E-2</c:v>
                </c:pt>
                <c:pt idx="3034">
                  <c:v>1.8066635487845595E-2</c:v>
                </c:pt>
                <c:pt idx="3035">
                  <c:v>1.8073955387986063E-2</c:v>
                </c:pt>
                <c:pt idx="3036">
                  <c:v>1.8081260568582058E-2</c:v>
                </c:pt>
                <c:pt idx="3037">
                  <c:v>1.8088551029552535E-2</c:v>
                </c:pt>
                <c:pt idx="3038">
                  <c:v>1.8095826770816448E-2</c:v>
                </c:pt>
                <c:pt idx="3039">
                  <c:v>1.8103087792779027E-2</c:v>
                </c:pt>
                <c:pt idx="3040">
                  <c:v>1.8110334094953995E-2</c:v>
                </c:pt>
                <c:pt idx="3041">
                  <c:v>1.8117565677665537E-2</c:v>
                </c:pt>
                <c:pt idx="3042">
                  <c:v>1.8124782540832607E-2</c:v>
                </c:pt>
                <c:pt idx="3043">
                  <c:v>1.8131984684455205E-2</c:v>
                </c:pt>
                <c:pt idx="3044">
                  <c:v>1.8139172108452284E-2</c:v>
                </c:pt>
                <c:pt idx="3045">
                  <c:v>1.8146344812904891E-2</c:v>
                </c:pt>
                <c:pt idx="3046">
                  <c:v>1.815350279773198E-2</c:v>
                </c:pt>
                <c:pt idx="3047">
                  <c:v>1.8160646063095642E-2</c:v>
                </c:pt>
                <c:pt idx="3048">
                  <c:v>1.8167774608833787E-2</c:v>
                </c:pt>
                <c:pt idx="3049">
                  <c:v>1.8174888434946412E-2</c:v>
                </c:pt>
                <c:pt idx="3050">
                  <c:v>1.8181987541595612E-2</c:v>
                </c:pt>
                <c:pt idx="3051">
                  <c:v>1.8189071928538247E-2</c:v>
                </c:pt>
                <c:pt idx="3052">
                  <c:v>1.819614159593641E-2</c:v>
                </c:pt>
                <c:pt idx="3053">
                  <c:v>1.8203196543790101E-2</c:v>
                </c:pt>
                <c:pt idx="3054">
                  <c:v>1.821023677209932E-2</c:v>
                </c:pt>
                <c:pt idx="3055">
                  <c:v>1.821726228078302E-2</c:v>
                </c:pt>
                <c:pt idx="3056">
                  <c:v>1.8224273069922248E-2</c:v>
                </c:pt>
                <c:pt idx="3057">
                  <c:v>1.8231269139517003E-2</c:v>
                </c:pt>
                <c:pt idx="3058">
                  <c:v>1.8238250489405194E-2</c:v>
                </c:pt>
                <c:pt idx="3059">
                  <c:v>1.824521711982996E-2</c:v>
                </c:pt>
                <c:pt idx="3060">
                  <c:v>1.8252169030629206E-2</c:v>
                </c:pt>
                <c:pt idx="3061">
                  <c:v>1.8259106221883981E-2</c:v>
                </c:pt>
                <c:pt idx="3062">
                  <c:v>1.8266028693513237E-2</c:v>
                </c:pt>
                <c:pt idx="3063">
                  <c:v>1.8272936445516974E-2</c:v>
                </c:pt>
                <c:pt idx="3064">
                  <c:v>1.8279829477976239E-2</c:v>
                </c:pt>
                <c:pt idx="3065">
                  <c:v>1.8286707790891032E-2</c:v>
                </c:pt>
                <c:pt idx="3066">
                  <c:v>1.8293571384261353E-2</c:v>
                </c:pt>
                <c:pt idx="3067">
                  <c:v>1.830042025792511E-2</c:v>
                </c:pt>
                <c:pt idx="3068">
                  <c:v>1.8307254412044394E-2</c:v>
                </c:pt>
                <c:pt idx="3069">
                  <c:v>1.8314073846619205E-2</c:v>
                </c:pt>
                <c:pt idx="3070">
                  <c:v>1.8320878561568499E-2</c:v>
                </c:pt>
                <c:pt idx="3071">
                  <c:v>1.8327668556811227E-2</c:v>
                </c:pt>
                <c:pt idx="3072">
                  <c:v>1.8334443832671576E-2</c:v>
                </c:pt>
                <c:pt idx="3073">
                  <c:v>1.8341204388906407E-2</c:v>
                </c:pt>
                <c:pt idx="3074">
                  <c:v>1.8347950225353626E-2</c:v>
                </c:pt>
                <c:pt idx="3075">
                  <c:v>1.8355641728851069E-2</c:v>
                </c:pt>
                <c:pt idx="3076">
                  <c:v>1.8362356023463589E-2</c:v>
                </c:pt>
                <c:pt idx="3077">
                  <c:v>1.8369055598531636E-2</c:v>
                </c:pt>
                <c:pt idx="3078">
                  <c:v>1.8375740453893119E-2</c:v>
                </c:pt>
                <c:pt idx="3079">
                  <c:v>1.8382410589629083E-2</c:v>
                </c:pt>
                <c:pt idx="3080">
                  <c:v>1.8389066005901622E-2</c:v>
                </c:pt>
                <c:pt idx="3081">
                  <c:v>1.8395706702467596E-2</c:v>
                </c:pt>
                <c:pt idx="3082">
                  <c:v>1.8402332679489097E-2</c:v>
                </c:pt>
                <c:pt idx="3083">
                  <c:v>1.8408943936804034E-2</c:v>
                </c:pt>
                <c:pt idx="3084">
                  <c:v>1.8415540474736591E-2</c:v>
                </c:pt>
                <c:pt idx="3085">
                  <c:v>1.8422122292962584E-2</c:v>
                </c:pt>
                <c:pt idx="3086">
                  <c:v>1.8428689391400965E-2</c:v>
                </c:pt>
                <c:pt idx="3087">
                  <c:v>1.8435241770456967E-2</c:v>
                </c:pt>
                <c:pt idx="3088">
                  <c:v>1.844177942988745E-2</c:v>
                </c:pt>
                <c:pt idx="3089">
                  <c:v>1.8448302369692415E-2</c:v>
                </c:pt>
                <c:pt idx="3090">
                  <c:v>1.8454810589790815E-2</c:v>
                </c:pt>
                <c:pt idx="3091">
                  <c:v>1.846130409042579E-2</c:v>
                </c:pt>
                <c:pt idx="3092">
                  <c:v>1.8467782871354199E-2</c:v>
                </c:pt>
                <c:pt idx="3093">
                  <c:v>1.8474246932738136E-2</c:v>
                </c:pt>
                <c:pt idx="3094">
                  <c:v>1.8480696274415509E-2</c:v>
                </c:pt>
                <c:pt idx="3095">
                  <c:v>1.8487130896548409E-2</c:v>
                </c:pt>
                <c:pt idx="3096">
                  <c:v>1.8493550799217884E-2</c:v>
                </c:pt>
                <c:pt idx="3097">
                  <c:v>1.8499955982018701E-2</c:v>
                </c:pt>
                <c:pt idx="3098">
                  <c:v>1.8506346445356092E-2</c:v>
                </c:pt>
                <c:pt idx="3099">
                  <c:v>1.8512722188986919E-2</c:v>
                </c:pt>
                <c:pt idx="3100">
                  <c:v>1.8519083213073273E-2</c:v>
                </c:pt>
                <c:pt idx="3101">
                  <c:v>1.8525429517534109E-2</c:v>
                </c:pt>
                <c:pt idx="3102">
                  <c:v>1.8531761102369426E-2</c:v>
                </c:pt>
                <c:pt idx="3103">
                  <c:v>1.8538077967579225E-2</c:v>
                </c:pt>
                <c:pt idx="3104">
                  <c:v>1.8544380113163506E-2</c:v>
                </c:pt>
                <c:pt idx="3105">
                  <c:v>1.8550667539122268E-2</c:v>
                </c:pt>
                <c:pt idx="3106">
                  <c:v>1.8556940245536557E-2</c:v>
                </c:pt>
                <c:pt idx="3107">
                  <c:v>1.8563198232406375E-2</c:v>
                </c:pt>
                <c:pt idx="3108">
                  <c:v>1.8569441499407535E-2</c:v>
                </c:pt>
                <c:pt idx="3109">
                  <c:v>1.8575670047026316E-2</c:v>
                </c:pt>
                <c:pt idx="3110">
                  <c:v>1.8581883874857485E-2</c:v>
                </c:pt>
                <c:pt idx="3111">
                  <c:v>1.8588082983144183E-2</c:v>
                </c:pt>
                <c:pt idx="3112">
                  <c:v>1.8594267371724316E-2</c:v>
                </c:pt>
                <c:pt idx="3113">
                  <c:v>1.8600437040759976E-2</c:v>
                </c:pt>
                <c:pt idx="3114">
                  <c:v>1.8606591990170118E-2</c:v>
                </c:pt>
                <c:pt idx="3115">
                  <c:v>1.8612732219954742E-2</c:v>
                </c:pt>
                <c:pt idx="3116">
                  <c:v>1.8618857730113847E-2</c:v>
                </c:pt>
                <c:pt idx="3117">
                  <c:v>1.862496852072848E-2</c:v>
                </c:pt>
                <c:pt idx="3118">
                  <c:v>1.8631064591555502E-2</c:v>
                </c:pt>
                <c:pt idx="3119">
                  <c:v>1.8637145942757005E-2</c:v>
                </c:pt>
                <c:pt idx="3120">
                  <c:v>1.8643212574414036E-2</c:v>
                </c:pt>
                <c:pt idx="3121">
                  <c:v>1.8649264486445549E-2</c:v>
                </c:pt>
                <c:pt idx="3122">
                  <c:v>1.8655301678689451E-2</c:v>
                </c:pt>
                <c:pt idx="3123">
                  <c:v>1.8661324151550973E-2</c:v>
                </c:pt>
                <c:pt idx="3124">
                  <c:v>1.8667331904624884E-2</c:v>
                </c:pt>
                <c:pt idx="3125">
                  <c:v>1.8673324938154323E-2</c:v>
                </c:pt>
                <c:pt idx="3126">
                  <c:v>1.8679303251977197E-2</c:v>
                </c:pt>
                <c:pt idx="3127">
                  <c:v>1.8685266846093507E-2</c:v>
                </c:pt>
                <c:pt idx="3128">
                  <c:v>1.869121572074639E-2</c:v>
                </c:pt>
                <c:pt idx="3129">
                  <c:v>1.8697149875692709E-2</c:v>
                </c:pt>
                <c:pt idx="3130">
                  <c:v>1.8703069311013509E-2</c:v>
                </c:pt>
                <c:pt idx="3131">
                  <c:v>1.8708974026708791E-2</c:v>
                </c:pt>
                <c:pt idx="3132">
                  <c:v>1.8714864022697508E-2</c:v>
                </c:pt>
                <c:pt idx="3133">
                  <c:v>1.8720739298979661E-2</c:v>
                </c:pt>
                <c:pt idx="3134">
                  <c:v>1.8726599855798387E-2</c:v>
                </c:pt>
                <c:pt idx="3135">
                  <c:v>1.8732445692991595E-2</c:v>
                </c:pt>
                <c:pt idx="3136">
                  <c:v>1.8738276810397192E-2</c:v>
                </c:pt>
                <c:pt idx="3137">
                  <c:v>1.874409320817727E-2</c:v>
                </c:pt>
                <c:pt idx="3138">
                  <c:v>1.8749894886493923E-2</c:v>
                </c:pt>
                <c:pt idx="3139">
                  <c:v>1.8755681845022965E-2</c:v>
                </c:pt>
                <c:pt idx="3140">
                  <c:v>1.8761454083845441E-2</c:v>
                </c:pt>
                <c:pt idx="3141">
                  <c:v>1.8767211603123446E-2</c:v>
                </c:pt>
                <c:pt idx="3142">
                  <c:v>1.8772954402775932E-2</c:v>
                </c:pt>
                <c:pt idx="3143">
                  <c:v>1.87786824828029E-2</c:v>
                </c:pt>
                <c:pt idx="3144">
                  <c:v>1.878439584296121E-2</c:v>
                </c:pt>
                <c:pt idx="3145">
                  <c:v>1.8790094483737141E-2</c:v>
                </c:pt>
                <c:pt idx="3146">
                  <c:v>1.8795778404725461E-2</c:v>
                </c:pt>
                <c:pt idx="3147">
                  <c:v>1.8801447606169308E-2</c:v>
                </c:pt>
                <c:pt idx="3148">
                  <c:v>1.8807102087906591E-2</c:v>
                </c:pt>
                <c:pt idx="3149">
                  <c:v>1.8812741850018355E-2</c:v>
                </c:pt>
                <c:pt idx="3150">
                  <c:v>1.8818366892423555E-2</c:v>
                </c:pt>
                <c:pt idx="3151">
                  <c:v>1.882397721512219E-2</c:v>
                </c:pt>
                <c:pt idx="3152">
                  <c:v>1.8829572818276352E-2</c:v>
                </c:pt>
                <c:pt idx="3153">
                  <c:v>1.8835153701804996E-2</c:v>
                </c:pt>
                <c:pt idx="3154">
                  <c:v>1.8840719865627076E-2</c:v>
                </c:pt>
                <c:pt idx="3155">
                  <c:v>1.8846271309661544E-2</c:v>
                </c:pt>
                <c:pt idx="3156">
                  <c:v>1.8851808034313633E-2</c:v>
                </c:pt>
                <c:pt idx="3157">
                  <c:v>1.8857330039259157E-2</c:v>
                </c:pt>
                <c:pt idx="3158">
                  <c:v>1.886283732441707E-2</c:v>
                </c:pt>
                <c:pt idx="3159">
                  <c:v>1.8868329889868418E-2</c:v>
                </c:pt>
                <c:pt idx="3160">
                  <c:v>1.8873807735856341E-2</c:v>
                </c:pt>
                <c:pt idx="3161">
                  <c:v>1.8879270862056652E-2</c:v>
                </c:pt>
                <c:pt idx="3162">
                  <c:v>1.8884719268712491E-2</c:v>
                </c:pt>
                <c:pt idx="3163">
                  <c:v>1.8890152955580719E-2</c:v>
                </c:pt>
                <c:pt idx="3164">
                  <c:v>1.8895571922823429E-2</c:v>
                </c:pt>
                <c:pt idx="3165">
                  <c:v>1.8900976170359574E-2</c:v>
                </c:pt>
                <c:pt idx="3166">
                  <c:v>1.8906365698351246E-2</c:v>
                </c:pt>
                <c:pt idx="3167">
                  <c:v>1.8911740506555308E-2</c:v>
                </c:pt>
                <c:pt idx="3168">
                  <c:v>1.8917100595295944E-2</c:v>
                </c:pt>
                <c:pt idx="3169">
                  <c:v>1.8922445964167922E-2</c:v>
                </c:pt>
                <c:pt idx="3170">
                  <c:v>1.8927776613414382E-2</c:v>
                </c:pt>
                <c:pt idx="3171">
                  <c:v>1.893309254311637E-2</c:v>
                </c:pt>
                <c:pt idx="3172">
                  <c:v>1.8938393753111793E-2</c:v>
                </c:pt>
                <c:pt idx="3173">
                  <c:v>1.8943680243319605E-2</c:v>
                </c:pt>
                <c:pt idx="3174">
                  <c:v>1.8948952014063991E-2</c:v>
                </c:pt>
                <c:pt idx="3175">
                  <c:v>1.895420906493972E-2</c:v>
                </c:pt>
                <c:pt idx="3176">
                  <c:v>1.895945139618993E-2</c:v>
                </c:pt>
                <c:pt idx="3177">
                  <c:v>1.8964679007895668E-2</c:v>
                </c:pt>
                <c:pt idx="3178">
                  <c:v>1.8969891899894842E-2</c:v>
                </c:pt>
                <c:pt idx="3179">
                  <c:v>1.8975831466544468E-2</c:v>
                </c:pt>
                <c:pt idx="3180">
                  <c:v>1.8981012816384757E-2</c:v>
                </c:pt>
                <c:pt idx="3181">
                  <c:v>1.8986179446518481E-2</c:v>
                </c:pt>
                <c:pt idx="3182">
                  <c:v>1.8991331356864594E-2</c:v>
                </c:pt>
                <c:pt idx="3183">
                  <c:v>1.8996468547828327E-2</c:v>
                </c:pt>
                <c:pt idx="3184">
                  <c:v>1.9001591018923403E-2</c:v>
                </c:pt>
                <c:pt idx="3185">
                  <c:v>1.9006698770311914E-2</c:v>
                </c:pt>
                <c:pt idx="3186">
                  <c:v>1.9011791802155953E-2</c:v>
                </c:pt>
                <c:pt idx="3187">
                  <c:v>1.9016870114293427E-2</c:v>
                </c:pt>
                <c:pt idx="3188">
                  <c:v>1.902193370664329E-2</c:v>
                </c:pt>
                <c:pt idx="3189">
                  <c:v>1.9026982579367635E-2</c:v>
                </c:pt>
                <c:pt idx="3190">
                  <c:v>1.9032016732547508E-2</c:v>
                </c:pt>
                <c:pt idx="3191">
                  <c:v>1.9037036165858723E-2</c:v>
                </c:pt>
                <c:pt idx="3192">
                  <c:v>1.9042040879625466E-2</c:v>
                </c:pt>
                <c:pt idx="3193">
                  <c:v>1.9047030873604598E-2</c:v>
                </c:pt>
                <c:pt idx="3194">
                  <c:v>1.9055413976656554E-2</c:v>
                </c:pt>
                <c:pt idx="3195">
                  <c:v>1.905696670260526E-2</c:v>
                </c:pt>
                <c:pt idx="3196">
                  <c:v>1.9061912537626791E-2</c:v>
                </c:pt>
                <c:pt idx="3197">
                  <c:v>1.9066843653103849E-2</c:v>
                </c:pt>
                <c:pt idx="3198">
                  <c:v>1.9071760048631203E-2</c:v>
                </c:pt>
                <c:pt idx="3199">
                  <c:v>1.9076661724695132E-2</c:v>
                </c:pt>
                <c:pt idx="3200">
                  <c:v>1.9081548680890403E-2</c:v>
                </c:pt>
                <c:pt idx="3201">
                  <c:v>1.9086420917460156E-2</c:v>
                </c:pt>
                <c:pt idx="3202">
                  <c:v>1.9091278434485437E-2</c:v>
                </c:pt>
                <c:pt idx="3203">
                  <c:v>1.909612123164206E-2</c:v>
                </c:pt>
                <c:pt idx="3204">
                  <c:v>1.9100949309092119E-2</c:v>
                </c:pt>
                <c:pt idx="3205">
                  <c:v>1.9105762667078752E-2</c:v>
                </c:pt>
                <c:pt idx="3206">
                  <c:v>1.9110561305196727E-2</c:v>
                </c:pt>
                <c:pt idx="3207">
                  <c:v>1.9115345223689184E-2</c:v>
                </c:pt>
                <c:pt idx="3208">
                  <c:v>1.9120114422637169E-2</c:v>
                </c:pt>
                <c:pt idx="3209">
                  <c:v>1.912486890163545E-2</c:v>
                </c:pt>
                <c:pt idx="3210">
                  <c:v>1.9129608661008213E-2</c:v>
                </c:pt>
                <c:pt idx="3211">
                  <c:v>1.9134333700836503E-2</c:v>
                </c:pt>
                <c:pt idx="3212">
                  <c:v>1.9139044020877183E-2</c:v>
                </c:pt>
                <c:pt idx="3213">
                  <c:v>1.9143739621211298E-2</c:v>
                </c:pt>
                <c:pt idx="3214">
                  <c:v>1.9148420501919894E-2</c:v>
                </c:pt>
                <c:pt idx="3215">
                  <c:v>1.9153086662840879E-2</c:v>
                </c:pt>
                <c:pt idx="3216">
                  <c:v>1.9157738104136346E-2</c:v>
                </c:pt>
                <c:pt idx="3217">
                  <c:v>1.9162374825806294E-2</c:v>
                </c:pt>
                <c:pt idx="3218">
                  <c:v>1.9166996827607585E-2</c:v>
                </c:pt>
                <c:pt idx="3219">
                  <c:v>1.9171604109864404E-2</c:v>
                </c:pt>
                <c:pt idx="3220">
                  <c:v>1.9176196672414658E-2</c:v>
                </c:pt>
                <c:pt idx="3221">
                  <c:v>1.9180774515258348E-2</c:v>
                </c:pt>
                <c:pt idx="3222">
                  <c:v>1.918533763823338E-2</c:v>
                </c:pt>
                <c:pt idx="3223">
                  <c:v>1.9189886041826032E-2</c:v>
                </c:pt>
                <c:pt idx="3224">
                  <c:v>1.9194419725468981E-2</c:v>
                </c:pt>
                <c:pt idx="3225">
                  <c:v>1.9198938689567457E-2</c:v>
                </c:pt>
                <c:pt idx="3226">
                  <c:v>1.9203442933878323E-2</c:v>
                </c:pt>
                <c:pt idx="3227">
                  <c:v>1.9207932458644716E-2</c:v>
                </c:pt>
                <c:pt idx="3228">
                  <c:v>1.9212407263461406E-2</c:v>
                </c:pt>
                <c:pt idx="3229">
                  <c:v>1.9216867348652578E-2</c:v>
                </c:pt>
                <c:pt idx="3230">
                  <c:v>1.9221312714299277E-2</c:v>
                </c:pt>
                <c:pt idx="3231">
                  <c:v>1.9228019288848323E-2</c:v>
                </c:pt>
                <c:pt idx="3232">
                  <c:v>1.923243147422871E-2</c:v>
                </c:pt>
                <c:pt idx="3233">
                  <c:v>1.9236828938443699E-2</c:v>
                </c:pt>
                <c:pt idx="3234">
                  <c:v>1.9241211681520303E-2</c:v>
                </c:pt>
                <c:pt idx="3235">
                  <c:v>1.9245579703431513E-2</c:v>
                </c:pt>
                <c:pt idx="3236">
                  <c:v>1.9249933004258372E-2</c:v>
                </c:pt>
                <c:pt idx="3237">
                  <c:v>1.9254271583865799E-2</c:v>
                </c:pt>
                <c:pt idx="3238">
                  <c:v>1.9258595442334846E-2</c:v>
                </c:pt>
                <c:pt idx="3239">
                  <c:v>1.9262904579719541E-2</c:v>
                </c:pt>
                <c:pt idx="3240">
                  <c:v>1.9267198995857791E-2</c:v>
                </c:pt>
                <c:pt idx="3241">
                  <c:v>1.9271478690884674E-2</c:v>
                </c:pt>
                <c:pt idx="3242">
                  <c:v>1.9275743664719146E-2</c:v>
                </c:pt>
                <c:pt idx="3243">
                  <c:v>1.9279993917415233E-2</c:v>
                </c:pt>
                <c:pt idx="3244">
                  <c:v>1.9285021315279538E-2</c:v>
                </c:pt>
                <c:pt idx="3245">
                  <c:v>1.9289235371193758E-2</c:v>
                </c:pt>
                <c:pt idx="3246">
                  <c:v>1.929343470748246E-2</c:v>
                </c:pt>
                <c:pt idx="3247">
                  <c:v>1.9297619323902504E-2</c:v>
                </c:pt>
                <c:pt idx="3248">
                  <c:v>1.9301789220859122E-2</c:v>
                </c:pt>
                <c:pt idx="3249">
                  <c:v>1.9305944397947084E-2</c:v>
                </c:pt>
                <c:pt idx="3250">
                  <c:v>1.931008485532848E-2</c:v>
                </c:pt>
                <c:pt idx="3251">
                  <c:v>1.9314210593003311E-2</c:v>
                </c:pt>
                <c:pt idx="3252">
                  <c:v>1.9318321610971578E-2</c:v>
                </c:pt>
                <c:pt idx="3253">
                  <c:v>1.9322417909152234E-2</c:v>
                </c:pt>
                <c:pt idx="3254">
                  <c:v>1.9326499487626325E-2</c:v>
                </c:pt>
                <c:pt idx="3255">
                  <c:v>1.9330566346555944E-2</c:v>
                </c:pt>
                <c:pt idx="3256">
                  <c:v>1.9334618485697952E-2</c:v>
                </c:pt>
                <c:pt idx="3257">
                  <c:v>1.9338655905052349E-2</c:v>
                </c:pt>
                <c:pt idx="3258">
                  <c:v>1.9342678604619135E-2</c:v>
                </c:pt>
                <c:pt idx="3259">
                  <c:v>1.9346686584641448E-2</c:v>
                </c:pt>
                <c:pt idx="3260">
                  <c:v>1.9350679844957197E-2</c:v>
                </c:pt>
                <c:pt idx="3261">
                  <c:v>1.9354658385404289E-2</c:v>
                </c:pt>
                <c:pt idx="3262">
                  <c:v>1.9358622206306908E-2</c:v>
                </c:pt>
                <c:pt idx="3263">
                  <c:v>1.9362571307421916E-2</c:v>
                </c:pt>
                <c:pt idx="3264">
                  <c:v>1.9366505688749314E-2</c:v>
                </c:pt>
                <c:pt idx="3265">
                  <c:v>1.9370425350370146E-2</c:v>
                </c:pt>
                <c:pt idx="3266">
                  <c:v>1.9374330292446507E-2</c:v>
                </c:pt>
                <c:pt idx="3267">
                  <c:v>1.937822051465421E-2</c:v>
                </c:pt>
                <c:pt idx="3268">
                  <c:v>1.9382096017074302E-2</c:v>
                </c:pt>
                <c:pt idx="3269">
                  <c:v>1.9385956799949922E-2</c:v>
                </c:pt>
                <c:pt idx="3270">
                  <c:v>1.938980286303793E-2</c:v>
                </c:pt>
                <c:pt idx="3271">
                  <c:v>1.9393634206419375E-2</c:v>
                </c:pt>
                <c:pt idx="3272">
                  <c:v>1.9397450830013208E-2</c:v>
                </c:pt>
                <c:pt idx="3273">
                  <c:v>1.9401252733900476E-2</c:v>
                </c:pt>
                <c:pt idx="3274">
                  <c:v>1.9405039918243272E-2</c:v>
                </c:pt>
                <c:pt idx="3275">
                  <c:v>1.9408812382636365E-2</c:v>
                </c:pt>
                <c:pt idx="3276">
                  <c:v>1.9412570127322892E-2</c:v>
                </c:pt>
                <c:pt idx="3277">
                  <c:v>1.9416313152383902E-2</c:v>
                </c:pt>
                <c:pt idx="3278">
                  <c:v>1.9420041457738346E-2</c:v>
                </c:pt>
                <c:pt idx="3279">
                  <c:v>1.942375504330518E-2</c:v>
                </c:pt>
                <c:pt idx="3280">
                  <c:v>1.9427453909246495E-2</c:v>
                </c:pt>
                <c:pt idx="3281">
                  <c:v>1.9431138055319153E-2</c:v>
                </c:pt>
                <c:pt idx="3282">
                  <c:v>1.9434807481766292E-2</c:v>
                </c:pt>
                <c:pt idx="3283">
                  <c:v>1.9438462188344774E-2</c:v>
                </c:pt>
                <c:pt idx="3284">
                  <c:v>1.9442102175378784E-2</c:v>
                </c:pt>
                <c:pt idx="3285">
                  <c:v>1.9445727442706229E-2</c:v>
                </c:pt>
                <c:pt idx="3286">
                  <c:v>1.9449337990002924E-2</c:v>
                </c:pt>
                <c:pt idx="3287">
                  <c:v>1.9452933817836193E-2</c:v>
                </c:pt>
                <c:pt idx="3288">
                  <c:v>1.9456514925962898E-2</c:v>
                </c:pt>
                <c:pt idx="3289">
                  <c:v>1.9460081314301991E-2</c:v>
                </c:pt>
                <c:pt idx="3290">
                  <c:v>1.9463632982772427E-2</c:v>
                </c:pt>
                <c:pt idx="3291">
                  <c:v>1.9467169931779438E-2</c:v>
                </c:pt>
                <c:pt idx="3292">
                  <c:v>1.9470692160836744E-2</c:v>
                </c:pt>
                <c:pt idx="3293">
                  <c:v>1.9474199670268533E-2</c:v>
                </c:pt>
                <c:pt idx="3294">
                  <c:v>1.947769245991271E-2</c:v>
                </c:pt>
                <c:pt idx="3295">
                  <c:v>1.9481170529850322E-2</c:v>
                </c:pt>
                <c:pt idx="3296">
                  <c:v>1.948463388008137E-2</c:v>
                </c:pt>
                <c:pt idx="3297">
                  <c:v>1.9488082510605853E-2</c:v>
                </c:pt>
                <c:pt idx="3298">
                  <c:v>1.9491516421261679E-2</c:v>
                </c:pt>
                <c:pt idx="3299">
                  <c:v>1.9494935612291986E-2</c:v>
                </c:pt>
                <c:pt idx="3300">
                  <c:v>1.9498340083534682E-2</c:v>
                </c:pt>
                <c:pt idx="3301">
                  <c:v>1.950172983515186E-2</c:v>
                </c:pt>
                <c:pt idx="3302">
                  <c:v>1.9505104867062473E-2</c:v>
                </c:pt>
                <c:pt idx="3303">
                  <c:v>1.9508465179104428E-2</c:v>
                </c:pt>
                <c:pt idx="3304">
                  <c:v>1.9511810771439819E-2</c:v>
                </c:pt>
                <c:pt idx="3305">
                  <c:v>1.9515141644068645E-2</c:v>
                </c:pt>
                <c:pt idx="3306">
                  <c:v>1.951845779690986E-2</c:v>
                </c:pt>
                <c:pt idx="3307">
                  <c:v>1.9521759230044511E-2</c:v>
                </c:pt>
                <c:pt idx="3308">
                  <c:v>1.952504594339155E-2</c:v>
                </c:pt>
                <c:pt idx="3309">
                  <c:v>1.9528317937194117E-2</c:v>
                </c:pt>
                <c:pt idx="3310">
                  <c:v>1.9531575211209073E-2</c:v>
                </c:pt>
                <c:pt idx="3311">
                  <c:v>1.9534817765274326E-2</c:v>
                </c:pt>
                <c:pt idx="3312">
                  <c:v>1.9538045599795106E-2</c:v>
                </c:pt>
                <c:pt idx="3313">
                  <c:v>1.9541258714609322E-2</c:v>
                </c:pt>
                <c:pt idx="3314">
                  <c:v>1.954445710955488E-2</c:v>
                </c:pt>
                <c:pt idx="3315">
                  <c:v>1.9547640784631781E-2</c:v>
                </c:pt>
                <c:pt idx="3316">
                  <c:v>1.9550809740245256E-2</c:v>
                </c:pt>
                <c:pt idx="3317">
                  <c:v>1.9553963975990074E-2</c:v>
                </c:pt>
                <c:pt idx="3318">
                  <c:v>1.9557103491947281E-2</c:v>
                </c:pt>
                <c:pt idx="3319">
                  <c:v>1.9560228288278969E-2</c:v>
                </c:pt>
                <c:pt idx="3320">
                  <c:v>1.9563338364823046E-2</c:v>
                </c:pt>
                <c:pt idx="3321">
                  <c:v>1.9566433721660559E-2</c:v>
                </c:pt>
                <c:pt idx="3322">
                  <c:v>1.956951435871046E-2</c:v>
                </c:pt>
                <c:pt idx="3323">
                  <c:v>1.9572580276053797E-2</c:v>
                </c:pt>
                <c:pt idx="3324">
                  <c:v>1.9575631473690569E-2</c:v>
                </c:pt>
                <c:pt idx="3325">
                  <c:v>1.957866795153973E-2</c:v>
                </c:pt>
                <c:pt idx="3326">
                  <c:v>1.958168970960128E-2</c:v>
                </c:pt>
                <c:pt idx="3327">
                  <c:v>1.9584696747956265E-2</c:v>
                </c:pt>
                <c:pt idx="3328">
                  <c:v>1.9587689066523639E-2</c:v>
                </c:pt>
                <c:pt idx="3329">
                  <c:v>1.9590666665465495E-2</c:v>
                </c:pt>
                <c:pt idx="3330">
                  <c:v>1.9593629544538693E-2</c:v>
                </c:pt>
                <c:pt idx="3331">
                  <c:v>1.9596577703905327E-2</c:v>
                </c:pt>
                <c:pt idx="3332">
                  <c:v>1.9599511143565396E-2</c:v>
                </c:pt>
                <c:pt idx="3333">
                  <c:v>1.9602429863275761E-2</c:v>
                </c:pt>
                <c:pt idx="3334">
                  <c:v>1.96053338635227E-2</c:v>
                </c:pt>
                <c:pt idx="3335">
                  <c:v>1.9608223143900982E-2</c:v>
                </c:pt>
                <c:pt idx="3336">
                  <c:v>1.9611097704653746E-2</c:v>
                </c:pt>
                <c:pt idx="3337">
                  <c:v>1.9613957545537852E-2</c:v>
                </c:pt>
                <c:pt idx="3338">
                  <c:v>1.9616802666634348E-2</c:v>
                </c:pt>
                <c:pt idx="3339">
                  <c:v>1.9619633068105324E-2</c:v>
                </c:pt>
                <c:pt idx="3340">
                  <c:v>1.962244874978869E-2</c:v>
                </c:pt>
                <c:pt idx="3341">
                  <c:v>1.9625249711603399E-2</c:v>
                </c:pt>
                <c:pt idx="3342">
                  <c:v>1.9628035953873635E-2</c:v>
                </c:pt>
                <c:pt idx="3343">
                  <c:v>1.963080747635626E-2</c:v>
                </c:pt>
                <c:pt idx="3344">
                  <c:v>1.9633564278889182E-2</c:v>
                </c:pt>
                <c:pt idx="3345">
                  <c:v>1.9636306361796585E-2</c:v>
                </c:pt>
                <c:pt idx="3346">
                  <c:v>1.9639033724997423E-2</c:v>
                </c:pt>
                <c:pt idx="3347">
                  <c:v>1.9641746368410651E-2</c:v>
                </c:pt>
                <c:pt idx="3348">
                  <c:v>1.9644444292036267E-2</c:v>
                </c:pt>
                <c:pt idx="3349">
                  <c:v>1.9647127496036365E-2</c:v>
                </c:pt>
                <c:pt idx="3350">
                  <c:v>1.9649795980167806E-2</c:v>
                </c:pt>
                <c:pt idx="3351">
                  <c:v>1.9652449744511635E-2</c:v>
                </c:pt>
                <c:pt idx="3352">
                  <c:v>1.96550887891489E-2</c:v>
                </c:pt>
                <c:pt idx="3353">
                  <c:v>1.9657713114160646E-2</c:v>
                </c:pt>
                <c:pt idx="3354">
                  <c:v>1.9660322719222689E-2</c:v>
                </c:pt>
                <c:pt idx="3355">
                  <c:v>1.966291760474026E-2</c:v>
                </c:pt>
                <c:pt idx="3356">
                  <c:v>1.9665497770308127E-2</c:v>
                </c:pt>
                <c:pt idx="3357">
                  <c:v>1.9668063216250475E-2</c:v>
                </c:pt>
                <c:pt idx="3358">
                  <c:v>1.9670613942324167E-2</c:v>
                </c:pt>
                <c:pt idx="3359">
                  <c:v>1.9673149948772339E-2</c:v>
                </c:pt>
                <c:pt idx="3360">
                  <c:v>1.9675671235432901E-2</c:v>
                </c:pt>
                <c:pt idx="3361">
                  <c:v>1.9678177802224806E-2</c:v>
                </c:pt>
                <c:pt idx="3362">
                  <c:v>1.9680669649229099E-2</c:v>
                </c:pt>
                <c:pt idx="3363">
                  <c:v>1.9683146776769966E-2</c:v>
                </c:pt>
                <c:pt idx="3364">
                  <c:v>1.9685609184442177E-2</c:v>
                </c:pt>
                <c:pt idx="3365">
                  <c:v>1.9688056872245729E-2</c:v>
                </c:pt>
                <c:pt idx="3366">
                  <c:v>1.9690489840261671E-2</c:v>
                </c:pt>
                <c:pt idx="3367">
                  <c:v>1.9692908088733141E-2</c:v>
                </c:pt>
                <c:pt idx="3368">
                  <c:v>1.9695311617254907E-2</c:v>
                </c:pt>
                <c:pt idx="3369">
                  <c:v>1.9697700425989062E-2</c:v>
                </c:pt>
                <c:pt idx="3370">
                  <c:v>1.9700074515097699E-2</c:v>
                </c:pt>
                <c:pt idx="3371">
                  <c:v>1.970243388449977E-2</c:v>
                </c:pt>
                <c:pt idx="3372">
                  <c:v>1.9704778534114231E-2</c:v>
                </c:pt>
                <c:pt idx="3373">
                  <c:v>1.9707108463778988E-2</c:v>
                </c:pt>
                <c:pt idx="3374">
                  <c:v>1.9709423673899273E-2</c:v>
                </c:pt>
                <c:pt idx="3375">
                  <c:v>1.9711724164231947E-2</c:v>
                </c:pt>
                <c:pt idx="3376">
                  <c:v>1.9714009934614918E-2</c:v>
                </c:pt>
                <c:pt idx="3377">
                  <c:v>1.9716280985453416E-2</c:v>
                </c:pt>
                <c:pt idx="3378">
                  <c:v>1.9718537316423257E-2</c:v>
                </c:pt>
                <c:pt idx="3379">
                  <c:v>1.9720778927767579E-2</c:v>
                </c:pt>
                <c:pt idx="3380">
                  <c:v>1.9723005819162198E-2</c:v>
                </c:pt>
                <c:pt idx="3381">
                  <c:v>1.9725217990931299E-2</c:v>
                </c:pt>
                <c:pt idx="3382">
                  <c:v>1.9727415442912788E-2</c:v>
                </c:pt>
                <c:pt idx="3383">
                  <c:v>1.972959817502562E-2</c:v>
                </c:pt>
                <c:pt idx="3384">
                  <c:v>1.973176618759398E-2</c:v>
                </c:pt>
                <c:pt idx="3385">
                  <c:v>1.973391948013159E-2</c:v>
                </c:pt>
                <c:pt idx="3386">
                  <c:v>1.9736058053043681E-2</c:v>
                </c:pt>
                <c:pt idx="3387">
                  <c:v>1.9738484112269417E-2</c:v>
                </c:pt>
                <c:pt idx="3388">
                  <c:v>1.9740591142860531E-2</c:v>
                </c:pt>
                <c:pt idx="3389">
                  <c:v>1.9742683453582988E-2</c:v>
                </c:pt>
                <c:pt idx="3390">
                  <c:v>1.9744761044760972E-2</c:v>
                </c:pt>
                <c:pt idx="3391">
                  <c:v>1.9746823915989253E-2</c:v>
                </c:pt>
                <c:pt idx="3392">
                  <c:v>1.974887206751097E-2</c:v>
                </c:pt>
                <c:pt idx="3393">
                  <c:v>1.9750905499326121E-2</c:v>
                </c:pt>
                <c:pt idx="3394">
                  <c:v>1.9752924211272616E-2</c:v>
                </c:pt>
                <c:pt idx="3395">
                  <c:v>1.9754928203512545E-2</c:v>
                </c:pt>
                <c:pt idx="3396">
                  <c:v>1.9756917475883817E-2</c:v>
                </c:pt>
                <c:pt idx="3397">
                  <c:v>1.9758892028710617E-2</c:v>
                </c:pt>
                <c:pt idx="3398">
                  <c:v>1.976085186166876E-2</c:v>
                </c:pt>
                <c:pt idx="3399">
                  <c:v>1.9762796974758245E-2</c:v>
                </c:pt>
                <c:pt idx="3400">
                  <c:v>1.9764727368141166E-2</c:v>
                </c:pt>
                <c:pt idx="3401">
                  <c:v>1.9766643041817522E-2</c:v>
                </c:pt>
                <c:pt idx="3402">
                  <c:v>1.9768543995787313E-2</c:v>
                </c:pt>
                <c:pt idx="3403">
                  <c:v>1.9770430229726355E-2</c:v>
                </c:pt>
                <c:pt idx="3404">
                  <c:v>1.977230174420197E-2</c:v>
                </c:pt>
                <c:pt idx="3405">
                  <c:v>1.9774158538889974E-2</c:v>
                </c:pt>
                <c:pt idx="3406">
                  <c:v>1.9776000613628275E-2</c:v>
                </c:pt>
                <c:pt idx="3407">
                  <c:v>1.9777827968578965E-2</c:v>
                </c:pt>
                <c:pt idx="3408">
                  <c:v>1.9779640603904136E-2</c:v>
                </c:pt>
                <c:pt idx="3409">
                  <c:v>1.9781438519441696E-2</c:v>
                </c:pt>
                <c:pt idx="3410">
                  <c:v>1.9783221715110599E-2</c:v>
                </c:pt>
                <c:pt idx="3411">
                  <c:v>1.9784990191072938E-2</c:v>
                </c:pt>
                <c:pt idx="3412">
                  <c:v>1.9786743947409757E-2</c:v>
                </c:pt>
                <c:pt idx="3413">
                  <c:v>1.978848298387792E-2</c:v>
                </c:pt>
                <c:pt idx="3414">
                  <c:v>1.9790207300396379E-2</c:v>
                </c:pt>
                <c:pt idx="3415">
                  <c:v>1.9791916897370365E-2</c:v>
                </c:pt>
                <c:pt idx="3416">
                  <c:v>1.9793611774556741E-2</c:v>
                </c:pt>
                <c:pt idx="3417">
                  <c:v>1.9795291931874459E-2</c:v>
                </c:pt>
                <c:pt idx="3418">
                  <c:v>1.9796957369404566E-2</c:v>
                </c:pt>
                <c:pt idx="3419">
                  <c:v>1.9798608087309155E-2</c:v>
                </c:pt>
                <c:pt idx="3420">
                  <c:v>1.9800244085426133E-2</c:v>
                </c:pt>
                <c:pt idx="3421">
                  <c:v>1.9801865363593407E-2</c:v>
                </c:pt>
                <c:pt idx="3422">
                  <c:v>1.9803471922135163E-2</c:v>
                </c:pt>
                <c:pt idx="3423">
                  <c:v>1.9805063760889308E-2</c:v>
                </c:pt>
                <c:pt idx="3424">
                  <c:v>1.9806640879855841E-2</c:v>
                </c:pt>
                <c:pt idx="3425">
                  <c:v>1.980820327911581E-2</c:v>
                </c:pt>
                <c:pt idx="3426">
                  <c:v>1.9809750958507122E-2</c:v>
                </c:pt>
                <c:pt idx="3427">
                  <c:v>1.9811283918191869E-2</c:v>
                </c:pt>
                <c:pt idx="3428">
                  <c:v>1.9812802158089005E-2</c:v>
                </c:pt>
                <c:pt idx="3429">
                  <c:v>1.9814305678117483E-2</c:v>
                </c:pt>
                <c:pt idx="3430">
                  <c:v>1.9815794478601489E-2</c:v>
                </c:pt>
                <c:pt idx="3431">
                  <c:v>1.9817268559135792E-2</c:v>
                </c:pt>
                <c:pt idx="3432">
                  <c:v>1.981872791996353E-2</c:v>
                </c:pt>
                <c:pt idx="3433">
                  <c:v>1.9820172561003657E-2</c:v>
                </c:pt>
                <c:pt idx="3434">
                  <c:v>1.9821602482337219E-2</c:v>
                </c:pt>
                <c:pt idx="3435">
                  <c:v>1.9823017683721078E-2</c:v>
                </c:pt>
                <c:pt idx="3436">
                  <c:v>1.9824418165479418E-2</c:v>
                </c:pt>
                <c:pt idx="3437">
                  <c:v>1.9825803927450147E-2</c:v>
                </c:pt>
                <c:pt idx="3438">
                  <c:v>1.9827174969633266E-2</c:v>
                </c:pt>
                <c:pt idx="3439">
                  <c:v>1.9828531292028773E-2</c:v>
                </c:pt>
                <c:pt idx="3440">
                  <c:v>1.9829872894717715E-2</c:v>
                </c:pt>
                <c:pt idx="3441">
                  <c:v>1.9831199777538E-2</c:v>
                </c:pt>
                <c:pt idx="3442">
                  <c:v>1.983251194065172E-2</c:v>
                </c:pt>
                <c:pt idx="3443">
                  <c:v>1.9833809383815737E-2</c:v>
                </c:pt>
                <c:pt idx="3444">
                  <c:v>1.9835092107435282E-2</c:v>
                </c:pt>
                <c:pt idx="3445">
                  <c:v>1.9836360111267215E-2</c:v>
                </c:pt>
                <c:pt idx="3446">
                  <c:v>1.9837613395230491E-2</c:v>
                </c:pt>
                <c:pt idx="3447">
                  <c:v>1.983885195932511E-2</c:v>
                </c:pt>
                <c:pt idx="3448">
                  <c:v>1.9840075803956303E-2</c:v>
                </c:pt>
                <c:pt idx="3449">
                  <c:v>1.9841284928637792E-2</c:v>
                </c:pt>
                <c:pt idx="3450">
                  <c:v>1.9842479333369578E-2</c:v>
                </c:pt>
                <c:pt idx="3451">
                  <c:v>1.9843659018475845E-2</c:v>
                </c:pt>
                <c:pt idx="3452">
                  <c:v>1.9844823983875548E-2</c:v>
                </c:pt>
                <c:pt idx="3453">
                  <c:v>1.984597422948764E-2</c:v>
                </c:pt>
                <c:pt idx="3454">
                  <c:v>1.9847109755231074E-2</c:v>
                </c:pt>
                <c:pt idx="3455">
                  <c:v>1.9848230561267943E-2</c:v>
                </c:pt>
                <c:pt idx="3456">
                  <c:v>1.9849336647517202E-2</c:v>
                </c:pt>
                <c:pt idx="3457">
                  <c:v>1.9850428013897803E-2</c:v>
                </c:pt>
                <c:pt idx="3458">
                  <c:v>1.9851504660652886E-2</c:v>
                </c:pt>
                <c:pt idx="3459">
                  <c:v>1.9852566587620357E-2</c:v>
                </c:pt>
                <c:pt idx="3460">
                  <c:v>1.9853613794719172E-2</c:v>
                </c:pt>
                <c:pt idx="3461">
                  <c:v>1.9854646282111421E-2</c:v>
                </c:pt>
                <c:pt idx="3462">
                  <c:v>1.9855664049635013E-2</c:v>
                </c:pt>
                <c:pt idx="3463">
                  <c:v>1.9856667097370995E-2</c:v>
                </c:pt>
                <c:pt idx="3464">
                  <c:v>1.9857655425400411E-2</c:v>
                </c:pt>
                <c:pt idx="3465">
                  <c:v>1.9858629033723263E-2</c:v>
                </c:pt>
                <c:pt idx="3466">
                  <c:v>1.9859587922258504E-2</c:v>
                </c:pt>
                <c:pt idx="3467">
                  <c:v>1.9860532090844041E-2</c:v>
                </c:pt>
                <c:pt idx="3468">
                  <c:v>1.9861461539804059E-2</c:v>
                </c:pt>
                <c:pt idx="3469">
                  <c:v>1.9862376268976467E-2</c:v>
                </c:pt>
                <c:pt idx="3470">
                  <c:v>1.9863276278361264E-2</c:v>
                </c:pt>
                <c:pt idx="3471">
                  <c:v>1.9864161568039496E-2</c:v>
                </c:pt>
                <c:pt idx="3472">
                  <c:v>1.9865032137768024E-2</c:v>
                </c:pt>
                <c:pt idx="3473">
                  <c:v>1.9865887987871034E-2</c:v>
                </c:pt>
                <c:pt idx="3474">
                  <c:v>1.9866729118105386E-2</c:v>
                </c:pt>
                <c:pt idx="3475">
                  <c:v>1.9867555528552128E-2</c:v>
                </c:pt>
                <c:pt idx="3476">
                  <c:v>1.9868367219211258E-2</c:v>
                </c:pt>
                <c:pt idx="3477">
                  <c:v>1.9869164190325916E-2</c:v>
                </c:pt>
                <c:pt idx="3478">
                  <c:v>1.9869946441409825E-2</c:v>
                </c:pt>
                <c:pt idx="3479">
                  <c:v>1.9870713972706122E-2</c:v>
                </c:pt>
                <c:pt idx="3480">
                  <c:v>1.9871466784295855E-2</c:v>
                </c:pt>
                <c:pt idx="3481">
                  <c:v>1.9872204876179023E-2</c:v>
                </c:pt>
                <c:pt idx="3482">
                  <c:v>1.9872928248274579E-2</c:v>
                </c:pt>
                <c:pt idx="3483">
                  <c:v>1.9873636900420433E-2</c:v>
                </c:pt>
                <c:pt idx="3484">
                  <c:v>1.9874330832940768E-2</c:v>
                </c:pt>
                <c:pt idx="3485">
                  <c:v>1.9875010045673491E-2</c:v>
                </c:pt>
                <c:pt idx="3486">
                  <c:v>1.9875674538456511E-2</c:v>
                </c:pt>
                <c:pt idx="3487">
                  <c:v>1.9876324311614013E-2</c:v>
                </c:pt>
                <c:pt idx="3488">
                  <c:v>1.987695936506495E-2</c:v>
                </c:pt>
                <c:pt idx="3489">
                  <c:v>1.9877579698566183E-2</c:v>
                </c:pt>
                <c:pt idx="3490">
                  <c:v>1.9878185312522945E-2</c:v>
                </c:pt>
                <c:pt idx="3491">
                  <c:v>1.987885941820533E-2</c:v>
                </c:pt>
                <c:pt idx="3492">
                  <c:v>1.9879433489597975E-2</c:v>
                </c:pt>
                <c:pt idx="3493">
                  <c:v>1.9879992841365102E-2</c:v>
                </c:pt>
                <c:pt idx="3494">
                  <c:v>1.9880537473263571E-2</c:v>
                </c:pt>
                <c:pt idx="3495">
                  <c:v>1.9881067385293383E-2</c:v>
                </c:pt>
                <c:pt idx="3496">
                  <c:v>1.9881582577535584E-2</c:v>
                </c:pt>
                <c:pt idx="3497">
                  <c:v>1.9882083050233312E-2</c:v>
                </c:pt>
                <c:pt idx="3498">
                  <c:v>1.9882568802900291E-2</c:v>
                </c:pt>
                <c:pt idx="3499">
                  <c:v>1.9883039835860705E-2</c:v>
                </c:pt>
                <c:pt idx="3500">
                  <c:v>1.9883496149114555E-2</c:v>
                </c:pt>
                <c:pt idx="3501">
                  <c:v>1.9883937742499747E-2</c:v>
                </c:pt>
                <c:pt idx="3502">
                  <c:v>1.9884364616016281E-2</c:v>
                </c:pt>
                <c:pt idx="3503">
                  <c:v>1.9884776769907297E-2</c:v>
                </c:pt>
                <c:pt idx="3504">
                  <c:v>1.9885174203929656E-2</c:v>
                </c:pt>
                <c:pt idx="3505">
                  <c:v>1.9887830171581466E-2</c:v>
                </c:pt>
                <c:pt idx="3506">
                  <c:v>1.9885924912773634E-2</c:v>
                </c:pt>
                <c:pt idx="3507">
                  <c:v>1.9886278187514206E-2</c:v>
                </c:pt>
                <c:pt idx="3508">
                  <c:v>1.9886616742386121E-2</c:v>
                </c:pt>
                <c:pt idx="3509">
                  <c:v>1.9886940577632517E-2</c:v>
                </c:pt>
                <c:pt idx="3510">
                  <c:v>1.988724969292921E-2</c:v>
                </c:pt>
                <c:pt idx="3511">
                  <c:v>1.988754408868143E-2</c:v>
                </c:pt>
                <c:pt idx="3512">
                  <c:v>1.9887823764483947E-2</c:v>
                </c:pt>
                <c:pt idx="3513">
                  <c:v>1.9888088720498853E-2</c:v>
                </c:pt>
                <c:pt idx="3514">
                  <c:v>1.9888338956726148E-2</c:v>
                </c:pt>
                <c:pt idx="3515">
                  <c:v>1.9888574473327925E-2</c:v>
                </c:pt>
                <c:pt idx="3516">
                  <c:v>1.9888795269979997E-2</c:v>
                </c:pt>
                <c:pt idx="3517">
                  <c:v>1.9889001347006552E-2</c:v>
                </c:pt>
                <c:pt idx="3518">
                  <c:v>1.9889192704002356E-2</c:v>
                </c:pt>
                <c:pt idx="3519">
                  <c:v>1.9889369341534735E-2</c:v>
                </c:pt>
                <c:pt idx="3520">
                  <c:v>1.9889531258955317E-2</c:v>
                </c:pt>
                <c:pt idx="3521">
                  <c:v>1.9889678456831428E-2</c:v>
                </c:pt>
                <c:pt idx="3522">
                  <c:v>1.9889810934838881E-2</c:v>
                </c:pt>
                <c:pt idx="3523">
                  <c:v>1.9889928693058723E-2</c:v>
                </c:pt>
                <c:pt idx="3524">
                  <c:v>1.9890031731490954E-2</c:v>
                </c:pt>
                <c:pt idx="3525">
                  <c:v>1.989012005021662E-2</c:v>
                </c:pt>
                <c:pt idx="3526">
                  <c:v>1.9890193649154675E-2</c:v>
                </c:pt>
                <c:pt idx="3527">
                  <c:v>1.9890252528224073E-2</c:v>
                </c:pt>
                <c:pt idx="3528">
                  <c:v>1.989029668750586E-2</c:v>
                </c:pt>
                <c:pt idx="3529">
                  <c:v>1.9890326127081082E-2</c:v>
                </c:pt>
                <c:pt idx="3530">
                  <c:v>1.9890340846949739E-2</c:v>
                </c:pt>
                <c:pt idx="3531">
                  <c:v>1.9890342699343533E-2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396288"/>
        <c:axId val="426410368"/>
      </c:lineChart>
      <c:dateAx>
        <c:axId val="426396288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4103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6410368"/>
        <c:scaling>
          <c:orientation val="minMax"/>
          <c:max val="1.3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63962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42362</c:v>
                </c:pt>
                <c:pt idx="63">
                  <c:v>42367</c:v>
                </c:pt>
                <c:pt idx="64">
                  <c:v>42368</c:v>
                </c:pt>
                <c:pt idx="65">
                  <c:v>42369</c:v>
                </c:pt>
                <c:pt idx="66">
                  <c:v>42373</c:v>
                </c:pt>
                <c:pt idx="67">
                  <c:v>42374</c:v>
                </c:pt>
                <c:pt idx="68">
                  <c:v>42375</c:v>
                </c:pt>
                <c:pt idx="69">
                  <c:v>42376</c:v>
                </c:pt>
                <c:pt idx="70">
                  <c:v>42377</c:v>
                </c:pt>
                <c:pt idx="71">
                  <c:v>42380</c:v>
                </c:pt>
                <c:pt idx="72">
                  <c:v>42381</c:v>
                </c:pt>
                <c:pt idx="73">
                  <c:v>42382</c:v>
                </c:pt>
                <c:pt idx="74">
                  <c:v>42383</c:v>
                </c:pt>
                <c:pt idx="75">
                  <c:v>42384</c:v>
                </c:pt>
                <c:pt idx="76">
                  <c:v>42387</c:v>
                </c:pt>
                <c:pt idx="77">
                  <c:v>42388</c:v>
                </c:pt>
                <c:pt idx="78">
                  <c:v>42389</c:v>
                </c:pt>
                <c:pt idx="79">
                  <c:v>42390</c:v>
                </c:pt>
                <c:pt idx="80">
                  <c:v>42391</c:v>
                </c:pt>
                <c:pt idx="81">
                  <c:v>42394</c:v>
                </c:pt>
                <c:pt idx="82">
                  <c:v>42395</c:v>
                </c:pt>
                <c:pt idx="83">
                  <c:v>42396</c:v>
                </c:pt>
                <c:pt idx="84">
                  <c:v>42397</c:v>
                </c:pt>
                <c:pt idx="85">
                  <c:v>42398</c:v>
                </c:pt>
                <c:pt idx="86">
                  <c:v>42401</c:v>
                </c:pt>
                <c:pt idx="87">
                  <c:v>42402</c:v>
                </c:pt>
                <c:pt idx="88">
                  <c:v>42403</c:v>
                </c:pt>
                <c:pt idx="89">
                  <c:v>42404</c:v>
                </c:pt>
                <c:pt idx="90">
                  <c:v>42405</c:v>
                </c:pt>
                <c:pt idx="91">
                  <c:v>42408</c:v>
                </c:pt>
                <c:pt idx="92">
                  <c:v>42409</c:v>
                </c:pt>
                <c:pt idx="93">
                  <c:v>42410</c:v>
                </c:pt>
                <c:pt idx="94">
                  <c:v>42411</c:v>
                </c:pt>
                <c:pt idx="95">
                  <c:v>42412</c:v>
                </c:pt>
                <c:pt idx="96">
                  <c:v>42415</c:v>
                </c:pt>
                <c:pt idx="97">
                  <c:v>42416</c:v>
                </c:pt>
                <c:pt idx="98">
                  <c:v>42417</c:v>
                </c:pt>
                <c:pt idx="99">
                  <c:v>42418</c:v>
                </c:pt>
                <c:pt idx="100">
                  <c:v>42419</c:v>
                </c:pt>
                <c:pt idx="101">
                  <c:v>42422</c:v>
                </c:pt>
                <c:pt idx="102">
                  <c:v>42423</c:v>
                </c:pt>
                <c:pt idx="103">
                  <c:v>42424</c:v>
                </c:pt>
                <c:pt idx="104">
                  <c:v>42425</c:v>
                </c:pt>
                <c:pt idx="105">
                  <c:v>42426</c:v>
                </c:pt>
                <c:pt idx="106">
                  <c:v>42429</c:v>
                </c:pt>
                <c:pt idx="107">
                  <c:v>42430</c:v>
                </c:pt>
                <c:pt idx="108">
                  <c:v>42431</c:v>
                </c:pt>
                <c:pt idx="109">
                  <c:v>42432</c:v>
                </c:pt>
                <c:pt idx="110">
                  <c:v>42433</c:v>
                </c:pt>
                <c:pt idx="111">
                  <c:v>42436</c:v>
                </c:pt>
                <c:pt idx="112">
                  <c:v>42437</c:v>
                </c:pt>
                <c:pt idx="113">
                  <c:v>42438</c:v>
                </c:pt>
                <c:pt idx="114">
                  <c:v>42439</c:v>
                </c:pt>
                <c:pt idx="115">
                  <c:v>42440</c:v>
                </c:pt>
                <c:pt idx="116">
                  <c:v>42443</c:v>
                </c:pt>
                <c:pt idx="117">
                  <c:v>42444</c:v>
                </c:pt>
                <c:pt idx="118">
                  <c:v>42445</c:v>
                </c:pt>
                <c:pt idx="119">
                  <c:v>42446</c:v>
                </c:pt>
                <c:pt idx="120">
                  <c:v>42447</c:v>
                </c:pt>
                <c:pt idx="121">
                  <c:v>42450</c:v>
                </c:pt>
                <c:pt idx="122">
                  <c:v>42451</c:v>
                </c:pt>
                <c:pt idx="123">
                  <c:v>42452</c:v>
                </c:pt>
                <c:pt idx="124">
                  <c:v>42453</c:v>
                </c:pt>
                <c:pt idx="125">
                  <c:v>42458</c:v>
                </c:pt>
                <c:pt idx="126">
                  <c:v>42459</c:v>
                </c:pt>
                <c:pt idx="127">
                  <c:v>42460</c:v>
                </c:pt>
                <c:pt idx="128">
                  <c:v>42461</c:v>
                </c:pt>
                <c:pt idx="129">
                  <c:v>42464</c:v>
                </c:pt>
                <c:pt idx="130">
                  <c:v>42465</c:v>
                </c:pt>
                <c:pt idx="131">
                  <c:v>42466</c:v>
                </c:pt>
                <c:pt idx="132">
                  <c:v>42467</c:v>
                </c:pt>
                <c:pt idx="133">
                  <c:v>42468</c:v>
                </c:pt>
                <c:pt idx="134">
                  <c:v>42471</c:v>
                </c:pt>
                <c:pt idx="135">
                  <c:v>42472</c:v>
                </c:pt>
                <c:pt idx="136">
                  <c:v>42473</c:v>
                </c:pt>
                <c:pt idx="137">
                  <c:v>42474</c:v>
                </c:pt>
                <c:pt idx="138">
                  <c:v>42475</c:v>
                </c:pt>
                <c:pt idx="139">
                  <c:v>42478</c:v>
                </c:pt>
                <c:pt idx="140">
                  <c:v>42479</c:v>
                </c:pt>
                <c:pt idx="141">
                  <c:v>42480</c:v>
                </c:pt>
                <c:pt idx="142">
                  <c:v>42481</c:v>
                </c:pt>
                <c:pt idx="143">
                  <c:v>42482</c:v>
                </c:pt>
                <c:pt idx="144">
                  <c:v>42485</c:v>
                </c:pt>
                <c:pt idx="145">
                  <c:v>42486</c:v>
                </c:pt>
                <c:pt idx="146">
                  <c:v>42487</c:v>
                </c:pt>
                <c:pt idx="147">
                  <c:v>42488</c:v>
                </c:pt>
                <c:pt idx="148">
                  <c:v>42489</c:v>
                </c:pt>
                <c:pt idx="149">
                  <c:v>42493</c:v>
                </c:pt>
                <c:pt idx="150">
                  <c:v>42494</c:v>
                </c:pt>
                <c:pt idx="151">
                  <c:v>42495</c:v>
                </c:pt>
                <c:pt idx="152">
                  <c:v>42496</c:v>
                </c:pt>
                <c:pt idx="153">
                  <c:v>42499</c:v>
                </c:pt>
                <c:pt idx="154">
                  <c:v>42500</c:v>
                </c:pt>
                <c:pt idx="155">
                  <c:v>42501</c:v>
                </c:pt>
                <c:pt idx="156">
                  <c:v>42502</c:v>
                </c:pt>
                <c:pt idx="157">
                  <c:v>42503</c:v>
                </c:pt>
                <c:pt idx="158">
                  <c:v>42506</c:v>
                </c:pt>
                <c:pt idx="159">
                  <c:v>42507</c:v>
                </c:pt>
                <c:pt idx="160">
                  <c:v>42508</c:v>
                </c:pt>
                <c:pt idx="161">
                  <c:v>42509</c:v>
                </c:pt>
                <c:pt idx="162">
                  <c:v>42510</c:v>
                </c:pt>
                <c:pt idx="163">
                  <c:v>42513</c:v>
                </c:pt>
                <c:pt idx="164">
                  <c:v>42514</c:v>
                </c:pt>
                <c:pt idx="165">
                  <c:v>42515</c:v>
                </c:pt>
                <c:pt idx="166">
                  <c:v>42516</c:v>
                </c:pt>
                <c:pt idx="167">
                  <c:v>42517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42612</c:v>
                </c:pt>
                <c:pt idx="233">
                  <c:v>42613</c:v>
                </c:pt>
                <c:pt idx="234">
                  <c:v>42614</c:v>
                </c:pt>
                <c:pt idx="235">
                  <c:v>42615</c:v>
                </c:pt>
                <c:pt idx="236">
                  <c:v>42618</c:v>
                </c:pt>
                <c:pt idx="237">
                  <c:v>42619</c:v>
                </c:pt>
                <c:pt idx="238">
                  <c:v>42620</c:v>
                </c:pt>
                <c:pt idx="239">
                  <c:v>42621</c:v>
                </c:pt>
                <c:pt idx="240">
                  <c:v>42622</c:v>
                </c:pt>
                <c:pt idx="241">
                  <c:v>42625</c:v>
                </c:pt>
                <c:pt idx="242">
                  <c:v>42626</c:v>
                </c:pt>
                <c:pt idx="243">
                  <c:v>42627</c:v>
                </c:pt>
                <c:pt idx="244">
                  <c:v>42628</c:v>
                </c:pt>
                <c:pt idx="245">
                  <c:v>42629</c:v>
                </c:pt>
                <c:pt idx="246">
                  <c:v>42632</c:v>
                </c:pt>
                <c:pt idx="247">
                  <c:v>42633</c:v>
                </c:pt>
                <c:pt idx="248">
                  <c:v>42634</c:v>
                </c:pt>
                <c:pt idx="249">
                  <c:v>42635</c:v>
                </c:pt>
                <c:pt idx="250">
                  <c:v>42636</c:v>
                </c:pt>
                <c:pt idx="251">
                  <c:v>42639</c:v>
                </c:pt>
                <c:pt idx="252">
                  <c:v>42640</c:v>
                </c:pt>
                <c:pt idx="253">
                  <c:v>42641</c:v>
                </c:pt>
                <c:pt idx="254">
                  <c:v>42642</c:v>
                </c:pt>
                <c:pt idx="255">
                  <c:v>42643</c:v>
                </c:pt>
                <c:pt idx="256">
                  <c:v>42646</c:v>
                </c:pt>
                <c:pt idx="257">
                  <c:v>42647</c:v>
                </c:pt>
                <c:pt idx="258">
                  <c:v>42648</c:v>
                </c:pt>
                <c:pt idx="259">
                  <c:v>42649</c:v>
                </c:pt>
                <c:pt idx="260">
                  <c:v>42650</c:v>
                </c:pt>
                <c:pt idx="261">
                  <c:v>42653</c:v>
                </c:pt>
                <c:pt idx="262">
                  <c:v>42654</c:v>
                </c:pt>
                <c:pt idx="263">
                  <c:v>42655</c:v>
                </c:pt>
                <c:pt idx="264">
                  <c:v>42656</c:v>
                </c:pt>
                <c:pt idx="265">
                  <c:v>42657</c:v>
                </c:pt>
                <c:pt idx="266">
                  <c:v>42660</c:v>
                </c:pt>
                <c:pt idx="267">
                  <c:v>42661</c:v>
                </c:pt>
                <c:pt idx="268">
                  <c:v>42662</c:v>
                </c:pt>
                <c:pt idx="269">
                  <c:v>42663</c:v>
                </c:pt>
                <c:pt idx="270">
                  <c:v>42664</c:v>
                </c:pt>
                <c:pt idx="271">
                  <c:v>42667</c:v>
                </c:pt>
                <c:pt idx="272">
                  <c:v>42668</c:v>
                </c:pt>
                <c:pt idx="273">
                  <c:v>42669</c:v>
                </c:pt>
                <c:pt idx="274">
                  <c:v>42670</c:v>
                </c:pt>
                <c:pt idx="275">
                  <c:v>42671</c:v>
                </c:pt>
                <c:pt idx="276">
                  <c:v>42674</c:v>
                </c:pt>
                <c:pt idx="277">
                  <c:v>42675</c:v>
                </c:pt>
                <c:pt idx="278">
                  <c:v>42676</c:v>
                </c:pt>
                <c:pt idx="279">
                  <c:v>42677</c:v>
                </c:pt>
                <c:pt idx="280">
                  <c:v>42678</c:v>
                </c:pt>
                <c:pt idx="281">
                  <c:v>42681</c:v>
                </c:pt>
                <c:pt idx="282">
                  <c:v>42682</c:v>
                </c:pt>
                <c:pt idx="283">
                  <c:v>42683</c:v>
                </c:pt>
                <c:pt idx="284">
                  <c:v>42684</c:v>
                </c:pt>
                <c:pt idx="285">
                  <c:v>42685</c:v>
                </c:pt>
                <c:pt idx="286">
                  <c:v>42688</c:v>
                </c:pt>
                <c:pt idx="287">
                  <c:v>42689</c:v>
                </c:pt>
                <c:pt idx="288">
                  <c:v>42690</c:v>
                </c:pt>
                <c:pt idx="289">
                  <c:v>42691</c:v>
                </c:pt>
                <c:pt idx="290">
                  <c:v>42692</c:v>
                </c:pt>
                <c:pt idx="291">
                  <c:v>42695</c:v>
                </c:pt>
                <c:pt idx="292">
                  <c:v>42696</c:v>
                </c:pt>
                <c:pt idx="293">
                  <c:v>42697</c:v>
                </c:pt>
                <c:pt idx="294">
                  <c:v>42698</c:v>
                </c:pt>
                <c:pt idx="295">
                  <c:v>42699</c:v>
                </c:pt>
                <c:pt idx="296">
                  <c:v>42702</c:v>
                </c:pt>
                <c:pt idx="297">
                  <c:v>42703</c:v>
                </c:pt>
                <c:pt idx="298">
                  <c:v>42704</c:v>
                </c:pt>
                <c:pt idx="299">
                  <c:v>42705</c:v>
                </c:pt>
                <c:pt idx="300">
                  <c:v>42706</c:v>
                </c:pt>
                <c:pt idx="301">
                  <c:v>42709</c:v>
                </c:pt>
                <c:pt idx="302">
                  <c:v>42710</c:v>
                </c:pt>
                <c:pt idx="303">
                  <c:v>42711</c:v>
                </c:pt>
                <c:pt idx="304">
                  <c:v>42712</c:v>
                </c:pt>
                <c:pt idx="305">
                  <c:v>42713</c:v>
                </c:pt>
                <c:pt idx="306">
                  <c:v>42716</c:v>
                </c:pt>
                <c:pt idx="307">
                  <c:v>42717</c:v>
                </c:pt>
                <c:pt idx="308">
                  <c:v>42718</c:v>
                </c:pt>
                <c:pt idx="309">
                  <c:v>42719</c:v>
                </c:pt>
                <c:pt idx="310">
                  <c:v>42720</c:v>
                </c:pt>
                <c:pt idx="311">
                  <c:v>42723</c:v>
                </c:pt>
                <c:pt idx="312">
                  <c:v>42724</c:v>
                </c:pt>
                <c:pt idx="313">
                  <c:v>42725</c:v>
                </c:pt>
                <c:pt idx="314">
                  <c:v>42726</c:v>
                </c:pt>
                <c:pt idx="315">
                  <c:v>42727</c:v>
                </c:pt>
                <c:pt idx="316">
                  <c:v>42732</c:v>
                </c:pt>
                <c:pt idx="317">
                  <c:v>42733</c:v>
                </c:pt>
                <c:pt idx="318">
                  <c:v>42734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42741</c:v>
                </c:pt>
                <c:pt idx="323">
                  <c:v>42744</c:v>
                </c:pt>
                <c:pt idx="324">
                  <c:v>42745</c:v>
                </c:pt>
                <c:pt idx="325">
                  <c:v>42746</c:v>
                </c:pt>
                <c:pt idx="326">
                  <c:v>42747</c:v>
                </c:pt>
                <c:pt idx="327">
                  <c:v>42748</c:v>
                </c:pt>
                <c:pt idx="328">
                  <c:v>42751</c:v>
                </c:pt>
                <c:pt idx="329">
                  <c:v>42752</c:v>
                </c:pt>
                <c:pt idx="330">
                  <c:v>42753</c:v>
                </c:pt>
                <c:pt idx="331">
                  <c:v>42754</c:v>
                </c:pt>
                <c:pt idx="332">
                  <c:v>42755</c:v>
                </c:pt>
                <c:pt idx="333">
                  <c:v>42758</c:v>
                </c:pt>
                <c:pt idx="334">
                  <c:v>42759</c:v>
                </c:pt>
                <c:pt idx="335">
                  <c:v>42760</c:v>
                </c:pt>
                <c:pt idx="336">
                  <c:v>42761</c:v>
                </c:pt>
                <c:pt idx="337">
                  <c:v>42762</c:v>
                </c:pt>
                <c:pt idx="338">
                  <c:v>42765</c:v>
                </c:pt>
                <c:pt idx="339">
                  <c:v>42766</c:v>
                </c:pt>
                <c:pt idx="340">
                  <c:v>42767</c:v>
                </c:pt>
                <c:pt idx="341">
                  <c:v>42768</c:v>
                </c:pt>
                <c:pt idx="342">
                  <c:v>42769</c:v>
                </c:pt>
                <c:pt idx="343">
                  <c:v>42772</c:v>
                </c:pt>
                <c:pt idx="344">
                  <c:v>42773</c:v>
                </c:pt>
                <c:pt idx="345">
                  <c:v>42774</c:v>
                </c:pt>
                <c:pt idx="346">
                  <c:v>42775</c:v>
                </c:pt>
                <c:pt idx="347">
                  <c:v>42776</c:v>
                </c:pt>
                <c:pt idx="348">
                  <c:v>42779</c:v>
                </c:pt>
                <c:pt idx="349">
                  <c:v>42780</c:v>
                </c:pt>
                <c:pt idx="350">
                  <c:v>42781</c:v>
                </c:pt>
                <c:pt idx="351">
                  <c:v>42782</c:v>
                </c:pt>
                <c:pt idx="352">
                  <c:v>42783</c:v>
                </c:pt>
                <c:pt idx="353">
                  <c:v>42786</c:v>
                </c:pt>
                <c:pt idx="354">
                  <c:v>42787</c:v>
                </c:pt>
                <c:pt idx="355">
                  <c:v>42788</c:v>
                </c:pt>
                <c:pt idx="356">
                  <c:v>42789</c:v>
                </c:pt>
                <c:pt idx="357">
                  <c:v>42790</c:v>
                </c:pt>
                <c:pt idx="358">
                  <c:v>42793</c:v>
                </c:pt>
                <c:pt idx="359">
                  <c:v>42794</c:v>
                </c:pt>
                <c:pt idx="360">
                  <c:v>42795</c:v>
                </c:pt>
                <c:pt idx="361">
                  <c:v>42796</c:v>
                </c:pt>
                <c:pt idx="362">
                  <c:v>42797</c:v>
                </c:pt>
                <c:pt idx="363">
                  <c:v>42800</c:v>
                </c:pt>
                <c:pt idx="364">
                  <c:v>42801</c:v>
                </c:pt>
                <c:pt idx="365">
                  <c:v>42802</c:v>
                </c:pt>
                <c:pt idx="366">
                  <c:v>42803</c:v>
                </c:pt>
                <c:pt idx="367">
                  <c:v>42804</c:v>
                </c:pt>
                <c:pt idx="368">
                  <c:v>42807</c:v>
                </c:pt>
                <c:pt idx="369">
                  <c:v>42808</c:v>
                </c:pt>
                <c:pt idx="370">
                  <c:v>42809</c:v>
                </c:pt>
                <c:pt idx="371">
                  <c:v>42810</c:v>
                </c:pt>
                <c:pt idx="372">
                  <c:v>42811</c:v>
                </c:pt>
                <c:pt idx="373">
                  <c:v>42814</c:v>
                </c:pt>
                <c:pt idx="374">
                  <c:v>42815</c:v>
                </c:pt>
                <c:pt idx="375">
                  <c:v>42816</c:v>
                </c:pt>
                <c:pt idx="376">
                  <c:v>42817</c:v>
                </c:pt>
                <c:pt idx="377">
                  <c:v>42818</c:v>
                </c:pt>
                <c:pt idx="378">
                  <c:v>42821</c:v>
                </c:pt>
                <c:pt idx="379">
                  <c:v>42822</c:v>
                </c:pt>
                <c:pt idx="380">
                  <c:v>42823</c:v>
                </c:pt>
                <c:pt idx="381">
                  <c:v>42824</c:v>
                </c:pt>
                <c:pt idx="382">
                  <c:v>42825</c:v>
                </c:pt>
                <c:pt idx="383">
                  <c:v>42828</c:v>
                </c:pt>
                <c:pt idx="384">
                  <c:v>42829</c:v>
                </c:pt>
                <c:pt idx="385">
                  <c:v>42830</c:v>
                </c:pt>
                <c:pt idx="386">
                  <c:v>42831</c:v>
                </c:pt>
                <c:pt idx="387">
                  <c:v>42832</c:v>
                </c:pt>
                <c:pt idx="388">
                  <c:v>42835</c:v>
                </c:pt>
                <c:pt idx="389">
                  <c:v>42836</c:v>
                </c:pt>
                <c:pt idx="390">
                  <c:v>42837</c:v>
                </c:pt>
                <c:pt idx="391">
                  <c:v>42838</c:v>
                </c:pt>
                <c:pt idx="392">
                  <c:v>42843</c:v>
                </c:pt>
                <c:pt idx="393">
                  <c:v>42844</c:v>
                </c:pt>
                <c:pt idx="394">
                  <c:v>42845</c:v>
                </c:pt>
                <c:pt idx="395">
                  <c:v>42846</c:v>
                </c:pt>
                <c:pt idx="396">
                  <c:v>42849</c:v>
                </c:pt>
                <c:pt idx="397">
                  <c:v>42850</c:v>
                </c:pt>
                <c:pt idx="398">
                  <c:v>42851</c:v>
                </c:pt>
                <c:pt idx="399">
                  <c:v>42852</c:v>
                </c:pt>
                <c:pt idx="400">
                  <c:v>42853</c:v>
                </c:pt>
                <c:pt idx="401">
                  <c:v>42857</c:v>
                </c:pt>
                <c:pt idx="402">
                  <c:v>42858</c:v>
                </c:pt>
                <c:pt idx="403">
                  <c:v>42859</c:v>
                </c:pt>
                <c:pt idx="404">
                  <c:v>42860</c:v>
                </c:pt>
                <c:pt idx="405">
                  <c:v>42863</c:v>
                </c:pt>
                <c:pt idx="406">
                  <c:v>42864</c:v>
                </c:pt>
                <c:pt idx="407">
                  <c:v>42865</c:v>
                </c:pt>
                <c:pt idx="408">
                  <c:v>42866</c:v>
                </c:pt>
                <c:pt idx="409">
                  <c:v>42867</c:v>
                </c:pt>
                <c:pt idx="410">
                  <c:v>42870</c:v>
                </c:pt>
                <c:pt idx="411">
                  <c:v>42871</c:v>
                </c:pt>
                <c:pt idx="412">
                  <c:v>42872</c:v>
                </c:pt>
                <c:pt idx="413">
                  <c:v>42873</c:v>
                </c:pt>
                <c:pt idx="414">
                  <c:v>42874</c:v>
                </c:pt>
                <c:pt idx="415">
                  <c:v>42877</c:v>
                </c:pt>
                <c:pt idx="416">
                  <c:v>42878</c:v>
                </c:pt>
                <c:pt idx="417">
                  <c:v>42879</c:v>
                </c:pt>
                <c:pt idx="418">
                  <c:v>42880</c:v>
                </c:pt>
                <c:pt idx="419">
                  <c:v>42881</c:v>
                </c:pt>
                <c:pt idx="420">
                  <c:v>42885</c:v>
                </c:pt>
                <c:pt idx="421">
                  <c:v>42886</c:v>
                </c:pt>
                <c:pt idx="422">
                  <c:v>42887</c:v>
                </c:pt>
                <c:pt idx="423">
                  <c:v>42888</c:v>
                </c:pt>
                <c:pt idx="424">
                  <c:v>42891</c:v>
                </c:pt>
                <c:pt idx="425">
                  <c:v>42892</c:v>
                </c:pt>
                <c:pt idx="426">
                  <c:v>42893</c:v>
                </c:pt>
                <c:pt idx="427">
                  <c:v>42894</c:v>
                </c:pt>
                <c:pt idx="428">
                  <c:v>42895</c:v>
                </c:pt>
                <c:pt idx="429">
                  <c:v>42898</c:v>
                </c:pt>
                <c:pt idx="430">
                  <c:v>42899</c:v>
                </c:pt>
                <c:pt idx="431">
                  <c:v>42900</c:v>
                </c:pt>
                <c:pt idx="432">
                  <c:v>42901</c:v>
                </c:pt>
                <c:pt idx="433">
                  <c:v>42902</c:v>
                </c:pt>
                <c:pt idx="434">
                  <c:v>42905</c:v>
                </c:pt>
                <c:pt idx="435">
                  <c:v>42906</c:v>
                </c:pt>
                <c:pt idx="436">
                  <c:v>42907</c:v>
                </c:pt>
                <c:pt idx="437">
                  <c:v>42908</c:v>
                </c:pt>
                <c:pt idx="438">
                  <c:v>42909</c:v>
                </c:pt>
                <c:pt idx="439">
                  <c:v>42912</c:v>
                </c:pt>
                <c:pt idx="440">
                  <c:v>42913</c:v>
                </c:pt>
                <c:pt idx="441">
                  <c:v>42914</c:v>
                </c:pt>
                <c:pt idx="442">
                  <c:v>42915</c:v>
                </c:pt>
                <c:pt idx="443">
                  <c:v>42916</c:v>
                </c:pt>
                <c:pt idx="444">
                  <c:v>42919</c:v>
                </c:pt>
                <c:pt idx="445">
                  <c:v>42920</c:v>
                </c:pt>
                <c:pt idx="446">
                  <c:v>42921</c:v>
                </c:pt>
                <c:pt idx="447">
                  <c:v>42922</c:v>
                </c:pt>
                <c:pt idx="448">
                  <c:v>42923</c:v>
                </c:pt>
                <c:pt idx="449">
                  <c:v>42926</c:v>
                </c:pt>
                <c:pt idx="450">
                  <c:v>42927</c:v>
                </c:pt>
                <c:pt idx="451">
                  <c:v>42928</c:v>
                </c:pt>
                <c:pt idx="452">
                  <c:v>42929</c:v>
                </c:pt>
                <c:pt idx="453">
                  <c:v>42930</c:v>
                </c:pt>
                <c:pt idx="454">
                  <c:v>42933</c:v>
                </c:pt>
                <c:pt idx="455">
                  <c:v>42934</c:v>
                </c:pt>
                <c:pt idx="456">
                  <c:v>42935</c:v>
                </c:pt>
                <c:pt idx="457">
                  <c:v>42936</c:v>
                </c:pt>
                <c:pt idx="458">
                  <c:v>42937</c:v>
                </c:pt>
                <c:pt idx="459">
                  <c:v>42940</c:v>
                </c:pt>
                <c:pt idx="460">
                  <c:v>42941</c:v>
                </c:pt>
                <c:pt idx="461">
                  <c:v>42942</c:v>
                </c:pt>
                <c:pt idx="462">
                  <c:v>42943</c:v>
                </c:pt>
                <c:pt idx="463">
                  <c:v>42944</c:v>
                </c:pt>
                <c:pt idx="464">
                  <c:v>42947</c:v>
                </c:pt>
                <c:pt idx="465">
                  <c:v>42948</c:v>
                </c:pt>
                <c:pt idx="466">
                  <c:v>42949</c:v>
                </c:pt>
                <c:pt idx="467">
                  <c:v>42950</c:v>
                </c:pt>
                <c:pt idx="468">
                  <c:v>42951</c:v>
                </c:pt>
                <c:pt idx="469">
                  <c:v>42954</c:v>
                </c:pt>
                <c:pt idx="470">
                  <c:v>42955</c:v>
                </c:pt>
                <c:pt idx="471">
                  <c:v>42956</c:v>
                </c:pt>
                <c:pt idx="472">
                  <c:v>42957</c:v>
                </c:pt>
                <c:pt idx="473">
                  <c:v>42958</c:v>
                </c:pt>
                <c:pt idx="474">
                  <c:v>42961</c:v>
                </c:pt>
                <c:pt idx="475">
                  <c:v>42962</c:v>
                </c:pt>
                <c:pt idx="476">
                  <c:v>42963</c:v>
                </c:pt>
                <c:pt idx="477">
                  <c:v>42964</c:v>
                </c:pt>
                <c:pt idx="478">
                  <c:v>42965</c:v>
                </c:pt>
                <c:pt idx="479">
                  <c:v>42968</c:v>
                </c:pt>
                <c:pt idx="480">
                  <c:v>42969</c:v>
                </c:pt>
                <c:pt idx="481">
                  <c:v>42970</c:v>
                </c:pt>
                <c:pt idx="482">
                  <c:v>42971</c:v>
                </c:pt>
                <c:pt idx="483">
                  <c:v>42972</c:v>
                </c:pt>
                <c:pt idx="484">
                  <c:v>42976</c:v>
                </c:pt>
                <c:pt idx="485">
                  <c:v>42977</c:v>
                </c:pt>
                <c:pt idx="486">
                  <c:v>42978</c:v>
                </c:pt>
                <c:pt idx="487">
                  <c:v>42979</c:v>
                </c:pt>
                <c:pt idx="488">
                  <c:v>42982</c:v>
                </c:pt>
                <c:pt idx="489">
                  <c:v>42983</c:v>
                </c:pt>
                <c:pt idx="490">
                  <c:v>42984</c:v>
                </c:pt>
                <c:pt idx="491">
                  <c:v>42985</c:v>
                </c:pt>
                <c:pt idx="492">
                  <c:v>42986</c:v>
                </c:pt>
                <c:pt idx="493">
                  <c:v>42989</c:v>
                </c:pt>
                <c:pt idx="494">
                  <c:v>42990</c:v>
                </c:pt>
                <c:pt idx="495">
                  <c:v>42991</c:v>
                </c:pt>
                <c:pt idx="496">
                  <c:v>42992</c:v>
                </c:pt>
                <c:pt idx="497">
                  <c:v>42993</c:v>
                </c:pt>
                <c:pt idx="498">
                  <c:v>42996</c:v>
                </c:pt>
                <c:pt idx="499">
                  <c:v>42997</c:v>
                </c:pt>
                <c:pt idx="500">
                  <c:v>42998</c:v>
                </c:pt>
                <c:pt idx="501">
                  <c:v>42999</c:v>
                </c:pt>
                <c:pt idx="502">
                  <c:v>43000</c:v>
                </c:pt>
                <c:pt idx="503">
                  <c:v>43003</c:v>
                </c:pt>
                <c:pt idx="504">
                  <c:v>43004</c:v>
                </c:pt>
                <c:pt idx="505">
                  <c:v>43005</c:v>
                </c:pt>
                <c:pt idx="506">
                  <c:v>43006</c:v>
                </c:pt>
                <c:pt idx="507">
                  <c:v>43007</c:v>
                </c:pt>
                <c:pt idx="508">
                  <c:v>43010</c:v>
                </c:pt>
                <c:pt idx="509">
                  <c:v>43011</c:v>
                </c:pt>
                <c:pt idx="510">
                  <c:v>43012</c:v>
                </c:pt>
                <c:pt idx="511">
                  <c:v>43013</c:v>
                </c:pt>
                <c:pt idx="512">
                  <c:v>43014</c:v>
                </c:pt>
                <c:pt idx="513">
                  <c:v>43017</c:v>
                </c:pt>
                <c:pt idx="514">
                  <c:v>43018</c:v>
                </c:pt>
                <c:pt idx="515">
                  <c:v>43019</c:v>
                </c:pt>
                <c:pt idx="516">
                  <c:v>43020</c:v>
                </c:pt>
                <c:pt idx="517">
                  <c:v>43021</c:v>
                </c:pt>
                <c:pt idx="518">
                  <c:v>43028</c:v>
                </c:pt>
                <c:pt idx="519">
                  <c:v>43035</c:v>
                </c:pt>
                <c:pt idx="520">
                  <c:v>43042</c:v>
                </c:pt>
                <c:pt idx="521">
                  <c:v>43049</c:v>
                </c:pt>
                <c:pt idx="522">
                  <c:v>43056</c:v>
                </c:pt>
                <c:pt idx="523">
                  <c:v>43063</c:v>
                </c:pt>
                <c:pt idx="524">
                  <c:v>43070</c:v>
                </c:pt>
                <c:pt idx="525">
                  <c:v>43077</c:v>
                </c:pt>
                <c:pt idx="526">
                  <c:v>43084</c:v>
                </c:pt>
                <c:pt idx="527">
                  <c:v>43091</c:v>
                </c:pt>
                <c:pt idx="528">
                  <c:v>43098</c:v>
                </c:pt>
                <c:pt idx="529">
                  <c:v>43105</c:v>
                </c:pt>
                <c:pt idx="530">
                  <c:v>43112</c:v>
                </c:pt>
                <c:pt idx="531">
                  <c:v>43119</c:v>
                </c:pt>
                <c:pt idx="532">
                  <c:v>43126</c:v>
                </c:pt>
                <c:pt idx="533">
                  <c:v>43133</c:v>
                </c:pt>
                <c:pt idx="534">
                  <c:v>43140</c:v>
                </c:pt>
                <c:pt idx="535">
                  <c:v>43147</c:v>
                </c:pt>
                <c:pt idx="536">
                  <c:v>43154</c:v>
                </c:pt>
                <c:pt idx="537">
                  <c:v>43161</c:v>
                </c:pt>
                <c:pt idx="538">
                  <c:v>43168</c:v>
                </c:pt>
                <c:pt idx="539">
                  <c:v>43175</c:v>
                </c:pt>
                <c:pt idx="540">
                  <c:v>43182</c:v>
                </c:pt>
                <c:pt idx="541">
                  <c:v>43193</c:v>
                </c:pt>
                <c:pt idx="542">
                  <c:v>43200</c:v>
                </c:pt>
                <c:pt idx="543">
                  <c:v>43207</c:v>
                </c:pt>
                <c:pt idx="544">
                  <c:v>43214</c:v>
                </c:pt>
                <c:pt idx="545">
                  <c:v>43221</c:v>
                </c:pt>
                <c:pt idx="546">
                  <c:v>43228</c:v>
                </c:pt>
                <c:pt idx="547">
                  <c:v>43235</c:v>
                </c:pt>
                <c:pt idx="548">
                  <c:v>43242</c:v>
                </c:pt>
                <c:pt idx="549">
                  <c:v>43249</c:v>
                </c:pt>
                <c:pt idx="550">
                  <c:v>43256</c:v>
                </c:pt>
                <c:pt idx="551">
                  <c:v>43263</c:v>
                </c:pt>
                <c:pt idx="552">
                  <c:v>43270</c:v>
                </c:pt>
                <c:pt idx="553">
                  <c:v>43277</c:v>
                </c:pt>
                <c:pt idx="554">
                  <c:v>43284</c:v>
                </c:pt>
                <c:pt idx="555">
                  <c:v>43291</c:v>
                </c:pt>
                <c:pt idx="556">
                  <c:v>43298</c:v>
                </c:pt>
                <c:pt idx="557">
                  <c:v>43305</c:v>
                </c:pt>
                <c:pt idx="558">
                  <c:v>43312</c:v>
                </c:pt>
                <c:pt idx="559">
                  <c:v>43319</c:v>
                </c:pt>
                <c:pt idx="560">
                  <c:v>43326</c:v>
                </c:pt>
                <c:pt idx="561">
                  <c:v>43333</c:v>
                </c:pt>
                <c:pt idx="562">
                  <c:v>43340</c:v>
                </c:pt>
                <c:pt idx="563">
                  <c:v>43347</c:v>
                </c:pt>
                <c:pt idx="564">
                  <c:v>43354</c:v>
                </c:pt>
                <c:pt idx="565">
                  <c:v>43361</c:v>
                </c:pt>
                <c:pt idx="566">
                  <c:v>43368</c:v>
                </c:pt>
                <c:pt idx="567">
                  <c:v>43375</c:v>
                </c:pt>
                <c:pt idx="568">
                  <c:v>43382</c:v>
                </c:pt>
                <c:pt idx="569">
                  <c:v>43389</c:v>
                </c:pt>
                <c:pt idx="570">
                  <c:v>43396</c:v>
                </c:pt>
                <c:pt idx="571">
                  <c:v>43403</c:v>
                </c:pt>
                <c:pt idx="572">
                  <c:v>43410</c:v>
                </c:pt>
                <c:pt idx="573">
                  <c:v>43417</c:v>
                </c:pt>
                <c:pt idx="574">
                  <c:v>43424</c:v>
                </c:pt>
                <c:pt idx="575">
                  <c:v>43431</c:v>
                </c:pt>
                <c:pt idx="576">
                  <c:v>43438</c:v>
                </c:pt>
                <c:pt idx="577">
                  <c:v>43445</c:v>
                </c:pt>
                <c:pt idx="578">
                  <c:v>43452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7.5119999999997446E-3</c:v>
                </c:pt>
                <c:pt idx="1">
                  <c:v>7.5135914654728703E-3</c:v>
                </c:pt>
                <c:pt idx="2">
                  <c:v>7.5142661361262218E-3</c:v>
                </c:pt>
                <c:pt idx="3">
                  <c:v>7.5168858413293647E-3</c:v>
                </c:pt>
                <c:pt idx="4">
                  <c:v>7.5171481142270753E-3</c:v>
                </c:pt>
                <c:pt idx="5">
                  <c:v>7.5179289048392887E-3</c:v>
                </c:pt>
                <c:pt idx="6">
                  <c:v>7.5187396027899837E-3</c:v>
                </c:pt>
                <c:pt idx="7">
                  <c:v>7.5195831025412323E-3</c:v>
                </c:pt>
                <c:pt idx="8">
                  <c:v>7.5226919817094626E-3</c:v>
                </c:pt>
                <c:pt idx="9">
                  <c:v>7.5233430090243672E-3</c:v>
                </c:pt>
                <c:pt idx="10">
                  <c:v>7.5243939349490477E-3</c:v>
                </c:pt>
                <c:pt idx="11">
                  <c:v>7.5254950295995026E-3</c:v>
                </c:pt>
                <c:pt idx="12">
                  <c:v>7.5266491874936038E-3</c:v>
                </c:pt>
                <c:pt idx="13">
                  <c:v>7.5305794460699847E-3</c:v>
                </c:pt>
                <c:pt idx="14">
                  <c:v>7.531854342274504E-3</c:v>
                </c:pt>
                <c:pt idx="15">
                  <c:v>7.5333172345712508E-3</c:v>
                </c:pt>
                <c:pt idx="16">
                  <c:v>7.5348505574788557E-3</c:v>
                </c:pt>
                <c:pt idx="17">
                  <c:v>7.5364572056077529E-3</c:v>
                </c:pt>
                <c:pt idx="18">
                  <c:v>7.5415303653683513E-3</c:v>
                </c:pt>
                <c:pt idx="19">
                  <c:v>7.543674943203519E-3</c:v>
                </c:pt>
                <c:pt idx="20">
                  <c:v>7.5456916372583852E-3</c:v>
                </c:pt>
                <c:pt idx="21">
                  <c:v>7.5477990246050411E-3</c:v>
                </c:pt>
                <c:pt idx="22">
                  <c:v>7.5500000000000714E-3</c:v>
                </c:pt>
                <c:pt idx="23">
                  <c:v>7.5502662187028656E-3</c:v>
                </c:pt>
                <c:pt idx="24">
                  <c:v>7.5597250848328671E-3</c:v>
                </c:pt>
                <c:pt idx="25">
                  <c:v>7.5601174314226778E-3</c:v>
                </c:pt>
                <c:pt idx="26">
                  <c:v>7.5627897558884936E-3</c:v>
                </c:pt>
                <c:pt idx="27">
                  <c:v>7.565538024409694E-3</c:v>
                </c:pt>
                <c:pt idx="28">
                  <c:v>7.5683583047365163E-3</c:v>
                </c:pt>
                <c:pt idx="29">
                  <c:v>7.5772118938304154E-3</c:v>
                </c:pt>
                <c:pt idx="30">
                  <c:v>7.5802808985788277E-3</c:v>
                </c:pt>
                <c:pt idx="31">
                  <c:v>7.5834022536462459E-3</c:v>
                </c:pt>
                <c:pt idx="32">
                  <c:v>7.5865720266804857E-3</c:v>
                </c:pt>
                <c:pt idx="33">
                  <c:v>7.589786285306206E-3</c:v>
                </c:pt>
                <c:pt idx="34">
                  <c:v>7.5996566506617777E-3</c:v>
                </c:pt>
                <c:pt idx="35">
                  <c:v>7.6030095274636049E-3</c:v>
                </c:pt>
                <c:pt idx="36">
                  <c:v>7.6063872276417727E-3</c:v>
                </c:pt>
                <c:pt idx="37">
                  <c:v>7.6097858186797759E-3</c:v>
                </c:pt>
                <c:pt idx="38">
                  <c:v>7.6132013680339462E-3</c:v>
                </c:pt>
                <c:pt idx="39">
                  <c:v>7.6235104401742642E-3</c:v>
                </c:pt>
                <c:pt idx="40">
                  <c:v>7.626954496840312E-3</c:v>
                </c:pt>
                <c:pt idx="41">
                  <c:v>7.6303958487114248E-3</c:v>
                </c:pt>
                <c:pt idx="42">
                  <c:v>7.63383056308496E-3</c:v>
                </c:pt>
                <c:pt idx="43">
                  <c:v>7.6372547072315541E-3</c:v>
                </c:pt>
                <c:pt idx="44">
                  <c:v>7.6499999999999251E-3</c:v>
                </c:pt>
                <c:pt idx="45">
                  <c:v>7.6533200736644547E-3</c:v>
                </c:pt>
                <c:pt idx="46">
                  <c:v>7.6566152587145657E-3</c:v>
                </c:pt>
                <c:pt idx="47">
                  <c:v>7.6598893378667246E-3</c:v>
                </c:pt>
                <c:pt idx="48">
                  <c:v>7.6680265689182325E-3</c:v>
                </c:pt>
                <c:pt idx="49">
                  <c:v>7.6728502507002706E-3</c:v>
                </c:pt>
                <c:pt idx="50">
                  <c:v>7.6760755419843308E-3</c:v>
                </c:pt>
                <c:pt idx="51">
                  <c:v>7.6793024241927112E-3</c:v>
                </c:pt>
                <c:pt idx="52">
                  <c:v>7.682534680213713E-3</c:v>
                </c:pt>
                <c:pt idx="53">
                  <c:v>7.6903877197033142E-3</c:v>
                </c:pt>
                <c:pt idx="54">
                  <c:v>7.6955931010801396E-3</c:v>
                </c:pt>
                <c:pt idx="55">
                  <c:v>7.6989089703718627E-3</c:v>
                </c:pt>
                <c:pt idx="56">
                  <c:v>7.7022529113348085E-3</c:v>
                </c:pt>
                <c:pt idx="57">
                  <c:v>7.7056287070348724E-3</c:v>
                </c:pt>
                <c:pt idx="58">
                  <c:v>7.7134186757832762E-3</c:v>
                </c:pt>
                <c:pt idx="59">
                  <c:v>7.7195260994843487E-3</c:v>
                </c:pt>
                <c:pt idx="60">
                  <c:v>7.7231179158274311E-3</c:v>
                </c:pt>
                <c:pt idx="61">
                  <c:v>7.7267642858942385E-3</c:v>
                </c:pt>
                <c:pt idx="62">
                  <c:v>7.7304689929543861E-3</c:v>
                </c:pt>
                <c:pt idx="63">
                  <c:v>7.7499999999997796E-3</c:v>
                </c:pt>
                <c:pt idx="64">
                  <c:v>7.7541331154504147E-3</c:v>
                </c:pt>
                <c:pt idx="65">
                  <c:v>7.7563259752780672E-3</c:v>
                </c:pt>
                <c:pt idx="66">
                  <c:v>7.7739275245504707E-3</c:v>
                </c:pt>
                <c:pt idx="67">
                  <c:v>7.778491009916377E-3</c:v>
                </c:pt>
                <c:pt idx="68">
                  <c:v>7.783114502725205E-3</c:v>
                </c:pt>
                <c:pt idx="69">
                  <c:v>7.7877953870572831E-3</c:v>
                </c:pt>
                <c:pt idx="70">
                  <c:v>7.7925310469737887E-3</c:v>
                </c:pt>
                <c:pt idx="71">
                  <c:v>7.8070405205375223E-3</c:v>
                </c:pt>
                <c:pt idx="72">
                  <c:v>7.811969122992958E-3</c:v>
                </c:pt>
                <c:pt idx="73">
                  <c:v>7.8169394210252201E-3</c:v>
                </c:pt>
                <c:pt idx="74">
                  <c:v>7.8219487985650132E-3</c:v>
                </c:pt>
                <c:pt idx="75">
                  <c:v>7.8269946395212175E-3</c:v>
                </c:pt>
                <c:pt idx="76">
                  <c:v>7.8423247815959628E-3</c:v>
                </c:pt>
                <c:pt idx="77">
                  <c:v>7.8474903148025646E-3</c:v>
                </c:pt>
                <c:pt idx="78">
                  <c:v>7.8526792305923746E-3</c:v>
                </c:pt>
                <c:pt idx="79">
                  <c:v>7.8578889127228699E-3</c:v>
                </c:pt>
                <c:pt idx="80">
                  <c:v>7.8631167449234769E-3</c:v>
                </c:pt>
                <c:pt idx="81">
                  <c:v>7.8788829788492103E-3</c:v>
                </c:pt>
                <c:pt idx="82">
                  <c:v>7.8841572480981368E-3</c:v>
                </c:pt>
                <c:pt idx="83">
                  <c:v>7.8894365856657413E-3</c:v>
                </c:pt>
                <c:pt idx="84">
                  <c:v>7.8947183751193525E-3</c:v>
                </c:pt>
                <c:pt idx="85">
                  <c:v>7.900000000000032E-3</c:v>
                </c:pt>
                <c:pt idx="86">
                  <c:v>7.9158152490398023E-3</c:v>
                </c:pt>
                <c:pt idx="87">
                  <c:v>7.9210666613307307E-3</c:v>
                </c:pt>
                <c:pt idx="88">
                  <c:v>7.9263026279519401E-3</c:v>
                </c:pt>
                <c:pt idx="89">
                  <c:v>7.9315199826688228E-3</c:v>
                </c:pt>
                <c:pt idx="90">
                  <c:v>7.936715559215159E-3</c:v>
                </c:pt>
                <c:pt idx="91">
                  <c:v>7.9521399566832469E-3</c:v>
                </c:pt>
                <c:pt idx="92">
                  <c:v>7.957216757244796E-3</c:v>
                </c:pt>
                <c:pt idx="93">
                  <c:v>7.9622559478299774E-3</c:v>
                </c:pt>
                <c:pt idx="94">
                  <c:v>7.9672543619855405E-3</c:v>
                </c:pt>
                <c:pt idx="95">
                  <c:v>7.9722088332315113E-3</c:v>
                </c:pt>
                <c:pt idx="96">
                  <c:v>7.9867769242695126E-3</c:v>
                </c:pt>
                <c:pt idx="97">
                  <c:v>7.9915239585016118E-3</c:v>
                </c:pt>
                <c:pt idx="98">
                  <c:v>7.9962112170052207E-3</c:v>
                </c:pt>
                <c:pt idx="99">
                  <c:v>8.0008355331396153E-3</c:v>
                </c:pt>
                <c:pt idx="100">
                  <c:v>8.0053937402413521E-3</c:v>
                </c:pt>
                <c:pt idx="101">
                  <c:v>8.0186400403849251E-3</c:v>
                </c:pt>
                <c:pt idx="102">
                  <c:v>8.0229021442888033E-3</c:v>
                </c:pt>
                <c:pt idx="103">
                  <c:v>8.0270823055284424E-3</c:v>
                </c:pt>
                <c:pt idx="104">
                  <c:v>8.0311773573232825E-3</c:v>
                </c:pt>
                <c:pt idx="105">
                  <c:v>8.0351841328767399E-3</c:v>
                </c:pt>
                <c:pt idx="106">
                  <c:v>8.0500000005669023E-3</c:v>
                </c:pt>
                <c:pt idx="107">
                  <c:v>8.0533483256864189E-3</c:v>
                </c:pt>
                <c:pt idx="108">
                  <c:v>8.0566111908644943E-3</c:v>
                </c:pt>
                <c:pt idx="109">
                  <c:v>8.0620351255169219E-3</c:v>
                </c:pt>
                <c:pt idx="110">
                  <c:v>8.0639945999064246E-3</c:v>
                </c:pt>
                <c:pt idx="111">
                  <c:v>8.0720037130953323E-3</c:v>
                </c:pt>
                <c:pt idx="112">
                  <c:v>8.0749698768804723E-3</c:v>
                </c:pt>
                <c:pt idx="113">
                  <c:v>8.0779226007740811E-3</c:v>
                </c:pt>
                <c:pt idx="114">
                  <c:v>8.0824770270819767E-3</c:v>
                </c:pt>
                <c:pt idx="115">
                  <c:v>8.0846240414984318E-3</c:v>
                </c:pt>
                <c:pt idx="116">
                  <c:v>8.0928447333251333E-3</c:v>
                </c:pt>
                <c:pt idx="117">
                  <c:v>8.0959328856076915E-3</c:v>
                </c:pt>
                <c:pt idx="118">
                  <c:v>8.0990796211653903E-3</c:v>
                </c:pt>
                <c:pt idx="119">
                  <c:v>8.1043442659554585E-3</c:v>
                </c:pt>
                <c:pt idx="120">
                  <c:v>8.1066453766692349E-3</c:v>
                </c:pt>
                <c:pt idx="121">
                  <c:v>8.1160521757021441E-3</c:v>
                </c:pt>
                <c:pt idx="122">
                  <c:v>8.1197664886007662E-3</c:v>
                </c:pt>
                <c:pt idx="123">
                  <c:v>8.1236114114561376E-3</c:v>
                </c:pt>
                <c:pt idx="124">
                  <c:v>8.1311282740140715E-3</c:v>
                </c:pt>
                <c:pt idx="125">
                  <c:v>8.1500000000004867E-3</c:v>
                </c:pt>
                <c:pt idx="126">
                  <c:v>8.1550448040262295E-3</c:v>
                </c:pt>
                <c:pt idx="127">
                  <c:v>8.157605327292294E-3</c:v>
                </c:pt>
                <c:pt idx="128">
                  <c:v>8.1687530260997291E-3</c:v>
                </c:pt>
                <c:pt idx="129">
                  <c:v>8.17977530681099E-3</c:v>
                </c:pt>
                <c:pt idx="130">
                  <c:v>8.1857736340310502E-3</c:v>
                </c:pt>
                <c:pt idx="131">
                  <c:v>8.1919446754623575E-3</c:v>
                </c:pt>
                <c:pt idx="132">
                  <c:v>8.1982836217220599E-3</c:v>
                </c:pt>
                <c:pt idx="133">
                  <c:v>8.2129105714305387E-3</c:v>
                </c:pt>
                <c:pt idx="134">
                  <c:v>8.2252222666863162E-3</c:v>
                </c:pt>
                <c:pt idx="135">
                  <c:v>8.2323285955892642E-3</c:v>
                </c:pt>
                <c:pt idx="136">
                  <c:v>8.2395739725155334E-3</c:v>
                </c:pt>
                <c:pt idx="137">
                  <c:v>8.2469535878781069E-3</c:v>
                </c:pt>
                <c:pt idx="138">
                  <c:v>8.2644851790471732E-3</c:v>
                </c:pt>
                <c:pt idx="139">
                  <c:v>8.2777182403771608E-3</c:v>
                </c:pt>
                <c:pt idx="140">
                  <c:v>8.2856969024968762E-3</c:v>
                </c:pt>
                <c:pt idx="141">
                  <c:v>8.2937809445166183E-3</c:v>
                </c:pt>
                <c:pt idx="142">
                  <c:v>8.3019655564840009E-3</c:v>
                </c:pt>
                <c:pt idx="143">
                  <c:v>8.3218449265033551E-3</c:v>
                </c:pt>
                <c:pt idx="144">
                  <c:v>8.3356135025350209E-3</c:v>
                </c:pt>
                <c:pt idx="145">
                  <c:v>8.3442288126739754E-3</c:v>
                </c:pt>
                <c:pt idx="146">
                  <c:v>8.3529158316458692E-3</c:v>
                </c:pt>
                <c:pt idx="147">
                  <c:v>8.3616697490124809E-3</c:v>
                </c:pt>
                <c:pt idx="148">
                  <c:v>8.3833577638613155E-3</c:v>
                </c:pt>
                <c:pt idx="149">
                  <c:v>8.4130359606024007E-3</c:v>
                </c:pt>
                <c:pt idx="150">
                  <c:v>8.4222069902989295E-3</c:v>
                </c:pt>
                <c:pt idx="151">
                  <c:v>8.4452414466472218E-3</c:v>
                </c:pt>
                <c:pt idx="152">
                  <c:v>8.4476566314575473E-3</c:v>
                </c:pt>
                <c:pt idx="153">
                  <c:v>8.4688658037622676E-3</c:v>
                </c:pt>
                <c:pt idx="154">
                  <c:v>8.4783574500591832E-3</c:v>
                </c:pt>
                <c:pt idx="155">
                  <c:v>8.4879021077685878E-3</c:v>
                </c:pt>
                <c:pt idx="156">
                  <c:v>8.5120049151191542E-3</c:v>
                </c:pt>
                <c:pt idx="157">
                  <c:v>8.5144349790330382E-3</c:v>
                </c:pt>
                <c:pt idx="158">
                  <c:v>8.53641632089144E-3</c:v>
                </c:pt>
                <c:pt idx="159">
                  <c:v>8.5462764991322254E-3</c:v>
                </c:pt>
                <c:pt idx="160">
                  <c:v>8.5561888394861049E-3</c:v>
                </c:pt>
                <c:pt idx="161">
                  <c:v>8.5810722107429304E-3</c:v>
                </c:pt>
                <c:pt idx="162">
                  <c:v>8.583651401994177E-3</c:v>
                </c:pt>
                <c:pt idx="163">
                  <c:v>8.6065287267654972E-3</c:v>
                </c:pt>
                <c:pt idx="164">
                  <c:v>8.6167514921059087E-3</c:v>
                </c:pt>
                <c:pt idx="165">
                  <c:v>8.6270255703423896E-3</c:v>
                </c:pt>
                <c:pt idx="166">
                  <c:v>8.652402141959413E-3</c:v>
                </c:pt>
                <c:pt idx="167">
                  <c:v>8.6552644990334458E-3</c:v>
                </c:pt>
                <c:pt idx="168">
                  <c:v>8.6821998517097113E-3</c:v>
                </c:pt>
                <c:pt idx="169">
                  <c:v>8.6928418982489819E-3</c:v>
                </c:pt>
                <c:pt idx="170">
                  <c:v>8.7035342437460986E-3</c:v>
                </c:pt>
                <c:pt idx="171">
                  <c:v>8.7292197222757356E-3</c:v>
                </c:pt>
                <c:pt idx="172">
                  <c:v>8.7467450980436984E-3</c:v>
                </c:pt>
                <c:pt idx="173">
                  <c:v>8.7576427998236808E-3</c:v>
                </c:pt>
                <c:pt idx="174">
                  <c:v>8.7685723447126305E-3</c:v>
                </c:pt>
                <c:pt idx="175">
                  <c:v>8.7795306565090596E-3</c:v>
                </c:pt>
                <c:pt idx="176">
                  <c:v>8.805028092191582E-3</c:v>
                </c:pt>
                <c:pt idx="177">
                  <c:v>8.8235900464354398E-3</c:v>
                </c:pt>
                <c:pt idx="178">
                  <c:v>8.8346460474333019E-3</c:v>
                </c:pt>
                <c:pt idx="179">
                  <c:v>8.8457123567346335E-3</c:v>
                </c:pt>
                <c:pt idx="180">
                  <c:v>8.8567858976693822E-3</c:v>
                </c:pt>
                <c:pt idx="181">
                  <c:v>8.8816769817268333E-3</c:v>
                </c:pt>
                <c:pt idx="182">
                  <c:v>8.901090841963652E-3</c:v>
                </c:pt>
                <c:pt idx="183">
                  <c:v>8.9121543886364254E-3</c:v>
                </c:pt>
                <c:pt idx="184">
                  <c:v>8.9232067054944575E-3</c:v>
                </c:pt>
                <c:pt idx="185">
                  <c:v>8.9342447153929316E-3</c:v>
                </c:pt>
                <c:pt idx="186">
                  <c:v>8.9706290616948965E-3</c:v>
                </c:pt>
                <c:pt idx="187">
                  <c:v>8.9844237782019942E-3</c:v>
                </c:pt>
                <c:pt idx="188">
                  <c:v>8.9891124556783757E-3</c:v>
                </c:pt>
                <c:pt idx="189">
                  <c:v>8.9999999999975152E-3</c:v>
                </c:pt>
                <c:pt idx="190">
                  <c:v>9.010851934987461E-3</c:v>
                </c:pt>
                <c:pt idx="191">
                  <c:v>9.0390812810357355E-3</c:v>
                </c:pt>
                <c:pt idx="192">
                  <c:v>9.0595166654171156E-3</c:v>
                </c:pt>
                <c:pt idx="193">
                  <c:v>9.0700876008377451E-3</c:v>
                </c:pt>
                <c:pt idx="194">
                  <c:v>9.080614589764037E-3</c:v>
                </c:pt>
                <c:pt idx="195">
                  <c:v>9.1017265121462933E-3</c:v>
                </c:pt>
                <c:pt idx="196">
                  <c:v>9.1068105735585894E-3</c:v>
                </c:pt>
                <c:pt idx="197">
                  <c:v>9.1325332222168022E-3</c:v>
                </c:pt>
                <c:pt idx="198">
                  <c:v>9.1427622628914504E-3</c:v>
                </c:pt>
                <c:pt idx="199">
                  <c:v>9.1529359336940674E-3</c:v>
                </c:pt>
                <c:pt idx="200">
                  <c:v>9.1727979909410947E-3</c:v>
                </c:pt>
                <c:pt idx="201">
                  <c:v>9.1779532993005938E-3</c:v>
                </c:pt>
                <c:pt idx="202">
                  <c:v>9.2029166176199242E-3</c:v>
                </c:pt>
                <c:pt idx="203">
                  <c:v>9.2127237955978106E-3</c:v>
                </c:pt>
                <c:pt idx="204">
                  <c:v>9.222464178920432E-3</c:v>
                </c:pt>
                <c:pt idx="205">
                  <c:v>9.2411724809020029E-3</c:v>
                </c:pt>
                <c:pt idx="206">
                  <c:v>9.2462319285282479E-3</c:v>
                </c:pt>
                <c:pt idx="207">
                  <c:v>9.2701070472264481E-3</c:v>
                </c:pt>
                <c:pt idx="208">
                  <c:v>9.2794123852003498E-3</c:v>
                </c:pt>
                <c:pt idx="209">
                  <c:v>9.2886395024980341E-3</c:v>
                </c:pt>
                <c:pt idx="210">
                  <c:v>9.3062961542918609E-3</c:v>
                </c:pt>
                <c:pt idx="211">
                  <c:v>9.3153018674963419E-3</c:v>
                </c:pt>
                <c:pt idx="212">
                  <c:v>9.3335903832864175E-3</c:v>
                </c:pt>
                <c:pt idx="213">
                  <c:v>9.3423765749044204E-3</c:v>
                </c:pt>
                <c:pt idx="214">
                  <c:v>9.3511137760436489E-3</c:v>
                </c:pt>
                <c:pt idx="215">
                  <c:v>9.3679771220285986E-3</c:v>
                </c:pt>
                <c:pt idx="216">
                  <c:v>9.3725474828376485E-3</c:v>
                </c:pt>
                <c:pt idx="217">
                  <c:v>9.3943635580503882E-3</c:v>
                </c:pt>
                <c:pt idx="218">
                  <c:v>9.4029859985105164E-3</c:v>
                </c:pt>
                <c:pt idx="219">
                  <c:v>9.411619177281309E-3</c:v>
                </c:pt>
                <c:pt idx="220">
                  <c:v>9.4282575487756749E-3</c:v>
                </c:pt>
                <c:pt idx="221">
                  <c:v>9.4329383320536104E-3</c:v>
                </c:pt>
                <c:pt idx="222">
                  <c:v>9.4552448157269962E-3</c:v>
                </c:pt>
                <c:pt idx="223">
                  <c:v>9.4641216284316494E-3</c:v>
                </c:pt>
                <c:pt idx="224">
                  <c:v>9.4730689155578789E-3</c:v>
                </c:pt>
                <c:pt idx="225">
                  <c:v>9.4900312737698916E-3</c:v>
                </c:pt>
                <c:pt idx="226">
                  <c:v>9.4951733169503956E-3</c:v>
                </c:pt>
                <c:pt idx="227">
                  <c:v>9.5191611756181242E-3</c:v>
                </c:pt>
                <c:pt idx="228">
                  <c:v>9.5287105365088332E-3</c:v>
                </c:pt>
                <c:pt idx="229">
                  <c:v>9.5383901158516606E-3</c:v>
                </c:pt>
                <c:pt idx="230">
                  <c:v>9.5561941782243507E-3</c:v>
                </c:pt>
                <c:pt idx="231">
                  <c:v>9.5621639376396173E-3</c:v>
                </c:pt>
                <c:pt idx="232">
                  <c:v>9.5917110254641561E-3</c:v>
                </c:pt>
                <c:pt idx="233">
                  <c:v>9.5985687082446765E-3</c:v>
                </c:pt>
                <c:pt idx="234">
                  <c:v>9.6095566712948791E-3</c:v>
                </c:pt>
                <c:pt idx="235">
                  <c:v>9.6207135683532442E-3</c:v>
                </c:pt>
                <c:pt idx="236">
                  <c:v>9.6590875807838344E-3</c:v>
                </c:pt>
                <c:pt idx="237">
                  <c:v>9.6668345338150885E-3</c:v>
                </c:pt>
                <c:pt idx="238">
                  <c:v>9.678689127126652E-3</c:v>
                </c:pt>
                <c:pt idx="239">
                  <c:v>9.6906538635736904E-3</c:v>
                </c:pt>
                <c:pt idx="240">
                  <c:v>9.7027189439703992E-3</c:v>
                </c:pt>
                <c:pt idx="241">
                  <c:v>9.7434856835855472E-3</c:v>
                </c:pt>
                <c:pt idx="242">
                  <c:v>9.7517867136074493E-3</c:v>
                </c:pt>
                <c:pt idx="243">
                  <c:v>9.7642065181831311E-3</c:v>
                </c:pt>
                <c:pt idx="244">
                  <c:v>9.7766678668754822E-3</c:v>
                </c:pt>
                <c:pt idx="245">
                  <c:v>9.7891609588934368E-3</c:v>
                </c:pt>
                <c:pt idx="246">
                  <c:v>9.8309378015654768E-3</c:v>
                </c:pt>
                <c:pt idx="247">
                  <c:v>9.8392547360079546E-3</c:v>
                </c:pt>
                <c:pt idx="248">
                  <c:v>9.8517595243775378E-3</c:v>
                </c:pt>
                <c:pt idx="249">
                  <c:v>9.8642372462687932E-3</c:v>
                </c:pt>
                <c:pt idx="250">
                  <c:v>9.8766780992012235E-3</c:v>
                </c:pt>
                <c:pt idx="251">
                  <c:v>9.9181005647814534E-3</c:v>
                </c:pt>
                <c:pt idx="252">
                  <c:v>9.92587676343782E-3</c:v>
                </c:pt>
                <c:pt idx="253">
                  <c:v>9.9379862261014997E-3</c:v>
                </c:pt>
                <c:pt idx="254">
                  <c:v>9.9499999999974609E-3</c:v>
                </c:pt>
                <c:pt idx="255">
                  <c:v>9.9664909408496601E-3</c:v>
                </c:pt>
                <c:pt idx="256">
                  <c:v>1.0001740000316818E-2</c:v>
                </c:pt>
                <c:pt idx="257">
                  <c:v>1.0013294660534555E-2</c:v>
                </c:pt>
                <c:pt idx="258">
                  <c:v>1.0024755674534409E-2</c:v>
                </c:pt>
                <c:pt idx="259">
                  <c:v>1.0036125362568094E-2</c:v>
                </c:pt>
                <c:pt idx="260">
                  <c:v>1.0047406044950545E-2</c:v>
                </c:pt>
                <c:pt idx="261">
                  <c:v>1.0080737262302237E-2</c:v>
                </c:pt>
                <c:pt idx="262">
                  <c:v>1.0091685126502317E-2</c:v>
                </c:pt>
                <c:pt idx="263">
                  <c:v>1.0102555587569926E-2</c:v>
                </c:pt>
                <c:pt idx="264">
                  <c:v>1.011335096619006E-2</c:v>
                </c:pt>
                <c:pt idx="265">
                  <c:v>1.0145288526737788E-2</c:v>
                </c:pt>
                <c:pt idx="266">
                  <c:v>1.0161194853744645E-2</c:v>
                </c:pt>
                <c:pt idx="267">
                  <c:v>1.016628285058609E-2</c:v>
                </c:pt>
                <c:pt idx="268">
                  <c:v>1.0176676472112459E-2</c:v>
                </c:pt>
                <c:pt idx="269">
                  <c:v>1.0187011257573389E-2</c:v>
                </c:pt>
                <c:pt idx="270">
                  <c:v>1.0197289528097401E-2</c:v>
                </c:pt>
                <c:pt idx="271">
                  <c:v>1.022780846212E-2</c:v>
                </c:pt>
                <c:pt idx="272">
                  <c:v>1.0237883885223576E-2</c:v>
                </c:pt>
                <c:pt idx="273">
                  <c:v>1.0247914399807233E-2</c:v>
                </c:pt>
                <c:pt idx="274">
                  <c:v>1.0257902327304974E-2</c:v>
                </c:pt>
                <c:pt idx="275">
                  <c:v>1.0267849989198897E-2</c:v>
                </c:pt>
                <c:pt idx="276">
                  <c:v>1.0279758773277681E-2</c:v>
                </c:pt>
                <c:pt idx="277">
                  <c:v>1.030728441206696E-2</c:v>
                </c:pt>
                <c:pt idx="278">
                  <c:v>1.0311039590527553E-2</c:v>
                </c:pt>
                <c:pt idx="279">
                  <c:v>1.0320751490691723E-2</c:v>
                </c:pt>
                <c:pt idx="280">
                  <c:v>1.0330439577436467E-2</c:v>
                </c:pt>
                <c:pt idx="281">
                  <c:v>1.0365622760087224E-2</c:v>
                </c:pt>
                <c:pt idx="282">
                  <c:v>1.0369000483325839E-2</c:v>
                </c:pt>
                <c:pt idx="283">
                  <c:v>1.0378604523195422E-2</c:v>
                </c:pt>
                <c:pt idx="284">
                  <c:v>1.0388198758048341E-2</c:v>
                </c:pt>
                <c:pt idx="285">
                  <c:v>1.039778552277466E-2</c:v>
                </c:pt>
                <c:pt idx="286">
                  <c:v>1.0433049348740097E-2</c:v>
                </c:pt>
                <c:pt idx="287">
                  <c:v>1.0436104579760066E-2</c:v>
                </c:pt>
                <c:pt idx="288">
                  <c:v>1.0445689018750072E-2</c:v>
                </c:pt>
                <c:pt idx="289">
                  <c:v>1.0455279997881203E-2</c:v>
                </c:pt>
                <c:pt idx="290">
                  <c:v>1.0464879852353826E-2</c:v>
                </c:pt>
                <c:pt idx="291">
                  <c:v>1.0500550867761554E-2</c:v>
                </c:pt>
                <c:pt idx="292">
                  <c:v>1.05034147291904E-2</c:v>
                </c:pt>
                <c:pt idx="293">
                  <c:v>1.0513093989912776E-2</c:v>
                </c:pt>
                <c:pt idx="294">
                  <c:v>1.0522796138107537E-2</c:v>
                </c:pt>
                <c:pt idx="295">
                  <c:v>1.0532523509288488E-2</c:v>
                </c:pt>
                <c:pt idx="296">
                  <c:v>1.0575979551817402E-2</c:v>
                </c:pt>
                <c:pt idx="297">
                  <c:v>1.0578809110234349E-2</c:v>
                </c:pt>
                <c:pt idx="298">
                  <c:v>1.0588730660350302E-2</c:v>
                </c:pt>
                <c:pt idx="299">
                  <c:v>1.0598690902481717E-2</c:v>
                </c:pt>
                <c:pt idx="300">
                  <c:v>1.0608692159711136E-2</c:v>
                </c:pt>
                <c:pt idx="301">
                  <c:v>1.0638965253529743E-2</c:v>
                </c:pt>
                <c:pt idx="302">
                  <c:v>1.0649153802941987E-2</c:v>
                </c:pt>
                <c:pt idx="303">
                  <c:v>1.065939498359746E-2</c:v>
                </c:pt>
                <c:pt idx="304">
                  <c:v>1.0669691118875719E-2</c:v>
                </c:pt>
                <c:pt idx="305">
                  <c:v>1.0680044532209764E-2</c:v>
                </c:pt>
                <c:pt idx="306">
                  <c:v>1.0711471675657195E-2</c:v>
                </c:pt>
                <c:pt idx="307">
                  <c:v>1.0722077436594382E-2</c:v>
                </c:pt>
                <c:pt idx="308">
                  <c:v>1.0732752093548551E-2</c:v>
                </c:pt>
                <c:pt idx="309">
                  <c:v>1.0743497970277772E-2</c:v>
                </c:pt>
                <c:pt idx="310">
                  <c:v>1.0754317390595782E-2</c:v>
                </c:pt>
                <c:pt idx="311">
                  <c:v>1.0787240152101174E-2</c:v>
                </c:pt>
                <c:pt idx="312">
                  <c:v>1.0798376986088208E-2</c:v>
                </c:pt>
                <c:pt idx="313">
                  <c:v>1.0809598983620659E-2</c:v>
                </c:pt>
                <c:pt idx="314">
                  <c:v>1.082090846887296E-2</c:v>
                </c:pt>
                <c:pt idx="315">
                  <c:v>1.0832307766082341E-2</c:v>
                </c:pt>
                <c:pt idx="316">
                  <c:v>1.0890732784366513E-2</c:v>
                </c:pt>
                <c:pt idx="317">
                  <c:v>1.0902719765985912E-2</c:v>
                </c:pt>
                <c:pt idx="318">
                  <c:v>1.0914812135864017E-2</c:v>
                </c:pt>
                <c:pt idx="319">
                  <c:v>1.0956379617114325E-2</c:v>
                </c:pt>
                <c:pt idx="320">
                  <c:v>1.096896799479774E-2</c:v>
                </c:pt>
                <c:pt idx="321">
                  <c:v>1.098165223012201E-2</c:v>
                </c:pt>
                <c:pt idx="322">
                  <c:v>1.0994430466169974E-2</c:v>
                </c:pt>
                <c:pt idx="323">
                  <c:v>1.1041164161507274E-2</c:v>
                </c:pt>
                <c:pt idx="324">
                  <c:v>1.104644627805999E-2</c:v>
                </c:pt>
                <c:pt idx="325">
                  <c:v>1.1059666662762259E-2</c:v>
                </c:pt>
                <c:pt idx="326">
                  <c:v>1.1072969905950913E-2</c:v>
                </c:pt>
                <c:pt idx="327">
                  <c:v>1.1086354150455349E-2</c:v>
                </c:pt>
                <c:pt idx="328">
                  <c:v>1.1134823730727475E-2</c:v>
                </c:pt>
                <c:pt idx="329">
                  <c:v>1.1140663996852361E-2</c:v>
                </c:pt>
                <c:pt idx="330">
                  <c:v>1.115442538899402E-2</c:v>
                </c:pt>
                <c:pt idx="331">
                  <c:v>1.1168256638585165E-2</c:v>
                </c:pt>
                <c:pt idx="332">
                  <c:v>1.1182155888165492E-2</c:v>
                </c:pt>
                <c:pt idx="333">
                  <c:v>1.1232052443036494E-2</c:v>
                </c:pt>
                <c:pt idx="334">
                  <c:v>1.1238395735657247E-2</c:v>
                </c:pt>
                <c:pt idx="335">
                  <c:v>1.1252607121742149E-2</c:v>
                </c:pt>
                <c:pt idx="336">
                  <c:v>1.1266875362118111E-2</c:v>
                </c:pt>
                <c:pt idx="337">
                  <c:v>1.1281198599005567E-2</c:v>
                </c:pt>
                <c:pt idx="338">
                  <c:v>1.1332216652599208E-2</c:v>
                </c:pt>
                <c:pt idx="339">
                  <c:v>1.1339004354396758E-2</c:v>
                </c:pt>
                <c:pt idx="340">
                  <c:v>1.1353574705456979E-2</c:v>
                </c:pt>
                <c:pt idx="341">
                  <c:v>1.1368188905329044E-2</c:v>
                </c:pt>
                <c:pt idx="342">
                  <c:v>1.1382845095888605E-2</c:v>
                </c:pt>
                <c:pt idx="343">
                  <c:v>1.1434682602463815E-2</c:v>
                </c:pt>
                <c:pt idx="344">
                  <c:v>1.1441852600707195E-2</c:v>
                </c:pt>
                <c:pt idx="345">
                  <c:v>1.145669087103092E-2</c:v>
                </c:pt>
                <c:pt idx="346">
                  <c:v>1.1471559982208866E-2</c:v>
                </c:pt>
                <c:pt idx="347">
                  <c:v>1.1486458075750413E-2</c:v>
                </c:pt>
                <c:pt idx="348">
                  <c:v>1.1538816416330739E-2</c:v>
                </c:pt>
                <c:pt idx="349">
                  <c:v>1.1546303101899339E-2</c:v>
                </c:pt>
                <c:pt idx="350">
                  <c:v>1.1561318228045315E-2</c:v>
                </c:pt>
                <c:pt idx="351">
                  <c:v>1.1576351184489934E-2</c:v>
                </c:pt>
                <c:pt idx="352">
                  <c:v>1.1591400112366446E-2</c:v>
                </c:pt>
                <c:pt idx="353">
                  <c:v>1.1643984092311177E-2</c:v>
                </c:pt>
                <c:pt idx="354">
                  <c:v>1.1651718358915354E-2</c:v>
                </c:pt>
                <c:pt idx="355">
                  <c:v>1.1666819259013481E-2</c:v>
                </c:pt>
                <c:pt idx="356">
                  <c:v>1.1681924976183282E-2</c:v>
                </c:pt>
                <c:pt idx="357">
                  <c:v>1.1697033651171128E-2</c:v>
                </c:pt>
                <c:pt idx="358">
                  <c:v>1.1756725021973688E-2</c:v>
                </c:pt>
                <c:pt idx="359">
                  <c:v>1.17789055376438E-2</c:v>
                </c:pt>
                <c:pt idx="360">
                  <c:v>1.1793924467061836E-2</c:v>
                </c:pt>
                <c:pt idx="361">
                  <c:v>1.1823031626736874E-2</c:v>
                </c:pt>
                <c:pt idx="362">
                  <c:v>1.1830965462075248E-2</c:v>
                </c:pt>
                <c:pt idx="363">
                  <c:v>1.1868846802102808E-2</c:v>
                </c:pt>
                <c:pt idx="364">
                  <c:v>1.1883783999150245E-2</c:v>
                </c:pt>
                <c:pt idx="365">
                  <c:v>1.1898701170105689E-2</c:v>
                </c:pt>
                <c:pt idx="366">
                  <c:v>1.1927316851679099E-2</c:v>
                </c:pt>
                <c:pt idx="367">
                  <c:v>1.1935310281788111E-2</c:v>
                </c:pt>
                <c:pt idx="368">
                  <c:v>1.1972922586251926E-2</c:v>
                </c:pt>
                <c:pt idx="369">
                  <c:v>1.1987681171553582E-2</c:v>
                </c:pt>
                <c:pt idx="370">
                  <c:v>1.2002406920564318E-2</c:v>
                </c:pt>
                <c:pt idx="371">
                  <c:v>1.2030422112965962E-2</c:v>
                </c:pt>
                <c:pt idx="372">
                  <c:v>1.2038395570966576E-2</c:v>
                </c:pt>
                <c:pt idx="373">
                  <c:v>1.2075479061025554E-2</c:v>
                </c:pt>
                <c:pt idx="374">
                  <c:v>1.2089969355430955E-2</c:v>
                </c:pt>
                <c:pt idx="375">
                  <c:v>1.2104414000779893E-2</c:v>
                </c:pt>
                <c:pt idx="376">
                  <c:v>1.2131726373370936E-2</c:v>
                </c:pt>
                <c:pt idx="377">
                  <c:v>1.2139596943206141E-2</c:v>
                </c:pt>
                <c:pt idx="378">
                  <c:v>1.2175888419040146E-2</c:v>
                </c:pt>
                <c:pt idx="379">
                  <c:v>1.219002072578314E-2</c:v>
                </c:pt>
                <c:pt idx="380">
                  <c:v>1.220409456826217E-2</c:v>
                </c:pt>
                <c:pt idx="381">
                  <c:v>1.221182868735528E-2</c:v>
                </c:pt>
                <c:pt idx="382">
                  <c:v>1.2219542182700199E-2</c:v>
                </c:pt>
                <c:pt idx="383">
                  <c:v>1.2267403528920818E-2</c:v>
                </c:pt>
                <c:pt idx="384">
                  <c:v>1.2281149056658457E-2</c:v>
                </c:pt>
                <c:pt idx="385">
                  <c:v>1.2294835992275705E-2</c:v>
                </c:pt>
                <c:pt idx="386">
                  <c:v>1.2308464676268361E-2</c:v>
                </c:pt>
                <c:pt idx="387">
                  <c:v>1.2334127248460136E-2</c:v>
                </c:pt>
                <c:pt idx="388">
                  <c:v>1.2362403706414338E-2</c:v>
                </c:pt>
                <c:pt idx="389">
                  <c:v>1.2375746240223221E-2</c:v>
                </c:pt>
                <c:pt idx="390">
                  <c:v>1.2389032565681239E-2</c:v>
                </c:pt>
                <c:pt idx="391">
                  <c:v>1.2402263023383398E-2</c:v>
                </c:pt>
                <c:pt idx="392">
                  <c:v>1.2467589217314029E-2</c:v>
                </c:pt>
                <c:pt idx="393">
                  <c:v>1.2480491621724521E-2</c:v>
                </c:pt>
                <c:pt idx="394">
                  <c:v>1.2493340542918395E-2</c:v>
                </c:pt>
                <c:pt idx="395">
                  <c:v>1.251754121997346E-2</c:v>
                </c:pt>
                <c:pt idx="396">
                  <c:v>1.2544208209753752E-2</c:v>
                </c:pt>
                <c:pt idx="397">
                  <c:v>1.2556794825645224E-2</c:v>
                </c:pt>
                <c:pt idx="398">
                  <c:v>1.256933000272137E-2</c:v>
                </c:pt>
                <c:pt idx="399">
                  <c:v>1.2581814081760099E-2</c:v>
                </c:pt>
                <c:pt idx="400">
                  <c:v>1.261088921189237E-2</c:v>
                </c:pt>
                <c:pt idx="401">
                  <c:v>1.2648958530047123E-2</c:v>
                </c:pt>
                <c:pt idx="402">
                  <c:v>1.2661123941644061E-2</c:v>
                </c:pt>
                <c:pt idx="403">
                  <c:v>1.2684092613167169E-2</c:v>
                </c:pt>
                <c:pt idx="404">
                  <c:v>1.2690721962290881E-2</c:v>
                </c:pt>
                <c:pt idx="405">
                  <c:v>1.2721231223350539E-2</c:v>
                </c:pt>
                <c:pt idx="406">
                  <c:v>1.2733111097821112E-2</c:v>
                </c:pt>
                <c:pt idx="407">
                  <c:v>1.2744944569517587E-2</c:v>
                </c:pt>
                <c:pt idx="408">
                  <c:v>1.2767337672889165E-2</c:v>
                </c:pt>
                <c:pt idx="409">
                  <c:v>1.2773763952713535E-2</c:v>
                </c:pt>
                <c:pt idx="410">
                  <c:v>1.2803427755293436E-2</c:v>
                </c:pt>
                <c:pt idx="411">
                  <c:v>1.2814989931846774E-2</c:v>
                </c:pt>
                <c:pt idx="412">
                  <c:v>1.2826508079563195E-2</c:v>
                </c:pt>
                <c:pt idx="413">
                  <c:v>1.2848367335745183E-2</c:v>
                </c:pt>
                <c:pt idx="414">
                  <c:v>1.2854594589492493E-2</c:v>
                </c:pt>
                <c:pt idx="415">
                  <c:v>1.2883450257193932E-2</c:v>
                </c:pt>
                <c:pt idx="416">
                  <c:v>1.2894711354996256E-2</c:v>
                </c:pt>
                <c:pt idx="417">
                  <c:v>1.2905930798428731E-2</c:v>
                </c:pt>
                <c:pt idx="418">
                  <c:v>1.2927296687913224E-2</c:v>
                </c:pt>
                <c:pt idx="419">
                  <c:v>1.2933329581263822E-2</c:v>
                </c:pt>
                <c:pt idx="420">
                  <c:v>1.2972391716021022E-2</c:v>
                </c:pt>
                <c:pt idx="421">
                  <c:v>1.2978303374512969E-2</c:v>
                </c:pt>
                <c:pt idx="422">
                  <c:v>1.2989213803326568E-2</c:v>
                </c:pt>
                <c:pt idx="423">
                  <c:v>1.3010084661940828E-2</c:v>
                </c:pt>
                <c:pt idx="424">
                  <c:v>1.3032470706502649E-2</c:v>
                </c:pt>
                <c:pt idx="425">
                  <c:v>1.304319043527008E-2</c:v>
                </c:pt>
                <c:pt idx="426">
                  <c:v>1.3053873047656709E-2</c:v>
                </c:pt>
                <c:pt idx="427">
                  <c:v>1.3064518884895725E-2</c:v>
                </c:pt>
                <c:pt idx="428">
                  <c:v>1.3084975589528152E-2</c:v>
                </c:pt>
                <c:pt idx="429">
                  <c:v>1.3106741307321479E-2</c:v>
                </c:pt>
                <c:pt idx="430">
                  <c:v>1.3117208387614729E-2</c:v>
                </c:pt>
                <c:pt idx="431">
                  <c:v>1.3127640740342388E-2</c:v>
                </c:pt>
                <c:pt idx="432">
                  <c:v>1.313803870680009E-2</c:v>
                </c:pt>
                <c:pt idx="433">
                  <c:v>1.3158118144997637E-2</c:v>
                </c:pt>
                <c:pt idx="434">
                  <c:v>1.317929353614068E-2</c:v>
                </c:pt>
                <c:pt idx="435">
                  <c:v>1.3189524690984226E-2</c:v>
                </c:pt>
                <c:pt idx="436">
                  <c:v>1.3199723507513625E-2</c:v>
                </c:pt>
                <c:pt idx="437">
                  <c:v>1.320989032708474E-2</c:v>
                </c:pt>
                <c:pt idx="438">
                  <c:v>1.3239222601172117E-2</c:v>
                </c:pt>
                <c:pt idx="439">
                  <c:v>1.3255025240350484E-2</c:v>
                </c:pt>
                <c:pt idx="440">
                  <c:v>1.3260256418625806E-2</c:v>
                </c:pt>
                <c:pt idx="441">
                  <c:v>1.3270238425398651E-2</c:v>
                </c:pt>
                <c:pt idx="442">
                  <c:v>1.3280190824941191E-2</c:v>
                </c:pt>
                <c:pt idx="443">
                  <c:v>1.3285358009877572E-2</c:v>
                </c:pt>
                <c:pt idx="444">
                  <c:v>1.3324447639085676E-2</c:v>
                </c:pt>
                <c:pt idx="445">
                  <c:v>1.3334251458197799E-2</c:v>
                </c:pt>
                <c:pt idx="446">
                  <c:v>1.3344027879522199E-2</c:v>
                </c:pt>
                <c:pt idx="447">
                  <c:v>1.3363214157133011E-2</c:v>
                </c:pt>
                <c:pt idx="448">
                  <c:v>1.3368213711303678E-2</c:v>
                </c:pt>
                <c:pt idx="449">
                  <c:v>1.3392510906492527E-2</c:v>
                </c:pt>
                <c:pt idx="450">
                  <c:v>1.340213007349674E-2</c:v>
                </c:pt>
                <c:pt idx="451">
                  <c:v>1.3411724220252568E-2</c:v>
                </c:pt>
                <c:pt idx="452">
                  <c:v>1.3430665738564405E-2</c:v>
                </c:pt>
                <c:pt idx="453">
                  <c:v>1.3435521011937408E-2</c:v>
                </c:pt>
                <c:pt idx="454">
                  <c:v>1.3459331539332389E-2</c:v>
                </c:pt>
                <c:pt idx="455">
                  <c:v>1.3468782698115354E-2</c:v>
                </c:pt>
                <c:pt idx="456">
                  <c:v>1.3478211214556621E-2</c:v>
                </c:pt>
                <c:pt idx="457">
                  <c:v>1.3496938521134533E-2</c:v>
                </c:pt>
                <c:pt idx="458">
                  <c:v>1.3501659155323299E-2</c:v>
                </c:pt>
                <c:pt idx="459">
                  <c:v>1.3525026052445656E-2</c:v>
                </c:pt>
                <c:pt idx="460">
                  <c:v>1.3534325849419684E-2</c:v>
                </c:pt>
                <c:pt idx="461">
                  <c:v>1.3543605382311957E-2</c:v>
                </c:pt>
                <c:pt idx="462">
                  <c:v>1.3562147782269263E-2</c:v>
                </c:pt>
                <c:pt idx="463">
                  <c:v>1.3566744040476884E-2</c:v>
                </c:pt>
                <c:pt idx="464">
                  <c:v>1.3589710978064204E-2</c:v>
                </c:pt>
                <c:pt idx="465">
                  <c:v>1.3598876062073431E-2</c:v>
                </c:pt>
                <c:pt idx="466">
                  <c:v>1.3608023260600451E-2</c:v>
                </c:pt>
                <c:pt idx="467">
                  <c:v>1.3626408816476488E-2</c:v>
                </c:pt>
                <c:pt idx="468">
                  <c:v>1.3630891583422461E-2</c:v>
                </c:pt>
                <c:pt idx="469">
                  <c:v>1.3653502865185027E-2</c:v>
                </c:pt>
                <c:pt idx="470">
                  <c:v>1.3662549887421735E-2</c:v>
                </c:pt>
                <c:pt idx="471">
                  <c:v>1.367158140310481E-2</c:v>
                </c:pt>
                <c:pt idx="472">
                  <c:v>1.3689836934757026E-2</c:v>
                </c:pt>
                <c:pt idx="473">
                  <c:v>1.3694217716612628E-2</c:v>
                </c:pt>
                <c:pt idx="474">
                  <c:v>1.3716518279017468E-2</c:v>
                </c:pt>
                <c:pt idx="475">
                  <c:v>1.3725463892948075E-2</c:v>
                </c:pt>
                <c:pt idx="476">
                  <c:v>1.3734396379573847E-2</c:v>
                </c:pt>
                <c:pt idx="477">
                  <c:v>1.375254746408739E-2</c:v>
                </c:pt>
                <c:pt idx="478">
                  <c:v>1.3756838388415285E-2</c:v>
                </c:pt>
                <c:pt idx="479">
                  <c:v>1.3778873800493842E-2</c:v>
                </c:pt>
                <c:pt idx="480">
                  <c:v>1.3787734661795482E-2</c:v>
                </c:pt>
                <c:pt idx="481">
                  <c:v>1.3796584775352056E-2</c:v>
                </c:pt>
                <c:pt idx="482">
                  <c:v>1.3814655746964898E-2</c:v>
                </c:pt>
                <c:pt idx="483">
                  <c:v>1.3818869562667216E-2</c:v>
                </c:pt>
                <c:pt idx="484">
                  <c:v>1.3844862634413611E-2</c:v>
                </c:pt>
                <c:pt idx="485">
                  <c:v>1.3849030730440894E-2</c:v>
                </c:pt>
                <c:pt idx="486">
                  <c:v>1.3853190512774272E-2</c:v>
                </c:pt>
                <c:pt idx="487">
                  <c:v>1.386195722739492E-2</c:v>
                </c:pt>
                <c:pt idx="488">
                  <c:v>1.3892831997837835E-2</c:v>
                </c:pt>
                <c:pt idx="489">
                  <c:v>1.3896952487825708E-2</c:v>
                </c:pt>
                <c:pt idx="490">
                  <c:v>1.3905685131557986E-2</c:v>
                </c:pt>
                <c:pt idx="491">
                  <c:v>1.3914411998017184E-2</c:v>
                </c:pt>
                <c:pt idx="492">
                  <c:v>1.3923133432851809E-2</c:v>
                </c:pt>
                <c:pt idx="493">
                  <c:v>1.3953893711336691E-2</c:v>
                </c:pt>
                <c:pt idx="494">
                  <c:v>1.3957971769120689E-2</c:v>
                </c:pt>
                <c:pt idx="495">
                  <c:v>1.3966671230768262E-2</c:v>
                </c:pt>
                <c:pt idx="496">
                  <c:v>1.3975367334808574E-2</c:v>
                </c:pt>
                <c:pt idx="497">
                  <c:v>1.3984060426931325E-2</c:v>
                </c:pt>
                <c:pt idx="498">
                  <c:v>1.401475870439727E-2</c:v>
                </c:pt>
                <c:pt idx="499">
                  <c:v>1.4018809590263305E-2</c:v>
                </c:pt>
                <c:pt idx="500">
                  <c:v>1.4027492808362293E-2</c:v>
                </c:pt>
                <c:pt idx="501">
                  <c:v>1.403617508880999E-2</c:v>
                </c:pt>
                <c:pt idx="502">
                  <c:v>1.4044856777339534E-2</c:v>
                </c:pt>
                <c:pt idx="503">
                  <c:v>1.4075544904075291E-2</c:v>
                </c:pt>
                <c:pt idx="504">
                  <c:v>1.4079584527110823E-2</c:v>
                </c:pt>
                <c:pt idx="505">
                  <c:v>1.4088268442230661E-2</c:v>
                </c:pt>
                <c:pt idx="506">
                  <c:v>1.4096953839945785E-2</c:v>
                </c:pt>
                <c:pt idx="507">
                  <c:v>1.4105641066030974E-2</c:v>
                </c:pt>
                <c:pt idx="508">
                  <c:v>1.4141022859051078E-2</c:v>
                </c:pt>
                <c:pt idx="509">
                  <c:v>1.4145065992461682E-2</c:v>
                </c:pt>
                <c:pt idx="510">
                  <c:v>1.4153765455265378E-2</c:v>
                </c:pt>
                <c:pt idx="511">
                  <c:v>1.4162467092658348E-2</c:v>
                </c:pt>
                <c:pt idx="512">
                  <c:v>1.4171170904669539E-2</c:v>
                </c:pt>
                <c:pt idx="513">
                  <c:v>1.419729538868719E-2</c:v>
                </c:pt>
                <c:pt idx="514">
                  <c:v>1.4206007899447355E-2</c:v>
                </c:pt>
                <c:pt idx="515">
                  <c:v>1.4214722584964232E-2</c:v>
                </c:pt>
                <c:pt idx="516">
                  <c:v>1.422343944526543E-2</c:v>
                </c:pt>
                <c:pt idx="517">
                  <c:v>1.4232158480379892E-2</c:v>
                </c:pt>
                <c:pt idx="518">
                  <c:v>1.4293252623268192E-2</c:v>
                </c:pt>
                <c:pt idx="519">
                  <c:v>1.4354453342892998E-2</c:v>
                </c:pt>
                <c:pt idx="520">
                  <c:v>1.4411061872883059E-2</c:v>
                </c:pt>
                <c:pt idx="521">
                  <c:v>1.4472465738507806E-2</c:v>
                </c:pt>
                <c:pt idx="522">
                  <c:v>1.4533976194472666E-2</c:v>
                </c:pt>
                <c:pt idx="523">
                  <c:v>1.459559325034961E-2</c:v>
                </c:pt>
                <c:pt idx="524">
                  <c:v>1.4662055927815797E-2</c:v>
                </c:pt>
                <c:pt idx="525">
                  <c:v>1.4723896309545993E-2</c:v>
                </c:pt>
                <c:pt idx="526">
                  <c:v>1.4785843335398228E-2</c:v>
                </c:pt>
                <c:pt idx="527">
                  <c:v>1.4847897015067328E-2</c:v>
                </c:pt>
                <c:pt idx="528">
                  <c:v>1.4910057358263706E-2</c:v>
                </c:pt>
                <c:pt idx="529">
                  <c:v>1.4967534721901585E-2</c:v>
                </c:pt>
                <c:pt idx="530">
                  <c:v>1.5029898246583339E-2</c:v>
                </c:pt>
                <c:pt idx="531">
                  <c:v>1.5092368448355625E-2</c:v>
                </c:pt>
                <c:pt idx="532">
                  <c:v>1.5154945336941309E-2</c:v>
                </c:pt>
                <c:pt idx="533">
                  <c:v>1.5217628922079826E-2</c:v>
                </c:pt>
                <c:pt idx="534">
                  <c:v>1.5280419213528521E-2</c:v>
                </c:pt>
                <c:pt idx="535">
                  <c:v>1.5343316221059515E-2</c:v>
                </c:pt>
                <c:pt idx="536">
                  <c:v>1.5406319954463739E-2</c:v>
                </c:pt>
                <c:pt idx="537">
                  <c:v>1.548892309321742E-2</c:v>
                </c:pt>
                <c:pt idx="538">
                  <c:v>1.5552181528896087E-2</c:v>
                </c:pt>
                <c:pt idx="539">
                  <c:v>1.5615546784449897E-2</c:v>
                </c:pt>
                <c:pt idx="540">
                  <c:v>1.5679018869962761E-2</c:v>
                </c:pt>
                <c:pt idx="541">
                  <c:v>1.5769132029472784E-2</c:v>
                </c:pt>
                <c:pt idx="542">
                  <c:v>1.5832839121566602E-2</c:v>
                </c:pt>
                <c:pt idx="543">
                  <c:v>1.5896611268369616E-2</c:v>
                </c:pt>
                <c:pt idx="544">
                  <c:v>1.5960424105022124E-2</c:v>
                </c:pt>
                <c:pt idx="545">
                  <c:v>1.6029178492755571E-2</c:v>
                </c:pt>
                <c:pt idx="546">
                  <c:v>1.6092993533941665E-2</c:v>
                </c:pt>
                <c:pt idx="547">
                  <c:v>1.6156773454683079E-2</c:v>
                </c:pt>
                <c:pt idx="548">
                  <c:v>1.6220494008815027E-2</c:v>
                </c:pt>
                <c:pt idx="549">
                  <c:v>1.6284130947088121E-2</c:v>
                </c:pt>
                <c:pt idx="550">
                  <c:v>1.6342790790174151E-2</c:v>
                </c:pt>
                <c:pt idx="551">
                  <c:v>1.6406205980102104E-2</c:v>
                </c:pt>
                <c:pt idx="552">
                  <c:v>1.6469466829845045E-2</c:v>
                </c:pt>
                <c:pt idx="553">
                  <c:v>1.6537357449171113E-2</c:v>
                </c:pt>
                <c:pt idx="554">
                  <c:v>1.6600212462182202E-2</c:v>
                </c:pt>
                <c:pt idx="555">
                  <c:v>1.6662838299731367E-2</c:v>
                </c:pt>
                <c:pt idx="556">
                  <c:v>1.6725210691378261E-2</c:v>
                </c:pt>
                <c:pt idx="557">
                  <c:v>1.6787305363747691E-2</c:v>
                </c:pt>
                <c:pt idx="558">
                  <c:v>1.6849098040563528E-2</c:v>
                </c:pt>
                <c:pt idx="559">
                  <c:v>1.6910564442683525E-2</c:v>
                </c:pt>
                <c:pt idx="560">
                  <c:v>1.6971680288136295E-2</c:v>
                </c:pt>
                <c:pt idx="561">
                  <c:v>1.7032421292163605E-2</c:v>
                </c:pt>
                <c:pt idx="562">
                  <c:v>1.7092763167264425E-2</c:v>
                </c:pt>
                <c:pt idx="563">
                  <c:v>1.7139141136124927E-2</c:v>
                </c:pt>
                <c:pt idx="564">
                  <c:v>1.7198715542824997E-2</c:v>
                </c:pt>
                <c:pt idx="565">
                  <c:v>1.7257818965599442E-2</c:v>
                </c:pt>
                <c:pt idx="566">
                  <c:v>1.7316426708773803E-2</c:v>
                </c:pt>
                <c:pt idx="567">
                  <c:v>1.7378891825977242E-2</c:v>
                </c:pt>
                <c:pt idx="568">
                  <c:v>1.7436414089644043E-2</c:v>
                </c:pt>
                <c:pt idx="569">
                  <c:v>1.7493405299409737E-2</c:v>
                </c:pt>
                <c:pt idx="570">
                  <c:v>1.7549865410300319E-2</c:v>
                </c:pt>
                <c:pt idx="571">
                  <c:v>1.7605794377757708E-2</c:v>
                </c:pt>
                <c:pt idx="572">
                  <c:v>1.7661192157644178E-2</c:v>
                </c:pt>
                <c:pt idx="573">
                  <c:v>1.7711893234697528E-2</c:v>
                </c:pt>
                <c:pt idx="574">
                  <c:v>1.7766263831798836E-2</c:v>
                </c:pt>
                <c:pt idx="575">
                  <c:v>1.7824197936766022E-2</c:v>
                </c:pt>
                <c:pt idx="576">
                  <c:v>1.7877470533350585E-2</c:v>
                </c:pt>
                <c:pt idx="577">
                  <c:v>1.7930211727947842E-2</c:v>
                </c:pt>
                <c:pt idx="578">
                  <c:v>1.7982421478931171E-2</c:v>
                </c:pt>
                <c:pt idx="579">
                  <c:v>1.8048767338614189E-2</c:v>
                </c:pt>
                <c:pt idx="580">
                  <c:v>1.8095854574283084E-2</c:v>
                </c:pt>
                <c:pt idx="581">
                  <c:v>1.8146353344774036E-2</c:v>
                </c:pt>
                <c:pt idx="582">
                  <c:v>1.8196320520237959E-2</c:v>
                </c:pt>
                <c:pt idx="583">
                  <c:v>1.8245756061451141E-2</c:v>
                </c:pt>
                <c:pt idx="584">
                  <c:v>1.8294659929604953E-2</c:v>
                </c:pt>
                <c:pt idx="585">
                  <c:v>1.8343032086308528E-2</c:v>
                </c:pt>
                <c:pt idx="586">
                  <c:v>1.8390872493586539E-2</c:v>
                </c:pt>
                <c:pt idx="587">
                  <c:v>1.8438181113882315E-2</c:v>
                </c:pt>
                <c:pt idx="588">
                  <c:v>1.8492200954165143E-2</c:v>
                </c:pt>
                <c:pt idx="589">
                  <c:v>1.8549107456900086E-2</c:v>
                </c:pt>
                <c:pt idx="590">
                  <c:v>1.8594642032963564E-2</c:v>
                </c:pt>
                <c:pt idx="591">
                  <c:v>1.8639644556416372E-2</c:v>
                </c:pt>
                <c:pt idx="592">
                  <c:v>1.8684114990950643E-2</c:v>
                </c:pt>
                <c:pt idx="593">
                  <c:v>1.8717749591161886E-2</c:v>
                </c:pt>
                <c:pt idx="594">
                  <c:v>1.8761271153397971E-2</c:v>
                </c:pt>
                <c:pt idx="595">
                  <c:v>1.8804281106024539E-2</c:v>
                </c:pt>
                <c:pt idx="596">
                  <c:v>1.8846792469286923E-2</c:v>
                </c:pt>
                <c:pt idx="597">
                  <c:v>1.8898752190049321E-2</c:v>
                </c:pt>
                <c:pt idx="598">
                  <c:v>1.894022417578186E-2</c:v>
                </c:pt>
                <c:pt idx="599">
                  <c:v>1.8981240910701035E-2</c:v>
                </c:pt>
                <c:pt idx="600">
                  <c:v>1.9021815212142388E-2</c:v>
                </c:pt>
                <c:pt idx="601">
                  <c:v>1.9052326255510149E-2</c:v>
                </c:pt>
                <c:pt idx="602">
                  <c:v>1.9092119588396374E-2</c:v>
                </c:pt>
                <c:pt idx="603">
                  <c:v>1.9131505513332023E-2</c:v>
                </c:pt>
                <c:pt idx="604">
                  <c:v>1.9170497061551946E-2</c:v>
                </c:pt>
                <c:pt idx="605">
                  <c:v>1.9209107265539024E-2</c:v>
                </c:pt>
                <c:pt idx="606">
                  <c:v>1.9256687855745712E-2</c:v>
                </c:pt>
                <c:pt idx="607">
                  <c:v>1.9294524118570119E-2</c:v>
                </c:pt>
                <c:pt idx="608">
                  <c:v>1.9332020533097176E-2</c:v>
                </c:pt>
                <c:pt idx="609">
                  <c:v>1.9369189927905189E-2</c:v>
                </c:pt>
                <c:pt idx="610">
                  <c:v>1.9406045132703203E-2</c:v>
                </c:pt>
                <c:pt idx="611">
                  <c:v>1.9442598978309633E-2</c:v>
                </c:pt>
                <c:pt idx="612">
                  <c:v>1.9478864296632221E-2</c:v>
                </c:pt>
                <c:pt idx="613">
                  <c:v>1.9514853920648879E-2</c:v>
                </c:pt>
                <c:pt idx="614">
                  <c:v>1.9541589557607861E-2</c:v>
                </c:pt>
                <c:pt idx="615">
                  <c:v>1.9574116623447699E-2</c:v>
                </c:pt>
                <c:pt idx="616">
                  <c:v>1.9609404638774263E-2</c:v>
                </c:pt>
                <c:pt idx="617">
                  <c:v>1.9644467613658421E-2</c:v>
                </c:pt>
                <c:pt idx="618">
                  <c:v>1.967931866590919E-2</c:v>
                </c:pt>
                <c:pt idx="619">
                  <c:v>1.9716909767055094E-2</c:v>
                </c:pt>
                <c:pt idx="620">
                  <c:v>1.9763056898915558E-2</c:v>
                </c:pt>
                <c:pt idx="621">
                  <c:v>1.9785615525021189E-2</c:v>
                </c:pt>
                <c:pt idx="622">
                  <c:v>1.9819681400969565E-2</c:v>
                </c:pt>
                <c:pt idx="623">
                  <c:v>1.9850664203253623E-2</c:v>
                </c:pt>
                <c:pt idx="624">
                  <c:v>1.9884359217490565E-2</c:v>
                </c:pt>
                <c:pt idx="625">
                  <c:v>1.9917862872081665E-2</c:v>
                </c:pt>
                <c:pt idx="626">
                  <c:v>1.9951175157513341E-2</c:v>
                </c:pt>
                <c:pt idx="627">
                  <c:v>1.9984296064324548E-2</c:v>
                </c:pt>
                <c:pt idx="628">
                  <c:v>2.0020058004785228E-2</c:v>
                </c:pt>
                <c:pt idx="629">
                  <c:v>2.0052784241102059E-2</c:v>
                </c:pt>
                <c:pt idx="630">
                  <c:v>2.0085319062509984E-2</c:v>
                </c:pt>
                <c:pt idx="631">
                  <c:v>2.0127854288018956E-2</c:v>
                </c:pt>
                <c:pt idx="632">
                  <c:v>2.0151608803776134E-2</c:v>
                </c:pt>
                <c:pt idx="633">
                  <c:v>2.0183553894737839E-2</c:v>
                </c:pt>
                <c:pt idx="634">
                  <c:v>2.0215307541081577E-2</c:v>
                </c:pt>
                <c:pt idx="635">
                  <c:v>2.0246869733787611E-2</c:v>
                </c:pt>
                <c:pt idx="636">
                  <c:v>2.0278240463892309E-2</c:v>
                </c:pt>
                <c:pt idx="637">
                  <c:v>2.0309419722485036E-2</c:v>
                </c:pt>
                <c:pt idx="638">
                  <c:v>2.0340407500709926E-2</c:v>
                </c:pt>
                <c:pt idx="639">
                  <c:v>2.0371203789765441E-2</c:v>
                </c:pt>
                <c:pt idx="640">
                  <c:v>2.0401808580904814E-2</c:v>
                </c:pt>
                <c:pt idx="641">
                  <c:v>2.0440245361893976E-2</c:v>
                </c:pt>
                <c:pt idx="642">
                  <c:v>2.0470431136862997E-2</c:v>
                </c:pt>
                <c:pt idx="643">
                  <c:v>2.0500425361488266E-2</c:v>
                </c:pt>
                <c:pt idx="644">
                  <c:v>2.053022802711009E-2</c:v>
                </c:pt>
                <c:pt idx="645">
                  <c:v>2.0559839270749263E-2</c:v>
                </c:pt>
                <c:pt idx="646">
                  <c:v>2.0600772061816711E-2</c:v>
                </c:pt>
                <c:pt idx="647">
                  <c:v>2.0629919571907872E-2</c:v>
                </c:pt>
                <c:pt idx="648">
                  <c:v>2.0658879910500662E-2</c:v>
                </c:pt>
                <c:pt idx="649">
                  <c:v>2.0690228378727898E-2</c:v>
                </c:pt>
                <c:pt idx="650">
                  <c:v>2.0718807501229539E-2</c:v>
                </c:pt>
                <c:pt idx="651">
                  <c:v>2.0747203779963565E-2</c:v>
                </c:pt>
                <c:pt idx="652">
                  <c:v>2.0775418602258629E-2</c:v>
                </c:pt>
                <c:pt idx="653">
                  <c:v>2.0800922843527178E-2</c:v>
                </c:pt>
                <c:pt idx="654">
                  <c:v>2.0828789442471317E-2</c:v>
                </c:pt>
                <c:pt idx="655">
                  <c:v>2.0856478634230836E-2</c:v>
                </c:pt>
                <c:pt idx="656">
                  <c:v>2.0883991814214978E-2</c:v>
                </c:pt>
                <c:pt idx="657">
                  <c:v>2.0913819432563003E-2</c:v>
                </c:pt>
                <c:pt idx="658">
                  <c:v>2.0940974657220172E-2</c:v>
                </c:pt>
                <c:pt idx="659">
                  <c:v>2.0967958140257842E-2</c:v>
                </c:pt>
                <c:pt idx="660">
                  <c:v>2.0994771269995726E-2</c:v>
                </c:pt>
                <c:pt idx="661">
                  <c:v>2.1021415434871134E-2</c:v>
                </c:pt>
                <c:pt idx="662">
                  <c:v>2.1047892023438101E-2</c:v>
                </c:pt>
                <c:pt idx="663">
                  <c:v>2.107420242436827E-2</c:v>
                </c:pt>
                <c:pt idx="664">
                  <c:v>2.1100348026446045E-2</c:v>
                </c:pt>
                <c:pt idx="665">
                  <c:v>2.1126330218570345E-2</c:v>
                </c:pt>
                <c:pt idx="666">
                  <c:v>2.1144946869565601E-2</c:v>
                </c:pt>
                <c:pt idx="667">
                  <c:v>2.117063533468759E-2</c:v>
                </c:pt>
                <c:pt idx="668">
                  <c:v>2.1196164511355715E-2</c:v>
                </c:pt>
                <c:pt idx="669">
                  <c:v>2.1221535811882911E-2</c:v>
                </c:pt>
                <c:pt idx="670">
                  <c:v>2.1246750648685555E-2</c:v>
                </c:pt>
                <c:pt idx="671">
                  <c:v>2.1274164069655252E-2</c:v>
                </c:pt>
                <c:pt idx="672">
                  <c:v>2.1299058929800198E-2</c:v>
                </c:pt>
                <c:pt idx="673">
                  <c:v>2.1323798719587339E-2</c:v>
                </c:pt>
                <c:pt idx="674">
                  <c:v>2.1348383433331411E-2</c:v>
                </c:pt>
                <c:pt idx="675">
                  <c:v>2.1372813065380997E-2</c:v>
                </c:pt>
                <c:pt idx="676">
                  <c:v>2.1394781976669278E-2</c:v>
                </c:pt>
                <c:pt idx="677">
                  <c:v>2.1418911099612234E-2</c:v>
                </c:pt>
                <c:pt idx="678">
                  <c:v>2.1442885131999562E-2</c:v>
                </c:pt>
                <c:pt idx="679">
                  <c:v>2.1468980664878748E-2</c:v>
                </c:pt>
                <c:pt idx="680">
                  <c:v>2.1492634804948382E-2</c:v>
                </c:pt>
                <c:pt idx="681">
                  <c:v>2.1516133830169811E-2</c:v>
                </c:pt>
                <c:pt idx="682">
                  <c:v>2.1539477735141432E-2</c:v>
                </c:pt>
                <c:pt idx="683">
                  <c:v>2.1562666514497269E-2</c:v>
                </c:pt>
                <c:pt idx="684">
                  <c:v>2.1583472120259378E-2</c:v>
                </c:pt>
                <c:pt idx="685">
                  <c:v>2.1606360367302853E-2</c:v>
                </c:pt>
                <c:pt idx="686">
                  <c:v>2.1629093480942743E-2</c:v>
                </c:pt>
                <c:pt idx="687">
                  <c:v>2.1651671455982676E-2</c:v>
                </c:pt>
                <c:pt idx="688">
                  <c:v>2.167409428726122E-2</c:v>
                </c:pt>
                <c:pt idx="689">
                  <c:v>2.1696361969652751E-2</c:v>
                </c:pt>
                <c:pt idx="690">
                  <c:v>2.1718474498066583E-2</c:v>
                </c:pt>
                <c:pt idx="691">
                  <c:v>2.1740431867448739E-2</c:v>
                </c:pt>
                <c:pt idx="692">
                  <c:v>2.1768681322550717E-2</c:v>
                </c:pt>
                <c:pt idx="693">
                  <c:v>2.1790298954488019E-2</c:v>
                </c:pt>
                <c:pt idx="694">
                  <c:v>2.181176138752559E-2</c:v>
                </c:pt>
                <c:pt idx="695">
                  <c:v>2.1833068616675555E-2</c:v>
                </c:pt>
                <c:pt idx="696">
                  <c:v>2.1854220636703385E-2</c:v>
                </c:pt>
                <c:pt idx="697">
                  <c:v>2.1873118210963195E-2</c:v>
                </c:pt>
                <c:pt idx="698">
                  <c:v>2.1893968959155061E-2</c:v>
                </c:pt>
                <c:pt idx="699">
                  <c:v>2.1914663319591403E-2</c:v>
                </c:pt>
                <c:pt idx="700">
                  <c:v>2.1935200701098063E-2</c:v>
                </c:pt>
                <c:pt idx="701">
                  <c:v>2.1957639213518315E-2</c:v>
                </c:pt>
                <c:pt idx="702">
                  <c:v>2.1977850569090816E-2</c:v>
                </c:pt>
                <c:pt idx="703">
                  <c:v>2.1997903099349951E-2</c:v>
                </c:pt>
                <c:pt idx="704">
                  <c:v>2.2017796216301871E-2</c:v>
                </c:pt>
                <c:pt idx="705">
                  <c:v>2.2035512234553006E-2</c:v>
                </c:pt>
                <c:pt idx="706">
                  <c:v>2.2055095328593979E-2</c:v>
                </c:pt>
                <c:pt idx="707">
                  <c:v>2.207451730587456E-2</c:v>
                </c:pt>
                <c:pt idx="708">
                  <c:v>2.2093777575337516E-2</c:v>
                </c:pt>
                <c:pt idx="709">
                  <c:v>2.2112875545940217E-2</c:v>
                </c:pt>
                <c:pt idx="710">
                  <c:v>2.213377431285617E-2</c:v>
                </c:pt>
                <c:pt idx="711">
                  <c:v>2.2152535074142797E-2</c:v>
                </c:pt>
                <c:pt idx="712">
                  <c:v>2.217113171874666E-2</c:v>
                </c:pt>
                <c:pt idx="713">
                  <c:v>2.2189563658823221E-2</c:v>
                </c:pt>
                <c:pt idx="714">
                  <c:v>2.2207830306548212E-2</c:v>
                </c:pt>
                <c:pt idx="715">
                  <c:v>2.2225931074117185E-2</c:v>
                </c:pt>
                <c:pt idx="716">
                  <c:v>2.2243865373744634E-2</c:v>
                </c:pt>
                <c:pt idx="717">
                  <c:v>2.2261632617666186E-2</c:v>
                </c:pt>
                <c:pt idx="718">
                  <c:v>2.2273601558962939E-2</c:v>
                </c:pt>
                <c:pt idx="719">
                  <c:v>2.2291066251553165E-2</c:v>
                </c:pt>
                <c:pt idx="720">
                  <c:v>2.2308362184886237E-2</c:v>
                </c:pt>
                <c:pt idx="721">
                  <c:v>2.2325488761788078E-2</c:v>
                </c:pt>
                <c:pt idx="722">
                  <c:v>2.2342445385108795E-2</c:v>
                </c:pt>
                <c:pt idx="723">
                  <c:v>2.2361053694808466E-2</c:v>
                </c:pt>
                <c:pt idx="724">
                  <c:v>2.2377658013125079E-2</c:v>
                </c:pt>
                <c:pt idx="725">
                  <c:v>2.2394091677688927E-2</c:v>
                </c:pt>
                <c:pt idx="726">
                  <c:v>2.2410354684349279E-2</c:v>
                </c:pt>
                <c:pt idx="727">
                  <c:v>2.2426447028996828E-2</c:v>
                </c:pt>
                <c:pt idx="728">
                  <c:v>2.2440602518413053E-2</c:v>
                </c:pt>
                <c:pt idx="729">
                  <c:v>2.2456364754055734E-2</c:v>
                </c:pt>
                <c:pt idx="730">
                  <c:v>2.2471956325675897E-2</c:v>
                </c:pt>
                <c:pt idx="731">
                  <c:v>2.2489109706817462E-2</c:v>
                </c:pt>
                <c:pt idx="732">
                  <c:v>2.2504348681293584E-2</c:v>
                </c:pt>
                <c:pt idx="733">
                  <c:v>2.2519416970015239E-2</c:v>
                </c:pt>
                <c:pt idx="734">
                  <c:v>2.2534314569175477E-2</c:v>
                </c:pt>
                <c:pt idx="735">
                  <c:v>2.2551131384334816E-2</c:v>
                </c:pt>
                <c:pt idx="736">
                  <c:v>2.2563988733126508E-2</c:v>
                </c:pt>
                <c:pt idx="737">
                  <c:v>2.2578361164656398E-2</c:v>
                </c:pt>
                <c:pt idx="738">
                  <c:v>2.2592562901515737E-2</c:v>
                </c:pt>
                <c:pt idx="739">
                  <c:v>2.2606593940136699E-2</c:v>
                </c:pt>
                <c:pt idx="740">
                  <c:v>2.2620454276994436E-2</c:v>
                </c:pt>
                <c:pt idx="741">
                  <c:v>2.26341439086062E-2</c:v>
                </c:pt>
                <c:pt idx="742">
                  <c:v>2.2647662831533567E-2</c:v>
                </c:pt>
                <c:pt idx="743">
                  <c:v>2.2661011042379761E-2</c:v>
                </c:pt>
                <c:pt idx="744">
                  <c:v>2.2678936600013914E-2</c:v>
                </c:pt>
                <c:pt idx="745">
                  <c:v>2.2691909197517721E-2</c:v>
                </c:pt>
                <c:pt idx="746">
                  <c:v>2.2704711042013378E-2</c:v>
                </c:pt>
                <c:pt idx="747">
                  <c:v>2.2717342130231286E-2</c:v>
                </c:pt>
                <c:pt idx="748">
                  <c:v>2.2729802462415016E-2</c:v>
                </c:pt>
                <c:pt idx="749">
                  <c:v>2.2740568633471788E-2</c:v>
                </c:pt>
                <c:pt idx="750">
                  <c:v>2.2752707253131006E-2</c:v>
                </c:pt>
                <c:pt idx="751">
                  <c:v>2.2764689468449888E-2</c:v>
                </c:pt>
                <c:pt idx="752">
                  <c:v>2.2776522453720058E-2</c:v>
                </c:pt>
                <c:pt idx="753">
                  <c:v>2.2789704435224278E-2</c:v>
                </c:pt>
                <c:pt idx="754">
                  <c:v>2.2801254093067803E-2</c:v>
                </c:pt>
                <c:pt idx="755">
                  <c:v>2.281267682297785E-2</c:v>
                </c:pt>
                <c:pt idx="756">
                  <c:v>2.2823979761468376E-2</c:v>
                </c:pt>
                <c:pt idx="757">
                  <c:v>2.2833700043424061E-2</c:v>
                </c:pt>
                <c:pt idx="758">
                  <c:v>2.2844788319511113E-2</c:v>
                </c:pt>
                <c:pt idx="759">
                  <c:v>2.2855777590988134E-2</c:v>
                </c:pt>
                <c:pt idx="760">
                  <c:v>2.2866675033635254E-2</c:v>
                </c:pt>
                <c:pt idx="761">
                  <c:v>2.2877487823403552E-2</c:v>
                </c:pt>
                <c:pt idx="762">
                  <c:v>2.2889681439961295E-2</c:v>
                </c:pt>
                <c:pt idx="763">
                  <c:v>2.2900345675802677E-2</c:v>
                </c:pt>
                <c:pt idx="764">
                  <c:v>2.2910947218614648E-2</c:v>
                </c:pt>
                <c:pt idx="765">
                  <c:v>2.2921493206432549E-2</c:v>
                </c:pt>
                <c:pt idx="766">
                  <c:v>2.2931990777447207E-2</c:v>
                </c:pt>
                <c:pt idx="767">
                  <c:v>2.2942447070000958E-2</c:v>
                </c:pt>
                <c:pt idx="768">
                  <c:v>2.295286922258943E-2</c:v>
                </c:pt>
                <c:pt idx="769">
                  <c:v>2.2963264373857581E-2</c:v>
                </c:pt>
                <c:pt idx="770">
                  <c:v>2.2969254361076646E-2</c:v>
                </c:pt>
                <c:pt idx="771">
                  <c:v>2.2979612159896683E-2</c:v>
                </c:pt>
                <c:pt idx="772">
                  <c:v>2.2989964002553456E-2</c:v>
                </c:pt>
                <c:pt idx="773">
                  <c:v>2.3000317145240479E-2</c:v>
                </c:pt>
                <c:pt idx="774">
                  <c:v>2.3010678844298152E-2</c:v>
                </c:pt>
                <c:pt idx="775">
                  <c:v>2.3022525920295397E-2</c:v>
                </c:pt>
                <c:pt idx="776">
                  <c:v>2.3032921372482244E-2</c:v>
                </c:pt>
                <c:pt idx="777">
                  <c:v>2.3043333676014854E-2</c:v>
                </c:pt>
                <c:pt idx="778">
                  <c:v>2.3053762831152399E-2</c:v>
                </c:pt>
                <c:pt idx="779">
                  <c:v>2.3062731081551144E-2</c:v>
                </c:pt>
                <c:pt idx="780">
                  <c:v>2.3073192079516844E-2</c:v>
                </c:pt>
                <c:pt idx="781">
                  <c:v>2.3083669928491812E-2</c:v>
                </c:pt>
                <c:pt idx="782">
                  <c:v>2.3094164628735755E-2</c:v>
                </c:pt>
                <c:pt idx="783">
                  <c:v>2.3106161390007356E-2</c:v>
                </c:pt>
                <c:pt idx="784">
                  <c:v>2.3116691660236225E-2</c:v>
                </c:pt>
                <c:pt idx="785">
                  <c:v>2.3127238783894014E-2</c:v>
                </c:pt>
                <c:pt idx="786">
                  <c:v>2.3137802761243012E-2</c:v>
                </c:pt>
                <c:pt idx="787">
                  <c:v>2.3148383592546843E-2</c:v>
                </c:pt>
                <c:pt idx="788">
                  <c:v>2.3157486721405753E-2</c:v>
                </c:pt>
                <c:pt idx="789">
                  <c:v>2.3168099387821311E-2</c:v>
                </c:pt>
                <c:pt idx="790">
                  <c:v>2.317872890759334E-2</c:v>
                </c:pt>
                <c:pt idx="791">
                  <c:v>2.3189375280985584E-2</c:v>
                </c:pt>
                <c:pt idx="792">
                  <c:v>2.3200038508260881E-2</c:v>
                </c:pt>
                <c:pt idx="793">
                  <c:v>2.3210718589682516E-2</c:v>
                </c:pt>
                <c:pt idx="794">
                  <c:v>2.3221415525515578E-2</c:v>
                </c:pt>
                <c:pt idx="795">
                  <c:v>2.3232129316024239E-2</c:v>
                </c:pt>
                <c:pt idx="796">
                  <c:v>2.3247389445070068E-2</c:v>
                </c:pt>
                <c:pt idx="797">
                  <c:v>2.3258142600654313E-2</c:v>
                </c:pt>
                <c:pt idx="798">
                  <c:v>2.3268912615912261E-2</c:v>
                </c:pt>
                <c:pt idx="799">
                  <c:v>2.3279699491114365E-2</c:v>
                </c:pt>
                <c:pt idx="800">
                  <c:v>2.3290503226531947E-2</c:v>
                </c:pt>
                <c:pt idx="801">
                  <c:v>2.3299803856557597E-2</c:v>
                </c:pt>
                <c:pt idx="802">
                  <c:v>2.3310635254188361E-2</c:v>
                </c:pt>
                <c:pt idx="803">
                  <c:v>2.3321475472243534E-2</c:v>
                </c:pt>
                <c:pt idx="804">
                  <c:v>2.3332320182064721E-2</c:v>
                </c:pt>
                <c:pt idx="805">
                  <c:v>2.3344685116971364E-2</c:v>
                </c:pt>
                <c:pt idx="806">
                  <c:v>2.3355524717396121E-2</c:v>
                </c:pt>
                <c:pt idx="807">
                  <c:v>2.3366355345531133E-2</c:v>
                </c:pt>
                <c:pt idx="808">
                  <c:v>2.3377172695589685E-2</c:v>
                </c:pt>
                <c:pt idx="809">
                  <c:v>2.3386459598156786E-2</c:v>
                </c:pt>
                <c:pt idx="810">
                  <c:v>2.3397240351569006E-2</c:v>
                </c:pt>
                <c:pt idx="811">
                  <c:v>2.3407995293547285E-2</c:v>
                </c:pt>
                <c:pt idx="812">
                  <c:v>2.3418720094693632E-2</c:v>
                </c:pt>
                <c:pt idx="813">
                  <c:v>2.342941042551927E-2</c:v>
                </c:pt>
                <c:pt idx="814">
                  <c:v>2.3441556820645054E-2</c:v>
                </c:pt>
                <c:pt idx="815">
                  <c:v>2.3452160654408985E-2</c:v>
                </c:pt>
                <c:pt idx="816">
                  <c:v>2.3462716760506635E-2</c:v>
                </c:pt>
                <c:pt idx="817">
                  <c:v>2.3473220832337729E-2</c:v>
                </c:pt>
                <c:pt idx="818">
                  <c:v>2.3483668563216115E-2</c:v>
                </c:pt>
                <c:pt idx="819">
                  <c:v>2.3494055646368413E-2</c:v>
                </c:pt>
                <c:pt idx="820">
                  <c:v>2.3504377774939765E-2</c:v>
                </c:pt>
                <c:pt idx="821">
                  <c:v>2.3514630641990299E-2</c:v>
                </c:pt>
                <c:pt idx="822">
                  <c:v>2.352335782909163E-2</c:v>
                </c:pt>
                <c:pt idx="823">
                  <c:v>2.3532018734637599E-2</c:v>
                </c:pt>
                <c:pt idx="824">
                  <c:v>2.3542050264749412E-2</c:v>
                </c:pt>
                <c:pt idx="825">
                  <c:v>2.3551995423681249E-2</c:v>
                </c:pt>
                <c:pt idx="826">
                  <c:v>2.3561849857361056E-2</c:v>
                </c:pt>
                <c:pt idx="827">
                  <c:v>2.3573031214568014E-2</c:v>
                </c:pt>
                <c:pt idx="828">
                  <c:v>2.3582688265347075E-2</c:v>
                </c:pt>
                <c:pt idx="829">
                  <c:v>2.3592248984281614E-2</c:v>
                </c:pt>
                <c:pt idx="830">
                  <c:v>2.3601713370000485E-2</c:v>
                </c:pt>
                <c:pt idx="831">
                  <c:v>2.360968476033808E-2</c:v>
                </c:pt>
                <c:pt idx="832">
                  <c:v>2.3618962760123929E-2</c:v>
                </c:pt>
                <c:pt idx="833">
                  <c:v>2.3628144428728813E-2</c:v>
                </c:pt>
                <c:pt idx="834">
                  <c:v>2.3637229764844406E-2</c:v>
                </c:pt>
                <c:pt idx="835">
                  <c:v>2.3646218767177089E-2</c:v>
                </c:pt>
                <c:pt idx="836">
                  <c:v>2.3656476611852779E-2</c:v>
                </c:pt>
                <c:pt idx="837">
                  <c:v>2.3665266627881227E-2</c:v>
                </c:pt>
                <c:pt idx="838">
                  <c:v>2.3673960300235938E-2</c:v>
                </c:pt>
                <c:pt idx="839">
                  <c:v>2.3682557627670218E-2</c:v>
                </c:pt>
                <c:pt idx="840">
                  <c:v>2.368971872774717E-2</c:v>
                </c:pt>
                <c:pt idx="841">
                  <c:v>2.3698129700966644E-2</c:v>
                </c:pt>
                <c:pt idx="842">
                  <c:v>2.3706444331726362E-2</c:v>
                </c:pt>
                <c:pt idx="843">
                  <c:v>2.3714662618842686E-2</c:v>
                </c:pt>
                <c:pt idx="844">
                  <c:v>2.3722784561143562E-2</c:v>
                </c:pt>
                <c:pt idx="845">
                  <c:v>2.3730810157472523E-2</c:v>
                </c:pt>
                <c:pt idx="846">
                  <c:v>2.3738739406685572E-2</c:v>
                </c:pt>
                <c:pt idx="847">
                  <c:v>2.37465723076534E-2</c:v>
                </c:pt>
                <c:pt idx="848">
                  <c:v>2.3754308859260512E-2</c:v>
                </c:pt>
                <c:pt idx="849">
                  <c:v>2.3764513718205853E-2</c:v>
                </c:pt>
                <c:pt idx="850">
                  <c:v>2.3772044777910679E-2</c:v>
                </c:pt>
                <c:pt idx="851">
                  <c:v>2.3779479472664854E-2</c:v>
                </c:pt>
                <c:pt idx="852">
                  <c:v>2.3786817801398918E-2</c:v>
                </c:pt>
                <c:pt idx="853">
                  <c:v>2.3792803350821744E-2</c:v>
                </c:pt>
                <c:pt idx="854">
                  <c:v>2.3799956092237461E-2</c:v>
                </c:pt>
                <c:pt idx="855">
                  <c:v>2.380701466991713E-2</c:v>
                </c:pt>
                <c:pt idx="856">
                  <c:v>2.3813980622337496E-2</c:v>
                </c:pt>
                <c:pt idx="857">
                  <c:v>2.3822088298447359E-2</c:v>
                </c:pt>
                <c:pt idx="858">
                  <c:v>2.3828868164092493E-2</c:v>
                </c:pt>
                <c:pt idx="859">
                  <c:v>2.3835560187784325E-2</c:v>
                </c:pt>
                <c:pt idx="860">
                  <c:v>2.3842165899861635E-2</c:v>
                </c:pt>
                <c:pt idx="861">
                  <c:v>2.3848686830695357E-2</c:v>
                </c:pt>
                <c:pt idx="862">
                  <c:v>2.3853917365296049E-2</c:v>
                </c:pt>
                <c:pt idx="863">
                  <c:v>2.3860278021019088E-2</c:v>
                </c:pt>
                <c:pt idx="864">
                  <c:v>2.3866558360465993E-2</c:v>
                </c:pt>
                <c:pt idx="865">
                  <c:v>2.387395335007805E-2</c:v>
                </c:pt>
                <c:pt idx="866">
                  <c:v>2.3880073331313176E-2</c:v>
                </c:pt>
                <c:pt idx="867">
                  <c:v>2.3886117714154012E-2</c:v>
                </c:pt>
                <c:pt idx="868">
                  <c:v>2.3892088029174547E-2</c:v>
                </c:pt>
                <c:pt idx="869">
                  <c:v>2.3897985806974317E-2</c:v>
                </c:pt>
                <c:pt idx="870">
                  <c:v>2.3903812578178845E-2</c:v>
                </c:pt>
                <c:pt idx="871">
                  <c:v>2.3909569873439646E-2</c:v>
                </c:pt>
                <c:pt idx="872">
                  <c:v>2.3915259223432891E-2</c:v>
                </c:pt>
                <c:pt idx="873">
                  <c:v>2.3920882158858549E-2</c:v>
                </c:pt>
                <c:pt idx="874">
                  <c:v>2.3926440210440804E-2</c:v>
                </c:pt>
                <c:pt idx="875">
                  <c:v>2.3928473256295806E-2</c:v>
                </c:pt>
                <c:pt idx="876">
                  <c:v>2.3933917229074848E-2</c:v>
                </c:pt>
                <c:pt idx="877">
                  <c:v>2.3939300853094821E-2</c:v>
                </c:pt>
                <c:pt idx="878">
                  <c:v>2.3944625684252221E-2</c:v>
                </c:pt>
                <c:pt idx="879">
                  <c:v>2.395103274346929E-2</c:v>
                </c:pt>
                <c:pt idx="880">
                  <c:v>2.3956240442102053E-2</c:v>
                </c:pt>
                <c:pt idx="881">
                  <c:v>2.3961392010997961E-2</c:v>
                </c:pt>
                <c:pt idx="882">
                  <c:v>2.3966487449729509E-2</c:v>
                </c:pt>
                <c:pt idx="883">
                  <c:v>2.3971526757874992E-2</c:v>
                </c:pt>
                <c:pt idx="884">
                  <c:v>2.3975388846735616E-2</c:v>
                </c:pt>
                <c:pt idx="885">
                  <c:v>2.398031957988692E-2</c:v>
                </c:pt>
                <c:pt idx="886">
                  <c:v>2.3985194184840346E-2</c:v>
                </c:pt>
                <c:pt idx="887">
                  <c:v>2.3990012661192897E-2</c:v>
                </c:pt>
                <c:pt idx="888">
                  <c:v>2.3995881325325093E-2</c:v>
                </c:pt>
                <c:pt idx="889">
                  <c:v>2.4000583841330778E-2</c:v>
                </c:pt>
                <c:pt idx="890">
                  <c:v>2.4005230223919569E-2</c:v>
                </c:pt>
                <c:pt idx="891">
                  <c:v>2.4011121662016417E-2</c:v>
                </c:pt>
                <c:pt idx="892">
                  <c:v>2.4014549312589801E-2</c:v>
                </c:pt>
                <c:pt idx="893">
                  <c:v>2.4019014971678933E-2</c:v>
                </c:pt>
                <c:pt idx="894">
                  <c:v>2.4023424499376694E-2</c:v>
                </c:pt>
                <c:pt idx="895">
                  <c:v>2.4027777895319048E-2</c:v>
                </c:pt>
                <c:pt idx="896">
                  <c:v>2.4032075159146887E-2</c:v>
                </c:pt>
                <c:pt idx="897">
                  <c:v>2.4036316290504674E-2</c:v>
                </c:pt>
                <c:pt idx="898">
                  <c:v>2.4040501289043156E-2</c:v>
                </c:pt>
                <c:pt idx="899">
                  <c:v>2.4044630154417101E-2</c:v>
                </c:pt>
                <c:pt idx="900">
                  <c:v>2.4049763469302935E-2</c:v>
                </c:pt>
                <c:pt idx="901">
                  <c:v>2.4056944954762675E-2</c:v>
                </c:pt>
                <c:pt idx="902">
                  <c:v>2.4060890413915421E-2</c:v>
                </c:pt>
                <c:pt idx="903">
                  <c:v>2.406477972393015E-2</c:v>
                </c:pt>
                <c:pt idx="904">
                  <c:v>2.4068612884477855E-2</c:v>
                </c:pt>
                <c:pt idx="905">
                  <c:v>2.4072391392403612E-2</c:v>
                </c:pt>
                <c:pt idx="906">
                  <c:v>2.4076122733253193E-2</c:v>
                </c:pt>
                <c:pt idx="907">
                  <c:v>2.4079835388905114E-2</c:v>
                </c:pt>
                <c:pt idx="908">
                  <c:v>2.4083484858054591E-2</c:v>
                </c:pt>
                <c:pt idx="909">
                  <c:v>2.4088158350250643E-2</c:v>
                </c:pt>
                <c:pt idx="910">
                  <c:v>2.4091785397224473E-2</c:v>
                </c:pt>
                <c:pt idx="911">
                  <c:v>2.4095414355267845E-2</c:v>
                </c:pt>
                <c:pt idx="912">
                  <c:v>2.4099054255754117E-2</c:v>
                </c:pt>
                <c:pt idx="913">
                  <c:v>2.4101655368614635E-2</c:v>
                </c:pt>
                <c:pt idx="914">
                  <c:v>2.4105337664540653E-2</c:v>
                </c:pt>
                <c:pt idx="915">
                  <c:v>2.4109057212329834E-2</c:v>
                </c:pt>
                <c:pt idx="916">
                  <c:v>2.4112823092371612E-2</c:v>
                </c:pt>
                <c:pt idx="917">
                  <c:v>2.4118824727582897E-2</c:v>
                </c:pt>
                <c:pt idx="918">
                  <c:v>2.4121629215185441E-2</c:v>
                </c:pt>
                <c:pt idx="919">
                  <c:v>2.4125598596837678E-2</c:v>
                </c:pt>
                <c:pt idx="920">
                  <c:v>2.4129651174381483E-2</c:v>
                </c:pt>
                <c:pt idx="921">
                  <c:v>2.4133795979837704E-2</c:v>
                </c:pt>
                <c:pt idx="922">
                  <c:v>2.4138042045315281E-2</c:v>
                </c:pt>
                <c:pt idx="923">
                  <c:v>2.4142398403013896E-2</c:v>
                </c:pt>
                <c:pt idx="924">
                  <c:v>2.414687408522749E-2</c:v>
                </c:pt>
                <c:pt idx="925">
                  <c:v>2.4151478124352196E-2</c:v>
                </c:pt>
                <c:pt idx="926">
                  <c:v>2.4152648556959713E-2</c:v>
                </c:pt>
                <c:pt idx="927">
                  <c:v>2.4157497458741163E-2</c:v>
                </c:pt>
                <c:pt idx="928">
                  <c:v>2.4162501356505741E-2</c:v>
                </c:pt>
                <c:pt idx="929">
                  <c:v>2.4167669430957623E-2</c:v>
                </c:pt>
                <c:pt idx="930">
                  <c:v>2.4174252515986996E-2</c:v>
                </c:pt>
                <c:pt idx="931">
                  <c:v>2.4179787516596774E-2</c:v>
                </c:pt>
                <c:pt idx="932">
                  <c:v>2.4185503757929435E-2</c:v>
                </c:pt>
                <c:pt idx="933">
                  <c:v>2.4191401241516849E-2</c:v>
                </c:pt>
                <c:pt idx="934">
                  <c:v>2.4197479968938083E-2</c:v>
                </c:pt>
                <c:pt idx="935">
                  <c:v>2.4203739941821182E-2</c:v>
                </c:pt>
                <c:pt idx="936">
                  <c:v>2.4208859465547478E-2</c:v>
                </c:pt>
                <c:pt idx="937">
                  <c:v>2.4215468552031515E-2</c:v>
                </c:pt>
                <c:pt idx="938">
                  <c:v>2.4223607350257404E-2</c:v>
                </c:pt>
                <c:pt idx="939">
                  <c:v>2.4230592322244605E-2</c:v>
                </c:pt>
                <c:pt idx="940">
                  <c:v>2.423775854856423E-2</c:v>
                </c:pt>
                <c:pt idx="941">
                  <c:v>2.4245106031135565E-2</c:v>
                </c:pt>
                <c:pt idx="942">
                  <c:v>2.4252634771926882E-2</c:v>
                </c:pt>
                <c:pt idx="943">
                  <c:v>2.4260344772955425E-2</c:v>
                </c:pt>
                <c:pt idx="944">
                  <c:v>2.4266806938171088E-2</c:v>
                </c:pt>
                <c:pt idx="945">
                  <c:v>2.4274865985458048E-2</c:v>
                </c:pt>
                <c:pt idx="946">
                  <c:v>2.4283106286999964E-2</c:v>
                </c:pt>
                <c:pt idx="947">
                  <c:v>2.4291527844991802E-2</c:v>
                </c:pt>
                <c:pt idx="948">
                  <c:v>2.430013066167689E-2</c:v>
                </c:pt>
                <c:pt idx="949">
                  <c:v>2.4308914739347803E-2</c:v>
                </c:pt>
                <c:pt idx="950">
                  <c:v>2.4317880080344589E-2</c:v>
                </c:pt>
                <c:pt idx="951">
                  <c:v>2.4327026687054755E-2</c:v>
                </c:pt>
                <c:pt idx="952">
                  <c:v>2.4340970522474192E-2</c:v>
                </c:pt>
                <c:pt idx="953">
                  <c:v>2.4350520411928481E-2</c:v>
                </c:pt>
                <c:pt idx="954">
                  <c:v>2.4360251611934024E-2</c:v>
                </c:pt>
                <c:pt idx="955">
                  <c:v>2.4370164125126145E-2</c:v>
                </c:pt>
                <c:pt idx="956">
                  <c:v>2.4378663517972559E-2</c:v>
                </c:pt>
                <c:pt idx="957">
                  <c:v>2.4388920190736293E-2</c:v>
                </c:pt>
                <c:pt idx="958">
                  <c:v>2.4399335886598483E-2</c:v>
                </c:pt>
                <c:pt idx="959">
                  <c:v>2.440989110792852E-2</c:v>
                </c:pt>
                <c:pt idx="960">
                  <c:v>2.442056635671979E-2</c:v>
                </c:pt>
                <c:pt idx="961">
                  <c:v>2.4432969555828566E-2</c:v>
                </c:pt>
                <c:pt idx="962">
                  <c:v>2.4443825897467318E-2</c:v>
                </c:pt>
                <c:pt idx="963">
                  <c:v>2.4454741654841915E-2</c:v>
                </c:pt>
                <c:pt idx="964">
                  <c:v>2.4465697432987574E-2</c:v>
                </c:pt>
                <c:pt idx="965">
                  <c:v>2.447506055462529E-2</c:v>
                </c:pt>
                <c:pt idx="966">
                  <c:v>2.4486046487649227E-2</c:v>
                </c:pt>
                <c:pt idx="967">
                  <c:v>2.4497015950746038E-2</c:v>
                </c:pt>
                <c:pt idx="968">
                  <c:v>2.4507949442607462E-2</c:v>
                </c:pt>
                <c:pt idx="969">
                  <c:v>2.4520397782016659E-2</c:v>
                </c:pt>
                <c:pt idx="970">
                  <c:v>2.4531186366917805E-2</c:v>
                </c:pt>
                <c:pt idx="971">
                  <c:v>2.4541879196047382E-2</c:v>
                </c:pt>
                <c:pt idx="972">
                  <c:v>2.4552456871105383E-2</c:v>
                </c:pt>
                <c:pt idx="973">
                  <c:v>2.4562899993398887E-2</c:v>
                </c:pt>
                <c:pt idx="974">
                  <c:v>2.4573189163858391E-2</c:v>
                </c:pt>
                <c:pt idx="975">
                  <c:v>2.4583304983047023E-2</c:v>
                </c:pt>
                <c:pt idx="976">
                  <c:v>2.4593228051180395E-2</c:v>
                </c:pt>
                <c:pt idx="977">
                  <c:v>2.460293896814288E-2</c:v>
                </c:pt>
                <c:pt idx="978">
                  <c:v>2.4608203099877532E-2</c:v>
                </c:pt>
                <c:pt idx="979">
                  <c:v>2.4617498064580419E-2</c:v>
                </c:pt>
                <c:pt idx="980">
                  <c:v>2.4626523694833979E-2</c:v>
                </c:pt>
                <c:pt idx="981">
                  <c:v>2.4635260271931671E-2</c:v>
                </c:pt>
                <c:pt idx="982">
                  <c:v>2.4645004937428491E-2</c:v>
                </c:pt>
                <c:pt idx="983">
                  <c:v>2.4653084615206312E-2</c:v>
                </c:pt>
                <c:pt idx="984">
                  <c:v>2.4660835775758221E-2</c:v>
                </c:pt>
                <c:pt idx="985">
                  <c:v>2.466825841532002E-2</c:v>
                </c:pt>
                <c:pt idx="986">
                  <c:v>2.467535253028915E-2</c:v>
                </c:pt>
                <c:pt idx="987">
                  <c:v>2.4682118117220708E-2</c:v>
                </c:pt>
                <c:pt idx="988">
                  <c:v>2.468737617614325E-2</c:v>
                </c:pt>
                <c:pt idx="989">
                  <c:v>2.4693507752192437E-2</c:v>
                </c:pt>
                <c:pt idx="990">
                  <c:v>2.4699310813013561E-2</c:v>
                </c:pt>
                <c:pt idx="991">
                  <c:v>2.4705895121273136E-2</c:v>
                </c:pt>
                <c:pt idx="992">
                  <c:v>2.4711018021938435E-2</c:v>
                </c:pt>
                <c:pt idx="993">
                  <c:v>2.4715812377250759E-2</c:v>
                </c:pt>
                <c:pt idx="994">
                  <c:v>2.4720278184882913E-2</c:v>
                </c:pt>
                <c:pt idx="995">
                  <c:v>2.4724415442666244E-2</c:v>
                </c:pt>
                <c:pt idx="996">
                  <c:v>2.4727230212347018E-2</c:v>
                </c:pt>
                <c:pt idx="997">
                  <c:v>2.4730733597001328E-2</c:v>
                </c:pt>
                <c:pt idx="998">
                  <c:v>2.4733908448453221E-2</c:v>
                </c:pt>
                <c:pt idx="999">
                  <c:v>2.473675476517042E-2</c:v>
                </c:pt>
                <c:pt idx="1000">
                  <c:v>2.4739272545778727E-2</c:v>
                </c:pt>
                <c:pt idx="1001">
                  <c:v>2.4741461789061996E-2</c:v>
                </c:pt>
                <c:pt idx="1002">
                  <c:v>2.474332249396349E-2</c:v>
                </c:pt>
                <c:pt idx="1003">
                  <c:v>2.474485465958454E-2</c:v>
                </c:pt>
                <c:pt idx="1004">
                  <c:v>2.4748474046987125E-2</c:v>
                </c:pt>
                <c:pt idx="1005">
                  <c:v>2.4749278892937671E-2</c:v>
                </c:pt>
                <c:pt idx="1006">
                  <c:v>2.4749755131422736E-2</c:v>
                </c:pt>
                <c:pt idx="1007">
                  <c:v>2.4749902762207995E-2</c:v>
                </c:pt>
                <c:pt idx="1008">
                  <c:v>2.4749721791477632E-2</c:v>
                </c:pt>
                <c:pt idx="1009">
                  <c:v>2.4748528607957093E-2</c:v>
                </c:pt>
                <c:pt idx="1010">
                  <c:v>2.4747729043794582E-2</c:v>
                </c:pt>
                <c:pt idx="1011">
                  <c:v>2.4746626782327464E-2</c:v>
                </c:pt>
                <c:pt idx="1012">
                  <c:v>2.4745234767866026E-2</c:v>
                </c:pt>
                <c:pt idx="1013">
                  <c:v>2.4744179660475256E-2</c:v>
                </c:pt>
                <c:pt idx="1014">
                  <c:v>2.4742232551317623E-2</c:v>
                </c:pt>
                <c:pt idx="1015">
                  <c:v>2.4740035922823166E-2</c:v>
                </c:pt>
                <c:pt idx="1016">
                  <c:v>2.4737602650089945E-2</c:v>
                </c:pt>
                <c:pt idx="1017">
                  <c:v>2.4734381456987916E-2</c:v>
                </c:pt>
                <c:pt idx="1018">
                  <c:v>2.4731522759039719E-2</c:v>
                </c:pt>
                <c:pt idx="1019">
                  <c:v>2.4728464919905588E-2</c:v>
                </c:pt>
                <c:pt idx="1020">
                  <c:v>2.4725220884177473E-2</c:v>
                </c:pt>
                <c:pt idx="1021">
                  <c:v>2.4721803596415882E-2</c:v>
                </c:pt>
                <c:pt idx="1022">
                  <c:v>2.4718754491531578E-2</c:v>
                </c:pt>
                <c:pt idx="1023">
                  <c:v>2.4715025212202132E-2</c:v>
                </c:pt>
                <c:pt idx="1024">
                  <c:v>2.4711162289169971E-2</c:v>
                </c:pt>
                <c:pt idx="1025">
                  <c:v>2.4707178597291775E-2</c:v>
                </c:pt>
                <c:pt idx="1026">
                  <c:v>2.4703087011345382E-2</c:v>
                </c:pt>
                <c:pt idx="1027">
                  <c:v>2.4698900406022295E-2</c:v>
                </c:pt>
                <c:pt idx="1028">
                  <c:v>2.4694631655922852E-2</c:v>
                </c:pt>
                <c:pt idx="1029">
                  <c:v>2.4690293635546506E-2</c:v>
                </c:pt>
                <c:pt idx="1030">
                  <c:v>2.4684875812273126E-2</c:v>
                </c:pt>
                <c:pt idx="1031">
                  <c:v>2.4680438013667847E-2</c:v>
                </c:pt>
                <c:pt idx="1032">
                  <c:v>2.4675969127095056E-2</c:v>
                </c:pt>
                <c:pt idx="1033">
                  <c:v>2.467148216635066E-2</c:v>
                </c:pt>
                <c:pt idx="1034">
                  <c:v>2.4666990145113896E-2</c:v>
                </c:pt>
                <c:pt idx="1035">
                  <c:v>2.4663017547339884E-2</c:v>
                </c:pt>
                <c:pt idx="1036">
                  <c:v>2.4658542319457622E-2</c:v>
                </c:pt>
                <c:pt idx="1037">
                  <c:v>2.4654076904318024E-2</c:v>
                </c:pt>
                <c:pt idx="1038">
                  <c:v>2.4649621301856432E-2</c:v>
                </c:pt>
                <c:pt idx="1039">
                  <c:v>2.4644661070095775E-2</c:v>
                </c:pt>
                <c:pt idx="1040">
                  <c:v>2.4640224689607589E-2</c:v>
                </c:pt>
                <c:pt idx="1041">
                  <c:v>2.4635798120896991E-2</c:v>
                </c:pt>
                <c:pt idx="1042">
                  <c:v>2.463138136389852E-2</c:v>
                </c:pt>
                <c:pt idx="1043">
                  <c:v>2.4627490477447916E-2</c:v>
                </c:pt>
                <c:pt idx="1044">
                  <c:v>2.4623093749695166E-2</c:v>
                </c:pt>
                <c:pt idx="1045">
                  <c:v>2.4618706834168246E-2</c:v>
                </c:pt>
                <c:pt idx="1046">
                  <c:v>2.4614329730804706E-2</c:v>
                </c:pt>
                <c:pt idx="1047">
                  <c:v>2.4609339341771015E-2</c:v>
                </c:pt>
                <c:pt idx="1048">
                  <c:v>2.4604465109778578E-2</c:v>
                </c:pt>
                <c:pt idx="1049">
                  <c:v>2.4600118434587894E-2</c:v>
                </c:pt>
                <c:pt idx="1050">
                  <c:v>2.4595781570592778E-2</c:v>
                </c:pt>
                <c:pt idx="1051">
                  <c:v>2.4591454517729996E-2</c:v>
                </c:pt>
                <c:pt idx="1052">
                  <c:v>2.4587137275937202E-2</c:v>
                </c:pt>
                <c:pt idx="1053">
                  <c:v>2.4582829845151612E-2</c:v>
                </c:pt>
                <c:pt idx="1054">
                  <c:v>2.4578532225311773E-2</c:v>
                </c:pt>
                <c:pt idx="1055">
                  <c:v>2.4574244416354002E-2</c:v>
                </c:pt>
                <c:pt idx="1056">
                  <c:v>2.4571009383811408E-2</c:v>
                </c:pt>
                <c:pt idx="1057">
                  <c:v>2.456674202703011E-2</c:v>
                </c:pt>
                <c:pt idx="1058">
                  <c:v>2.4562484482348042E-2</c:v>
                </c:pt>
                <c:pt idx="1059">
                  <c:v>2.4558236749702221E-2</c:v>
                </c:pt>
                <c:pt idx="1060">
                  <c:v>2.4553998829030976E-2</c:v>
                </c:pt>
                <c:pt idx="1061">
                  <c:v>2.4549247122234087E-2</c:v>
                </c:pt>
                <c:pt idx="1062">
                  <c:v>2.4545028406483795E-2</c:v>
                </c:pt>
                <c:pt idx="1063">
                  <c:v>2.4540819501822908E-2</c:v>
                </c:pt>
                <c:pt idx="1064">
                  <c:v>2.4536620408189429E-2</c:v>
                </c:pt>
                <c:pt idx="1065">
                  <c:v>2.4532956403120594E-2</c:v>
                </c:pt>
                <c:pt idx="1066">
                  <c:v>2.4528777352996557E-2</c:v>
                </c:pt>
                <c:pt idx="1067">
                  <c:v>2.4524608114415435E-2</c:v>
                </c:pt>
                <c:pt idx="1068">
                  <c:v>2.4520448687316006E-2</c:v>
                </c:pt>
                <c:pt idx="1069">
                  <c:v>2.4515772103302892E-2</c:v>
                </c:pt>
                <c:pt idx="1070">
                  <c:v>2.4511631874556596E-2</c:v>
                </c:pt>
                <c:pt idx="1071">
                  <c:v>2.4507501456412548E-2</c:v>
                </c:pt>
                <c:pt idx="1072">
                  <c:v>2.4503380848811398E-2</c:v>
                </c:pt>
                <c:pt idx="1073">
                  <c:v>2.4499270051692033E-2</c:v>
                </c:pt>
                <c:pt idx="1074">
                  <c:v>2.4495698162431946E-2</c:v>
                </c:pt>
                <c:pt idx="1075">
                  <c:v>2.4491607414005925E-2</c:v>
                </c:pt>
                <c:pt idx="1076">
                  <c:v>2.4487526476578845E-2</c:v>
                </c:pt>
                <c:pt idx="1077">
                  <c:v>2.4483455350090361E-2</c:v>
                </c:pt>
                <c:pt idx="1078">
                  <c:v>2.4479394034480125E-2</c:v>
                </c:pt>
                <c:pt idx="1079">
                  <c:v>2.4475342529690001E-2</c:v>
                </c:pt>
                <c:pt idx="1080">
                  <c:v>2.4471300835659199E-2</c:v>
                </c:pt>
                <c:pt idx="1081">
                  <c:v>2.446726895232958E-2</c:v>
                </c:pt>
                <c:pt idx="1082">
                  <c:v>2.4462181864525548E-2</c:v>
                </c:pt>
                <c:pt idx="1083">
                  <c:v>2.4457635892491277E-2</c:v>
                </c:pt>
                <c:pt idx="1084">
                  <c:v>2.4453632138692651E-2</c:v>
                </c:pt>
                <c:pt idx="1085">
                  <c:v>2.4449638193283288E-2</c:v>
                </c:pt>
                <c:pt idx="1086">
                  <c:v>2.444565405620408E-2</c:v>
                </c:pt>
                <c:pt idx="1087">
                  <c:v>2.444221431060364E-2</c:v>
                </c:pt>
                <c:pt idx="1088">
                  <c:v>2.4438250226773085E-2</c:v>
                </c:pt>
                <c:pt idx="1089">
                  <c:v>2.443429595179265E-2</c:v>
                </c:pt>
                <c:pt idx="1090">
                  <c:v>2.4430351485604448E-2</c:v>
                </c:pt>
                <c:pt idx="1091">
                  <c:v>2.4425880493766504E-2</c:v>
                </c:pt>
                <c:pt idx="1092">
                  <c:v>2.4421955205471805E-2</c:v>
                </c:pt>
                <c:pt idx="1093">
                  <c:v>2.4418039725109645E-2</c:v>
                </c:pt>
                <c:pt idx="1094">
                  <c:v>2.4414134052622261E-2</c:v>
                </c:pt>
                <c:pt idx="1095">
                  <c:v>2.4410238187954129E-2</c:v>
                </c:pt>
                <c:pt idx="1096">
                  <c:v>2.4406890669937988E-2</c:v>
                </c:pt>
                <c:pt idx="1097">
                  <c:v>2.4403014863707453E-2</c:v>
                </c:pt>
                <c:pt idx="1098">
                  <c:v>2.439914886581716E-2</c:v>
                </c:pt>
                <c:pt idx="1099">
                  <c:v>2.4395292676210559E-2</c:v>
                </c:pt>
                <c:pt idx="1100">
                  <c:v>2.4390905979943724E-2</c:v>
                </c:pt>
                <c:pt idx="1101">
                  <c:v>2.438706896101751E-2</c:v>
                </c:pt>
                <c:pt idx="1102">
                  <c:v>2.4383241749520088E-2</c:v>
                </c:pt>
                <c:pt idx="1103">
                  <c:v>2.4379424345397287E-2</c:v>
                </c:pt>
                <c:pt idx="1104">
                  <c:v>2.4375616748593579E-2</c:v>
                </c:pt>
                <c:pt idx="1105">
                  <c:v>2.4371818959054339E-2</c:v>
                </c:pt>
                <c:pt idx="1106">
                  <c:v>2.4368030976724488E-2</c:v>
                </c:pt>
                <c:pt idx="1107">
                  <c:v>2.4364252801549403E-2</c:v>
                </c:pt>
                <c:pt idx="1108">
                  <c:v>2.4362116334965198E-2</c:v>
                </c:pt>
                <c:pt idx="1109">
                  <c:v>2.4358359127806675E-2</c:v>
                </c:pt>
                <c:pt idx="1110">
                  <c:v>2.4354611729694935E-2</c:v>
                </c:pt>
                <c:pt idx="1111">
                  <c:v>2.4350874140574037E-2</c:v>
                </c:pt>
                <c:pt idx="1112">
                  <c:v>2.4347146360391123E-2</c:v>
                </c:pt>
                <c:pt idx="1113">
                  <c:v>2.4342882090923619E-2</c:v>
                </c:pt>
                <c:pt idx="1114">
                  <c:v>2.4339173473657664E-2</c:v>
                </c:pt>
                <c:pt idx="1115">
                  <c:v>2.4335474664481518E-2</c:v>
                </c:pt>
                <c:pt idx="1116">
                  <c:v>2.4331785663342036E-2</c:v>
                </c:pt>
                <c:pt idx="1117">
                  <c:v>2.4328654591620164E-2</c:v>
                </c:pt>
                <c:pt idx="1118">
                  <c:v>2.4324985663916422E-2</c:v>
                </c:pt>
                <c:pt idx="1119">
                  <c:v>2.4321326544770098E-2</c:v>
                </c:pt>
                <c:pt idx="1120">
                  <c:v>2.4317677234127897E-2</c:v>
                </c:pt>
                <c:pt idx="1121">
                  <c:v>2.4314037731936085E-2</c:v>
                </c:pt>
                <c:pt idx="1122">
                  <c:v>2.4309857622265355E-2</c:v>
                </c:pt>
                <c:pt idx="1123">
                  <c:v>2.4306237275882957E-2</c:v>
                </c:pt>
                <c:pt idx="1124">
                  <c:v>2.4302626737110734E-2</c:v>
                </c:pt>
                <c:pt idx="1125">
                  <c:v>2.429902600589599E-2</c:v>
                </c:pt>
                <c:pt idx="1126">
                  <c:v>2.429598734587668E-2</c:v>
                </c:pt>
                <c:pt idx="1127">
                  <c:v>2.4292406693274118E-2</c:v>
                </c:pt>
                <c:pt idx="1128">
                  <c:v>2.4288835848752393E-2</c:v>
                </c:pt>
                <c:pt idx="1129">
                  <c:v>2.4285274812258641E-2</c:v>
                </c:pt>
                <c:pt idx="1130">
                  <c:v>2.4281723583740894E-2</c:v>
                </c:pt>
                <c:pt idx="1131">
                  <c:v>2.4278182163147172E-2</c:v>
                </c:pt>
                <c:pt idx="1132">
                  <c:v>2.4274650550425502E-2</c:v>
                </c:pt>
                <c:pt idx="1133">
                  <c:v>2.4271128745524347E-2</c:v>
                </c:pt>
                <c:pt idx="1134">
                  <c:v>2.4267060756452942E-2</c:v>
                </c:pt>
                <c:pt idx="1135">
                  <c:v>2.4262445384418175E-2</c:v>
                </c:pt>
                <c:pt idx="1136">
                  <c:v>2.4258951593630337E-2</c:v>
                </c:pt>
                <c:pt idx="1137">
                  <c:v>2.425546760842559E-2</c:v>
                </c:pt>
                <c:pt idx="1138">
                  <c:v>2.4251993428754233E-2</c:v>
                </c:pt>
                <c:pt idx="1139">
                  <c:v>2.4249087259039476E-2</c:v>
                </c:pt>
                <c:pt idx="1140">
                  <c:v>2.42456331625895E-2</c:v>
                </c:pt>
                <c:pt idx="1141">
                  <c:v>2.4242188872198891E-2</c:v>
                </c:pt>
                <c:pt idx="1142">
                  <c:v>2.4238754387817779E-2</c:v>
                </c:pt>
                <c:pt idx="1143">
                  <c:v>2.423476961164572E-2</c:v>
                </c:pt>
                <c:pt idx="1144">
                  <c:v>2.4231354264126471E-2</c:v>
                </c:pt>
                <c:pt idx="1145">
                  <c:v>2.4227948721793142E-2</c:v>
                </c:pt>
                <c:pt idx="1146">
                  <c:v>2.4224552984596033E-2</c:v>
                </c:pt>
                <c:pt idx="1147">
                  <c:v>2.4221167052486781E-2</c:v>
                </c:pt>
                <c:pt idx="1148">
                  <c:v>2.4218353404954925E-2</c:v>
                </c:pt>
                <c:pt idx="1149">
                  <c:v>2.4214987561255376E-2</c:v>
                </c:pt>
                <c:pt idx="1150">
                  <c:v>2.421163152317167E-2</c:v>
                </c:pt>
                <c:pt idx="1151">
                  <c:v>2.4207808057889052E-2</c:v>
                </c:pt>
                <c:pt idx="1152">
                  <c:v>2.4203908565888787E-2</c:v>
                </c:pt>
                <c:pt idx="1153">
                  <c:v>2.4200582863967004E-2</c:v>
                </c:pt>
                <c:pt idx="1154">
                  <c:v>2.4197266966787846E-2</c:v>
                </c:pt>
                <c:pt idx="1155">
                  <c:v>2.4193960874303408E-2</c:v>
                </c:pt>
                <c:pt idx="1156">
                  <c:v>2.4190664586465779E-2</c:v>
                </c:pt>
                <c:pt idx="1157">
                  <c:v>2.4187378103227488E-2</c:v>
                </c:pt>
                <c:pt idx="1158">
                  <c:v>2.4184101424541526E-2</c:v>
                </c:pt>
                <c:pt idx="1159">
                  <c:v>2.4180834550359978E-2</c:v>
                </c:pt>
                <c:pt idx="1160">
                  <c:v>2.417871422012443E-2</c:v>
                </c:pt>
                <c:pt idx="1161">
                  <c:v>2.4177175034343405E-2</c:v>
                </c:pt>
                <c:pt idx="1162">
                  <c:v>2.4173940010289406E-2</c:v>
                </c:pt>
                <c:pt idx="1163">
                  <c:v>2.4170714793904674E-2</c:v>
                </c:pt>
                <c:pt idx="1164">
                  <c:v>2.4167499385141279E-2</c:v>
                </c:pt>
                <c:pt idx="1165">
                  <c:v>2.416258076630598E-2</c:v>
                </c:pt>
                <c:pt idx="1166">
                  <c:v>2.4159382518494851E-2</c:v>
                </c:pt>
                <c:pt idx="1167">
                  <c:v>2.4156191565213925E-2</c:v>
                </c:pt>
                <c:pt idx="1168">
                  <c:v>2.415300630855827E-2</c:v>
                </c:pt>
                <c:pt idx="1169">
                  <c:v>2.415153669553672E-2</c:v>
                </c:pt>
                <c:pt idx="1170">
                  <c:v>2.4148356283445391E-2</c:v>
                </c:pt>
                <c:pt idx="1171">
                  <c:v>2.4145176244316849E-2</c:v>
                </c:pt>
                <c:pt idx="1172">
                  <c:v>2.4141995005750847E-2</c:v>
                </c:pt>
                <c:pt idx="1173">
                  <c:v>2.4137109548685417E-2</c:v>
                </c:pt>
                <c:pt idx="1174">
                  <c:v>2.4133924916337677E-2</c:v>
                </c:pt>
                <c:pt idx="1175">
                  <c:v>2.4130734795561489E-2</c:v>
                </c:pt>
                <c:pt idx="1176">
                  <c:v>2.4127537588532085E-2</c:v>
                </c:pt>
                <c:pt idx="1177">
                  <c:v>2.412433169743532E-2</c:v>
                </c:pt>
                <c:pt idx="1178">
                  <c:v>2.4122794333051187E-2</c:v>
                </c:pt>
                <c:pt idx="1179">
                  <c:v>2.4119560672075806E-2</c:v>
                </c:pt>
                <c:pt idx="1180">
                  <c:v>2.4116313232829201E-2</c:v>
                </c:pt>
                <c:pt idx="1181">
                  <c:v>2.411305044300394E-2</c:v>
                </c:pt>
                <c:pt idx="1182">
                  <c:v>2.4109770730301738E-2</c:v>
                </c:pt>
                <c:pt idx="1183">
                  <c:v>2.4106472522437819E-2</c:v>
                </c:pt>
                <c:pt idx="1184">
                  <c:v>2.4103154247136122E-2</c:v>
                </c:pt>
                <c:pt idx="1185">
                  <c:v>2.4099814332132354E-2</c:v>
                </c:pt>
                <c:pt idx="1186">
                  <c:v>2.4094824260318216E-2</c:v>
                </c:pt>
                <c:pt idx="1187">
                  <c:v>2.4090362813545301E-2</c:v>
                </c:pt>
                <c:pt idx="1188">
                  <c:v>2.4086960873858861E-2</c:v>
                </c:pt>
                <c:pt idx="1189">
                  <c:v>2.4083531126126441E-2</c:v>
                </c:pt>
                <c:pt idx="1190">
                  <c:v>2.4080071955230896E-2</c:v>
                </c:pt>
                <c:pt idx="1191">
                  <c:v>2.4077112324618122E-2</c:v>
                </c:pt>
                <c:pt idx="1192">
                  <c:v>2.4073587711762143E-2</c:v>
                </c:pt>
                <c:pt idx="1193">
                  <c:v>2.407003113591135E-2</c:v>
                </c:pt>
                <c:pt idx="1194">
                  <c:v>2.406644259723318E-2</c:v>
                </c:pt>
                <c:pt idx="1195">
                  <c:v>2.4062301606847455E-2</c:v>
                </c:pt>
                <c:pt idx="1196">
                  <c:v>2.4058651665222065E-2</c:v>
                </c:pt>
                <c:pt idx="1197">
                  <c:v>2.4054969763328982E-2</c:v>
                </c:pt>
                <c:pt idx="1198">
                  <c:v>2.4051255901340152E-2</c:v>
                </c:pt>
                <c:pt idx="1199">
                  <c:v>2.4047510079431098E-2</c:v>
                </c:pt>
                <c:pt idx="1200">
                  <c:v>2.4044240155405204E-2</c:v>
                </c:pt>
                <c:pt idx="1201">
                  <c:v>2.4040427881772328E-2</c:v>
                </c:pt>
                <c:pt idx="1202">
                  <c:v>2.4036583646711684E-2</c:v>
                </c:pt>
                <c:pt idx="1203">
                  <c:v>2.4032151099004095E-2</c:v>
                </c:pt>
                <c:pt idx="1204">
                  <c:v>2.4027741022849262E-2</c:v>
                </c:pt>
                <c:pt idx="1205">
                  <c:v>2.4023798879630895E-2</c:v>
                </c:pt>
                <c:pt idx="1206">
                  <c:v>2.4019824777781883E-2</c:v>
                </c:pt>
                <c:pt idx="1207">
                  <c:v>2.4015818717489836E-2</c:v>
                </c:pt>
                <c:pt idx="1208">
                  <c:v>2.4011780698941478E-2</c:v>
                </c:pt>
                <c:pt idx="1209">
                  <c:v>2.4007710722328456E-2</c:v>
                </c:pt>
                <c:pt idx="1210">
                  <c:v>2.4003608787840622E-2</c:v>
                </c:pt>
                <c:pt idx="1211">
                  <c:v>2.3999474895670964E-2</c:v>
                </c:pt>
                <c:pt idx="1212">
                  <c:v>2.39957860151861E-2</c:v>
                </c:pt>
                <c:pt idx="1213">
                  <c:v>2.3993007544204595E-2</c:v>
                </c:pt>
                <c:pt idx="1214">
                  <c:v>2.3988767541794524E-2</c:v>
                </c:pt>
                <c:pt idx="1215">
                  <c:v>2.3984495574391348E-2</c:v>
                </c:pt>
                <c:pt idx="1216">
                  <c:v>2.3980191642200093E-2</c:v>
                </c:pt>
                <c:pt idx="1217">
                  <c:v>2.3975855745427103E-2</c:v>
                </c:pt>
                <c:pt idx="1218">
                  <c:v>2.3968058483646287E-2</c:v>
                </c:pt>
                <c:pt idx="1219">
                  <c:v>2.3963645535520751E-2</c:v>
                </c:pt>
                <c:pt idx="1220">
                  <c:v>2.3959200627599087E-2</c:v>
                </c:pt>
                <c:pt idx="1221">
                  <c:v>2.3955175718184864E-2</c:v>
                </c:pt>
                <c:pt idx="1222">
                  <c:v>2.3950664314249959E-2</c:v>
                </c:pt>
                <c:pt idx="1223">
                  <c:v>2.3946120949143373E-2</c:v>
                </c:pt>
                <c:pt idx="1224">
                  <c:v>2.3941545623082254E-2</c:v>
                </c:pt>
                <c:pt idx="1225">
                  <c:v>2.3936496698498923E-2</c:v>
                </c:pt>
                <c:pt idx="1226">
                  <c:v>2.3931860036290373E-2</c:v>
                </c:pt>
                <c:pt idx="1227">
                  <c:v>2.3927191415795902E-2</c:v>
                </c:pt>
                <c:pt idx="1228">
                  <c:v>2.3922490837237832E-2</c:v>
                </c:pt>
                <c:pt idx="1229">
                  <c:v>2.3918620642476386E-2</c:v>
                </c:pt>
                <c:pt idx="1230">
                  <c:v>2.3913422499020755E-2</c:v>
                </c:pt>
                <c:pt idx="1231">
                  <c:v>2.3908623452484585E-2</c:v>
                </c:pt>
                <c:pt idx="1232">
                  <c:v>2.3903792446785272E-2</c:v>
                </c:pt>
                <c:pt idx="1233">
                  <c:v>2.3898929482153622E-2</c:v>
                </c:pt>
                <c:pt idx="1234">
                  <c:v>2.3894034558822202E-2</c:v>
                </c:pt>
                <c:pt idx="1235">
                  <c:v>2.3889107677024023E-2</c:v>
                </c:pt>
                <c:pt idx="1236">
                  <c:v>2.3884148836995172E-2</c:v>
                </c:pt>
                <c:pt idx="1237">
                  <c:v>2.3879158038972628E-2</c:v>
                </c:pt>
                <c:pt idx="1238">
                  <c:v>2.387331930111988E-2</c:v>
                </c:pt>
                <c:pt idx="1239">
                  <c:v>2.3868269809731422E-2</c:v>
                </c:pt>
                <c:pt idx="1240">
                  <c:v>2.386318836504921E-2</c:v>
                </c:pt>
                <c:pt idx="1241">
                  <c:v>2.3858074967313268E-2</c:v>
                </c:pt>
                <c:pt idx="1242">
                  <c:v>2.38533272685355E-2</c:v>
                </c:pt>
                <c:pt idx="1243">
                  <c:v>2.3848147346666904E-2</c:v>
                </c:pt>
                <c:pt idx="1244">
                  <c:v>2.3842935470490299E-2</c:v>
                </c:pt>
                <c:pt idx="1245">
                  <c:v>2.3837691640252366E-2</c:v>
                </c:pt>
                <c:pt idx="1246">
                  <c:v>2.3832415856202445E-2</c:v>
                </c:pt>
                <c:pt idx="1247">
                  <c:v>2.3826723580414863E-2</c:v>
                </c:pt>
                <c:pt idx="1248">
                  <c:v>2.3821386518155661E-2</c:v>
                </c:pt>
                <c:pt idx="1249">
                  <c:v>2.3816017504817232E-2</c:v>
                </c:pt>
                <c:pt idx="1250">
                  <c:v>2.3810616540654733E-2</c:v>
                </c:pt>
                <c:pt idx="1251">
                  <c:v>2.38055576376013E-2</c:v>
                </c:pt>
                <c:pt idx="1252">
                  <c:v>2.3800090135996613E-2</c:v>
                </c:pt>
                <c:pt idx="1253">
                  <c:v>2.3794590682366501E-2</c:v>
                </c:pt>
                <c:pt idx="1254">
                  <c:v>2.3789059276971815E-2</c:v>
                </c:pt>
                <c:pt idx="1255">
                  <c:v>2.378349592007651E-2</c:v>
                </c:pt>
                <c:pt idx="1256">
                  <c:v>2.3777539802757795E-2</c:v>
                </c:pt>
                <c:pt idx="1257">
                  <c:v>2.377191519005285E-2</c:v>
                </c:pt>
                <c:pt idx="1258">
                  <c:v>2.3766258628606107E-2</c:v>
                </c:pt>
                <c:pt idx="1259">
                  <c:v>2.3760570118686524E-2</c:v>
                </c:pt>
                <c:pt idx="1260">
                  <c:v>2.3754849660561739E-2</c:v>
                </c:pt>
                <c:pt idx="1261">
                  <c:v>2.374909725450294E-2</c:v>
                </c:pt>
                <c:pt idx="1262">
                  <c:v>2.3743312900780879E-2</c:v>
                </c:pt>
                <c:pt idx="1263">
                  <c:v>2.3737496599668974E-2</c:v>
                </c:pt>
                <c:pt idx="1264">
                  <c:v>2.3732327277996536E-2</c:v>
                </c:pt>
                <c:pt idx="1265">
                  <c:v>2.3726441758509284E-2</c:v>
                </c:pt>
                <c:pt idx="1266">
                  <c:v>2.3720524288560793E-2</c:v>
                </c:pt>
                <c:pt idx="1267">
                  <c:v>2.3714574868435166E-2</c:v>
                </c:pt>
                <c:pt idx="1268">
                  <c:v>2.3708593498414744E-2</c:v>
                </c:pt>
                <c:pt idx="1269">
                  <c:v>2.3702254166648853E-2</c:v>
                </c:pt>
                <c:pt idx="1270">
                  <c:v>2.3696211569796073E-2</c:v>
                </c:pt>
                <c:pt idx="1271">
                  <c:v>2.3690137025853271E-2</c:v>
                </c:pt>
                <c:pt idx="1272">
                  <c:v>2.3684030535108324E-2</c:v>
                </c:pt>
                <c:pt idx="1273">
                  <c:v>2.3678207409958508E-2</c:v>
                </c:pt>
                <c:pt idx="1274">
                  <c:v>2.3672034346627086E-2</c:v>
                </c:pt>
                <c:pt idx="1275">
                  <c:v>2.3665829335434953E-2</c:v>
                </c:pt>
                <c:pt idx="1276">
                  <c:v>2.3659592376676343E-2</c:v>
                </c:pt>
                <c:pt idx="1277">
                  <c:v>2.365301888955873E-2</c:v>
                </c:pt>
                <c:pt idx="1278">
                  <c:v>2.3646720724146673E-2</c:v>
                </c:pt>
                <c:pt idx="1279">
                  <c:v>2.3640390613994491E-2</c:v>
                </c:pt>
                <c:pt idx="1280">
                  <c:v>2.3634028559404236E-2</c:v>
                </c:pt>
                <c:pt idx="1281">
                  <c:v>2.3627634560676611E-2</c:v>
                </c:pt>
                <c:pt idx="1282">
                  <c:v>2.3621499742038303E-2</c:v>
                </c:pt>
                <c:pt idx="1283">
                  <c:v>2.3615039158747578E-2</c:v>
                </c:pt>
                <c:pt idx="1284">
                  <c:v>2.3608546630317358E-2</c:v>
                </c:pt>
                <c:pt idx="1285">
                  <c:v>2.3602022157056857E-2</c:v>
                </c:pt>
                <c:pt idx="1286">
                  <c:v>2.3595465739279689E-2</c:v>
                </c:pt>
                <c:pt idx="1287">
                  <c:v>2.358887737729682E-2</c:v>
                </c:pt>
                <c:pt idx="1288">
                  <c:v>2.3582257071423626E-2</c:v>
                </c:pt>
                <c:pt idx="1289">
                  <c:v>2.357560482197725E-2</c:v>
                </c:pt>
                <c:pt idx="1290">
                  <c:v>2.356811140866906E-2</c:v>
                </c:pt>
                <c:pt idx="1291">
                  <c:v>2.3561403409634914E-2</c:v>
                </c:pt>
                <c:pt idx="1292">
                  <c:v>2.3554663473697241E-2</c:v>
                </c:pt>
                <c:pt idx="1293">
                  <c:v>2.3547891601173512E-2</c:v>
                </c:pt>
                <c:pt idx="1294">
                  <c:v>2.3541087792380743E-2</c:v>
                </c:pt>
                <c:pt idx="1295">
                  <c:v>2.3534508456828394E-2</c:v>
                </c:pt>
                <c:pt idx="1296">
                  <c:v>2.3527638055055262E-2</c:v>
                </c:pt>
                <c:pt idx="1297">
                  <c:v>2.3520735716081854E-2</c:v>
                </c:pt>
                <c:pt idx="1298">
                  <c:v>2.351380144023547E-2</c:v>
                </c:pt>
                <c:pt idx="1299">
                  <c:v>2.3506835227842079E-2</c:v>
                </c:pt>
                <c:pt idx="1300">
                  <c:v>2.3499594295994828E-2</c:v>
                </c:pt>
                <c:pt idx="1301">
                  <c:v>2.3492566942357469E-2</c:v>
                </c:pt>
                <c:pt idx="1302">
                  <c:v>2.3485507655051276E-2</c:v>
                </c:pt>
                <c:pt idx="1303">
                  <c:v>2.3478651019413488E-2</c:v>
                </c:pt>
                <c:pt idx="1304">
                  <c:v>2.3471525129256484E-2</c:v>
                </c:pt>
                <c:pt idx="1305">
                  <c:v>2.3464367304550572E-2</c:v>
                </c:pt>
                <c:pt idx="1306">
                  <c:v>2.3457177545633746E-2</c:v>
                </c:pt>
                <c:pt idx="1307">
                  <c:v>2.3448921575620778E-2</c:v>
                </c:pt>
                <c:pt idx="1308">
                  <c:v>2.3441442895867554E-2</c:v>
                </c:pt>
                <c:pt idx="1309">
                  <c:v>2.3434155520659888E-2</c:v>
                </c:pt>
                <c:pt idx="1310">
                  <c:v>2.3426836214527316E-2</c:v>
                </c:pt>
                <c:pt idx="1311">
                  <c:v>2.341948497781372E-2</c:v>
                </c:pt>
                <c:pt idx="1312">
                  <c:v>2.3412101810864783E-2</c:v>
                </c:pt>
                <c:pt idx="1313">
                  <c:v>2.3404686714027519E-2</c:v>
                </c:pt>
                <c:pt idx="1314">
                  <c:v>2.3397239687650302E-2</c:v>
                </c:pt>
                <c:pt idx="1315">
                  <c:v>2.3389760732081939E-2</c:v>
                </c:pt>
                <c:pt idx="1316">
                  <c:v>2.3382844491938556E-2</c:v>
                </c:pt>
                <c:pt idx="1317">
                  <c:v>2.3375293395011088E-2</c:v>
                </c:pt>
                <c:pt idx="1318">
                  <c:v>2.336771036439456E-2</c:v>
                </c:pt>
                <c:pt idx="1319">
                  <c:v>2.3360095400451034E-2</c:v>
                </c:pt>
                <c:pt idx="1320">
                  <c:v>2.3352448503544336E-2</c:v>
                </c:pt>
                <c:pt idx="1321">
                  <c:v>2.3344585541339825E-2</c:v>
                </c:pt>
                <c:pt idx="1322">
                  <c:v>2.3336877550485878E-2</c:v>
                </c:pt>
                <c:pt idx="1323">
                  <c:v>2.3329137629610787E-2</c:v>
                </c:pt>
                <c:pt idx="1324">
                  <c:v>2.3321365779082143E-2</c:v>
                </c:pt>
                <c:pt idx="1325">
                  <c:v>2.3313735037402535E-2</c:v>
                </c:pt>
                <c:pt idx="1326">
                  <c:v>2.3305896550440883E-2</c:v>
                </c:pt>
                <c:pt idx="1327">
                  <c:v>2.3298026133104256E-2</c:v>
                </c:pt>
                <c:pt idx="1328">
                  <c:v>2.3290123785769695E-2</c:v>
                </c:pt>
                <c:pt idx="1329">
                  <c:v>2.328202759460966E-2</c:v>
                </c:pt>
                <c:pt idx="1330">
                  <c:v>2.3274064173965381E-2</c:v>
                </c:pt>
                <c:pt idx="1331">
                  <c:v>2.3266068826283171E-2</c:v>
                </c:pt>
                <c:pt idx="1332">
                  <c:v>2.3258041551943907E-2</c:v>
                </c:pt>
                <c:pt idx="1333">
                  <c:v>2.3249982351327129E-2</c:v>
                </c:pt>
                <c:pt idx="1334">
                  <c:v>2.3242039193029734E-2</c:v>
                </c:pt>
                <c:pt idx="1335">
                  <c:v>2.3233913346357098E-2</c:v>
                </c:pt>
                <c:pt idx="1336">
                  <c:v>2.3225755572747787E-2</c:v>
                </c:pt>
                <c:pt idx="1337">
                  <c:v>2.3217565872591175E-2</c:v>
                </c:pt>
                <c:pt idx="1338">
                  <c:v>2.3209344246278404E-2</c:v>
                </c:pt>
                <c:pt idx="1339">
                  <c:v>2.3201090694202803E-2</c:v>
                </c:pt>
                <c:pt idx="1340">
                  <c:v>2.319280521675772E-2</c:v>
                </c:pt>
                <c:pt idx="1341">
                  <c:v>2.3184487814339134E-2</c:v>
                </c:pt>
                <c:pt idx="1342">
                  <c:v>2.3175761017329197E-2</c:v>
                </c:pt>
                <c:pt idx="1343">
                  <c:v>2.3167388192568094E-2</c:v>
                </c:pt>
                <c:pt idx="1344">
                  <c:v>2.3158983449414701E-2</c:v>
                </c:pt>
                <c:pt idx="1345">
                  <c:v>2.3150546788264403E-2</c:v>
                </c:pt>
                <c:pt idx="1346">
                  <c:v>2.3142078209513472E-2</c:v>
                </c:pt>
                <c:pt idx="1347">
                  <c:v>2.3133689739384969E-2</c:v>
                </c:pt>
                <c:pt idx="1348">
                  <c:v>2.3125154509161899E-2</c:v>
                </c:pt>
                <c:pt idx="1349">
                  <c:v>2.3116587360752363E-2</c:v>
                </c:pt>
                <c:pt idx="1350">
                  <c:v>2.3107988294561153E-2</c:v>
                </c:pt>
                <c:pt idx="1351">
                  <c:v>2.3099256565726034E-2</c:v>
                </c:pt>
                <c:pt idx="1352">
                  <c:v>2.3090596489777741E-2</c:v>
                </c:pt>
                <c:pt idx="1353">
                  <c:v>2.3081904499045736E-2</c:v>
                </c:pt>
                <c:pt idx="1354">
                  <c:v>2.3073180593937936E-2</c:v>
                </c:pt>
                <c:pt idx="1355">
                  <c:v>2.3064514211149859E-2</c:v>
                </c:pt>
                <c:pt idx="1356">
                  <c:v>2.3055723646851472E-2</c:v>
                </c:pt>
                <c:pt idx="1357">
                  <c:v>2.3046901167646322E-2</c:v>
                </c:pt>
                <c:pt idx="1358">
                  <c:v>2.3038046773951666E-2</c:v>
                </c:pt>
                <c:pt idx="1359">
                  <c:v>2.3029160466184757E-2</c:v>
                </c:pt>
                <c:pt idx="1360">
                  <c:v>2.302016698444747E-2</c:v>
                </c:pt>
                <c:pt idx="1361">
                  <c:v>2.3011219690266035E-2</c:v>
                </c:pt>
                <c:pt idx="1362">
                  <c:v>2.3002240485029461E-2</c:v>
                </c:pt>
                <c:pt idx="1363">
                  <c:v>2.2993229369159103E-2</c:v>
                </c:pt>
                <c:pt idx="1364">
                  <c:v>2.2984186343078548E-2</c:v>
                </c:pt>
                <c:pt idx="1365">
                  <c:v>2.2975111407212732E-2</c:v>
                </c:pt>
                <c:pt idx="1366">
                  <c:v>2.2966004561986587E-2</c:v>
                </c:pt>
                <c:pt idx="1367">
                  <c:v>2.2956865807829969E-2</c:v>
                </c:pt>
                <c:pt idx="1368">
                  <c:v>2.2947851796672584E-2</c:v>
                </c:pt>
                <c:pt idx="1369">
                  <c:v>2.293864066183229E-2</c:v>
                </c:pt>
                <c:pt idx="1370">
                  <c:v>2.2929397614156494E-2</c:v>
                </c:pt>
                <c:pt idx="1371">
                  <c:v>2.2920122654086546E-2</c:v>
                </c:pt>
                <c:pt idx="1372">
                  <c:v>2.2910815782064678E-2</c:v>
                </c:pt>
                <c:pt idx="1373">
                  <c:v>2.2901439344096431E-2</c:v>
                </c:pt>
                <c:pt idx="1374">
                  <c:v>2.2892071513129469E-2</c:v>
                </c:pt>
                <c:pt idx="1375">
                  <c:v>2.2882671773268318E-2</c:v>
                </c:pt>
                <c:pt idx="1376">
                  <c:v>2.2873240124958505E-2</c:v>
                </c:pt>
                <c:pt idx="1377">
                  <c:v>2.2863802758292456E-2</c:v>
                </c:pt>
                <c:pt idx="1378">
                  <c:v>2.285430442394765E-2</c:v>
                </c:pt>
                <c:pt idx="1379">
                  <c:v>2.2844774180795432E-2</c:v>
                </c:pt>
                <c:pt idx="1380">
                  <c:v>2.2835212029289044E-2</c:v>
                </c:pt>
                <c:pt idx="1381">
                  <c:v>2.2825603272422491E-2</c:v>
                </c:pt>
                <c:pt idx="1382">
                  <c:v>2.2815980182884547E-2</c:v>
                </c:pt>
                <c:pt idx="1383">
                  <c:v>2.2806325188066721E-2</c:v>
                </c:pt>
                <c:pt idx="1384">
                  <c:v>2.2796638288426062E-2</c:v>
                </c:pt>
                <c:pt idx="1385">
                  <c:v>2.2786919484424045E-2</c:v>
                </c:pt>
                <c:pt idx="1386">
                  <c:v>2.2777169070506986E-2</c:v>
                </c:pt>
                <c:pt idx="1387">
                  <c:v>2.2767383573396301E-2</c:v>
                </c:pt>
                <c:pt idx="1388">
                  <c:v>2.2757566171628746E-2</c:v>
                </c:pt>
                <c:pt idx="1389">
                  <c:v>2.274771686567165E-2</c:v>
                </c:pt>
                <c:pt idx="1390">
                  <c:v>2.2737835655996318E-2</c:v>
                </c:pt>
                <c:pt idx="1391">
                  <c:v>2.2727922543073611E-2</c:v>
                </c:pt>
                <c:pt idx="1392">
                  <c:v>2.2717977527377035E-2</c:v>
                </c:pt>
                <c:pt idx="1393">
                  <c:v>2.2708000609381853E-2</c:v>
                </c:pt>
                <c:pt idx="1394">
                  <c:v>2.269803719013912E-2</c:v>
                </c:pt>
                <c:pt idx="1395">
                  <c:v>2.2688027449252589E-2</c:v>
                </c:pt>
                <c:pt idx="1396">
                  <c:v>2.2677963528907559E-2</c:v>
                </c:pt>
                <c:pt idx="1397">
                  <c:v>2.2667867713160962E-2</c:v>
                </c:pt>
                <c:pt idx="1398">
                  <c:v>2.2657740002487443E-2</c:v>
                </c:pt>
                <c:pt idx="1399">
                  <c:v>2.2647543604069606E-2</c:v>
                </c:pt>
                <c:pt idx="1400">
                  <c:v>2.2637349198059403E-2</c:v>
                </c:pt>
                <c:pt idx="1401">
                  <c:v>2.2627122896903482E-2</c:v>
                </c:pt>
                <c:pt idx="1402">
                  <c:v>2.2616864701084555E-2</c:v>
                </c:pt>
                <c:pt idx="1403">
                  <c:v>2.2606623041917288E-2</c:v>
                </c:pt>
                <c:pt idx="1404">
                  <c:v>2.2596303971723887E-2</c:v>
                </c:pt>
                <c:pt idx="1405">
                  <c:v>2.2585953009964514E-2</c:v>
                </c:pt>
                <c:pt idx="1406">
                  <c:v>2.257557015712635E-2</c:v>
                </c:pt>
                <c:pt idx="1407">
                  <c:v>2.256515541369656E-2</c:v>
                </c:pt>
                <c:pt idx="1408">
                  <c:v>2.2554645765496397E-2</c:v>
                </c:pt>
                <c:pt idx="1409">
                  <c:v>2.2544164320689182E-2</c:v>
                </c:pt>
                <c:pt idx="1410">
                  <c:v>2.2533650985138574E-2</c:v>
                </c:pt>
                <c:pt idx="1411">
                  <c:v>2.2523105759338871E-2</c:v>
                </c:pt>
                <c:pt idx="1412">
                  <c:v>2.2512603354843001E-2</c:v>
                </c:pt>
                <c:pt idx="1413">
                  <c:v>2.2501997278186803E-2</c:v>
                </c:pt>
                <c:pt idx="1414">
                  <c:v>2.249135931439487E-2</c:v>
                </c:pt>
                <c:pt idx="1415">
                  <c:v>2.2480689463966908E-2</c:v>
                </c:pt>
                <c:pt idx="1416">
                  <c:v>2.2469987727403079E-2</c:v>
                </c:pt>
                <c:pt idx="1417">
                  <c:v>2.2459254105206675E-2</c:v>
                </c:pt>
                <c:pt idx="1418">
                  <c:v>2.2448488597881438E-2</c:v>
                </c:pt>
                <c:pt idx="1419">
                  <c:v>2.243769120593379E-2</c:v>
                </c:pt>
                <c:pt idx="1420">
                  <c:v>2.2426566531457914E-2</c:v>
                </c:pt>
                <c:pt idx="1421">
                  <c:v>2.2415696548072621E-2</c:v>
                </c:pt>
                <c:pt idx="1422">
                  <c:v>2.2404794676822007E-2</c:v>
                </c:pt>
                <c:pt idx="1423">
                  <c:v>2.2393860918225386E-2</c:v>
                </c:pt>
                <c:pt idx="1424">
                  <c:v>2.2382895272806479E-2</c:v>
                </c:pt>
                <c:pt idx="1425">
                  <c:v>2.2372011532786163E-2</c:v>
                </c:pt>
                <c:pt idx="1426">
                  <c:v>2.2360987974035663E-2</c:v>
                </c:pt>
                <c:pt idx="1427">
                  <c:v>2.2349938144585423E-2</c:v>
                </c:pt>
                <c:pt idx="1428">
                  <c:v>2.2338865067239828E-2</c:v>
                </c:pt>
                <c:pt idx="1429">
                  <c:v>2.2327651389037223E-2</c:v>
                </c:pt>
                <c:pt idx="1430">
                  <c:v>2.2316540025797933E-2</c:v>
                </c:pt>
                <c:pt idx="1431">
                  <c:v>2.2305414815385324E-2</c:v>
                </c:pt>
                <c:pt idx="1432">
                  <c:v>2.2294278764090496E-2</c:v>
                </c:pt>
                <c:pt idx="1433">
                  <c:v>2.2283134878138034E-2</c:v>
                </c:pt>
                <c:pt idx="1434">
                  <c:v>2.2272107666041756E-2</c:v>
                </c:pt>
                <c:pt idx="1435">
                  <c:v>2.2260956486381656E-2</c:v>
                </c:pt>
                <c:pt idx="1436">
                  <c:v>2.2249806238872918E-2</c:v>
                </c:pt>
                <c:pt idx="1437">
                  <c:v>2.2238659945722498E-2</c:v>
                </c:pt>
                <c:pt idx="1438">
                  <c:v>2.2227403141712499E-2</c:v>
                </c:pt>
                <c:pt idx="1439">
                  <c:v>2.2216275374798474E-2</c:v>
                </c:pt>
                <c:pt idx="1440">
                  <c:v>2.2205160814931336E-2</c:v>
                </c:pt>
                <c:pt idx="1441">
                  <c:v>2.2194062467801822E-2</c:v>
                </c:pt>
                <c:pt idx="1442">
                  <c:v>2.2182983339035928E-2</c:v>
                </c:pt>
                <c:pt idx="1443">
                  <c:v>2.2171926434191802E-2</c:v>
                </c:pt>
                <c:pt idx="1444">
                  <c:v>2.216089475876418E-2</c:v>
                </c:pt>
                <c:pt idx="1445">
                  <c:v>2.21498913181804E-2</c:v>
                </c:pt>
                <c:pt idx="1446">
                  <c:v>2.213891911780393E-2</c:v>
                </c:pt>
                <c:pt idx="1447">
                  <c:v>2.2128177774270227E-2</c:v>
                </c:pt>
                <c:pt idx="1448">
                  <c:v>2.2117271782315397E-2</c:v>
                </c:pt>
                <c:pt idx="1449">
                  <c:v>2.2106405965392942E-2</c:v>
                </c:pt>
                <c:pt idx="1450">
                  <c:v>2.209558336128668E-2</c:v>
                </c:pt>
                <c:pt idx="1451">
                  <c:v>2.2084719143178208E-2</c:v>
                </c:pt>
                <c:pt idx="1452">
                  <c:v>2.207399243133612E-2</c:v>
                </c:pt>
                <c:pt idx="1453">
                  <c:v>2.2063312839754299E-2</c:v>
                </c:pt>
                <c:pt idx="1454">
                  <c:v>2.2052680367684728E-2</c:v>
                </c:pt>
                <c:pt idx="1455">
                  <c:v>2.2042171795158761E-2</c:v>
                </c:pt>
                <c:pt idx="1456">
                  <c:v>2.2031630827369895E-2</c:v>
                </c:pt>
                <c:pt idx="1457">
                  <c:v>2.2021136973792845E-2</c:v>
                </c:pt>
                <c:pt idx="1458">
                  <c:v>2.201069023369686E-2</c:v>
                </c:pt>
                <c:pt idx="1459">
                  <c:v>2.2000290606354302E-2</c:v>
                </c:pt>
                <c:pt idx="1460">
                  <c:v>2.1989875003549687E-2</c:v>
                </c:pt>
                <c:pt idx="1461">
                  <c:v>2.1979572347398182E-2</c:v>
                </c:pt>
                <c:pt idx="1462">
                  <c:v>2.1969316804893925E-2</c:v>
                </c:pt>
                <c:pt idx="1463">
                  <c:v>2.1957653874147175E-2</c:v>
                </c:pt>
                <c:pt idx="1464">
                  <c:v>2.1947550970681368E-2</c:v>
                </c:pt>
                <c:pt idx="1465">
                  <c:v>2.1937440734483192E-2</c:v>
                </c:pt>
                <c:pt idx="1466">
                  <c:v>2.192737760593565E-2</c:v>
                </c:pt>
                <c:pt idx="1467">
                  <c:v>2.1917361584338269E-2</c:v>
                </c:pt>
                <c:pt idx="1468">
                  <c:v>2.1907392668993244E-2</c:v>
                </c:pt>
                <c:pt idx="1469">
                  <c:v>2.1897470859206791E-2</c:v>
                </c:pt>
                <c:pt idx="1470">
                  <c:v>2.188759615428645E-2</c:v>
                </c:pt>
                <c:pt idx="1471">
                  <c:v>2.1877768553545555E-2</c:v>
                </c:pt>
                <c:pt idx="1472">
                  <c:v>2.186798805629922E-2</c:v>
                </c:pt>
                <c:pt idx="1473">
                  <c:v>2.1858149334655685E-2</c:v>
                </c:pt>
                <c:pt idx="1474">
                  <c:v>2.1848474195703949E-2</c:v>
                </c:pt>
                <c:pt idx="1475">
                  <c:v>2.1838846170248498E-2</c:v>
                </c:pt>
                <c:pt idx="1476">
                  <c:v>2.1829265257603481E-2</c:v>
                </c:pt>
                <c:pt idx="1477">
                  <c:v>2.1819776537765605E-2</c:v>
                </c:pt>
                <c:pt idx="1478">
                  <c:v>2.1810281447050758E-2</c:v>
                </c:pt>
                <c:pt idx="1479">
                  <c:v>2.180083345812648E-2</c:v>
                </c:pt>
                <c:pt idx="1480">
                  <c:v>2.1791432570330237E-2</c:v>
                </c:pt>
                <c:pt idx="1481">
                  <c:v>2.1782067362788433E-2</c:v>
                </c:pt>
                <c:pt idx="1482">
                  <c:v>2.1772769112803781E-2</c:v>
                </c:pt>
                <c:pt idx="1483">
                  <c:v>2.1763517970925836E-2</c:v>
                </c:pt>
                <c:pt idx="1484">
                  <c:v>2.1754313936496638E-2</c:v>
                </c:pt>
                <c:pt idx="1485">
                  <c:v>2.1745134625349771E-2</c:v>
                </c:pt>
                <c:pt idx="1486">
                  <c:v>2.1736016330613377E-2</c:v>
                </c:pt>
                <c:pt idx="1487">
                  <c:v>2.1726945132466865E-2</c:v>
                </c:pt>
                <c:pt idx="1488">
                  <c:v>2.1717921030273382E-2</c:v>
                </c:pt>
                <c:pt idx="1489">
                  <c:v>2.1709000353267338E-2</c:v>
                </c:pt>
                <c:pt idx="1490">
                  <c:v>2.170007894988871E-2</c:v>
                </c:pt>
                <c:pt idx="1491">
                  <c:v>2.1691204649443331E-2</c:v>
                </c:pt>
                <c:pt idx="1492">
                  <c:v>2.1682377451298956E-2</c:v>
                </c:pt>
                <c:pt idx="1493">
                  <c:v>2.1673597354827691E-2</c:v>
                </c:pt>
                <c:pt idx="1494">
                  <c:v>2.1664765396983841E-2</c:v>
                </c:pt>
                <c:pt idx="1495">
                  <c:v>2.1656178464406876E-2</c:v>
                </c:pt>
                <c:pt idx="1496">
                  <c:v>2.1647539669217668E-2</c:v>
                </c:pt>
                <c:pt idx="1497">
                  <c:v>2.1638947973221381E-2</c:v>
                </c:pt>
                <c:pt idx="1498">
                  <c:v>2.1630270148395303E-2</c:v>
                </c:pt>
                <c:pt idx="1499">
                  <c:v>2.1621670895407643E-2</c:v>
                </c:pt>
                <c:pt idx="1500">
                  <c:v>2.1613206166909388E-2</c:v>
                </c:pt>
                <c:pt idx="1501">
                  <c:v>2.1604788520557635E-2</c:v>
                </c:pt>
                <c:pt idx="1502">
                  <c:v>2.1596417955769387E-2</c:v>
                </c:pt>
                <c:pt idx="1503">
                  <c:v>2.1588152392353954E-2</c:v>
                </c:pt>
                <c:pt idx="1504">
                  <c:v>2.1579878865139561E-2</c:v>
                </c:pt>
                <c:pt idx="1505">
                  <c:v>2.1571652420671879E-2</c:v>
                </c:pt>
                <c:pt idx="1506">
                  <c:v>2.1563473058377355E-2</c:v>
                </c:pt>
                <c:pt idx="1507">
                  <c:v>2.1555340777686428E-2</c:v>
                </c:pt>
                <c:pt idx="1508">
                  <c:v>2.1547183247621966E-2</c:v>
                </c:pt>
                <c:pt idx="1509">
                  <c:v>2.1539142237723467E-2</c:v>
                </c:pt>
                <c:pt idx="1510">
                  <c:v>2.1531148304840923E-2</c:v>
                </c:pt>
                <c:pt idx="1511">
                  <c:v>2.152320144842134E-2</c:v>
                </c:pt>
                <c:pt idx="1512">
                  <c:v>2.15153855785747E-2</c:v>
                </c:pt>
                <c:pt idx="1513">
                  <c:v>2.1507535775726078E-2</c:v>
                </c:pt>
                <c:pt idx="1514">
                  <c:v>2.1499733050584606E-2</c:v>
                </c:pt>
                <c:pt idx="1515">
                  <c:v>2.1487566740241198E-2</c:v>
                </c:pt>
                <c:pt idx="1516">
                  <c:v>2.1479885069575565E-2</c:v>
                </c:pt>
                <c:pt idx="1517">
                  <c:v>2.1472250474691115E-2</c:v>
                </c:pt>
                <c:pt idx="1518">
                  <c:v>2.1464662955057487E-2</c:v>
                </c:pt>
                <c:pt idx="1519">
                  <c:v>2.1457122510145209E-2</c:v>
                </c:pt>
                <c:pt idx="1520">
                  <c:v>2.1449629139429705E-2</c:v>
                </c:pt>
                <c:pt idx="1521">
                  <c:v>2.1442182842389076E-2</c:v>
                </c:pt>
                <c:pt idx="1522">
                  <c:v>2.1434783618504979E-2</c:v>
                </c:pt>
                <c:pt idx="1523">
                  <c:v>2.1427431467261299E-2</c:v>
                </c:pt>
                <c:pt idx="1524">
                  <c:v>2.1420368456640079E-2</c:v>
                </c:pt>
                <c:pt idx="1525">
                  <c:v>2.1413116327075869E-2</c:v>
                </c:pt>
                <c:pt idx="1526">
                  <c:v>2.1405911274330936E-2</c:v>
                </c:pt>
                <c:pt idx="1527">
                  <c:v>2.1398753297899187E-2</c:v>
                </c:pt>
                <c:pt idx="1528">
                  <c:v>2.1391642397277158E-2</c:v>
                </c:pt>
                <c:pt idx="1529">
                  <c:v>2.1383436973844056E-2</c:v>
                </c:pt>
                <c:pt idx="1530">
                  <c:v>2.1376423994471608E-2</c:v>
                </c:pt>
                <c:pt idx="1531">
                  <c:v>2.136945808650623E-2</c:v>
                </c:pt>
                <c:pt idx="1532">
                  <c:v>2.1362539249460327E-2</c:v>
                </c:pt>
                <c:pt idx="1533">
                  <c:v>2.1355815638153273E-2</c:v>
                </c:pt>
                <c:pt idx="1534">
                  <c:v>2.1348993906640534E-2</c:v>
                </c:pt>
                <c:pt idx="1535">
                  <c:v>2.1342219247433587E-2</c:v>
                </c:pt>
                <c:pt idx="1536">
                  <c:v>2.1335491660055404E-2</c:v>
                </c:pt>
                <c:pt idx="1537">
                  <c:v>2.1328651111171857E-2</c:v>
                </c:pt>
                <c:pt idx="1538">
                  <c:v>2.1322014689580629E-2</c:v>
                </c:pt>
                <c:pt idx="1539">
                  <c:v>2.1315425335586859E-2</c:v>
                </c:pt>
                <c:pt idx="1540">
                  <c:v>2.1308883048727741E-2</c:v>
                </c:pt>
                <c:pt idx="1541">
                  <c:v>2.1302559784129049E-2</c:v>
                </c:pt>
                <c:pt idx="1542">
                  <c:v>2.1296114617890431E-2</c:v>
                </c:pt>
                <c:pt idx="1543">
                  <c:v>2.1289716520234769E-2</c:v>
                </c:pt>
                <c:pt idx="1544">
                  <c:v>2.1283365490711012E-2</c:v>
                </c:pt>
                <c:pt idx="1545">
                  <c:v>2.1277061528871211E-2</c:v>
                </c:pt>
                <c:pt idx="1546">
                  <c:v>2.1270804634273131E-2</c:v>
                </c:pt>
                <c:pt idx="1547">
                  <c:v>2.1264594806475422E-2</c:v>
                </c:pt>
                <c:pt idx="1548">
                  <c:v>2.1258432045041145E-2</c:v>
                </c:pt>
                <c:pt idx="1549">
                  <c:v>2.125231634953555E-2</c:v>
                </c:pt>
                <c:pt idx="1550">
                  <c:v>2.1245651767938727E-2</c:v>
                </c:pt>
                <c:pt idx="1551">
                  <c:v>2.1239621165307764E-2</c:v>
                </c:pt>
                <c:pt idx="1552">
                  <c:v>2.1233637618948493E-2</c:v>
                </c:pt>
                <c:pt idx="1553">
                  <c:v>2.1227701128445377E-2</c:v>
                </c:pt>
                <c:pt idx="1554">
                  <c:v>2.1221811693387823E-2</c:v>
                </c:pt>
                <c:pt idx="1555">
                  <c:v>2.1216182757173255E-2</c:v>
                </c:pt>
                <c:pt idx="1556">
                  <c:v>2.1210390457912509E-2</c:v>
                </c:pt>
                <c:pt idx="1557">
                  <c:v>2.1204645215665393E-2</c:v>
                </c:pt>
                <c:pt idx="1558">
                  <c:v>2.1198947030032014E-2</c:v>
                </c:pt>
                <c:pt idx="1559">
                  <c:v>2.1193295900615163E-2</c:v>
                </c:pt>
                <c:pt idx="1560">
                  <c:v>2.1187463224786349E-2</c:v>
                </c:pt>
                <c:pt idx="1561">
                  <c:v>2.1181903166609117E-2</c:v>
                </c:pt>
                <c:pt idx="1562">
                  <c:v>2.1176390160705893E-2</c:v>
                </c:pt>
                <c:pt idx="1563">
                  <c:v>2.1171161937295586E-2</c:v>
                </c:pt>
                <c:pt idx="1564">
                  <c:v>2.1165746083125131E-2</c:v>
                </c:pt>
                <c:pt idx="1565">
                  <c:v>2.1160377282860045E-2</c:v>
                </c:pt>
                <c:pt idx="1566">
                  <c:v>2.1155055536125823E-2</c:v>
                </c:pt>
                <c:pt idx="1567">
                  <c:v>2.1149780842551522E-2</c:v>
                </c:pt>
                <c:pt idx="1568">
                  <c:v>2.1144300201881277E-2</c:v>
                </c:pt>
                <c:pt idx="1569">
                  <c:v>2.1139116551386037E-2</c:v>
                </c:pt>
                <c:pt idx="1570">
                  <c:v>2.1133979950201463E-2</c:v>
                </c:pt>
                <c:pt idx="1571">
                  <c:v>2.1128890397971129E-2</c:v>
                </c:pt>
                <c:pt idx="1572">
                  <c:v>2.1123847894343538E-2</c:v>
                </c:pt>
                <c:pt idx="1573">
                  <c:v>2.1118852438969431E-2</c:v>
                </c:pt>
                <c:pt idx="1574">
                  <c:v>2.1113904031501783E-2</c:v>
                </c:pt>
                <c:pt idx="1575">
                  <c:v>2.1109002671598053E-2</c:v>
                </c:pt>
                <c:pt idx="1576">
                  <c:v>2.1104981997571718E-2</c:v>
                </c:pt>
                <c:pt idx="1577">
                  <c:v>2.1100183985383859E-2</c:v>
                </c:pt>
                <c:pt idx="1578">
                  <c:v>2.1095433027983026E-2</c:v>
                </c:pt>
                <c:pt idx="1579">
                  <c:v>2.1090729125037101E-2</c:v>
                </c:pt>
                <c:pt idx="1580">
                  <c:v>2.108607227621221E-2</c:v>
                </c:pt>
                <c:pt idx="1581">
                  <c:v>2.1081168844235484E-2</c:v>
                </c:pt>
                <c:pt idx="1582">
                  <c:v>2.1076603004060324E-2</c:v>
                </c:pt>
                <c:pt idx="1583">
                  <c:v>2.1072084214298598E-2</c:v>
                </c:pt>
                <c:pt idx="1584">
                  <c:v>2.1067612474632763E-2</c:v>
                </c:pt>
                <c:pt idx="1585">
                  <c:v>2.1063493832568683E-2</c:v>
                </c:pt>
                <c:pt idx="1586">
                  <c:v>2.1059119301709679E-2</c:v>
                </c:pt>
                <c:pt idx="1587">
                  <c:v>2.1054791822748668E-2</c:v>
                </c:pt>
                <c:pt idx="1588">
                  <c:v>2.1050511395379515E-2</c:v>
                </c:pt>
                <c:pt idx="1589">
                  <c:v>2.1045959516904311E-2</c:v>
                </c:pt>
                <c:pt idx="1590">
                  <c:v>2.1041770071355798E-2</c:v>
                </c:pt>
                <c:pt idx="1591">
                  <c:v>2.1037627673781357E-2</c:v>
                </c:pt>
                <c:pt idx="1592">
                  <c:v>2.1033532323890901E-2</c:v>
                </c:pt>
                <c:pt idx="1593">
                  <c:v>2.1029484021397451E-2</c:v>
                </c:pt>
                <c:pt idx="1594">
                  <c:v>2.102581689796159E-2</c:v>
                </c:pt>
                <c:pt idx="1595">
                  <c:v>2.1021865823486811E-2</c:v>
                </c:pt>
                <c:pt idx="1596">
                  <c:v>2.1017961798287025E-2</c:v>
                </c:pt>
                <c:pt idx="1597">
                  <c:v>2.1014104822086502E-2</c:v>
                </c:pt>
                <c:pt idx="1598">
                  <c:v>2.101029489461391E-2</c:v>
                </c:pt>
                <c:pt idx="1599">
                  <c:v>2.1006532015601004E-2</c:v>
                </c:pt>
                <c:pt idx="1600">
                  <c:v>2.1002816184783068E-2</c:v>
                </c:pt>
                <c:pt idx="1601">
                  <c:v>2.0999147401898899E-2</c:v>
                </c:pt>
                <c:pt idx="1602">
                  <c:v>2.0994448770647916E-2</c:v>
                </c:pt>
                <c:pt idx="1603">
                  <c:v>2.0990864616643019E-2</c:v>
                </c:pt>
                <c:pt idx="1604">
                  <c:v>2.0987327501680988E-2</c:v>
                </c:pt>
                <c:pt idx="1605">
                  <c:v>2.0983837425517786E-2</c:v>
                </c:pt>
                <c:pt idx="1606">
                  <c:v>2.0980394387911615E-2</c:v>
                </c:pt>
                <c:pt idx="1607">
                  <c:v>2.0977372840996735E-2</c:v>
                </c:pt>
                <c:pt idx="1608">
                  <c:v>2.0974027048351898E-2</c:v>
                </c:pt>
                <c:pt idx="1609">
                  <c:v>2.0970728296261169E-2</c:v>
                </c:pt>
                <c:pt idx="1610">
                  <c:v>2.0967476584494771E-2</c:v>
                </c:pt>
                <c:pt idx="1611">
                  <c:v>2.0964271912826925E-2</c:v>
                </c:pt>
                <c:pt idx="1612">
                  <c:v>2.0960723958845944E-2</c:v>
                </c:pt>
                <c:pt idx="1613">
                  <c:v>2.0957610184645006E-2</c:v>
                </c:pt>
                <c:pt idx="1614">
                  <c:v>2.0954543447184056E-2</c:v>
                </c:pt>
                <c:pt idx="1615">
                  <c:v>2.0951923622721417E-2</c:v>
                </c:pt>
                <c:pt idx="1616">
                  <c:v>2.0948954148261752E-2</c:v>
                </c:pt>
                <c:pt idx="1617">
                  <c:v>2.094603171261103E-2</c:v>
                </c:pt>
                <c:pt idx="1618">
                  <c:v>2.0943156315564405E-2</c:v>
                </c:pt>
                <c:pt idx="1619">
                  <c:v>2.0939927745545955E-2</c:v>
                </c:pt>
                <c:pt idx="1620">
                  <c:v>2.0936736833165531E-2</c:v>
                </c:pt>
                <c:pt idx="1621">
                  <c:v>2.0934006066441802E-2</c:v>
                </c:pt>
                <c:pt idx="1622">
                  <c:v>2.0931322334823699E-2</c:v>
                </c:pt>
                <c:pt idx="1623">
                  <c:v>2.0928685638126741E-2</c:v>
                </c:pt>
                <c:pt idx="1624">
                  <c:v>2.0926095976166448E-2</c:v>
                </c:pt>
                <c:pt idx="1625">
                  <c:v>2.0923553348765056E-2</c:v>
                </c:pt>
                <c:pt idx="1626">
                  <c:v>2.0921057755745692E-2</c:v>
                </c:pt>
                <c:pt idx="1627">
                  <c:v>2.0918609196935521E-2</c:v>
                </c:pt>
                <c:pt idx="1628">
                  <c:v>2.0917534704240889E-2</c:v>
                </c:pt>
                <c:pt idx="1629">
                  <c:v>2.0915189890994869E-2</c:v>
                </c:pt>
                <c:pt idx="1630">
                  <c:v>2.0912892119513849E-2</c:v>
                </c:pt>
                <c:pt idx="1631">
                  <c:v>2.0910641389635293E-2</c:v>
                </c:pt>
                <c:pt idx="1632">
                  <c:v>2.0908437701201522E-2</c:v>
                </c:pt>
                <c:pt idx="1633">
                  <c:v>2.090582222684615E-2</c:v>
                </c:pt>
                <c:pt idx="1634">
                  <c:v>2.0903709381160918E-2</c:v>
                </c:pt>
                <c:pt idx="1635">
                  <c:v>2.0901643573783105E-2</c:v>
                </c:pt>
                <c:pt idx="1636">
                  <c:v>2.089962480456789E-2</c:v>
                </c:pt>
                <c:pt idx="1637">
                  <c:v>2.0898124875381275E-2</c:v>
                </c:pt>
                <c:pt idx="1638">
                  <c:v>2.0896203432471231E-2</c:v>
                </c:pt>
                <c:pt idx="1639">
                  <c:v>2.0894329029988921E-2</c:v>
                </c:pt>
                <c:pt idx="1640">
                  <c:v>2.0892501667802647E-2</c:v>
                </c:pt>
                <c:pt idx="1641">
                  <c:v>2.0890236526097717E-2</c:v>
                </c:pt>
                <c:pt idx="1642">
                  <c:v>2.0888499983005099E-2</c:v>
                </c:pt>
                <c:pt idx="1643">
                  <c:v>2.0886810477154783E-2</c:v>
                </c:pt>
                <c:pt idx="1644">
                  <c:v>2.0885168008428521E-2</c:v>
                </c:pt>
                <c:pt idx="1645">
                  <c:v>2.0883572576710727E-2</c:v>
                </c:pt>
                <c:pt idx="1646">
                  <c:v>2.0882525333928273E-2</c:v>
                </c:pt>
                <c:pt idx="1647">
                  <c:v>2.0881027250397539E-2</c:v>
                </c:pt>
                <c:pt idx="1648">
                  <c:v>2.0879576206225964E-2</c:v>
                </c:pt>
                <c:pt idx="1649">
                  <c:v>2.0878172201311797E-2</c:v>
                </c:pt>
                <c:pt idx="1650">
                  <c:v>2.0876815235556817E-2</c:v>
                </c:pt>
                <c:pt idx="1651">
                  <c:v>2.0875505308864561E-2</c:v>
                </c:pt>
                <c:pt idx="1652">
                  <c:v>2.0874242421142972E-2</c:v>
                </c:pt>
                <c:pt idx="1653">
                  <c:v>2.0873026572303072E-2</c:v>
                </c:pt>
                <c:pt idx="1654">
                  <c:v>2.0870803251247658E-2</c:v>
                </c:pt>
                <c:pt idx="1655">
                  <c:v>2.0869674888500545E-2</c:v>
                </c:pt>
                <c:pt idx="1656">
                  <c:v>2.0868593559041426E-2</c:v>
                </c:pt>
                <c:pt idx="1657">
                  <c:v>2.0867559262795495E-2</c:v>
                </c:pt>
                <c:pt idx="1658">
                  <c:v>2.0866571999689269E-2</c:v>
                </c:pt>
                <c:pt idx="1659">
                  <c:v>2.0866175362056354E-2</c:v>
                </c:pt>
                <c:pt idx="1660">
                  <c:v>2.0865285473914898E-2</c:v>
                </c:pt>
                <c:pt idx="1661">
                  <c:v>2.0864442621389947E-2</c:v>
                </c:pt>
                <c:pt idx="1662">
                  <c:v>2.0863646804423042E-2</c:v>
                </c:pt>
                <c:pt idx="1663">
                  <c:v>2.0862341178977808E-2</c:v>
                </c:pt>
                <c:pt idx="1664">
                  <c:v>2.0861636113386824E-2</c:v>
                </c:pt>
                <c:pt idx="1665">
                  <c:v>2.0860978080522743E-2</c:v>
                </c:pt>
                <c:pt idx="1666">
                  <c:v>2.086036708034238E-2</c:v>
                </c:pt>
                <c:pt idx="1667">
                  <c:v>2.0860373251122184E-2</c:v>
                </c:pt>
                <c:pt idx="1668">
                  <c:v>2.0859859646448632E-2</c:v>
                </c:pt>
                <c:pt idx="1669">
                  <c:v>2.0859393077011599E-2</c:v>
                </c:pt>
                <c:pt idx="1670">
                  <c:v>2.0858973542779199E-2</c:v>
                </c:pt>
                <c:pt idx="1671">
                  <c:v>2.085860104372176E-2</c:v>
                </c:pt>
                <c:pt idx="1672">
                  <c:v>2.085768876343257E-2</c:v>
                </c:pt>
                <c:pt idx="1673">
                  <c:v>2.0857406991020212E-2</c:v>
                </c:pt>
                <c:pt idx="1674">
                  <c:v>2.0857172251041303E-2</c:v>
                </c:pt>
                <c:pt idx="1675">
                  <c:v>2.0856984543479815E-2</c:v>
                </c:pt>
                <c:pt idx="1676">
                  <c:v>2.0856843868322383E-2</c:v>
                </c:pt>
                <c:pt idx="1677">
                  <c:v>2.0856750225559655E-2</c:v>
                </c:pt>
                <c:pt idx="1678">
                  <c:v>2.08567036151854E-2</c:v>
                </c:pt>
                <c:pt idx="1679">
                  <c:v>2.085670403719472E-2</c:v>
                </c:pt>
                <c:pt idx="1680">
                  <c:v>2.0857979116903135E-2</c:v>
                </c:pt>
                <c:pt idx="1681">
                  <c:v>2.0858080334107389E-2</c:v>
                </c:pt>
                <c:pt idx="1682">
                  <c:v>2.0858228589056046E-2</c:v>
                </c:pt>
                <c:pt idx="1683">
                  <c:v>2.0858423881758792E-2</c:v>
                </c:pt>
                <c:pt idx="1684">
                  <c:v>2.0858666212230162E-2</c:v>
                </c:pt>
                <c:pt idx="1685">
                  <c:v>2.0858324410737639E-2</c:v>
                </c:pt>
                <c:pt idx="1686">
                  <c:v>2.0858654402779016E-2</c:v>
                </c:pt>
                <c:pt idx="1687">
                  <c:v>2.0859025573995008E-2</c:v>
                </c:pt>
                <c:pt idx="1688">
                  <c:v>2.0859434771185723E-2</c:v>
                </c:pt>
                <c:pt idx="1689">
                  <c:v>2.0860518093035914E-2</c:v>
                </c:pt>
                <c:pt idx="1690">
                  <c:v>2.0860995083925141E-2</c:v>
                </c:pt>
                <c:pt idx="1691">
                  <c:v>2.0861500295163697E-2</c:v>
                </c:pt>
                <c:pt idx="1692">
                  <c:v>2.08620305905085E-2</c:v>
                </c:pt>
                <c:pt idx="1693">
                  <c:v>2.0862582833716028E-2</c:v>
                </c:pt>
                <c:pt idx="1694">
                  <c:v>2.0862511920696356E-2</c:v>
                </c:pt>
                <c:pt idx="1695">
                  <c:v>2.0863099010113753E-2</c:v>
                </c:pt>
                <c:pt idx="1696">
                  <c:v>2.086369889987932E-2</c:v>
                </c:pt>
                <c:pt idx="1697">
                  <c:v>2.0864308436776786E-2</c:v>
                </c:pt>
                <c:pt idx="1698">
                  <c:v>2.0865563498890634E-2</c:v>
                </c:pt>
                <c:pt idx="1699">
                  <c:v>2.0866181567950413E-2</c:v>
                </c:pt>
                <c:pt idx="1700">
                  <c:v>2.0866799631066066E-2</c:v>
                </c:pt>
                <c:pt idx="1701">
                  <c:v>2.0867414551965873E-2</c:v>
                </c:pt>
                <c:pt idx="1702">
                  <c:v>2.0868023194373725E-2</c:v>
                </c:pt>
                <c:pt idx="1703">
                  <c:v>2.0868622422008654E-2</c:v>
                </c:pt>
                <c:pt idx="1704">
                  <c:v>2.0869209098586611E-2</c:v>
                </c:pt>
                <c:pt idx="1705">
                  <c:v>2.0869780087821352E-2</c:v>
                </c:pt>
                <c:pt idx="1706">
                  <c:v>2.0869708107278253E-2</c:v>
                </c:pt>
                <c:pt idx="1707">
                  <c:v>2.0868996503153832E-2</c:v>
                </c:pt>
                <c:pt idx="1708">
                  <c:v>2.0869508907258E-2</c:v>
                </c:pt>
                <c:pt idx="1709">
                  <c:v>2.0869993202456725E-2</c:v>
                </c:pt>
                <c:pt idx="1710">
                  <c:v>2.0870446201010827E-2</c:v>
                </c:pt>
                <c:pt idx="1711">
                  <c:v>2.0871477204457499E-2</c:v>
                </c:pt>
                <c:pt idx="1712">
                  <c:v>2.0871858022885256E-2</c:v>
                </c:pt>
                <c:pt idx="1713">
                  <c:v>2.0872203444096491E-2</c:v>
                </c:pt>
                <c:pt idx="1714">
                  <c:v>2.0872513468072507E-2</c:v>
                </c:pt>
                <c:pt idx="1715">
                  <c:v>2.0872185837492365E-2</c:v>
                </c:pt>
                <c:pt idx="1716">
                  <c:v>2.0872427581575283E-2</c:v>
                </c:pt>
                <c:pt idx="1717">
                  <c:v>2.0872633930393451E-2</c:v>
                </c:pt>
                <c:pt idx="1718">
                  <c:v>2.0872804883937019E-2</c:v>
                </c:pt>
                <c:pt idx="1719">
                  <c:v>2.0872940442196137E-2</c:v>
                </c:pt>
                <c:pt idx="1720">
                  <c:v>2.0873630269204739E-2</c:v>
                </c:pt>
                <c:pt idx="1721">
                  <c:v>2.0873692512181959E-2</c:v>
                </c:pt>
                <c:pt idx="1722">
                  <c:v>2.0873719357845582E-2</c:v>
                </c:pt>
                <c:pt idx="1723">
                  <c:v>2.0873706694953351E-2</c:v>
                </c:pt>
                <c:pt idx="1724">
                  <c:v>2.0873078497747735E-2</c:v>
                </c:pt>
                <c:pt idx="1725">
                  <c:v>2.0872996627748809E-2</c:v>
                </c:pt>
                <c:pt idx="1726">
                  <c:v>2.0872879362455136E-2</c:v>
                </c:pt>
                <c:pt idx="1727">
                  <c:v>2.0872726701874324E-2</c:v>
                </c:pt>
                <c:pt idx="1728">
                  <c:v>2.0872538646012642E-2</c:v>
                </c:pt>
                <c:pt idx="1729">
                  <c:v>2.0872315194881287E-2</c:v>
                </c:pt>
                <c:pt idx="1730">
                  <c:v>2.0872056348491898E-2</c:v>
                </c:pt>
                <c:pt idx="1731">
                  <c:v>2.0871762106857018E-2</c:v>
                </c:pt>
                <c:pt idx="1732">
                  <c:v>2.0872549989334448E-2</c:v>
                </c:pt>
                <c:pt idx="1733">
                  <c:v>2.0873846819944607E-2</c:v>
                </c:pt>
                <c:pt idx="1734">
                  <c:v>2.0873433634044238E-2</c:v>
                </c:pt>
                <c:pt idx="1735">
                  <c:v>2.0872985042913138E-2</c:v>
                </c:pt>
                <c:pt idx="1736">
                  <c:v>2.0872501046577452E-2</c:v>
                </c:pt>
                <c:pt idx="1737">
                  <c:v>2.0870345344193499E-2</c:v>
                </c:pt>
                <c:pt idx="1738">
                  <c:v>2.0869798217702906E-2</c:v>
                </c:pt>
                <c:pt idx="1739">
                  <c:v>2.0869215692122044E-2</c:v>
                </c:pt>
                <c:pt idx="1740">
                  <c:v>2.0868597767479697E-2</c:v>
                </c:pt>
                <c:pt idx="1741">
                  <c:v>2.0869549987779252E-2</c:v>
                </c:pt>
                <c:pt idx="1742">
                  <c:v>2.0868853560817795E-2</c:v>
                </c:pt>
                <c:pt idx="1743">
                  <c:v>2.0868121728871793E-2</c:v>
                </c:pt>
                <c:pt idx="1744">
                  <c:v>2.0867354491980034E-2</c:v>
                </c:pt>
                <c:pt idx="1745">
                  <c:v>2.0864977159567595E-2</c:v>
                </c:pt>
                <c:pt idx="1746">
                  <c:v>2.0864146841311448E-2</c:v>
                </c:pt>
                <c:pt idx="1747">
                  <c:v>2.0863281124262639E-2</c:v>
                </c:pt>
                <c:pt idx="1748">
                  <c:v>2.0862380008465461E-2</c:v>
                </c:pt>
                <c:pt idx="1749">
                  <c:v>2.0861443493968186E-2</c:v>
                </c:pt>
                <c:pt idx="1750">
                  <c:v>2.0862007569208585E-2</c:v>
                </c:pt>
                <c:pt idx="1751">
                  <c:v>2.086099249895489E-2</c:v>
                </c:pt>
                <c:pt idx="1752">
                  <c:v>2.0859942024138444E-2</c:v>
                </c:pt>
                <c:pt idx="1753">
                  <c:v>2.0858856144813712E-2</c:v>
                </c:pt>
                <c:pt idx="1754">
                  <c:v>2.0857734861039954E-2</c:v>
                </c:pt>
                <c:pt idx="1755">
                  <c:v>2.0856578172876866E-2</c:v>
                </c:pt>
                <c:pt idx="1756">
                  <c:v>2.0855386080386756E-2</c:v>
                </c:pt>
                <c:pt idx="1757">
                  <c:v>2.085415858363281E-2</c:v>
                </c:pt>
                <c:pt idx="1758">
                  <c:v>2.0851421930739994E-2</c:v>
                </c:pt>
                <c:pt idx="1759">
                  <c:v>2.0849152984434183E-2</c:v>
                </c:pt>
                <c:pt idx="1760">
                  <c:v>2.0847832294855002E-2</c:v>
                </c:pt>
                <c:pt idx="1761">
                  <c:v>2.0846476211293478E-2</c:v>
                </c:pt>
                <c:pt idx="1762">
                  <c:v>2.0845084733819921E-2</c:v>
                </c:pt>
                <c:pt idx="1763">
                  <c:v>2.0844136776156021E-2</c:v>
                </c:pt>
                <c:pt idx="1764">
                  <c:v>2.0842671899744571E-2</c:v>
                </c:pt>
                <c:pt idx="1765">
                  <c:v>2.0841171627645351E-2</c:v>
                </c:pt>
                <c:pt idx="1766">
                  <c:v>2.0839635959937621E-2</c:v>
                </c:pt>
                <c:pt idx="1767">
                  <c:v>2.0837596440378046E-2</c:v>
                </c:pt>
                <c:pt idx="1768">
                  <c:v>2.0835992601020505E-2</c:v>
                </c:pt>
                <c:pt idx="1769">
                  <c:v>2.08343533682981E-2</c:v>
                </c:pt>
                <c:pt idx="1770">
                  <c:v>2.0832678742295913E-2</c:v>
                </c:pt>
                <c:pt idx="1771">
                  <c:v>2.0830968723101251E-2</c:v>
                </c:pt>
                <c:pt idx="1772">
                  <c:v>2.0829678650533565E-2</c:v>
                </c:pt>
                <c:pt idx="1773">
                  <c:v>2.0827895215918404E-2</c:v>
                </c:pt>
                <c:pt idx="1774">
                  <c:v>2.0826076386389867E-2</c:v>
                </c:pt>
                <c:pt idx="1775">
                  <c:v>2.0823954383483844E-2</c:v>
                </c:pt>
                <c:pt idx="1776">
                  <c:v>2.0821615274108085E-2</c:v>
                </c:pt>
                <c:pt idx="1777">
                  <c:v>2.0819687841611329E-2</c:v>
                </c:pt>
                <c:pt idx="1778">
                  <c:v>2.0817725016597784E-2</c:v>
                </c:pt>
                <c:pt idx="1779">
                  <c:v>2.0815726799170889E-2</c:v>
                </c:pt>
                <c:pt idx="1780">
                  <c:v>2.0813693189434972E-2</c:v>
                </c:pt>
                <c:pt idx="1781">
                  <c:v>2.0811624187496155E-2</c:v>
                </c:pt>
                <c:pt idx="1782">
                  <c:v>2.0809519793461004E-2</c:v>
                </c:pt>
                <c:pt idx="1783">
                  <c:v>2.0807380007440122E-2</c:v>
                </c:pt>
                <c:pt idx="1784">
                  <c:v>2.080562810730573E-2</c:v>
                </c:pt>
                <c:pt idx="1785">
                  <c:v>2.0804675330490841E-2</c:v>
                </c:pt>
                <c:pt idx="1786">
                  <c:v>2.0802418745647686E-2</c:v>
                </c:pt>
                <c:pt idx="1787">
                  <c:v>2.0800126761338598E-2</c:v>
                </c:pt>
                <c:pt idx="1788">
                  <c:v>2.0797799377687113E-2</c:v>
                </c:pt>
                <c:pt idx="1789">
                  <c:v>2.0793254797379236E-2</c:v>
                </c:pt>
                <c:pt idx="1790">
                  <c:v>2.0790841717899165E-2</c:v>
                </c:pt>
                <c:pt idx="1791">
                  <c:v>2.078839324348964E-2</c:v>
                </c:pt>
                <c:pt idx="1792">
                  <c:v>2.0785909374278211E-2</c:v>
                </c:pt>
                <c:pt idx="1793">
                  <c:v>2.0783787428872734E-2</c:v>
                </c:pt>
                <c:pt idx="1794">
                  <c:v>2.0781230097440827E-2</c:v>
                </c:pt>
                <c:pt idx="1795">
                  <c:v>2.0778637369628962E-2</c:v>
                </c:pt>
                <c:pt idx="1796">
                  <c:v>2.0776009245574125E-2</c:v>
                </c:pt>
                <c:pt idx="1797">
                  <c:v>2.0772959110840043E-2</c:v>
                </c:pt>
                <c:pt idx="1798">
                  <c:v>2.0770262875631221E-2</c:v>
                </c:pt>
                <c:pt idx="1799">
                  <c:v>2.0767531246576668E-2</c:v>
                </c:pt>
                <c:pt idx="1800">
                  <c:v>2.0764764223818982E-2</c:v>
                </c:pt>
                <c:pt idx="1801">
                  <c:v>2.0762713323036898E-2</c:v>
                </c:pt>
                <c:pt idx="1802">
                  <c:v>2.0759497188068934E-2</c:v>
                </c:pt>
                <c:pt idx="1803">
                  <c:v>2.0756621294316716E-2</c:v>
                </c:pt>
                <c:pt idx="1804">
                  <c:v>2.0753710005487008E-2</c:v>
                </c:pt>
                <c:pt idx="1805">
                  <c:v>2.0750763321735293E-2</c:v>
                </c:pt>
                <c:pt idx="1806">
                  <c:v>2.074778124321662E-2</c:v>
                </c:pt>
                <c:pt idx="1807">
                  <c:v>2.0744763770090435E-2</c:v>
                </c:pt>
                <c:pt idx="1808">
                  <c:v>2.0741710902515309E-2</c:v>
                </c:pt>
                <c:pt idx="1809">
                  <c:v>2.0738622640653775E-2</c:v>
                </c:pt>
                <c:pt idx="1810">
                  <c:v>2.0734443421861995E-2</c:v>
                </c:pt>
                <c:pt idx="1811">
                  <c:v>2.0731292490518229E-2</c:v>
                </c:pt>
                <c:pt idx="1812">
                  <c:v>2.0728106171265668E-2</c:v>
                </c:pt>
                <c:pt idx="1813">
                  <c:v>2.0724884464269993E-2</c:v>
                </c:pt>
                <c:pt idx="1814">
                  <c:v>2.0721968633767667E-2</c:v>
                </c:pt>
                <c:pt idx="1815">
                  <c:v>2.0718673438047411E-2</c:v>
                </c:pt>
                <c:pt idx="1816">
                  <c:v>2.0715342853137336E-2</c:v>
                </c:pt>
                <c:pt idx="1817">
                  <c:v>2.0711976879212002E-2</c:v>
                </c:pt>
                <c:pt idx="1818">
                  <c:v>2.0708575516448193E-2</c:v>
                </c:pt>
                <c:pt idx="1819">
                  <c:v>2.0705138765023594E-2</c:v>
                </c:pt>
                <c:pt idx="1820">
                  <c:v>2.0701341672836854E-2</c:v>
                </c:pt>
                <c:pt idx="1821">
                  <c:v>2.0697836870096957E-2</c:v>
                </c:pt>
                <c:pt idx="1822">
                  <c:v>2.0694616180595218E-2</c:v>
                </c:pt>
                <c:pt idx="1823">
                  <c:v>2.069103787634698E-2</c:v>
                </c:pt>
                <c:pt idx="1824">
                  <c:v>2.0687424184357959E-2</c:v>
                </c:pt>
                <c:pt idx="1825">
                  <c:v>2.0683775104815182E-2</c:v>
                </c:pt>
                <c:pt idx="1826">
                  <c:v>2.0680090637911916E-2</c:v>
                </c:pt>
                <c:pt idx="1827">
                  <c:v>2.0676370783840978E-2</c:v>
                </c:pt>
                <c:pt idx="1828">
                  <c:v>2.0672312448749956E-2</c:v>
                </c:pt>
                <c:pt idx="1829">
                  <c:v>2.0668524561956208E-2</c:v>
                </c:pt>
                <c:pt idx="1830">
                  <c:v>2.0664701290524178E-2</c:v>
                </c:pt>
                <c:pt idx="1831">
                  <c:v>2.0660842634654016E-2</c:v>
                </c:pt>
                <c:pt idx="1832">
                  <c:v>2.0656948594546774E-2</c:v>
                </c:pt>
                <c:pt idx="1833">
                  <c:v>2.065301917040395E-2</c:v>
                </c:pt>
                <c:pt idx="1834">
                  <c:v>2.0649054362431959E-2</c:v>
                </c:pt>
                <c:pt idx="1835">
                  <c:v>2.0645054170836778E-2</c:v>
                </c:pt>
                <c:pt idx="1836">
                  <c:v>2.0641861172376666E-2</c:v>
                </c:pt>
                <c:pt idx="1837">
                  <c:v>2.0637781943763728E-2</c:v>
                </c:pt>
                <c:pt idx="1838">
                  <c:v>2.0633667326369801E-2</c:v>
                </c:pt>
                <c:pt idx="1839">
                  <c:v>2.0629517320413356E-2</c:v>
                </c:pt>
                <c:pt idx="1840">
                  <c:v>2.0625062359941677E-2</c:v>
                </c:pt>
                <c:pt idx="1841">
                  <c:v>2.0620844342319616E-2</c:v>
                </c:pt>
                <c:pt idx="1842">
                  <c:v>2.061659093872438E-2</c:v>
                </c:pt>
                <c:pt idx="1843">
                  <c:v>2.0612302149378293E-2</c:v>
                </c:pt>
                <c:pt idx="1844">
                  <c:v>2.0607977974509882E-2</c:v>
                </c:pt>
                <c:pt idx="1845">
                  <c:v>2.0603874137298521E-2</c:v>
                </c:pt>
                <c:pt idx="1846">
                  <c:v>2.0599476417663534E-2</c:v>
                </c:pt>
                <c:pt idx="1847">
                  <c:v>2.0595043311275919E-2</c:v>
                </c:pt>
                <c:pt idx="1848">
                  <c:v>2.0590574818372211E-2</c:v>
                </c:pt>
                <c:pt idx="1849">
                  <c:v>2.0585826325352961E-2</c:v>
                </c:pt>
                <c:pt idx="1850">
                  <c:v>2.0581289842192554E-2</c:v>
                </c:pt>
                <c:pt idx="1851">
                  <c:v>2.0576717975143145E-2</c:v>
                </c:pt>
                <c:pt idx="1852">
                  <c:v>2.0572110724444773E-2</c:v>
                </c:pt>
                <c:pt idx="1853">
                  <c:v>2.056770156445557E-2</c:v>
                </c:pt>
                <c:pt idx="1854">
                  <c:v>2.0563020757488518E-2</c:v>
                </c:pt>
                <c:pt idx="1855">
                  <c:v>2.0558304565701613E-2</c:v>
                </c:pt>
                <c:pt idx="1856">
                  <c:v>2.0553552989343724E-2</c:v>
                </c:pt>
                <c:pt idx="1857">
                  <c:v>2.0548766028667679E-2</c:v>
                </c:pt>
                <c:pt idx="1858">
                  <c:v>2.0543943683926747E-2</c:v>
                </c:pt>
                <c:pt idx="1859">
                  <c:v>2.053908595537552E-2</c:v>
                </c:pt>
                <c:pt idx="1860">
                  <c:v>2.0534192843272108E-2</c:v>
                </c:pt>
                <c:pt idx="1861">
                  <c:v>2.0529264347875956E-2</c:v>
                </c:pt>
                <c:pt idx="1862">
                  <c:v>2.0523883612519118E-2</c:v>
                </c:pt>
                <c:pt idx="1863">
                  <c:v>2.0518889964624528E-2</c:v>
                </c:pt>
                <c:pt idx="1864">
                  <c:v>2.0513860938010223E-2</c:v>
                </c:pt>
                <c:pt idx="1865">
                  <c:v>2.0508796532937162E-2</c:v>
                </c:pt>
                <c:pt idx="1866">
                  <c:v>2.0503696749673419E-2</c:v>
                </c:pt>
                <c:pt idx="1867">
                  <c:v>2.0498756095635094E-2</c:v>
                </c:pt>
                <c:pt idx="1868">
                  <c:v>2.0493582740839456E-2</c:v>
                </c:pt>
                <c:pt idx="1869">
                  <c:v>2.0488374006775341E-2</c:v>
                </c:pt>
                <c:pt idx="1870">
                  <c:v>2.0483129893716447E-2</c:v>
                </c:pt>
                <c:pt idx="1871">
                  <c:v>2.0477667169884708E-2</c:v>
                </c:pt>
                <c:pt idx="1872">
                  <c:v>2.0472355123144322E-2</c:v>
                </c:pt>
                <c:pt idx="1873">
                  <c:v>2.0467007700120068E-2</c:v>
                </c:pt>
                <c:pt idx="1874">
                  <c:v>2.0461624901093826E-2</c:v>
                </c:pt>
                <c:pt idx="1875">
                  <c:v>2.0456378653248428E-2</c:v>
                </c:pt>
                <c:pt idx="1876">
                  <c:v>2.0450922272093393E-2</c:v>
                </c:pt>
                <c:pt idx="1877">
                  <c:v>2.0445430513916587E-2</c:v>
                </c:pt>
                <c:pt idx="1878">
                  <c:v>2.0439903379008986E-2</c:v>
                </c:pt>
                <c:pt idx="1879">
                  <c:v>2.0434340867660671E-2</c:v>
                </c:pt>
                <c:pt idx="1880">
                  <c:v>2.042858522680777E-2</c:v>
                </c:pt>
                <c:pt idx="1881">
                  <c:v>2.0422954803764923E-2</c:v>
                </c:pt>
                <c:pt idx="1882">
                  <c:v>2.041728900702813E-2</c:v>
                </c:pt>
                <c:pt idx="1883">
                  <c:v>2.0411587836893962E-2</c:v>
                </c:pt>
                <c:pt idx="1884">
                  <c:v>2.0405851293660331E-2</c:v>
                </c:pt>
                <c:pt idx="1885">
                  <c:v>2.0400079377629606E-2</c:v>
                </c:pt>
                <c:pt idx="1886">
                  <c:v>2.0394272089102813E-2</c:v>
                </c:pt>
                <c:pt idx="1887">
                  <c:v>2.0388429428384987E-2</c:v>
                </c:pt>
                <c:pt idx="1888">
                  <c:v>2.0382821085902652E-2</c:v>
                </c:pt>
                <c:pt idx="1889">
                  <c:v>2.0376901971148081E-2</c:v>
                </c:pt>
                <c:pt idx="1890">
                  <c:v>2.0370947481431798E-2</c:v>
                </c:pt>
                <c:pt idx="1891">
                  <c:v>2.0364957617071373E-2</c:v>
                </c:pt>
                <c:pt idx="1892">
                  <c:v>2.0358932378381746E-2</c:v>
                </c:pt>
                <c:pt idx="1893">
                  <c:v>2.0352751350052729E-2</c:v>
                </c:pt>
                <c:pt idx="1894">
                  <c:v>2.0346658228310312E-2</c:v>
                </c:pt>
                <c:pt idx="1895">
                  <c:v>2.0340529735039119E-2</c:v>
                </c:pt>
                <c:pt idx="1896">
                  <c:v>2.0334365870564662E-2</c:v>
                </c:pt>
                <c:pt idx="1897">
                  <c:v>2.0328275581251321E-2</c:v>
                </c:pt>
                <c:pt idx="1898">
                  <c:v>2.032203810336089E-2</c:v>
                </c:pt>
                <c:pt idx="1899">
                  <c:v>2.0315765253416721E-2</c:v>
                </c:pt>
                <c:pt idx="1900">
                  <c:v>2.0309457031750043E-2</c:v>
                </c:pt>
                <c:pt idx="1901">
                  <c:v>2.0303015991544805E-2</c:v>
                </c:pt>
                <c:pt idx="1902">
                  <c:v>2.0296639906725079E-2</c:v>
                </c:pt>
                <c:pt idx="1903">
                  <c:v>2.0290228453012132E-2</c:v>
                </c:pt>
                <c:pt idx="1904">
                  <c:v>2.0283781630743871E-2</c:v>
                </c:pt>
                <c:pt idx="1905">
                  <c:v>2.0277299440261319E-2</c:v>
                </c:pt>
                <c:pt idx="1906">
                  <c:v>2.0270864914424546E-2</c:v>
                </c:pt>
                <c:pt idx="1907">
                  <c:v>2.026430910016291E-2</c:v>
                </c:pt>
                <c:pt idx="1908">
                  <c:v>2.0257717916904387E-2</c:v>
                </c:pt>
                <c:pt idx="1909">
                  <c:v>2.0251091364997833E-2</c:v>
                </c:pt>
                <c:pt idx="1910">
                  <c:v>2.0244429444796055E-2</c:v>
                </c:pt>
                <c:pt idx="1911">
                  <c:v>2.0237732156649674E-2</c:v>
                </c:pt>
                <c:pt idx="1912">
                  <c:v>2.0230999500915028E-2</c:v>
                </c:pt>
                <c:pt idx="1913">
                  <c:v>2.0224231477947573E-2</c:v>
                </c:pt>
                <c:pt idx="1914">
                  <c:v>2.0217308063294269E-2</c:v>
                </c:pt>
                <c:pt idx="1915">
                  <c:v>2.0210417589690687E-2</c:v>
                </c:pt>
                <c:pt idx="1916">
                  <c:v>2.0203552180161871E-2</c:v>
                </c:pt>
                <c:pt idx="1917">
                  <c:v>2.0196651410224475E-2</c:v>
                </c:pt>
                <c:pt idx="1918">
                  <c:v>2.018971528023851E-2</c:v>
                </c:pt>
                <c:pt idx="1919">
                  <c:v>2.0182789686214814E-2</c:v>
                </c:pt>
                <c:pt idx="1920">
                  <c:v>2.0175779926011113E-2</c:v>
                </c:pt>
                <c:pt idx="1921">
                  <c:v>2.0168734805062608E-2</c:v>
                </c:pt>
                <c:pt idx="1922">
                  <c:v>2.0161654323741136E-2</c:v>
                </c:pt>
                <c:pt idx="1923">
                  <c:v>2.0154538482414962E-2</c:v>
                </c:pt>
                <c:pt idx="1924">
                  <c:v>2.0147355959665901E-2</c:v>
                </c:pt>
                <c:pt idx="1925">
                  <c:v>2.0140172319561611E-2</c:v>
                </c:pt>
                <c:pt idx="1926">
                  <c:v>2.0132953322351488E-2</c:v>
                </c:pt>
                <c:pt idx="1927">
                  <c:v>2.012572152456453E-2</c:v>
                </c:pt>
                <c:pt idx="1928">
                  <c:v>2.0118428888851143E-2</c:v>
                </c:pt>
                <c:pt idx="1929">
                  <c:v>2.0111100895399685E-2</c:v>
                </c:pt>
                <c:pt idx="1930">
                  <c:v>2.0103737544593117E-2</c:v>
                </c:pt>
                <c:pt idx="1931">
                  <c:v>2.0095278992303067E-2</c:v>
                </c:pt>
                <c:pt idx="1932">
                  <c:v>2.0087832384703738E-2</c:v>
                </c:pt>
                <c:pt idx="1933">
                  <c:v>2.0080360847785493E-2</c:v>
                </c:pt>
                <c:pt idx="1934">
                  <c:v>2.0072853956878342E-2</c:v>
                </c:pt>
                <c:pt idx="1935">
                  <c:v>2.0065311712371844E-2</c:v>
                </c:pt>
                <c:pt idx="1936">
                  <c:v>2.0057734114660483E-2</c:v>
                </c:pt>
                <c:pt idx="1937">
                  <c:v>2.0050121164138741E-2</c:v>
                </c:pt>
                <c:pt idx="1938">
                  <c:v>2.0042472861203347E-2</c:v>
                </c:pt>
                <c:pt idx="1939">
                  <c:v>2.0034789206251916E-2</c:v>
                </c:pt>
                <c:pt idx="1940">
                  <c:v>2.0027021255557831E-2</c:v>
                </c:pt>
                <c:pt idx="1941">
                  <c:v>2.0019258051586532E-2</c:v>
                </c:pt>
                <c:pt idx="1942">
                  <c:v>2.0011459491598528E-2</c:v>
                </c:pt>
                <c:pt idx="1943">
                  <c:v>2.0003625576006535E-2</c:v>
                </c:pt>
                <c:pt idx="1944">
                  <c:v>1.9995756305225914E-2</c:v>
                </c:pt>
                <c:pt idx="1945">
                  <c:v>1.9987883222473867E-2</c:v>
                </c:pt>
                <c:pt idx="1946">
                  <c:v>1.9979947883700683E-2</c:v>
                </c:pt>
                <c:pt idx="1947">
                  <c:v>1.9971980440669255E-2</c:v>
                </c:pt>
                <c:pt idx="1948">
                  <c:v>1.9963982642659039E-2</c:v>
                </c:pt>
                <c:pt idx="1949">
                  <c:v>1.9955915877298117E-2</c:v>
                </c:pt>
                <c:pt idx="1950">
                  <c:v>1.9947860866054941E-2</c:v>
                </c:pt>
                <c:pt idx="1951">
                  <c:v>1.993978093915845E-2</c:v>
                </c:pt>
                <c:pt idx="1952">
                  <c:v>1.9931677836367928E-2</c:v>
                </c:pt>
                <c:pt idx="1953">
                  <c:v>1.9923599550793675E-2</c:v>
                </c:pt>
                <c:pt idx="1954">
                  <c:v>1.9915456356257043E-2</c:v>
                </c:pt>
                <c:pt idx="1955">
                  <c:v>1.9907295050937364E-2</c:v>
                </c:pt>
                <c:pt idx="1956">
                  <c:v>1.98991173838962E-2</c:v>
                </c:pt>
                <c:pt idx="1957">
                  <c:v>1.9890925104167206E-2</c:v>
                </c:pt>
                <c:pt idx="1958">
                  <c:v>1.9882669948965731E-2</c:v>
                </c:pt>
                <c:pt idx="1959">
                  <c:v>1.9874453325887855E-2</c:v>
                </c:pt>
                <c:pt idx="1960">
                  <c:v>1.9866227444000052E-2</c:v>
                </c:pt>
                <c:pt idx="1961">
                  <c:v>1.985799404281054E-2</c:v>
                </c:pt>
                <c:pt idx="1962">
                  <c:v>1.984975486180067E-2</c:v>
                </c:pt>
                <c:pt idx="1963">
                  <c:v>1.9841511640421396E-2</c:v>
                </c:pt>
                <c:pt idx="1964">
                  <c:v>1.983326611809548E-2</c:v>
                </c:pt>
                <c:pt idx="1965">
                  <c:v>1.9825020034218387E-2</c:v>
                </c:pt>
                <c:pt idx="1966">
                  <c:v>1.98168760811318E-2</c:v>
                </c:pt>
                <c:pt idx="1967">
                  <c:v>1.9808683927445486E-2</c:v>
                </c:pt>
                <c:pt idx="1968">
                  <c:v>1.9800445820177891E-2</c:v>
                </c:pt>
                <c:pt idx="1969">
                  <c:v>1.9792214041202263E-2</c:v>
                </c:pt>
                <c:pt idx="1970">
                  <c:v>1.9783990358314404E-2</c:v>
                </c:pt>
                <c:pt idx="1971">
                  <c:v>1.9775727272857726E-2</c:v>
                </c:pt>
                <c:pt idx="1972">
                  <c:v>1.9767524006862203E-2</c:v>
                </c:pt>
                <c:pt idx="1973">
                  <c:v>1.9759331110317045E-2</c:v>
                </c:pt>
                <c:pt idx="1974">
                  <c:v>1.9751148583096675E-2</c:v>
                </c:pt>
                <c:pt idx="1975">
                  <c:v>1.9743024385972176E-2</c:v>
                </c:pt>
                <c:pt idx="1976">
                  <c:v>1.9734862295658424E-2</c:v>
                </c:pt>
                <c:pt idx="1977">
                  <c:v>1.9726710573564479E-2</c:v>
                </c:pt>
                <c:pt idx="1978">
                  <c:v>1.9718569219565409E-2</c:v>
                </c:pt>
                <c:pt idx="1979">
                  <c:v>1.971043823353719E-2</c:v>
                </c:pt>
                <c:pt idx="1980">
                  <c:v>1.9702271168574269E-2</c:v>
                </c:pt>
                <c:pt idx="1981">
                  <c:v>1.9694161223121943E-2</c:v>
                </c:pt>
                <c:pt idx="1982">
                  <c:v>1.9686061645995578E-2</c:v>
                </c:pt>
                <c:pt idx="1983">
                  <c:v>1.9677972437070486E-2</c:v>
                </c:pt>
                <c:pt idx="1984">
                  <c:v>1.9669938818626165E-2</c:v>
                </c:pt>
                <c:pt idx="1985">
                  <c:v>1.9661870037825959E-2</c:v>
                </c:pt>
                <c:pt idx="1986">
                  <c:v>1.9653811624132406E-2</c:v>
                </c:pt>
                <c:pt idx="1987">
                  <c:v>1.9645763577422367E-2</c:v>
                </c:pt>
                <c:pt idx="1988">
                  <c:v>1.9637725897574048E-2</c:v>
                </c:pt>
                <c:pt idx="1989">
                  <c:v>1.962969858446342E-2</c:v>
                </c:pt>
                <c:pt idx="1990">
                  <c:v>1.9621681637969582E-2</c:v>
                </c:pt>
                <c:pt idx="1991">
                  <c:v>1.9613675057969401E-2</c:v>
                </c:pt>
                <c:pt idx="1992">
                  <c:v>1.9605550713077305E-2</c:v>
                </c:pt>
                <c:pt idx="1993">
                  <c:v>1.9597565806964801E-2</c:v>
                </c:pt>
                <c:pt idx="1994">
                  <c:v>1.9589591269134274E-2</c:v>
                </c:pt>
                <c:pt idx="1995">
                  <c:v>1.9581627099462394E-2</c:v>
                </c:pt>
                <c:pt idx="1996">
                  <c:v>1.9573673297825386E-2</c:v>
                </c:pt>
                <c:pt idx="1997">
                  <c:v>1.9565770969658201E-2</c:v>
                </c:pt>
                <c:pt idx="1998">
                  <c:v>1.9557837586304135E-2</c:v>
                </c:pt>
                <c:pt idx="1999">
                  <c:v>1.9549914569902259E-2</c:v>
                </c:pt>
                <c:pt idx="2000">
                  <c:v>1.9542001920329899E-2</c:v>
                </c:pt>
                <c:pt idx="2001">
                  <c:v>1.9534059805864892E-2</c:v>
                </c:pt>
                <c:pt idx="2002">
                  <c:v>1.9526168209857732E-2</c:v>
                </c:pt>
                <c:pt idx="2003">
                  <c:v>1.951828698102653E-2</c:v>
                </c:pt>
                <c:pt idx="2004">
                  <c:v>1.951041611924928E-2</c:v>
                </c:pt>
                <c:pt idx="2005">
                  <c:v>1.9502555624403964E-2</c:v>
                </c:pt>
                <c:pt idx="2006">
                  <c:v>1.949474371949346E-2</c:v>
                </c:pt>
                <c:pt idx="2007">
                  <c:v>1.9486903634320651E-2</c:v>
                </c:pt>
                <c:pt idx="2008">
                  <c:v>1.9479073915007014E-2</c:v>
                </c:pt>
                <c:pt idx="2009">
                  <c:v>1.9471254561431204E-2</c:v>
                </c:pt>
                <c:pt idx="2010">
                  <c:v>1.9463408649899341E-2</c:v>
                </c:pt>
                <c:pt idx="2011">
                  <c:v>1.9455610354093579E-2</c:v>
                </c:pt>
                <c:pt idx="2012">
                  <c:v>1.9447822424370095E-2</c:v>
                </c:pt>
                <c:pt idx="2013">
                  <c:v>1.9440044860609514E-2</c:v>
                </c:pt>
                <c:pt idx="2014">
                  <c:v>1.9432277662689831E-2</c:v>
                </c:pt>
                <c:pt idx="2015">
                  <c:v>1.9424520830491239E-2</c:v>
                </c:pt>
                <c:pt idx="2016">
                  <c:v>1.9416774363894367E-2</c:v>
                </c:pt>
                <c:pt idx="2017">
                  <c:v>1.9409038262778532E-2</c:v>
                </c:pt>
                <c:pt idx="2018">
                  <c:v>1.9401346817611957E-2</c:v>
                </c:pt>
                <c:pt idx="2019">
                  <c:v>1.9393699123415199E-2</c:v>
                </c:pt>
                <c:pt idx="2020">
                  <c:v>1.9385993119298093E-2</c:v>
                </c:pt>
                <c:pt idx="2021">
                  <c:v>1.9378297478083086E-2</c:v>
                </c:pt>
                <c:pt idx="2022">
                  <c:v>1.9370612199652412E-2</c:v>
                </c:pt>
                <c:pt idx="2023">
                  <c:v>1.9362904599774907E-2</c:v>
                </c:pt>
                <c:pt idx="2024">
                  <c:v>1.9355240382188492E-2</c:v>
                </c:pt>
                <c:pt idx="2025">
                  <c:v>1.934758652773395E-2</c:v>
                </c:pt>
                <c:pt idx="2026">
                  <c:v>1.9339943036292828E-2</c:v>
                </c:pt>
                <c:pt idx="2027">
                  <c:v>1.9332341245171403E-2</c:v>
                </c:pt>
                <c:pt idx="2028">
                  <c:v>1.9324718140992944E-2</c:v>
                </c:pt>
                <c:pt idx="2029">
                  <c:v>1.9317105398782532E-2</c:v>
                </c:pt>
                <c:pt idx="2030">
                  <c:v>1.9309503018423751E-2</c:v>
                </c:pt>
                <c:pt idx="2031">
                  <c:v>1.9301910999801521E-2</c:v>
                </c:pt>
                <c:pt idx="2032">
                  <c:v>1.929429970439079E-2</c:v>
                </c:pt>
                <c:pt idx="2033">
                  <c:v>1.9286728750776826E-2</c:v>
                </c:pt>
                <c:pt idx="2034">
                  <c:v>1.9279168159243801E-2</c:v>
                </c:pt>
                <c:pt idx="2035">
                  <c:v>1.9270540171319905E-2</c:v>
                </c:pt>
                <c:pt idx="2036">
                  <c:v>1.926303000138882E-2</c:v>
                </c:pt>
                <c:pt idx="2037">
                  <c:v>1.9255501630897363E-2</c:v>
                </c:pt>
                <c:pt idx="2038">
                  <c:v>1.9247983621318566E-2</c:v>
                </c:pt>
                <c:pt idx="2039">
                  <c:v>1.9240475972538241E-2</c:v>
                </c:pt>
                <c:pt idx="2040">
                  <c:v>1.9232978684442206E-2</c:v>
                </c:pt>
                <c:pt idx="2041">
                  <c:v>1.922549175691584E-2</c:v>
                </c:pt>
                <c:pt idx="2042">
                  <c:v>1.9218015189844506E-2</c:v>
                </c:pt>
                <c:pt idx="2043">
                  <c:v>1.9210548983115371E-2</c:v>
                </c:pt>
                <c:pt idx="2044">
                  <c:v>1.9203042288656168E-2</c:v>
                </c:pt>
                <c:pt idx="2045">
                  <c:v>1.919552252715126E-2</c:v>
                </c:pt>
                <c:pt idx="2046">
                  <c:v>1.9188089156183648E-2</c:v>
                </c:pt>
                <c:pt idx="2047">
                  <c:v>1.9180666148521611E-2</c:v>
                </c:pt>
                <c:pt idx="2048">
                  <c:v>1.9173253504048367E-2</c:v>
                </c:pt>
                <c:pt idx="2049">
                  <c:v>1.9165921972096212E-2</c:v>
                </c:pt>
                <c:pt idx="2050">
                  <c:v>1.9158528991977397E-2</c:v>
                </c:pt>
                <c:pt idx="2051">
                  <c:v>1.9151146372657454E-2</c:v>
                </c:pt>
                <c:pt idx="2052">
                  <c:v>1.9143774114022124E-2</c:v>
                </c:pt>
                <c:pt idx="2053">
                  <c:v>1.9136345725471796E-2</c:v>
                </c:pt>
                <c:pt idx="2054">
                  <c:v>1.9128995257704298E-2</c:v>
                </c:pt>
                <c:pt idx="2055">
                  <c:v>1.9121655152317309E-2</c:v>
                </c:pt>
                <c:pt idx="2056">
                  <c:v>1.91143254091958E-2</c:v>
                </c:pt>
                <c:pt idx="2057">
                  <c:v>1.9107068227141165E-2</c:v>
                </c:pt>
                <c:pt idx="2058">
                  <c:v>1.9099758130233045E-2</c:v>
                </c:pt>
                <c:pt idx="2059">
                  <c:v>1.9092458393217677E-2</c:v>
                </c:pt>
                <c:pt idx="2060">
                  <c:v>1.9085169015982565E-2</c:v>
                </c:pt>
                <c:pt idx="2061">
                  <c:v>1.9077889998414334E-2</c:v>
                </c:pt>
                <c:pt idx="2062">
                  <c:v>1.9070564551622132E-2</c:v>
                </c:pt>
                <c:pt idx="2063">
                  <c:v>1.9063307341152851E-2</c:v>
                </c:pt>
                <c:pt idx="2064">
                  <c:v>1.9056060492035311E-2</c:v>
                </c:pt>
                <c:pt idx="2065">
                  <c:v>1.9048824004155796E-2</c:v>
                </c:pt>
                <c:pt idx="2066">
                  <c:v>1.904159787740101E-2</c:v>
                </c:pt>
                <c:pt idx="2067">
                  <c:v>1.9034382111658536E-2</c:v>
                </c:pt>
                <c:pt idx="2068">
                  <c:v>1.9027176706814208E-2</c:v>
                </c:pt>
                <c:pt idx="2069">
                  <c:v>1.9019981662755613E-2</c:v>
                </c:pt>
                <c:pt idx="2070">
                  <c:v>1.9012845006912939E-2</c:v>
                </c:pt>
                <c:pt idx="2071">
                  <c:v>1.9005685290456754E-2</c:v>
                </c:pt>
                <c:pt idx="2072">
                  <c:v>1.8998519853286544E-2</c:v>
                </c:pt>
                <c:pt idx="2073">
                  <c:v>1.8991364773780255E-2</c:v>
                </c:pt>
                <c:pt idx="2074">
                  <c:v>1.8984220051829235E-2</c:v>
                </c:pt>
                <c:pt idx="2075">
                  <c:v>1.8977014876551668E-2</c:v>
                </c:pt>
                <c:pt idx="2076">
                  <c:v>1.8969947819171336E-2</c:v>
                </c:pt>
                <c:pt idx="2077">
                  <c:v>1.8962834541146362E-2</c:v>
                </c:pt>
                <c:pt idx="2078">
                  <c:v>1.895573162090472E-2</c:v>
                </c:pt>
                <c:pt idx="2079">
                  <c:v>1.8948651801574332E-2</c:v>
                </c:pt>
                <c:pt idx="2080">
                  <c:v>1.8941569222659774E-2</c:v>
                </c:pt>
                <c:pt idx="2081">
                  <c:v>1.8934497000538116E-2</c:v>
                </c:pt>
                <c:pt idx="2082">
                  <c:v>1.8927435135100253E-2</c:v>
                </c:pt>
                <c:pt idx="2083">
                  <c:v>1.8920383626236638E-2</c:v>
                </c:pt>
                <c:pt idx="2084">
                  <c:v>1.8913331606779424E-2</c:v>
                </c:pt>
                <c:pt idx="2085">
                  <c:v>1.8906301187963489E-2</c:v>
                </c:pt>
                <c:pt idx="2086">
                  <c:v>1.8899281126059309E-2</c:v>
                </c:pt>
                <c:pt idx="2087">
                  <c:v>1.8891251629256964E-2</c:v>
                </c:pt>
                <c:pt idx="2088">
                  <c:v>1.8884282311076594E-2</c:v>
                </c:pt>
                <c:pt idx="2089">
                  <c:v>1.8877294418812883E-2</c:v>
                </c:pt>
                <c:pt idx="2090">
                  <c:v>1.8870316882356599E-2</c:v>
                </c:pt>
                <c:pt idx="2091">
                  <c:v>1.8863349701600425E-2</c:v>
                </c:pt>
                <c:pt idx="2092">
                  <c:v>1.8856392876437481E-2</c:v>
                </c:pt>
                <c:pt idx="2093">
                  <c:v>1.8849446406760898E-2</c:v>
                </c:pt>
                <c:pt idx="2094">
                  <c:v>1.8842510292465135E-2</c:v>
                </c:pt>
                <c:pt idx="2095">
                  <c:v>1.8835584533444652E-2</c:v>
                </c:pt>
                <c:pt idx="2096">
                  <c:v>1.8828669129590796E-2</c:v>
                </c:pt>
                <c:pt idx="2097">
                  <c:v>1.882174662052586E-2</c:v>
                </c:pt>
                <c:pt idx="2098">
                  <c:v>1.8814853084467786E-2</c:v>
                </c:pt>
                <c:pt idx="2099">
                  <c:v>1.8807969905218432E-2</c:v>
                </c:pt>
                <c:pt idx="2100">
                  <c:v>1.8801097082669593E-2</c:v>
                </c:pt>
                <c:pt idx="2101">
                  <c:v>1.8790325921469595E-2</c:v>
                </c:pt>
                <c:pt idx="2102">
                  <c:v>1.8783478952063497E-2</c:v>
                </c:pt>
                <c:pt idx="2103">
                  <c:v>1.877664233767674E-2</c:v>
                </c:pt>
                <c:pt idx="2104">
                  <c:v>1.8769816078204365E-2</c:v>
                </c:pt>
                <c:pt idx="2105">
                  <c:v>1.876299768251511E-2</c:v>
                </c:pt>
                <c:pt idx="2106">
                  <c:v>1.8756192524056341E-2</c:v>
                </c:pt>
                <c:pt idx="2107">
                  <c:v>1.8749397720845194E-2</c:v>
                </c:pt>
                <c:pt idx="2108">
                  <c:v>1.8742613272774631E-2</c:v>
                </c:pt>
                <c:pt idx="2109">
                  <c:v>1.873584010088368E-2</c:v>
                </c:pt>
                <c:pt idx="2110">
                  <c:v>1.8729075968694289E-2</c:v>
                </c:pt>
                <c:pt idx="2111">
                  <c:v>1.8722322190686765E-2</c:v>
                </c:pt>
                <c:pt idx="2112">
                  <c:v>1.8715578766756589E-2</c:v>
                </c:pt>
                <c:pt idx="2113">
                  <c:v>1.8708846355876912E-2</c:v>
                </c:pt>
                <c:pt idx="2114">
                  <c:v>1.8702124036456328E-2</c:v>
                </c:pt>
                <c:pt idx="2115">
                  <c:v>1.8695412071444269E-2</c:v>
                </c:pt>
                <c:pt idx="2116">
                  <c:v>1.8688710460737668E-2</c:v>
                </c:pt>
                <c:pt idx="2117">
                  <c:v>1.8682019204232573E-2</c:v>
                </c:pt>
                <c:pt idx="2118">
                  <c:v>1.8675338301825915E-2</c:v>
                </c:pt>
                <c:pt idx="2119">
                  <c:v>1.8668667753413741E-2</c:v>
                </c:pt>
                <c:pt idx="2120">
                  <c:v>1.8662007558892101E-2</c:v>
                </c:pt>
                <c:pt idx="2121">
                  <c:v>1.8655357718158808E-2</c:v>
                </c:pt>
                <c:pt idx="2122">
                  <c:v>1.8648705590471958E-2</c:v>
                </c:pt>
                <c:pt idx="2123">
                  <c:v>1.8642075249927656E-2</c:v>
                </c:pt>
                <c:pt idx="2124">
                  <c:v>1.8635455260949264E-2</c:v>
                </c:pt>
                <c:pt idx="2125">
                  <c:v>1.8628845623434701E-2</c:v>
                </c:pt>
                <c:pt idx="2126">
                  <c:v>1.862224633728321E-2</c:v>
                </c:pt>
                <c:pt idx="2127">
                  <c:v>1.8615663595118001E-2</c:v>
                </c:pt>
                <c:pt idx="2128">
                  <c:v>1.8609085416861276E-2</c:v>
                </c:pt>
                <c:pt idx="2129">
                  <c:v>1.8602517590303552E-2</c:v>
                </c:pt>
                <c:pt idx="2130">
                  <c:v>1.8595960115341967E-2</c:v>
                </c:pt>
                <c:pt idx="2131">
                  <c:v>1.8589412991876768E-2</c:v>
                </c:pt>
                <c:pt idx="2132">
                  <c:v>1.858286799338427E-2</c:v>
                </c:pt>
                <c:pt idx="2133">
                  <c:v>1.857634116396948E-2</c:v>
                </c:pt>
                <c:pt idx="2134">
                  <c:v>1.8569824685117604E-2</c:v>
                </c:pt>
                <c:pt idx="2135">
                  <c:v>1.8563328010978188E-2</c:v>
                </c:pt>
                <c:pt idx="2136">
                  <c:v>1.8556832643494683E-2</c:v>
                </c:pt>
                <c:pt idx="2137">
                  <c:v>1.8550347626907288E-2</c:v>
                </c:pt>
                <c:pt idx="2138">
                  <c:v>1.8543872961118035E-2</c:v>
                </c:pt>
                <c:pt idx="2139">
                  <c:v>1.8537408646027178E-2</c:v>
                </c:pt>
                <c:pt idx="2140">
                  <c:v>1.8530943168289009E-2</c:v>
                </c:pt>
                <c:pt idx="2141">
                  <c:v>1.8524499140609399E-2</c:v>
                </c:pt>
                <c:pt idx="2142">
                  <c:v>1.8518065462703282E-2</c:v>
                </c:pt>
                <c:pt idx="2143">
                  <c:v>1.851164213447215E-2</c:v>
                </c:pt>
                <c:pt idx="2144">
                  <c:v>1.8505229155818835E-2</c:v>
                </c:pt>
                <c:pt idx="2145">
                  <c:v>1.8498826526644831E-2</c:v>
                </c:pt>
                <c:pt idx="2146">
                  <c:v>1.8492434246853866E-2</c:v>
                </c:pt>
                <c:pt idx="2147">
                  <c:v>1.848605231634743E-2</c:v>
                </c:pt>
                <c:pt idx="2148">
                  <c:v>1.8479725377632965E-2</c:v>
                </c:pt>
                <c:pt idx="2149">
                  <c:v>1.8473365401728292E-2</c:v>
                </c:pt>
                <c:pt idx="2150">
                  <c:v>1.8467015776689893E-2</c:v>
                </c:pt>
                <c:pt idx="2151">
                  <c:v>1.8460676502418664E-2</c:v>
                </c:pt>
                <c:pt idx="2152">
                  <c:v>1.845434757881638E-2</c:v>
                </c:pt>
                <c:pt idx="2153">
                  <c:v>1.8448011983894487E-2</c:v>
                </c:pt>
                <c:pt idx="2154">
                  <c:v>1.8441703339374584E-2</c:v>
                </c:pt>
                <c:pt idx="2155">
                  <c:v>1.8435405044608676E-2</c:v>
                </c:pt>
                <c:pt idx="2156">
                  <c:v>1.8429117099500212E-2</c:v>
                </c:pt>
                <c:pt idx="2157">
                  <c:v>1.8422858217422861E-2</c:v>
                </c:pt>
                <c:pt idx="2158">
                  <c:v>1.8416591395784745E-2</c:v>
                </c:pt>
                <c:pt idx="2159">
                  <c:v>1.8410334924131969E-2</c:v>
                </c:pt>
                <c:pt idx="2160">
                  <c:v>1.8404088802369826E-2</c:v>
                </c:pt>
                <c:pt idx="2161">
                  <c:v>1.8397832615433346E-2</c:v>
                </c:pt>
                <c:pt idx="2162">
                  <c:v>1.8391606766240298E-2</c:v>
                </c:pt>
                <c:pt idx="2163">
                  <c:v>1.8385391266030195E-2</c:v>
                </c:pt>
                <c:pt idx="2164">
                  <c:v>1.8379186114706493E-2</c:v>
                </c:pt>
                <c:pt idx="2165">
                  <c:v>1.8372991312173969E-2</c:v>
                </c:pt>
                <c:pt idx="2166">
                  <c:v>1.8366829414072451E-2</c:v>
                </c:pt>
                <c:pt idx="2167">
                  <c:v>1.8360655738837203E-2</c:v>
                </c:pt>
                <c:pt idx="2168">
                  <c:v>1.8354492412723092E-2</c:v>
                </c:pt>
                <c:pt idx="2169">
                  <c:v>1.8348339435633656E-2</c:v>
                </c:pt>
                <c:pt idx="2170">
                  <c:v>1.8342196807472875E-2</c:v>
                </c:pt>
                <c:pt idx="2171">
                  <c:v>1.8336064528146925E-2</c:v>
                </c:pt>
                <c:pt idx="2172">
                  <c:v>1.8329942597559781E-2</c:v>
                </c:pt>
                <c:pt idx="2173">
                  <c:v>1.8323831015617194E-2</c:v>
                </c:pt>
                <c:pt idx="2174">
                  <c:v>1.8317651870771043E-2</c:v>
                </c:pt>
                <c:pt idx="2175">
                  <c:v>1.831155968133772E-2</c:v>
                </c:pt>
                <c:pt idx="2176">
                  <c:v>1.8305477838433358E-2</c:v>
                </c:pt>
                <c:pt idx="2177">
                  <c:v>1.8299406341964367E-2</c:v>
                </c:pt>
                <c:pt idx="2178">
                  <c:v>1.8293345191839401E-2</c:v>
                </c:pt>
                <c:pt idx="2179">
                  <c:v>1.8287322495911976E-2</c:v>
                </c:pt>
                <c:pt idx="2180">
                  <c:v>1.8281282476006088E-2</c:v>
                </c:pt>
                <c:pt idx="2181">
                  <c:v>1.8275252802775224E-2</c:v>
                </c:pt>
                <c:pt idx="2182">
                  <c:v>1.8269233476128542E-2</c:v>
                </c:pt>
                <c:pt idx="2183">
                  <c:v>1.8263224495972081E-2</c:v>
                </c:pt>
                <c:pt idx="2184">
                  <c:v>1.8257195559151403E-2</c:v>
                </c:pt>
                <c:pt idx="2185">
                  <c:v>1.8251206830856369E-2</c:v>
                </c:pt>
                <c:pt idx="2186">
                  <c:v>1.8245228448171471E-2</c:v>
                </c:pt>
                <c:pt idx="2187">
                  <c:v>1.8239292038416444E-2</c:v>
                </c:pt>
                <c:pt idx="2188">
                  <c:v>1.8233334789335975E-2</c:v>
                </c:pt>
                <c:pt idx="2189">
                  <c:v>1.8227387886197106E-2</c:v>
                </c:pt>
                <c:pt idx="2190">
                  <c:v>1.8221451328907658E-2</c:v>
                </c:pt>
                <c:pt idx="2191">
                  <c:v>1.8214679360276615E-2</c:v>
                </c:pt>
                <c:pt idx="2192">
                  <c:v>1.8208731061981374E-2</c:v>
                </c:pt>
                <c:pt idx="2193">
                  <c:v>1.8202826573866734E-2</c:v>
                </c:pt>
                <c:pt idx="2194">
                  <c:v>1.8196932430624754E-2</c:v>
                </c:pt>
                <c:pt idx="2195">
                  <c:v>1.8191048632164978E-2</c:v>
                </c:pt>
                <c:pt idx="2196">
                  <c:v>1.8185175178398752E-2</c:v>
                </c:pt>
                <c:pt idx="2197">
                  <c:v>1.8179312069235176E-2</c:v>
                </c:pt>
                <c:pt idx="2198">
                  <c:v>1.8173459304586491E-2</c:v>
                </c:pt>
                <c:pt idx="2199">
                  <c:v>1.8167616884362241E-2</c:v>
                </c:pt>
                <c:pt idx="2200">
                  <c:v>1.816189742131075E-2</c:v>
                </c:pt>
                <c:pt idx="2201">
                  <c:v>1.8156077041568328E-2</c:v>
                </c:pt>
                <c:pt idx="2202">
                  <c:v>1.815026700777787E-2</c:v>
                </c:pt>
                <c:pt idx="2203">
                  <c:v>1.8144467319848197E-2</c:v>
                </c:pt>
                <c:pt idx="2204">
                  <c:v>1.8138677977690774E-2</c:v>
                </c:pt>
                <c:pt idx="2205">
                  <c:v>1.813285913978557E-2</c:v>
                </c:pt>
                <c:pt idx="2206">
                  <c:v>1.8127090035214982E-2</c:v>
                </c:pt>
                <c:pt idx="2207">
                  <c:v>1.8121331275551992E-2</c:v>
                </c:pt>
                <c:pt idx="2208">
                  <c:v>1.8115582860708475E-2</c:v>
                </c:pt>
                <c:pt idx="2209">
                  <c:v>1.8109886450347792E-2</c:v>
                </c:pt>
                <c:pt idx="2210">
                  <c:v>1.8104159180943963E-2</c:v>
                </c:pt>
                <c:pt idx="2211">
                  <c:v>1.8098442256687362E-2</c:v>
                </c:pt>
                <c:pt idx="2212">
                  <c:v>1.8092735677489893E-2</c:v>
                </c:pt>
                <c:pt idx="2213">
                  <c:v>1.8086995955687225E-2</c:v>
                </c:pt>
                <c:pt idx="2214">
                  <c:v>1.8081309607905764E-2</c:v>
                </c:pt>
                <c:pt idx="2215">
                  <c:v>1.8075633604327287E-2</c:v>
                </c:pt>
                <c:pt idx="2216">
                  <c:v>1.8069967944863662E-2</c:v>
                </c:pt>
                <c:pt idx="2217">
                  <c:v>1.8064312629428533E-2</c:v>
                </c:pt>
                <c:pt idx="2218">
                  <c:v>1.8058713443605247E-2</c:v>
                </c:pt>
                <c:pt idx="2219">
                  <c:v>1.8053079277355524E-2</c:v>
                </c:pt>
                <c:pt idx="2220">
                  <c:v>1.8047455455461946E-2</c:v>
                </c:pt>
                <c:pt idx="2221">
                  <c:v>1.8041841977837297E-2</c:v>
                </c:pt>
                <c:pt idx="2222">
                  <c:v>1.8036238844395251E-2</c:v>
                </c:pt>
                <c:pt idx="2223">
                  <c:v>1.8030646055048592E-2</c:v>
                </c:pt>
                <c:pt idx="2224">
                  <c:v>1.8025063609711425E-2</c:v>
                </c:pt>
                <c:pt idx="2225">
                  <c:v>1.8019491508296542E-2</c:v>
                </c:pt>
                <c:pt idx="2226">
                  <c:v>1.8013781409446782E-2</c:v>
                </c:pt>
                <c:pt idx="2227">
                  <c:v>1.8008228597559753E-2</c:v>
                </c:pt>
                <c:pt idx="2228">
                  <c:v>1.8002686127580252E-2</c:v>
                </c:pt>
                <c:pt idx="2229">
                  <c:v>1.7997153999424097E-2</c:v>
                </c:pt>
                <c:pt idx="2230">
                  <c:v>1.7991632213006661E-2</c:v>
                </c:pt>
                <c:pt idx="2231">
                  <c:v>1.7986172504763014E-2</c:v>
                </c:pt>
                <c:pt idx="2232">
                  <c:v>1.79806718704437E-2</c:v>
                </c:pt>
                <c:pt idx="2233">
                  <c:v>1.7975181578194912E-2</c:v>
                </c:pt>
                <c:pt idx="2234">
                  <c:v>1.7969701627931597E-2</c:v>
                </c:pt>
                <c:pt idx="2235">
                  <c:v>1.796417840406735E-2</c:v>
                </c:pt>
                <c:pt idx="2236">
                  <c:v>1.7958718666322933E-2</c:v>
                </c:pt>
                <c:pt idx="2237">
                  <c:v>1.795326926973155E-2</c:v>
                </c:pt>
                <c:pt idx="2238">
                  <c:v>1.7947830214211709E-2</c:v>
                </c:pt>
                <c:pt idx="2239">
                  <c:v>1.7942457003478116E-2</c:v>
                </c:pt>
                <c:pt idx="2240">
                  <c:v>1.7937039103375348E-2</c:v>
                </c:pt>
                <c:pt idx="2241">
                  <c:v>1.7931631544674698E-2</c:v>
                </c:pt>
                <c:pt idx="2242">
                  <c:v>1.7926234327292893E-2</c:v>
                </c:pt>
                <c:pt idx="2243">
                  <c:v>1.7920847451147998E-2</c:v>
                </c:pt>
                <c:pt idx="2244">
                  <c:v>1.7915413038939568E-2</c:v>
                </c:pt>
                <c:pt idx="2245">
                  <c:v>1.7910046368601516E-2</c:v>
                </c:pt>
                <c:pt idx="2246">
                  <c:v>1.7904690038675442E-2</c:v>
                </c:pt>
                <c:pt idx="2247">
                  <c:v>1.7899344049078954E-2</c:v>
                </c:pt>
                <c:pt idx="2248">
                  <c:v>1.7894008399731903E-2</c:v>
                </c:pt>
                <c:pt idx="2249">
                  <c:v>1.7888683090552793E-2</c:v>
                </c:pt>
                <c:pt idx="2250">
                  <c:v>1.7883368121460134E-2</c:v>
                </c:pt>
                <c:pt idx="2251">
                  <c:v>1.787806349237198E-2</c:v>
                </c:pt>
                <c:pt idx="2252">
                  <c:v>1.7872954461307395E-2</c:v>
                </c:pt>
                <c:pt idx="2253">
                  <c:v>1.7867671955274403E-2</c:v>
                </c:pt>
                <c:pt idx="2254">
                  <c:v>1.7862399790726138E-2</c:v>
                </c:pt>
                <c:pt idx="2255">
                  <c:v>1.7857137967581555E-2</c:v>
                </c:pt>
                <c:pt idx="2256">
                  <c:v>1.7851886485758726E-2</c:v>
                </c:pt>
                <c:pt idx="2257">
                  <c:v>1.7846581132925528E-2</c:v>
                </c:pt>
                <c:pt idx="2258">
                  <c:v>1.7841349849473397E-2</c:v>
                </c:pt>
                <c:pt idx="2259">
                  <c:v>1.7836128906528012E-2</c:v>
                </c:pt>
                <c:pt idx="2260">
                  <c:v>1.7830918304009211E-2</c:v>
                </c:pt>
                <c:pt idx="2261">
                  <c:v>1.7825784193633835E-2</c:v>
                </c:pt>
                <c:pt idx="2262">
                  <c:v>1.7820594758040442E-2</c:v>
                </c:pt>
                <c:pt idx="2263">
                  <c:v>1.781541566320324E-2</c:v>
                </c:pt>
                <c:pt idx="2264">
                  <c:v>1.7810246909042062E-2</c:v>
                </c:pt>
                <c:pt idx="2265">
                  <c:v>1.7805020395008791E-2</c:v>
                </c:pt>
                <c:pt idx="2266">
                  <c:v>1.7799871833369226E-2</c:v>
                </c:pt>
                <c:pt idx="2267">
                  <c:v>1.7794733611597332E-2</c:v>
                </c:pt>
                <c:pt idx="2268">
                  <c:v>1.7789605729614282E-2</c:v>
                </c:pt>
                <c:pt idx="2269">
                  <c:v>1.7784488187341244E-2</c:v>
                </c:pt>
                <c:pt idx="2270">
                  <c:v>1.7779451533795967E-2</c:v>
                </c:pt>
                <c:pt idx="2271">
                  <c:v>1.7774355162133805E-2</c:v>
                </c:pt>
                <c:pt idx="2272">
                  <c:v>1.7769269130510749E-2</c:v>
                </c:pt>
                <c:pt idx="2273">
                  <c:v>1.7764193438849277E-2</c:v>
                </c:pt>
                <c:pt idx="2274">
                  <c:v>1.7759128087070551E-2</c:v>
                </c:pt>
                <c:pt idx="2275">
                  <c:v>1.7754073075096161E-2</c:v>
                </c:pt>
                <c:pt idx="2276">
                  <c:v>1.7749028402847707E-2</c:v>
                </c:pt>
                <c:pt idx="2277">
                  <c:v>1.7743994070246787E-2</c:v>
                </c:pt>
                <c:pt idx="2278">
                  <c:v>1.773889558087674E-2</c:v>
                </c:pt>
                <c:pt idx="2279">
                  <c:v>1.7733806488981582E-2</c:v>
                </c:pt>
                <c:pt idx="2280">
                  <c:v>1.7728802181912647E-2</c:v>
                </c:pt>
                <c:pt idx="2281">
                  <c:v>1.772380821305608E-2</c:v>
                </c:pt>
                <c:pt idx="2282">
                  <c:v>1.7718824582335285E-2</c:v>
                </c:pt>
                <c:pt idx="2283">
                  <c:v>1.7713928221209665E-2</c:v>
                </c:pt>
                <c:pt idx="2284">
                  <c:v>1.7708965765215984E-2</c:v>
                </c:pt>
                <c:pt idx="2285">
                  <c:v>1.770401364769093E-2</c:v>
                </c:pt>
                <c:pt idx="2286">
                  <c:v>1.7699071868557004E-2</c:v>
                </c:pt>
                <c:pt idx="2287">
                  <c:v>1.769406149810232E-2</c:v>
                </c:pt>
                <c:pt idx="2288">
                  <c:v>1.7689139894598409E-2</c:v>
                </c:pt>
                <c:pt idx="2289">
                  <c:v>1.768422862869946E-2</c:v>
                </c:pt>
                <c:pt idx="2290">
                  <c:v>1.7679327700330223E-2</c:v>
                </c:pt>
                <c:pt idx="2291">
                  <c:v>1.7674437109415436E-2</c:v>
                </c:pt>
                <c:pt idx="2292">
                  <c:v>1.7669638295727468E-2</c:v>
                </c:pt>
                <c:pt idx="2293">
                  <c:v>1.7664768883213153E-2</c:v>
                </c:pt>
                <c:pt idx="2294">
                  <c:v>1.7659909808485443E-2</c:v>
                </c:pt>
                <c:pt idx="2295">
                  <c:v>1.7655061071471256E-2</c:v>
                </c:pt>
                <c:pt idx="2296">
                  <c:v>1.7650139214041637E-2</c:v>
                </c:pt>
                <c:pt idx="2297">
                  <c:v>1.7645310646286074E-2</c:v>
                </c:pt>
                <c:pt idx="2298">
                  <c:v>1.7640492415463949E-2</c:v>
                </c:pt>
                <c:pt idx="2299">
                  <c:v>1.7635684521501341E-2</c:v>
                </c:pt>
                <c:pt idx="2300">
                  <c:v>1.7630886964324775E-2</c:v>
                </c:pt>
                <c:pt idx="2301">
                  <c:v>1.7626099743859886E-2</c:v>
                </c:pt>
                <c:pt idx="2302">
                  <c:v>1.7621322860034979E-2</c:v>
                </c:pt>
                <c:pt idx="2303">
                  <c:v>1.761655631277613E-2</c:v>
                </c:pt>
                <c:pt idx="2304">
                  <c:v>1.7611800102010314E-2</c:v>
                </c:pt>
                <c:pt idx="2305">
                  <c:v>1.760723034230131E-2</c:v>
                </c:pt>
                <c:pt idx="2306">
                  <c:v>1.760249582622473E-2</c:v>
                </c:pt>
                <c:pt idx="2307">
                  <c:v>1.7597771647526829E-2</c:v>
                </c:pt>
                <c:pt idx="2308">
                  <c:v>1.7593057806134044E-2</c:v>
                </c:pt>
                <c:pt idx="2309">
                  <c:v>1.7588264171540059E-2</c:v>
                </c:pt>
                <c:pt idx="2310">
                  <c:v>1.7583570491339816E-2</c:v>
                </c:pt>
                <c:pt idx="2311">
                  <c:v>1.7578887147676376E-2</c:v>
                </c:pt>
                <c:pt idx="2312">
                  <c:v>1.757421414047711E-2</c:v>
                </c:pt>
                <c:pt idx="2313">
                  <c:v>1.7569643656204947E-2</c:v>
                </c:pt>
                <c:pt idx="2314">
                  <c:v>1.7564991837118852E-2</c:v>
                </c:pt>
                <c:pt idx="2315">
                  <c:v>1.7560350354830452E-2</c:v>
                </c:pt>
                <c:pt idx="2316">
                  <c:v>1.7555719209267955E-2</c:v>
                </c:pt>
                <c:pt idx="2317">
                  <c:v>1.755109840036E-2</c:v>
                </c:pt>
                <c:pt idx="2318">
                  <c:v>1.7546393159021588E-2</c:v>
                </c:pt>
                <c:pt idx="2319">
                  <c:v>1.7541792505068411E-2</c:v>
                </c:pt>
                <c:pt idx="2320">
                  <c:v>1.7537202187008986E-2</c:v>
                </c:pt>
                <c:pt idx="2321">
                  <c:v>1.7532718529842561E-2</c:v>
                </c:pt>
                <c:pt idx="2322">
                  <c:v>1.7528149403136118E-2</c:v>
                </c:pt>
                <c:pt idx="2323">
                  <c:v>1.7523590612657403E-2</c:v>
                </c:pt>
                <c:pt idx="2324">
                  <c:v>1.7519042158335506E-2</c:v>
                </c:pt>
                <c:pt idx="2325">
                  <c:v>1.7514504040100388E-2</c:v>
                </c:pt>
                <c:pt idx="2326">
                  <c:v>1.7509976257880696E-2</c:v>
                </c:pt>
                <c:pt idx="2327">
                  <c:v>1.7505458811607717E-2</c:v>
                </c:pt>
                <c:pt idx="2328">
                  <c:v>1.7500951701210535E-2</c:v>
                </c:pt>
                <c:pt idx="2329">
                  <c:v>1.7496454926619994E-2</c:v>
                </c:pt>
                <c:pt idx="2330">
                  <c:v>1.7491968487765623E-2</c:v>
                </c:pt>
                <c:pt idx="2331">
                  <c:v>1.7487187902714432E-2</c:v>
                </c:pt>
                <c:pt idx="2332">
                  <c:v>1.748272055967165E-2</c:v>
                </c:pt>
                <c:pt idx="2333">
                  <c:v>1.7478263550530723E-2</c:v>
                </c:pt>
                <c:pt idx="2334">
                  <c:v>1.7473816875224035E-2</c:v>
                </c:pt>
                <c:pt idx="2335">
                  <c:v>1.7469484077815678E-2</c:v>
                </c:pt>
                <c:pt idx="2336">
                  <c:v>1.7465058597226212E-2</c:v>
                </c:pt>
                <c:pt idx="2337">
                  <c:v>1.7460643450809266E-2</c:v>
                </c:pt>
                <c:pt idx="2338">
                  <c:v>1.7456238638496713E-2</c:v>
                </c:pt>
                <c:pt idx="2339">
                  <c:v>1.7451844160223093E-2</c:v>
                </c:pt>
                <c:pt idx="2340">
                  <c:v>1.7447353830135036E-2</c:v>
                </c:pt>
                <c:pt idx="2341">
                  <c:v>1.7442979489784283E-2</c:v>
                </c:pt>
                <c:pt idx="2342">
                  <c:v>1.7438615482730895E-2</c:v>
                </c:pt>
                <c:pt idx="2343">
                  <c:v>1.7434261808909054E-2</c:v>
                </c:pt>
                <c:pt idx="2344">
                  <c:v>1.7430026777064535E-2</c:v>
                </c:pt>
                <c:pt idx="2345">
                  <c:v>1.7425694301607071E-2</c:v>
                </c:pt>
                <c:pt idx="2346">
                  <c:v>1.7421372159720071E-2</c:v>
                </c:pt>
                <c:pt idx="2347">
                  <c:v>1.7415830304065353E-2</c:v>
                </c:pt>
                <c:pt idx="2348">
                  <c:v>1.7411421188483232E-2</c:v>
                </c:pt>
                <c:pt idx="2349">
                  <c:v>1.7407132464886187E-2</c:v>
                </c:pt>
                <c:pt idx="2350">
                  <c:v>1.7402854074039339E-2</c:v>
                </c:pt>
                <c:pt idx="2351">
                  <c:v>1.7398586015879097E-2</c:v>
                </c:pt>
                <c:pt idx="2352">
                  <c:v>1.7394328290340093E-2</c:v>
                </c:pt>
                <c:pt idx="2353">
                  <c:v>1.7390080897357395E-2</c:v>
                </c:pt>
                <c:pt idx="2354">
                  <c:v>1.7385843836866529E-2</c:v>
                </c:pt>
                <c:pt idx="2355">
                  <c:v>1.7381617108802115E-2</c:v>
                </c:pt>
                <c:pt idx="2356">
                  <c:v>1.7377515596343204E-2</c:v>
                </c:pt>
                <c:pt idx="2357">
                  <c:v>1.737365666847689E-2</c:v>
                </c:pt>
                <c:pt idx="2358">
                  <c:v>1.7369463094562543E-2</c:v>
                </c:pt>
                <c:pt idx="2359">
                  <c:v>1.7365279854949272E-2</c:v>
                </c:pt>
                <c:pt idx="2360">
                  <c:v>1.7361106949571794E-2</c:v>
                </c:pt>
                <c:pt idx="2361">
                  <c:v>1.7354334346126571E-2</c:v>
                </c:pt>
                <c:pt idx="2362">
                  <c:v>1.7350186930576082E-2</c:v>
                </c:pt>
                <c:pt idx="2363">
                  <c:v>1.7346049847968462E-2</c:v>
                </c:pt>
                <c:pt idx="2364">
                  <c:v>1.7341923098239048E-2</c:v>
                </c:pt>
                <c:pt idx="2365">
                  <c:v>1.7337926853842049E-2</c:v>
                </c:pt>
                <c:pt idx="2366">
                  <c:v>1.7333821313582239E-2</c:v>
                </c:pt>
                <c:pt idx="2367">
                  <c:v>1.7329726106540874E-2</c:v>
                </c:pt>
                <c:pt idx="2368">
                  <c:v>1.7325641232653649E-2</c:v>
                </c:pt>
                <c:pt idx="2369">
                  <c:v>1.732144434056003E-2</c:v>
                </c:pt>
                <c:pt idx="2370">
                  <c:v>1.7317379586775667E-2</c:v>
                </c:pt>
                <c:pt idx="2371">
                  <c:v>1.7313325165428408E-2</c:v>
                </c:pt>
                <c:pt idx="2372">
                  <c:v>1.7309281076456254E-2</c:v>
                </c:pt>
                <c:pt idx="2373">
                  <c:v>1.7305496453182558E-2</c:v>
                </c:pt>
                <c:pt idx="2374">
                  <c:v>1.7301348982061975E-2</c:v>
                </c:pt>
                <c:pt idx="2375">
                  <c:v>1.7297336438498897E-2</c:v>
                </c:pt>
                <c:pt idx="2376">
                  <c:v>1.7293334227590024E-2</c:v>
                </c:pt>
                <c:pt idx="2377">
                  <c:v>1.7289342349272371E-2</c:v>
                </c:pt>
                <c:pt idx="2378">
                  <c:v>1.7285360803484716E-2</c:v>
                </c:pt>
                <c:pt idx="2379">
                  <c:v>1.7281389590164946E-2</c:v>
                </c:pt>
                <c:pt idx="2380">
                  <c:v>1.7277428709252279E-2</c:v>
                </c:pt>
                <c:pt idx="2381">
                  <c:v>1.7273478160685054E-2</c:v>
                </c:pt>
                <c:pt idx="2382">
                  <c:v>1.726914964307371E-2</c:v>
                </c:pt>
                <c:pt idx="2383">
                  <c:v>1.7265218100626482E-2</c:v>
                </c:pt>
                <c:pt idx="2384">
                  <c:v>1.7261296888769404E-2</c:v>
                </c:pt>
                <c:pt idx="2385">
                  <c:v>1.7257386007442033E-2</c:v>
                </c:pt>
                <c:pt idx="2386">
                  <c:v>1.7253617047539142E-2</c:v>
                </c:pt>
                <c:pt idx="2387">
                  <c:v>1.7249727381917664E-2</c:v>
                </c:pt>
                <c:pt idx="2388">
                  <c:v>1.7245848047171192E-2</c:v>
                </c:pt>
                <c:pt idx="2389">
                  <c:v>1.7241979043239611E-2</c:v>
                </c:pt>
                <c:pt idx="2390">
                  <c:v>1.7238120370064586E-2</c:v>
                </c:pt>
                <c:pt idx="2391">
                  <c:v>1.7234272027586001E-2</c:v>
                </c:pt>
                <c:pt idx="2392">
                  <c:v>1.7230299088009642E-2</c:v>
                </c:pt>
                <c:pt idx="2393">
                  <c:v>1.7226470848791205E-2</c:v>
                </c:pt>
                <c:pt idx="2394">
                  <c:v>1.7222788983745074E-2</c:v>
                </c:pt>
                <c:pt idx="2395">
                  <c:v>1.7218981963467998E-2</c:v>
                </c:pt>
                <c:pt idx="2396">
                  <c:v>1.7215185273593898E-2</c:v>
                </c:pt>
                <c:pt idx="2397">
                  <c:v>1.7211398914065337E-2</c:v>
                </c:pt>
                <c:pt idx="2398">
                  <c:v>1.7207622884825313E-2</c:v>
                </c:pt>
                <c:pt idx="2399">
                  <c:v>1.720385718581504E-2</c:v>
                </c:pt>
                <c:pt idx="2400">
                  <c:v>1.7199962411013788E-2</c:v>
                </c:pt>
                <c:pt idx="2401">
                  <c:v>1.7196216810174358E-2</c:v>
                </c:pt>
                <c:pt idx="2402">
                  <c:v>1.719248153887417E-2</c:v>
                </c:pt>
                <c:pt idx="2403">
                  <c:v>1.7188756597055457E-2</c:v>
                </c:pt>
                <c:pt idx="2404">
                  <c:v>1.7185041984661347E-2</c:v>
                </c:pt>
                <c:pt idx="2405">
                  <c:v>1.7181337701637669E-2</c:v>
                </c:pt>
                <c:pt idx="2406">
                  <c:v>1.7177643747924867E-2</c:v>
                </c:pt>
                <c:pt idx="2407">
                  <c:v>1.7173960123468314E-2</c:v>
                </c:pt>
                <c:pt idx="2408">
                  <c:v>1.7170718756207067E-2</c:v>
                </c:pt>
                <c:pt idx="2409">
                  <c:v>1.7167057489060774E-2</c:v>
                </c:pt>
                <c:pt idx="2410">
                  <c:v>1.7163406552551337E-2</c:v>
                </c:pt>
                <c:pt idx="2411">
                  <c:v>1.7159765946621056E-2</c:v>
                </c:pt>
                <c:pt idx="2412">
                  <c:v>1.7155989367964076E-2</c:v>
                </c:pt>
                <c:pt idx="2413">
                  <c:v>1.7152368854574527E-2</c:v>
                </c:pt>
                <c:pt idx="2414">
                  <c:v>1.7148758671081742E-2</c:v>
                </c:pt>
                <c:pt idx="2415">
                  <c:v>1.7145158817429479E-2</c:v>
                </c:pt>
                <c:pt idx="2416">
                  <c:v>1.7141569293563266E-2</c:v>
                </c:pt>
                <c:pt idx="2417">
                  <c:v>1.7138139250076134E-2</c:v>
                </c:pt>
                <c:pt idx="2418">
                  <c:v>1.7134570956636733E-2</c:v>
                </c:pt>
                <c:pt idx="2419">
                  <c:v>1.7131012993330738E-2</c:v>
                </c:pt>
                <c:pt idx="2420">
                  <c:v>1.7127465360103532E-2</c:v>
                </c:pt>
                <c:pt idx="2421">
                  <c:v>1.7123776619083146E-2</c:v>
                </c:pt>
                <c:pt idx="2422">
                  <c:v>1.7120249072773777E-2</c:v>
                </c:pt>
                <c:pt idx="2423">
                  <c:v>1.7116731855866929E-2</c:v>
                </c:pt>
                <c:pt idx="2424">
                  <c:v>1.711322496830724E-2</c:v>
                </c:pt>
                <c:pt idx="2425">
                  <c:v>1.710988214322573E-2</c:v>
                </c:pt>
                <c:pt idx="2426">
                  <c:v>1.7106396489321607E-2</c:v>
                </c:pt>
                <c:pt idx="2427">
                  <c:v>1.7102921165113943E-2</c:v>
                </c:pt>
                <c:pt idx="2428">
                  <c:v>1.7099456170550319E-2</c:v>
                </c:pt>
                <c:pt idx="2429">
                  <c:v>1.7096001505576563E-2</c:v>
                </c:pt>
                <c:pt idx="2430">
                  <c:v>1.7092557170138932E-2</c:v>
                </c:pt>
                <c:pt idx="2431">
                  <c:v>1.7089123164184573E-2</c:v>
                </c:pt>
                <c:pt idx="2432">
                  <c:v>1.7085699487660189E-2</c:v>
                </c:pt>
                <c:pt idx="2433">
                  <c:v>1.7082286140512042E-2</c:v>
                </c:pt>
                <c:pt idx="2434">
                  <c:v>1.7078406520672572E-2</c:v>
                </c:pt>
                <c:pt idx="2435">
                  <c:v>1.7075012093182913E-2</c:v>
                </c:pt>
                <c:pt idx="2436">
                  <c:v>1.7071627993386334E-2</c:v>
                </c:pt>
                <c:pt idx="2437">
                  <c:v>1.7068254221230903E-2</c:v>
                </c:pt>
                <c:pt idx="2438">
                  <c:v>1.7064890776665564E-2</c:v>
                </c:pt>
                <c:pt idx="2439">
                  <c:v>1.7061699369652017E-2</c:v>
                </c:pt>
                <c:pt idx="2440">
                  <c:v>1.7058357162233691E-2</c:v>
                </c:pt>
                <c:pt idx="2441">
                  <c:v>1.7055025282759796E-2</c:v>
                </c:pt>
                <c:pt idx="2442">
                  <c:v>1.7051703731179115E-2</c:v>
                </c:pt>
                <c:pt idx="2443">
                  <c:v>1.7048392507440887E-2</c:v>
                </c:pt>
                <c:pt idx="2444">
                  <c:v>1.7044926985807913E-2</c:v>
                </c:pt>
                <c:pt idx="2445">
                  <c:v>1.7041635832947554E-2</c:v>
                </c:pt>
                <c:pt idx="2446">
                  <c:v>1.7038355007272063E-2</c:v>
                </c:pt>
                <c:pt idx="2447">
                  <c:v>1.7035250889897186E-2</c:v>
                </c:pt>
                <c:pt idx="2448">
                  <c:v>1.7031991304611964E-2</c:v>
                </c:pt>
                <c:pt idx="2449">
                  <c:v>1.7028742046867718E-2</c:v>
                </c:pt>
                <c:pt idx="2450">
                  <c:v>1.7025503116613688E-2</c:v>
                </c:pt>
                <c:pt idx="2451">
                  <c:v>1.7022274513800437E-2</c:v>
                </c:pt>
                <c:pt idx="2452">
                  <c:v>1.7018886921308544E-2</c:v>
                </c:pt>
                <c:pt idx="2453">
                  <c:v>1.7015678384534997E-2</c:v>
                </c:pt>
                <c:pt idx="2454">
                  <c:v>1.7012480174550929E-2</c:v>
                </c:pt>
                <c:pt idx="2455">
                  <c:v>1.7009292291307543E-2</c:v>
                </c:pt>
                <c:pt idx="2456">
                  <c:v>1.7006114734756477E-2</c:v>
                </c:pt>
                <c:pt idx="2457">
                  <c:v>1.7002947504848921E-2</c:v>
                </c:pt>
                <c:pt idx="2458">
                  <c:v>1.6999790601536519E-2</c:v>
                </c:pt>
                <c:pt idx="2459">
                  <c:v>1.6996644024772252E-2</c:v>
                </c:pt>
                <c:pt idx="2460">
                  <c:v>1.6994030082684422E-2</c:v>
                </c:pt>
                <c:pt idx="2461">
                  <c:v>1.6990905937218238E-2</c:v>
                </c:pt>
                <c:pt idx="2462">
                  <c:v>1.6987792119661529E-2</c:v>
                </c:pt>
                <c:pt idx="2463">
                  <c:v>1.6984688629965841E-2</c:v>
                </c:pt>
                <c:pt idx="2464">
                  <c:v>1.6981595468262441E-2</c:v>
                </c:pt>
                <c:pt idx="2465">
                  <c:v>1.6978335561619928E-2</c:v>
                </c:pt>
                <c:pt idx="2466">
                  <c:v>1.6975262891380457E-2</c:v>
                </c:pt>
                <c:pt idx="2467">
                  <c:v>1.6972201288047387E-2</c:v>
                </c:pt>
                <c:pt idx="2468">
                  <c:v>1.6969151121438441E-2</c:v>
                </c:pt>
                <c:pt idx="2469">
                  <c:v>1.6966292914119555E-2</c:v>
                </c:pt>
                <c:pt idx="2470">
                  <c:v>1.6963267590325574E-2</c:v>
                </c:pt>
                <c:pt idx="2471">
                  <c:v>1.6960254853790262E-2</c:v>
                </c:pt>
                <c:pt idx="2472">
                  <c:v>1.695725507232939E-2</c:v>
                </c:pt>
                <c:pt idx="2473">
                  <c:v>1.6954084782738996E-2</c:v>
                </c:pt>
                <c:pt idx="2474">
                  <c:v>1.6951111002538013E-2</c:v>
                </c:pt>
                <c:pt idx="2475">
                  <c:v>1.6948151247729852E-2</c:v>
                </c:pt>
                <c:pt idx="2476">
                  <c:v>1.6945205888117616E-2</c:v>
                </c:pt>
                <c:pt idx="2477">
                  <c:v>1.6942275293501317E-2</c:v>
                </c:pt>
                <c:pt idx="2478">
                  <c:v>1.6939549037604057E-2</c:v>
                </c:pt>
                <c:pt idx="2479">
                  <c:v>1.6936650240360528E-2</c:v>
                </c:pt>
                <c:pt idx="2480">
                  <c:v>1.6933767340653303E-2</c:v>
                </c:pt>
                <c:pt idx="2481">
                  <c:v>1.6930900706281858E-2</c:v>
                </c:pt>
                <c:pt idx="2482">
                  <c:v>1.6928050705044349E-2</c:v>
                </c:pt>
                <c:pt idx="2483">
                  <c:v>1.6925217704736286E-2</c:v>
                </c:pt>
                <c:pt idx="2484">
                  <c:v>1.6922402073152296E-2</c:v>
                </c:pt>
                <c:pt idx="2485">
                  <c:v>1.6919604178086127E-2</c:v>
                </c:pt>
                <c:pt idx="2486">
                  <c:v>1.6916426508606627E-2</c:v>
                </c:pt>
                <c:pt idx="2487">
                  <c:v>1.6913662615480215E-2</c:v>
                </c:pt>
                <c:pt idx="2488">
                  <c:v>1.6910917547767874E-2</c:v>
                </c:pt>
                <c:pt idx="2489">
                  <c:v>1.690819167726541E-2</c:v>
                </c:pt>
                <c:pt idx="2490">
                  <c:v>1.6905485375766405E-2</c:v>
                </c:pt>
                <c:pt idx="2491">
                  <c:v>1.6903004338599474E-2</c:v>
                </c:pt>
                <c:pt idx="2492">
                  <c:v>1.6900339237760967E-2</c:v>
                </c:pt>
                <c:pt idx="2493">
                  <c:v>1.6897694131620546E-2</c:v>
                </c:pt>
                <c:pt idx="2494">
                  <c:v>1.6895069020099376E-2</c:v>
                </c:pt>
                <c:pt idx="2495">
                  <c:v>1.689225331401023E-2</c:v>
                </c:pt>
                <c:pt idx="2496">
                  <c:v>1.688966688252061E-2</c:v>
                </c:pt>
                <c:pt idx="2497">
                  <c:v>1.6887100444483612E-2</c:v>
                </c:pt>
                <c:pt idx="2498">
                  <c:v>1.6884553999822204E-2</c:v>
                </c:pt>
                <c:pt idx="2499">
                  <c:v>1.688224337906347E-2</c:v>
                </c:pt>
                <c:pt idx="2500">
                  <c:v>1.687973823363511E-2</c:v>
                </c:pt>
                <c:pt idx="2501">
                  <c:v>1.6877253082290121E-2</c:v>
                </c:pt>
                <c:pt idx="2502">
                  <c:v>1.6874787924955427E-2</c:v>
                </c:pt>
                <c:pt idx="2503">
                  <c:v>1.6871995084652997E-2</c:v>
                </c:pt>
                <c:pt idx="2504">
                  <c:v>1.6869350179786684E-2</c:v>
                </c:pt>
                <c:pt idx="2505">
                  <c:v>1.6866946542794713E-2</c:v>
                </c:pt>
                <c:pt idx="2506">
                  <c:v>1.6864562898581171E-2</c:v>
                </c:pt>
                <c:pt idx="2507">
                  <c:v>1.686219924707525E-2</c:v>
                </c:pt>
                <c:pt idx="2508">
                  <c:v>1.6859855588207042E-2</c:v>
                </c:pt>
                <c:pt idx="2509">
                  <c:v>1.6857531921907521E-2</c:v>
                </c:pt>
                <c:pt idx="2510">
                  <c:v>1.6855228248106327E-2</c:v>
                </c:pt>
                <c:pt idx="2511">
                  <c:v>1.6852944566736666E-2</c:v>
                </c:pt>
                <c:pt idx="2512">
                  <c:v>1.6851147326623499E-2</c:v>
                </c:pt>
                <c:pt idx="2513">
                  <c:v>1.6848906279906151E-2</c:v>
                </c:pt>
                <c:pt idx="2514">
                  <c:v>1.6846685227273683E-2</c:v>
                </c:pt>
                <c:pt idx="2515">
                  <c:v>1.684448416866002E-2</c:v>
                </c:pt>
                <c:pt idx="2516">
                  <c:v>1.6842303103999975E-2</c:v>
                </c:pt>
                <c:pt idx="2517">
                  <c:v>1.6839902107362657E-2</c:v>
                </c:pt>
                <c:pt idx="2518">
                  <c:v>1.6837759700715688E-2</c:v>
                </c:pt>
                <c:pt idx="2519">
                  <c:v>1.6835637286900521E-2</c:v>
                </c:pt>
                <c:pt idx="2520">
                  <c:v>1.6833534865854274E-2</c:v>
                </c:pt>
                <c:pt idx="2521">
                  <c:v>1.6831697687721522E-2</c:v>
                </c:pt>
                <c:pt idx="2522">
                  <c:v>1.6829636585425221E-2</c:v>
                </c:pt>
                <c:pt idx="2523">
                  <c:v>1.6827595476636786E-2</c:v>
                </c:pt>
                <c:pt idx="2524">
                  <c:v>1.682557436129499E-2</c:v>
                </c:pt>
                <c:pt idx="2525">
                  <c:v>1.6823322649982243E-2</c:v>
                </c:pt>
                <c:pt idx="2526">
                  <c:v>1.682134018425319E-2</c:v>
                </c:pt>
                <c:pt idx="2527">
                  <c:v>1.6819377710867008E-2</c:v>
                </c:pt>
                <c:pt idx="2528">
                  <c:v>1.6817435229763904E-2</c:v>
                </c:pt>
                <c:pt idx="2529">
                  <c:v>1.6815512740888081E-2</c:v>
                </c:pt>
                <c:pt idx="2530">
                  <c:v>1.6813867528266364E-2</c:v>
                </c:pt>
                <c:pt idx="2531">
                  <c:v>1.6811986365386503E-2</c:v>
                </c:pt>
                <c:pt idx="2532">
                  <c:v>1.6810125195484624E-2</c:v>
                </c:pt>
                <c:pt idx="2533">
                  <c:v>1.6808284018505669E-2</c:v>
                </c:pt>
                <c:pt idx="2534">
                  <c:v>1.6806462834394572E-2</c:v>
                </c:pt>
                <c:pt idx="2535">
                  <c:v>1.6804661643095839E-2</c:v>
                </c:pt>
                <c:pt idx="2536">
                  <c:v>1.6802880444556172E-2</c:v>
                </c:pt>
                <c:pt idx="2537">
                  <c:v>1.6801119238721837E-2</c:v>
                </c:pt>
                <c:pt idx="2538">
                  <c:v>1.6798842075294189E-2</c:v>
                </c:pt>
                <c:pt idx="2539">
                  <c:v>1.6796849038202145E-2</c:v>
                </c:pt>
                <c:pt idx="2540">
                  <c:v>1.6795143760526113E-2</c:v>
                </c:pt>
                <c:pt idx="2541">
                  <c:v>1.6793458472587019E-2</c:v>
                </c:pt>
                <c:pt idx="2542">
                  <c:v>1.6791793174335171E-2</c:v>
                </c:pt>
                <c:pt idx="2543">
                  <c:v>1.6790422388716475E-2</c:v>
                </c:pt>
                <c:pt idx="2544">
                  <c:v>1.6788798423125334E-2</c:v>
                </c:pt>
                <c:pt idx="2545">
                  <c:v>1.6787194447995233E-2</c:v>
                </c:pt>
                <c:pt idx="2546">
                  <c:v>1.6785610463278519E-2</c:v>
                </c:pt>
                <c:pt idx="2547">
                  <c:v>1.6783766526685256E-2</c:v>
                </c:pt>
                <c:pt idx="2548">
                  <c:v>1.6782221165546236E-2</c:v>
                </c:pt>
                <c:pt idx="2549">
                  <c:v>1.6780695793763113E-2</c:v>
                </c:pt>
                <c:pt idx="2550">
                  <c:v>1.6779190411289755E-2</c:v>
                </c:pt>
                <c:pt idx="2551">
                  <c:v>1.6777705018084083E-2</c:v>
                </c:pt>
                <c:pt idx="2552">
                  <c:v>1.6776526351073094E-2</c:v>
                </c:pt>
                <c:pt idx="2553">
                  <c:v>1.6775082297968962E-2</c:v>
                </c:pt>
                <c:pt idx="2554">
                  <c:v>1.67736582349193E-2</c:v>
                </c:pt>
                <c:pt idx="2555">
                  <c:v>1.6772254161881359E-2</c:v>
                </c:pt>
                <c:pt idx="2556">
                  <c:v>1.6770577889538219E-2</c:v>
                </c:pt>
                <c:pt idx="2557">
                  <c:v>1.6769212431031452E-2</c:v>
                </c:pt>
                <c:pt idx="2558">
                  <c:v>1.6767866961497287E-2</c:v>
                </c:pt>
                <c:pt idx="2559">
                  <c:v>1.6766541480894976E-2</c:v>
                </c:pt>
                <c:pt idx="2560">
                  <c:v>1.6765235989186906E-2</c:v>
                </c:pt>
                <c:pt idx="2561">
                  <c:v>1.6763950486332779E-2</c:v>
                </c:pt>
                <c:pt idx="2562">
                  <c:v>1.6762684972296323E-2</c:v>
                </c:pt>
                <c:pt idx="2563">
                  <c:v>1.6761439447039481E-2</c:v>
                </c:pt>
                <c:pt idx="2564">
                  <c:v>1.6761123745168745E-2</c:v>
                </c:pt>
                <c:pt idx="2565">
                  <c:v>1.6759922315840867E-2</c:v>
                </c:pt>
                <c:pt idx="2566">
                  <c:v>1.675874087793083E-2</c:v>
                </c:pt>
                <c:pt idx="2567">
                  <c:v>1.6757579431402513E-2</c:v>
                </c:pt>
                <c:pt idx="2568">
                  <c:v>1.6756437976221557E-2</c:v>
                </c:pt>
                <c:pt idx="2569">
                  <c:v>1.6755006219877189E-2</c:v>
                </c:pt>
                <c:pt idx="2570">
                  <c:v>1.6753903369758537E-2</c:v>
                </c:pt>
                <c:pt idx="2571">
                  <c:v>1.6752820509971209E-2</c:v>
                </c:pt>
                <c:pt idx="2572">
                  <c:v>1.6751757640484206E-2</c:v>
                </c:pt>
                <c:pt idx="2573">
                  <c:v>1.6751030569351184E-2</c:v>
                </c:pt>
                <c:pt idx="2574">
                  <c:v>1.6750009061557151E-2</c:v>
                </c:pt>
                <c:pt idx="2575">
                  <c:v>1.6749007544882757E-2</c:v>
                </c:pt>
                <c:pt idx="2576">
                  <c:v>1.6748026019299374E-2</c:v>
                </c:pt>
                <c:pt idx="2577">
                  <c:v>1.6747064484777051E-2</c:v>
                </c:pt>
                <c:pt idx="2578">
                  <c:v>1.6745800218114813E-2</c:v>
                </c:pt>
                <c:pt idx="2579">
                  <c:v>1.6744877279870028E-2</c:v>
                </c:pt>
                <c:pt idx="2580">
                  <c:v>1.6743974331687301E-2</c:v>
                </c:pt>
                <c:pt idx="2581">
                  <c:v>1.6743091373540062E-2</c:v>
                </c:pt>
                <c:pt idx="2582">
                  <c:v>1.6742556677089824E-2</c:v>
                </c:pt>
                <c:pt idx="2583">
                  <c:v>1.6741715088348909E-2</c:v>
                </c:pt>
                <c:pt idx="2584">
                  <c:v>1.6740893490479657E-2</c:v>
                </c:pt>
                <c:pt idx="2585">
                  <c:v>1.6740091883457389E-2</c:v>
                </c:pt>
                <c:pt idx="2586">
                  <c:v>1.6739310267257893E-2</c:v>
                </c:pt>
                <c:pt idx="2587">
                  <c:v>1.6738548641858253E-2</c:v>
                </c:pt>
                <c:pt idx="2588">
                  <c:v>1.6737807007235133E-2</c:v>
                </c:pt>
                <c:pt idx="2589">
                  <c:v>1.6737085363366943E-2</c:v>
                </c:pt>
                <c:pt idx="2590">
                  <c:v>1.6736044297678852E-2</c:v>
                </c:pt>
                <c:pt idx="2591">
                  <c:v>1.6734680051430029E-2</c:v>
                </c:pt>
                <c:pt idx="2592">
                  <c:v>1.6734014187199307E-2</c:v>
                </c:pt>
                <c:pt idx="2593">
                  <c:v>1.6733368310902809E-2</c:v>
                </c:pt>
                <c:pt idx="2594">
                  <c:v>1.6732742422521731E-2</c:v>
                </c:pt>
                <c:pt idx="2595">
                  <c:v>1.6732482638649595E-2</c:v>
                </c:pt>
                <c:pt idx="2596">
                  <c:v>1.6731898127064312E-2</c:v>
                </c:pt>
                <c:pt idx="2597">
                  <c:v>1.6731333604251903E-2</c:v>
                </c:pt>
                <c:pt idx="2598">
                  <c:v>1.6730789070196778E-2</c:v>
                </c:pt>
                <c:pt idx="2599">
                  <c:v>1.6729912798717134E-2</c:v>
                </c:pt>
                <c:pt idx="2600">
                  <c:v>1.6729406837459593E-2</c:v>
                </c:pt>
                <c:pt idx="2601">
                  <c:v>1.6728920864000157E-2</c:v>
                </c:pt>
                <c:pt idx="2602">
                  <c:v>1.6728454878325392E-2</c:v>
                </c:pt>
                <c:pt idx="2603">
                  <c:v>1.6728008880420517E-2</c:v>
                </c:pt>
                <c:pt idx="2604">
                  <c:v>1.6727941628901569E-2</c:v>
                </c:pt>
                <c:pt idx="2605">
                  <c:v>1.6727537015726626E-2</c:v>
                </c:pt>
                <c:pt idx="2606">
                  <c:v>1.6727152391195859E-2</c:v>
                </c:pt>
                <c:pt idx="2607">
                  <c:v>1.6726737296180291E-2</c:v>
                </c:pt>
                <c:pt idx="2608">
                  <c:v>1.6726030901624139E-2</c:v>
                </c:pt>
                <c:pt idx="2609">
                  <c:v>1.6725707685469684E-2</c:v>
                </c:pt>
                <c:pt idx="2610">
                  <c:v>1.6725404457004971E-2</c:v>
                </c:pt>
                <c:pt idx="2611">
                  <c:v>1.6725121216220596E-2</c:v>
                </c:pt>
                <c:pt idx="2612">
                  <c:v>1.6724857963107603E-2</c:v>
                </c:pt>
                <c:pt idx="2613">
                  <c:v>1.6724614697658832E-2</c:v>
                </c:pt>
                <c:pt idx="2614">
                  <c:v>1.6724391419867111E-2</c:v>
                </c:pt>
                <c:pt idx="2615">
                  <c:v>1.6724188129726179E-2</c:v>
                </c:pt>
                <c:pt idx="2616">
                  <c:v>1.6724756839036833E-2</c:v>
                </c:pt>
                <c:pt idx="2617">
                  <c:v>1.6725729747774868E-2</c:v>
                </c:pt>
                <c:pt idx="2618">
                  <c:v>1.6725593527913789E-2</c:v>
                </c:pt>
                <c:pt idx="2619">
                  <c:v>1.6725477300242941E-2</c:v>
                </c:pt>
                <c:pt idx="2620">
                  <c:v>1.6725381064757523E-2</c:v>
                </c:pt>
                <c:pt idx="2621">
                  <c:v>1.6724154362944939E-2</c:v>
                </c:pt>
                <c:pt idx="2622">
                  <c:v>1.6724093836072235E-2</c:v>
                </c:pt>
                <c:pt idx="2623">
                  <c:v>1.6724053298642443E-2</c:v>
                </c:pt>
                <c:pt idx="2624">
                  <c:v>1.6724032750654247E-2</c:v>
                </c:pt>
                <c:pt idx="2625">
                  <c:v>1.6725199770046151E-2</c:v>
                </c:pt>
                <c:pt idx="2626">
                  <c:v>1.6725223487638483E-2</c:v>
                </c:pt>
                <c:pt idx="2627">
                  <c:v>1.6725267197409709E-2</c:v>
                </c:pt>
                <c:pt idx="2628">
                  <c:v>1.6725330899360704E-2</c:v>
                </c:pt>
                <c:pt idx="2629">
                  <c:v>1.672422985233931E-2</c:v>
                </c:pt>
                <c:pt idx="2630">
                  <c:v>1.6724329241009507E-2</c:v>
                </c:pt>
                <c:pt idx="2631">
                  <c:v>1.6724448619130149E-2</c:v>
                </c:pt>
                <c:pt idx="2632">
                  <c:v>1.6724587986703898E-2</c:v>
                </c:pt>
                <c:pt idx="2633">
                  <c:v>1.6724747343735177E-2</c:v>
                </c:pt>
                <c:pt idx="2634">
                  <c:v>1.6726132946992604E-2</c:v>
                </c:pt>
                <c:pt idx="2635">
                  <c:v>1.6726336594290441E-2</c:v>
                </c:pt>
                <c:pt idx="2636">
                  <c:v>1.672656023380116E-2</c:v>
                </c:pt>
                <c:pt idx="2637">
                  <c:v>1.6726803865529997E-2</c:v>
                </c:pt>
                <c:pt idx="2638">
                  <c:v>1.6727067489485225E-2</c:v>
                </c:pt>
                <c:pt idx="2639">
                  <c:v>1.672735110567556E-2</c:v>
                </c:pt>
                <c:pt idx="2640">
                  <c:v>1.6727654714108413E-2</c:v>
                </c:pt>
                <c:pt idx="2641">
                  <c:v>1.6727978314793363E-2</c:v>
                </c:pt>
                <c:pt idx="2642">
                  <c:v>1.6727081083595077E-2</c:v>
                </c:pt>
                <c:pt idx="2643">
                  <c:v>1.67266109836436E-2</c:v>
                </c:pt>
                <c:pt idx="2644">
                  <c:v>1.6726987335149324E-2</c:v>
                </c:pt>
                <c:pt idx="2645">
                  <c:v>1.672738367438106E-2</c:v>
                </c:pt>
                <c:pt idx="2646">
                  <c:v>1.6727800001352239E-2</c:v>
                </c:pt>
                <c:pt idx="2647">
                  <c:v>1.6728656701975531E-2</c:v>
                </c:pt>
                <c:pt idx="2648">
                  <c:v>1.6729114453052748E-2</c:v>
                </c:pt>
                <c:pt idx="2649">
                  <c:v>1.672959219282134E-2</c:v>
                </c:pt>
                <c:pt idx="2650">
                  <c:v>1.6730089921295564E-2</c:v>
                </c:pt>
                <c:pt idx="2651">
                  <c:v>1.6730181452737261E-2</c:v>
                </c:pt>
                <c:pt idx="2652">
                  <c:v>1.673071770641869E-2</c:v>
                </c:pt>
                <c:pt idx="2653">
                  <c:v>1.673127394793673E-2</c:v>
                </c:pt>
                <c:pt idx="2654">
                  <c:v>1.6731850177308841E-2</c:v>
                </c:pt>
                <c:pt idx="2655">
                  <c:v>1.6732446394550699E-2</c:v>
                </c:pt>
                <c:pt idx="2656">
                  <c:v>1.6733496055820356E-2</c:v>
                </c:pt>
                <c:pt idx="2657">
                  <c:v>1.6734133705678403E-2</c:v>
                </c:pt>
                <c:pt idx="2658">
                  <c:v>1.673479134437612E-2</c:v>
                </c:pt>
                <c:pt idx="2659">
                  <c:v>1.6735567407615677E-2</c:v>
                </c:pt>
                <c:pt idx="2660">
                  <c:v>1.6735828382105224E-2</c:v>
                </c:pt>
                <c:pt idx="2661">
                  <c:v>1.6736547382387078E-2</c:v>
                </c:pt>
                <c:pt idx="2662">
                  <c:v>1.6737286370678381E-2</c:v>
                </c:pt>
                <c:pt idx="2663">
                  <c:v>1.6738045346999731E-2</c:v>
                </c:pt>
                <c:pt idx="2664">
                  <c:v>1.6738824311374859E-2</c:v>
                </c:pt>
                <c:pt idx="2665">
                  <c:v>1.6739623263824808E-2</c:v>
                </c:pt>
                <c:pt idx="2666">
                  <c:v>1.6740442204375552E-2</c:v>
                </c:pt>
                <c:pt idx="2667">
                  <c:v>1.6741281133049929E-2</c:v>
                </c:pt>
                <c:pt idx="2668">
                  <c:v>1.6742591257943293E-2</c:v>
                </c:pt>
                <c:pt idx="2669">
                  <c:v>1.6744830583177134E-2</c:v>
                </c:pt>
                <c:pt idx="2670">
                  <c:v>1.6745735352621596E-2</c:v>
                </c:pt>
                <c:pt idx="2671">
                  <c:v>1.6746660113962426E-2</c:v>
                </c:pt>
                <c:pt idx="2672">
                  <c:v>1.6747237077288139E-2</c:v>
                </c:pt>
                <c:pt idx="2673">
                  <c:v>1.6748210301545507E-2</c:v>
                </c:pt>
                <c:pt idx="2674">
                  <c:v>1.6749203515965469E-2</c:v>
                </c:pt>
                <c:pt idx="2675">
                  <c:v>1.6750216720576812E-2</c:v>
                </c:pt>
                <c:pt idx="2676">
                  <c:v>1.6751249915410531E-2</c:v>
                </c:pt>
                <c:pt idx="2677">
                  <c:v>1.6752768706904213E-2</c:v>
                </c:pt>
                <c:pt idx="2678">
                  <c:v>1.675384335927374E-2</c:v>
                </c:pt>
                <c:pt idx="2679">
                  <c:v>1.6754938002878753E-2</c:v>
                </c:pt>
                <c:pt idx="2680">
                  <c:v>1.6756052637752282E-2</c:v>
                </c:pt>
                <c:pt idx="2681">
                  <c:v>1.6756715744002528E-2</c:v>
                </c:pt>
                <c:pt idx="2682">
                  <c:v>1.6757868880834838E-2</c:v>
                </c:pt>
                <c:pt idx="2683">
                  <c:v>1.6759042008116724E-2</c:v>
                </c:pt>
                <c:pt idx="2684">
                  <c:v>1.6760235125884062E-2</c:v>
                </c:pt>
                <c:pt idx="2685">
                  <c:v>1.6762403286767431E-2</c:v>
                </c:pt>
                <c:pt idx="2686">
                  <c:v>1.6763160265535648E-2</c:v>
                </c:pt>
                <c:pt idx="2687">
                  <c:v>1.6764414840255207E-2</c:v>
                </c:pt>
                <c:pt idx="2688">
                  <c:v>1.6765689406526948E-2</c:v>
                </c:pt>
                <c:pt idx="2689">
                  <c:v>1.676698396438963E-2</c:v>
                </c:pt>
                <c:pt idx="2690">
                  <c:v>1.6768298513881136E-2</c:v>
                </c:pt>
                <c:pt idx="2691">
                  <c:v>1.676963305504155E-2</c:v>
                </c:pt>
                <c:pt idx="2692">
                  <c:v>1.677098758791051E-2</c:v>
                </c:pt>
                <c:pt idx="2693">
                  <c:v>1.6772362112528541E-2</c:v>
                </c:pt>
                <c:pt idx="2694">
                  <c:v>1.6772775105226873E-2</c:v>
                </c:pt>
                <c:pt idx="2695">
                  <c:v>1.6774186628282083E-2</c:v>
                </c:pt>
                <c:pt idx="2696">
                  <c:v>1.67756181413646E-2</c:v>
                </c:pt>
                <c:pt idx="2697">
                  <c:v>1.6777069644517618E-2</c:v>
                </c:pt>
                <c:pt idx="2698">
                  <c:v>1.6779037796551675E-2</c:v>
                </c:pt>
                <c:pt idx="2699">
                  <c:v>1.6780530776195565E-2</c:v>
                </c:pt>
                <c:pt idx="2700">
                  <c:v>1.6782043746965746E-2</c:v>
                </c:pt>
                <c:pt idx="2701">
                  <c:v>1.6783576708906501E-2</c:v>
                </c:pt>
                <c:pt idx="2702">
                  <c:v>1.6785129662064337E-2</c:v>
                </c:pt>
                <c:pt idx="2703">
                  <c:v>1.6786198457361925E-2</c:v>
                </c:pt>
                <c:pt idx="2704">
                  <c:v>1.6787789892245084E-2</c:v>
                </c:pt>
                <c:pt idx="2705">
                  <c:v>1.678940131755945E-2</c:v>
                </c:pt>
                <c:pt idx="2706">
                  <c:v>1.6791032733352664E-2</c:v>
                </c:pt>
                <c:pt idx="2707">
                  <c:v>1.6793194297741249E-2</c:v>
                </c:pt>
                <c:pt idx="2708">
                  <c:v>1.6794867199190943E-2</c:v>
                </c:pt>
                <c:pt idx="2709">
                  <c:v>1.6796560092193859E-2</c:v>
                </c:pt>
                <c:pt idx="2710">
                  <c:v>1.679827297680004E-2</c:v>
                </c:pt>
                <c:pt idx="2711">
                  <c:v>1.6800005853061746E-2</c:v>
                </c:pt>
                <c:pt idx="2712">
                  <c:v>1.6801241030918495E-2</c:v>
                </c:pt>
                <c:pt idx="2713">
                  <c:v>1.6803012381452143E-2</c:v>
                </c:pt>
                <c:pt idx="2714">
                  <c:v>1.6804803722867644E-2</c:v>
                </c:pt>
                <c:pt idx="2715">
                  <c:v>1.680661505521933E-2</c:v>
                </c:pt>
                <c:pt idx="2716">
                  <c:v>1.6808446378560188E-2</c:v>
                </c:pt>
                <c:pt idx="2717">
                  <c:v>1.6810297692944554E-2</c:v>
                </c:pt>
                <c:pt idx="2718">
                  <c:v>1.6812168998427638E-2</c:v>
                </c:pt>
                <c:pt idx="2719">
                  <c:v>1.6814060295065554E-2</c:v>
                </c:pt>
                <c:pt idx="2720">
                  <c:v>1.6817031323281252E-2</c:v>
                </c:pt>
                <c:pt idx="2721">
                  <c:v>1.6818965635801115E-2</c:v>
                </c:pt>
                <c:pt idx="2722">
                  <c:v>1.6820919941509062E-2</c:v>
                </c:pt>
                <c:pt idx="2723">
                  <c:v>1.6822894240463231E-2</c:v>
                </c:pt>
                <c:pt idx="2724">
                  <c:v>1.682488853272265E-2</c:v>
                </c:pt>
                <c:pt idx="2725">
                  <c:v>1.6826365274486301E-2</c:v>
                </c:pt>
                <c:pt idx="2726">
                  <c:v>1.6828398032102686E-2</c:v>
                </c:pt>
                <c:pt idx="2727">
                  <c:v>1.6830450782272306E-2</c:v>
                </c:pt>
                <c:pt idx="2728">
                  <c:v>1.6832523525055394E-2</c:v>
                </c:pt>
                <c:pt idx="2729">
                  <c:v>1.6835159895717121E-2</c:v>
                </c:pt>
                <c:pt idx="2730">
                  <c:v>1.6837274149086708E-2</c:v>
                </c:pt>
                <c:pt idx="2731">
                  <c:v>1.6839408396192326E-2</c:v>
                </c:pt>
                <c:pt idx="2732">
                  <c:v>1.6841562637098274E-2</c:v>
                </c:pt>
                <c:pt idx="2733">
                  <c:v>1.6843187130369933E-2</c:v>
                </c:pt>
                <c:pt idx="2734">
                  <c:v>1.6845379830157131E-2</c:v>
                </c:pt>
                <c:pt idx="2735">
                  <c:v>1.684759252300333E-2</c:v>
                </c:pt>
                <c:pt idx="2736">
                  <c:v>1.6849825208975402E-2</c:v>
                </c:pt>
                <c:pt idx="2737">
                  <c:v>1.6852077888138892E-2</c:v>
                </c:pt>
                <c:pt idx="2738">
                  <c:v>1.6854907956007477E-2</c:v>
                </c:pt>
                <c:pt idx="2739">
                  <c:v>1.6857202155359578E-2</c:v>
                </c:pt>
                <c:pt idx="2740">
                  <c:v>1.685951634904586E-2</c:v>
                </c:pt>
                <c:pt idx="2741">
                  <c:v>1.6861850537136361E-2</c:v>
                </c:pt>
                <c:pt idx="2742">
                  <c:v>1.6864204719699353E-2</c:v>
                </c:pt>
                <c:pt idx="2743">
                  <c:v>1.6866578896806633E-2</c:v>
                </c:pt>
                <c:pt idx="2744">
                  <c:v>1.6868973068529112E-2</c:v>
                </c:pt>
                <c:pt idx="2745">
                  <c:v>1.6871387234938594E-2</c:v>
                </c:pt>
                <c:pt idx="2746">
                  <c:v>1.6872112818110217E-2</c:v>
                </c:pt>
                <c:pt idx="2747">
                  <c:v>1.6874562351152207E-2</c:v>
                </c:pt>
                <c:pt idx="2748">
                  <c:v>1.6877031876273423E-2</c:v>
                </c:pt>
                <c:pt idx="2749">
                  <c:v>1.6879521393545954E-2</c:v>
                </c:pt>
                <c:pt idx="2750">
                  <c:v>1.6882030903044135E-2</c:v>
                </c:pt>
                <c:pt idx="2751">
                  <c:v>1.6885137479926125E-2</c:v>
                </c:pt>
                <c:pt idx="2752">
                  <c:v>1.6887688519660056E-2</c:v>
                </c:pt>
                <c:pt idx="2753">
                  <c:v>1.6890259552787387E-2</c:v>
                </c:pt>
                <c:pt idx="2754">
                  <c:v>1.6892850579384264E-2</c:v>
                </c:pt>
                <c:pt idx="2755">
                  <c:v>1.6895461599528174E-2</c:v>
                </c:pt>
                <c:pt idx="2756">
                  <c:v>1.6897507800951721E-2</c:v>
                </c:pt>
                <c:pt idx="2757">
                  <c:v>1.6900157258132598E-2</c:v>
                </c:pt>
                <c:pt idx="2758">
                  <c:v>1.6902826708148092E-2</c:v>
                </c:pt>
                <c:pt idx="2759">
                  <c:v>1.6906105617127371E-2</c:v>
                </c:pt>
                <c:pt idx="2760">
                  <c:v>1.6908816606178493E-2</c:v>
                </c:pt>
                <c:pt idx="2761">
                  <c:v>1.6911547589248673E-2</c:v>
                </c:pt>
                <c:pt idx="2762">
                  <c:v>1.6914298566420741E-2</c:v>
                </c:pt>
                <c:pt idx="2763">
                  <c:v>1.6917467023008666E-2</c:v>
                </c:pt>
                <c:pt idx="2764">
                  <c:v>1.6919663381269465E-2</c:v>
                </c:pt>
                <c:pt idx="2765">
                  <c:v>1.692247563956599E-2</c:v>
                </c:pt>
                <c:pt idx="2766">
                  <c:v>1.6925307891354453E-2</c:v>
                </c:pt>
                <c:pt idx="2767">
                  <c:v>1.6928160136719037E-2</c:v>
                </c:pt>
                <c:pt idx="2768">
                  <c:v>1.6931032375743473E-2</c:v>
                </c:pt>
                <c:pt idx="2769">
                  <c:v>1.6933924608511938E-2</c:v>
                </c:pt>
                <c:pt idx="2770">
                  <c:v>1.6936836835110859E-2</c:v>
                </c:pt>
                <c:pt idx="2771">
                  <c:v>1.6939769055624863E-2</c:v>
                </c:pt>
                <c:pt idx="2772">
                  <c:v>1.6944551638241871E-2</c:v>
                </c:pt>
                <c:pt idx="2773">
                  <c:v>1.6947528544175038E-2</c:v>
                </c:pt>
                <c:pt idx="2774">
                  <c:v>1.6950525447150835E-2</c:v>
                </c:pt>
                <c:pt idx="2775">
                  <c:v>1.6953542347258231E-2</c:v>
                </c:pt>
                <c:pt idx="2776">
                  <c:v>1.6956579244587964E-2</c:v>
                </c:pt>
                <c:pt idx="2777">
                  <c:v>1.6959018009117369E-2</c:v>
                </c:pt>
                <c:pt idx="2778">
                  <c:v>1.6962093330465718E-2</c:v>
                </c:pt>
                <c:pt idx="2779">
                  <c:v>1.6965188648354956E-2</c:v>
                </c:pt>
                <c:pt idx="2780">
                  <c:v>1.6968303962874989E-2</c:v>
                </c:pt>
                <c:pt idx="2781">
                  <c:v>1.6972063692782726E-2</c:v>
                </c:pt>
                <c:pt idx="2782">
                  <c:v>1.6975220575380149E-2</c:v>
                </c:pt>
                <c:pt idx="2783">
                  <c:v>1.6978397455850041E-2</c:v>
                </c:pt>
                <c:pt idx="2784">
                  <c:v>1.6981594334287985E-2</c:v>
                </c:pt>
                <c:pt idx="2785">
                  <c:v>1.6984180488224955E-2</c:v>
                </c:pt>
                <c:pt idx="2786">
                  <c:v>1.6987415784507631E-2</c:v>
                </c:pt>
                <c:pt idx="2787">
                  <c:v>1.6990671078084527E-2</c:v>
                </c:pt>
                <c:pt idx="2788">
                  <c:v>1.699394636905352E-2</c:v>
                </c:pt>
                <c:pt idx="2789">
                  <c:v>1.6997241657512041E-2</c:v>
                </c:pt>
                <c:pt idx="2790">
                  <c:v>1.7001195567644012E-2</c:v>
                </c:pt>
                <c:pt idx="2791">
                  <c:v>1.7004532434572051E-2</c:v>
                </c:pt>
                <c:pt idx="2792">
                  <c:v>1.7007889300251735E-2</c:v>
                </c:pt>
                <c:pt idx="2793">
                  <c:v>1.7011266164783493E-2</c:v>
                </c:pt>
                <c:pt idx="2794">
                  <c:v>1.7014663028267749E-2</c:v>
                </c:pt>
                <c:pt idx="2795">
                  <c:v>1.7018079890807135E-2</c:v>
                </c:pt>
                <c:pt idx="2796">
                  <c:v>1.7021516752504282E-2</c:v>
                </c:pt>
                <c:pt idx="2797">
                  <c:v>1.7024973613461374E-2</c:v>
                </c:pt>
                <c:pt idx="2798">
                  <c:v>1.702649703965636E-2</c:v>
                </c:pt>
                <c:pt idx="2799">
                  <c:v>1.7029989127076605E-2</c:v>
                </c:pt>
                <c:pt idx="2800">
                  <c:v>1.7033501211159444E-2</c:v>
                </c:pt>
                <c:pt idx="2801">
                  <c:v>1.7037033292009656E-2</c:v>
                </c:pt>
                <c:pt idx="2802">
                  <c:v>1.7040585369729778E-2</c:v>
                </c:pt>
                <c:pt idx="2803">
                  <c:v>1.7044816380058343E-2</c:v>
                </c:pt>
                <c:pt idx="2804">
                  <c:v>1.7048410047335812E-2</c:v>
                </c:pt>
                <c:pt idx="2805">
                  <c:v>1.7052023712772382E-2</c:v>
                </c:pt>
                <c:pt idx="2806">
                  <c:v>1.7055657376476258E-2</c:v>
                </c:pt>
                <c:pt idx="2807">
                  <c:v>1.7058645715081686E-2</c:v>
                </c:pt>
                <c:pt idx="2808">
                  <c:v>1.7062317776248486E-2</c:v>
                </c:pt>
                <c:pt idx="2809">
                  <c:v>1.7066009835030732E-2</c:v>
                </c:pt>
                <c:pt idx="2810">
                  <c:v>1.706972189153903E-2</c:v>
                </c:pt>
                <c:pt idx="2811">
                  <c:v>1.707412567279443E-2</c:v>
                </c:pt>
                <c:pt idx="2812">
                  <c:v>1.7077879328385264E-2</c:v>
                </c:pt>
                <c:pt idx="2813">
                  <c:v>1.7081652983008896E-2</c:v>
                </c:pt>
                <c:pt idx="2814">
                  <c:v>1.7085446636778877E-2</c:v>
                </c:pt>
                <c:pt idx="2815">
                  <c:v>1.7089260289807427E-2</c:v>
                </c:pt>
                <c:pt idx="2816">
                  <c:v>1.7092414188993973E-2</c:v>
                </c:pt>
                <c:pt idx="2817">
                  <c:v>1.7096266232678688E-2</c:v>
                </c:pt>
                <c:pt idx="2818">
                  <c:v>1.7100138274981407E-2</c:v>
                </c:pt>
                <c:pt idx="2819">
                  <c:v>1.7104030316015862E-2</c:v>
                </c:pt>
                <c:pt idx="2820">
                  <c:v>1.7107942355897132E-2</c:v>
                </c:pt>
                <c:pt idx="2821">
                  <c:v>1.7111874394740743E-2</c:v>
                </c:pt>
                <c:pt idx="2822">
                  <c:v>1.7115826432662663E-2</c:v>
                </c:pt>
                <c:pt idx="2823">
                  <c:v>1.7119798469779315E-2</c:v>
                </c:pt>
                <c:pt idx="2824">
                  <c:v>1.712586897271497E-2</c:v>
                </c:pt>
                <c:pt idx="2825">
                  <c:v>1.7129885857236214E-2</c:v>
                </c:pt>
                <c:pt idx="2826">
                  <c:v>1.7133922744265867E-2</c:v>
                </c:pt>
                <c:pt idx="2827">
                  <c:v>1.7137979633926811E-2</c:v>
                </c:pt>
                <c:pt idx="2828">
                  <c:v>1.7142056526340186E-2</c:v>
                </c:pt>
                <c:pt idx="2829">
                  <c:v>1.7145452331884001E-2</c:v>
                </c:pt>
                <c:pt idx="2830">
                  <c:v>1.7149567608854697E-2</c:v>
                </c:pt>
                <c:pt idx="2831">
                  <c:v>1.7153702887955816E-2</c:v>
                </c:pt>
                <c:pt idx="2832">
                  <c:v>1.715785816931004E-2</c:v>
                </c:pt>
                <c:pt idx="2833">
                  <c:v>1.7162741033990646E-2</c:v>
                </c:pt>
                <c:pt idx="2834">
                  <c:v>1.7166937945505886E-2</c:v>
                </c:pt>
                <c:pt idx="2835">
                  <c:v>1.7171154860641274E-2</c:v>
                </c:pt>
                <c:pt idx="2836">
                  <c:v>1.7175391779524551E-2</c:v>
                </c:pt>
                <c:pt idx="2837">
                  <c:v>1.7178934614236911E-2</c:v>
                </c:pt>
                <c:pt idx="2838">
                  <c:v>1.7183209911732902E-2</c:v>
                </c:pt>
                <c:pt idx="2839">
                  <c:v>1.7187505212362873E-2</c:v>
                </c:pt>
                <c:pt idx="2840">
                  <c:v>1.7191820516253932E-2</c:v>
                </c:pt>
                <c:pt idx="2841">
                  <c:v>1.7196155823534072E-2</c:v>
                </c:pt>
                <c:pt idx="2842">
                  <c:v>1.7201233378664499E-2</c:v>
                </c:pt>
                <c:pt idx="2843">
                  <c:v>1.7205610327367508E-2</c:v>
                </c:pt>
                <c:pt idx="2844">
                  <c:v>1.7210007280850419E-2</c:v>
                </c:pt>
                <c:pt idx="2845">
                  <c:v>1.7214424239244491E-2</c:v>
                </c:pt>
                <c:pt idx="2846">
                  <c:v>1.7218861202684073E-2</c:v>
                </c:pt>
                <c:pt idx="2847">
                  <c:v>1.722331817130086E-2</c:v>
                </c:pt>
                <c:pt idx="2848">
                  <c:v>1.7227795145228316E-2</c:v>
                </c:pt>
                <c:pt idx="2849">
                  <c:v>1.7232292124601225E-2</c:v>
                </c:pt>
                <c:pt idx="2850">
                  <c:v>1.7235338596498354E-2</c:v>
                </c:pt>
                <c:pt idx="2851">
                  <c:v>1.7239135673910482E-2</c:v>
                </c:pt>
                <c:pt idx="2852">
                  <c:v>1.7243687741031001E-2</c:v>
                </c:pt>
                <c:pt idx="2853">
                  <c:v>1.7248259811117366E-2</c:v>
                </c:pt>
                <c:pt idx="2854">
                  <c:v>1.7252851884304806E-2</c:v>
                </c:pt>
                <c:pt idx="2855">
                  <c:v>1.7258207167545087E-2</c:v>
                </c:pt>
                <c:pt idx="2856">
                  <c:v>1.7262840894354571E-2</c:v>
                </c:pt>
                <c:pt idx="2857">
                  <c:v>1.726749462568395E-2</c:v>
                </c:pt>
                <c:pt idx="2858">
                  <c:v>1.7272168361670382E-2</c:v>
                </c:pt>
                <c:pt idx="2859">
                  <c:v>1.7276112301515628E-2</c:v>
                </c:pt>
                <c:pt idx="2860">
                  <c:v>1.7280824396172987E-2</c:v>
                </c:pt>
                <c:pt idx="2861">
                  <c:v>1.7285556494892329E-2</c:v>
                </c:pt>
                <c:pt idx="2862">
                  <c:v>1.7290308597811572E-2</c:v>
                </c:pt>
                <c:pt idx="2863">
                  <c:v>1.7295080705072657E-2</c:v>
                </c:pt>
                <c:pt idx="2864">
                  <c:v>1.7300630883199566E-2</c:v>
                </c:pt>
                <c:pt idx="2865">
                  <c:v>1.7305444655702301E-2</c:v>
                </c:pt>
                <c:pt idx="2866">
                  <c:v>1.7310278433989162E-2</c:v>
                </c:pt>
                <c:pt idx="2867">
                  <c:v>1.7315132218201319E-2</c:v>
                </c:pt>
                <c:pt idx="2868">
                  <c:v>1.731924131144057E-2</c:v>
                </c:pt>
                <c:pt idx="2869">
                  <c:v>1.7324133447724103E-2</c:v>
                </c:pt>
                <c:pt idx="2870">
                  <c:v>1.7329045589347107E-2</c:v>
                </c:pt>
                <c:pt idx="2871">
                  <c:v>1.7333977736453319E-2</c:v>
                </c:pt>
                <c:pt idx="2872">
                  <c:v>1.7338929889189156E-2</c:v>
                </c:pt>
                <c:pt idx="2873">
                  <c:v>1.7343902047700147E-2</c:v>
                </c:pt>
                <c:pt idx="2874">
                  <c:v>1.734889421213226E-2</c:v>
                </c:pt>
                <c:pt idx="2875">
                  <c:v>1.7353906382635054E-2</c:v>
                </c:pt>
                <c:pt idx="2876">
                  <c:v>1.7361273132959137E-2</c:v>
                </c:pt>
                <c:pt idx="2877">
                  <c:v>1.7366330321738843E-2</c:v>
                </c:pt>
                <c:pt idx="2878">
                  <c:v>1.7371407520116743E-2</c:v>
                </c:pt>
                <c:pt idx="2879">
                  <c:v>1.7376504728247442E-2</c:v>
                </c:pt>
                <c:pt idx="2880">
                  <c:v>1.7381621946282459E-2</c:v>
                </c:pt>
                <c:pt idx="2881">
                  <c:v>1.7385972445451064E-2</c:v>
                </c:pt>
                <c:pt idx="2882">
                  <c:v>1.7391128009881681E-2</c:v>
                </c:pt>
                <c:pt idx="2883">
                  <c:v>1.7396303583645654E-2</c:v>
                </c:pt>
                <c:pt idx="2884">
                  <c:v>1.7401499166897993E-2</c:v>
                </c:pt>
                <c:pt idx="2885">
                  <c:v>1.7407508190412355E-2</c:v>
                </c:pt>
                <c:pt idx="2886">
                  <c:v>1.7412745471116462E-2</c:v>
                </c:pt>
                <c:pt idx="2887">
                  <c:v>1.7418002762811965E-2</c:v>
                </c:pt>
                <c:pt idx="2888">
                  <c:v>1.7423280065656108E-2</c:v>
                </c:pt>
                <c:pt idx="2889">
                  <c:v>1.7428577379807027E-2</c:v>
                </c:pt>
                <c:pt idx="2890">
                  <c:v>1.743309287437729E-2</c:v>
                </c:pt>
                <c:pt idx="2891">
                  <c:v>1.7438428528417597E-2</c:v>
                </c:pt>
                <c:pt idx="2892">
                  <c:v>1.7443784193201379E-2</c:v>
                </c:pt>
                <c:pt idx="2893">
                  <c:v>1.7449159868889844E-2</c:v>
                </c:pt>
                <c:pt idx="2894">
                  <c:v>1.745536412574835E-2</c:v>
                </c:pt>
                <c:pt idx="2895">
                  <c:v>1.7460781511098037E-2</c:v>
                </c:pt>
                <c:pt idx="2896">
                  <c:v>1.7466218908879016E-2</c:v>
                </c:pt>
                <c:pt idx="2897">
                  <c:v>1.7471676319254694E-2</c:v>
                </c:pt>
                <c:pt idx="2898">
                  <c:v>1.7477153742388934E-2</c:v>
                </c:pt>
                <c:pt idx="2899">
                  <c:v>1.7482651178445583E-2</c:v>
                </c:pt>
                <c:pt idx="2900">
                  <c:v>1.7488168627589382E-2</c:v>
                </c:pt>
                <c:pt idx="2901">
                  <c:v>1.7493706089986384E-2</c:v>
                </c:pt>
                <c:pt idx="2902">
                  <c:v>1.7499263565801764E-2</c:v>
                </c:pt>
                <c:pt idx="2903">
                  <c:v>1.7503193655061096E-2</c:v>
                </c:pt>
                <c:pt idx="2904">
                  <c:v>1.7508787764759857E-2</c:v>
                </c:pt>
                <c:pt idx="2905">
                  <c:v>1.7514401886272679E-2</c:v>
                </c:pt>
                <c:pt idx="2906">
                  <c:v>1.7520036019767E-2</c:v>
                </c:pt>
                <c:pt idx="2907">
                  <c:v>1.7526520564314363E-2</c:v>
                </c:pt>
                <c:pt idx="2908">
                  <c:v>1.7532196423136213E-2</c:v>
                </c:pt>
                <c:pt idx="2909">
                  <c:v>1.7537892295498295E-2</c:v>
                </c:pt>
                <c:pt idx="2910">
                  <c:v>1.7543608181571125E-2</c:v>
                </c:pt>
                <c:pt idx="2911">
                  <c:v>1.7548506872815107E-2</c:v>
                </c:pt>
                <c:pt idx="2912">
                  <c:v>1.7554261081723484E-2</c:v>
                </c:pt>
                <c:pt idx="2913">
                  <c:v>1.7560035303794765E-2</c:v>
                </c:pt>
                <c:pt idx="2914">
                  <c:v>1.7565829539199947E-2</c:v>
                </c:pt>
                <c:pt idx="2915">
                  <c:v>1.7571643788110922E-2</c:v>
                </c:pt>
                <c:pt idx="2916">
                  <c:v>1.7578323795521072E-2</c:v>
                </c:pt>
                <c:pt idx="2917">
                  <c:v>1.7584179782375194E-2</c:v>
                </c:pt>
                <c:pt idx="2918">
                  <c:v>1.7590055784320942E-2</c:v>
                </c:pt>
                <c:pt idx="2919">
                  <c:v>1.7596795723615791E-2</c:v>
                </c:pt>
                <c:pt idx="2920">
                  <c:v>1.7601861777872537E-2</c:v>
                </c:pt>
                <c:pt idx="2921">
                  <c:v>1.7607798970698866E-2</c:v>
                </c:pt>
                <c:pt idx="2922">
                  <c:v>1.7613756178276069E-2</c:v>
                </c:pt>
                <c:pt idx="2923">
                  <c:v>1.7619733400780935E-2</c:v>
                </c:pt>
                <c:pt idx="2924">
                  <c:v>1.7625730638390256E-2</c:v>
                </c:pt>
                <c:pt idx="2925">
                  <c:v>1.763174789128304E-2</c:v>
                </c:pt>
                <c:pt idx="2926">
                  <c:v>1.7637785159636526E-2</c:v>
                </c:pt>
                <c:pt idx="2927">
                  <c:v>1.7643842443631059E-2</c:v>
                </c:pt>
                <c:pt idx="2928">
                  <c:v>1.76499197434461E-2</c:v>
                </c:pt>
                <c:pt idx="2929">
                  <c:v>1.7659491453662801E-2</c:v>
                </c:pt>
                <c:pt idx="2930">
                  <c:v>1.7665615684679784E-2</c:v>
                </c:pt>
                <c:pt idx="2931">
                  <c:v>1.7671759936379559E-2</c:v>
                </c:pt>
                <c:pt idx="2932">
                  <c:v>1.7677924208945997E-2</c:v>
                </c:pt>
                <c:pt idx="2933">
                  <c:v>1.768148170053602E-2</c:v>
                </c:pt>
                <c:pt idx="2934">
                  <c:v>1.7687680827905353E-2</c:v>
                </c:pt>
                <c:pt idx="2935">
                  <c:v>1.7693899973452717E-2</c:v>
                </c:pt>
                <c:pt idx="2936">
                  <c:v>1.7700139137363676E-2</c:v>
                </c:pt>
                <c:pt idx="2937">
                  <c:v>1.7709045891362119E-2</c:v>
                </c:pt>
                <c:pt idx="2938">
                  <c:v>1.77153302930824E-2</c:v>
                </c:pt>
                <c:pt idx="2939">
                  <c:v>1.7721634716991359E-2</c:v>
                </c:pt>
                <c:pt idx="2940">
                  <c:v>1.7727959163280287E-2</c:v>
                </c:pt>
                <c:pt idx="2941">
                  <c:v>1.7731635238907955E-2</c:v>
                </c:pt>
                <c:pt idx="2942">
                  <c:v>1.7737994516929693E-2</c:v>
                </c:pt>
                <c:pt idx="2943">
                  <c:v>1.7744373814630371E-2</c:v>
                </c:pt>
                <c:pt idx="2944">
                  <c:v>1.7750773132199093E-2</c:v>
                </c:pt>
                <c:pt idx="2945">
                  <c:v>1.7759881737156924E-2</c:v>
                </c:pt>
                <c:pt idx="2946">
                  <c:v>1.7766326321773173E-2</c:v>
                </c:pt>
                <c:pt idx="2947">
                  <c:v>1.7772790930124079E-2</c:v>
                </c:pt>
                <c:pt idx="2948">
                  <c:v>1.777927556240529E-2</c:v>
                </c:pt>
                <c:pt idx="2949">
                  <c:v>1.7785780218815064E-2</c:v>
                </c:pt>
                <c:pt idx="2950">
                  <c:v>1.7789589465597853E-2</c:v>
                </c:pt>
                <c:pt idx="2951">
                  <c:v>1.7798849604804615E-2</c:v>
                </c:pt>
                <c:pt idx="2952">
                  <c:v>1.7805414334780906E-2</c:v>
                </c:pt>
                <c:pt idx="2953">
                  <c:v>1.781199908967749E-2</c:v>
                </c:pt>
                <c:pt idx="2954">
                  <c:v>1.7815867442980193E-2</c:v>
                </c:pt>
                <c:pt idx="2955">
                  <c:v>1.7820660187516282E-2</c:v>
                </c:pt>
                <c:pt idx="2956">
                  <c:v>1.7827296252907469E-2</c:v>
                </c:pt>
                <c:pt idx="2957">
                  <c:v>1.7833952338478998E-2</c:v>
                </c:pt>
                <c:pt idx="2958">
                  <c:v>1.784062844442879E-2</c:v>
                </c:pt>
                <c:pt idx="2959">
                  <c:v>1.7848244892321261E-2</c:v>
                </c:pt>
                <c:pt idx="2960">
                  <c:v>1.7854962796802369E-2</c:v>
                </c:pt>
                <c:pt idx="2961">
                  <c:v>1.7861700723365924E-2</c:v>
                </c:pt>
                <c:pt idx="2962">
                  <c:v>1.786845867221187E-2</c:v>
                </c:pt>
                <c:pt idx="2963">
                  <c:v>1.7875236643541043E-2</c:v>
                </c:pt>
                <c:pt idx="2964">
                  <c:v>1.7881105519131323E-2</c:v>
                </c:pt>
                <c:pt idx="2965">
                  <c:v>1.7887921773273655E-2</c:v>
                </c:pt>
                <c:pt idx="2966">
                  <c:v>1.789475804938517E-2</c:v>
                </c:pt>
                <c:pt idx="2967">
                  <c:v>1.7901614347669605E-2</c:v>
                </c:pt>
                <c:pt idx="2968">
                  <c:v>1.7909426844488992E-2</c:v>
                </c:pt>
                <c:pt idx="2969">
                  <c:v>1.791632495495998E-2</c:v>
                </c:pt>
                <c:pt idx="2970">
                  <c:v>1.7923243089332949E-2</c:v>
                </c:pt>
                <c:pt idx="2971">
                  <c:v>1.7934154900298968E-2</c:v>
                </c:pt>
                <c:pt idx="2972">
                  <c:v>1.7941124525651882E-2</c:v>
                </c:pt>
                <c:pt idx="2973">
                  <c:v>1.7948114175643324E-2</c:v>
                </c:pt>
                <c:pt idx="2974">
                  <c:v>1.7955123850481688E-2</c:v>
                </c:pt>
                <c:pt idx="2975">
                  <c:v>1.7962153550373162E-2</c:v>
                </c:pt>
                <c:pt idx="2976">
                  <c:v>1.7969203275527923E-2</c:v>
                </c:pt>
                <c:pt idx="2977">
                  <c:v>1.7976273026153046E-2</c:v>
                </c:pt>
                <c:pt idx="2978">
                  <c:v>1.7983362802460941E-2</c:v>
                </c:pt>
                <c:pt idx="2979">
                  <c:v>1.7990472604659569E-2</c:v>
                </c:pt>
                <c:pt idx="2980">
                  <c:v>1.7999519986674851E-2</c:v>
                </c:pt>
                <c:pt idx="2981">
                  <c:v>1.8006673404700382E-2</c:v>
                </c:pt>
                <c:pt idx="2982">
                  <c:v>1.8013846851527671E-2</c:v>
                </c:pt>
                <c:pt idx="2983">
                  <c:v>1.8021040327372988E-2</c:v>
                </c:pt>
                <c:pt idx="2984">
                  <c:v>1.8028319700905536E-2</c:v>
                </c:pt>
                <c:pt idx="2985">
                  <c:v>1.803555398410971E-2</c:v>
                </c:pt>
                <c:pt idx="2986">
                  <c:v>1.8042806794567195E-2</c:v>
                </c:pt>
                <c:pt idx="2987">
                  <c:v>1.8050076818837531E-2</c:v>
                </c:pt>
                <c:pt idx="2988">
                  <c:v>1.8057362743461664E-2</c:v>
                </c:pt>
                <c:pt idx="2989">
                  <c:v>1.8065636088468288E-2</c:v>
                </c:pt>
                <c:pt idx="2990">
                  <c:v>1.807295071191754E-2</c:v>
                </c:pt>
                <c:pt idx="2991">
                  <c:v>1.8080277153175593E-2</c:v>
                </c:pt>
                <c:pt idx="2992">
                  <c:v>1.808761410578125E-2</c:v>
                </c:pt>
                <c:pt idx="2993">
                  <c:v>1.8093984899494125E-2</c:v>
                </c:pt>
                <c:pt idx="2994">
                  <c:v>1.8101338642541938E-2</c:v>
                </c:pt>
                <c:pt idx="2995">
                  <c:v>1.8108699091201805E-2</c:v>
                </c:pt>
                <c:pt idx="2996">
                  <c:v>1.8116064931862321E-2</c:v>
                </c:pt>
                <c:pt idx="2997">
                  <c:v>1.8124410811582125E-2</c:v>
                </c:pt>
                <c:pt idx="2998">
                  <c:v>1.8131783395537646E-2</c:v>
                </c:pt>
                <c:pt idx="2999">
                  <c:v>1.8139157345083354E-2</c:v>
                </c:pt>
                <c:pt idx="3000">
                  <c:v>1.8146531353605649E-2</c:v>
                </c:pt>
                <c:pt idx="3001">
                  <c:v>1.8153904114471105E-2</c:v>
                </c:pt>
                <c:pt idx="3002">
                  <c:v>1.8161274321027359E-2</c:v>
                </c:pt>
                <c:pt idx="3003">
                  <c:v>1.8168640666603543E-2</c:v>
                </c:pt>
                <c:pt idx="3004">
                  <c:v>1.817600184450853E-2</c:v>
                </c:pt>
                <c:pt idx="3005">
                  <c:v>1.818335654803226E-2</c:v>
                </c:pt>
                <c:pt idx="3006">
                  <c:v>1.8187785640550288E-2</c:v>
                </c:pt>
                <c:pt idx="3007">
                  <c:v>1.8195125316415817E-2</c:v>
                </c:pt>
                <c:pt idx="3008">
                  <c:v>1.8202454663757649E-2</c:v>
                </c:pt>
                <c:pt idx="3009">
                  <c:v>1.8209772354332916E-2</c:v>
                </c:pt>
                <c:pt idx="3010">
                  <c:v>1.8217077059882628E-2</c:v>
                </c:pt>
                <c:pt idx="3011">
                  <c:v>1.8225337095695824E-2</c:v>
                </c:pt>
                <c:pt idx="3012">
                  <c:v>1.8232612735137106E-2</c:v>
                </c:pt>
                <c:pt idx="3013">
                  <c:v>1.8239874060385557E-2</c:v>
                </c:pt>
                <c:pt idx="3014">
                  <c:v>1.8247121071288432E-2</c:v>
                </c:pt>
                <c:pt idx="3015">
                  <c:v>1.8254353767691207E-2</c:v>
                </c:pt>
                <c:pt idx="3016">
                  <c:v>1.8260606036523068E-2</c:v>
                </c:pt>
                <c:pt idx="3017">
                  <c:v>1.8267810767068172E-2</c:v>
                </c:pt>
                <c:pt idx="3018">
                  <c:v>1.827500118323707E-2</c:v>
                </c:pt>
                <c:pt idx="3019">
                  <c:v>1.8283141405229582E-2</c:v>
                </c:pt>
                <c:pt idx="3020">
                  <c:v>1.8290302526830955E-2</c:v>
                </c:pt>
                <c:pt idx="3021">
                  <c:v>1.8297449333015782E-2</c:v>
                </c:pt>
                <c:pt idx="3022">
                  <c:v>1.8304581823630435E-2</c:v>
                </c:pt>
                <c:pt idx="3023">
                  <c:v>1.8311699998523952E-2</c:v>
                </c:pt>
                <c:pt idx="3024">
                  <c:v>1.8317843069843017E-2</c:v>
                </c:pt>
                <c:pt idx="3025">
                  <c:v>1.8324933281136324E-2</c:v>
                </c:pt>
                <c:pt idx="3026">
                  <c:v>1.8332009176844449E-2</c:v>
                </c:pt>
                <c:pt idx="3027">
                  <c:v>1.8339070756820074E-2</c:v>
                </c:pt>
                <c:pt idx="3028">
                  <c:v>1.8346118020912752E-2</c:v>
                </c:pt>
                <c:pt idx="3029">
                  <c:v>1.8353150968974271E-2</c:v>
                </c:pt>
                <c:pt idx="3030">
                  <c:v>1.8360169600855524E-2</c:v>
                </c:pt>
                <c:pt idx="3031">
                  <c:v>1.8367173916407849E-2</c:v>
                </c:pt>
                <c:pt idx="3032">
                  <c:v>1.8377030092377816E-2</c:v>
                </c:pt>
                <c:pt idx="3033">
                  <c:v>1.8384003755518276E-2</c:v>
                </c:pt>
                <c:pt idx="3034">
                  <c:v>1.8390963100096466E-2</c:v>
                </c:pt>
                <c:pt idx="3035">
                  <c:v>1.8397908125964386E-2</c:v>
                </c:pt>
                <c:pt idx="3036">
                  <c:v>1.8404838832972718E-2</c:v>
                </c:pt>
                <c:pt idx="3037">
                  <c:v>1.8410803232991695E-2</c:v>
                </c:pt>
                <c:pt idx="3038">
                  <c:v>1.8417705977995618E-2</c:v>
                </c:pt>
                <c:pt idx="3039">
                  <c:v>1.8424594404296248E-2</c:v>
                </c:pt>
                <c:pt idx="3040">
                  <c:v>1.8431468511744334E-2</c:v>
                </c:pt>
                <c:pt idx="3041">
                  <c:v>1.8439277579914648E-2</c:v>
                </c:pt>
                <c:pt idx="3042">
                  <c:v>1.844612237064781E-2</c:v>
                </c:pt>
                <c:pt idx="3043">
                  <c:v>1.8452952841485841E-2</c:v>
                </c:pt>
                <c:pt idx="3044">
                  <c:v>1.8459768992282067E-2</c:v>
                </c:pt>
                <c:pt idx="3045">
                  <c:v>1.8465624261073819E-2</c:v>
                </c:pt>
                <c:pt idx="3046">
                  <c:v>1.8472412452336173E-2</c:v>
                </c:pt>
                <c:pt idx="3047">
                  <c:v>1.8479186323724705E-2</c:v>
                </c:pt>
                <c:pt idx="3048">
                  <c:v>1.8485945875095045E-2</c:v>
                </c:pt>
                <c:pt idx="3049">
                  <c:v>1.8492691106302812E-2</c:v>
                </c:pt>
                <c:pt idx="3050">
                  <c:v>1.8500365167990068E-2</c:v>
                </c:pt>
                <c:pt idx="3051">
                  <c:v>1.8507081074408294E-2</c:v>
                </c:pt>
                <c:pt idx="3052">
                  <c:v>1.8513782659620556E-2</c:v>
                </c:pt>
                <c:pt idx="3053">
                  <c:v>1.8520469923484138E-2</c:v>
                </c:pt>
                <c:pt idx="3054">
                  <c:v>1.852714286585589E-2</c:v>
                </c:pt>
                <c:pt idx="3055">
                  <c:v>1.8533801486591776E-2</c:v>
                </c:pt>
                <c:pt idx="3056">
                  <c:v>1.8540445785547768E-2</c:v>
                </c:pt>
                <c:pt idx="3057">
                  <c:v>1.8547075762582469E-2</c:v>
                </c:pt>
                <c:pt idx="3058">
                  <c:v>1.8550878330582766E-2</c:v>
                </c:pt>
                <c:pt idx="3059">
                  <c:v>1.8557481729956141E-2</c:v>
                </c:pt>
                <c:pt idx="3060">
                  <c:v>1.8564070808832756E-2</c:v>
                </c:pt>
                <c:pt idx="3061">
                  <c:v>1.8570645567072004E-2</c:v>
                </c:pt>
                <c:pt idx="3062">
                  <c:v>1.8577206004535971E-2</c:v>
                </c:pt>
                <c:pt idx="3063">
                  <c:v>1.8584686400846265E-2</c:v>
                </c:pt>
                <c:pt idx="3064">
                  <c:v>1.8591217504452893E-2</c:v>
                </c:pt>
                <c:pt idx="3065">
                  <c:v>1.8597734286247888E-2</c:v>
                </c:pt>
                <c:pt idx="3066">
                  <c:v>1.8604236746094543E-2</c:v>
                </c:pt>
                <c:pt idx="3067">
                  <c:v>1.8610724883851695E-2</c:v>
                </c:pt>
                <c:pt idx="3068">
                  <c:v>1.8616267885283592E-2</c:v>
                </c:pt>
                <c:pt idx="3069">
                  <c:v>1.8622728073451889E-2</c:v>
                </c:pt>
                <c:pt idx="3070">
                  <c:v>1.8629173939743393E-2</c:v>
                </c:pt>
                <c:pt idx="3071">
                  <c:v>1.8636534211252852E-2</c:v>
                </c:pt>
                <c:pt idx="3072">
                  <c:v>1.8642950736509612E-2</c:v>
                </c:pt>
                <c:pt idx="3073">
                  <c:v>1.8649352938856164E-2</c:v>
                </c:pt>
                <c:pt idx="3074">
                  <c:v>1.8655740818156245E-2</c:v>
                </c:pt>
                <c:pt idx="3075">
                  <c:v>1.8663023713043608E-2</c:v>
                </c:pt>
                <c:pt idx="3076">
                  <c:v>1.8668455763016928E-2</c:v>
                </c:pt>
                <c:pt idx="3077">
                  <c:v>1.8674799326248513E-2</c:v>
                </c:pt>
                <c:pt idx="3078">
                  <c:v>1.8681128566503138E-2</c:v>
                </c:pt>
                <c:pt idx="3079">
                  <c:v>1.8687443483646919E-2</c:v>
                </c:pt>
                <c:pt idx="3080">
                  <c:v>1.8693744077547765E-2</c:v>
                </c:pt>
                <c:pt idx="3081">
                  <c:v>1.8700030348070898E-2</c:v>
                </c:pt>
                <c:pt idx="3082">
                  <c:v>1.8706302295083774E-2</c:v>
                </c:pt>
                <c:pt idx="3083">
                  <c:v>1.8712559918454306E-2</c:v>
                </c:pt>
                <c:pt idx="3084">
                  <c:v>1.8721561663935224E-2</c:v>
                </c:pt>
                <c:pt idx="3085">
                  <c:v>1.8727788523912766E-2</c:v>
                </c:pt>
                <c:pt idx="3086">
                  <c:v>1.8734001057944451E-2</c:v>
                </c:pt>
                <c:pt idx="3087">
                  <c:v>1.8740199265897265E-2</c:v>
                </c:pt>
                <c:pt idx="3088">
                  <c:v>1.8746383147637304E-2</c:v>
                </c:pt>
                <c:pt idx="3089">
                  <c:v>1.8751636790160717E-2</c:v>
                </c:pt>
                <c:pt idx="3090">
                  <c:v>1.8757792727575509E-2</c:v>
                </c:pt>
                <c:pt idx="3091">
                  <c:v>1.8763934339019857E-2</c:v>
                </c:pt>
                <c:pt idx="3092">
                  <c:v>1.8770061624362667E-2</c:v>
                </c:pt>
                <c:pt idx="3093">
                  <c:v>1.8777087658506386E-2</c:v>
                </c:pt>
                <c:pt idx="3094">
                  <c:v>1.8783185580191285E-2</c:v>
                </c:pt>
                <c:pt idx="3095">
                  <c:v>1.8789269174740188E-2</c:v>
                </c:pt>
                <c:pt idx="3096">
                  <c:v>1.8795338442021831E-2</c:v>
                </c:pt>
                <c:pt idx="3097">
                  <c:v>1.8800483154974311E-2</c:v>
                </c:pt>
                <c:pt idx="3098">
                  <c:v>1.880652448096649E-2</c:v>
                </c:pt>
                <c:pt idx="3099">
                  <c:v>1.8812551479947027E-2</c:v>
                </c:pt>
                <c:pt idx="3100">
                  <c:v>1.8818564151787478E-2</c:v>
                </c:pt>
                <c:pt idx="3101">
                  <c:v>1.8824562496358086E-2</c:v>
                </c:pt>
                <c:pt idx="3102">
                  <c:v>1.8831453165831066E-2</c:v>
                </c:pt>
                <c:pt idx="3103">
                  <c:v>1.883742213861243E-2</c:v>
                </c:pt>
                <c:pt idx="3104">
                  <c:v>1.8843376783090993E-2</c:v>
                </c:pt>
                <c:pt idx="3105">
                  <c:v>1.8849317099141661E-2</c:v>
                </c:pt>
                <c:pt idx="3106">
                  <c:v>1.8855243086635821E-2</c:v>
                </c:pt>
                <c:pt idx="3107">
                  <c:v>1.886115474544529E-2</c:v>
                </c:pt>
                <c:pt idx="3108">
                  <c:v>1.8867052075443216E-2</c:v>
                </c:pt>
                <c:pt idx="3109">
                  <c:v>1.8872935076504505E-2</c:v>
                </c:pt>
                <c:pt idx="3110">
                  <c:v>1.887700191203839E-2</c:v>
                </c:pt>
                <c:pt idx="3111">
                  <c:v>1.8882857698917004E-2</c:v>
                </c:pt>
                <c:pt idx="3112">
                  <c:v>1.8888699157788399E-2</c:v>
                </c:pt>
                <c:pt idx="3113">
                  <c:v>1.8894526288526108E-2</c:v>
                </c:pt>
                <c:pt idx="3114">
                  <c:v>1.890033909100856E-2</c:v>
                </c:pt>
                <c:pt idx="3115">
                  <c:v>1.89070348858787E-2</c:v>
                </c:pt>
                <c:pt idx="3116">
                  <c:v>1.8912818306204362E-2</c:v>
                </c:pt>
                <c:pt idx="3117">
                  <c:v>1.8918587397246868E-2</c:v>
                </c:pt>
                <c:pt idx="3118">
                  <c:v>1.8924342158883979E-2</c:v>
                </c:pt>
                <c:pt idx="3119">
                  <c:v>1.8929188175264042E-2</c:v>
                </c:pt>
                <c:pt idx="3120">
                  <c:v>1.8934915005625493E-2</c:v>
                </c:pt>
                <c:pt idx="3121">
                  <c:v>1.8940627506873132E-2</c:v>
                </c:pt>
                <c:pt idx="3122">
                  <c:v>1.8946325678884053E-2</c:v>
                </c:pt>
                <c:pt idx="3123">
                  <c:v>1.8952901021681262E-2</c:v>
                </c:pt>
                <c:pt idx="3124">
                  <c:v>1.8958569804308933E-2</c:v>
                </c:pt>
                <c:pt idx="3125">
                  <c:v>1.8964224256676016E-2</c:v>
                </c:pt>
                <c:pt idx="3126">
                  <c:v>1.8969864378661168E-2</c:v>
                </c:pt>
                <c:pt idx="3127">
                  <c:v>1.8975490170146141E-2</c:v>
                </c:pt>
                <c:pt idx="3128">
                  <c:v>1.8980213790240563E-2</c:v>
                </c:pt>
                <c:pt idx="3129">
                  <c:v>1.8985811654228378E-2</c:v>
                </c:pt>
                <c:pt idx="3130">
                  <c:v>1.8991395188018942E-2</c:v>
                </c:pt>
                <c:pt idx="3131">
                  <c:v>1.8996964391496032E-2</c:v>
                </c:pt>
                <c:pt idx="3132">
                  <c:v>1.9002519264539417E-2</c:v>
                </c:pt>
                <c:pt idx="3133">
                  <c:v>1.9008059807031085E-2</c:v>
                </c:pt>
                <c:pt idx="3134">
                  <c:v>1.9013586018855257E-2</c:v>
                </c:pt>
                <c:pt idx="3135">
                  <c:v>1.901909789989259E-2</c:v>
                </c:pt>
                <c:pt idx="3136">
                  <c:v>1.9026359312145639E-2</c:v>
                </c:pt>
                <c:pt idx="3137">
                  <c:v>1.903184105275885E-2</c:v>
                </c:pt>
                <c:pt idx="3138">
                  <c:v>1.9037308460894492E-2</c:v>
                </c:pt>
                <c:pt idx="3139">
                  <c:v>1.9042761536434964E-2</c:v>
                </c:pt>
                <c:pt idx="3140">
                  <c:v>1.9048200279261338E-2</c:v>
                </c:pt>
                <c:pt idx="3141">
                  <c:v>1.9052746481461928E-2</c:v>
                </c:pt>
                <c:pt idx="3142">
                  <c:v>1.9058157301163215E-2</c:v>
                </c:pt>
                <c:pt idx="3143">
                  <c:v>1.9063553788476344E-2</c:v>
                </c:pt>
                <c:pt idx="3144">
                  <c:v>1.9068935943286163E-2</c:v>
                </c:pt>
                <c:pt idx="3145">
                  <c:v>1.907517899862899E-2</c:v>
                </c:pt>
                <c:pt idx="3146">
                  <c:v>1.9080531742736745E-2</c:v>
                </c:pt>
                <c:pt idx="3147">
                  <c:v>1.9085870153320382E-2</c:v>
                </c:pt>
                <c:pt idx="3148">
                  <c:v>1.9091194230265379E-2</c:v>
                </c:pt>
                <c:pt idx="3149">
                  <c:v>1.9096503973456767E-2</c:v>
                </c:pt>
                <c:pt idx="3150">
                  <c:v>1.9100927883144617E-2</c:v>
                </c:pt>
                <c:pt idx="3151">
                  <c:v>1.9106209707224417E-2</c:v>
                </c:pt>
                <c:pt idx="3152">
                  <c:v>1.911147719788947E-2</c:v>
                </c:pt>
                <c:pt idx="3153">
                  <c:v>1.9116730355025958E-2</c:v>
                </c:pt>
                <c:pt idx="3154">
                  <c:v>1.9122837679134422E-2</c:v>
                </c:pt>
                <c:pt idx="3155">
                  <c:v>1.9128061417421252E-2</c:v>
                </c:pt>
                <c:pt idx="3156">
                  <c:v>1.9133270821162951E-2</c:v>
                </c:pt>
                <c:pt idx="3157">
                  <c:v>1.9138465890247647E-2</c:v>
                </c:pt>
                <c:pt idx="3158">
                  <c:v>1.9143646624563016E-2</c:v>
                </c:pt>
                <c:pt idx="3159">
                  <c:v>1.9148813023998502E-2</c:v>
                </c:pt>
                <c:pt idx="3160">
                  <c:v>1.9153965088442224E-2</c:v>
                </c:pt>
                <c:pt idx="3161">
                  <c:v>1.9159102817785389E-2</c:v>
                </c:pt>
                <c:pt idx="3162">
                  <c:v>1.9163363742083345E-2</c:v>
                </c:pt>
                <c:pt idx="3163">
                  <c:v>1.9166750004789034E-2</c:v>
                </c:pt>
                <c:pt idx="3164">
                  <c:v>1.9171847000754881E-2</c:v>
                </c:pt>
                <c:pt idx="3165">
                  <c:v>1.9176929663239538E-2</c:v>
                </c:pt>
                <c:pt idx="3166">
                  <c:v>1.9181997992135547E-2</c:v>
                </c:pt>
                <c:pt idx="3167">
                  <c:v>1.9187910751142758E-2</c:v>
                </c:pt>
                <c:pt idx="3168">
                  <c:v>1.9192949652344179E-2</c:v>
                </c:pt>
                <c:pt idx="3169">
                  <c:v>1.919797421894736E-2</c:v>
                </c:pt>
                <c:pt idx="3170">
                  <c:v>1.9202984450845874E-2</c:v>
                </c:pt>
                <c:pt idx="3171">
                  <c:v>1.9207124629049208E-2</c:v>
                </c:pt>
                <c:pt idx="3172">
                  <c:v>1.9212106954175367E-2</c:v>
                </c:pt>
                <c:pt idx="3173">
                  <c:v>1.9217074944969128E-2</c:v>
                </c:pt>
                <c:pt idx="3174">
                  <c:v>1.9222028601326165E-2</c:v>
                </c:pt>
                <c:pt idx="3175">
                  <c:v>1.9226967923140804E-2</c:v>
                </c:pt>
                <c:pt idx="3176">
                  <c:v>1.9232744807495809E-2</c:v>
                </c:pt>
                <c:pt idx="3177">
                  <c:v>1.9237654693497218E-2</c:v>
                </c:pt>
                <c:pt idx="3178">
                  <c:v>1.9242550243949205E-2</c:v>
                </c:pt>
                <c:pt idx="3179">
                  <c:v>1.9248127604886756E-2</c:v>
                </c:pt>
                <c:pt idx="3180">
                  <c:v>1.9252143718455333E-2</c:v>
                </c:pt>
                <c:pt idx="3181">
                  <c:v>1.9256994982949905E-2</c:v>
                </c:pt>
                <c:pt idx="3182">
                  <c:v>1.9261831912162811E-2</c:v>
                </c:pt>
                <c:pt idx="3183">
                  <c:v>1.9266654505994196E-2</c:v>
                </c:pt>
                <c:pt idx="3184">
                  <c:v>1.9271462764340178E-2</c:v>
                </c:pt>
                <c:pt idx="3185">
                  <c:v>1.9276256687099567E-2</c:v>
                </c:pt>
                <c:pt idx="3186">
                  <c:v>1.9281036274170712E-2</c:v>
                </c:pt>
                <c:pt idx="3187">
                  <c:v>1.9285801525453766E-2</c:v>
                </c:pt>
                <c:pt idx="3188">
                  <c:v>1.9292237483496892E-2</c:v>
                </c:pt>
                <c:pt idx="3189">
                  <c:v>1.9299497417421509E-2</c:v>
                </c:pt>
                <c:pt idx="3190">
                  <c:v>1.9304215781946087E-2</c:v>
                </c:pt>
                <c:pt idx="3191">
                  <c:v>1.9308919806772244E-2</c:v>
                </c:pt>
                <c:pt idx="3192">
                  <c:v>1.9313609491798889E-2</c:v>
                </c:pt>
                <c:pt idx="3193">
                  <c:v>1.9315769255319359E-2</c:v>
                </c:pt>
                <c:pt idx="3194">
                  <c:v>1.9320432596404185E-2</c:v>
                </c:pt>
                <c:pt idx="3195">
                  <c:v>1.932508159949714E-2</c:v>
                </c:pt>
                <c:pt idx="3196">
                  <c:v>1.9329716264495478E-2</c:v>
                </c:pt>
                <c:pt idx="3197">
                  <c:v>1.9336842816387399E-2</c:v>
                </c:pt>
                <c:pt idx="3198">
                  <c:v>1.9341446460489308E-2</c:v>
                </c:pt>
                <c:pt idx="3199">
                  <c:v>1.9346035764084949E-2</c:v>
                </c:pt>
                <c:pt idx="3200">
                  <c:v>1.9350610727074977E-2</c:v>
                </c:pt>
                <c:pt idx="3201">
                  <c:v>1.9352674514654698E-2</c:v>
                </c:pt>
                <c:pt idx="3202">
                  <c:v>1.9357223149031284E-2</c:v>
                </c:pt>
                <c:pt idx="3203">
                  <c:v>1.9361757444628126E-2</c:v>
                </c:pt>
                <c:pt idx="3204">
                  <c:v>1.9366277401350006E-2</c:v>
                </c:pt>
                <c:pt idx="3205">
                  <c:v>1.9370783019098604E-2</c:v>
                </c:pt>
                <c:pt idx="3206">
                  <c:v>1.9377759346756028E-2</c:v>
                </c:pt>
                <c:pt idx="3207">
                  <c:v>1.9382233922741157E-2</c:v>
                </c:pt>
                <c:pt idx="3208">
                  <c:v>1.9386694157335918E-2</c:v>
                </c:pt>
                <c:pt idx="3209">
                  <c:v>1.9391140050441399E-2</c:v>
                </c:pt>
                <c:pt idx="3210">
                  <c:v>1.9395571601961304E-2</c:v>
                </c:pt>
                <c:pt idx="3211">
                  <c:v>1.9399988811799766E-2</c:v>
                </c:pt>
                <c:pt idx="3212">
                  <c:v>1.9404391679860498E-2</c:v>
                </c:pt>
                <c:pt idx="3213">
                  <c:v>1.9408780206048502E-2</c:v>
                </c:pt>
                <c:pt idx="3214">
                  <c:v>1.9410688309277706E-2</c:v>
                </c:pt>
                <c:pt idx="3215">
                  <c:v>1.9413407830472722E-2</c:v>
                </c:pt>
                <c:pt idx="3216">
                  <c:v>1.9417757301296235E-2</c:v>
                </c:pt>
                <c:pt idx="3217">
                  <c:v>1.9422092433439956E-2</c:v>
                </c:pt>
                <c:pt idx="3218">
                  <c:v>1.9426413226813443E-2</c:v>
                </c:pt>
                <c:pt idx="3219">
                  <c:v>1.9431537875343127E-2</c:v>
                </c:pt>
                <c:pt idx="3220">
                  <c:v>1.9435829194055065E-2</c:v>
                </c:pt>
                <c:pt idx="3221">
                  <c:v>1.9440106173008072E-2</c:v>
                </c:pt>
                <c:pt idx="3222">
                  <c:v>1.9444368812109526E-2</c:v>
                </c:pt>
                <c:pt idx="3223">
                  <c:v>1.9447802108942744E-2</c:v>
                </c:pt>
                <c:pt idx="3224">
                  <c:v>1.9452036867788194E-2</c:v>
                </c:pt>
                <c:pt idx="3225">
                  <c:v>1.9456257287229363E-2</c:v>
                </c:pt>
                <c:pt idx="3226">
                  <c:v>1.9460463367178937E-2</c:v>
                </c:pt>
                <c:pt idx="3227">
                  <c:v>1.9464655107546466E-2</c:v>
                </c:pt>
                <c:pt idx="3228">
                  <c:v>1.946964350480232E-2</c:v>
                </c:pt>
                <c:pt idx="3229">
                  <c:v>1.9473805762428242E-2</c:v>
                </c:pt>
                <c:pt idx="3230">
                  <c:v>1.9477953679487892E-2</c:v>
                </c:pt>
                <c:pt idx="3231">
                  <c:v>1.9482676596136523E-2</c:v>
                </c:pt>
                <c:pt idx="3232">
                  <c:v>1.9485986119261368E-2</c:v>
                </c:pt>
                <c:pt idx="3233">
                  <c:v>1.9490089771697066E-2</c:v>
                </c:pt>
                <c:pt idx="3234">
                  <c:v>1.949417908392519E-2</c:v>
                </c:pt>
                <c:pt idx="3235">
                  <c:v>1.949825405585931E-2</c:v>
                </c:pt>
                <c:pt idx="3236">
                  <c:v>1.9502314687413015E-2</c:v>
                </c:pt>
                <c:pt idx="3237">
                  <c:v>1.9506360978501228E-2</c:v>
                </c:pt>
                <c:pt idx="3238">
                  <c:v>1.9510392929037525E-2</c:v>
                </c:pt>
                <c:pt idx="3239">
                  <c:v>1.9514410538937727E-2</c:v>
                </c:pt>
                <c:pt idx="3240">
                  <c:v>1.9519215001288615E-2</c:v>
                </c:pt>
                <c:pt idx="3241">
                  <c:v>1.9525603964980678E-2</c:v>
                </c:pt>
                <c:pt idx="3242">
                  <c:v>1.9529575300615803E-2</c:v>
                </c:pt>
                <c:pt idx="3243">
                  <c:v>1.9533532292368674E-2</c:v>
                </c:pt>
                <c:pt idx="3244">
                  <c:v>1.9538126740134762E-2</c:v>
                </c:pt>
                <c:pt idx="3245">
                  <c:v>1.9542048478531551E-2</c:v>
                </c:pt>
                <c:pt idx="3246">
                  <c:v>1.9545955874199033E-2</c:v>
                </c:pt>
                <c:pt idx="3247">
                  <c:v>1.9549848927054383E-2</c:v>
                </c:pt>
                <c:pt idx="3248">
                  <c:v>1.95537276370139E-2</c:v>
                </c:pt>
                <c:pt idx="3249">
                  <c:v>1.9558385294212003E-2</c:v>
                </c:pt>
                <c:pt idx="3250">
                  <c:v>1.9562234498878492E-2</c:v>
                </c:pt>
                <c:pt idx="3251">
                  <c:v>1.9566069359669844E-2</c:v>
                </c:pt>
                <c:pt idx="3252">
                  <c:v>1.9569889876505452E-2</c:v>
                </c:pt>
                <c:pt idx="3253">
                  <c:v>1.9572906040485116E-2</c:v>
                </c:pt>
                <c:pt idx="3254">
                  <c:v>1.9576698691339763E-2</c:v>
                </c:pt>
                <c:pt idx="3255">
                  <c:v>1.9580476998725053E-2</c:v>
                </c:pt>
                <c:pt idx="3256">
                  <c:v>1.9584240962560385E-2</c:v>
                </c:pt>
                <c:pt idx="3257">
                  <c:v>1.9589563963312889E-2</c:v>
                </c:pt>
                <c:pt idx="3258">
                  <c:v>1.9592511749850824E-2</c:v>
                </c:pt>
                <c:pt idx="3259">
                  <c:v>1.9596231856707537E-2</c:v>
                </c:pt>
                <c:pt idx="3260">
                  <c:v>1.9599937618960134E-2</c:v>
                </c:pt>
                <c:pt idx="3261">
                  <c:v>1.960362903652757E-2</c:v>
                </c:pt>
                <c:pt idx="3262">
                  <c:v>1.9607306109331878E-2</c:v>
                </c:pt>
                <c:pt idx="3263">
                  <c:v>1.9610968837293338E-2</c:v>
                </c:pt>
                <c:pt idx="3264">
                  <c:v>1.9614617220332666E-2</c:v>
                </c:pt>
                <c:pt idx="3265">
                  <c:v>1.9618251258372774E-2</c:v>
                </c:pt>
                <c:pt idx="3266">
                  <c:v>1.9619533006551792E-2</c:v>
                </c:pt>
                <c:pt idx="3267">
                  <c:v>1.9623140849274544E-2</c:v>
                </c:pt>
                <c:pt idx="3268">
                  <c:v>1.9626734348977725E-2</c:v>
                </c:pt>
                <c:pt idx="3269">
                  <c:v>1.9630313505585213E-2</c:v>
                </c:pt>
                <c:pt idx="3270">
                  <c:v>1.9634654355032585E-2</c:v>
                </c:pt>
                <c:pt idx="3271">
                  <c:v>1.9638203990723808E-2</c:v>
                </c:pt>
                <c:pt idx="3272">
                  <c:v>1.9641739282353972E-2</c:v>
                </c:pt>
                <c:pt idx="3273">
                  <c:v>1.964526022984826E-2</c:v>
                </c:pt>
                <c:pt idx="3274">
                  <c:v>1.9648766833130528E-2</c:v>
                </c:pt>
                <c:pt idx="3275">
                  <c:v>1.9652259092127741E-2</c:v>
                </c:pt>
                <c:pt idx="3276">
                  <c:v>1.9654965988833508E-2</c:v>
                </c:pt>
                <c:pt idx="3277">
                  <c:v>1.965843039797496E-2</c:v>
                </c:pt>
                <c:pt idx="3278">
                  <c:v>1.9662649802662743E-2</c:v>
                </c:pt>
                <c:pt idx="3279">
                  <c:v>1.9666084683776532E-2</c:v>
                </c:pt>
                <c:pt idx="3280">
                  <c:v>1.9669505220237443E-2</c:v>
                </c:pt>
                <c:pt idx="3281">
                  <c:v>1.9672911411972003E-2</c:v>
                </c:pt>
                <c:pt idx="3282">
                  <c:v>1.9676303258907176E-2</c:v>
                </c:pt>
                <c:pt idx="3283">
                  <c:v>1.9679680760970829E-2</c:v>
                </c:pt>
                <c:pt idx="3284">
                  <c:v>1.9682279632457569E-2</c:v>
                </c:pt>
                <c:pt idx="3285">
                  <c:v>1.9685629289446633E-2</c:v>
                </c:pt>
                <c:pt idx="3286">
                  <c:v>1.9688964602094756E-2</c:v>
                </c:pt>
                <c:pt idx="3287">
                  <c:v>1.969228557033164E-2</c:v>
                </c:pt>
                <c:pt idx="3288">
                  <c:v>1.969559219408654E-2</c:v>
                </c:pt>
                <c:pt idx="3289">
                  <c:v>1.9698884473290493E-2</c:v>
                </c:pt>
                <c:pt idx="3290">
                  <c:v>1.9702162407873206E-2</c:v>
                </c:pt>
                <c:pt idx="3291">
                  <c:v>1.9705425997765719E-2</c:v>
                </c:pt>
                <c:pt idx="3292">
                  <c:v>1.9710947597467249E-2</c:v>
                </c:pt>
                <c:pt idx="3293">
                  <c:v>1.9714179944932131E-2</c:v>
                </c:pt>
                <c:pt idx="3294">
                  <c:v>1.9717397945256676E-2</c:v>
                </c:pt>
                <c:pt idx="3295">
                  <c:v>1.9720601598373053E-2</c:v>
                </c:pt>
                <c:pt idx="3296">
                  <c:v>1.9723036915540407E-2</c:v>
                </c:pt>
                <c:pt idx="3297">
                  <c:v>1.9726212728070482E-2</c:v>
                </c:pt>
                <c:pt idx="3298">
                  <c:v>1.9729374193935854E-2</c:v>
                </c:pt>
                <c:pt idx="3299">
                  <c:v>1.9732521313068758E-2</c:v>
                </c:pt>
                <c:pt idx="3300">
                  <c:v>1.9735654085401434E-2</c:v>
                </c:pt>
                <c:pt idx="3301">
                  <c:v>1.9739522221858461E-2</c:v>
                </c:pt>
                <c:pt idx="3302">
                  <c:v>1.9742625442604706E-2</c:v>
                </c:pt>
                <c:pt idx="3303">
                  <c:v>1.9745714315601008E-2</c:v>
                </c:pt>
                <c:pt idx="3304">
                  <c:v>1.9748788840779092E-2</c:v>
                </c:pt>
                <c:pt idx="3305">
                  <c:v>1.9751102742736327E-2</c:v>
                </c:pt>
                <c:pt idx="3306">
                  <c:v>1.9754149432875245E-2</c:v>
                </c:pt>
                <c:pt idx="3307">
                  <c:v>1.9757181775751576E-2</c:v>
                </c:pt>
                <c:pt idx="3308">
                  <c:v>1.9760199771301099E-2</c:v>
                </c:pt>
                <c:pt idx="3309">
                  <c:v>1.9763946247114621E-2</c:v>
                </c:pt>
                <c:pt idx="3310">
                  <c:v>1.9766934684013981E-2</c:v>
                </c:pt>
                <c:pt idx="3311">
                  <c:v>1.9769908772640562E-2</c:v>
                </c:pt>
                <c:pt idx="3312">
                  <c:v>1.9772868512930933E-2</c:v>
                </c:pt>
                <c:pt idx="3313">
                  <c:v>1.9775813904819906E-2</c:v>
                </c:pt>
                <c:pt idx="3314">
                  <c:v>1.9778744948245375E-2</c:v>
                </c:pt>
                <c:pt idx="3315">
                  <c:v>1.9781661643143475E-2</c:v>
                </c:pt>
                <c:pt idx="3316">
                  <c:v>1.9784563989451651E-2</c:v>
                </c:pt>
                <c:pt idx="3317">
                  <c:v>1.9787451987109128E-2</c:v>
                </c:pt>
                <c:pt idx="3318">
                  <c:v>1.9788855526761677E-2</c:v>
                </c:pt>
                <c:pt idx="3319">
                  <c:v>1.9791716568023584E-2</c:v>
                </c:pt>
                <c:pt idx="3320">
                  <c:v>1.979456326196076E-2</c:v>
                </c:pt>
                <c:pt idx="3321">
                  <c:v>1.979739560851353E-2</c:v>
                </c:pt>
                <c:pt idx="3322">
                  <c:v>1.980021360762178E-2</c:v>
                </c:pt>
                <c:pt idx="3323">
                  <c:v>1.9803747982188952E-2</c:v>
                </c:pt>
                <c:pt idx="3324">
                  <c:v>1.9806536411943923E-2</c:v>
                </c:pt>
                <c:pt idx="3325">
                  <c:v>1.9809310493318487E-2</c:v>
                </c:pt>
                <c:pt idx="3326">
                  <c:v>1.9812070226251526E-2</c:v>
                </c:pt>
                <c:pt idx="3327">
                  <c:v>1.9814088389400044E-2</c:v>
                </c:pt>
                <c:pt idx="3328">
                  <c:v>1.981682030259074E-2</c:v>
                </c:pt>
                <c:pt idx="3329">
                  <c:v>1.9819537867923672E-2</c:v>
                </c:pt>
                <c:pt idx="3330">
                  <c:v>1.9822241085340499E-2</c:v>
                </c:pt>
                <c:pt idx="3331">
                  <c:v>1.9825653662247332E-2</c:v>
                </c:pt>
                <c:pt idx="3332">
                  <c:v>1.9828327303306675E-2</c:v>
                </c:pt>
                <c:pt idx="3333">
                  <c:v>1.9830986595517047E-2</c:v>
                </c:pt>
                <c:pt idx="3334">
                  <c:v>1.983363153882442E-2</c:v>
                </c:pt>
                <c:pt idx="3335">
                  <c:v>1.9836262133170777E-2</c:v>
                </c:pt>
                <c:pt idx="3336">
                  <c:v>1.9838159080418003E-2</c:v>
                </c:pt>
                <c:pt idx="3337">
                  <c:v>1.9840761860833691E-2</c:v>
                </c:pt>
                <c:pt idx="3338">
                  <c:v>1.9843350292883068E-2</c:v>
                </c:pt>
                <c:pt idx="3339">
                  <c:v>1.9845924376509581E-2</c:v>
                </c:pt>
                <c:pt idx="3340">
                  <c:v>1.9848484111659792E-2</c:v>
                </c:pt>
                <c:pt idx="3341">
                  <c:v>1.9851029498279816E-2</c:v>
                </c:pt>
                <c:pt idx="3342">
                  <c:v>1.9853560536313548E-2</c:v>
                </c:pt>
                <c:pt idx="3343">
                  <c:v>1.9856077225709777E-2</c:v>
                </c:pt>
                <c:pt idx="3344">
                  <c:v>1.9860003913972375E-2</c:v>
                </c:pt>
                <c:pt idx="3345">
                  <c:v>1.9862490125305044E-2</c:v>
                </c:pt>
                <c:pt idx="3346">
                  <c:v>1.986496198631147E-2</c:v>
                </c:pt>
                <c:pt idx="3347">
                  <c:v>1.9867419496937471E-2</c:v>
                </c:pt>
                <c:pt idx="3348">
                  <c:v>1.9869862657131511E-2</c:v>
                </c:pt>
                <c:pt idx="3349">
                  <c:v>1.9871583782202377E-2</c:v>
                </c:pt>
                <c:pt idx="3350">
                  <c:v>1.9873999135560746E-2</c:v>
                </c:pt>
                <c:pt idx="3351">
                  <c:v>1.987640013909538E-2</c:v>
                </c:pt>
                <c:pt idx="3352">
                  <c:v>1.987878679275534E-2</c:v>
                </c:pt>
                <c:pt idx="3353">
                  <c:v>1.9881863199788196E-2</c:v>
                </c:pt>
                <c:pt idx="3354">
                  <c:v>1.9884220256295913E-2</c:v>
                </c:pt>
                <c:pt idx="3355">
                  <c:v>1.9886562962009163E-2</c:v>
                </c:pt>
                <c:pt idx="3356">
                  <c:v>1.9888891316879494E-2</c:v>
                </c:pt>
                <c:pt idx="3357">
                  <c:v>1.9890504811155167E-2</c:v>
                </c:pt>
                <c:pt idx="3358">
                  <c:v>1.9892805364504648E-2</c:v>
                </c:pt>
                <c:pt idx="3359">
                  <c:v>1.9895091567628698E-2</c:v>
                </c:pt>
                <c:pt idx="3360">
                  <c:v>1.989736342047816E-2</c:v>
                </c:pt>
                <c:pt idx="3361">
                  <c:v>1.9899620923004763E-2</c:v>
                </c:pt>
                <c:pt idx="3362">
                  <c:v>1.9902560075597518E-2</c:v>
                </c:pt>
                <c:pt idx="3363">
                  <c:v>1.9904787973176866E-2</c:v>
                </c:pt>
                <c:pt idx="3364">
                  <c:v>1.9907001519520399E-2</c:v>
                </c:pt>
                <c:pt idx="3365">
                  <c:v>1.990920071458099E-2</c:v>
                </c:pt>
                <c:pt idx="3366">
                  <c:v>1.991138555831062E-2</c:v>
                </c:pt>
                <c:pt idx="3367">
                  <c:v>1.9913556050663927E-2</c:v>
                </c:pt>
                <c:pt idx="3368">
                  <c:v>1.9915712191593337E-2</c:v>
                </c:pt>
                <c:pt idx="3369">
                  <c:v>1.9917853981050841E-2</c:v>
                </c:pt>
                <c:pt idx="3370">
                  <c:v>1.9918603865668388E-2</c:v>
                </c:pt>
                <c:pt idx="3371">
                  <c:v>1.9920030812980764E-2</c:v>
                </c:pt>
                <c:pt idx="3372">
                  <c:v>1.9922132280692183E-2</c:v>
                </c:pt>
                <c:pt idx="3373">
                  <c:v>1.9924219399063765E-2</c:v>
                </c:pt>
                <c:pt idx="3374">
                  <c:v>1.9926977392699798E-2</c:v>
                </c:pt>
                <c:pt idx="3375">
                  <c:v>1.9929034899069966E-2</c:v>
                </c:pt>
                <c:pt idx="3376">
                  <c:v>1.9931078055196401E-2</c:v>
                </c:pt>
                <c:pt idx="3377">
                  <c:v>1.9933106861036796E-2</c:v>
                </c:pt>
                <c:pt idx="3378">
                  <c:v>1.9935121316546622E-2</c:v>
                </c:pt>
                <c:pt idx="3379">
                  <c:v>1.9937121421684464E-2</c:v>
                </c:pt>
                <c:pt idx="3380">
                  <c:v>1.9938427442461978E-2</c:v>
                </c:pt>
                <c:pt idx="3381">
                  <c:v>1.9940399764546767E-2</c:v>
                </c:pt>
                <c:pt idx="3382">
                  <c:v>1.9942357736904844E-2</c:v>
                </c:pt>
                <c:pt idx="3383">
                  <c:v>1.9944978337663233E-2</c:v>
                </c:pt>
                <c:pt idx="3384">
                  <c:v>1.9946906690305702E-2</c:v>
                </c:pt>
                <c:pt idx="3385">
                  <c:v>1.9948820692325921E-2</c:v>
                </c:pt>
                <c:pt idx="3386">
                  <c:v>1.9950720343681592E-2</c:v>
                </c:pt>
                <c:pt idx="3387">
                  <c:v>1.9952873801509528E-2</c:v>
                </c:pt>
                <c:pt idx="3388">
                  <c:v>1.9954070463517631E-2</c:v>
                </c:pt>
                <c:pt idx="3389">
                  <c:v>1.9955925936641698E-2</c:v>
                </c:pt>
                <c:pt idx="3390">
                  <c:v>1.9957767059712181E-2</c:v>
                </c:pt>
                <c:pt idx="3391">
                  <c:v>1.9959593832687885E-2</c:v>
                </c:pt>
                <c:pt idx="3392">
                  <c:v>1.9961406255532096E-2</c:v>
                </c:pt>
                <c:pt idx="3393">
                  <c:v>1.9963204328204961E-2</c:v>
                </c:pt>
                <c:pt idx="3394">
                  <c:v>1.9964988050669766E-2</c:v>
                </c:pt>
                <c:pt idx="3395">
                  <c:v>1.9966757422887102E-2</c:v>
                </c:pt>
                <c:pt idx="3396">
                  <c:v>1.997050672005616E-2</c:v>
                </c:pt>
                <c:pt idx="3397">
                  <c:v>1.9972244600404854E-2</c:v>
                </c:pt>
                <c:pt idx="3398">
                  <c:v>1.9973968128068148E-2</c:v>
                </c:pt>
                <c:pt idx="3399">
                  <c:v>1.9975677303009923E-2</c:v>
                </c:pt>
                <c:pt idx="3400">
                  <c:v>1.9977372125191423E-2</c:v>
                </c:pt>
                <c:pt idx="3401">
                  <c:v>1.997839256132268E-2</c:v>
                </c:pt>
                <c:pt idx="3402">
                  <c:v>1.9980059612285828E-2</c:v>
                </c:pt>
                <c:pt idx="3403">
                  <c:v>1.9981712311158157E-2</c:v>
                </c:pt>
                <c:pt idx="3404">
                  <c:v>1.9983350657905564E-2</c:v>
                </c:pt>
                <c:pt idx="3405">
                  <c:v>1.9985630943452171E-2</c:v>
                </c:pt>
                <c:pt idx="3406">
                  <c:v>1.9987239648326285E-2</c:v>
                </c:pt>
                <c:pt idx="3407">
                  <c:v>1.9988834000192576E-2</c:v>
                </c:pt>
                <c:pt idx="3408">
                  <c:v>1.9990413999016687E-2</c:v>
                </c:pt>
                <c:pt idx="3409">
                  <c:v>1.9991327108536672E-2</c:v>
                </c:pt>
                <c:pt idx="3410">
                  <c:v>1.999287934180291E-2</c:v>
                </c:pt>
                <c:pt idx="3411">
                  <c:v>1.9994417222705518E-2</c:v>
                </c:pt>
                <c:pt idx="3412">
                  <c:v>1.9995940751209945E-2</c:v>
                </c:pt>
                <c:pt idx="3413">
                  <c:v>1.9997449927285197E-2</c:v>
                </c:pt>
                <c:pt idx="3414">
                  <c:v>1.9999592576206697E-2</c:v>
                </c:pt>
                <c:pt idx="3415">
                  <c:v>2.0001072102805287E-2</c:v>
                </c:pt>
                <c:pt idx="3416">
                  <c:v>2.000253727609962E-2</c:v>
                </c:pt>
                <c:pt idx="3417">
                  <c:v>2.00039880960571E-2</c:v>
                </c:pt>
                <c:pt idx="3418">
                  <c:v>2.0005424562646895E-2</c:v>
                </c:pt>
                <c:pt idx="3419">
                  <c:v>2.0006846675838613E-2</c:v>
                </c:pt>
                <c:pt idx="3420">
                  <c:v>2.0008254435602304E-2</c:v>
                </c:pt>
                <c:pt idx="3421">
                  <c:v>2.0009647841905367E-2</c:v>
                </c:pt>
                <c:pt idx="3422">
                  <c:v>2.0009746332517918E-2</c:v>
                </c:pt>
                <c:pt idx="3423">
                  <c:v>2.0010473501373301E-2</c:v>
                </c:pt>
                <c:pt idx="3424">
                  <c:v>2.0011826701403525E-2</c:v>
                </c:pt>
                <c:pt idx="3425">
                  <c:v>2.0013165550197609E-2</c:v>
                </c:pt>
                <c:pt idx="3426">
                  <c:v>2.0014490047727342E-2</c:v>
                </c:pt>
                <c:pt idx="3427">
                  <c:v>2.0016435815845137E-2</c:v>
                </c:pt>
                <c:pt idx="3428">
                  <c:v>2.0017730656318726E-2</c:v>
                </c:pt>
                <c:pt idx="3429">
                  <c:v>2.0019011144664034E-2</c:v>
                </c:pt>
                <c:pt idx="3430">
                  <c:v>2.0020277280853451E-2</c:v>
                </c:pt>
                <c:pt idx="3431">
                  <c:v>2.0020897265429223E-2</c:v>
                </c:pt>
                <c:pt idx="3432">
                  <c:v>2.0022135654791193E-2</c:v>
                </c:pt>
                <c:pt idx="3433">
                  <c:v>2.0023359692698063E-2</c:v>
                </c:pt>
                <c:pt idx="3434">
                  <c:v>2.0024569379125206E-2</c:v>
                </c:pt>
                <c:pt idx="3435">
                  <c:v>2.0025764714046202E-2</c:v>
                </c:pt>
                <c:pt idx="3436">
                  <c:v>2.0027572701231098E-2</c:v>
                </c:pt>
                <c:pt idx="3437">
                  <c:v>2.0028738371593614E-2</c:v>
                </c:pt>
                <c:pt idx="3438">
                  <c:v>2.0029889689592729E-2</c:v>
                </c:pt>
                <c:pt idx="3439">
                  <c:v>2.003102665520394E-2</c:v>
                </c:pt>
                <c:pt idx="3440">
                  <c:v>2.0031526115185379E-2</c:v>
                </c:pt>
                <c:pt idx="3441">
                  <c:v>2.0032635340549634E-2</c:v>
                </c:pt>
                <c:pt idx="3442">
                  <c:v>2.003373021423804E-2</c:v>
                </c:pt>
                <c:pt idx="3443">
                  <c:v>2.0034810736225962E-2</c:v>
                </c:pt>
                <c:pt idx="3444">
                  <c:v>2.0035876906491019E-2</c:v>
                </c:pt>
                <c:pt idx="3445">
                  <c:v>2.0036928725011716E-2</c:v>
                </c:pt>
                <c:pt idx="3446">
                  <c:v>2.0037966191764772E-2</c:v>
                </c:pt>
                <c:pt idx="3447">
                  <c:v>2.0038989306727789E-2</c:v>
                </c:pt>
                <c:pt idx="3448">
                  <c:v>2.0041844102456852E-2</c:v>
                </c:pt>
                <c:pt idx="3449">
                  <c:v>2.0042835600874501E-2</c:v>
                </c:pt>
                <c:pt idx="3450">
                  <c:v>2.0043812745088457E-2</c:v>
                </c:pt>
                <c:pt idx="3451">
                  <c:v>2.0044775535079336E-2</c:v>
                </c:pt>
                <c:pt idx="3452">
                  <c:v>2.0045723970826875E-2</c:v>
                </c:pt>
                <c:pt idx="3453">
                  <c:v>2.0046047641667755E-2</c:v>
                </c:pt>
                <c:pt idx="3454">
                  <c:v>2.004696834385894E-2</c:v>
                </c:pt>
                <c:pt idx="3455">
                  <c:v>2.0047874692530141E-2</c:v>
                </c:pt>
                <c:pt idx="3456">
                  <c:v>2.0048766687660549E-2</c:v>
                </c:pt>
                <c:pt idx="3457">
                  <c:v>2.00502508351992E-2</c:v>
                </c:pt>
                <c:pt idx="3458">
                  <c:v>2.0051113145064747E-2</c:v>
                </c:pt>
                <c:pt idx="3459">
                  <c:v>2.0051961100550412E-2</c:v>
                </c:pt>
                <c:pt idx="3460">
                  <c:v>2.0052794701638135E-2</c:v>
                </c:pt>
                <c:pt idx="3461">
                  <c:v>2.0053613948308534E-2</c:v>
                </c:pt>
                <c:pt idx="3462">
                  <c:v>2.0053817233055236E-2</c:v>
                </c:pt>
                <c:pt idx="3463">
                  <c:v>2.0054608752888101E-2</c:v>
                </c:pt>
                <c:pt idx="3464">
                  <c:v>2.0055385919037563E-2</c:v>
                </c:pt>
                <c:pt idx="3465">
                  <c:v>2.005614873148635E-2</c:v>
                </c:pt>
                <c:pt idx="3466">
                  <c:v>2.0057494864810465E-2</c:v>
                </c:pt>
                <c:pt idx="3467">
                  <c:v>2.0058227984624116E-2</c:v>
                </c:pt>
                <c:pt idx="3468">
                  <c:v>2.0058946749904598E-2</c:v>
                </c:pt>
                <c:pt idx="3469">
                  <c:v>2.0059651160636058E-2</c:v>
                </c:pt>
                <c:pt idx="3470">
                  <c:v>2.00603412168044E-2</c:v>
                </c:pt>
                <c:pt idx="3471">
                  <c:v>2.0061016918393765E-2</c:v>
                </c:pt>
                <c:pt idx="3472">
                  <c:v>2.0061678265389623E-2</c:v>
                </c:pt>
                <c:pt idx="3473">
                  <c:v>2.0062325257778756E-2</c:v>
                </c:pt>
                <c:pt idx="3474">
                  <c:v>2.0062368124404234E-2</c:v>
                </c:pt>
                <c:pt idx="3475">
                  <c:v>2.0061809619761818E-2</c:v>
                </c:pt>
                <c:pt idx="3476">
                  <c:v>2.0062416524659562E-2</c:v>
                </c:pt>
                <c:pt idx="3477">
                  <c:v>2.0063009077251441E-2</c:v>
                </c:pt>
                <c:pt idx="3478">
                  <c:v>2.0063587277523578E-2</c:v>
                </c:pt>
                <c:pt idx="3479">
                  <c:v>2.0064736078906738E-2</c:v>
                </c:pt>
                <c:pt idx="3480">
                  <c:v>2.0065284579338344E-2</c:v>
                </c:pt>
                <c:pt idx="3481">
                  <c:v>2.0065818726629926E-2</c:v>
                </c:pt>
                <c:pt idx="3482">
                  <c:v>2.0066338520771682E-2</c:v>
                </c:pt>
                <c:pt idx="3483">
                  <c:v>2.0066262993687793E-2</c:v>
                </c:pt>
                <c:pt idx="3484">
                  <c:v>2.0066755079801907E-2</c:v>
                </c:pt>
                <c:pt idx="3485">
                  <c:v>2.0067232813518816E-2</c:v>
                </c:pt>
                <c:pt idx="3486">
                  <c:v>2.0067696194825978E-2</c:v>
                </c:pt>
                <c:pt idx="3487">
                  <c:v>2.0068145223717124E-2</c:v>
                </c:pt>
                <c:pt idx="3488">
                  <c:v>2.0069155868850747E-2</c:v>
                </c:pt>
                <c:pt idx="3489">
                  <c:v>2.0069575190643164E-2</c:v>
                </c:pt>
                <c:pt idx="3490">
                  <c:v>2.0069980159204266E-2</c:v>
                </c:pt>
                <c:pt idx="3491">
                  <c:v>2.007042540502204E-2</c:v>
                </c:pt>
                <c:pt idx="3492">
                  <c:v>2.0070227805187309E-2</c:v>
                </c:pt>
                <c:pt idx="3493">
                  <c:v>2.0070588669029527E-2</c:v>
                </c:pt>
                <c:pt idx="3494">
                  <c:v>2.0070935180391249E-2</c:v>
                </c:pt>
                <c:pt idx="3495">
                  <c:v>2.0071267339267104E-2</c:v>
                </c:pt>
                <c:pt idx="3496">
                  <c:v>2.0071585145650377E-2</c:v>
                </c:pt>
                <c:pt idx="3497">
                  <c:v>2.0071888599533006E-2</c:v>
                </c:pt>
                <c:pt idx="3498">
                  <c:v>2.0072177700909171E-2</c:v>
                </c:pt>
                <c:pt idx="3499">
                  <c:v>2.0072452449772602E-2</c:v>
                </c:pt>
                <c:pt idx="3500">
                  <c:v>2.0073840261133648E-2</c:v>
                </c:pt>
                <c:pt idx="3501">
                  <c:v>2.007577179682429E-2</c:v>
                </c:pt>
                <c:pt idx="3502">
                  <c:v>2.0075998424210293E-2</c:v>
                </c:pt>
                <c:pt idx="3503">
                  <c:v>2.0076210695132626E-2</c:v>
                </c:pt>
                <c:pt idx="3504">
                  <c:v>2.0076408609589109E-2</c:v>
                </c:pt>
                <c:pt idx="3505">
                  <c:v>2.0074916837979892E-2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3120"/>
        <c:axId val="55103897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42306</c:v>
                </c:pt>
                <c:pt idx="1">
                  <c:v>42338</c:v>
                </c:pt>
                <c:pt idx="2">
                  <c:v>42367</c:v>
                </c:pt>
                <c:pt idx="3">
                  <c:v>42398</c:v>
                </c:pt>
                <c:pt idx="4">
                  <c:v>42429</c:v>
                </c:pt>
                <c:pt idx="5">
                  <c:v>42458</c:v>
                </c:pt>
                <c:pt idx="6">
                  <c:v>42489</c:v>
                </c:pt>
                <c:pt idx="7">
                  <c:v>42521</c:v>
                </c:pt>
                <c:pt idx="8">
                  <c:v>42550</c:v>
                </c:pt>
                <c:pt idx="9">
                  <c:v>42580</c:v>
                </c:pt>
                <c:pt idx="10">
                  <c:v>42612</c:v>
                </c:pt>
                <c:pt idx="11">
                  <c:v>42642</c:v>
                </c:pt>
                <c:pt idx="12">
                  <c:v>42674</c:v>
                </c:pt>
                <c:pt idx="13">
                  <c:v>42703</c:v>
                </c:pt>
                <c:pt idx="14">
                  <c:v>42733</c:v>
                </c:pt>
                <c:pt idx="15">
                  <c:v>42765</c:v>
                </c:pt>
                <c:pt idx="16">
                  <c:v>42794</c:v>
                </c:pt>
                <c:pt idx="17">
                  <c:v>42823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7.5500000000000003E-3</c:v>
                </c:pt>
                <c:pt idx="1">
                  <c:v>7.6500000000000005E-3</c:v>
                </c:pt>
                <c:pt idx="2">
                  <c:v>7.7499999999999999E-3</c:v>
                </c:pt>
                <c:pt idx="3">
                  <c:v>7.9000000000000008E-3</c:v>
                </c:pt>
                <c:pt idx="4">
                  <c:v>8.0499999999999999E-3</c:v>
                </c:pt>
                <c:pt idx="5">
                  <c:v>8.150000000000001E-3</c:v>
                </c:pt>
                <c:pt idx="6">
                  <c:v>0</c:v>
                </c:pt>
                <c:pt idx="7">
                  <c:v>0</c:v>
                </c:pt>
                <c:pt idx="8">
                  <c:v>9.0000000000000011E-3</c:v>
                </c:pt>
                <c:pt idx="9">
                  <c:v>0</c:v>
                </c:pt>
                <c:pt idx="10">
                  <c:v>0</c:v>
                </c:pt>
                <c:pt idx="11">
                  <c:v>9.9500000000000005E-3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3120"/>
        <c:axId val="551038976"/>
      </c:scatterChart>
      <c:dateAx>
        <c:axId val="17029312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389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51038976"/>
        <c:scaling>
          <c:orientation val="minMax"/>
          <c:max val="1.4999999999999999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029312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42362</c:v>
                </c:pt>
                <c:pt idx="63">
                  <c:v>42367</c:v>
                </c:pt>
                <c:pt idx="64">
                  <c:v>42368</c:v>
                </c:pt>
                <c:pt idx="65">
                  <c:v>42369</c:v>
                </c:pt>
                <c:pt idx="66">
                  <c:v>42373</c:v>
                </c:pt>
                <c:pt idx="67">
                  <c:v>42374</c:v>
                </c:pt>
                <c:pt idx="68">
                  <c:v>42375</c:v>
                </c:pt>
                <c:pt idx="69">
                  <c:v>42376</c:v>
                </c:pt>
                <c:pt idx="70">
                  <c:v>42377</c:v>
                </c:pt>
                <c:pt idx="71">
                  <c:v>42380</c:v>
                </c:pt>
                <c:pt idx="72">
                  <c:v>42381</c:v>
                </c:pt>
                <c:pt idx="73">
                  <c:v>42382</c:v>
                </c:pt>
                <c:pt idx="74">
                  <c:v>42383</c:v>
                </c:pt>
                <c:pt idx="75">
                  <c:v>42384</c:v>
                </c:pt>
                <c:pt idx="76">
                  <c:v>42387</c:v>
                </c:pt>
                <c:pt idx="77">
                  <c:v>42388</c:v>
                </c:pt>
                <c:pt idx="78">
                  <c:v>42389</c:v>
                </c:pt>
                <c:pt idx="79">
                  <c:v>42390</c:v>
                </c:pt>
                <c:pt idx="80">
                  <c:v>42391</c:v>
                </c:pt>
                <c:pt idx="81">
                  <c:v>42394</c:v>
                </c:pt>
                <c:pt idx="82">
                  <c:v>42395</c:v>
                </c:pt>
                <c:pt idx="83">
                  <c:v>42396</c:v>
                </c:pt>
                <c:pt idx="84">
                  <c:v>42397</c:v>
                </c:pt>
                <c:pt idx="85">
                  <c:v>42398</c:v>
                </c:pt>
                <c:pt idx="86">
                  <c:v>42401</c:v>
                </c:pt>
                <c:pt idx="87">
                  <c:v>42402</c:v>
                </c:pt>
                <c:pt idx="88">
                  <c:v>42403</c:v>
                </c:pt>
                <c:pt idx="89">
                  <c:v>42404</c:v>
                </c:pt>
                <c:pt idx="90">
                  <c:v>42405</c:v>
                </c:pt>
                <c:pt idx="91">
                  <c:v>42408</c:v>
                </c:pt>
                <c:pt idx="92">
                  <c:v>42409</c:v>
                </c:pt>
                <c:pt idx="93">
                  <c:v>42410</c:v>
                </c:pt>
                <c:pt idx="94">
                  <c:v>42411</c:v>
                </c:pt>
                <c:pt idx="95">
                  <c:v>42412</c:v>
                </c:pt>
                <c:pt idx="96">
                  <c:v>42415</c:v>
                </c:pt>
                <c:pt idx="97">
                  <c:v>42416</c:v>
                </c:pt>
                <c:pt idx="98">
                  <c:v>42417</c:v>
                </c:pt>
                <c:pt idx="99">
                  <c:v>42418</c:v>
                </c:pt>
                <c:pt idx="100">
                  <c:v>42419</c:v>
                </c:pt>
                <c:pt idx="101">
                  <c:v>42422</c:v>
                </c:pt>
                <c:pt idx="102">
                  <c:v>42423</c:v>
                </c:pt>
                <c:pt idx="103">
                  <c:v>42424</c:v>
                </c:pt>
                <c:pt idx="104">
                  <c:v>42425</c:v>
                </c:pt>
                <c:pt idx="105">
                  <c:v>42426</c:v>
                </c:pt>
                <c:pt idx="106">
                  <c:v>42429</c:v>
                </c:pt>
                <c:pt idx="107">
                  <c:v>42430</c:v>
                </c:pt>
                <c:pt idx="108">
                  <c:v>42431</c:v>
                </c:pt>
                <c:pt idx="109">
                  <c:v>42432</c:v>
                </c:pt>
                <c:pt idx="110">
                  <c:v>42433</c:v>
                </c:pt>
                <c:pt idx="111">
                  <c:v>42436</c:v>
                </c:pt>
                <c:pt idx="112">
                  <c:v>42437</c:v>
                </c:pt>
                <c:pt idx="113">
                  <c:v>42438</c:v>
                </c:pt>
                <c:pt idx="114">
                  <c:v>42439</c:v>
                </c:pt>
                <c:pt idx="115">
                  <c:v>42440</c:v>
                </c:pt>
                <c:pt idx="116">
                  <c:v>42443</c:v>
                </c:pt>
                <c:pt idx="117">
                  <c:v>42444</c:v>
                </c:pt>
                <c:pt idx="118">
                  <c:v>42445</c:v>
                </c:pt>
                <c:pt idx="119">
                  <c:v>42446</c:v>
                </c:pt>
                <c:pt idx="120">
                  <c:v>42447</c:v>
                </c:pt>
                <c:pt idx="121">
                  <c:v>42450</c:v>
                </c:pt>
                <c:pt idx="122">
                  <c:v>42451</c:v>
                </c:pt>
                <c:pt idx="123">
                  <c:v>42452</c:v>
                </c:pt>
                <c:pt idx="124">
                  <c:v>42453</c:v>
                </c:pt>
                <c:pt idx="125">
                  <c:v>42458</c:v>
                </c:pt>
                <c:pt idx="126">
                  <c:v>42459</c:v>
                </c:pt>
                <c:pt idx="127">
                  <c:v>42460</c:v>
                </c:pt>
                <c:pt idx="128">
                  <c:v>42461</c:v>
                </c:pt>
                <c:pt idx="129">
                  <c:v>42464</c:v>
                </c:pt>
                <c:pt idx="130">
                  <c:v>42465</c:v>
                </c:pt>
                <c:pt idx="131">
                  <c:v>42466</c:v>
                </c:pt>
                <c:pt idx="132">
                  <c:v>42467</c:v>
                </c:pt>
                <c:pt idx="133">
                  <c:v>42468</c:v>
                </c:pt>
                <c:pt idx="134">
                  <c:v>42471</c:v>
                </c:pt>
                <c:pt idx="135">
                  <c:v>42472</c:v>
                </c:pt>
                <c:pt idx="136">
                  <c:v>42473</c:v>
                </c:pt>
                <c:pt idx="137">
                  <c:v>42474</c:v>
                </c:pt>
                <c:pt idx="138">
                  <c:v>42475</c:v>
                </c:pt>
                <c:pt idx="139">
                  <c:v>42478</c:v>
                </c:pt>
                <c:pt idx="140">
                  <c:v>42479</c:v>
                </c:pt>
                <c:pt idx="141">
                  <c:v>42480</c:v>
                </c:pt>
                <c:pt idx="142">
                  <c:v>42481</c:v>
                </c:pt>
                <c:pt idx="143">
                  <c:v>42482</c:v>
                </c:pt>
                <c:pt idx="144">
                  <c:v>42485</c:v>
                </c:pt>
                <c:pt idx="145">
                  <c:v>42486</c:v>
                </c:pt>
                <c:pt idx="146">
                  <c:v>42487</c:v>
                </c:pt>
                <c:pt idx="147">
                  <c:v>42488</c:v>
                </c:pt>
                <c:pt idx="148">
                  <c:v>42489</c:v>
                </c:pt>
                <c:pt idx="149">
                  <c:v>42493</c:v>
                </c:pt>
                <c:pt idx="150">
                  <c:v>42494</c:v>
                </c:pt>
                <c:pt idx="151">
                  <c:v>42495</c:v>
                </c:pt>
                <c:pt idx="152">
                  <c:v>42496</c:v>
                </c:pt>
                <c:pt idx="153">
                  <c:v>42499</c:v>
                </c:pt>
                <c:pt idx="154">
                  <c:v>42500</c:v>
                </c:pt>
                <c:pt idx="155">
                  <c:v>42501</c:v>
                </c:pt>
                <c:pt idx="156">
                  <c:v>42502</c:v>
                </c:pt>
                <c:pt idx="157">
                  <c:v>42503</c:v>
                </c:pt>
                <c:pt idx="158">
                  <c:v>42506</c:v>
                </c:pt>
                <c:pt idx="159">
                  <c:v>42507</c:v>
                </c:pt>
                <c:pt idx="160">
                  <c:v>42508</c:v>
                </c:pt>
                <c:pt idx="161">
                  <c:v>42509</c:v>
                </c:pt>
                <c:pt idx="162">
                  <c:v>42510</c:v>
                </c:pt>
                <c:pt idx="163">
                  <c:v>42513</c:v>
                </c:pt>
                <c:pt idx="164">
                  <c:v>42514</c:v>
                </c:pt>
                <c:pt idx="165">
                  <c:v>42515</c:v>
                </c:pt>
                <c:pt idx="166">
                  <c:v>42516</c:v>
                </c:pt>
                <c:pt idx="167">
                  <c:v>42517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42612</c:v>
                </c:pt>
                <c:pt idx="233">
                  <c:v>42613</c:v>
                </c:pt>
                <c:pt idx="234">
                  <c:v>42614</c:v>
                </c:pt>
                <c:pt idx="235">
                  <c:v>42615</c:v>
                </c:pt>
                <c:pt idx="236">
                  <c:v>42618</c:v>
                </c:pt>
                <c:pt idx="237">
                  <c:v>42619</c:v>
                </c:pt>
                <c:pt idx="238">
                  <c:v>42620</c:v>
                </c:pt>
                <c:pt idx="239">
                  <c:v>42621</c:v>
                </c:pt>
                <c:pt idx="240">
                  <c:v>42622</c:v>
                </c:pt>
                <c:pt idx="241">
                  <c:v>42625</c:v>
                </c:pt>
                <c:pt idx="242">
                  <c:v>42626</c:v>
                </c:pt>
                <c:pt idx="243">
                  <c:v>42627</c:v>
                </c:pt>
                <c:pt idx="244">
                  <c:v>42628</c:v>
                </c:pt>
                <c:pt idx="245">
                  <c:v>42629</c:v>
                </c:pt>
                <c:pt idx="246">
                  <c:v>42632</c:v>
                </c:pt>
                <c:pt idx="247">
                  <c:v>42633</c:v>
                </c:pt>
                <c:pt idx="248">
                  <c:v>42634</c:v>
                </c:pt>
                <c:pt idx="249">
                  <c:v>42635</c:v>
                </c:pt>
                <c:pt idx="250">
                  <c:v>42636</c:v>
                </c:pt>
                <c:pt idx="251">
                  <c:v>42639</c:v>
                </c:pt>
                <c:pt idx="252">
                  <c:v>42640</c:v>
                </c:pt>
                <c:pt idx="253">
                  <c:v>42641</c:v>
                </c:pt>
                <c:pt idx="254">
                  <c:v>42642</c:v>
                </c:pt>
                <c:pt idx="255">
                  <c:v>42643</c:v>
                </c:pt>
                <c:pt idx="256">
                  <c:v>42646</c:v>
                </c:pt>
                <c:pt idx="257">
                  <c:v>42647</c:v>
                </c:pt>
                <c:pt idx="258">
                  <c:v>42648</c:v>
                </c:pt>
                <c:pt idx="259">
                  <c:v>42649</c:v>
                </c:pt>
                <c:pt idx="260">
                  <c:v>42650</c:v>
                </c:pt>
                <c:pt idx="261">
                  <c:v>42653</c:v>
                </c:pt>
                <c:pt idx="262">
                  <c:v>42654</c:v>
                </c:pt>
                <c:pt idx="263">
                  <c:v>42655</c:v>
                </c:pt>
                <c:pt idx="264">
                  <c:v>42656</c:v>
                </c:pt>
                <c:pt idx="265">
                  <c:v>42657</c:v>
                </c:pt>
                <c:pt idx="266">
                  <c:v>42660</c:v>
                </c:pt>
                <c:pt idx="267">
                  <c:v>42661</c:v>
                </c:pt>
                <c:pt idx="268">
                  <c:v>42662</c:v>
                </c:pt>
                <c:pt idx="269">
                  <c:v>42663</c:v>
                </c:pt>
                <c:pt idx="270">
                  <c:v>42664</c:v>
                </c:pt>
                <c:pt idx="271">
                  <c:v>42667</c:v>
                </c:pt>
                <c:pt idx="272">
                  <c:v>42668</c:v>
                </c:pt>
                <c:pt idx="273">
                  <c:v>42669</c:v>
                </c:pt>
                <c:pt idx="274">
                  <c:v>42670</c:v>
                </c:pt>
                <c:pt idx="275">
                  <c:v>42671</c:v>
                </c:pt>
                <c:pt idx="276">
                  <c:v>42674</c:v>
                </c:pt>
                <c:pt idx="277">
                  <c:v>42675</c:v>
                </c:pt>
                <c:pt idx="278">
                  <c:v>42676</c:v>
                </c:pt>
                <c:pt idx="279">
                  <c:v>42677</c:v>
                </c:pt>
                <c:pt idx="280">
                  <c:v>42678</c:v>
                </c:pt>
                <c:pt idx="281">
                  <c:v>42681</c:v>
                </c:pt>
                <c:pt idx="282">
                  <c:v>42682</c:v>
                </c:pt>
                <c:pt idx="283">
                  <c:v>42683</c:v>
                </c:pt>
                <c:pt idx="284">
                  <c:v>42684</c:v>
                </c:pt>
                <c:pt idx="285">
                  <c:v>42685</c:v>
                </c:pt>
                <c:pt idx="286">
                  <c:v>42688</c:v>
                </c:pt>
                <c:pt idx="287">
                  <c:v>42689</c:v>
                </c:pt>
                <c:pt idx="288">
                  <c:v>42690</c:v>
                </c:pt>
                <c:pt idx="289">
                  <c:v>42691</c:v>
                </c:pt>
                <c:pt idx="290">
                  <c:v>42692</c:v>
                </c:pt>
                <c:pt idx="291">
                  <c:v>42695</c:v>
                </c:pt>
                <c:pt idx="292">
                  <c:v>42696</c:v>
                </c:pt>
                <c:pt idx="293">
                  <c:v>42697</c:v>
                </c:pt>
                <c:pt idx="294">
                  <c:v>42698</c:v>
                </c:pt>
                <c:pt idx="295">
                  <c:v>42699</c:v>
                </c:pt>
                <c:pt idx="296">
                  <c:v>42702</c:v>
                </c:pt>
                <c:pt idx="297">
                  <c:v>42703</c:v>
                </c:pt>
                <c:pt idx="298">
                  <c:v>42704</c:v>
                </c:pt>
                <c:pt idx="299">
                  <c:v>42705</c:v>
                </c:pt>
                <c:pt idx="300">
                  <c:v>42706</c:v>
                </c:pt>
                <c:pt idx="301">
                  <c:v>42709</c:v>
                </c:pt>
                <c:pt idx="302">
                  <c:v>42710</c:v>
                </c:pt>
                <c:pt idx="303">
                  <c:v>42711</c:v>
                </c:pt>
                <c:pt idx="304">
                  <c:v>42712</c:v>
                </c:pt>
                <c:pt idx="305">
                  <c:v>42713</c:v>
                </c:pt>
                <c:pt idx="306">
                  <c:v>42716</c:v>
                </c:pt>
                <c:pt idx="307">
                  <c:v>42717</c:v>
                </c:pt>
                <c:pt idx="308">
                  <c:v>42718</c:v>
                </c:pt>
                <c:pt idx="309">
                  <c:v>42719</c:v>
                </c:pt>
                <c:pt idx="310">
                  <c:v>42720</c:v>
                </c:pt>
                <c:pt idx="311">
                  <c:v>42723</c:v>
                </c:pt>
                <c:pt idx="312">
                  <c:v>42724</c:v>
                </c:pt>
                <c:pt idx="313">
                  <c:v>42725</c:v>
                </c:pt>
                <c:pt idx="314">
                  <c:v>42726</c:v>
                </c:pt>
                <c:pt idx="315">
                  <c:v>42727</c:v>
                </c:pt>
                <c:pt idx="316">
                  <c:v>42732</c:v>
                </c:pt>
                <c:pt idx="317">
                  <c:v>42733</c:v>
                </c:pt>
                <c:pt idx="318">
                  <c:v>42734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42741</c:v>
                </c:pt>
                <c:pt idx="323">
                  <c:v>42744</c:v>
                </c:pt>
                <c:pt idx="324">
                  <c:v>42745</c:v>
                </c:pt>
                <c:pt idx="325">
                  <c:v>42746</c:v>
                </c:pt>
                <c:pt idx="326">
                  <c:v>42747</c:v>
                </c:pt>
                <c:pt idx="327">
                  <c:v>42748</c:v>
                </c:pt>
                <c:pt idx="328">
                  <c:v>42751</c:v>
                </c:pt>
                <c:pt idx="329">
                  <c:v>42752</c:v>
                </c:pt>
                <c:pt idx="330">
                  <c:v>42753</c:v>
                </c:pt>
                <c:pt idx="331">
                  <c:v>42754</c:v>
                </c:pt>
                <c:pt idx="332">
                  <c:v>42755</c:v>
                </c:pt>
                <c:pt idx="333">
                  <c:v>42758</c:v>
                </c:pt>
                <c:pt idx="334">
                  <c:v>42759</c:v>
                </c:pt>
                <c:pt idx="335">
                  <c:v>42760</c:v>
                </c:pt>
                <c:pt idx="336">
                  <c:v>42761</c:v>
                </c:pt>
                <c:pt idx="337">
                  <c:v>42762</c:v>
                </c:pt>
                <c:pt idx="338">
                  <c:v>42765</c:v>
                </c:pt>
                <c:pt idx="339">
                  <c:v>42766</c:v>
                </c:pt>
                <c:pt idx="340">
                  <c:v>42767</c:v>
                </c:pt>
                <c:pt idx="341">
                  <c:v>42768</c:v>
                </c:pt>
                <c:pt idx="342">
                  <c:v>42769</c:v>
                </c:pt>
                <c:pt idx="343">
                  <c:v>42772</c:v>
                </c:pt>
                <c:pt idx="344">
                  <c:v>42773</c:v>
                </c:pt>
                <c:pt idx="345">
                  <c:v>42774</c:v>
                </c:pt>
                <c:pt idx="346">
                  <c:v>42775</c:v>
                </c:pt>
                <c:pt idx="347">
                  <c:v>42776</c:v>
                </c:pt>
                <c:pt idx="348">
                  <c:v>42779</c:v>
                </c:pt>
                <c:pt idx="349">
                  <c:v>42780</c:v>
                </c:pt>
                <c:pt idx="350">
                  <c:v>42781</c:v>
                </c:pt>
                <c:pt idx="351">
                  <c:v>42782</c:v>
                </c:pt>
                <c:pt idx="352">
                  <c:v>42783</c:v>
                </c:pt>
                <c:pt idx="353">
                  <c:v>42786</c:v>
                </c:pt>
                <c:pt idx="354">
                  <c:v>42787</c:v>
                </c:pt>
                <c:pt idx="355">
                  <c:v>42788</c:v>
                </c:pt>
                <c:pt idx="356">
                  <c:v>42789</c:v>
                </c:pt>
                <c:pt idx="357">
                  <c:v>42790</c:v>
                </c:pt>
                <c:pt idx="358">
                  <c:v>42793</c:v>
                </c:pt>
                <c:pt idx="359">
                  <c:v>42794</c:v>
                </c:pt>
                <c:pt idx="360">
                  <c:v>42795</c:v>
                </c:pt>
                <c:pt idx="361">
                  <c:v>42796</c:v>
                </c:pt>
                <c:pt idx="362">
                  <c:v>42797</c:v>
                </c:pt>
                <c:pt idx="363">
                  <c:v>42800</c:v>
                </c:pt>
                <c:pt idx="364">
                  <c:v>42801</c:v>
                </c:pt>
                <c:pt idx="365">
                  <c:v>42802</c:v>
                </c:pt>
                <c:pt idx="366">
                  <c:v>42803</c:v>
                </c:pt>
                <c:pt idx="367">
                  <c:v>42804</c:v>
                </c:pt>
                <c:pt idx="368">
                  <c:v>42807</c:v>
                </c:pt>
                <c:pt idx="369">
                  <c:v>42808</c:v>
                </c:pt>
                <c:pt idx="370">
                  <c:v>42809</c:v>
                </c:pt>
                <c:pt idx="371">
                  <c:v>42810</c:v>
                </c:pt>
                <c:pt idx="372">
                  <c:v>42811</c:v>
                </c:pt>
                <c:pt idx="373">
                  <c:v>42814</c:v>
                </c:pt>
                <c:pt idx="374">
                  <c:v>42815</c:v>
                </c:pt>
                <c:pt idx="375">
                  <c:v>42816</c:v>
                </c:pt>
                <c:pt idx="376">
                  <c:v>42817</c:v>
                </c:pt>
                <c:pt idx="377">
                  <c:v>42818</c:v>
                </c:pt>
                <c:pt idx="378">
                  <c:v>42821</c:v>
                </c:pt>
                <c:pt idx="379">
                  <c:v>42822</c:v>
                </c:pt>
                <c:pt idx="380">
                  <c:v>42823</c:v>
                </c:pt>
                <c:pt idx="381">
                  <c:v>42824</c:v>
                </c:pt>
                <c:pt idx="382">
                  <c:v>42825</c:v>
                </c:pt>
                <c:pt idx="383">
                  <c:v>42828</c:v>
                </c:pt>
                <c:pt idx="384">
                  <c:v>42829</c:v>
                </c:pt>
                <c:pt idx="385">
                  <c:v>42830</c:v>
                </c:pt>
                <c:pt idx="386">
                  <c:v>42831</c:v>
                </c:pt>
                <c:pt idx="387">
                  <c:v>42832</c:v>
                </c:pt>
                <c:pt idx="388">
                  <c:v>42835</c:v>
                </c:pt>
                <c:pt idx="389">
                  <c:v>42836</c:v>
                </c:pt>
                <c:pt idx="390">
                  <c:v>42837</c:v>
                </c:pt>
                <c:pt idx="391">
                  <c:v>42838</c:v>
                </c:pt>
                <c:pt idx="392">
                  <c:v>42843</c:v>
                </c:pt>
                <c:pt idx="393">
                  <c:v>42844</c:v>
                </c:pt>
                <c:pt idx="394">
                  <c:v>42845</c:v>
                </c:pt>
                <c:pt idx="395">
                  <c:v>42846</c:v>
                </c:pt>
                <c:pt idx="396">
                  <c:v>42849</c:v>
                </c:pt>
                <c:pt idx="397">
                  <c:v>42850</c:v>
                </c:pt>
                <c:pt idx="398">
                  <c:v>42851</c:v>
                </c:pt>
                <c:pt idx="399">
                  <c:v>42852</c:v>
                </c:pt>
                <c:pt idx="400">
                  <c:v>42853</c:v>
                </c:pt>
                <c:pt idx="401">
                  <c:v>42857</c:v>
                </c:pt>
                <c:pt idx="402">
                  <c:v>42858</c:v>
                </c:pt>
                <c:pt idx="403">
                  <c:v>42859</c:v>
                </c:pt>
                <c:pt idx="404">
                  <c:v>42860</c:v>
                </c:pt>
                <c:pt idx="405">
                  <c:v>42863</c:v>
                </c:pt>
                <c:pt idx="406">
                  <c:v>42864</c:v>
                </c:pt>
                <c:pt idx="407">
                  <c:v>42865</c:v>
                </c:pt>
                <c:pt idx="408">
                  <c:v>42866</c:v>
                </c:pt>
                <c:pt idx="409">
                  <c:v>42867</c:v>
                </c:pt>
                <c:pt idx="410">
                  <c:v>42870</c:v>
                </c:pt>
                <c:pt idx="411">
                  <c:v>42871</c:v>
                </c:pt>
                <c:pt idx="412">
                  <c:v>42872</c:v>
                </c:pt>
                <c:pt idx="413">
                  <c:v>42873</c:v>
                </c:pt>
                <c:pt idx="414">
                  <c:v>42874</c:v>
                </c:pt>
                <c:pt idx="415">
                  <c:v>42877</c:v>
                </c:pt>
                <c:pt idx="416">
                  <c:v>42878</c:v>
                </c:pt>
                <c:pt idx="417">
                  <c:v>42879</c:v>
                </c:pt>
                <c:pt idx="418">
                  <c:v>42880</c:v>
                </c:pt>
                <c:pt idx="419">
                  <c:v>42881</c:v>
                </c:pt>
                <c:pt idx="420">
                  <c:v>42885</c:v>
                </c:pt>
                <c:pt idx="421">
                  <c:v>42886</c:v>
                </c:pt>
                <c:pt idx="422">
                  <c:v>42887</c:v>
                </c:pt>
                <c:pt idx="423">
                  <c:v>42888</c:v>
                </c:pt>
                <c:pt idx="424">
                  <c:v>42891</c:v>
                </c:pt>
                <c:pt idx="425">
                  <c:v>42892</c:v>
                </c:pt>
                <c:pt idx="426">
                  <c:v>42893</c:v>
                </c:pt>
                <c:pt idx="427">
                  <c:v>42894</c:v>
                </c:pt>
                <c:pt idx="428">
                  <c:v>42895</c:v>
                </c:pt>
                <c:pt idx="429">
                  <c:v>42898</c:v>
                </c:pt>
                <c:pt idx="430">
                  <c:v>42899</c:v>
                </c:pt>
                <c:pt idx="431">
                  <c:v>42900</c:v>
                </c:pt>
                <c:pt idx="432">
                  <c:v>42901</c:v>
                </c:pt>
                <c:pt idx="433">
                  <c:v>42902</c:v>
                </c:pt>
                <c:pt idx="434">
                  <c:v>42905</c:v>
                </c:pt>
                <c:pt idx="435">
                  <c:v>42906</c:v>
                </c:pt>
                <c:pt idx="436">
                  <c:v>42907</c:v>
                </c:pt>
                <c:pt idx="437">
                  <c:v>42908</c:v>
                </c:pt>
                <c:pt idx="438">
                  <c:v>42909</c:v>
                </c:pt>
                <c:pt idx="439">
                  <c:v>42912</c:v>
                </c:pt>
                <c:pt idx="440">
                  <c:v>42913</c:v>
                </c:pt>
                <c:pt idx="441">
                  <c:v>42914</c:v>
                </c:pt>
                <c:pt idx="442">
                  <c:v>42915</c:v>
                </c:pt>
                <c:pt idx="443">
                  <c:v>42916</c:v>
                </c:pt>
                <c:pt idx="444">
                  <c:v>42919</c:v>
                </c:pt>
                <c:pt idx="445">
                  <c:v>42920</c:v>
                </c:pt>
                <c:pt idx="446">
                  <c:v>42921</c:v>
                </c:pt>
                <c:pt idx="447">
                  <c:v>42922</c:v>
                </c:pt>
                <c:pt idx="448">
                  <c:v>42923</c:v>
                </c:pt>
                <c:pt idx="449">
                  <c:v>42926</c:v>
                </c:pt>
                <c:pt idx="450">
                  <c:v>42927</c:v>
                </c:pt>
                <c:pt idx="451">
                  <c:v>42928</c:v>
                </c:pt>
                <c:pt idx="452">
                  <c:v>42929</c:v>
                </c:pt>
                <c:pt idx="453">
                  <c:v>42930</c:v>
                </c:pt>
                <c:pt idx="454">
                  <c:v>42933</c:v>
                </c:pt>
                <c:pt idx="455">
                  <c:v>42934</c:v>
                </c:pt>
                <c:pt idx="456">
                  <c:v>42935</c:v>
                </c:pt>
                <c:pt idx="457">
                  <c:v>42936</c:v>
                </c:pt>
                <c:pt idx="458">
                  <c:v>42937</c:v>
                </c:pt>
                <c:pt idx="459">
                  <c:v>42940</c:v>
                </c:pt>
                <c:pt idx="460">
                  <c:v>42941</c:v>
                </c:pt>
                <c:pt idx="461">
                  <c:v>42942</c:v>
                </c:pt>
                <c:pt idx="462">
                  <c:v>42943</c:v>
                </c:pt>
                <c:pt idx="463">
                  <c:v>42944</c:v>
                </c:pt>
                <c:pt idx="464">
                  <c:v>42947</c:v>
                </c:pt>
                <c:pt idx="465">
                  <c:v>42948</c:v>
                </c:pt>
                <c:pt idx="466">
                  <c:v>42949</c:v>
                </c:pt>
                <c:pt idx="467">
                  <c:v>42950</c:v>
                </c:pt>
                <c:pt idx="468">
                  <c:v>42951</c:v>
                </c:pt>
                <c:pt idx="469">
                  <c:v>42954</c:v>
                </c:pt>
                <c:pt idx="470">
                  <c:v>42955</c:v>
                </c:pt>
                <c:pt idx="471">
                  <c:v>42956</c:v>
                </c:pt>
                <c:pt idx="472">
                  <c:v>42957</c:v>
                </c:pt>
                <c:pt idx="473">
                  <c:v>42958</c:v>
                </c:pt>
                <c:pt idx="474">
                  <c:v>42961</c:v>
                </c:pt>
                <c:pt idx="475">
                  <c:v>42962</c:v>
                </c:pt>
                <c:pt idx="476">
                  <c:v>42963</c:v>
                </c:pt>
                <c:pt idx="477">
                  <c:v>42964</c:v>
                </c:pt>
                <c:pt idx="478">
                  <c:v>42965</c:v>
                </c:pt>
                <c:pt idx="479">
                  <c:v>42968</c:v>
                </c:pt>
                <c:pt idx="480">
                  <c:v>42969</c:v>
                </c:pt>
                <c:pt idx="481">
                  <c:v>42970</c:v>
                </c:pt>
                <c:pt idx="482">
                  <c:v>42971</c:v>
                </c:pt>
                <c:pt idx="483">
                  <c:v>42972</c:v>
                </c:pt>
                <c:pt idx="484">
                  <c:v>42976</c:v>
                </c:pt>
                <c:pt idx="485">
                  <c:v>42977</c:v>
                </c:pt>
                <c:pt idx="486">
                  <c:v>42978</c:v>
                </c:pt>
                <c:pt idx="487">
                  <c:v>42979</c:v>
                </c:pt>
                <c:pt idx="488">
                  <c:v>42982</c:v>
                </c:pt>
                <c:pt idx="489">
                  <c:v>42983</c:v>
                </c:pt>
                <c:pt idx="490">
                  <c:v>42984</c:v>
                </c:pt>
                <c:pt idx="491">
                  <c:v>42985</c:v>
                </c:pt>
                <c:pt idx="492">
                  <c:v>42986</c:v>
                </c:pt>
                <c:pt idx="493">
                  <c:v>42989</c:v>
                </c:pt>
                <c:pt idx="494">
                  <c:v>42990</c:v>
                </c:pt>
                <c:pt idx="495">
                  <c:v>42991</c:v>
                </c:pt>
                <c:pt idx="496">
                  <c:v>42992</c:v>
                </c:pt>
                <c:pt idx="497">
                  <c:v>42993</c:v>
                </c:pt>
                <c:pt idx="498">
                  <c:v>42996</c:v>
                </c:pt>
                <c:pt idx="499">
                  <c:v>42997</c:v>
                </c:pt>
                <c:pt idx="500">
                  <c:v>42998</c:v>
                </c:pt>
                <c:pt idx="501">
                  <c:v>42999</c:v>
                </c:pt>
                <c:pt idx="502">
                  <c:v>43000</c:v>
                </c:pt>
                <c:pt idx="503">
                  <c:v>43003</c:v>
                </c:pt>
                <c:pt idx="504">
                  <c:v>43004</c:v>
                </c:pt>
                <c:pt idx="505">
                  <c:v>43005</c:v>
                </c:pt>
                <c:pt idx="506">
                  <c:v>43006</c:v>
                </c:pt>
                <c:pt idx="507">
                  <c:v>43007</c:v>
                </c:pt>
                <c:pt idx="508">
                  <c:v>43010</c:v>
                </c:pt>
                <c:pt idx="509">
                  <c:v>43011</c:v>
                </c:pt>
                <c:pt idx="510">
                  <c:v>43012</c:v>
                </c:pt>
                <c:pt idx="511">
                  <c:v>43013</c:v>
                </c:pt>
                <c:pt idx="512">
                  <c:v>43014</c:v>
                </c:pt>
                <c:pt idx="513">
                  <c:v>43017</c:v>
                </c:pt>
                <c:pt idx="514">
                  <c:v>43018</c:v>
                </c:pt>
                <c:pt idx="515">
                  <c:v>43019</c:v>
                </c:pt>
                <c:pt idx="516">
                  <c:v>43020</c:v>
                </c:pt>
                <c:pt idx="517">
                  <c:v>43021</c:v>
                </c:pt>
                <c:pt idx="518">
                  <c:v>43028</c:v>
                </c:pt>
                <c:pt idx="519">
                  <c:v>43035</c:v>
                </c:pt>
                <c:pt idx="520">
                  <c:v>43042</c:v>
                </c:pt>
                <c:pt idx="521">
                  <c:v>43049</c:v>
                </c:pt>
                <c:pt idx="522">
                  <c:v>43056</c:v>
                </c:pt>
                <c:pt idx="523">
                  <c:v>43063</c:v>
                </c:pt>
                <c:pt idx="524">
                  <c:v>43070</c:v>
                </c:pt>
                <c:pt idx="525">
                  <c:v>43077</c:v>
                </c:pt>
                <c:pt idx="526">
                  <c:v>43084</c:v>
                </c:pt>
                <c:pt idx="527">
                  <c:v>43091</c:v>
                </c:pt>
                <c:pt idx="528">
                  <c:v>43098</c:v>
                </c:pt>
                <c:pt idx="529">
                  <c:v>43105</c:v>
                </c:pt>
                <c:pt idx="530">
                  <c:v>43112</c:v>
                </c:pt>
                <c:pt idx="531">
                  <c:v>43119</c:v>
                </c:pt>
                <c:pt idx="532">
                  <c:v>43126</c:v>
                </c:pt>
                <c:pt idx="533">
                  <c:v>43133</c:v>
                </c:pt>
                <c:pt idx="534">
                  <c:v>43140</c:v>
                </c:pt>
                <c:pt idx="535">
                  <c:v>43147</c:v>
                </c:pt>
                <c:pt idx="536">
                  <c:v>43154</c:v>
                </c:pt>
                <c:pt idx="537">
                  <c:v>43161</c:v>
                </c:pt>
                <c:pt idx="538">
                  <c:v>43168</c:v>
                </c:pt>
                <c:pt idx="539">
                  <c:v>43175</c:v>
                </c:pt>
                <c:pt idx="540">
                  <c:v>43182</c:v>
                </c:pt>
                <c:pt idx="541">
                  <c:v>43193</c:v>
                </c:pt>
                <c:pt idx="542">
                  <c:v>43200</c:v>
                </c:pt>
                <c:pt idx="543">
                  <c:v>43207</c:v>
                </c:pt>
                <c:pt idx="544">
                  <c:v>43214</c:v>
                </c:pt>
                <c:pt idx="545">
                  <c:v>43221</c:v>
                </c:pt>
                <c:pt idx="546">
                  <c:v>43228</c:v>
                </c:pt>
                <c:pt idx="547">
                  <c:v>43235</c:v>
                </c:pt>
                <c:pt idx="548">
                  <c:v>43242</c:v>
                </c:pt>
                <c:pt idx="549">
                  <c:v>43249</c:v>
                </c:pt>
                <c:pt idx="550">
                  <c:v>43256</c:v>
                </c:pt>
                <c:pt idx="551">
                  <c:v>43263</c:v>
                </c:pt>
                <c:pt idx="552">
                  <c:v>43270</c:v>
                </c:pt>
                <c:pt idx="553">
                  <c:v>43277</c:v>
                </c:pt>
                <c:pt idx="554">
                  <c:v>43284</c:v>
                </c:pt>
                <c:pt idx="555">
                  <c:v>43291</c:v>
                </c:pt>
                <c:pt idx="556">
                  <c:v>43298</c:v>
                </c:pt>
                <c:pt idx="557">
                  <c:v>43305</c:v>
                </c:pt>
                <c:pt idx="558">
                  <c:v>43312</c:v>
                </c:pt>
                <c:pt idx="559">
                  <c:v>43319</c:v>
                </c:pt>
                <c:pt idx="560">
                  <c:v>43326</c:v>
                </c:pt>
                <c:pt idx="561">
                  <c:v>43333</c:v>
                </c:pt>
                <c:pt idx="562">
                  <c:v>43340</c:v>
                </c:pt>
                <c:pt idx="563">
                  <c:v>43347</c:v>
                </c:pt>
                <c:pt idx="564">
                  <c:v>43354</c:v>
                </c:pt>
                <c:pt idx="565">
                  <c:v>43361</c:v>
                </c:pt>
                <c:pt idx="566">
                  <c:v>43368</c:v>
                </c:pt>
                <c:pt idx="567">
                  <c:v>43375</c:v>
                </c:pt>
                <c:pt idx="568">
                  <c:v>43382</c:v>
                </c:pt>
                <c:pt idx="569">
                  <c:v>43389</c:v>
                </c:pt>
                <c:pt idx="570">
                  <c:v>43396</c:v>
                </c:pt>
                <c:pt idx="571">
                  <c:v>43403</c:v>
                </c:pt>
                <c:pt idx="572">
                  <c:v>43410</c:v>
                </c:pt>
                <c:pt idx="573">
                  <c:v>43417</c:v>
                </c:pt>
                <c:pt idx="574">
                  <c:v>43424</c:v>
                </c:pt>
                <c:pt idx="575">
                  <c:v>43431</c:v>
                </c:pt>
                <c:pt idx="576">
                  <c:v>43438</c:v>
                </c:pt>
                <c:pt idx="577">
                  <c:v>43445</c:v>
                </c:pt>
                <c:pt idx="578">
                  <c:v>43452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7.5344420430645265E-3</c:v>
                </c:pt>
                <c:pt idx="1">
                  <c:v>7.5343106579661701E-3</c:v>
                </c:pt>
                <c:pt idx="2">
                  <c:v>7.5340478878505035E-3</c:v>
                </c:pt>
                <c:pt idx="3">
                  <c:v>7.5332398704789742E-3</c:v>
                </c:pt>
                <c:pt idx="4">
                  <c:v>7.5316829562421805E-3</c:v>
                </c:pt>
                <c:pt idx="5">
                  <c:v>7.5307632607157782E-3</c:v>
                </c:pt>
                <c:pt idx="6">
                  <c:v>7.5297121800099731E-3</c:v>
                </c:pt>
                <c:pt idx="7">
                  <c:v>7.5285297142058116E-3</c:v>
                </c:pt>
                <c:pt idx="8">
                  <c:v>7.525882002155094E-3</c:v>
                </c:pt>
                <c:pt idx="9">
                  <c:v>7.5224860003297866E-3</c:v>
                </c:pt>
                <c:pt idx="10">
                  <c:v>7.5206466091959356E-3</c:v>
                </c:pt>
                <c:pt idx="11">
                  <c:v>7.5186758329637282E-3</c:v>
                </c:pt>
                <c:pt idx="12">
                  <c:v>7.5165736717142106E-3</c:v>
                </c:pt>
                <c:pt idx="13">
                  <c:v>7.5120860002601368E-3</c:v>
                </c:pt>
                <c:pt idx="14">
                  <c:v>7.5068511758946688E-3</c:v>
                </c:pt>
                <c:pt idx="15">
                  <c:v>7.5040920892344154E-3</c:v>
                </c:pt>
                <c:pt idx="16">
                  <c:v>7.5012016176378982E-3</c:v>
                </c:pt>
                <c:pt idx="17">
                  <c:v>7.4981797609430245E-3</c:v>
                </c:pt>
                <c:pt idx="18">
                  <c:v>7.4918518669823513E-3</c:v>
                </c:pt>
                <c:pt idx="19">
                  <c:v>7.4847784836662434E-3</c:v>
                </c:pt>
                <c:pt idx="20">
                  <c:v>7.4810997017227265E-3</c:v>
                </c:pt>
                <c:pt idx="21">
                  <c:v>7.4772895347618995E-3</c:v>
                </c:pt>
                <c:pt idx="22">
                  <c:v>7.4734123658681817E-3</c:v>
                </c:pt>
                <c:pt idx="23">
                  <c:v>7.466531704448295E-3</c:v>
                </c:pt>
                <c:pt idx="24">
                  <c:v>7.4601952894437495E-3</c:v>
                </c:pt>
                <c:pt idx="25">
                  <c:v>7.4575283032096706E-3</c:v>
                </c:pt>
                <c:pt idx="26">
                  <c:v>7.4551162300595664E-3</c:v>
                </c:pt>
                <c:pt idx="27">
                  <c:v>7.4529590699934367E-3</c:v>
                </c:pt>
                <c:pt idx="28">
                  <c:v>7.4496465023695304E-3</c:v>
                </c:pt>
                <c:pt idx="29">
                  <c:v>7.4468795609738958E-3</c:v>
                </c:pt>
                <c:pt idx="30">
                  <c:v>7.4459969664897319E-3</c:v>
                </c:pt>
                <c:pt idx="31">
                  <c:v>7.4453692850895425E-3</c:v>
                </c:pt>
                <c:pt idx="32">
                  <c:v>7.4449965167733279E-3</c:v>
                </c:pt>
                <c:pt idx="33">
                  <c:v>7.4452525531857709E-3</c:v>
                </c:pt>
                <c:pt idx="34">
                  <c:v>7.4460545744292617E-3</c:v>
                </c:pt>
                <c:pt idx="35">
                  <c:v>7.4469563716139664E-3</c:v>
                </c:pt>
                <c:pt idx="36">
                  <c:v>7.4481130818826458E-3</c:v>
                </c:pt>
                <c:pt idx="37">
                  <c:v>7.4495247052352997E-3</c:v>
                </c:pt>
                <c:pt idx="38">
                  <c:v>7.4533498555462438E-3</c:v>
                </c:pt>
                <c:pt idx="39">
                  <c:v>7.4577203297288008E-3</c:v>
                </c:pt>
                <c:pt idx="40">
                  <c:v>7.4604065186634205E-3</c:v>
                </c:pt>
                <c:pt idx="41">
                  <c:v>7.4633476207630611E-3</c:v>
                </c:pt>
                <c:pt idx="42">
                  <c:v>7.4665436359466764E-3</c:v>
                </c:pt>
                <c:pt idx="43">
                  <c:v>7.4739384119633847E-3</c:v>
                </c:pt>
                <c:pt idx="44">
                  <c:v>7.4817327512233245E-3</c:v>
                </c:pt>
                <c:pt idx="45">
                  <c:v>7.4853388708806534E-3</c:v>
                </c:pt>
                <c:pt idx="46">
                  <c:v>7.4883354423516124E-3</c:v>
                </c:pt>
                <c:pt idx="47">
                  <c:v>7.4907224656362015E-3</c:v>
                </c:pt>
                <c:pt idx="48">
                  <c:v>7.4936185270757525E-3</c:v>
                </c:pt>
                <c:pt idx="49">
                  <c:v>7.4941750768298121E-3</c:v>
                </c:pt>
                <c:pt idx="50">
                  <c:v>7.4935143590204589E-3</c:v>
                </c:pt>
                <c:pt idx="51">
                  <c:v>7.4922440931057821E-3</c:v>
                </c:pt>
                <c:pt idx="52">
                  <c:v>7.4903642789236891E-3</c:v>
                </c:pt>
                <c:pt idx="53">
                  <c:v>7.4847263005865354E-3</c:v>
                </c:pt>
                <c:pt idx="54">
                  <c:v>7.4767495404937101E-3</c:v>
                </c:pt>
                <c:pt idx="55">
                  <c:v>7.4718219855418599E-3</c:v>
                </c:pt>
                <c:pt idx="56">
                  <c:v>7.4662848824036399E-3</c:v>
                </c:pt>
                <c:pt idx="57">
                  <c:v>7.4601382312411424E-3</c:v>
                </c:pt>
                <c:pt idx="58">
                  <c:v>7.4459649939750969E-3</c:v>
                </c:pt>
                <c:pt idx="59">
                  <c:v>7.4294561465915177E-3</c:v>
                </c:pt>
                <c:pt idx="60">
                  <c:v>7.4202617556318184E-3</c:v>
                </c:pt>
                <c:pt idx="61">
                  <c:v>7.4104578168099344E-3</c:v>
                </c:pt>
                <c:pt idx="62">
                  <c:v>7.3770773463925909E-3</c:v>
                </c:pt>
                <c:pt idx="63">
                  <c:v>7.3391098879826977E-3</c:v>
                </c:pt>
                <c:pt idx="64">
                  <c:v>7.3266963511497973E-3</c:v>
                </c:pt>
                <c:pt idx="65">
                  <c:v>7.3011200046990687E-3</c:v>
                </c:pt>
                <c:pt idx="66">
                  <c:v>7.2803439826152339E-3</c:v>
                </c:pt>
                <c:pt idx="67">
                  <c:v>7.2742165714345663E-3</c:v>
                </c:pt>
                <c:pt idx="68">
                  <c:v>7.2691368476329732E-3</c:v>
                </c:pt>
                <c:pt idx="69">
                  <c:v>7.2651048112104544E-3</c:v>
                </c:pt>
                <c:pt idx="70">
                  <c:v>7.2606774558303675E-3</c:v>
                </c:pt>
                <c:pt idx="71">
                  <c:v>7.2594535381764747E-3</c:v>
                </c:pt>
                <c:pt idx="72">
                  <c:v>7.2606599380820036E-3</c:v>
                </c:pt>
                <c:pt idx="73">
                  <c:v>7.2629140252045143E-3</c:v>
                </c:pt>
                <c:pt idx="74">
                  <c:v>7.2662157996250532E-3</c:v>
                </c:pt>
                <c:pt idx="75">
                  <c:v>7.2764566944179734E-3</c:v>
                </c:pt>
                <c:pt idx="76">
                  <c:v>7.2898997706927204E-3</c:v>
                </c:pt>
                <c:pt idx="77">
                  <c:v>7.2984399820896773E-3</c:v>
                </c:pt>
                <c:pt idx="78">
                  <c:v>7.3080278811088473E-3</c:v>
                </c:pt>
                <c:pt idx="79">
                  <c:v>7.3186634677502305E-3</c:v>
                </c:pt>
                <c:pt idx="80">
                  <c:v>7.3435746768028371E-3</c:v>
                </c:pt>
                <c:pt idx="81">
                  <c:v>7.3716826929692836E-3</c:v>
                </c:pt>
                <c:pt idx="82">
                  <c:v>7.3875567195047509E-3</c:v>
                </c:pt>
                <c:pt idx="83">
                  <c:v>7.4044784343918479E-3</c:v>
                </c:pt>
                <c:pt idx="84">
                  <c:v>7.4224478377926673E-3</c:v>
                </c:pt>
                <c:pt idx="85">
                  <c:v>7.4593886232217823E-3</c:v>
                </c:pt>
                <c:pt idx="86">
                  <c:v>7.4939376720928319E-3</c:v>
                </c:pt>
                <c:pt idx="87">
                  <c:v>7.5100981677300727E-3</c:v>
                </c:pt>
                <c:pt idx="88">
                  <c:v>7.5255445139332799E-3</c:v>
                </c:pt>
                <c:pt idx="89">
                  <c:v>7.5402767107024538E-3</c:v>
                </c:pt>
                <c:pt idx="90">
                  <c:v>7.5675174968144656E-3</c:v>
                </c:pt>
                <c:pt idx="91">
                  <c:v>7.5920640015747498E-3</c:v>
                </c:pt>
                <c:pt idx="92">
                  <c:v>7.6032254498770158E-3</c:v>
                </c:pt>
                <c:pt idx="93">
                  <c:v>7.6136727483400168E-3</c:v>
                </c:pt>
                <c:pt idx="94">
                  <c:v>7.6234058968016605E-3</c:v>
                </c:pt>
                <c:pt idx="95">
                  <c:v>7.6406516318557518E-3</c:v>
                </c:pt>
                <c:pt idx="96">
                  <c:v>7.6551969898241978E-3</c:v>
                </c:pt>
                <c:pt idx="97">
                  <c:v>7.661359387630684E-3</c:v>
                </c:pt>
                <c:pt idx="98">
                  <c:v>7.6668076352737202E-3</c:v>
                </c:pt>
                <c:pt idx="99">
                  <c:v>7.6715417325101676E-3</c:v>
                </c:pt>
                <c:pt idx="100">
                  <c:v>7.6787909652376038E-3</c:v>
                </c:pt>
                <c:pt idx="101">
                  <c:v>7.6833366186057628E-3</c:v>
                </c:pt>
                <c:pt idx="102">
                  <c:v>7.6844999642144973E-3</c:v>
                </c:pt>
                <c:pt idx="103">
                  <c:v>7.684949159416643E-3</c:v>
                </c:pt>
                <c:pt idx="104">
                  <c:v>7.6846842042932462E-3</c:v>
                </c:pt>
                <c:pt idx="105">
                  <c:v>7.6819354640552309E-3</c:v>
                </c:pt>
                <c:pt idx="106">
                  <c:v>7.6766276742634698E-3</c:v>
                </c:pt>
                <c:pt idx="107">
                  <c:v>7.6736607341232332E-3</c:v>
                </c:pt>
                <c:pt idx="108">
                  <c:v>7.670848410511466E-3</c:v>
                </c:pt>
                <c:pt idx="109">
                  <c:v>7.6681907033471219E-3</c:v>
                </c:pt>
                <c:pt idx="110">
                  <c:v>7.6635515757372827E-3</c:v>
                </c:pt>
                <c:pt idx="111">
                  <c:v>7.6591060394071153E-3</c:v>
                </c:pt>
                <c:pt idx="112">
                  <c:v>7.657221414560933E-3</c:v>
                </c:pt>
                <c:pt idx="113">
                  <c:v>7.6554914061621737E-3</c:v>
                </c:pt>
                <c:pt idx="114">
                  <c:v>7.6539160142918838E-3</c:v>
                </c:pt>
                <c:pt idx="115">
                  <c:v>7.6514410091910188E-3</c:v>
                </c:pt>
                <c:pt idx="116">
                  <c:v>7.6491606114470478E-3</c:v>
                </c:pt>
                <c:pt idx="117">
                  <c:v>7.6483583018949197E-3</c:v>
                </c:pt>
                <c:pt idx="118">
                  <c:v>7.6477106087091684E-3</c:v>
                </c:pt>
                <c:pt idx="119">
                  <c:v>7.6472175320518865E-3</c:v>
                </c:pt>
                <c:pt idx="120">
                  <c:v>7.6469069672964931E-3</c:v>
                </c:pt>
                <c:pt idx="121">
                  <c:v>7.6467913898969897E-3</c:v>
                </c:pt>
                <c:pt idx="122">
                  <c:v>7.6470713954768232E-3</c:v>
                </c:pt>
                <c:pt idx="123">
                  <c:v>7.6475060175851262E-3</c:v>
                </c:pt>
                <c:pt idx="124">
                  <c:v>7.6502128678102022E-3</c:v>
                </c:pt>
                <c:pt idx="125">
                  <c:v>7.65340097879319E-3</c:v>
                </c:pt>
                <c:pt idx="126">
                  <c:v>7.6551596159801782E-3</c:v>
                </c:pt>
                <c:pt idx="127">
                  <c:v>7.6573145695613132E-3</c:v>
                </c:pt>
                <c:pt idx="128">
                  <c:v>7.6631064111828042E-3</c:v>
                </c:pt>
                <c:pt idx="129">
                  <c:v>7.6698975479083664E-3</c:v>
                </c:pt>
                <c:pt idx="130">
                  <c:v>7.6740340835412812E-3</c:v>
                </c:pt>
                <c:pt idx="131">
                  <c:v>7.6785669356493891E-3</c:v>
                </c:pt>
                <c:pt idx="132">
                  <c:v>7.6834961042326899E-3</c:v>
                </c:pt>
                <c:pt idx="133">
                  <c:v>7.6948377112580815E-3</c:v>
                </c:pt>
                <c:pt idx="134">
                  <c:v>7.7071759435609621E-3</c:v>
                </c:pt>
                <c:pt idx="135">
                  <c:v>7.7140866947633668E-3</c:v>
                </c:pt>
                <c:pt idx="136">
                  <c:v>7.7213937625220108E-3</c:v>
                </c:pt>
                <c:pt idx="137">
                  <c:v>7.7290971469179404E-3</c:v>
                </c:pt>
                <c:pt idx="138">
                  <c:v>7.7459893497744412E-3</c:v>
                </c:pt>
                <c:pt idx="139">
                  <c:v>7.7638738510366068E-3</c:v>
                </c:pt>
                <c:pt idx="140">
                  <c:v>7.7735588187810567E-3</c:v>
                </c:pt>
                <c:pt idx="141">
                  <c:v>7.783640103405931E-3</c:v>
                </c:pt>
                <c:pt idx="142">
                  <c:v>7.7941177048301835E-3</c:v>
                </c:pt>
                <c:pt idx="143">
                  <c:v>7.8165613512348742E-3</c:v>
                </c:pt>
                <c:pt idx="144">
                  <c:v>7.8399912791693449E-3</c:v>
                </c:pt>
                <c:pt idx="145">
                  <c:v>7.8524504652388583E-3</c:v>
                </c:pt>
                <c:pt idx="146">
                  <c:v>7.8653059682698423E-3</c:v>
                </c:pt>
                <c:pt idx="147">
                  <c:v>7.8785577883433433E-3</c:v>
                </c:pt>
                <c:pt idx="148">
                  <c:v>7.9116476034604699E-3</c:v>
                </c:pt>
                <c:pt idx="149">
                  <c:v>7.9420746974445677E-3</c:v>
                </c:pt>
                <c:pt idx="150">
                  <c:v>7.9534321504226568E-3</c:v>
                </c:pt>
                <c:pt idx="151">
                  <c:v>7.9643314664434861E-3</c:v>
                </c:pt>
                <c:pt idx="152">
                  <c:v>7.9847776443475738E-3</c:v>
                </c:pt>
                <c:pt idx="153">
                  <c:v>8.0033473599006033E-3</c:v>
                </c:pt>
                <c:pt idx="154">
                  <c:v>8.0119559904867632E-3</c:v>
                </c:pt>
                <c:pt idx="155">
                  <c:v>8.0201064837914782E-3</c:v>
                </c:pt>
                <c:pt idx="156">
                  <c:v>8.0277988398957945E-3</c:v>
                </c:pt>
                <c:pt idx="157">
                  <c:v>8.0418336023779791E-3</c:v>
                </c:pt>
                <c:pt idx="158">
                  <c:v>8.0539868914175639E-3</c:v>
                </c:pt>
                <c:pt idx="159">
                  <c:v>8.0593885610336091E-3</c:v>
                </c:pt>
                <c:pt idx="160">
                  <c:v>8.0643320932061169E-3</c:v>
                </c:pt>
                <c:pt idx="161">
                  <c:v>8.0688174880161334E-3</c:v>
                </c:pt>
                <c:pt idx="162">
                  <c:v>8.076439855470019E-3</c:v>
                </c:pt>
                <c:pt idx="163">
                  <c:v>8.0821776928208244E-3</c:v>
                </c:pt>
                <c:pt idx="164">
                  <c:v>8.0843724004131534E-3</c:v>
                </c:pt>
                <c:pt idx="165">
                  <c:v>8.0861089704808986E-3</c:v>
                </c:pt>
                <c:pt idx="166">
                  <c:v>8.0873874031051063E-3</c:v>
                </c:pt>
                <c:pt idx="167">
                  <c:v>8.0885616525588899E-3</c:v>
                </c:pt>
                <c:pt idx="168">
                  <c:v>8.0869972064345763E-3</c:v>
                </c:pt>
                <c:pt idx="169">
                  <c:v>8.0860650288083757E-3</c:v>
                </c:pt>
                <c:pt idx="170">
                  <c:v>8.0852129285546859E-3</c:v>
                </c:pt>
                <c:pt idx="171">
                  <c:v>8.0839546870984762E-3</c:v>
                </c:pt>
                <c:pt idx="172">
                  <c:v>8.0826052990767838E-3</c:v>
                </c:pt>
                <c:pt idx="173">
                  <c:v>8.0821535847130921E-3</c:v>
                </c:pt>
                <c:pt idx="174">
                  <c:v>8.0817819476408648E-3</c:v>
                </c:pt>
                <c:pt idx="175">
                  <c:v>8.0814903876980093E-3</c:v>
                </c:pt>
                <c:pt idx="176">
                  <c:v>8.0813531120208885E-3</c:v>
                </c:pt>
                <c:pt idx="177">
                  <c:v>8.0811249200307689E-3</c:v>
                </c:pt>
                <c:pt idx="178">
                  <c:v>8.0812337461400041E-3</c:v>
                </c:pt>
                <c:pt idx="179">
                  <c:v>8.0814226495407038E-3</c:v>
                </c:pt>
                <c:pt idx="180">
                  <c:v>8.0816916300707753E-3</c:v>
                </c:pt>
                <c:pt idx="181">
                  <c:v>8.0826754938549232E-3</c:v>
                </c:pt>
                <c:pt idx="182">
                  <c:v>8.0835683242141965E-3</c:v>
                </c:pt>
                <c:pt idx="183">
                  <c:v>8.0842376907963587E-3</c:v>
                </c:pt>
                <c:pt idx="184">
                  <c:v>8.084987134588939E-3</c:v>
                </c:pt>
                <c:pt idx="185">
                  <c:v>8.0858166555919375E-3</c:v>
                </c:pt>
                <c:pt idx="186">
                  <c:v>8.0879218327356561E-3</c:v>
                </c:pt>
                <c:pt idx="187">
                  <c:v>8.0899355117081129E-3</c:v>
                </c:pt>
                <c:pt idx="188">
                  <c:v>8.0911654186821558E-3</c:v>
                </c:pt>
                <c:pt idx="189">
                  <c:v>8.0925576148360712E-3</c:v>
                </c:pt>
                <c:pt idx="190">
                  <c:v>8.0944409475613988E-3</c:v>
                </c:pt>
                <c:pt idx="191">
                  <c:v>8.1002985346282745E-3</c:v>
                </c:pt>
                <c:pt idx="192">
                  <c:v>8.1077077633040506E-3</c:v>
                </c:pt>
                <c:pt idx="193">
                  <c:v>8.1124578384905721E-3</c:v>
                </c:pt>
                <c:pt idx="194">
                  <c:v>8.1177812622990064E-3</c:v>
                </c:pt>
                <c:pt idx="195">
                  <c:v>8.1236780346483073E-3</c:v>
                </c:pt>
                <c:pt idx="196">
                  <c:v>8.1375641590889884E-3</c:v>
                </c:pt>
                <c:pt idx="197">
                  <c:v>8.1529986103456853E-3</c:v>
                </c:pt>
                <c:pt idx="198">
                  <c:v>8.1617621260476891E-3</c:v>
                </c:pt>
                <c:pt idx="199">
                  <c:v>8.1710989905336984E-3</c:v>
                </c:pt>
                <c:pt idx="200">
                  <c:v>8.1810092038847593E-3</c:v>
                </c:pt>
                <c:pt idx="201">
                  <c:v>8.2029251371262824E-3</c:v>
                </c:pt>
                <c:pt idx="202">
                  <c:v>8.2263835464257973E-3</c:v>
                </c:pt>
                <c:pt idx="203">
                  <c:v>8.2391605045883942E-3</c:v>
                </c:pt>
                <c:pt idx="204">
                  <c:v>8.2525108120212742E-3</c:v>
                </c:pt>
                <c:pt idx="205">
                  <c:v>8.266434468643391E-3</c:v>
                </c:pt>
                <c:pt idx="206">
                  <c:v>8.2963815139909993E-3</c:v>
                </c:pt>
                <c:pt idx="207">
                  <c:v>8.3278625884830593E-3</c:v>
                </c:pt>
                <c:pt idx="208">
                  <c:v>8.344652992186008E-3</c:v>
                </c:pt>
                <c:pt idx="209">
                  <c:v>8.3620167454834249E-3</c:v>
                </c:pt>
                <c:pt idx="210">
                  <c:v>8.3799538485374025E-3</c:v>
                </c:pt>
                <c:pt idx="211">
                  <c:v>8.4151410105726132E-3</c:v>
                </c:pt>
                <c:pt idx="212">
                  <c:v>8.4459566521177809E-3</c:v>
                </c:pt>
                <c:pt idx="213">
                  <c:v>8.4593145966227468E-3</c:v>
                </c:pt>
                <c:pt idx="214">
                  <c:v>8.4713844135853034E-3</c:v>
                </c:pt>
                <c:pt idx="215">
                  <c:v>8.4821661028433581E-3</c:v>
                </c:pt>
                <c:pt idx="216">
                  <c:v>8.4996336426842092E-3</c:v>
                </c:pt>
                <c:pt idx="217">
                  <c:v>8.51241158193905E-3</c:v>
                </c:pt>
                <c:pt idx="218">
                  <c:v>8.5167526317020403E-3</c:v>
                </c:pt>
                <c:pt idx="219">
                  <c:v>8.5198055534363437E-3</c:v>
                </c:pt>
                <c:pt idx="220">
                  <c:v>8.5215703469798676E-3</c:v>
                </c:pt>
                <c:pt idx="221">
                  <c:v>8.5210050906129702E-3</c:v>
                </c:pt>
                <c:pt idx="222">
                  <c:v>8.5157482397324458E-3</c:v>
                </c:pt>
                <c:pt idx="223">
                  <c:v>8.5110723926462573E-3</c:v>
                </c:pt>
                <c:pt idx="224">
                  <c:v>8.5051084174503355E-3</c:v>
                </c:pt>
                <c:pt idx="225">
                  <c:v>8.4978563143067731E-3</c:v>
                </c:pt>
                <c:pt idx="226">
                  <c:v>8.479255321048873E-3</c:v>
                </c:pt>
                <c:pt idx="227">
                  <c:v>8.4559666237959963E-3</c:v>
                </c:pt>
                <c:pt idx="228">
                  <c:v>8.4422738822109711E-3</c:v>
                </c:pt>
                <c:pt idx="229">
                  <c:v>8.4272930133266755E-3</c:v>
                </c:pt>
                <c:pt idx="230">
                  <c:v>8.4110240172241557E-3</c:v>
                </c:pt>
                <c:pt idx="231">
                  <c:v>8.3641983829041422E-3</c:v>
                </c:pt>
                <c:pt idx="232">
                  <c:v>8.310911846708402E-3</c:v>
                </c:pt>
                <c:pt idx="233">
                  <c:v>8.2902423550168525E-3</c:v>
                </c:pt>
                <c:pt idx="234">
                  <c:v>8.2716130001803112E-3</c:v>
                </c:pt>
                <c:pt idx="235">
                  <c:v>8.2413408197660569E-3</c:v>
                </c:pt>
                <c:pt idx="236">
                  <c:v>8.2174969446835444E-3</c:v>
                </c:pt>
                <c:pt idx="237">
                  <c:v>8.2090682705560081E-3</c:v>
                </c:pt>
                <c:pt idx="238">
                  <c:v>8.2026797320677858E-3</c:v>
                </c:pt>
                <c:pt idx="239">
                  <c:v>8.1983313289757387E-3</c:v>
                </c:pt>
                <c:pt idx="240">
                  <c:v>8.1966190345113734E-3</c:v>
                </c:pt>
                <c:pt idx="241">
                  <c:v>8.2013390704882561E-3</c:v>
                </c:pt>
                <c:pt idx="242">
                  <c:v>8.207191344377085E-3</c:v>
                </c:pt>
                <c:pt idx="243">
                  <c:v>8.2150837537431354E-3</c:v>
                </c:pt>
                <c:pt idx="244">
                  <c:v>8.2250162988295461E-3</c:v>
                </c:pt>
                <c:pt idx="245">
                  <c:v>8.2518683920037219E-3</c:v>
                </c:pt>
                <c:pt idx="246">
                  <c:v>8.2851478397827361E-3</c:v>
                </c:pt>
                <c:pt idx="247">
                  <c:v>8.3052810664696608E-3</c:v>
                </c:pt>
                <c:pt idx="248">
                  <c:v>8.3274544302547326E-3</c:v>
                </c:pt>
                <c:pt idx="249">
                  <c:v>8.3516679317052755E-3</c:v>
                </c:pt>
                <c:pt idx="250">
                  <c:v>8.4070890284008541E-3</c:v>
                </c:pt>
                <c:pt idx="251">
                  <c:v>8.4689233215373694E-3</c:v>
                </c:pt>
                <c:pt idx="252">
                  <c:v>8.5033375174747849E-3</c:v>
                </c:pt>
                <c:pt idx="253">
                  <c:v>8.5397918539953377E-3</c:v>
                </c:pt>
                <c:pt idx="254">
                  <c:v>8.5778662239743841E-3</c:v>
                </c:pt>
                <c:pt idx="255">
                  <c:v>8.6534586454034557E-3</c:v>
                </c:pt>
                <c:pt idx="256">
                  <c:v>8.7270390891835969E-3</c:v>
                </c:pt>
                <c:pt idx="257">
                  <c:v>8.7631310434688192E-3</c:v>
                </c:pt>
                <c:pt idx="258">
                  <c:v>8.7987424926716518E-3</c:v>
                </c:pt>
                <c:pt idx="259">
                  <c:v>8.8338734367110483E-3</c:v>
                </c:pt>
                <c:pt idx="260">
                  <c:v>8.9027507778919705E-3</c:v>
                </c:pt>
                <c:pt idx="261">
                  <c:v>8.969592157668238E-3</c:v>
                </c:pt>
                <c:pt idx="262">
                  <c:v>9.0023205734590661E-3</c:v>
                </c:pt>
                <c:pt idx="263">
                  <c:v>9.0345684832759954E-3</c:v>
                </c:pt>
                <c:pt idx="264">
                  <c:v>9.066335886875887E-3</c:v>
                </c:pt>
                <c:pt idx="265">
                  <c:v>9.1284972958501544E-3</c:v>
                </c:pt>
                <c:pt idx="266">
                  <c:v>9.1886004373220587E-3</c:v>
                </c:pt>
                <c:pt idx="267">
                  <c:v>9.2179653082968827E-3</c:v>
                </c:pt>
                <c:pt idx="268">
                  <c:v>9.2468496724062987E-3</c:v>
                </c:pt>
                <c:pt idx="269">
                  <c:v>9.2752535294882144E-3</c:v>
                </c:pt>
                <c:pt idx="270">
                  <c:v>9.3306980681991582E-3</c:v>
                </c:pt>
                <c:pt idx="271">
                  <c:v>9.384063885757854E-3</c:v>
                </c:pt>
                <c:pt idx="272">
                  <c:v>9.4100652063244805E-3</c:v>
                </c:pt>
                <c:pt idx="273">
                  <c:v>9.43558601913419E-3</c:v>
                </c:pt>
                <c:pt idx="274">
                  <c:v>9.4606263241869826E-3</c:v>
                </c:pt>
                <c:pt idx="275">
                  <c:v>9.5093529775569525E-3</c:v>
                </c:pt>
                <c:pt idx="276">
                  <c:v>9.5559824652080572E-3</c:v>
                </c:pt>
                <c:pt idx="277">
                  <c:v>9.5786202301795242E-3</c:v>
                </c:pt>
                <c:pt idx="278">
                  <c:v>9.6007774868267504E-3</c:v>
                </c:pt>
                <c:pt idx="279">
                  <c:v>9.6224542350686892E-3</c:v>
                </c:pt>
                <c:pt idx="280">
                  <c:v>9.6644619202113109E-3</c:v>
                </c:pt>
                <c:pt idx="281">
                  <c:v>9.7043561423626468E-3</c:v>
                </c:pt>
                <c:pt idx="282">
                  <c:v>9.7236303473624552E-3</c:v>
                </c:pt>
                <c:pt idx="283">
                  <c:v>9.7424240435517451E-3</c:v>
                </c:pt>
                <c:pt idx="284">
                  <c:v>9.7607372306873774E-3</c:v>
                </c:pt>
                <c:pt idx="285">
                  <c:v>9.7960248060928005E-3</c:v>
                </c:pt>
                <c:pt idx="286">
                  <c:v>9.8291848885312394E-3</c:v>
                </c:pt>
                <c:pt idx="287">
                  <c:v>9.8450955299123066E-3</c:v>
                </c:pt>
                <c:pt idx="288">
                  <c:v>9.8605256619155313E-3</c:v>
                </c:pt>
                <c:pt idx="289">
                  <c:v>9.8754752845409133E-3</c:v>
                </c:pt>
                <c:pt idx="290">
                  <c:v>9.9040415588558268E-3</c:v>
                </c:pt>
                <c:pt idx="291">
                  <c:v>9.9304686794809971E-3</c:v>
                </c:pt>
                <c:pt idx="292">
                  <c:v>9.9430157541635644E-3</c:v>
                </c:pt>
                <c:pt idx="293">
                  <c:v>9.9550823190630577E-3</c:v>
                </c:pt>
                <c:pt idx="294">
                  <c:v>9.966668374179477E-3</c:v>
                </c:pt>
                <c:pt idx="295">
                  <c:v>9.9885121157705665E-3</c:v>
                </c:pt>
                <c:pt idx="296">
                  <c:v>1.0008207495679766E-2</c:v>
                </c:pt>
                <c:pt idx="297">
                  <c:v>1.0017391001232445E-2</c:v>
                </c:pt>
                <c:pt idx="298">
                  <c:v>1.0026093996677865E-2</c:v>
                </c:pt>
                <c:pt idx="299">
                  <c:v>1.0034316482016026E-2</c:v>
                </c:pt>
                <c:pt idx="300">
                  <c:v>1.0049436427777005E-2</c:v>
                </c:pt>
                <c:pt idx="301">
                  <c:v>1.0062401322215031E-2</c:v>
                </c:pt>
                <c:pt idx="302">
                  <c:v>1.0068221256692711E-2</c:v>
                </c:pt>
                <c:pt idx="303">
                  <c:v>1.0073560681063132E-2</c:v>
                </c:pt>
                <c:pt idx="304">
                  <c:v>1.0078419595083155E-2</c:v>
                </c:pt>
                <c:pt idx="305">
                  <c:v>1.0086814459565979E-2</c:v>
                </c:pt>
                <c:pt idx="306">
                  <c:v>1.0093050148307636E-2</c:v>
                </c:pt>
                <c:pt idx="307">
                  <c:v>1.0095506510818808E-2</c:v>
                </c:pt>
                <c:pt idx="308">
                  <c:v>1.0097482362898536E-2</c:v>
                </c:pt>
                <c:pt idx="309">
                  <c:v>1.0098977704708911E-2</c:v>
                </c:pt>
                <c:pt idx="310">
                  <c:v>1.0100646189390069E-2</c:v>
                </c:pt>
                <c:pt idx="311">
                  <c:v>1.0100153968203296E-2</c:v>
                </c:pt>
                <c:pt idx="312">
                  <c:v>1.0099246758180636E-2</c:v>
                </c:pt>
                <c:pt idx="313">
                  <c:v>1.0097859037726531E-2</c:v>
                </c:pt>
                <c:pt idx="314">
                  <c:v>1.0095990807003075E-2</c:v>
                </c:pt>
                <c:pt idx="315">
                  <c:v>1.0087580081109326E-2</c:v>
                </c:pt>
                <c:pt idx="316">
                  <c:v>1.0074690705466072E-2</c:v>
                </c:pt>
                <c:pt idx="317">
                  <c:v>1.0069584751846161E-2</c:v>
                </c:pt>
                <c:pt idx="318">
                  <c:v>1.0058293912285354E-2</c:v>
                </c:pt>
                <c:pt idx="319">
                  <c:v>1.0047544528297703E-2</c:v>
                </c:pt>
                <c:pt idx="320">
                  <c:v>1.0043960241779004E-2</c:v>
                </c:pt>
                <c:pt idx="321">
                  <c:v>1.0040650541275342E-2</c:v>
                </c:pt>
                <c:pt idx="322">
                  <c:v>1.0035222320384415E-2</c:v>
                </c:pt>
                <c:pt idx="323">
                  <c:v>1.0030157599492107E-2</c:v>
                </c:pt>
                <c:pt idx="324">
                  <c:v>1.0028220829144674E-2</c:v>
                </c:pt>
                <c:pt idx="325">
                  <c:v>1.0026558644731232E-2</c:v>
                </c:pt>
                <c:pt idx="326">
                  <c:v>1.0025171046332826E-2</c:v>
                </c:pt>
                <c:pt idx="327">
                  <c:v>1.0023586390143226E-2</c:v>
                </c:pt>
                <c:pt idx="328">
                  <c:v>1.0022366512727476E-2</c:v>
                </c:pt>
                <c:pt idx="329">
                  <c:v>1.0022351844323207E-2</c:v>
                </c:pt>
                <c:pt idx="330">
                  <c:v>1.0022611761771882E-2</c:v>
                </c:pt>
                <c:pt idx="331">
                  <c:v>1.0023146265397687E-2</c:v>
                </c:pt>
                <c:pt idx="332">
                  <c:v>1.0025405912997462E-2</c:v>
                </c:pt>
                <c:pt idx="333">
                  <c:v>1.0028030139564992E-2</c:v>
                </c:pt>
                <c:pt idx="334">
                  <c:v>1.002993757302284E-2</c:v>
                </c:pt>
                <c:pt idx="335">
                  <c:v>1.0032119592576771E-2</c:v>
                </c:pt>
                <c:pt idx="336">
                  <c:v>1.0034576198145739E-2</c:v>
                </c:pt>
                <c:pt idx="337">
                  <c:v>1.0040680889541466E-2</c:v>
                </c:pt>
                <c:pt idx="338">
                  <c:v>1.0047148480571977E-2</c:v>
                </c:pt>
                <c:pt idx="339">
                  <c:v>1.0050978016297174E-2</c:v>
                </c:pt>
                <c:pt idx="340">
                  <c:v>1.0055082138037408E-2</c:v>
                </c:pt>
                <c:pt idx="341">
                  <c:v>1.0059460845873724E-2</c:v>
                </c:pt>
                <c:pt idx="342">
                  <c:v>1.0069411324854135E-2</c:v>
                </c:pt>
                <c:pt idx="343">
                  <c:v>1.0079721538098774E-2</c:v>
                </c:pt>
                <c:pt idx="344">
                  <c:v>1.0085473176415505E-2</c:v>
                </c:pt>
                <c:pt idx="345">
                  <c:v>1.0091499400828319E-2</c:v>
                </c:pt>
                <c:pt idx="346">
                  <c:v>1.0097800211418262E-2</c:v>
                </c:pt>
                <c:pt idx="347">
                  <c:v>1.0111597228471918E-2</c:v>
                </c:pt>
                <c:pt idx="348">
                  <c:v>1.0125749315549326E-2</c:v>
                </c:pt>
                <c:pt idx="349">
                  <c:v>1.0133423057024915E-2</c:v>
                </c:pt>
                <c:pt idx="350">
                  <c:v>1.0141371384839726E-2</c:v>
                </c:pt>
                <c:pt idx="351">
                  <c:v>1.0149594298912712E-2</c:v>
                </c:pt>
                <c:pt idx="352">
                  <c:v>1.0167238614388804E-2</c:v>
                </c:pt>
                <c:pt idx="353">
                  <c:v>1.018523181802955E-2</c:v>
                </c:pt>
                <c:pt idx="354">
                  <c:v>1.0194827663636552E-2</c:v>
                </c:pt>
                <c:pt idx="355">
                  <c:v>1.0204698095663822E-2</c:v>
                </c:pt>
                <c:pt idx="356">
                  <c:v>1.021484311411136E-2</c:v>
                </c:pt>
                <c:pt idx="357">
                  <c:v>1.0236335501029316E-2</c:v>
                </c:pt>
                <c:pt idx="358">
                  <c:v>1.0258169052266286E-2</c:v>
                </c:pt>
                <c:pt idx="359">
                  <c:v>1.0269687002977257E-2</c:v>
                </c:pt>
                <c:pt idx="360">
                  <c:v>1.0281479540270588E-2</c:v>
                </c:pt>
                <c:pt idx="361">
                  <c:v>1.0293546664227327E-2</c:v>
                </c:pt>
                <c:pt idx="362">
                  <c:v>1.0318887911356564E-2</c:v>
                </c:pt>
                <c:pt idx="363">
                  <c:v>1.0344561026121024E-2</c:v>
                </c:pt>
                <c:pt idx="364">
                  <c:v>1.035800108331375E-2</c:v>
                </c:pt>
                <c:pt idx="365">
                  <c:v>1.037171572725093E-2</c:v>
                </c:pt>
                <c:pt idx="366">
                  <c:v>1.0385704958013608E-2</c:v>
                </c:pt>
                <c:pt idx="367">
                  <c:v>1.0414895872764193E-2</c:v>
                </c:pt>
                <c:pt idx="368">
                  <c:v>1.0444407749238271E-2</c:v>
                </c:pt>
                <c:pt idx="369">
                  <c:v>1.0459769914452632E-2</c:v>
                </c:pt>
                <c:pt idx="370">
                  <c:v>1.0475406666492493E-2</c:v>
                </c:pt>
                <c:pt idx="371">
                  <c:v>1.0491318005600991E-2</c:v>
                </c:pt>
                <c:pt idx="372">
                  <c:v>1.0524359417049361E-2</c:v>
                </c:pt>
                <c:pt idx="373">
                  <c:v>1.0557709232802415E-2</c:v>
                </c:pt>
                <c:pt idx="374">
                  <c:v>1.0574993507497243E-2</c:v>
                </c:pt>
                <c:pt idx="375">
                  <c:v>1.0592552369422803E-2</c:v>
                </c:pt>
                <c:pt idx="376">
                  <c:v>1.061038581866014E-2</c:v>
                </c:pt>
                <c:pt idx="377">
                  <c:v>1.0647278580574831E-2</c:v>
                </c:pt>
                <c:pt idx="378">
                  <c:v>1.0684465489132489E-2</c:v>
                </c:pt>
                <c:pt idx="379">
                  <c:v>1.0703671875333942E-2</c:v>
                </c:pt>
                <c:pt idx="380">
                  <c:v>1.0723097080252986E-2</c:v>
                </c:pt>
                <c:pt idx="381">
                  <c:v>1.0742518028621362E-2</c:v>
                </c:pt>
                <c:pt idx="382">
                  <c:v>1.0781478290695647E-2</c:v>
                </c:pt>
                <c:pt idx="383">
                  <c:v>1.0819601566918191E-2</c:v>
                </c:pt>
                <c:pt idx="384">
                  <c:v>1.0838722387779276E-2</c:v>
                </c:pt>
                <c:pt idx="385">
                  <c:v>1.0857783183171321E-2</c:v>
                </c:pt>
                <c:pt idx="386">
                  <c:v>1.087678395301328E-2</c:v>
                </c:pt>
                <c:pt idx="387">
                  <c:v>1.0914911789007647E-2</c:v>
                </c:pt>
                <c:pt idx="388">
                  <c:v>1.0952186776880257E-2</c:v>
                </c:pt>
                <c:pt idx="389">
                  <c:v>1.0970887418971786E-2</c:v>
                </c:pt>
                <c:pt idx="390">
                  <c:v>1.0989528035432183E-2</c:v>
                </c:pt>
                <c:pt idx="391">
                  <c:v>1.1045698178085761E-2</c:v>
                </c:pt>
                <c:pt idx="392">
                  <c:v>1.110011119675125E-2</c:v>
                </c:pt>
                <c:pt idx="393">
                  <c:v>1.1118331633955814E-2</c:v>
                </c:pt>
                <c:pt idx="394">
                  <c:v>1.1136492045448199E-2</c:v>
                </c:pt>
                <c:pt idx="395">
                  <c:v>1.1172954778687629E-2</c:v>
                </c:pt>
                <c:pt idx="396">
                  <c:v>1.1208533434863277E-2</c:v>
                </c:pt>
                <c:pt idx="397">
                  <c:v>1.1226393718037908E-2</c:v>
                </c:pt>
                <c:pt idx="398">
                  <c:v>1.1244193975500361E-2</c:v>
                </c:pt>
                <c:pt idx="399">
                  <c:v>1.1261934207169588E-2</c:v>
                </c:pt>
                <c:pt idx="400">
                  <c:v>1.1306509977587476E-2</c:v>
                </c:pt>
                <c:pt idx="401">
                  <c:v>1.1349734979752002E-2</c:v>
                </c:pt>
                <c:pt idx="402">
                  <c:v>1.1367115057067112E-2</c:v>
                </c:pt>
                <c:pt idx="403">
                  <c:v>1.1384435108588997E-2</c:v>
                </c:pt>
                <c:pt idx="404">
                  <c:v>1.1419232363856226E-2</c:v>
                </c:pt>
                <c:pt idx="405">
                  <c:v>1.1453115056582197E-2</c:v>
                </c:pt>
                <c:pt idx="406">
                  <c:v>1.1470134979056912E-2</c:v>
                </c:pt>
                <c:pt idx="407">
                  <c:v>1.1487094875738402E-2</c:v>
                </c:pt>
                <c:pt idx="408">
                  <c:v>1.150399474654562E-2</c:v>
                </c:pt>
                <c:pt idx="409">
                  <c:v>1.1537959107231396E-2</c:v>
                </c:pt>
                <c:pt idx="410">
                  <c:v>1.157099397135597E-2</c:v>
                </c:pt>
                <c:pt idx="411">
                  <c:v>1.1587593712872879E-2</c:v>
                </c:pt>
                <c:pt idx="412">
                  <c:v>1.1604133428596564E-2</c:v>
                </c:pt>
                <c:pt idx="413">
                  <c:v>1.1620613118364931E-2</c:v>
                </c:pt>
                <c:pt idx="414">
                  <c:v>1.1653744472976587E-2</c:v>
                </c:pt>
                <c:pt idx="415">
                  <c:v>1.1685931618290457E-2</c:v>
                </c:pt>
                <c:pt idx="416">
                  <c:v>1.170211117844433E-2</c:v>
                </c:pt>
                <c:pt idx="417">
                  <c:v>1.1718230712723932E-2</c:v>
                </c:pt>
                <c:pt idx="418">
                  <c:v>1.1734290221048216E-2</c:v>
                </c:pt>
                <c:pt idx="419">
                  <c:v>1.1774708587530269E-2</c:v>
                </c:pt>
                <c:pt idx="420">
                  <c:v>1.1813687373015691E-2</c:v>
                </c:pt>
                <c:pt idx="421">
                  <c:v>1.1829386725445978E-2</c:v>
                </c:pt>
                <c:pt idx="422">
                  <c:v>1.1845026051920948E-2</c:v>
                </c:pt>
                <c:pt idx="423">
                  <c:v>1.1876491038104916E-2</c:v>
                </c:pt>
                <c:pt idx="424">
                  <c:v>1.1906983097538237E-2</c:v>
                </c:pt>
                <c:pt idx="425">
                  <c:v>1.1922322293831389E-2</c:v>
                </c:pt>
                <c:pt idx="426">
                  <c:v>1.1937601464088177E-2</c:v>
                </c:pt>
                <c:pt idx="427">
                  <c:v>1.1952820608308601E-2</c:v>
                </c:pt>
                <c:pt idx="428">
                  <c:v>1.1983452221332829E-2</c:v>
                </c:pt>
                <c:pt idx="429">
                  <c:v>1.2013096924421429E-2</c:v>
                </c:pt>
                <c:pt idx="430">
                  <c:v>1.2028015938297942E-2</c:v>
                </c:pt>
                <c:pt idx="431">
                  <c:v>1.2042874925975999E-2</c:v>
                </c:pt>
                <c:pt idx="432">
                  <c:v>1.2057673887617693E-2</c:v>
                </c:pt>
                <c:pt idx="433">
                  <c:v>1.2087471994593296E-2</c:v>
                </c:pt>
                <c:pt idx="434">
                  <c:v>1.2116269472848273E-2</c:v>
                </c:pt>
                <c:pt idx="435">
                  <c:v>1.2130768303821871E-2</c:v>
                </c:pt>
                <c:pt idx="436">
                  <c:v>1.2145207108678058E-2</c:v>
                </c:pt>
                <c:pt idx="437">
                  <c:v>1.2159585887254742E-2</c:v>
                </c:pt>
                <c:pt idx="438">
                  <c:v>1.2188550350321996E-2</c:v>
                </c:pt>
                <c:pt idx="439">
                  <c:v>1.2216500740225289E-2</c:v>
                </c:pt>
                <c:pt idx="440">
                  <c:v>1.2230579387971785E-2</c:v>
                </c:pt>
                <c:pt idx="441">
                  <c:v>1.2244598009519825E-2</c:v>
                </c:pt>
                <c:pt idx="442">
                  <c:v>1.2258556604869408E-2</c:v>
                </c:pt>
                <c:pt idx="443">
                  <c:v>1.2286687281224767E-2</c:v>
                </c:pt>
                <c:pt idx="444">
                  <c:v>1.2313790724121088E-2</c:v>
                </c:pt>
                <c:pt idx="445">
                  <c:v>1.2327449188316297E-2</c:v>
                </c:pt>
                <c:pt idx="446">
                  <c:v>1.2341047626313051E-2</c:v>
                </c:pt>
                <c:pt idx="447">
                  <c:v>1.2354586038030302E-2</c:v>
                </c:pt>
                <c:pt idx="448">
                  <c:v>1.2381882780142519E-2</c:v>
                </c:pt>
                <c:pt idx="449">
                  <c:v>1.2408139422104281E-2</c:v>
                </c:pt>
                <c:pt idx="450">
                  <c:v>1.2421377702505065E-2</c:v>
                </c:pt>
                <c:pt idx="451">
                  <c:v>1.2434555956545301E-2</c:v>
                </c:pt>
                <c:pt idx="452">
                  <c:v>1.2447674184306035E-2</c:v>
                </c:pt>
                <c:pt idx="453">
                  <c:v>1.2474136840213331E-2</c:v>
                </c:pt>
                <c:pt idx="454">
                  <c:v>1.2499546832148711E-2</c:v>
                </c:pt>
                <c:pt idx="455">
                  <c:v>1.2512364928268793E-2</c:v>
                </c:pt>
                <c:pt idx="456">
                  <c:v>1.2525122998028326E-2</c:v>
                </c:pt>
                <c:pt idx="457">
                  <c:v>1.2537821041508357E-2</c:v>
                </c:pt>
                <c:pt idx="458">
                  <c:v>1.2563449454737382E-2</c:v>
                </c:pt>
                <c:pt idx="459">
                  <c:v>1.2588012951741945E-2</c:v>
                </c:pt>
                <c:pt idx="460">
                  <c:v>1.2600410863419231E-2</c:v>
                </c:pt>
                <c:pt idx="461">
                  <c:v>1.2612748748735969E-2</c:v>
                </c:pt>
                <c:pt idx="462">
                  <c:v>1.2625026607530065E-2</c:v>
                </c:pt>
                <c:pt idx="463">
                  <c:v>1.2649820617203952E-2</c:v>
                </c:pt>
                <c:pt idx="464">
                  <c:v>1.267353777893887E-2</c:v>
                </c:pt>
                <c:pt idx="465">
                  <c:v>1.2685515505849176E-2</c:v>
                </c:pt>
                <c:pt idx="466">
                  <c:v>1.2697433206236841E-2</c:v>
                </c:pt>
                <c:pt idx="467">
                  <c:v>1.2709290880182911E-2</c:v>
                </c:pt>
                <c:pt idx="468">
                  <c:v>1.2733250321372477E-2</c:v>
                </c:pt>
                <c:pt idx="469">
                  <c:v>1.2756121311632285E-2</c:v>
                </c:pt>
                <c:pt idx="470">
                  <c:v>1.2767678853451425E-2</c:v>
                </c:pt>
                <c:pt idx="471">
                  <c:v>1.2779176368666878E-2</c:v>
                </c:pt>
                <c:pt idx="472">
                  <c:v>1.2790613857521782E-2</c:v>
                </c:pt>
                <c:pt idx="473">
                  <c:v>1.2813738561191503E-2</c:v>
                </c:pt>
                <c:pt idx="474">
                  <c:v>1.2835763547877077E-2</c:v>
                </c:pt>
                <c:pt idx="475">
                  <c:v>1.2846900904199821E-2</c:v>
                </c:pt>
                <c:pt idx="476">
                  <c:v>1.2857978234080969E-2</c:v>
                </c:pt>
                <c:pt idx="477">
                  <c:v>1.2868995537439476E-2</c:v>
                </c:pt>
                <c:pt idx="478">
                  <c:v>1.2891285330825694E-2</c:v>
                </c:pt>
                <c:pt idx="479">
                  <c:v>1.291246448564709E-2</c:v>
                </c:pt>
                <c:pt idx="480">
                  <c:v>1.2923181656311344E-2</c:v>
                </c:pt>
                <c:pt idx="481">
                  <c:v>1.2933838800534003E-2</c:v>
                </c:pt>
                <c:pt idx="482">
                  <c:v>1.2944435918071928E-2</c:v>
                </c:pt>
                <c:pt idx="483">
                  <c:v>1.2971319981376628E-2</c:v>
                </c:pt>
                <c:pt idx="484">
                  <c:v>1.2996521107921932E-2</c:v>
                </c:pt>
                <c:pt idx="485">
                  <c:v>1.300675806608087E-2</c:v>
                </c:pt>
                <c:pt idx="486">
                  <c:v>1.3016934997717167E-2</c:v>
                </c:pt>
                <c:pt idx="487">
                  <c:v>1.3037554437305884E-2</c:v>
                </c:pt>
                <c:pt idx="488">
                  <c:v>1.3057042458387569E-2</c:v>
                </c:pt>
                <c:pt idx="489">
                  <c:v>1.306691925716752E-2</c:v>
                </c:pt>
                <c:pt idx="490">
                  <c:v>1.307673602918169E-2</c:v>
                </c:pt>
                <c:pt idx="491">
                  <c:v>1.3086492774592173E-2</c:v>
                </c:pt>
                <c:pt idx="492">
                  <c:v>1.3106276763480789E-2</c:v>
                </c:pt>
                <c:pt idx="493">
                  <c:v>1.3124919490035136E-2</c:v>
                </c:pt>
                <c:pt idx="494">
                  <c:v>1.3134376102346135E-2</c:v>
                </c:pt>
                <c:pt idx="495">
                  <c:v>1.3143772687891353E-2</c:v>
                </c:pt>
                <c:pt idx="496">
                  <c:v>1.315310924691393E-2</c:v>
                </c:pt>
                <c:pt idx="497">
                  <c:v>1.3172057598290767E-2</c:v>
                </c:pt>
                <c:pt idx="498">
                  <c:v>1.3189855216237945E-2</c:v>
                </c:pt>
                <c:pt idx="499">
                  <c:v>1.3198891641836852E-2</c:v>
                </c:pt>
                <c:pt idx="500">
                  <c:v>1.3207868040832071E-2</c:v>
                </c:pt>
                <c:pt idx="501">
                  <c:v>1.3216784413061511E-2</c:v>
                </c:pt>
                <c:pt idx="502">
                  <c:v>1.3234896936900055E-2</c:v>
                </c:pt>
                <c:pt idx="503">
                  <c:v>1.3251849635375068E-2</c:v>
                </c:pt>
                <c:pt idx="504">
                  <c:v>1.3260465874180838E-2</c:v>
                </c:pt>
                <c:pt idx="505">
                  <c:v>1.3269022086301874E-2</c:v>
                </c:pt>
                <c:pt idx="506">
                  <c:v>1.3277518271657129E-2</c:v>
                </c:pt>
                <c:pt idx="507">
                  <c:v>1.3294888005278562E-2</c:v>
                </c:pt>
                <c:pt idx="508">
                  <c:v>1.3311285999018097E-2</c:v>
                </c:pt>
                <c:pt idx="509">
                  <c:v>1.3319730647286532E-2</c:v>
                </c:pt>
                <c:pt idx="510">
                  <c:v>1.3328177417994969E-2</c:v>
                </c:pt>
                <c:pt idx="511">
                  <c:v>1.3336626311062361E-2</c:v>
                </c:pt>
                <c:pt idx="512">
                  <c:v>1.3354019717032688E-2</c:v>
                </c:pt>
                <c:pt idx="513">
                  <c:v>1.3370443107488805E-2</c:v>
                </c:pt>
                <c:pt idx="514">
                  <c:v>1.3378902612675159E-2</c:v>
                </c:pt>
                <c:pt idx="515">
                  <c:v>1.3387364240220467E-2</c:v>
                </c:pt>
                <c:pt idx="516">
                  <c:v>1.3395827990124731E-2</c:v>
                </c:pt>
                <c:pt idx="517">
                  <c:v>1.3413255453390191E-2</c:v>
                </c:pt>
                <c:pt idx="518">
                  <c:v>1.3472595214567193E-2</c:v>
                </c:pt>
                <c:pt idx="519">
                  <c:v>1.3532039000671755E-2</c:v>
                </c:pt>
                <c:pt idx="520">
                  <c:v>1.3591586811892988E-2</c:v>
                </c:pt>
                <c:pt idx="521">
                  <c:v>1.3651238648365965E-2</c:v>
                </c:pt>
                <c:pt idx="522">
                  <c:v>1.371099451025278E-2</c:v>
                </c:pt>
                <c:pt idx="523">
                  <c:v>1.3770854397688511E-2</c:v>
                </c:pt>
                <c:pt idx="524">
                  <c:v>1.3830818310835252E-2</c:v>
                </c:pt>
                <c:pt idx="525">
                  <c:v>1.3890886249855091E-2</c:v>
                </c:pt>
                <c:pt idx="526">
                  <c:v>1.395105821488311E-2</c:v>
                </c:pt>
                <c:pt idx="527">
                  <c:v>1.4020493480146889E-2</c:v>
                </c:pt>
                <c:pt idx="528">
                  <c:v>1.4076303092039055E-2</c:v>
                </c:pt>
                <c:pt idx="529">
                  <c:v>1.4132198267664172E-2</c:v>
                </c:pt>
                <c:pt idx="530">
                  <c:v>1.4192786338345828E-2</c:v>
                </c:pt>
                <c:pt idx="531">
                  <c:v>1.4253478435792093E-2</c:v>
                </c:pt>
                <c:pt idx="532">
                  <c:v>1.4314274560219092E-2</c:v>
                </c:pt>
                <c:pt idx="533">
                  <c:v>1.4375174711734886E-2</c:v>
                </c:pt>
                <c:pt idx="534">
                  <c:v>1.4436178890528581E-2</c:v>
                </c:pt>
                <c:pt idx="535">
                  <c:v>1.4497287096708241E-2</c:v>
                </c:pt>
                <c:pt idx="536">
                  <c:v>1.4558499330517007E-2</c:v>
                </c:pt>
                <c:pt idx="537">
                  <c:v>1.4619815592008905E-2</c:v>
                </c:pt>
                <c:pt idx="538">
                  <c:v>1.4681235881427076E-2</c:v>
                </c:pt>
                <c:pt idx="539">
                  <c:v>1.4742760198852569E-2</c:v>
                </c:pt>
                <c:pt idx="540">
                  <c:v>1.4804388544528518E-2</c:v>
                </c:pt>
                <c:pt idx="541">
                  <c:v>1.489200118629741E-2</c:v>
                </c:pt>
                <c:pt idx="542">
                  <c:v>1.4953877112854341E-2</c:v>
                </c:pt>
                <c:pt idx="543">
                  <c:v>1.5015857038647162E-2</c:v>
                </c:pt>
                <c:pt idx="544">
                  <c:v>1.5077940963675873E-2</c:v>
                </c:pt>
                <c:pt idx="545">
                  <c:v>1.514012888802152E-2</c:v>
                </c:pt>
                <c:pt idx="546">
                  <c:v>1.5202420811765149E-2</c:v>
                </c:pt>
                <c:pt idx="547">
                  <c:v>1.5264816734987807E-2</c:v>
                </c:pt>
                <c:pt idx="548">
                  <c:v>1.5327316657527401E-2</c:v>
                </c:pt>
                <c:pt idx="549">
                  <c:v>1.5389920579708116E-2</c:v>
                </c:pt>
                <c:pt idx="550">
                  <c:v>1.5452628501448906E-2</c:v>
                </c:pt>
                <c:pt idx="551">
                  <c:v>1.5515440422830817E-2</c:v>
                </c:pt>
                <c:pt idx="552">
                  <c:v>1.5578356343934896E-2</c:v>
                </c:pt>
                <c:pt idx="553">
                  <c:v>1.5641376264761142E-2</c:v>
                </c:pt>
                <c:pt idx="554">
                  <c:v>1.5704500185390602E-2</c:v>
                </c:pt>
                <c:pt idx="555">
                  <c:v>1.5767728105904322E-2</c:v>
                </c:pt>
                <c:pt idx="556">
                  <c:v>1.5831060026302302E-2</c:v>
                </c:pt>
                <c:pt idx="557">
                  <c:v>1.5894495946584541E-2</c:v>
                </c:pt>
                <c:pt idx="558">
                  <c:v>1.5958035866913134E-2</c:v>
                </c:pt>
                <c:pt idx="559">
                  <c:v>1.6021679787369125E-2</c:v>
                </c:pt>
                <c:pt idx="560">
                  <c:v>1.6085427707952515E-2</c:v>
                </c:pt>
                <c:pt idx="561">
                  <c:v>1.6149279628663304E-2</c:v>
                </c:pt>
                <c:pt idx="562">
                  <c:v>1.6213235549582539E-2</c:v>
                </c:pt>
                <c:pt idx="563">
                  <c:v>1.6277295470872311E-2</c:v>
                </c:pt>
                <c:pt idx="564">
                  <c:v>1.6341459392451574E-2</c:v>
                </c:pt>
                <c:pt idx="565">
                  <c:v>1.6405727314482421E-2</c:v>
                </c:pt>
                <c:pt idx="566">
                  <c:v>1.6470099236964852E-2</c:v>
                </c:pt>
                <c:pt idx="567">
                  <c:v>1.6534444010645188E-2</c:v>
                </c:pt>
                <c:pt idx="568">
                  <c:v>1.6598301538299776E-2</c:v>
                </c:pt>
                <c:pt idx="569">
                  <c:v>1.6661630969766472E-2</c:v>
                </c:pt>
                <c:pt idx="570">
                  <c:v>1.6724432304883186E-2</c:v>
                </c:pt>
                <c:pt idx="571">
                  <c:v>1.6786705543244684E-2</c:v>
                </c:pt>
                <c:pt idx="572">
                  <c:v>1.6848450684688876E-2</c:v>
                </c:pt>
                <c:pt idx="573">
                  <c:v>1.6909667728972622E-2</c:v>
                </c:pt>
                <c:pt idx="574">
                  <c:v>1.697035667569069E-2</c:v>
                </c:pt>
                <c:pt idx="575">
                  <c:v>1.7030517524680988E-2</c:v>
                </c:pt>
                <c:pt idx="576">
                  <c:v>1.7090150275700378E-2</c:v>
                </c:pt>
                <c:pt idx="577">
                  <c:v>1.7149254928424673E-2</c:v>
                </c:pt>
                <c:pt idx="578">
                  <c:v>1.7207831482691782E-2</c:v>
                </c:pt>
                <c:pt idx="579">
                  <c:v>1.7282368213259458E-2</c:v>
                </c:pt>
                <c:pt idx="580">
                  <c:v>1.7339737684238798E-2</c:v>
                </c:pt>
                <c:pt idx="581">
                  <c:v>1.7396579055788397E-2</c:v>
                </c:pt>
                <c:pt idx="582">
                  <c:v>1.7452892327746161E-2</c:v>
                </c:pt>
                <c:pt idx="583">
                  <c:v>1.7508677499868952E-2</c:v>
                </c:pt>
                <c:pt idx="584">
                  <c:v>1.7563934571913631E-2</c:v>
                </c:pt>
                <c:pt idx="585">
                  <c:v>1.7618663543718105E-2</c:v>
                </c:pt>
                <c:pt idx="586">
                  <c:v>1.7672864414877143E-2</c:v>
                </c:pt>
                <c:pt idx="587">
                  <c:v>1.7726537185228652E-2</c:v>
                </c:pt>
                <c:pt idx="588">
                  <c:v>1.7779681854529494E-2</c:v>
                </c:pt>
                <c:pt idx="589">
                  <c:v>1.7832298422617576E-2</c:v>
                </c:pt>
                <c:pt idx="590">
                  <c:v>1.7884386889168713E-2</c:v>
                </c:pt>
                <c:pt idx="591">
                  <c:v>1.7935947254101858E-2</c:v>
                </c:pt>
                <c:pt idx="592">
                  <c:v>1.7986979517092827E-2</c:v>
                </c:pt>
                <c:pt idx="593">
                  <c:v>1.8037483677817434E-2</c:v>
                </c:pt>
                <c:pt idx="594">
                  <c:v>1.8087459736275679E-2</c:v>
                </c:pt>
                <c:pt idx="595">
                  <c:v>1.8152733232352336E-2</c:v>
                </c:pt>
                <c:pt idx="596">
                  <c:v>1.8185827545096345E-2</c:v>
                </c:pt>
                <c:pt idx="597">
                  <c:v>1.8234219295053533E-2</c:v>
                </c:pt>
                <c:pt idx="598">
                  <c:v>1.8282082941771804E-2</c:v>
                </c:pt>
                <c:pt idx="599">
                  <c:v>1.8329418485089066E-2</c:v>
                </c:pt>
                <c:pt idx="600">
                  <c:v>1.837622592476218E-2</c:v>
                </c:pt>
                <c:pt idx="601">
                  <c:v>1.8422505260548006E-2</c:v>
                </c:pt>
                <c:pt idx="602">
                  <c:v>1.8468256492284452E-2</c:v>
                </c:pt>
                <c:pt idx="603">
                  <c:v>1.8513479619809425E-2</c:v>
                </c:pt>
                <c:pt idx="604">
                  <c:v>1.8558174642879788E-2</c:v>
                </c:pt>
                <c:pt idx="605">
                  <c:v>1.8602341561333446E-2</c:v>
                </c:pt>
                <c:pt idx="606">
                  <c:v>1.8645980374927262E-2</c:v>
                </c:pt>
                <c:pt idx="607">
                  <c:v>1.8689091083499143E-2</c:v>
                </c:pt>
                <c:pt idx="608">
                  <c:v>1.8731673686886996E-2</c:v>
                </c:pt>
                <c:pt idx="609">
                  <c:v>1.8773728184847682E-2</c:v>
                </c:pt>
                <c:pt idx="610">
                  <c:v>1.8815254577300156E-2</c:v>
                </c:pt>
                <c:pt idx="611">
                  <c:v>1.8856252863920231E-2</c:v>
                </c:pt>
                <c:pt idx="612">
                  <c:v>1.8896723044626862E-2</c:v>
                </c:pt>
                <c:pt idx="613">
                  <c:v>1.8936665119257956E-2</c:v>
                </c:pt>
                <c:pt idx="614">
                  <c:v>1.8976079087651421E-2</c:v>
                </c:pt>
                <c:pt idx="615">
                  <c:v>1.9014964949483071E-2</c:v>
                </c:pt>
                <c:pt idx="616">
                  <c:v>1.9053322704752906E-2</c:v>
                </c:pt>
                <c:pt idx="617">
                  <c:v>1.9091152353217788E-2</c:v>
                </c:pt>
                <c:pt idx="618">
                  <c:v>1.9128453894715625E-2</c:v>
                </c:pt>
                <c:pt idx="619">
                  <c:v>1.916526987513989E-2</c:v>
                </c:pt>
                <c:pt idx="620">
                  <c:v>1.9201853270406355E-2</c:v>
                </c:pt>
                <c:pt idx="621">
                  <c:v>1.9238246626408495E-2</c:v>
                </c:pt>
                <c:pt idx="622">
                  <c:v>1.927444994314631E-2</c:v>
                </c:pt>
                <c:pt idx="623">
                  <c:v>1.93104632206198E-2</c:v>
                </c:pt>
                <c:pt idx="624">
                  <c:v>1.9346286458585826E-2</c:v>
                </c:pt>
                <c:pt idx="625">
                  <c:v>1.9381919657206481E-2</c:v>
                </c:pt>
                <c:pt idx="626">
                  <c:v>1.9417362816319672E-2</c:v>
                </c:pt>
                <c:pt idx="627">
                  <c:v>1.9452615935844353E-2</c:v>
                </c:pt>
                <c:pt idx="628">
                  <c:v>1.9487679015699477E-2</c:v>
                </c:pt>
                <c:pt idx="629">
                  <c:v>1.9522552055966091E-2</c:v>
                </c:pt>
                <c:pt idx="630">
                  <c:v>1.9557235056563149E-2</c:v>
                </c:pt>
                <c:pt idx="631">
                  <c:v>1.9602599629002054E-2</c:v>
                </c:pt>
                <c:pt idx="632">
                  <c:v>1.9636851934642378E-2</c:v>
                </c:pt>
                <c:pt idx="633">
                  <c:v>1.967091418632198E-2</c:v>
                </c:pt>
                <c:pt idx="634">
                  <c:v>1.9704786383878774E-2</c:v>
                </c:pt>
                <c:pt idx="635">
                  <c:v>1.9738468527204699E-2</c:v>
                </c:pt>
                <c:pt idx="636">
                  <c:v>1.977196061605661E-2</c:v>
                </c:pt>
                <c:pt idx="637">
                  <c:v>1.9805262650353466E-2</c:v>
                </c:pt>
                <c:pt idx="638">
                  <c:v>1.9838374629906157E-2</c:v>
                </c:pt>
                <c:pt idx="639">
                  <c:v>1.9871296554552591E-2</c:v>
                </c:pt>
                <c:pt idx="640">
                  <c:v>1.9904028424157692E-2</c:v>
                </c:pt>
                <c:pt idx="641">
                  <c:v>1.9936570238532351E-2</c:v>
                </c:pt>
                <c:pt idx="642">
                  <c:v>1.9968921997568504E-2</c:v>
                </c:pt>
                <c:pt idx="643">
                  <c:v>2.000108370110406E-2</c:v>
                </c:pt>
                <c:pt idx="644">
                  <c:v>2.0033055348976928E-2</c:v>
                </c:pt>
                <c:pt idx="645">
                  <c:v>2.0064836941025014E-2</c:v>
                </c:pt>
                <c:pt idx="646">
                  <c:v>2.0108802952637506E-2</c:v>
                </c:pt>
                <c:pt idx="647">
                  <c:v>2.0140119526574907E-2</c:v>
                </c:pt>
                <c:pt idx="648">
                  <c:v>2.017124605978915E-2</c:v>
                </c:pt>
                <c:pt idx="649">
                  <c:v>2.0202182552280235E-2</c:v>
                </c:pt>
                <c:pt idx="650">
                  <c:v>2.0232929004048161E-2</c:v>
                </c:pt>
                <c:pt idx="651">
                  <c:v>2.0263485414930837E-2</c:v>
                </c:pt>
                <c:pt idx="652">
                  <c:v>2.0293851784928263E-2</c:v>
                </c:pt>
                <c:pt idx="653">
                  <c:v>2.0324028114040438E-2</c:v>
                </c:pt>
                <c:pt idx="654">
                  <c:v>2.0354014402105269E-2</c:v>
                </c:pt>
                <c:pt idx="655">
                  <c:v>2.0383810649203804E-2</c:v>
                </c:pt>
                <c:pt idx="656">
                  <c:v>2.0413416855254995E-2</c:v>
                </c:pt>
                <c:pt idx="657">
                  <c:v>2.0442833020177797E-2</c:v>
                </c:pt>
                <c:pt idx="658">
                  <c:v>2.047205914397221E-2</c:v>
                </c:pt>
                <c:pt idx="659">
                  <c:v>2.0501095226557187E-2</c:v>
                </c:pt>
                <c:pt idx="660">
                  <c:v>2.0529941267851681E-2</c:v>
                </c:pt>
                <c:pt idx="661">
                  <c:v>2.0558597267855694E-2</c:v>
                </c:pt>
                <c:pt idx="662">
                  <c:v>2.0587063226488178E-2</c:v>
                </c:pt>
                <c:pt idx="663">
                  <c:v>2.0615339143911227E-2</c:v>
                </c:pt>
                <c:pt idx="664">
                  <c:v>2.0643425019719608E-2</c:v>
                </c:pt>
                <c:pt idx="665">
                  <c:v>2.0671320854156461E-2</c:v>
                </c:pt>
                <c:pt idx="666">
                  <c:v>2.0699026646978647E-2</c:v>
                </c:pt>
                <c:pt idx="667">
                  <c:v>2.0726542398348258E-2</c:v>
                </c:pt>
                <c:pt idx="668">
                  <c:v>2.0753868108103202E-2</c:v>
                </c:pt>
                <c:pt idx="669">
                  <c:v>2.0781003776162432E-2</c:v>
                </c:pt>
                <c:pt idx="670">
                  <c:v>2.0807949526040481E-2</c:v>
                </c:pt>
                <c:pt idx="671">
                  <c:v>2.0834725849803171E-2</c:v>
                </c:pt>
                <c:pt idx="672">
                  <c:v>2.0861348425367243E-2</c:v>
                </c:pt>
                <c:pt idx="673">
                  <c:v>2.0887817252570606E-2</c:v>
                </c:pt>
                <c:pt idx="674">
                  <c:v>2.0914132331494306E-2</c:v>
                </c:pt>
                <c:pt idx="675">
                  <c:v>2.094029366197625E-2</c:v>
                </c:pt>
                <c:pt idx="676">
                  <c:v>2.0966301244097485E-2</c:v>
                </c:pt>
                <c:pt idx="677">
                  <c:v>2.0992155077776964E-2</c:v>
                </c:pt>
                <c:pt idx="678">
                  <c:v>2.1017855162933641E-2</c:v>
                </c:pt>
                <c:pt idx="679">
                  <c:v>2.1043401499648562E-2</c:v>
                </c:pt>
                <c:pt idx="680">
                  <c:v>2.1068794087840681E-2</c:v>
                </c:pt>
                <c:pt idx="681">
                  <c:v>2.1094032927347905E-2</c:v>
                </c:pt>
                <c:pt idx="682">
                  <c:v>2.1119118018332328E-2</c:v>
                </c:pt>
                <c:pt idx="683">
                  <c:v>2.1144049360712902E-2</c:v>
                </c:pt>
                <c:pt idx="684">
                  <c:v>2.1168826954408582E-2</c:v>
                </c:pt>
                <c:pt idx="685">
                  <c:v>2.119345079933832E-2</c:v>
                </c:pt>
                <c:pt idx="686">
                  <c:v>2.1217920895583164E-2</c:v>
                </c:pt>
                <c:pt idx="687">
                  <c:v>2.1242237243143114E-2</c:v>
                </c:pt>
                <c:pt idx="688">
                  <c:v>2.1266399841856076E-2</c:v>
                </c:pt>
                <c:pt idx="689">
                  <c:v>2.1290408691722051E-2</c:v>
                </c:pt>
                <c:pt idx="690">
                  <c:v>2.1314263792741039E-2</c:v>
                </c:pt>
                <c:pt idx="691">
                  <c:v>2.1337965144994087E-2</c:v>
                </c:pt>
                <c:pt idx="692">
                  <c:v>2.1361512748157008E-2</c:v>
                </c:pt>
                <c:pt idx="693">
                  <c:v>2.1384906602472942E-2</c:v>
                </c:pt>
                <c:pt idx="694">
                  <c:v>2.1408146707860842E-2</c:v>
                </c:pt>
                <c:pt idx="695">
                  <c:v>2.1431233064158617E-2</c:v>
                </c:pt>
                <c:pt idx="696">
                  <c:v>2.1454165671447312E-2</c:v>
                </c:pt>
                <c:pt idx="697">
                  <c:v>2.1476944529807973E-2</c:v>
                </c:pt>
                <c:pt idx="698">
                  <c:v>2.1499569638916416E-2</c:v>
                </c:pt>
                <c:pt idx="699">
                  <c:v>2.1522040999015779E-2</c:v>
                </c:pt>
                <c:pt idx="700">
                  <c:v>2.154435860994397E-2</c:v>
                </c:pt>
                <c:pt idx="701">
                  <c:v>2.1566522471700988E-2</c:v>
                </c:pt>
                <c:pt idx="702">
                  <c:v>2.1588532584205788E-2</c:v>
                </c:pt>
                <c:pt idx="703">
                  <c:v>2.1610388947539416E-2</c:v>
                </c:pt>
                <c:pt idx="704">
                  <c:v>2.1632091561620825E-2</c:v>
                </c:pt>
                <c:pt idx="705">
                  <c:v>2.1653640426450016E-2</c:v>
                </c:pt>
                <c:pt idx="706">
                  <c:v>2.1675035541864895E-2</c:v>
                </c:pt>
                <c:pt idx="707">
                  <c:v>2.1696276908027556E-2</c:v>
                </c:pt>
                <c:pt idx="708">
                  <c:v>2.1717364524775906E-2</c:v>
                </c:pt>
                <c:pt idx="709">
                  <c:v>2.1738298392190991E-2</c:v>
                </c:pt>
                <c:pt idx="710">
                  <c:v>2.1759078510191765E-2</c:v>
                </c:pt>
                <c:pt idx="711">
                  <c:v>2.1779704878697181E-2</c:v>
                </c:pt>
                <c:pt idx="712">
                  <c:v>2.1800177497788287E-2</c:v>
                </c:pt>
                <c:pt idx="713">
                  <c:v>2.1820496367384035E-2</c:v>
                </c:pt>
                <c:pt idx="714">
                  <c:v>2.1840661487403379E-2</c:v>
                </c:pt>
                <c:pt idx="715">
                  <c:v>2.1860672857927366E-2</c:v>
                </c:pt>
                <c:pt idx="716">
                  <c:v>2.1880530478793903E-2</c:v>
                </c:pt>
                <c:pt idx="717">
                  <c:v>2.1900234350165082E-2</c:v>
                </c:pt>
                <c:pt idx="718">
                  <c:v>2.1919784471959858E-2</c:v>
                </c:pt>
                <c:pt idx="719">
                  <c:v>2.1939180844016137E-2</c:v>
                </c:pt>
                <c:pt idx="720">
                  <c:v>2.1958423466414967E-2</c:v>
                </c:pt>
                <c:pt idx="721">
                  <c:v>2.1977512339156346E-2</c:v>
                </c:pt>
                <c:pt idx="722">
                  <c:v>2.1996447462078184E-2</c:v>
                </c:pt>
                <c:pt idx="723">
                  <c:v>2.2015222285344249E-2</c:v>
                </c:pt>
                <c:pt idx="724">
                  <c:v>2.203382824722544E-2</c:v>
                </c:pt>
                <c:pt idx="725">
                  <c:v>2.2052265296176321E-2</c:v>
                </c:pt>
                <c:pt idx="726">
                  <c:v>2.2070533432196893E-2</c:v>
                </c:pt>
                <c:pt idx="727">
                  <c:v>2.2088632655206109E-2</c:v>
                </c:pt>
                <c:pt idx="728">
                  <c:v>2.2106562965285015E-2</c:v>
                </c:pt>
                <c:pt idx="729">
                  <c:v>2.2124324362352565E-2</c:v>
                </c:pt>
                <c:pt idx="730">
                  <c:v>2.2141916846246668E-2</c:v>
                </c:pt>
                <c:pt idx="731">
                  <c:v>2.215934041721046E-2</c:v>
                </c:pt>
                <c:pt idx="732">
                  <c:v>2.2176595075000805E-2</c:v>
                </c:pt>
                <c:pt idx="733">
                  <c:v>2.2193680819698747E-2</c:v>
                </c:pt>
                <c:pt idx="734">
                  <c:v>2.2210597651304287E-2</c:v>
                </c:pt>
                <c:pt idx="735">
                  <c:v>2.2229724340564472E-2</c:v>
                </c:pt>
                <c:pt idx="736">
                  <c:v>2.2246279215346609E-2</c:v>
                </c:pt>
                <c:pt idx="737">
                  <c:v>2.2262665176874252E-2</c:v>
                </c:pt>
                <c:pt idx="738">
                  <c:v>2.2278882225228447E-2</c:v>
                </c:pt>
                <c:pt idx="739">
                  <c:v>2.2294930360247101E-2</c:v>
                </c:pt>
                <c:pt idx="740">
                  <c:v>2.231080958201126E-2</c:v>
                </c:pt>
                <c:pt idx="741">
                  <c:v>2.2326519890439878E-2</c:v>
                </c:pt>
                <c:pt idx="742">
                  <c:v>2.2342061285614001E-2</c:v>
                </c:pt>
                <c:pt idx="743">
                  <c:v>2.2357433767290491E-2</c:v>
                </c:pt>
                <c:pt idx="744">
                  <c:v>2.2372637335712486E-2</c:v>
                </c:pt>
                <c:pt idx="745">
                  <c:v>2.2387671990798941E-2</c:v>
                </c:pt>
                <c:pt idx="746">
                  <c:v>2.2402537732387762E-2</c:v>
                </c:pt>
                <c:pt idx="747">
                  <c:v>2.2417234560559995E-2</c:v>
                </c:pt>
                <c:pt idx="748">
                  <c:v>2.2431762475315642E-2</c:v>
                </c:pt>
                <c:pt idx="749">
                  <c:v>2.2446121476492609E-2</c:v>
                </c:pt>
                <c:pt idx="750">
                  <c:v>2.2460311564252988E-2</c:v>
                </c:pt>
                <c:pt idx="751">
                  <c:v>2.2474332738515734E-2</c:v>
                </c:pt>
                <c:pt idx="752">
                  <c:v>2.2488184999199801E-2</c:v>
                </c:pt>
                <c:pt idx="753">
                  <c:v>2.2501868346386233E-2</c:v>
                </c:pt>
                <c:pt idx="754">
                  <c:v>2.2515382779993987E-2</c:v>
                </c:pt>
                <c:pt idx="755">
                  <c:v>2.252872830002306E-2</c:v>
                </c:pt>
                <c:pt idx="756">
                  <c:v>2.2541904906392407E-2</c:v>
                </c:pt>
                <c:pt idx="757">
                  <c:v>2.2554912599183075E-2</c:v>
                </c:pt>
                <c:pt idx="758">
                  <c:v>2.2567751378395062E-2</c:v>
                </c:pt>
                <c:pt idx="759">
                  <c:v>2.2580421243866278E-2</c:v>
                </c:pt>
                <c:pt idx="760">
                  <c:v>2.2592922195677767E-2</c:v>
                </c:pt>
                <c:pt idx="761">
                  <c:v>2.2605254233748484E-2</c:v>
                </c:pt>
                <c:pt idx="762">
                  <c:v>2.2617417358078429E-2</c:v>
                </c:pt>
                <c:pt idx="763">
                  <c:v>2.2629411568829694E-2</c:v>
                </c:pt>
                <c:pt idx="764">
                  <c:v>2.2641236865678094E-2</c:v>
                </c:pt>
                <c:pt idx="765">
                  <c:v>2.2652893248866768E-2</c:v>
                </c:pt>
                <c:pt idx="766">
                  <c:v>2.2664380718233623E-2</c:v>
                </c:pt>
                <c:pt idx="767">
                  <c:v>2.267569927377866E-2</c:v>
                </c:pt>
                <c:pt idx="768">
                  <c:v>2.2686848915582924E-2</c:v>
                </c:pt>
                <c:pt idx="769">
                  <c:v>2.269782964356537E-2</c:v>
                </c:pt>
                <c:pt idx="770">
                  <c:v>2.2708641457644951E-2</c:v>
                </c:pt>
                <c:pt idx="771">
                  <c:v>2.2719284357902714E-2</c:v>
                </c:pt>
                <c:pt idx="772">
                  <c:v>2.2729758344257611E-2</c:v>
                </c:pt>
                <c:pt idx="773">
                  <c:v>2.2740063416709644E-2</c:v>
                </c:pt>
                <c:pt idx="774">
                  <c:v>2.2750199575339858E-2</c:v>
                </c:pt>
                <c:pt idx="775">
                  <c:v>2.2760246960655817E-2</c:v>
                </c:pt>
                <c:pt idx="776">
                  <c:v>2.2770310323516618E-2</c:v>
                </c:pt>
                <c:pt idx="777">
                  <c:v>2.2780390294948605E-2</c:v>
                </c:pt>
                <c:pt idx="778">
                  <c:v>2.2790486875032823E-2</c:v>
                </c:pt>
                <c:pt idx="779">
                  <c:v>2.2800600063526133E-2</c:v>
                </c:pt>
                <c:pt idx="780">
                  <c:v>2.2810729860752721E-2</c:v>
                </c:pt>
                <c:pt idx="781">
                  <c:v>2.2820876266469448E-2</c:v>
                </c:pt>
                <c:pt idx="782">
                  <c:v>2.2831039280757359E-2</c:v>
                </c:pt>
                <c:pt idx="783">
                  <c:v>2.2841218903616456E-2</c:v>
                </c:pt>
                <c:pt idx="784">
                  <c:v>2.2851415135127784E-2</c:v>
                </c:pt>
                <c:pt idx="785">
                  <c:v>2.2861627975129251E-2</c:v>
                </c:pt>
                <c:pt idx="786">
                  <c:v>2.2871857423701902E-2</c:v>
                </c:pt>
                <c:pt idx="787">
                  <c:v>2.2882103480926785E-2</c:v>
                </c:pt>
                <c:pt idx="788">
                  <c:v>2.2892366146722853E-2</c:v>
                </c:pt>
                <c:pt idx="789">
                  <c:v>2.2902645421090106E-2</c:v>
                </c:pt>
                <c:pt idx="790">
                  <c:v>2.2912941304028545E-2</c:v>
                </c:pt>
                <c:pt idx="791">
                  <c:v>2.2923253795538168E-2</c:v>
                </c:pt>
                <c:pt idx="792">
                  <c:v>2.2933582895700022E-2</c:v>
                </c:pt>
                <c:pt idx="793">
                  <c:v>2.2943928604433061E-2</c:v>
                </c:pt>
                <c:pt idx="794">
                  <c:v>2.2954290921737286E-2</c:v>
                </c:pt>
                <c:pt idx="795">
                  <c:v>2.2964669847693742E-2</c:v>
                </c:pt>
                <c:pt idx="796">
                  <c:v>2.297506538205929E-2</c:v>
                </c:pt>
                <c:pt idx="797">
                  <c:v>2.2985477525158116E-2</c:v>
                </c:pt>
                <c:pt idx="798">
                  <c:v>2.2995906276909173E-2</c:v>
                </c:pt>
                <c:pt idx="799">
                  <c:v>2.3006351637231415E-2</c:v>
                </c:pt>
                <c:pt idx="800">
                  <c:v>2.3016813606124842E-2</c:v>
                </c:pt>
                <c:pt idx="801">
                  <c:v>2.3027292183589454E-2</c:v>
                </c:pt>
                <c:pt idx="802">
                  <c:v>2.3037787369625251E-2</c:v>
                </c:pt>
                <c:pt idx="803">
                  <c:v>2.304829916431328E-2</c:v>
                </c:pt>
                <c:pt idx="804">
                  <c:v>2.3058827567653539E-2</c:v>
                </c:pt>
                <c:pt idx="805">
                  <c:v>2.3069372579483938E-2</c:v>
                </c:pt>
                <c:pt idx="806">
                  <c:v>2.3079934200047614E-2</c:v>
                </c:pt>
                <c:pt idx="807">
                  <c:v>2.3090512429182475E-2</c:v>
                </c:pt>
                <c:pt idx="808">
                  <c:v>2.3101107266969567E-2</c:v>
                </c:pt>
                <c:pt idx="809">
                  <c:v>2.3111718713327845E-2</c:v>
                </c:pt>
                <c:pt idx="810">
                  <c:v>2.3122346768257307E-2</c:v>
                </c:pt>
                <c:pt idx="811">
                  <c:v>2.3132991431839001E-2</c:v>
                </c:pt>
                <c:pt idx="812">
                  <c:v>2.3143652704072926E-2</c:v>
                </c:pt>
                <c:pt idx="813">
                  <c:v>2.3154330584878036E-2</c:v>
                </c:pt>
                <c:pt idx="814">
                  <c:v>2.3165025074335377E-2</c:v>
                </c:pt>
                <c:pt idx="815">
                  <c:v>2.3175736172363903E-2</c:v>
                </c:pt>
                <c:pt idx="816">
                  <c:v>2.3186463879044661E-2</c:v>
                </c:pt>
                <c:pt idx="817">
                  <c:v>2.319720819437765E-2</c:v>
                </c:pt>
                <c:pt idx="818">
                  <c:v>2.3207969118281824E-2</c:v>
                </c:pt>
                <c:pt idx="819">
                  <c:v>2.3218746650919275E-2</c:v>
                </c:pt>
                <c:pt idx="820">
                  <c:v>2.3229540792127912E-2</c:v>
                </c:pt>
                <c:pt idx="821">
                  <c:v>2.3240351541826687E-2</c:v>
                </c:pt>
                <c:pt idx="822">
                  <c:v>2.3251178900339786E-2</c:v>
                </c:pt>
                <c:pt idx="823">
                  <c:v>2.326202286742407E-2</c:v>
                </c:pt>
                <c:pt idx="824">
                  <c:v>2.3272883443160586E-2</c:v>
                </c:pt>
                <c:pt idx="825">
                  <c:v>2.3283760627549333E-2</c:v>
                </c:pt>
                <c:pt idx="826">
                  <c:v>2.3294654420509264E-2</c:v>
                </c:pt>
                <c:pt idx="827">
                  <c:v>2.3305530197043067E-2</c:v>
                </c:pt>
                <c:pt idx="828">
                  <c:v>2.3316313379903031E-2</c:v>
                </c:pt>
                <c:pt idx="829">
                  <c:v>2.3327001305584183E-2</c:v>
                </c:pt>
                <c:pt idx="830">
                  <c:v>2.3337593974086523E-2</c:v>
                </c:pt>
                <c:pt idx="831">
                  <c:v>2.3348091385491099E-2</c:v>
                </c:pt>
                <c:pt idx="832">
                  <c:v>2.3358493539716862E-2</c:v>
                </c:pt>
                <c:pt idx="833">
                  <c:v>2.3368800436682768E-2</c:v>
                </c:pt>
                <c:pt idx="834">
                  <c:v>2.3379012076550909E-2</c:v>
                </c:pt>
                <c:pt idx="835">
                  <c:v>2.3389128459240238E-2</c:v>
                </c:pt>
                <c:pt idx="836">
                  <c:v>2.339914958466971E-2</c:v>
                </c:pt>
                <c:pt idx="837">
                  <c:v>2.3409075452920369E-2</c:v>
                </c:pt>
                <c:pt idx="838">
                  <c:v>2.3418906063911171E-2</c:v>
                </c:pt>
                <c:pt idx="839">
                  <c:v>2.3428641417723162E-2</c:v>
                </c:pt>
                <c:pt idx="840">
                  <c:v>2.3438281514194248E-2</c:v>
                </c:pt>
                <c:pt idx="841">
                  <c:v>2.3447826353486523E-2</c:v>
                </c:pt>
                <c:pt idx="842">
                  <c:v>2.345727593551894E-2</c:v>
                </c:pt>
                <c:pt idx="843">
                  <c:v>2.3466630260372545E-2</c:v>
                </c:pt>
                <c:pt idx="844">
                  <c:v>2.3475889327885247E-2</c:v>
                </c:pt>
                <c:pt idx="845">
                  <c:v>2.348505313813809E-2</c:v>
                </c:pt>
                <c:pt idx="846">
                  <c:v>2.3494121691131076E-2</c:v>
                </c:pt>
                <c:pt idx="847">
                  <c:v>2.3503094986864204E-2</c:v>
                </c:pt>
                <c:pt idx="848">
                  <c:v>2.3511973025256427E-2</c:v>
                </c:pt>
                <c:pt idx="849">
                  <c:v>2.3520755806388793E-2</c:v>
                </c:pt>
                <c:pt idx="850">
                  <c:v>2.3529443330180255E-2</c:v>
                </c:pt>
                <c:pt idx="851">
                  <c:v>2.3538035596549767E-2</c:v>
                </c:pt>
                <c:pt idx="852">
                  <c:v>2.3546532605821513E-2</c:v>
                </c:pt>
                <c:pt idx="853">
                  <c:v>2.3554934357590263E-2</c:v>
                </c:pt>
                <c:pt idx="854">
                  <c:v>2.3563240852099154E-2</c:v>
                </c:pt>
                <c:pt idx="855">
                  <c:v>2.3571452089267142E-2</c:v>
                </c:pt>
                <c:pt idx="856">
                  <c:v>2.3579568069094226E-2</c:v>
                </c:pt>
                <c:pt idx="857">
                  <c:v>2.3587588791499359E-2</c:v>
                </c:pt>
                <c:pt idx="858">
                  <c:v>2.3595514256563588E-2</c:v>
                </c:pt>
                <c:pt idx="859">
                  <c:v>2.3603344464286913E-2</c:v>
                </c:pt>
                <c:pt idx="860">
                  <c:v>2.3611079414669334E-2</c:v>
                </c:pt>
                <c:pt idx="861">
                  <c:v>2.3618719107629804E-2</c:v>
                </c:pt>
                <c:pt idx="862">
                  <c:v>2.3626263543249371E-2</c:v>
                </c:pt>
                <c:pt idx="863">
                  <c:v>2.3633712721446987E-2</c:v>
                </c:pt>
                <c:pt idx="864">
                  <c:v>2.3641066642303699E-2</c:v>
                </c:pt>
                <c:pt idx="865">
                  <c:v>2.3648325305657414E-2</c:v>
                </c:pt>
                <c:pt idx="866">
                  <c:v>2.3655488711670225E-2</c:v>
                </c:pt>
                <c:pt idx="867">
                  <c:v>2.3662556860261086E-2</c:v>
                </c:pt>
                <c:pt idx="868">
                  <c:v>2.3669529751511043E-2</c:v>
                </c:pt>
                <c:pt idx="869">
                  <c:v>2.3676407385176956E-2</c:v>
                </c:pt>
                <c:pt idx="870">
                  <c:v>2.3683189761501966E-2</c:v>
                </c:pt>
                <c:pt idx="871">
                  <c:v>2.3689876880405025E-2</c:v>
                </c:pt>
                <c:pt idx="872">
                  <c:v>2.3696468741805088E-2</c:v>
                </c:pt>
                <c:pt idx="873">
                  <c:v>2.3702965345864246E-2</c:v>
                </c:pt>
                <c:pt idx="874">
                  <c:v>2.3709366692339362E-2</c:v>
                </c:pt>
                <c:pt idx="875">
                  <c:v>2.3715672781473573E-2</c:v>
                </c:pt>
                <c:pt idx="876">
                  <c:v>2.3721883613104788E-2</c:v>
                </c:pt>
                <c:pt idx="877">
                  <c:v>2.3727999187314053E-2</c:v>
                </c:pt>
                <c:pt idx="878">
                  <c:v>2.3734019503939274E-2</c:v>
                </c:pt>
                <c:pt idx="879">
                  <c:v>2.3739947133606387E-2</c:v>
                </c:pt>
                <c:pt idx="880">
                  <c:v>2.3745811027100494E-2</c:v>
                </c:pt>
                <c:pt idx="881">
                  <c:v>2.3751619436878091E-2</c:v>
                </c:pt>
                <c:pt idx="882">
                  <c:v>2.3757372362939178E-2</c:v>
                </c:pt>
                <c:pt idx="883">
                  <c:v>2.3763069805202708E-2</c:v>
                </c:pt>
                <c:pt idx="884">
                  <c:v>2.3768711763749728E-2</c:v>
                </c:pt>
                <c:pt idx="885">
                  <c:v>2.3774298238499192E-2</c:v>
                </c:pt>
                <c:pt idx="886">
                  <c:v>2.3779829229613192E-2</c:v>
                </c:pt>
                <c:pt idx="887">
                  <c:v>2.3785304736767543E-2</c:v>
                </c:pt>
                <c:pt idx="888">
                  <c:v>2.379072476028643E-2</c:v>
                </c:pt>
                <c:pt idx="889">
                  <c:v>2.3796089300007761E-2</c:v>
                </c:pt>
                <c:pt idx="890">
                  <c:v>2.3801398356012582E-2</c:v>
                </c:pt>
                <c:pt idx="891">
                  <c:v>2.3810439180074198E-2</c:v>
                </c:pt>
                <c:pt idx="892">
                  <c:v>2.3815614164890791E-2</c:v>
                </c:pt>
                <c:pt idx="893">
                  <c:v>2.3820733658804775E-2</c:v>
                </c:pt>
                <c:pt idx="894">
                  <c:v>2.3825797661843156E-2</c:v>
                </c:pt>
                <c:pt idx="895">
                  <c:v>2.3830806174005941E-2</c:v>
                </c:pt>
                <c:pt idx="896">
                  <c:v>2.3835759195266114E-2</c:v>
                </c:pt>
                <c:pt idx="897">
                  <c:v>2.3840656725650687E-2</c:v>
                </c:pt>
                <c:pt idx="898">
                  <c:v>2.3845498765105631E-2</c:v>
                </c:pt>
                <c:pt idx="899">
                  <c:v>2.3850285313684976E-2</c:v>
                </c:pt>
                <c:pt idx="900">
                  <c:v>2.3855016371307679E-2</c:v>
                </c:pt>
                <c:pt idx="901">
                  <c:v>2.3859691938000752E-2</c:v>
                </c:pt>
                <c:pt idx="902">
                  <c:v>2.386431201379121E-2</c:v>
                </c:pt>
                <c:pt idx="903">
                  <c:v>2.3868876598652038E-2</c:v>
                </c:pt>
                <c:pt idx="904">
                  <c:v>2.3873385692529208E-2</c:v>
                </c:pt>
                <c:pt idx="905">
                  <c:v>2.3877839295476749E-2</c:v>
                </c:pt>
                <c:pt idx="906">
                  <c:v>2.388223740749466E-2</c:v>
                </c:pt>
                <c:pt idx="907">
                  <c:v>2.3886861269443171E-2</c:v>
                </c:pt>
                <c:pt idx="908">
                  <c:v>2.3891124059701729E-2</c:v>
                </c:pt>
                <c:pt idx="909">
                  <c:v>2.3895331366000638E-2</c:v>
                </c:pt>
                <c:pt idx="910">
                  <c:v>2.3899483188583037E-2</c:v>
                </c:pt>
                <c:pt idx="911">
                  <c:v>2.390357952736788E-2</c:v>
                </c:pt>
                <c:pt idx="912">
                  <c:v>2.3907620382355166E-2</c:v>
                </c:pt>
                <c:pt idx="913">
                  <c:v>2.3911605753463849E-2</c:v>
                </c:pt>
                <c:pt idx="914">
                  <c:v>2.3915535640774976E-2</c:v>
                </c:pt>
                <c:pt idx="915">
                  <c:v>2.3919410044288547E-2</c:v>
                </c:pt>
                <c:pt idx="916">
                  <c:v>2.3923228964004561E-2</c:v>
                </c:pt>
                <c:pt idx="917">
                  <c:v>2.3926992399841973E-2</c:v>
                </c:pt>
                <c:pt idx="918">
                  <c:v>2.3930700351881828E-2</c:v>
                </c:pt>
                <c:pt idx="919">
                  <c:v>2.3934352820043081E-2</c:v>
                </c:pt>
                <c:pt idx="920">
                  <c:v>2.3937949804406777E-2</c:v>
                </c:pt>
                <c:pt idx="921">
                  <c:v>2.3941491304891871E-2</c:v>
                </c:pt>
                <c:pt idx="922">
                  <c:v>2.3944977321579408E-2</c:v>
                </c:pt>
                <c:pt idx="923">
                  <c:v>2.3948407854469389E-2</c:v>
                </c:pt>
                <c:pt idx="924">
                  <c:v>2.3951782903480767E-2</c:v>
                </c:pt>
                <c:pt idx="925">
                  <c:v>2.3955102468694589E-2</c:v>
                </c:pt>
                <c:pt idx="926">
                  <c:v>2.3958366550029808E-2</c:v>
                </c:pt>
                <c:pt idx="927">
                  <c:v>2.3961575147567471E-2</c:v>
                </c:pt>
                <c:pt idx="928">
                  <c:v>2.3964728261226531E-2</c:v>
                </c:pt>
                <c:pt idx="929">
                  <c:v>2.3967825891006989E-2</c:v>
                </c:pt>
                <c:pt idx="930">
                  <c:v>2.3970873621808053E-2</c:v>
                </c:pt>
                <c:pt idx="931">
                  <c:v>2.3974027828052025E-2</c:v>
                </c:pt>
                <c:pt idx="932">
                  <c:v>2.3977361112293982E-2</c:v>
                </c:pt>
                <c:pt idx="933">
                  <c:v>2.398087347445288E-2</c:v>
                </c:pt>
                <c:pt idx="934">
                  <c:v>2.3984564914609763E-2</c:v>
                </c:pt>
                <c:pt idx="935">
                  <c:v>2.3988435432764632E-2</c:v>
                </c:pt>
                <c:pt idx="936">
                  <c:v>2.3992485028836441E-2</c:v>
                </c:pt>
                <c:pt idx="937">
                  <c:v>2.3996713702906236E-2</c:v>
                </c:pt>
                <c:pt idx="938">
                  <c:v>2.4001121455055063E-2</c:v>
                </c:pt>
                <c:pt idx="939">
                  <c:v>2.400570828512083E-2</c:v>
                </c:pt>
                <c:pt idx="940">
                  <c:v>2.4010474193184583E-2</c:v>
                </c:pt>
                <c:pt idx="941">
                  <c:v>2.4015419179327369E-2</c:v>
                </c:pt>
                <c:pt idx="942">
                  <c:v>2.4020543243387094E-2</c:v>
                </c:pt>
                <c:pt idx="943">
                  <c:v>2.4025846385525851E-2</c:v>
                </c:pt>
                <c:pt idx="944">
                  <c:v>2.403132860574364E-2</c:v>
                </c:pt>
                <c:pt idx="945">
                  <c:v>2.403698990387837E-2</c:v>
                </c:pt>
                <c:pt idx="946">
                  <c:v>2.4042830280173177E-2</c:v>
                </c:pt>
                <c:pt idx="947">
                  <c:v>2.4048849734465971E-2</c:v>
                </c:pt>
                <c:pt idx="948">
                  <c:v>2.4055048266918844E-2</c:v>
                </c:pt>
                <c:pt idx="949">
                  <c:v>2.4061425877288656E-2</c:v>
                </c:pt>
                <c:pt idx="950">
                  <c:v>2.4067982565899593E-2</c:v>
                </c:pt>
                <c:pt idx="951">
                  <c:v>2.4074718332508516E-2</c:v>
                </c:pt>
                <c:pt idx="952">
                  <c:v>2.4081633177277517E-2</c:v>
                </c:pt>
                <c:pt idx="953">
                  <c:v>2.4088727100125551E-2</c:v>
                </c:pt>
                <c:pt idx="954">
                  <c:v>2.4096000101133663E-2</c:v>
                </c:pt>
                <c:pt idx="955">
                  <c:v>2.4103452180220808E-2</c:v>
                </c:pt>
                <c:pt idx="956">
                  <c:v>2.4111083337549077E-2</c:v>
                </c:pt>
                <c:pt idx="957">
                  <c:v>2.4118893572956379E-2</c:v>
                </c:pt>
                <c:pt idx="958">
                  <c:v>2.4126882886604806E-2</c:v>
                </c:pt>
                <c:pt idx="959">
                  <c:v>2.4135051278332265E-2</c:v>
                </c:pt>
                <c:pt idx="960">
                  <c:v>2.4143398748300848E-2</c:v>
                </c:pt>
                <c:pt idx="961">
                  <c:v>2.4151925296510557E-2</c:v>
                </c:pt>
                <c:pt idx="962">
                  <c:v>2.4160630922880344E-2</c:v>
                </c:pt>
                <c:pt idx="963">
                  <c:v>2.4169515627491256E-2</c:v>
                </c:pt>
                <c:pt idx="964">
                  <c:v>2.4178579410424339E-2</c:v>
                </c:pt>
                <c:pt idx="965">
                  <c:v>2.4187822271598547E-2</c:v>
                </c:pt>
                <c:pt idx="966">
                  <c:v>2.4197244210932833E-2</c:v>
                </c:pt>
                <c:pt idx="967">
                  <c:v>2.4206845228670337E-2</c:v>
                </c:pt>
                <c:pt idx="968">
                  <c:v>2.4216625324648966E-2</c:v>
                </c:pt>
                <c:pt idx="969">
                  <c:v>2.4226584499030812E-2</c:v>
                </c:pt>
                <c:pt idx="970">
                  <c:v>2.4236722751653783E-2</c:v>
                </c:pt>
                <c:pt idx="971">
                  <c:v>2.4247040082598925E-2</c:v>
                </c:pt>
                <c:pt idx="972">
                  <c:v>2.4257536491947285E-2</c:v>
                </c:pt>
                <c:pt idx="973">
                  <c:v>2.4268211979698862E-2</c:v>
                </c:pt>
                <c:pt idx="974">
                  <c:v>2.427906654577261E-2</c:v>
                </c:pt>
                <c:pt idx="975">
                  <c:v>2.4290100190330621E-2</c:v>
                </c:pt>
                <c:pt idx="976">
                  <c:v>2.4301312913210804E-2</c:v>
                </c:pt>
                <c:pt idx="977">
                  <c:v>2.4312704714575251E-2</c:v>
                </c:pt>
                <c:pt idx="978">
                  <c:v>2.4324275594423961E-2</c:v>
                </c:pt>
                <c:pt idx="979">
                  <c:v>2.4336025552756935E-2</c:v>
                </c:pt>
                <c:pt idx="980">
                  <c:v>2.4347954589574172E-2</c:v>
                </c:pt>
                <c:pt idx="981">
                  <c:v>2.4360062704875673E-2</c:v>
                </c:pt>
                <c:pt idx="982">
                  <c:v>2.4372348185505155E-2</c:v>
                </c:pt>
                <c:pt idx="983">
                  <c:v>2.4384526653192795E-2</c:v>
                </c:pt>
                <c:pt idx="984">
                  <c:v>2.439638054122395E-2</c:v>
                </c:pt>
                <c:pt idx="985">
                  <c:v>2.4407909849517573E-2</c:v>
                </c:pt>
                <c:pt idx="986">
                  <c:v>2.441911457815471E-2</c:v>
                </c:pt>
                <c:pt idx="987">
                  <c:v>2.442999472697327E-2</c:v>
                </c:pt>
                <c:pt idx="988">
                  <c:v>2.4440550296054298E-2</c:v>
                </c:pt>
                <c:pt idx="989">
                  <c:v>2.4450781285235701E-2</c:v>
                </c:pt>
                <c:pt idx="990">
                  <c:v>2.4460687694679573E-2</c:v>
                </c:pt>
                <c:pt idx="991">
                  <c:v>2.4470269524142774E-2</c:v>
                </c:pt>
                <c:pt idx="992">
                  <c:v>2.4479526773787397E-2</c:v>
                </c:pt>
                <c:pt idx="993">
                  <c:v>2.4488459443451349E-2</c:v>
                </c:pt>
                <c:pt idx="994">
                  <c:v>2.4497067533215677E-2</c:v>
                </c:pt>
                <c:pt idx="995">
                  <c:v>2.4505351042999335E-2</c:v>
                </c:pt>
                <c:pt idx="996">
                  <c:v>2.4513309972802322E-2</c:v>
                </c:pt>
                <c:pt idx="997">
                  <c:v>2.4520944322543592E-2</c:v>
                </c:pt>
                <c:pt idx="998">
                  <c:v>2.4528254092385238E-2</c:v>
                </c:pt>
                <c:pt idx="999">
                  <c:v>2.453523928208412E-2</c:v>
                </c:pt>
                <c:pt idx="1000">
                  <c:v>2.4541899891721286E-2</c:v>
                </c:pt>
                <c:pt idx="1001">
                  <c:v>2.4548235921296735E-2</c:v>
                </c:pt>
                <c:pt idx="1002">
                  <c:v>2.4554247370729421E-2</c:v>
                </c:pt>
                <c:pt idx="1003">
                  <c:v>2.4559934240019343E-2</c:v>
                </c:pt>
                <c:pt idx="1004">
                  <c:v>2.4565296529247549E-2</c:v>
                </c:pt>
                <c:pt idx="1005">
                  <c:v>2.4570334238251945E-2</c:v>
                </c:pt>
                <c:pt idx="1006">
                  <c:v>2.4575047367194625E-2</c:v>
                </c:pt>
                <c:pt idx="1007">
                  <c:v>2.4579435915832448E-2</c:v>
                </c:pt>
                <c:pt idx="1008">
                  <c:v>2.4583499884408555E-2</c:v>
                </c:pt>
                <c:pt idx="1009">
                  <c:v>2.4587239272760852E-2</c:v>
                </c:pt>
                <c:pt idx="1010">
                  <c:v>2.4590654080808294E-2</c:v>
                </c:pt>
                <c:pt idx="1011">
                  <c:v>2.4593744308712973E-2</c:v>
                </c:pt>
                <c:pt idx="1012">
                  <c:v>2.4596509956474888E-2</c:v>
                </c:pt>
                <c:pt idx="1013">
                  <c:v>2.4598951023850901E-2</c:v>
                </c:pt>
                <c:pt idx="1014">
                  <c:v>2.4601067511084151E-2</c:v>
                </c:pt>
                <c:pt idx="1015">
                  <c:v>2.4602859418012546E-2</c:v>
                </c:pt>
                <c:pt idx="1016">
                  <c:v>2.4604326744717131E-2</c:v>
                </c:pt>
                <c:pt idx="1017">
                  <c:v>2.4605469491197907E-2</c:v>
                </c:pt>
                <c:pt idx="1018">
                  <c:v>2.4606287657454873E-2</c:v>
                </c:pt>
                <c:pt idx="1019">
                  <c:v>2.4606781243325937E-2</c:v>
                </c:pt>
                <c:pt idx="1020">
                  <c:v>2.4606950248973192E-2</c:v>
                </c:pt>
                <c:pt idx="1021">
                  <c:v>2.4606794674477683E-2</c:v>
                </c:pt>
                <c:pt idx="1022">
                  <c:v>2.4606314519596273E-2</c:v>
                </c:pt>
                <c:pt idx="1023">
                  <c:v>2.4605509784491053E-2</c:v>
                </c:pt>
                <c:pt idx="1024">
                  <c:v>2.4604380469162024E-2</c:v>
                </c:pt>
                <c:pt idx="1025">
                  <c:v>2.4602926573528139E-2</c:v>
                </c:pt>
                <c:pt idx="1026">
                  <c:v>2.4601148097670444E-2</c:v>
                </c:pt>
                <c:pt idx="1027">
                  <c:v>2.4599045041588941E-2</c:v>
                </c:pt>
                <c:pt idx="1028">
                  <c:v>2.4596617405283627E-2</c:v>
                </c:pt>
                <c:pt idx="1029">
                  <c:v>2.4593865188754505E-2</c:v>
                </c:pt>
                <c:pt idx="1030">
                  <c:v>2.4590788391920526E-2</c:v>
                </c:pt>
                <c:pt idx="1031">
                  <c:v>2.4587387014862738E-2</c:v>
                </c:pt>
                <c:pt idx="1032">
                  <c:v>2.4583661057662187E-2</c:v>
                </c:pt>
                <c:pt idx="1033">
                  <c:v>2.4579610520237827E-2</c:v>
                </c:pt>
                <c:pt idx="1034">
                  <c:v>2.4575235402670703E-2</c:v>
                </c:pt>
                <c:pt idx="1035">
                  <c:v>2.4570680097825148E-2</c:v>
                </c:pt>
                <c:pt idx="1036">
                  <c:v>2.4566133339877227E-2</c:v>
                </c:pt>
                <c:pt idx="1037">
                  <c:v>2.4561596265825214E-2</c:v>
                </c:pt>
                <c:pt idx="1038">
                  <c:v>2.4557068875588062E-2</c:v>
                </c:pt>
                <c:pt idx="1039">
                  <c:v>2.4552551169165771E-2</c:v>
                </c:pt>
                <c:pt idx="1040">
                  <c:v>2.454804314655834E-2</c:v>
                </c:pt>
                <c:pt idx="1041">
                  <c:v>2.4543544807765771E-2</c:v>
                </c:pt>
                <c:pt idx="1042">
                  <c:v>2.4539056152950156E-2</c:v>
                </c:pt>
                <c:pt idx="1043">
                  <c:v>2.4534577181868356E-2</c:v>
                </c:pt>
                <c:pt idx="1044">
                  <c:v>2.4530107894763509E-2</c:v>
                </c:pt>
                <c:pt idx="1045">
                  <c:v>2.452564829131143E-2</c:v>
                </c:pt>
                <c:pt idx="1046">
                  <c:v>2.452119837175526E-2</c:v>
                </c:pt>
                <c:pt idx="1047">
                  <c:v>2.4516124607205647E-2</c:v>
                </c:pt>
                <c:pt idx="1048">
                  <c:v>2.4511695438739212E-2</c:v>
                </c:pt>
                <c:pt idx="1049">
                  <c:v>2.4507275954087637E-2</c:v>
                </c:pt>
                <c:pt idx="1050">
                  <c:v>2.450286615333197E-2</c:v>
                </c:pt>
                <c:pt idx="1051">
                  <c:v>2.4498466036391164E-2</c:v>
                </c:pt>
                <c:pt idx="1052">
                  <c:v>2.449407560326522E-2</c:v>
                </c:pt>
                <c:pt idx="1053">
                  <c:v>2.4489694853954136E-2</c:v>
                </c:pt>
                <c:pt idx="1054">
                  <c:v>2.4485323788620006E-2</c:v>
                </c:pt>
                <c:pt idx="1055">
                  <c:v>2.4480962406938644E-2</c:v>
                </c:pt>
                <c:pt idx="1056">
                  <c:v>2.447661070915319E-2</c:v>
                </c:pt>
                <c:pt idx="1057">
                  <c:v>2.4472268695182597E-2</c:v>
                </c:pt>
                <c:pt idx="1058">
                  <c:v>2.4467936365107912E-2</c:v>
                </c:pt>
                <c:pt idx="1059">
                  <c:v>2.4463613718848087E-2</c:v>
                </c:pt>
                <c:pt idx="1060">
                  <c:v>2.445930075648417E-2</c:v>
                </c:pt>
                <c:pt idx="1061">
                  <c:v>2.4454997477773022E-2</c:v>
                </c:pt>
                <c:pt idx="1062">
                  <c:v>2.4450703883038827E-2</c:v>
                </c:pt>
                <c:pt idx="1063">
                  <c:v>2.4446419972038447E-2</c:v>
                </c:pt>
                <c:pt idx="1064">
                  <c:v>2.4442145744933974E-2</c:v>
                </c:pt>
                <c:pt idx="1065">
                  <c:v>2.4437881201644363E-2</c:v>
                </c:pt>
                <c:pt idx="1066">
                  <c:v>2.4433626342250658E-2</c:v>
                </c:pt>
                <c:pt idx="1067">
                  <c:v>2.4429381166590769E-2</c:v>
                </c:pt>
                <c:pt idx="1068">
                  <c:v>2.4425145674826787E-2</c:v>
                </c:pt>
                <c:pt idx="1069">
                  <c:v>2.4420919866877666E-2</c:v>
                </c:pt>
                <c:pt idx="1070">
                  <c:v>2.4416703742824453E-2</c:v>
                </c:pt>
                <c:pt idx="1071">
                  <c:v>2.4412497302505054E-2</c:v>
                </c:pt>
                <c:pt idx="1072">
                  <c:v>2.4408300546000516E-2</c:v>
                </c:pt>
                <c:pt idx="1073">
                  <c:v>2.4404113473391886E-2</c:v>
                </c:pt>
                <c:pt idx="1074">
                  <c:v>2.4399936084598117E-2</c:v>
                </c:pt>
                <c:pt idx="1075">
                  <c:v>2.4395768379538163E-2</c:v>
                </c:pt>
                <c:pt idx="1076">
                  <c:v>2.4391610358374116E-2</c:v>
                </c:pt>
                <c:pt idx="1077">
                  <c:v>2.438746202102493E-2</c:v>
                </c:pt>
                <c:pt idx="1078">
                  <c:v>2.4383323367571652E-2</c:v>
                </c:pt>
                <c:pt idx="1079">
                  <c:v>2.4379194397933235E-2</c:v>
                </c:pt>
                <c:pt idx="1080">
                  <c:v>2.4375075112028632E-2</c:v>
                </c:pt>
                <c:pt idx="1081">
                  <c:v>2.4370965510100984E-2</c:v>
                </c:pt>
                <c:pt idx="1082">
                  <c:v>2.4366865591826103E-2</c:v>
                </c:pt>
                <c:pt idx="1083">
                  <c:v>2.4362775357447131E-2</c:v>
                </c:pt>
                <c:pt idx="1084">
                  <c:v>2.4358694806801973E-2</c:v>
                </c:pt>
                <c:pt idx="1085">
                  <c:v>2.4354623940133768E-2</c:v>
                </c:pt>
                <c:pt idx="1086">
                  <c:v>2.4350562757280425E-2</c:v>
                </c:pt>
                <c:pt idx="1087">
                  <c:v>2.4346511258160897E-2</c:v>
                </c:pt>
                <c:pt idx="1088">
                  <c:v>2.4342469442937276E-2</c:v>
                </c:pt>
                <c:pt idx="1089">
                  <c:v>2.4338437311528516E-2</c:v>
                </c:pt>
                <c:pt idx="1090">
                  <c:v>2.4334414863853571E-2</c:v>
                </c:pt>
                <c:pt idx="1091">
                  <c:v>2.4330402100155579E-2</c:v>
                </c:pt>
                <c:pt idx="1092">
                  <c:v>2.4326399020110356E-2</c:v>
                </c:pt>
                <c:pt idx="1093">
                  <c:v>2.4322405624042087E-2</c:v>
                </c:pt>
                <c:pt idx="1094">
                  <c:v>2.4318421911707633E-2</c:v>
                </c:pt>
                <c:pt idx="1095">
                  <c:v>2.431444788318804E-2</c:v>
                </c:pt>
                <c:pt idx="1096">
                  <c:v>2.4310483538564354E-2</c:v>
                </c:pt>
                <c:pt idx="1097">
                  <c:v>2.4306528877674483E-2</c:v>
                </c:pt>
                <c:pt idx="1098">
                  <c:v>2.4302583900680519E-2</c:v>
                </c:pt>
                <c:pt idx="1099">
                  <c:v>2.429864860742037E-2</c:v>
                </c:pt>
                <c:pt idx="1100">
                  <c:v>2.4294722997975082E-2</c:v>
                </c:pt>
                <c:pt idx="1101">
                  <c:v>2.4290807072506748E-2</c:v>
                </c:pt>
                <c:pt idx="1102">
                  <c:v>2.4286900830691183E-2</c:v>
                </c:pt>
                <c:pt idx="1103">
                  <c:v>2.4283004272771525E-2</c:v>
                </c:pt>
                <c:pt idx="1104">
                  <c:v>2.4279117398666727E-2</c:v>
                </c:pt>
                <c:pt idx="1105">
                  <c:v>2.4275240208376792E-2</c:v>
                </c:pt>
                <c:pt idx="1106">
                  <c:v>2.4271372701901717E-2</c:v>
                </c:pt>
                <c:pt idx="1107">
                  <c:v>2.4267514879241503E-2</c:v>
                </c:pt>
                <c:pt idx="1108">
                  <c:v>2.4263666740315104E-2</c:v>
                </c:pt>
                <c:pt idx="1109">
                  <c:v>2.4259828285284613E-2</c:v>
                </c:pt>
                <c:pt idx="1110">
                  <c:v>2.4255999514150028E-2</c:v>
                </c:pt>
                <c:pt idx="1111">
                  <c:v>2.4252180426668213E-2</c:v>
                </c:pt>
                <c:pt idx="1112">
                  <c:v>2.4248371023163351E-2</c:v>
                </c:pt>
                <c:pt idx="1113">
                  <c:v>2.4244571303392304E-2</c:v>
                </c:pt>
                <c:pt idx="1114">
                  <c:v>2.4240781267436118E-2</c:v>
                </c:pt>
                <c:pt idx="1115">
                  <c:v>2.4237000915294793E-2</c:v>
                </c:pt>
                <c:pt idx="1116">
                  <c:v>2.4233230247049375E-2</c:v>
                </c:pt>
                <c:pt idx="1117">
                  <c:v>2.4229469262456726E-2</c:v>
                </c:pt>
                <c:pt idx="1118">
                  <c:v>2.4225717961841031E-2</c:v>
                </c:pt>
                <c:pt idx="1119">
                  <c:v>2.4221976344959151E-2</c:v>
                </c:pt>
                <c:pt idx="1120">
                  <c:v>2.4218244411892131E-2</c:v>
                </c:pt>
                <c:pt idx="1121">
                  <c:v>2.4214522162639973E-2</c:v>
                </c:pt>
                <c:pt idx="1122">
                  <c:v>2.4210809597202676E-2</c:v>
                </c:pt>
                <c:pt idx="1123">
                  <c:v>2.420710671558024E-2</c:v>
                </c:pt>
                <c:pt idx="1124">
                  <c:v>2.4203413517772665E-2</c:v>
                </c:pt>
                <c:pt idx="1125">
                  <c:v>2.4199730003779951E-2</c:v>
                </c:pt>
                <c:pt idx="1126">
                  <c:v>2.4196056173602098E-2</c:v>
                </c:pt>
                <c:pt idx="1127">
                  <c:v>2.4192392027239107E-2</c:v>
                </c:pt>
                <c:pt idx="1128">
                  <c:v>2.4188737564690976E-2</c:v>
                </c:pt>
                <c:pt idx="1129">
                  <c:v>2.4185092785876661E-2</c:v>
                </c:pt>
                <c:pt idx="1130">
                  <c:v>2.4181457690958252E-2</c:v>
                </c:pt>
                <c:pt idx="1131">
                  <c:v>2.4177832279773659E-2</c:v>
                </c:pt>
                <c:pt idx="1132">
                  <c:v>2.4174216552566019E-2</c:v>
                </c:pt>
                <c:pt idx="1133">
                  <c:v>2.4170610509011148E-2</c:v>
                </c:pt>
                <c:pt idx="1134">
                  <c:v>2.4167014149271138E-2</c:v>
                </c:pt>
                <c:pt idx="1135">
                  <c:v>2.4163427473427035E-2</c:v>
                </c:pt>
                <c:pt idx="1136">
                  <c:v>2.4159850481316747E-2</c:v>
                </c:pt>
                <c:pt idx="1137">
                  <c:v>2.4156283173102366E-2</c:v>
                </c:pt>
                <c:pt idx="1138">
                  <c:v>2.4152725548621801E-2</c:v>
                </c:pt>
                <c:pt idx="1139">
                  <c:v>2.414917760787505E-2</c:v>
                </c:pt>
                <c:pt idx="1140">
                  <c:v>2.4145639351105253E-2</c:v>
                </c:pt>
                <c:pt idx="1141">
                  <c:v>2.4142110777988224E-2</c:v>
                </c:pt>
                <c:pt idx="1142">
                  <c:v>2.4138591888848149E-2</c:v>
                </c:pt>
                <c:pt idx="1143">
                  <c:v>2.4135082683441889E-2</c:v>
                </c:pt>
                <c:pt idx="1144">
                  <c:v>2.4131583161769443E-2</c:v>
                </c:pt>
                <c:pt idx="1145">
                  <c:v>2.4128093323911859E-2</c:v>
                </c:pt>
                <c:pt idx="1146">
                  <c:v>2.4124613170031228E-2</c:v>
                </c:pt>
                <c:pt idx="1147">
                  <c:v>2.4121142699803366E-2</c:v>
                </c:pt>
                <c:pt idx="1148">
                  <c:v>2.4117681913309319E-2</c:v>
                </c:pt>
                <c:pt idx="1149">
                  <c:v>2.4114230810792225E-2</c:v>
                </c:pt>
                <c:pt idx="1150">
                  <c:v>2.4110789392008947E-2</c:v>
                </c:pt>
                <c:pt idx="1151">
                  <c:v>2.4106868199667009E-2</c:v>
                </c:pt>
                <c:pt idx="1152">
                  <c:v>2.4103447531892419E-2</c:v>
                </c:pt>
                <c:pt idx="1153">
                  <c:v>2.4100036547932691E-2</c:v>
                </c:pt>
                <c:pt idx="1154">
                  <c:v>2.4096635247787823E-2</c:v>
                </c:pt>
                <c:pt idx="1155">
                  <c:v>2.4093243631457817E-2</c:v>
                </c:pt>
                <c:pt idx="1156">
                  <c:v>2.4089861698861625E-2</c:v>
                </c:pt>
                <c:pt idx="1157">
                  <c:v>2.4086489450161341E-2</c:v>
                </c:pt>
                <c:pt idx="1158">
                  <c:v>2.4083126885194872E-2</c:v>
                </c:pt>
                <c:pt idx="1159">
                  <c:v>2.4079774003962218E-2</c:v>
                </c:pt>
                <c:pt idx="1160">
                  <c:v>2.4076430806625471E-2</c:v>
                </c:pt>
                <c:pt idx="1161">
                  <c:v>2.4073097293103585E-2</c:v>
                </c:pt>
                <c:pt idx="1162">
                  <c:v>2.406977346339656E-2</c:v>
                </c:pt>
                <c:pt idx="1163">
                  <c:v>2.406645931742335E-2</c:v>
                </c:pt>
                <c:pt idx="1164">
                  <c:v>2.4063154855346047E-2</c:v>
                </c:pt>
                <c:pt idx="1165">
                  <c:v>2.4059860076921513E-2</c:v>
                </c:pt>
                <c:pt idx="1166">
                  <c:v>2.4056574982392886E-2</c:v>
                </c:pt>
                <c:pt idx="1167">
                  <c:v>2.4055535877555601E-2</c:v>
                </c:pt>
                <c:pt idx="1168">
                  <c:v>2.4050033844780216E-2</c:v>
                </c:pt>
                <c:pt idx="1169">
                  <c:v>2.4046777801696173E-2</c:v>
                </c:pt>
                <c:pt idx="1170">
                  <c:v>2.4043531442264898E-2</c:v>
                </c:pt>
                <c:pt idx="1171">
                  <c:v>2.4040294766729531E-2</c:v>
                </c:pt>
                <c:pt idx="1172">
                  <c:v>2.4037067775009024E-2</c:v>
                </c:pt>
                <c:pt idx="1173">
                  <c:v>2.4033850467022333E-2</c:v>
                </c:pt>
                <c:pt idx="1174">
                  <c:v>2.4030642842931549E-2</c:v>
                </c:pt>
                <c:pt idx="1175">
                  <c:v>2.402744490257458E-2</c:v>
                </c:pt>
                <c:pt idx="1176">
                  <c:v>2.4024256646032471E-2</c:v>
                </c:pt>
                <c:pt idx="1177">
                  <c:v>2.4021078073305224E-2</c:v>
                </c:pt>
                <c:pt idx="1178">
                  <c:v>2.4017909184392838E-2</c:v>
                </c:pt>
                <c:pt idx="1179">
                  <c:v>2.4014749979214267E-2</c:v>
                </c:pt>
                <c:pt idx="1180">
                  <c:v>2.4011600457931603E-2</c:v>
                </c:pt>
                <c:pt idx="1181">
                  <c:v>2.4008460620382754E-2</c:v>
                </c:pt>
                <c:pt idx="1182">
                  <c:v>2.4005330466486674E-2</c:v>
                </c:pt>
                <c:pt idx="1183">
                  <c:v>2.4002209996567547E-2</c:v>
                </c:pt>
                <c:pt idx="1184">
                  <c:v>2.3999099210463282E-2</c:v>
                </c:pt>
                <c:pt idx="1185">
                  <c:v>2.3995998108092831E-2</c:v>
                </c:pt>
                <c:pt idx="1186">
                  <c:v>2.3992906689456195E-2</c:v>
                </c:pt>
                <c:pt idx="1187">
                  <c:v>2.3989824954715466E-2</c:v>
                </c:pt>
                <c:pt idx="1188">
                  <c:v>2.3986752903708553E-2</c:v>
                </c:pt>
                <c:pt idx="1189">
                  <c:v>2.39836905365165E-2</c:v>
                </c:pt>
                <c:pt idx="1190">
                  <c:v>2.3980637853139308E-2</c:v>
                </c:pt>
                <c:pt idx="1191">
                  <c:v>2.397758965891561E-2</c:v>
                </c:pt>
                <c:pt idx="1192">
                  <c:v>2.3974515067269886E-2</c:v>
                </c:pt>
                <c:pt idx="1193">
                  <c:v>2.397140888370286E-2</c:v>
                </c:pt>
                <c:pt idx="1194">
                  <c:v>2.3968271108052441E-2</c:v>
                </c:pt>
                <c:pt idx="1195">
                  <c:v>2.3965101740399675E-2</c:v>
                </c:pt>
                <c:pt idx="1196">
                  <c:v>2.3961900780663514E-2</c:v>
                </c:pt>
                <c:pt idx="1197">
                  <c:v>2.3958668229006053E-2</c:v>
                </c:pt>
                <c:pt idx="1198">
                  <c:v>2.3955404085184151E-2</c:v>
                </c:pt>
                <c:pt idx="1199">
                  <c:v>2.3952108349521994E-2</c:v>
                </c:pt>
                <c:pt idx="1200">
                  <c:v>2.3948781021695398E-2</c:v>
                </c:pt>
                <c:pt idx="1201">
                  <c:v>2.3945422102028546E-2</c:v>
                </c:pt>
                <c:pt idx="1202">
                  <c:v>2.3942031590197255E-2</c:v>
                </c:pt>
                <c:pt idx="1203">
                  <c:v>2.3939195649456128E-2</c:v>
                </c:pt>
                <c:pt idx="1204">
                  <c:v>2.3935732473204428E-2</c:v>
                </c:pt>
                <c:pt idx="1205">
                  <c:v>2.3932237700844038E-2</c:v>
                </c:pt>
                <c:pt idx="1206">
                  <c:v>2.3928711332401969E-2</c:v>
                </c:pt>
                <c:pt idx="1207">
                  <c:v>2.3925153367905242E-2</c:v>
                </c:pt>
                <c:pt idx="1208">
                  <c:v>2.3921563807299821E-2</c:v>
                </c:pt>
                <c:pt idx="1209">
                  <c:v>2.3917942650612721E-2</c:v>
                </c:pt>
                <c:pt idx="1210">
                  <c:v>2.3914289897897976E-2</c:v>
                </c:pt>
                <c:pt idx="1211">
                  <c:v>2.3910605549074541E-2</c:v>
                </c:pt>
                <c:pt idx="1212">
                  <c:v>2.390688960419644E-2</c:v>
                </c:pt>
                <c:pt idx="1213">
                  <c:v>2.3903142063263681E-2</c:v>
                </c:pt>
                <c:pt idx="1214">
                  <c:v>2.3899362926249244E-2</c:v>
                </c:pt>
                <c:pt idx="1215">
                  <c:v>2.3895552193180146E-2</c:v>
                </c:pt>
                <c:pt idx="1216">
                  <c:v>2.3891709864056386E-2</c:v>
                </c:pt>
                <c:pt idx="1217">
                  <c:v>2.3887835938877965E-2</c:v>
                </c:pt>
                <c:pt idx="1218">
                  <c:v>2.3880684701099719E-2</c:v>
                </c:pt>
                <c:pt idx="1219">
                  <c:v>2.3876734559431512E-2</c:v>
                </c:pt>
                <c:pt idx="1220">
                  <c:v>2.3872752825842003E-2</c:v>
                </c:pt>
                <c:pt idx="1221">
                  <c:v>2.3868739500331193E-2</c:v>
                </c:pt>
                <c:pt idx="1222">
                  <c:v>2.3864694582818036E-2</c:v>
                </c:pt>
                <c:pt idx="1223">
                  <c:v>2.3860618073302531E-2</c:v>
                </c:pt>
                <c:pt idx="1224">
                  <c:v>2.3856509971784678E-2</c:v>
                </c:pt>
                <c:pt idx="1225">
                  <c:v>2.3852370278264479E-2</c:v>
                </c:pt>
                <c:pt idx="1226">
                  <c:v>2.3848198992660885E-2</c:v>
                </c:pt>
                <c:pt idx="1227">
                  <c:v>2.3843996115217037E-2</c:v>
                </c:pt>
                <c:pt idx="1228">
                  <c:v>2.3839761645770841E-2</c:v>
                </c:pt>
                <c:pt idx="1229">
                  <c:v>2.3835495584241251E-2</c:v>
                </c:pt>
                <c:pt idx="1230">
                  <c:v>2.3831197930871406E-2</c:v>
                </c:pt>
                <c:pt idx="1231">
                  <c:v>2.3826868685418168E-2</c:v>
                </c:pt>
                <c:pt idx="1232">
                  <c:v>2.3822507848043628E-2</c:v>
                </c:pt>
                <c:pt idx="1233">
                  <c:v>2.3818115418585695E-2</c:v>
                </c:pt>
                <c:pt idx="1234">
                  <c:v>2.381369139720646E-2</c:v>
                </c:pt>
                <c:pt idx="1235">
                  <c:v>2.3809235783905924E-2</c:v>
                </c:pt>
                <c:pt idx="1236">
                  <c:v>2.3804748578521995E-2</c:v>
                </c:pt>
                <c:pt idx="1237">
                  <c:v>2.380022978129781E-2</c:v>
                </c:pt>
                <c:pt idx="1238">
                  <c:v>2.3795679391909186E-2</c:v>
                </c:pt>
                <c:pt idx="1239">
                  <c:v>2.3791097410680306E-2</c:v>
                </c:pt>
                <c:pt idx="1240">
                  <c:v>2.3786483837449079E-2</c:v>
                </c:pt>
                <c:pt idx="1241">
                  <c:v>2.3781838672296551E-2</c:v>
                </c:pt>
                <c:pt idx="1242">
                  <c:v>2.3777161915141676E-2</c:v>
                </c:pt>
                <c:pt idx="1243">
                  <c:v>2.3772453565984453E-2</c:v>
                </c:pt>
                <c:pt idx="1244">
                  <c:v>2.3767713624824882E-2</c:v>
                </c:pt>
                <c:pt idx="1245">
                  <c:v>2.3762942091825057E-2</c:v>
                </c:pt>
                <c:pt idx="1246">
                  <c:v>2.3758138966741837E-2</c:v>
                </c:pt>
                <c:pt idx="1247">
                  <c:v>2.3753304249737317E-2</c:v>
                </c:pt>
                <c:pt idx="1248">
                  <c:v>2.3748437940811495E-2</c:v>
                </c:pt>
                <c:pt idx="1249">
                  <c:v>2.374354003980228E-2</c:v>
                </c:pt>
                <c:pt idx="1250">
                  <c:v>2.373861054695281E-2</c:v>
                </c:pt>
                <c:pt idx="1251">
                  <c:v>2.3733649462100992E-2</c:v>
                </c:pt>
                <c:pt idx="1252">
                  <c:v>2.3728656785327873E-2</c:v>
                </c:pt>
                <c:pt idx="1253">
                  <c:v>2.3723632516552406E-2</c:v>
                </c:pt>
                <c:pt idx="1254">
                  <c:v>2.3718576655855639E-2</c:v>
                </c:pt>
                <c:pt idx="1255">
                  <c:v>2.3713489203156524E-2</c:v>
                </c:pt>
                <c:pt idx="1256">
                  <c:v>2.3708370158536107E-2</c:v>
                </c:pt>
                <c:pt idx="1257">
                  <c:v>2.3703219522075436E-2</c:v>
                </c:pt>
                <c:pt idx="1258">
                  <c:v>2.3698037293531371E-2</c:v>
                </c:pt>
                <c:pt idx="1259">
                  <c:v>2.3692823472984958E-2</c:v>
                </c:pt>
                <c:pt idx="1260">
                  <c:v>2.3687578060598291E-2</c:v>
                </c:pt>
                <c:pt idx="1261">
                  <c:v>2.3682301056290322E-2</c:v>
                </c:pt>
                <c:pt idx="1262">
                  <c:v>2.3676992459980006E-2</c:v>
                </c:pt>
                <c:pt idx="1263">
                  <c:v>2.3671652271748389E-2</c:v>
                </c:pt>
                <c:pt idx="1264">
                  <c:v>2.3666280491514424E-2</c:v>
                </c:pt>
                <c:pt idx="1265">
                  <c:v>2.3660877119359158E-2</c:v>
                </c:pt>
                <c:pt idx="1266">
                  <c:v>2.3655442155282591E-2</c:v>
                </c:pt>
                <c:pt idx="1267">
                  <c:v>2.3649975599365769E-2</c:v>
                </c:pt>
                <c:pt idx="1268">
                  <c:v>2.3644477451365553E-2</c:v>
                </c:pt>
                <c:pt idx="1269">
                  <c:v>2.3638947711444036E-2</c:v>
                </c:pt>
                <c:pt idx="1270">
                  <c:v>2.3633386379682264E-2</c:v>
                </c:pt>
                <c:pt idx="1271">
                  <c:v>2.3627793455999191E-2</c:v>
                </c:pt>
                <c:pt idx="1272">
                  <c:v>2.362216894031377E-2</c:v>
                </c:pt>
                <c:pt idx="1273">
                  <c:v>2.3616512832707048E-2</c:v>
                </c:pt>
                <c:pt idx="1274">
                  <c:v>2.3610825133097979E-2</c:v>
                </c:pt>
                <c:pt idx="1275">
                  <c:v>2.3605105841729701E-2</c:v>
                </c:pt>
                <c:pt idx="1276">
                  <c:v>2.3599354958278029E-2</c:v>
                </c:pt>
                <c:pt idx="1277">
                  <c:v>2.3593572483067149E-2</c:v>
                </c:pt>
                <c:pt idx="1278">
                  <c:v>2.3587758415853921E-2</c:v>
                </c:pt>
                <c:pt idx="1279">
                  <c:v>2.3581912756638346E-2</c:v>
                </c:pt>
                <c:pt idx="1280">
                  <c:v>2.3576035505582515E-2</c:v>
                </c:pt>
                <c:pt idx="1281">
                  <c:v>2.357012666268643E-2</c:v>
                </c:pt>
                <c:pt idx="1282">
                  <c:v>2.3564186227706951E-2</c:v>
                </c:pt>
                <c:pt idx="1283">
                  <c:v>2.3558214200968264E-2</c:v>
                </c:pt>
                <c:pt idx="1284">
                  <c:v>2.3552210582227229E-2</c:v>
                </c:pt>
                <c:pt idx="1285">
                  <c:v>2.3546175371564892E-2</c:v>
                </c:pt>
                <c:pt idx="1286">
                  <c:v>2.3540108569143348E-2</c:v>
                </c:pt>
                <c:pt idx="1287">
                  <c:v>2.3534010174638409E-2</c:v>
                </c:pt>
                <c:pt idx="1288">
                  <c:v>2.3527880188293215E-2</c:v>
                </c:pt>
                <c:pt idx="1289">
                  <c:v>2.3521718610026721E-2</c:v>
                </c:pt>
                <c:pt idx="1290">
                  <c:v>2.3515525439919971E-2</c:v>
                </c:pt>
                <c:pt idx="1291">
                  <c:v>2.350930067789192E-2</c:v>
                </c:pt>
                <c:pt idx="1292">
                  <c:v>2.3503044323861522E-2</c:v>
                </c:pt>
                <c:pt idx="1293">
                  <c:v>2.3496756378071915E-2</c:v>
                </c:pt>
                <c:pt idx="1294">
                  <c:v>2.349043684027996E-2</c:v>
                </c:pt>
                <c:pt idx="1295">
                  <c:v>2.3484085710647751E-2</c:v>
                </c:pt>
                <c:pt idx="1296">
                  <c:v>2.347770298909424E-2</c:v>
                </c:pt>
                <c:pt idx="1297">
                  <c:v>2.3471288675619428E-2</c:v>
                </c:pt>
                <c:pt idx="1298">
                  <c:v>2.3464842770385408E-2</c:v>
                </c:pt>
                <c:pt idx="1299">
                  <c:v>2.345836527314904E-2</c:v>
                </c:pt>
                <c:pt idx="1300">
                  <c:v>2.3451856184072417E-2</c:v>
                </c:pt>
                <c:pt idx="1301">
                  <c:v>2.3445315503074493E-2</c:v>
                </c:pt>
                <c:pt idx="1302">
                  <c:v>2.343874323031736E-2</c:v>
                </c:pt>
                <c:pt idx="1303">
                  <c:v>2.3432139365476834E-2</c:v>
                </c:pt>
                <c:pt idx="1304">
                  <c:v>2.3425503908958145E-2</c:v>
                </c:pt>
                <c:pt idx="1305">
                  <c:v>2.3418836860356063E-2</c:v>
                </c:pt>
                <c:pt idx="1306">
                  <c:v>2.3412138219994771E-2</c:v>
                </c:pt>
                <c:pt idx="1307">
                  <c:v>2.3404443947064868E-2</c:v>
                </c:pt>
                <c:pt idx="1308">
                  <c:v>2.3397677609879874E-2</c:v>
                </c:pt>
                <c:pt idx="1309">
                  <c:v>2.339087968077358E-2</c:v>
                </c:pt>
                <c:pt idx="1310">
                  <c:v>2.3384050159745984E-2</c:v>
                </c:pt>
                <c:pt idx="1311">
                  <c:v>2.3377189046878133E-2</c:v>
                </c:pt>
                <c:pt idx="1312">
                  <c:v>2.3370296342170027E-2</c:v>
                </c:pt>
                <c:pt idx="1313">
                  <c:v>2.3363372045621666E-2</c:v>
                </c:pt>
                <c:pt idx="1314">
                  <c:v>2.3356416157233051E-2</c:v>
                </c:pt>
                <c:pt idx="1315">
                  <c:v>2.3349428676923134E-2</c:v>
                </c:pt>
                <c:pt idx="1316">
                  <c:v>2.3342409604772962E-2</c:v>
                </c:pt>
                <c:pt idx="1317">
                  <c:v>2.3335358940782536E-2</c:v>
                </c:pt>
                <c:pt idx="1318">
                  <c:v>2.3328276684870808E-2</c:v>
                </c:pt>
                <c:pt idx="1319">
                  <c:v>2.3321162837118825E-2</c:v>
                </c:pt>
                <c:pt idx="1320">
                  <c:v>2.3314017397607634E-2</c:v>
                </c:pt>
                <c:pt idx="1321">
                  <c:v>2.3306840366175141E-2</c:v>
                </c:pt>
                <c:pt idx="1322">
                  <c:v>2.329963174298344E-2</c:v>
                </c:pt>
                <c:pt idx="1323">
                  <c:v>2.3292391527789391E-2</c:v>
                </c:pt>
                <c:pt idx="1324">
                  <c:v>2.328511972091718E-2</c:v>
                </c:pt>
                <c:pt idx="1325">
                  <c:v>2.3277816322042622E-2</c:v>
                </c:pt>
                <c:pt idx="1326">
                  <c:v>2.3270481331408854E-2</c:v>
                </c:pt>
                <c:pt idx="1327">
                  <c:v>2.3263114749015879E-2</c:v>
                </c:pt>
                <c:pt idx="1328">
                  <c:v>2.3255716574701601E-2</c:v>
                </c:pt>
                <c:pt idx="1329">
                  <c:v>2.324828680854707E-2</c:v>
                </c:pt>
                <c:pt idx="1330">
                  <c:v>2.3240825450552283E-2</c:v>
                </c:pt>
                <c:pt idx="1331">
                  <c:v>2.3233332500798287E-2</c:v>
                </c:pt>
                <c:pt idx="1332">
                  <c:v>2.322580795912299E-2</c:v>
                </c:pt>
                <c:pt idx="1333">
                  <c:v>2.3218251825688485E-2</c:v>
                </c:pt>
                <c:pt idx="1334">
                  <c:v>2.3210664100413725E-2</c:v>
                </c:pt>
                <c:pt idx="1335">
                  <c:v>2.320304478329871E-2</c:v>
                </c:pt>
                <c:pt idx="1336">
                  <c:v>2.3195393874424486E-2</c:v>
                </c:pt>
                <c:pt idx="1337">
                  <c:v>2.3187711373710007E-2</c:v>
                </c:pt>
                <c:pt idx="1338">
                  <c:v>2.3179997281074227E-2</c:v>
                </c:pt>
                <c:pt idx="1339">
                  <c:v>2.3172251596760285E-2</c:v>
                </c:pt>
                <c:pt idx="1340">
                  <c:v>2.3164474320525041E-2</c:v>
                </c:pt>
                <c:pt idx="1341">
                  <c:v>2.3156665452530589E-2</c:v>
                </c:pt>
                <c:pt idx="1342">
                  <c:v>2.3148824992776929E-2</c:v>
                </c:pt>
                <c:pt idx="1343">
                  <c:v>2.3140952941183013E-2</c:v>
                </c:pt>
                <c:pt idx="1344">
                  <c:v>2.3133049297829889E-2</c:v>
                </c:pt>
                <c:pt idx="1345">
                  <c:v>2.3125114062555463E-2</c:v>
                </c:pt>
                <c:pt idx="1346">
                  <c:v>2.3117147235602875E-2</c:v>
                </c:pt>
                <c:pt idx="1347">
                  <c:v>2.3109148816810032E-2</c:v>
                </c:pt>
                <c:pt idx="1348">
                  <c:v>2.3101118806176935E-2</c:v>
                </c:pt>
                <c:pt idx="1349">
                  <c:v>2.3093057203784628E-2</c:v>
                </c:pt>
                <c:pt idx="1350">
                  <c:v>2.3084964009633113E-2</c:v>
                </c:pt>
                <c:pt idx="1351">
                  <c:v>2.3076839223641343E-2</c:v>
                </c:pt>
                <c:pt idx="1352">
                  <c:v>2.3068682845890365E-2</c:v>
                </c:pt>
                <c:pt idx="1353">
                  <c:v>2.3060494876299131E-2</c:v>
                </c:pt>
                <c:pt idx="1354">
                  <c:v>2.3052275315029735E-2</c:v>
                </c:pt>
                <c:pt idx="1355">
                  <c:v>2.3044024161839038E-2</c:v>
                </c:pt>
                <c:pt idx="1356">
                  <c:v>2.3035741417051225E-2</c:v>
                </c:pt>
                <c:pt idx="1357">
                  <c:v>2.3027427080342111E-2</c:v>
                </c:pt>
                <c:pt idx="1358">
                  <c:v>2.3019081151873788E-2</c:v>
                </c:pt>
                <c:pt idx="1359">
                  <c:v>2.3010703631727303E-2</c:v>
                </c:pt>
                <c:pt idx="1360">
                  <c:v>2.3002294519740563E-2</c:v>
                </c:pt>
                <c:pt idx="1361">
                  <c:v>2.2993853815994614E-2</c:v>
                </c:pt>
                <c:pt idx="1362">
                  <c:v>2.298538152040841E-2</c:v>
                </c:pt>
                <c:pt idx="1363">
                  <c:v>2.297687763322509E-2</c:v>
                </c:pt>
                <c:pt idx="1364">
                  <c:v>2.2968342154201515E-2</c:v>
                </c:pt>
                <c:pt idx="1365">
                  <c:v>2.2959775083418732E-2</c:v>
                </c:pt>
                <c:pt idx="1366">
                  <c:v>2.2951176420795694E-2</c:v>
                </c:pt>
                <c:pt idx="1367">
                  <c:v>2.2942546166575539E-2</c:v>
                </c:pt>
                <c:pt idx="1368">
                  <c:v>2.2933884320434084E-2</c:v>
                </c:pt>
                <c:pt idx="1369">
                  <c:v>2.2925190882695512E-2</c:v>
                </c:pt>
                <c:pt idx="1370">
                  <c:v>2.2916465853116685E-2</c:v>
                </c:pt>
                <c:pt idx="1371">
                  <c:v>2.2907709231859696E-2</c:v>
                </c:pt>
                <c:pt idx="1372">
                  <c:v>2.2898921018762453E-2</c:v>
                </c:pt>
                <c:pt idx="1373">
                  <c:v>2.2890101213906E-2</c:v>
                </c:pt>
                <c:pt idx="1374">
                  <c:v>2.2881249817452431E-2</c:v>
                </c:pt>
                <c:pt idx="1375">
                  <c:v>2.2872366829239654E-2</c:v>
                </c:pt>
                <c:pt idx="1376">
                  <c:v>2.2863452249267668E-2</c:v>
                </c:pt>
                <c:pt idx="1377">
                  <c:v>2.2854506077455428E-2</c:v>
                </c:pt>
                <c:pt idx="1378">
                  <c:v>2.2845528314046071E-2</c:v>
                </c:pt>
                <c:pt idx="1379">
                  <c:v>2.2836518958877505E-2</c:v>
                </c:pt>
                <c:pt idx="1380">
                  <c:v>2.2827478011949731E-2</c:v>
                </c:pt>
                <c:pt idx="1381">
                  <c:v>2.2818405473343795E-2</c:v>
                </c:pt>
                <c:pt idx="1382">
                  <c:v>2.280930134297865E-2</c:v>
                </c:pt>
                <c:pt idx="1383">
                  <c:v>2.2800165620935342E-2</c:v>
                </c:pt>
                <c:pt idx="1384">
                  <c:v>2.279099830705178E-2</c:v>
                </c:pt>
                <c:pt idx="1385">
                  <c:v>2.2781799401652147E-2</c:v>
                </c:pt>
                <c:pt idx="1386">
                  <c:v>2.2772568904493307E-2</c:v>
                </c:pt>
                <c:pt idx="1387">
                  <c:v>2.2763306815575257E-2</c:v>
                </c:pt>
                <c:pt idx="1388">
                  <c:v>2.2754013134897999E-2</c:v>
                </c:pt>
                <c:pt idx="1389">
                  <c:v>2.2744687862623625E-2</c:v>
                </c:pt>
                <c:pt idx="1390">
                  <c:v>2.2735330998590042E-2</c:v>
                </c:pt>
                <c:pt idx="1391">
                  <c:v>2.2725942542797251E-2</c:v>
                </c:pt>
                <c:pt idx="1392">
                  <c:v>2.2716522495407343E-2</c:v>
                </c:pt>
                <c:pt idx="1393">
                  <c:v>2.2707070856258227E-2</c:v>
                </c:pt>
                <c:pt idx="1394">
                  <c:v>2.2697587625593041E-2</c:v>
                </c:pt>
                <c:pt idx="1395">
                  <c:v>2.2688072803006554E-2</c:v>
                </c:pt>
                <c:pt idx="1396">
                  <c:v>2.267852638882295E-2</c:v>
                </c:pt>
                <c:pt idx="1397">
                  <c:v>2.2668948383042231E-2</c:v>
                </c:pt>
                <c:pt idx="1398">
                  <c:v>2.2659338785421257E-2</c:v>
                </c:pt>
                <c:pt idx="1399">
                  <c:v>2.2649697596203167E-2</c:v>
                </c:pt>
                <c:pt idx="1400">
                  <c:v>2.264002481538796E-2</c:v>
                </c:pt>
                <c:pt idx="1401">
                  <c:v>2.2630320442813545E-2</c:v>
                </c:pt>
                <c:pt idx="1402">
                  <c:v>2.2620584478479921E-2</c:v>
                </c:pt>
                <c:pt idx="1403">
                  <c:v>2.2610816922711274E-2</c:v>
                </c:pt>
                <c:pt idx="1404">
                  <c:v>2.2601017775021326E-2</c:v>
                </c:pt>
                <c:pt idx="1405">
                  <c:v>2.2591187035815308E-2</c:v>
                </c:pt>
                <c:pt idx="1406">
                  <c:v>2.2581324704931127E-2</c:v>
                </c:pt>
                <c:pt idx="1407">
                  <c:v>2.2571430782368784E-2</c:v>
                </c:pt>
                <c:pt idx="1408">
                  <c:v>2.2561505268128279E-2</c:v>
                </c:pt>
                <c:pt idx="1409">
                  <c:v>2.2551548162290658E-2</c:v>
                </c:pt>
                <c:pt idx="1410">
                  <c:v>2.2541559464774874E-2</c:v>
                </c:pt>
                <c:pt idx="1411">
                  <c:v>2.2531539175661974E-2</c:v>
                </c:pt>
                <c:pt idx="1412">
                  <c:v>2.2521487294870912E-2</c:v>
                </c:pt>
                <c:pt idx="1413">
                  <c:v>2.2511403822320641E-2</c:v>
                </c:pt>
                <c:pt idx="1414">
                  <c:v>2.2501288758254301E-2</c:v>
                </c:pt>
                <c:pt idx="1415">
                  <c:v>2.2491142102590844E-2</c:v>
                </c:pt>
                <c:pt idx="1416">
                  <c:v>2.2480963855168179E-2</c:v>
                </c:pt>
                <c:pt idx="1417">
                  <c:v>2.2470754016148398E-2</c:v>
                </c:pt>
                <c:pt idx="1418">
                  <c:v>2.2460512585450454E-2</c:v>
                </c:pt>
                <c:pt idx="1419">
                  <c:v>2.2450239563317487E-2</c:v>
                </c:pt>
                <c:pt idx="1420">
                  <c:v>2.2439934949344265E-2</c:v>
                </c:pt>
                <c:pt idx="1421">
                  <c:v>2.2429598743936019E-2</c:v>
                </c:pt>
                <c:pt idx="1422">
                  <c:v>2.2419230946849611E-2</c:v>
                </c:pt>
                <c:pt idx="1423">
                  <c:v>2.2408831558003994E-2</c:v>
                </c:pt>
                <c:pt idx="1424">
                  <c:v>2.2398400577723354E-2</c:v>
                </c:pt>
                <c:pt idx="1425">
                  <c:v>2.2387938005764552E-2</c:v>
                </c:pt>
                <c:pt idx="1426">
                  <c:v>2.2377443842127587E-2</c:v>
                </c:pt>
                <c:pt idx="1427">
                  <c:v>2.2366918086974552E-2</c:v>
                </c:pt>
                <c:pt idx="1428">
                  <c:v>2.2356360740305448E-2</c:v>
                </c:pt>
                <c:pt idx="1429">
                  <c:v>2.2345771801877135E-2</c:v>
                </c:pt>
                <c:pt idx="1430">
                  <c:v>2.2335151271932752E-2</c:v>
                </c:pt>
                <c:pt idx="1431">
                  <c:v>2.2324499150310206E-2</c:v>
                </c:pt>
                <c:pt idx="1432">
                  <c:v>2.2313815437171591E-2</c:v>
                </c:pt>
                <c:pt idx="1433">
                  <c:v>2.230310013243586E-2</c:v>
                </c:pt>
                <c:pt idx="1434">
                  <c:v>2.2292353236103013E-2</c:v>
                </c:pt>
                <c:pt idx="1435">
                  <c:v>2.2281574748092003E-2</c:v>
                </c:pt>
                <c:pt idx="1436">
                  <c:v>2.227076466864597E-2</c:v>
                </c:pt>
                <c:pt idx="1437">
                  <c:v>2.2259922997602821E-2</c:v>
                </c:pt>
                <c:pt idx="1438">
                  <c:v>2.2249049734962556E-2</c:v>
                </c:pt>
                <c:pt idx="1439">
                  <c:v>2.2238144880725175E-2</c:v>
                </c:pt>
                <c:pt idx="1440">
                  <c:v>2.2227208434971724E-2</c:v>
                </c:pt>
                <c:pt idx="1441">
                  <c:v>2.221624039754011E-2</c:v>
                </c:pt>
                <c:pt idx="1442">
                  <c:v>2.2205240768673473E-2</c:v>
                </c:pt>
                <c:pt idx="1443">
                  <c:v>2.2194209548128674E-2</c:v>
                </c:pt>
                <c:pt idx="1444">
                  <c:v>2.2183146736067805E-2</c:v>
                </c:pt>
                <c:pt idx="1445">
                  <c:v>2.2172052332571912E-2</c:v>
                </c:pt>
                <c:pt idx="1446">
                  <c:v>2.2160926337397857E-2</c:v>
                </c:pt>
                <c:pt idx="1447">
                  <c:v>2.2149768750707732E-2</c:v>
                </c:pt>
                <c:pt idx="1448">
                  <c:v>2.2138579572420491E-2</c:v>
                </c:pt>
                <c:pt idx="1449">
                  <c:v>2.2127358802698227E-2</c:v>
                </c:pt>
                <c:pt idx="1450">
                  <c:v>2.21161064412978E-2</c:v>
                </c:pt>
                <c:pt idx="1451">
                  <c:v>2.2104846675590206E-2</c:v>
                </c:pt>
                <c:pt idx="1452">
                  <c:v>2.2093631600746955E-2</c:v>
                </c:pt>
                <c:pt idx="1453">
                  <c:v>2.2082463077266468E-2</c:v>
                </c:pt>
                <c:pt idx="1454">
                  <c:v>2.2071341105391884E-2</c:v>
                </c:pt>
                <c:pt idx="1455">
                  <c:v>2.2060265684880065E-2</c:v>
                </c:pt>
                <c:pt idx="1456">
                  <c:v>2.2049236815812057E-2</c:v>
                </c:pt>
                <c:pt idx="1457">
                  <c:v>2.2038254498268905E-2</c:v>
                </c:pt>
                <c:pt idx="1458">
                  <c:v>2.2027318732007473E-2</c:v>
                </c:pt>
                <c:pt idx="1459">
                  <c:v>2.2016429517351943E-2</c:v>
                </c:pt>
                <c:pt idx="1460">
                  <c:v>2.2005586853897086E-2</c:v>
                </c:pt>
                <c:pt idx="1461">
                  <c:v>2.1994790742048131E-2</c:v>
                </c:pt>
                <c:pt idx="1462">
                  <c:v>2.1984041181561942E-2</c:v>
                </c:pt>
                <c:pt idx="1463">
                  <c:v>2.1971812971314231E-2</c:v>
                </c:pt>
                <c:pt idx="1464">
                  <c:v>2.1961163163806141E-2</c:v>
                </c:pt>
                <c:pt idx="1465">
                  <c:v>2.1950559907741862E-2</c:v>
                </c:pt>
                <c:pt idx="1466">
                  <c:v>2.1940003203121394E-2</c:v>
                </c:pt>
                <c:pt idx="1467">
                  <c:v>2.1929493049701598E-2</c:v>
                </c:pt>
                <c:pt idx="1468">
                  <c:v>2.1919029447806659E-2</c:v>
                </c:pt>
                <c:pt idx="1469">
                  <c:v>2.1908612397355531E-2</c:v>
                </c:pt>
                <c:pt idx="1470">
                  <c:v>2.1898241898186122E-2</c:v>
                </c:pt>
                <c:pt idx="1471">
                  <c:v>2.1887917950460523E-2</c:v>
                </c:pt>
                <c:pt idx="1472">
                  <c:v>2.1877640554097688E-2</c:v>
                </c:pt>
                <c:pt idx="1473">
                  <c:v>2.1867409709016572E-2</c:v>
                </c:pt>
                <c:pt idx="1474">
                  <c:v>2.1857225415379267E-2</c:v>
                </c:pt>
                <c:pt idx="1475">
                  <c:v>2.1847087673185772E-2</c:v>
                </c:pt>
                <c:pt idx="1476">
                  <c:v>2.183699648219295E-2</c:v>
                </c:pt>
                <c:pt idx="1477">
                  <c:v>2.1826951842643938E-2</c:v>
                </c:pt>
                <c:pt idx="1478">
                  <c:v>2.1816714239956347E-2</c:v>
                </c:pt>
                <c:pt idx="1479">
                  <c:v>2.1807002217634208E-2</c:v>
                </c:pt>
                <c:pt idx="1480">
                  <c:v>2.1797097232092444E-2</c:v>
                </c:pt>
                <c:pt idx="1481">
                  <c:v>2.1787238797913444E-2</c:v>
                </c:pt>
                <c:pt idx="1482">
                  <c:v>2.1777426915097209E-2</c:v>
                </c:pt>
                <c:pt idx="1483">
                  <c:v>2.1767661583481646E-2</c:v>
                </c:pt>
                <c:pt idx="1484">
                  <c:v>2.1757942803390939E-2</c:v>
                </c:pt>
                <c:pt idx="1485">
                  <c:v>2.1748270574500905E-2</c:v>
                </c:pt>
                <c:pt idx="1486">
                  <c:v>2.1738644896892589E-2</c:v>
                </c:pt>
                <c:pt idx="1487">
                  <c:v>2.1729065770728084E-2</c:v>
                </c:pt>
                <c:pt idx="1488">
                  <c:v>2.1719533195764251E-2</c:v>
                </c:pt>
                <c:pt idx="1489">
                  <c:v>2.1710047172163183E-2</c:v>
                </c:pt>
                <c:pt idx="1490">
                  <c:v>2.1700607699924879E-2</c:v>
                </c:pt>
                <c:pt idx="1491">
                  <c:v>2.1691214778887247E-2</c:v>
                </c:pt>
                <c:pt idx="1492">
                  <c:v>2.1681868409131333E-2</c:v>
                </c:pt>
                <c:pt idx="1493">
                  <c:v>2.167256859081923E-2</c:v>
                </c:pt>
                <c:pt idx="1494">
                  <c:v>2.1663315323707799E-2</c:v>
                </c:pt>
                <c:pt idx="1495">
                  <c:v>2.1654108607878086E-2</c:v>
                </c:pt>
                <c:pt idx="1496">
                  <c:v>2.1644948443330092E-2</c:v>
                </c:pt>
                <c:pt idx="1497">
                  <c:v>2.1635834830063816E-2</c:v>
                </c:pt>
                <c:pt idx="1498">
                  <c:v>2.1626767768079258E-2</c:v>
                </c:pt>
                <c:pt idx="1499">
                  <c:v>2.1617747257457465E-2</c:v>
                </c:pt>
                <c:pt idx="1500">
                  <c:v>2.1608773297955297E-2</c:v>
                </c:pt>
                <c:pt idx="1501">
                  <c:v>2.1599845889734848E-2</c:v>
                </c:pt>
                <c:pt idx="1502">
                  <c:v>2.1590965032877163E-2</c:v>
                </c:pt>
                <c:pt idx="1503">
                  <c:v>2.158213072722015E-2</c:v>
                </c:pt>
                <c:pt idx="1504">
                  <c:v>2.1573342972844856E-2</c:v>
                </c:pt>
                <c:pt idx="1505">
                  <c:v>2.1564601769751279E-2</c:v>
                </c:pt>
                <c:pt idx="1506">
                  <c:v>2.1555907117858375E-2</c:v>
                </c:pt>
                <c:pt idx="1507">
                  <c:v>2.1547259017247189E-2</c:v>
                </c:pt>
                <c:pt idx="1508">
                  <c:v>2.1538657467836675E-2</c:v>
                </c:pt>
                <c:pt idx="1509">
                  <c:v>2.1530102469707879E-2</c:v>
                </c:pt>
                <c:pt idx="1510">
                  <c:v>2.1521594022779755E-2</c:v>
                </c:pt>
                <c:pt idx="1511">
                  <c:v>2.151313212713335E-2</c:v>
                </c:pt>
                <c:pt idx="1512">
                  <c:v>2.150471678260657E-2</c:v>
                </c:pt>
                <c:pt idx="1513">
                  <c:v>2.1496347989442555E-2</c:v>
                </c:pt>
                <c:pt idx="1514">
                  <c:v>2.1488025747398165E-2</c:v>
                </c:pt>
                <c:pt idx="1515">
                  <c:v>2.1475041991059207E-2</c:v>
                </c:pt>
                <c:pt idx="1516">
                  <c:v>2.1466839452183306E-2</c:v>
                </c:pt>
                <c:pt idx="1517">
                  <c:v>2.1458683464589123E-2</c:v>
                </c:pt>
                <c:pt idx="1518">
                  <c:v>2.1450574028114566E-2</c:v>
                </c:pt>
                <c:pt idx="1519">
                  <c:v>2.1442511142921727E-2</c:v>
                </c:pt>
                <c:pt idx="1520">
                  <c:v>2.1434494808929561E-2</c:v>
                </c:pt>
                <c:pt idx="1521">
                  <c:v>2.1426525026057019E-2</c:v>
                </c:pt>
                <c:pt idx="1522">
                  <c:v>2.1418601794466197E-2</c:v>
                </c:pt>
                <c:pt idx="1523">
                  <c:v>2.1410725113994999E-2</c:v>
                </c:pt>
                <c:pt idx="1524">
                  <c:v>2.1402894984724474E-2</c:v>
                </c:pt>
                <c:pt idx="1525">
                  <c:v>2.1395111406654621E-2</c:v>
                </c:pt>
                <c:pt idx="1526">
                  <c:v>2.1387374379866486E-2</c:v>
                </c:pt>
                <c:pt idx="1527">
                  <c:v>2.1379683904116931E-2</c:v>
                </c:pt>
                <c:pt idx="1528">
                  <c:v>2.1372039979649093E-2</c:v>
                </c:pt>
                <c:pt idx="1529">
                  <c:v>2.1363361067349151E-2</c:v>
                </c:pt>
                <c:pt idx="1530">
                  <c:v>2.135581689529209E-2</c:v>
                </c:pt>
                <c:pt idx="1531">
                  <c:v>2.1348319274516747E-2</c:v>
                </c:pt>
                <c:pt idx="1532">
                  <c:v>2.134086820486103E-2</c:v>
                </c:pt>
                <c:pt idx="1533">
                  <c:v>2.1333463686405985E-2</c:v>
                </c:pt>
                <c:pt idx="1534">
                  <c:v>2.1326105719151611E-2</c:v>
                </c:pt>
                <c:pt idx="1535">
                  <c:v>2.1318794302854771E-2</c:v>
                </c:pt>
                <c:pt idx="1536">
                  <c:v>2.1311529438001742E-2</c:v>
                </c:pt>
                <c:pt idx="1537">
                  <c:v>2.1304311124106246E-2</c:v>
                </c:pt>
                <c:pt idx="1538">
                  <c:v>2.1297139361411421E-2</c:v>
                </c:pt>
                <c:pt idx="1539">
                  <c:v>2.1290014149755176E-2</c:v>
                </c:pt>
                <c:pt idx="1540">
                  <c:v>2.128293548938065E-2</c:v>
                </c:pt>
                <c:pt idx="1541">
                  <c:v>2.1275903380125749E-2</c:v>
                </c:pt>
                <c:pt idx="1542">
                  <c:v>2.126891782207152E-2</c:v>
                </c:pt>
                <c:pt idx="1543">
                  <c:v>2.1261978814974825E-2</c:v>
                </c:pt>
                <c:pt idx="1544">
                  <c:v>2.1255086359159847E-2</c:v>
                </c:pt>
                <c:pt idx="1545">
                  <c:v>2.1248240454545542E-2</c:v>
                </c:pt>
                <c:pt idx="1546">
                  <c:v>2.1241441100888769E-2</c:v>
                </c:pt>
                <c:pt idx="1547">
                  <c:v>2.1234688298432669E-2</c:v>
                </c:pt>
                <c:pt idx="1548">
                  <c:v>2.1227982047015148E-2</c:v>
                </c:pt>
                <c:pt idx="1549">
                  <c:v>2.1221322346798299E-2</c:v>
                </c:pt>
                <c:pt idx="1550">
                  <c:v>2.1214709197701076E-2</c:v>
                </c:pt>
                <c:pt idx="1551">
                  <c:v>2.1208142599723478E-2</c:v>
                </c:pt>
                <c:pt idx="1552">
                  <c:v>2.1201622552865507E-2</c:v>
                </c:pt>
                <c:pt idx="1553">
                  <c:v>2.1195149057127161E-2</c:v>
                </c:pt>
                <c:pt idx="1554">
                  <c:v>2.118872211250844E-2</c:v>
                </c:pt>
                <c:pt idx="1555">
                  <c:v>2.1182341718928299E-2</c:v>
                </c:pt>
                <c:pt idx="1556">
                  <c:v>2.1176007876467784E-2</c:v>
                </c:pt>
                <c:pt idx="1557">
                  <c:v>2.1169720585126894E-2</c:v>
                </c:pt>
                <c:pt idx="1558">
                  <c:v>2.1163479844905631E-2</c:v>
                </c:pt>
                <c:pt idx="1559">
                  <c:v>2.1157285655722946E-2</c:v>
                </c:pt>
                <c:pt idx="1560">
                  <c:v>2.1151138017740934E-2</c:v>
                </c:pt>
                <c:pt idx="1561">
                  <c:v>2.1145036930716454E-2</c:v>
                </c:pt>
                <c:pt idx="1562">
                  <c:v>2.1138982394892647E-2</c:v>
                </c:pt>
                <c:pt idx="1563">
                  <c:v>2.1132974410107419E-2</c:v>
                </c:pt>
                <c:pt idx="1564">
                  <c:v>2.1127012976360771E-2</c:v>
                </c:pt>
                <c:pt idx="1565">
                  <c:v>2.112109809389584E-2</c:v>
                </c:pt>
                <c:pt idx="1566">
                  <c:v>2.1115229762307397E-2</c:v>
                </c:pt>
                <c:pt idx="1567">
                  <c:v>2.1109407981838579E-2</c:v>
                </c:pt>
                <c:pt idx="1568">
                  <c:v>2.1103632752489387E-2</c:v>
                </c:pt>
                <c:pt idx="1569">
                  <c:v>2.1097904074178775E-2</c:v>
                </c:pt>
                <c:pt idx="1570">
                  <c:v>2.1092221946906742E-2</c:v>
                </c:pt>
                <c:pt idx="1571">
                  <c:v>2.1086586370835381E-2</c:v>
                </c:pt>
                <c:pt idx="1572">
                  <c:v>2.1080997345721553E-2</c:v>
                </c:pt>
                <c:pt idx="1573">
                  <c:v>2.1075454871646304E-2</c:v>
                </c:pt>
                <c:pt idx="1574">
                  <c:v>2.1069958948771728E-2</c:v>
                </c:pt>
                <c:pt idx="1575">
                  <c:v>2.1064509576854684E-2</c:v>
                </c:pt>
                <c:pt idx="1576">
                  <c:v>2.105910675597622E-2</c:v>
                </c:pt>
                <c:pt idx="1577">
                  <c:v>2.1053750486217382E-2</c:v>
                </c:pt>
                <c:pt idx="1578">
                  <c:v>2.1048440767497123E-2</c:v>
                </c:pt>
                <c:pt idx="1579">
                  <c:v>2.1043177599815444E-2</c:v>
                </c:pt>
                <c:pt idx="1580">
                  <c:v>2.1037960983172344E-2</c:v>
                </c:pt>
                <c:pt idx="1581">
                  <c:v>2.1032790917567823E-2</c:v>
                </c:pt>
                <c:pt idx="1582">
                  <c:v>2.1027667403001882E-2</c:v>
                </c:pt>
                <c:pt idx="1583">
                  <c:v>2.1022590439636613E-2</c:v>
                </c:pt>
                <c:pt idx="1584">
                  <c:v>2.101756002714783E-2</c:v>
                </c:pt>
                <c:pt idx="1585">
                  <c:v>2.1012576165778674E-2</c:v>
                </c:pt>
                <c:pt idx="1586">
                  <c:v>2.100763885536705E-2</c:v>
                </c:pt>
                <c:pt idx="1587">
                  <c:v>2.1002748096075052E-2</c:v>
                </c:pt>
                <c:pt idx="1588">
                  <c:v>2.0997903887821634E-2</c:v>
                </c:pt>
                <c:pt idx="1589">
                  <c:v>2.0993106230525749E-2</c:v>
                </c:pt>
                <c:pt idx="1590">
                  <c:v>2.0988355124268443E-2</c:v>
                </c:pt>
                <c:pt idx="1591">
                  <c:v>2.0983650569049717E-2</c:v>
                </c:pt>
                <c:pt idx="1592">
                  <c:v>2.0978992564950616E-2</c:v>
                </c:pt>
                <c:pt idx="1593">
                  <c:v>2.0974381111809048E-2</c:v>
                </c:pt>
                <c:pt idx="1594">
                  <c:v>2.0969816209787107E-2</c:v>
                </c:pt>
                <c:pt idx="1595">
                  <c:v>2.0965297858560605E-2</c:v>
                </c:pt>
                <c:pt idx="1596">
                  <c:v>2.0960826058534776E-2</c:v>
                </c:pt>
                <c:pt idx="1597">
                  <c:v>2.0956400809547526E-2</c:v>
                </c:pt>
                <c:pt idx="1598">
                  <c:v>2.0952022111436763E-2</c:v>
                </c:pt>
                <c:pt idx="1599">
                  <c:v>2.0947689964445626E-2</c:v>
                </c:pt>
                <c:pt idx="1600">
                  <c:v>2.0943404368412022E-2</c:v>
                </c:pt>
                <c:pt idx="1601">
                  <c:v>2.0939165323498043E-2</c:v>
                </c:pt>
                <c:pt idx="1602">
                  <c:v>2.0934972829460552E-2</c:v>
                </c:pt>
                <c:pt idx="1603">
                  <c:v>2.0930826886542686E-2</c:v>
                </c:pt>
                <c:pt idx="1604">
                  <c:v>2.0926727494582353E-2</c:v>
                </c:pt>
                <c:pt idx="1605">
                  <c:v>2.0922674653579554E-2</c:v>
                </c:pt>
                <c:pt idx="1606">
                  <c:v>2.091866836369638E-2</c:v>
                </c:pt>
                <c:pt idx="1607">
                  <c:v>2.0914708624689693E-2</c:v>
                </c:pt>
                <c:pt idx="1608">
                  <c:v>2.0910795436721585E-2</c:v>
                </c:pt>
                <c:pt idx="1609">
                  <c:v>2.0906928799792057E-2</c:v>
                </c:pt>
                <c:pt idx="1610">
                  <c:v>2.0903108713901108E-2</c:v>
                </c:pt>
                <c:pt idx="1611">
                  <c:v>2.0899335178967693E-2</c:v>
                </c:pt>
                <c:pt idx="1612">
                  <c:v>2.089560819499181E-2</c:v>
                </c:pt>
                <c:pt idx="1613">
                  <c:v>2.0891927762054507E-2</c:v>
                </c:pt>
                <c:pt idx="1614">
                  <c:v>2.0888293880074738E-2</c:v>
                </c:pt>
                <c:pt idx="1615">
                  <c:v>2.0884706549133547E-2</c:v>
                </c:pt>
                <c:pt idx="1616">
                  <c:v>2.0881165769068843E-2</c:v>
                </c:pt>
                <c:pt idx="1617">
                  <c:v>2.0877671540123766E-2</c:v>
                </c:pt>
                <c:pt idx="1618">
                  <c:v>2.0874223862136221E-2</c:v>
                </c:pt>
                <c:pt idx="1619">
                  <c:v>2.0870340659914222E-2</c:v>
                </c:pt>
                <c:pt idx="1620">
                  <c:v>2.0866992734013268E-2</c:v>
                </c:pt>
                <c:pt idx="1621">
                  <c:v>2.0863691359150893E-2</c:v>
                </c:pt>
                <c:pt idx="1622">
                  <c:v>2.0860436535165006E-2</c:v>
                </c:pt>
                <c:pt idx="1623">
                  <c:v>2.0857228262217697E-2</c:v>
                </c:pt>
                <c:pt idx="1624">
                  <c:v>2.0854066540308969E-2</c:v>
                </c:pt>
                <c:pt idx="1625">
                  <c:v>2.0850951369276727E-2</c:v>
                </c:pt>
                <c:pt idx="1626">
                  <c:v>2.0847882749283064E-2</c:v>
                </c:pt>
                <c:pt idx="1627">
                  <c:v>2.0844860680246935E-2</c:v>
                </c:pt>
                <c:pt idx="1628">
                  <c:v>2.0841885162168339E-2</c:v>
                </c:pt>
                <c:pt idx="1629">
                  <c:v>2.0838956195128322E-2</c:v>
                </c:pt>
                <c:pt idx="1630">
                  <c:v>2.0836073778964792E-2</c:v>
                </c:pt>
                <c:pt idx="1631">
                  <c:v>2.0833237913839842E-2</c:v>
                </c:pt>
                <c:pt idx="1632">
                  <c:v>2.0830448599672424E-2</c:v>
                </c:pt>
                <c:pt idx="1633">
                  <c:v>2.082770583646254E-2</c:v>
                </c:pt>
                <c:pt idx="1634">
                  <c:v>2.0825009624210189E-2</c:v>
                </c:pt>
                <c:pt idx="1635">
                  <c:v>2.0822359962996417E-2</c:v>
                </c:pt>
                <c:pt idx="1636">
                  <c:v>2.0819756852659133E-2</c:v>
                </c:pt>
                <c:pt idx="1637">
                  <c:v>2.0817200293360427E-2</c:v>
                </c:pt>
                <c:pt idx="1638">
                  <c:v>2.0814690285019255E-2</c:v>
                </c:pt>
                <c:pt idx="1639">
                  <c:v>2.081222682755457E-2</c:v>
                </c:pt>
                <c:pt idx="1640">
                  <c:v>2.0809809921128464E-2</c:v>
                </c:pt>
                <c:pt idx="1641">
                  <c:v>2.0807439565659891E-2</c:v>
                </c:pt>
                <c:pt idx="1642">
                  <c:v>2.0805115761148851E-2</c:v>
                </c:pt>
                <c:pt idx="1643">
                  <c:v>2.0802838507595345E-2</c:v>
                </c:pt>
                <c:pt idx="1644">
                  <c:v>2.0800607804999371E-2</c:v>
                </c:pt>
                <c:pt idx="1645">
                  <c:v>2.0798423653360931E-2</c:v>
                </c:pt>
                <c:pt idx="1646">
                  <c:v>2.0796286052598978E-2</c:v>
                </c:pt>
                <c:pt idx="1647">
                  <c:v>2.0794195002875604E-2</c:v>
                </c:pt>
                <c:pt idx="1648">
                  <c:v>2.0792150504109763E-2</c:v>
                </c:pt>
                <c:pt idx="1649">
                  <c:v>2.0790152556382502E-2</c:v>
                </c:pt>
                <c:pt idx="1650">
                  <c:v>2.0788201159450681E-2</c:v>
                </c:pt>
                <c:pt idx="1651">
                  <c:v>2.078629631355744E-2</c:v>
                </c:pt>
                <c:pt idx="1652">
                  <c:v>2.0784438018621731E-2</c:v>
                </c:pt>
                <c:pt idx="1653">
                  <c:v>2.078262627456251E-2</c:v>
                </c:pt>
                <c:pt idx="1654">
                  <c:v>2.0780861081541868E-2</c:v>
                </c:pt>
                <c:pt idx="1655">
                  <c:v>2.0779142439478759E-2</c:v>
                </c:pt>
                <c:pt idx="1656">
                  <c:v>2.0777470348292137E-2</c:v>
                </c:pt>
                <c:pt idx="1657">
                  <c:v>2.0775844808063049E-2</c:v>
                </c:pt>
                <c:pt idx="1658">
                  <c:v>2.0774265818872539E-2</c:v>
                </c:pt>
                <c:pt idx="1659">
                  <c:v>2.0772733380477471E-2</c:v>
                </c:pt>
                <c:pt idx="1660">
                  <c:v>2.0771247493202027E-2</c:v>
                </c:pt>
                <c:pt idx="1661">
                  <c:v>2.0769808156803071E-2</c:v>
                </c:pt>
                <c:pt idx="1662">
                  <c:v>2.0768415371361648E-2</c:v>
                </c:pt>
                <c:pt idx="1663">
                  <c:v>2.0767069136796712E-2</c:v>
                </c:pt>
                <c:pt idx="1664">
                  <c:v>2.0765769453270355E-2</c:v>
                </c:pt>
                <c:pt idx="1665">
                  <c:v>2.0764516320539439E-2</c:v>
                </c:pt>
                <c:pt idx="1666">
                  <c:v>2.0763309738928148E-2</c:v>
                </c:pt>
                <c:pt idx="1667">
                  <c:v>2.0762149708031252E-2</c:v>
                </c:pt>
                <c:pt idx="1668">
                  <c:v>2.0761036228335028E-2</c:v>
                </c:pt>
                <c:pt idx="1669">
                  <c:v>2.0759969299434244E-2</c:v>
                </c:pt>
                <c:pt idx="1670">
                  <c:v>2.075894892157204E-2</c:v>
                </c:pt>
                <c:pt idx="1671">
                  <c:v>2.0757975094586323E-2</c:v>
                </c:pt>
                <c:pt idx="1672">
                  <c:v>2.0757047818558139E-2</c:v>
                </c:pt>
                <c:pt idx="1673">
                  <c:v>2.0756167093568534E-2</c:v>
                </c:pt>
                <c:pt idx="1674">
                  <c:v>2.075533291937437E-2</c:v>
                </c:pt>
                <c:pt idx="1675">
                  <c:v>2.0754545296137739E-2</c:v>
                </c:pt>
                <c:pt idx="1676">
                  <c:v>2.0753804223858641E-2</c:v>
                </c:pt>
                <c:pt idx="1677">
                  <c:v>2.0753109702537076E-2</c:v>
                </c:pt>
                <c:pt idx="1678">
                  <c:v>2.0752461732173044E-2</c:v>
                </c:pt>
                <c:pt idx="1679">
                  <c:v>2.0751860312766546E-2</c:v>
                </c:pt>
                <c:pt idx="1680">
                  <c:v>2.0751305444155488E-2</c:v>
                </c:pt>
                <c:pt idx="1681">
                  <c:v>2.0750797126664056E-2</c:v>
                </c:pt>
                <c:pt idx="1682">
                  <c:v>2.075033536004911E-2</c:v>
                </c:pt>
                <c:pt idx="1683">
                  <c:v>2.0749920144391698E-2</c:v>
                </c:pt>
                <c:pt idx="1684">
                  <c:v>2.0749551479610773E-2</c:v>
                </c:pt>
                <c:pt idx="1685">
                  <c:v>2.0749229365787381E-2</c:v>
                </c:pt>
                <c:pt idx="1686">
                  <c:v>2.0748953802840475E-2</c:v>
                </c:pt>
                <c:pt idx="1687">
                  <c:v>2.0748724790932149E-2</c:v>
                </c:pt>
                <c:pt idx="1688">
                  <c:v>2.0748542329981357E-2</c:v>
                </c:pt>
                <c:pt idx="1689">
                  <c:v>2.0748406419907051E-2</c:v>
                </c:pt>
                <c:pt idx="1690">
                  <c:v>2.0748317060790278E-2</c:v>
                </c:pt>
                <c:pt idx="1691">
                  <c:v>2.0748274252712084E-2</c:v>
                </c:pt>
                <c:pt idx="1692">
                  <c:v>2.0748277995267239E-2</c:v>
                </c:pt>
                <c:pt idx="1693">
                  <c:v>2.0748328289104112E-2</c:v>
                </c:pt>
                <c:pt idx="1694">
                  <c:v>2.0748425133655379E-2</c:v>
                </c:pt>
                <c:pt idx="1695">
                  <c:v>2.0748568529245226E-2</c:v>
                </c:pt>
                <c:pt idx="1696">
                  <c:v>2.0748758475792606E-2</c:v>
                </c:pt>
                <c:pt idx="1697">
                  <c:v>2.0748994973216472E-2</c:v>
                </c:pt>
                <c:pt idx="1698">
                  <c:v>2.0749278021597872E-2</c:v>
                </c:pt>
                <c:pt idx="1699">
                  <c:v>2.0749607620936805E-2</c:v>
                </c:pt>
                <c:pt idx="1700">
                  <c:v>2.0749983771233271E-2</c:v>
                </c:pt>
                <c:pt idx="1701">
                  <c:v>2.0750406472406224E-2</c:v>
                </c:pt>
                <c:pt idx="1702">
                  <c:v>2.075087572453671E-2</c:v>
                </c:pt>
                <c:pt idx="1703">
                  <c:v>2.075139152762473E-2</c:v>
                </c:pt>
                <c:pt idx="1704">
                  <c:v>2.0751953881589236E-2</c:v>
                </c:pt>
                <c:pt idx="1705">
                  <c:v>2.0752562786592321E-2</c:v>
                </c:pt>
                <c:pt idx="1706">
                  <c:v>2.0753218242471894E-2</c:v>
                </c:pt>
                <c:pt idx="1707">
                  <c:v>2.0753920249308999E-2</c:v>
                </c:pt>
                <c:pt idx="1708">
                  <c:v>2.0754668807184684E-2</c:v>
                </c:pt>
                <c:pt idx="1709">
                  <c:v>2.075546391585581E-2</c:v>
                </c:pt>
                <c:pt idx="1710">
                  <c:v>2.0756305575484468E-2</c:v>
                </c:pt>
                <c:pt idx="1711">
                  <c:v>2.075716853342735E-2</c:v>
                </c:pt>
                <c:pt idx="1712">
                  <c:v>2.0757998399120181E-2</c:v>
                </c:pt>
                <c:pt idx="1713">
                  <c:v>2.0758793230207795E-2</c:v>
                </c:pt>
                <c:pt idx="1714">
                  <c:v>2.0759553026528099E-2</c:v>
                </c:pt>
                <c:pt idx="1715">
                  <c:v>2.0760277788324233E-2</c:v>
                </c:pt>
                <c:pt idx="1716">
                  <c:v>2.0760967515353057E-2</c:v>
                </c:pt>
                <c:pt idx="1717">
                  <c:v>2.0761622207776664E-2</c:v>
                </c:pt>
                <c:pt idx="1718">
                  <c:v>2.0762241865432962E-2</c:v>
                </c:pt>
                <c:pt idx="1719">
                  <c:v>2.0762826488484043E-2</c:v>
                </c:pt>
                <c:pt idx="1720">
                  <c:v>2.0763376076767814E-2</c:v>
                </c:pt>
                <c:pt idx="1721">
                  <c:v>2.0763890630446369E-2</c:v>
                </c:pt>
                <c:pt idx="1722">
                  <c:v>2.076437014943866E-2</c:v>
                </c:pt>
                <c:pt idx="1723">
                  <c:v>2.0764875271518379E-2</c:v>
                </c:pt>
                <c:pt idx="1724">
                  <c:v>2.0765279716125074E-2</c:v>
                </c:pt>
                <c:pt idx="1725">
                  <c:v>2.0765649126207597E-2</c:v>
                </c:pt>
                <c:pt idx="1726">
                  <c:v>2.0765983501441765E-2</c:v>
                </c:pt>
                <c:pt idx="1727">
                  <c:v>2.0766282842151762E-2</c:v>
                </c:pt>
                <c:pt idx="1728">
                  <c:v>2.076654714809445E-2</c:v>
                </c:pt>
                <c:pt idx="1729">
                  <c:v>2.0766776419350874E-2</c:v>
                </c:pt>
                <c:pt idx="1730">
                  <c:v>2.0766970656002082E-2</c:v>
                </c:pt>
                <c:pt idx="1731">
                  <c:v>2.0767129857967026E-2</c:v>
                </c:pt>
                <c:pt idx="1732">
                  <c:v>2.0767254025083615E-2</c:v>
                </c:pt>
                <c:pt idx="1733">
                  <c:v>2.0767343157594986E-2</c:v>
                </c:pt>
                <c:pt idx="1734">
                  <c:v>2.0767397255582187E-2</c:v>
                </c:pt>
                <c:pt idx="1735">
                  <c:v>2.0767416318721033E-2</c:v>
                </c:pt>
                <c:pt idx="1736">
                  <c:v>2.0767400347335707E-2</c:v>
                </c:pt>
                <c:pt idx="1737">
                  <c:v>2.0767349341183072E-2</c:v>
                </c:pt>
                <c:pt idx="1738">
                  <c:v>2.0767263300344174E-2</c:v>
                </c:pt>
                <c:pt idx="1739">
                  <c:v>2.0769463753112838E-2</c:v>
                </c:pt>
                <c:pt idx="1740">
                  <c:v>2.0766986114607588E-2</c:v>
                </c:pt>
                <c:pt idx="1741">
                  <c:v>2.0766794969790947E-2</c:v>
                </c:pt>
                <c:pt idx="1742">
                  <c:v>2.0766568790206996E-2</c:v>
                </c:pt>
                <c:pt idx="1743">
                  <c:v>2.0766307576017828E-2</c:v>
                </c:pt>
                <c:pt idx="1744">
                  <c:v>2.0766011326980305E-2</c:v>
                </c:pt>
                <c:pt idx="1745">
                  <c:v>2.0765680043499657E-2</c:v>
                </c:pt>
                <c:pt idx="1746">
                  <c:v>2.0765313725170653E-2</c:v>
                </c:pt>
                <c:pt idx="1747">
                  <c:v>2.0764912372317479E-2</c:v>
                </c:pt>
                <c:pt idx="1748">
                  <c:v>2.0764475984696995E-2</c:v>
                </c:pt>
                <c:pt idx="1749">
                  <c:v>2.0764004562390248E-2</c:v>
                </c:pt>
                <c:pt idx="1750">
                  <c:v>2.0763498105478284E-2</c:v>
                </c:pt>
                <c:pt idx="1751">
                  <c:v>2.0762956613799011E-2</c:v>
                </c:pt>
                <c:pt idx="1752">
                  <c:v>2.0762380087433474E-2</c:v>
                </c:pt>
                <c:pt idx="1753">
                  <c:v>2.0761768526543767E-2</c:v>
                </c:pt>
                <c:pt idx="1754">
                  <c:v>2.0761121930805704E-2</c:v>
                </c:pt>
                <c:pt idx="1755">
                  <c:v>2.0760440300381378E-2</c:v>
                </c:pt>
                <c:pt idx="1756">
                  <c:v>2.0759723635270788E-2</c:v>
                </c:pt>
                <c:pt idx="1757">
                  <c:v>2.0758971935717074E-2</c:v>
                </c:pt>
                <c:pt idx="1758">
                  <c:v>2.0758185201315005E-2</c:v>
                </c:pt>
                <c:pt idx="1759">
                  <c:v>2.0757363432226672E-2</c:v>
                </c:pt>
                <c:pt idx="1760">
                  <c:v>2.0756506628452076E-2</c:v>
                </c:pt>
                <c:pt idx="1761">
                  <c:v>2.0755614790072263E-2</c:v>
                </c:pt>
                <c:pt idx="1762">
                  <c:v>2.0754687917006187E-2</c:v>
                </c:pt>
                <c:pt idx="1763">
                  <c:v>2.0753726009253848E-2</c:v>
                </c:pt>
                <c:pt idx="1764">
                  <c:v>2.0752729066734199E-2</c:v>
                </c:pt>
                <c:pt idx="1765">
                  <c:v>2.0751697089609333E-2</c:v>
                </c:pt>
                <c:pt idx="1766">
                  <c:v>2.0750630077879251E-2</c:v>
                </c:pt>
                <c:pt idx="1767">
                  <c:v>2.0749528031381859E-2</c:v>
                </c:pt>
                <c:pt idx="1768">
                  <c:v>2.0748390950198203E-2</c:v>
                </c:pt>
                <c:pt idx="1769">
                  <c:v>2.0747218834490377E-2</c:v>
                </c:pt>
                <c:pt idx="1770">
                  <c:v>2.0746011683934196E-2</c:v>
                </c:pt>
                <c:pt idx="1771">
                  <c:v>2.0744769498853843E-2</c:v>
                </c:pt>
                <c:pt idx="1772">
                  <c:v>2.0743492279006182E-2</c:v>
                </c:pt>
                <c:pt idx="1773">
                  <c:v>2.0742180024472257E-2</c:v>
                </c:pt>
                <c:pt idx="1774">
                  <c:v>2.0740832735252068E-2</c:v>
                </c:pt>
                <c:pt idx="1775">
                  <c:v>2.074022718934717E-2</c:v>
                </c:pt>
                <c:pt idx="1776">
                  <c:v>2.0738799658716799E-2</c:v>
                </c:pt>
                <c:pt idx="1777">
                  <c:v>2.0737337089455913E-2</c:v>
                </c:pt>
                <c:pt idx="1778">
                  <c:v>2.0735839481591526E-2</c:v>
                </c:pt>
                <c:pt idx="1779">
                  <c:v>2.0734306835015575E-2</c:v>
                </c:pt>
                <c:pt idx="1780">
                  <c:v>2.0732739149863143E-2</c:v>
                </c:pt>
                <c:pt idx="1781">
                  <c:v>2.073113642605318E-2</c:v>
                </c:pt>
                <c:pt idx="1782">
                  <c:v>2.0729498663612698E-2</c:v>
                </c:pt>
                <c:pt idx="1783">
                  <c:v>2.0727825862487673E-2</c:v>
                </c:pt>
                <c:pt idx="1784">
                  <c:v>2.0726118022840193E-2</c:v>
                </c:pt>
                <c:pt idx="1785">
                  <c:v>2.0724375144481149E-2</c:v>
                </c:pt>
                <c:pt idx="1786">
                  <c:v>2.0722597227545624E-2</c:v>
                </c:pt>
                <c:pt idx="1787">
                  <c:v>2.0720784271925551E-2</c:v>
                </c:pt>
                <c:pt idx="1788">
                  <c:v>2.0718936277728993E-2</c:v>
                </c:pt>
                <c:pt idx="1789">
                  <c:v>2.0715060066829327E-2</c:v>
                </c:pt>
                <c:pt idx="1790">
                  <c:v>2.0713127198211945E-2</c:v>
                </c:pt>
                <c:pt idx="1791">
                  <c:v>2.0711159294908299E-2</c:v>
                </c:pt>
                <c:pt idx="1792">
                  <c:v>2.0709156356999436E-2</c:v>
                </c:pt>
                <c:pt idx="1793">
                  <c:v>2.0707118384323264E-2</c:v>
                </c:pt>
                <c:pt idx="1794">
                  <c:v>2.0705045377041875E-2</c:v>
                </c:pt>
                <c:pt idx="1795">
                  <c:v>2.0702937335155269E-2</c:v>
                </c:pt>
                <c:pt idx="1796">
                  <c:v>2.0700794258663446E-2</c:v>
                </c:pt>
                <c:pt idx="1797">
                  <c:v>2.0698616147404314E-2</c:v>
                </c:pt>
                <c:pt idx="1798">
                  <c:v>2.0696403001458918E-2</c:v>
                </c:pt>
                <c:pt idx="1799">
                  <c:v>2.0694154820908306E-2</c:v>
                </c:pt>
                <c:pt idx="1800">
                  <c:v>2.0691871605590384E-2</c:v>
                </c:pt>
                <c:pt idx="1801">
                  <c:v>2.0689553355829338E-2</c:v>
                </c:pt>
                <c:pt idx="1802">
                  <c:v>2.0687200071219936E-2</c:v>
                </c:pt>
                <c:pt idx="1803">
                  <c:v>2.0684811752086363E-2</c:v>
                </c:pt>
                <c:pt idx="1804">
                  <c:v>2.0682388398266527E-2</c:v>
                </c:pt>
                <c:pt idx="1805">
                  <c:v>2.0679930009760428E-2</c:v>
                </c:pt>
                <c:pt idx="1806">
                  <c:v>2.0677436586649112E-2</c:v>
                </c:pt>
                <c:pt idx="1807">
                  <c:v>2.0674908128770486E-2</c:v>
                </c:pt>
                <c:pt idx="1808">
                  <c:v>2.067234463636769E-2</c:v>
                </c:pt>
                <c:pt idx="1809">
                  <c:v>2.0669746109197584E-2</c:v>
                </c:pt>
                <c:pt idx="1810">
                  <c:v>2.0667112547422262E-2</c:v>
                </c:pt>
                <c:pt idx="1811">
                  <c:v>2.0664443951041722E-2</c:v>
                </c:pt>
                <c:pt idx="1812">
                  <c:v>2.0661740319974919E-2</c:v>
                </c:pt>
                <c:pt idx="1813">
                  <c:v>2.06590016543029E-2</c:v>
                </c:pt>
                <c:pt idx="1814">
                  <c:v>2.0656227953944617E-2</c:v>
                </c:pt>
                <c:pt idx="1815">
                  <c:v>2.0653419218981117E-2</c:v>
                </c:pt>
                <c:pt idx="1816">
                  <c:v>2.0650575449169262E-2</c:v>
                </c:pt>
                <c:pt idx="1817">
                  <c:v>2.0647696644914282E-2</c:v>
                </c:pt>
                <c:pt idx="1818">
                  <c:v>2.0644782805973039E-2</c:v>
                </c:pt>
                <c:pt idx="1819">
                  <c:v>2.0641833932426579E-2</c:v>
                </c:pt>
                <c:pt idx="1820">
                  <c:v>2.0638850024274902E-2</c:v>
                </c:pt>
                <c:pt idx="1821">
                  <c:v>2.0635831081355915E-2</c:v>
                </c:pt>
                <c:pt idx="1822">
                  <c:v>2.0632777103831712E-2</c:v>
                </c:pt>
                <c:pt idx="1823">
                  <c:v>2.0629688091702292E-2</c:v>
                </c:pt>
                <c:pt idx="1824">
                  <c:v>2.0626564044967655E-2</c:v>
                </c:pt>
                <c:pt idx="1825">
                  <c:v>2.0623404963546754E-2</c:v>
                </c:pt>
                <c:pt idx="1826">
                  <c:v>2.0620210847439591E-2</c:v>
                </c:pt>
                <c:pt idx="1827">
                  <c:v>2.061698169672721E-2</c:v>
                </c:pt>
                <c:pt idx="1828">
                  <c:v>2.0613717511490659E-2</c:v>
                </c:pt>
                <c:pt idx="1829">
                  <c:v>2.0610418291486798E-2</c:v>
                </c:pt>
                <c:pt idx="1830">
                  <c:v>2.0607084036877721E-2</c:v>
                </c:pt>
                <c:pt idx="1831">
                  <c:v>2.0603714747663426E-2</c:v>
                </c:pt>
                <c:pt idx="1832">
                  <c:v>2.0600310423843915E-2</c:v>
                </c:pt>
                <c:pt idx="1833">
                  <c:v>2.059687106533814E-2</c:v>
                </c:pt>
                <c:pt idx="1834">
                  <c:v>2.0593396672146103E-2</c:v>
                </c:pt>
                <c:pt idx="1835">
                  <c:v>2.0589887244429894E-2</c:v>
                </c:pt>
                <c:pt idx="1836">
                  <c:v>2.0586342782027423E-2</c:v>
                </c:pt>
                <c:pt idx="1837">
                  <c:v>2.0582763285019734E-2</c:v>
                </c:pt>
                <c:pt idx="1838">
                  <c:v>2.0579148753325782E-2</c:v>
                </c:pt>
                <c:pt idx="1839">
                  <c:v>2.057549918710766E-2</c:v>
                </c:pt>
                <c:pt idx="1840">
                  <c:v>2.0571814586203274E-2</c:v>
                </c:pt>
                <c:pt idx="1841">
                  <c:v>2.0568094950693672E-2</c:v>
                </c:pt>
                <c:pt idx="1842">
                  <c:v>2.0564340280578852E-2</c:v>
                </c:pt>
                <c:pt idx="1843">
                  <c:v>2.0560550575858816E-2</c:v>
                </c:pt>
                <c:pt idx="1844">
                  <c:v>2.0556725836452516E-2</c:v>
                </c:pt>
                <c:pt idx="1845">
                  <c:v>2.0552866062522046E-2</c:v>
                </c:pt>
                <c:pt idx="1846">
                  <c:v>2.0548971253986359E-2</c:v>
                </c:pt>
                <c:pt idx="1847">
                  <c:v>2.0545041410683362E-2</c:v>
                </c:pt>
                <c:pt idx="1848">
                  <c:v>2.0541076532937241E-2</c:v>
                </c:pt>
                <c:pt idx="1849">
                  <c:v>2.0537076620423811E-2</c:v>
                </c:pt>
                <c:pt idx="1850">
                  <c:v>2.0533041673305163E-2</c:v>
                </c:pt>
                <c:pt idx="1851">
                  <c:v>2.0528971691743392E-2</c:v>
                </c:pt>
                <c:pt idx="1852">
                  <c:v>2.0524866675333264E-2</c:v>
                </c:pt>
                <c:pt idx="1853">
                  <c:v>2.0520726624480012E-2</c:v>
                </c:pt>
                <c:pt idx="1854">
                  <c:v>2.051655153910259E-2</c:v>
                </c:pt>
                <c:pt idx="1855">
                  <c:v>2.0512341418957858E-2</c:v>
                </c:pt>
                <c:pt idx="1856">
                  <c:v>2.0508096264207909E-2</c:v>
                </c:pt>
                <c:pt idx="1857">
                  <c:v>2.0503816074933789E-2</c:v>
                </c:pt>
                <c:pt idx="1858">
                  <c:v>2.0499500851054453E-2</c:v>
                </c:pt>
                <c:pt idx="1859">
                  <c:v>2.0495150592488853E-2</c:v>
                </c:pt>
                <c:pt idx="1860">
                  <c:v>2.0490765299318037E-2</c:v>
                </c:pt>
                <c:pt idx="1861">
                  <c:v>2.0486344971704096E-2</c:v>
                </c:pt>
                <c:pt idx="1862">
                  <c:v>2.0481889609403892E-2</c:v>
                </c:pt>
                <c:pt idx="1863">
                  <c:v>2.0477399212417424E-2</c:v>
                </c:pt>
                <c:pt idx="1864">
                  <c:v>2.0472873780987833E-2</c:v>
                </c:pt>
                <c:pt idx="1865">
                  <c:v>2.0468313314790931E-2</c:v>
                </c:pt>
                <c:pt idx="1866">
                  <c:v>2.0463717814150906E-2</c:v>
                </c:pt>
                <c:pt idx="1867">
                  <c:v>2.0459087278905663E-2</c:v>
                </c:pt>
                <c:pt idx="1868">
                  <c:v>2.0454421709055204E-2</c:v>
                </c:pt>
                <c:pt idx="1869">
                  <c:v>2.0449721104518481E-2</c:v>
                </c:pt>
                <c:pt idx="1870">
                  <c:v>2.0444985465538634E-2</c:v>
                </c:pt>
                <c:pt idx="1871">
                  <c:v>2.0440214791872524E-2</c:v>
                </c:pt>
                <c:pt idx="1872">
                  <c:v>2.0435409083601197E-2</c:v>
                </c:pt>
                <c:pt idx="1873">
                  <c:v>2.0430568340805699E-2</c:v>
                </c:pt>
                <c:pt idx="1874">
                  <c:v>2.0425692563486031E-2</c:v>
                </c:pt>
                <c:pt idx="1875">
                  <c:v>2.0420781751480099E-2</c:v>
                </c:pt>
                <c:pt idx="1876">
                  <c:v>2.0415835904949997E-2</c:v>
                </c:pt>
                <c:pt idx="1877">
                  <c:v>2.0410855023814678E-2</c:v>
                </c:pt>
                <c:pt idx="1878">
                  <c:v>2.0405839108074142E-2</c:v>
                </c:pt>
                <c:pt idx="1879">
                  <c:v>2.0400788157890482E-2</c:v>
                </c:pt>
                <c:pt idx="1880">
                  <c:v>2.0395702173020558E-2</c:v>
                </c:pt>
                <c:pt idx="1881">
                  <c:v>2.0390581153545417E-2</c:v>
                </c:pt>
                <c:pt idx="1882">
                  <c:v>2.0385425099708199E-2</c:v>
                </c:pt>
                <c:pt idx="1883">
                  <c:v>2.0380234011022624E-2</c:v>
                </c:pt>
                <c:pt idx="1884">
                  <c:v>2.0375007887893926E-2</c:v>
                </c:pt>
                <c:pt idx="1885">
                  <c:v>2.0369746730241056E-2</c:v>
                </c:pt>
                <c:pt idx="1886">
                  <c:v>2.036445053798297E-2</c:v>
                </c:pt>
                <c:pt idx="1887">
                  <c:v>2.0359119311119667E-2</c:v>
                </c:pt>
                <c:pt idx="1888">
                  <c:v>2.0353753049813239E-2</c:v>
                </c:pt>
                <c:pt idx="1889">
                  <c:v>2.0348351753982641E-2</c:v>
                </c:pt>
                <c:pt idx="1890">
                  <c:v>2.0342915423384733E-2</c:v>
                </c:pt>
                <c:pt idx="1891">
                  <c:v>2.0337444058343701E-2</c:v>
                </c:pt>
                <c:pt idx="1892">
                  <c:v>2.0331937658697452E-2</c:v>
                </c:pt>
                <c:pt idx="1893">
                  <c:v>2.0326396224527032E-2</c:v>
                </c:pt>
                <c:pt idx="1894">
                  <c:v>2.0320819755751396E-2</c:v>
                </c:pt>
                <c:pt idx="1895">
                  <c:v>2.0315208252532635E-2</c:v>
                </c:pt>
                <c:pt idx="1896">
                  <c:v>2.0309561714789703E-2</c:v>
                </c:pt>
                <c:pt idx="1897">
                  <c:v>2.0303880142441555E-2</c:v>
                </c:pt>
                <c:pt idx="1898">
                  <c:v>2.0298163535569236E-2</c:v>
                </c:pt>
                <c:pt idx="1899">
                  <c:v>2.02924118940917E-2</c:v>
                </c:pt>
                <c:pt idx="1900">
                  <c:v>2.0286625218089993E-2</c:v>
                </c:pt>
                <c:pt idx="1901">
                  <c:v>2.0280803507564116E-2</c:v>
                </c:pt>
                <c:pt idx="1902">
                  <c:v>2.0274946762514068E-2</c:v>
                </c:pt>
                <c:pt idx="1903">
                  <c:v>2.0269054982858803E-2</c:v>
                </c:pt>
                <c:pt idx="1904">
                  <c:v>2.0263128168679367E-2</c:v>
                </c:pt>
                <c:pt idx="1905">
                  <c:v>2.0257166320056808E-2</c:v>
                </c:pt>
                <c:pt idx="1906">
                  <c:v>2.0251169436829031E-2</c:v>
                </c:pt>
                <c:pt idx="1907">
                  <c:v>2.024513751915813E-2</c:v>
                </c:pt>
                <c:pt idx="1908">
                  <c:v>2.0239070566882011E-2</c:v>
                </c:pt>
                <c:pt idx="1909">
                  <c:v>2.0232968580081723E-2</c:v>
                </c:pt>
                <c:pt idx="1910">
                  <c:v>2.022683155883831E-2</c:v>
                </c:pt>
                <c:pt idx="1911">
                  <c:v>2.022065950298968E-2</c:v>
                </c:pt>
                <c:pt idx="1912">
                  <c:v>2.0214452412616879E-2</c:v>
                </c:pt>
                <c:pt idx="1913">
                  <c:v>2.0208210287638861E-2</c:v>
                </c:pt>
                <c:pt idx="1914">
                  <c:v>2.0201933128298766E-2</c:v>
                </c:pt>
                <c:pt idx="1915">
                  <c:v>2.0195620934434499E-2</c:v>
                </c:pt>
                <c:pt idx="1916">
                  <c:v>2.0189273706046063E-2</c:v>
                </c:pt>
                <c:pt idx="1917">
                  <c:v>2.0182891443052409E-2</c:v>
                </c:pt>
                <c:pt idx="1918">
                  <c:v>2.017647414561563E-2</c:v>
                </c:pt>
                <c:pt idx="1919">
                  <c:v>2.0170021813654682E-2</c:v>
                </c:pt>
                <c:pt idx="1920">
                  <c:v>2.0163534447169562E-2</c:v>
                </c:pt>
                <c:pt idx="1921">
                  <c:v>2.0157012046160272E-2</c:v>
                </c:pt>
                <c:pt idx="1922">
                  <c:v>2.0150454610707857E-2</c:v>
                </c:pt>
                <c:pt idx="1923">
                  <c:v>2.0143862140731272E-2</c:v>
                </c:pt>
                <c:pt idx="1924">
                  <c:v>2.0137234636230517E-2</c:v>
                </c:pt>
                <c:pt idx="1925">
                  <c:v>2.0130572097286636E-2</c:v>
                </c:pt>
                <c:pt idx="1926">
                  <c:v>2.0123874523818586E-2</c:v>
                </c:pt>
                <c:pt idx="1927">
                  <c:v>2.0117141915907411E-2</c:v>
                </c:pt>
                <c:pt idx="1928">
                  <c:v>2.0110374273472065E-2</c:v>
                </c:pt>
                <c:pt idx="1929">
                  <c:v>2.0103571596512548E-2</c:v>
                </c:pt>
                <c:pt idx="1930">
                  <c:v>2.0096733885028861E-2</c:v>
                </c:pt>
                <c:pt idx="1931">
                  <c:v>2.0088876458317362E-2</c:v>
                </c:pt>
                <c:pt idx="1932">
                  <c:v>2.0081963672934355E-2</c:v>
                </c:pt>
                <c:pt idx="1933">
                  <c:v>2.0075015853189271E-2</c:v>
                </c:pt>
                <c:pt idx="1934">
                  <c:v>2.0068032998920016E-2</c:v>
                </c:pt>
                <c:pt idx="1935">
                  <c:v>2.006101511012659E-2</c:v>
                </c:pt>
                <c:pt idx="1936">
                  <c:v>2.0053962186808993E-2</c:v>
                </c:pt>
                <c:pt idx="1937">
                  <c:v>2.0046874229210365E-2</c:v>
                </c:pt>
                <c:pt idx="1938">
                  <c:v>2.003975123700652E-2</c:v>
                </c:pt>
                <c:pt idx="1939">
                  <c:v>2.0032593210440597E-2</c:v>
                </c:pt>
                <c:pt idx="1940">
                  <c:v>2.0025400149269457E-2</c:v>
                </c:pt>
                <c:pt idx="1941">
                  <c:v>2.0018172053736238E-2</c:v>
                </c:pt>
                <c:pt idx="1942">
                  <c:v>2.001090892367885E-2</c:v>
                </c:pt>
                <c:pt idx="1943">
                  <c:v>2.0003610759178336E-2</c:v>
                </c:pt>
                <c:pt idx="1944">
                  <c:v>1.9996277560153652E-2</c:v>
                </c:pt>
                <c:pt idx="1945">
                  <c:v>1.998890932676689E-2</c:v>
                </c:pt>
                <c:pt idx="1946">
                  <c:v>1.9981506058855958E-2</c:v>
                </c:pt>
                <c:pt idx="1947">
                  <c:v>1.9974067756420855E-2</c:v>
                </c:pt>
                <c:pt idx="1948">
                  <c:v>1.996659441970472E-2</c:v>
                </c:pt>
                <c:pt idx="1949">
                  <c:v>1.9959086048464414E-2</c:v>
                </c:pt>
                <c:pt idx="1950">
                  <c:v>1.995154264286203E-2</c:v>
                </c:pt>
                <c:pt idx="1951">
                  <c:v>1.9943964202735476E-2</c:v>
                </c:pt>
                <c:pt idx="1952">
                  <c:v>1.9936350728165797E-2</c:v>
                </c:pt>
                <c:pt idx="1953">
                  <c:v>1.9928702219152994E-2</c:v>
                </c:pt>
                <c:pt idx="1954">
                  <c:v>1.9921018675697066E-2</c:v>
                </c:pt>
                <c:pt idx="1955">
                  <c:v>1.9913300097879061E-2</c:v>
                </c:pt>
                <c:pt idx="1956">
                  <c:v>1.9905546485455838E-2</c:v>
                </c:pt>
                <c:pt idx="1957">
                  <c:v>1.989775783883263E-2</c:v>
                </c:pt>
                <c:pt idx="1958">
                  <c:v>1.9889934157685252E-2</c:v>
                </c:pt>
                <c:pt idx="1959">
                  <c:v>1.9882075442094749E-2</c:v>
                </c:pt>
                <c:pt idx="1960">
                  <c:v>1.9874181692061121E-2</c:v>
                </c:pt>
                <c:pt idx="1961">
                  <c:v>1.9866252907665416E-2</c:v>
                </c:pt>
                <c:pt idx="1962">
                  <c:v>1.985828908874554E-2</c:v>
                </c:pt>
                <c:pt idx="1963">
                  <c:v>1.9850290235463586E-2</c:v>
                </c:pt>
                <c:pt idx="1964">
                  <c:v>1.9842256347738507E-2</c:v>
                </c:pt>
                <c:pt idx="1965">
                  <c:v>1.9834187425651351E-2</c:v>
                </c:pt>
                <c:pt idx="1966">
                  <c:v>1.982608346912107E-2</c:v>
                </c:pt>
                <c:pt idx="1967">
                  <c:v>1.9817944478309757E-2</c:v>
                </c:pt>
                <c:pt idx="1968">
                  <c:v>1.9809770452893227E-2</c:v>
                </c:pt>
                <c:pt idx="1969">
                  <c:v>1.9801561393276712E-2</c:v>
                </c:pt>
                <c:pt idx="1970">
                  <c:v>1.979331729905498E-2</c:v>
                </c:pt>
                <c:pt idx="1971">
                  <c:v>1.9785052182886842E-2</c:v>
                </c:pt>
                <c:pt idx="1972">
                  <c:v>1.9776796224948434E-2</c:v>
                </c:pt>
                <c:pt idx="1973">
                  <c:v>1.9768550503074245E-2</c:v>
                </c:pt>
                <c:pt idx="1974">
                  <c:v>1.976031501734532E-2</c:v>
                </c:pt>
                <c:pt idx="1975">
                  <c:v>1.9752089767680614E-2</c:v>
                </c:pt>
                <c:pt idx="1976">
                  <c:v>1.9743874754242219E-2</c:v>
                </c:pt>
                <c:pt idx="1977">
                  <c:v>1.9735669976786996E-2</c:v>
                </c:pt>
                <c:pt idx="1978">
                  <c:v>1.9727475435477038E-2</c:v>
                </c:pt>
                <c:pt idx="1979">
                  <c:v>1.971929113039339E-2</c:v>
                </c:pt>
                <c:pt idx="1980">
                  <c:v>1.9711117061455008E-2</c:v>
                </c:pt>
                <c:pt idx="1981">
                  <c:v>1.9702953228418751E-2</c:v>
                </c:pt>
                <c:pt idx="1982">
                  <c:v>1.9694799631608806E-2</c:v>
                </c:pt>
                <c:pt idx="1983">
                  <c:v>1.9686656270863079E-2</c:v>
                </c:pt>
                <c:pt idx="1984">
                  <c:v>1.9678523146343663E-2</c:v>
                </c:pt>
                <c:pt idx="1985">
                  <c:v>1.9670400257807419E-2</c:v>
                </c:pt>
                <c:pt idx="1986">
                  <c:v>1.9662287605578532E-2</c:v>
                </c:pt>
                <c:pt idx="1987">
                  <c:v>1.9654185189251772E-2</c:v>
                </c:pt>
                <c:pt idx="1988">
                  <c:v>1.9646093009151322E-2</c:v>
                </c:pt>
                <c:pt idx="1989">
                  <c:v>1.9638011065034044E-2</c:v>
                </c:pt>
                <c:pt idx="1990">
                  <c:v>1.9629939357143078E-2</c:v>
                </c:pt>
                <c:pt idx="1991">
                  <c:v>1.962187788531633E-2</c:v>
                </c:pt>
                <c:pt idx="1992">
                  <c:v>1.9613826649553801E-2</c:v>
                </c:pt>
                <c:pt idx="1993">
                  <c:v>1.9605785649936536E-2</c:v>
                </c:pt>
                <c:pt idx="1994">
                  <c:v>1.9597754886464536E-2</c:v>
                </c:pt>
                <c:pt idx="1995">
                  <c:v>1.9589734359056754E-2</c:v>
                </c:pt>
                <c:pt idx="1996">
                  <c:v>1.9581724067713191E-2</c:v>
                </c:pt>
                <c:pt idx="1997">
                  <c:v>1.9573724012514893E-2</c:v>
                </c:pt>
                <c:pt idx="1998">
                  <c:v>1.9565734193542905E-2</c:v>
                </c:pt>
                <c:pt idx="1999">
                  <c:v>1.955775461055409E-2</c:v>
                </c:pt>
                <c:pt idx="2000">
                  <c:v>1.9549785263548447E-2</c:v>
                </c:pt>
                <c:pt idx="2001">
                  <c:v>1.9541826152769115E-2</c:v>
                </c:pt>
                <c:pt idx="2002">
                  <c:v>1.9533877278054002E-2</c:v>
                </c:pt>
                <c:pt idx="2003">
                  <c:v>1.9525938639484153E-2</c:v>
                </c:pt>
                <c:pt idx="2004">
                  <c:v>1.9518010236978522E-2</c:v>
                </c:pt>
                <c:pt idx="2005">
                  <c:v>1.9510092070537111E-2</c:v>
                </c:pt>
                <c:pt idx="2006">
                  <c:v>1.950218414032201E-2</c:v>
                </c:pt>
                <c:pt idx="2007">
                  <c:v>1.9494286446090081E-2</c:v>
                </c:pt>
                <c:pt idx="2008">
                  <c:v>1.9486398987922371E-2</c:v>
                </c:pt>
                <c:pt idx="2009">
                  <c:v>1.9478521765899925E-2</c:v>
                </c:pt>
                <c:pt idx="2010">
                  <c:v>1.9470654780103791E-2</c:v>
                </c:pt>
                <c:pt idx="2011">
                  <c:v>1.9462798030209782E-2</c:v>
                </c:pt>
                <c:pt idx="2012">
                  <c:v>1.9454951516461039E-2</c:v>
                </c:pt>
                <c:pt idx="2013">
                  <c:v>1.944711523885756E-2</c:v>
                </c:pt>
                <c:pt idx="2014">
                  <c:v>1.9439289197237253E-2</c:v>
                </c:pt>
                <c:pt idx="2015">
                  <c:v>1.9431473391762211E-2</c:v>
                </c:pt>
                <c:pt idx="2016">
                  <c:v>1.9423667822432433E-2</c:v>
                </c:pt>
                <c:pt idx="2017">
                  <c:v>1.9415872489166874E-2</c:v>
                </c:pt>
                <c:pt idx="2018">
                  <c:v>1.9408087391884488E-2</c:v>
                </c:pt>
                <c:pt idx="2019">
                  <c:v>1.9400312530828412E-2</c:v>
                </c:pt>
                <c:pt idx="2020">
                  <c:v>1.9392547905755508E-2</c:v>
                </c:pt>
                <c:pt idx="2021">
                  <c:v>1.9384793516908916E-2</c:v>
                </c:pt>
                <c:pt idx="2022">
                  <c:v>1.9377049364045495E-2</c:v>
                </c:pt>
                <c:pt idx="2023">
                  <c:v>1.936931544732734E-2</c:v>
                </c:pt>
                <c:pt idx="2024">
                  <c:v>1.936159176651131E-2</c:v>
                </c:pt>
                <c:pt idx="2025">
                  <c:v>1.9353878322002638E-2</c:v>
                </c:pt>
                <c:pt idx="2026">
                  <c:v>1.9346175113558184E-2</c:v>
                </c:pt>
                <c:pt idx="2027">
                  <c:v>1.9338482141096902E-2</c:v>
                </c:pt>
                <c:pt idx="2028">
                  <c:v>1.9330799404699839E-2</c:v>
                </c:pt>
                <c:pt idx="2029">
                  <c:v>1.932312690444804E-2</c:v>
                </c:pt>
                <c:pt idx="2030">
                  <c:v>1.9315464640341506E-2</c:v>
                </c:pt>
                <c:pt idx="2031">
                  <c:v>1.9307812612218145E-2</c:v>
                </c:pt>
                <c:pt idx="2032">
                  <c:v>1.9300170820240048E-2</c:v>
                </c:pt>
                <c:pt idx="2033">
                  <c:v>1.9292539264245123E-2</c:v>
                </c:pt>
                <c:pt idx="2034">
                  <c:v>1.9284917944395463E-2</c:v>
                </c:pt>
                <c:pt idx="2035">
                  <c:v>1.9276220398420918E-2</c:v>
                </c:pt>
                <c:pt idx="2036">
                  <c:v>1.9268621013098786E-2</c:v>
                </c:pt>
                <c:pt idx="2037">
                  <c:v>1.9261031863759825E-2</c:v>
                </c:pt>
                <c:pt idx="2038">
                  <c:v>1.9253452950485084E-2</c:v>
                </c:pt>
                <c:pt idx="2039">
                  <c:v>1.9245884273274561E-2</c:v>
                </c:pt>
                <c:pt idx="2040">
                  <c:v>1.9238325832290348E-2</c:v>
                </c:pt>
                <c:pt idx="2041">
                  <c:v>1.9230777627127216E-2</c:v>
                </c:pt>
                <c:pt idx="2042">
                  <c:v>1.9223239658190394E-2</c:v>
                </c:pt>
                <c:pt idx="2043">
                  <c:v>1.9215711925398837E-2</c:v>
                </c:pt>
                <c:pt idx="2044">
                  <c:v>1.9208194428509406E-2</c:v>
                </c:pt>
                <c:pt idx="2045">
                  <c:v>1.920068716776524E-2</c:v>
                </c:pt>
                <c:pt idx="2046">
                  <c:v>1.9193190143004246E-2</c:v>
                </c:pt>
                <c:pt idx="2047">
                  <c:v>1.9185703354469563E-2</c:v>
                </c:pt>
                <c:pt idx="2048">
                  <c:v>1.9178226801918052E-2</c:v>
                </c:pt>
                <c:pt idx="2049">
                  <c:v>1.917076048543076E-2</c:v>
                </c:pt>
                <c:pt idx="2050">
                  <c:v>1.9163188075487891E-2</c:v>
                </c:pt>
                <c:pt idx="2051">
                  <c:v>1.9155858560810923E-2</c:v>
                </c:pt>
                <c:pt idx="2052">
                  <c:v>1.9148422952516286E-2</c:v>
                </c:pt>
                <c:pt idx="2053">
                  <c:v>1.9140997580204822E-2</c:v>
                </c:pt>
                <c:pt idx="2054">
                  <c:v>1.9133582444119668E-2</c:v>
                </c:pt>
                <c:pt idx="2055">
                  <c:v>1.9126177544017686E-2</c:v>
                </c:pt>
                <c:pt idx="2056">
                  <c:v>1.9118782880060969E-2</c:v>
                </c:pt>
                <c:pt idx="2057">
                  <c:v>1.9111398452006378E-2</c:v>
                </c:pt>
                <c:pt idx="2058">
                  <c:v>1.9104024260259145E-2</c:v>
                </c:pt>
                <c:pt idx="2059">
                  <c:v>1.9096660304414037E-2</c:v>
                </c:pt>
                <c:pt idx="2060">
                  <c:v>1.9089306584714194E-2</c:v>
                </c:pt>
                <c:pt idx="2061">
                  <c:v>1.9081963100916477E-2</c:v>
                </c:pt>
                <c:pt idx="2062">
                  <c:v>1.9074629853345071E-2</c:v>
                </c:pt>
                <c:pt idx="2063">
                  <c:v>1.9067306841756837E-2</c:v>
                </c:pt>
                <c:pt idx="2064">
                  <c:v>1.9059994066232822E-2</c:v>
                </c:pt>
                <c:pt idx="2065">
                  <c:v>1.9052691526854071E-2</c:v>
                </c:pt>
                <c:pt idx="2066">
                  <c:v>1.9045399223458492E-2</c:v>
                </c:pt>
                <c:pt idx="2067">
                  <c:v>1.9038117156127132E-2</c:v>
                </c:pt>
                <c:pt idx="2068">
                  <c:v>1.9030845324859991E-2</c:v>
                </c:pt>
                <c:pt idx="2069">
                  <c:v>1.9023583729576021E-2</c:v>
                </c:pt>
                <c:pt idx="2070">
                  <c:v>1.9016332370437317E-2</c:v>
                </c:pt>
                <c:pt idx="2071">
                  <c:v>1.9009091247281784E-2</c:v>
                </c:pt>
                <c:pt idx="2072">
                  <c:v>1.900186036019047E-2</c:v>
                </c:pt>
                <c:pt idx="2073">
                  <c:v>1.8994639709325467E-2</c:v>
                </c:pt>
                <c:pt idx="2074">
                  <c:v>1.898742929436259E-2</c:v>
                </c:pt>
                <c:pt idx="2075">
                  <c:v>1.8980229115463931E-2</c:v>
                </c:pt>
                <c:pt idx="2076">
                  <c:v>1.8973039172548445E-2</c:v>
                </c:pt>
                <c:pt idx="2077">
                  <c:v>1.8965859465778223E-2</c:v>
                </c:pt>
                <c:pt idx="2078">
                  <c:v>1.895868999507222E-2</c:v>
                </c:pt>
                <c:pt idx="2079">
                  <c:v>1.8951530760349389E-2</c:v>
                </c:pt>
                <c:pt idx="2080">
                  <c:v>1.894438176160973E-2</c:v>
                </c:pt>
                <c:pt idx="2081">
                  <c:v>1.8937242999096382E-2</c:v>
                </c:pt>
                <c:pt idx="2082">
                  <c:v>1.8930114472566206E-2</c:v>
                </c:pt>
                <c:pt idx="2083">
                  <c:v>1.8922996182100249E-2</c:v>
                </c:pt>
                <c:pt idx="2084">
                  <c:v>1.8915888127617464E-2</c:v>
                </c:pt>
                <c:pt idx="2085">
                  <c:v>1.8908790309279944E-2</c:v>
                </c:pt>
                <c:pt idx="2086">
                  <c:v>1.8901702726844549E-2</c:v>
                </c:pt>
                <c:pt idx="2087">
                  <c:v>1.8893583140052742E-2</c:v>
                </c:pt>
                <c:pt idx="2088">
                  <c:v>1.8886518223182328E-2</c:v>
                </c:pt>
                <c:pt idx="2089">
                  <c:v>1.8879463543672873E-2</c:v>
                </c:pt>
                <c:pt idx="2090">
                  <c:v>1.8872419101632436E-2</c:v>
                </c:pt>
                <c:pt idx="2091">
                  <c:v>1.8865384896871916E-2</c:v>
                </c:pt>
                <c:pt idx="2092">
                  <c:v>1.8858360929499367E-2</c:v>
                </c:pt>
                <c:pt idx="2093">
                  <c:v>1.8851347199514795E-2</c:v>
                </c:pt>
                <c:pt idx="2094">
                  <c:v>1.8844343706891181E-2</c:v>
                </c:pt>
                <c:pt idx="2095">
                  <c:v>1.8837350451655542E-2</c:v>
                </c:pt>
                <c:pt idx="2096">
                  <c:v>1.8830367433726829E-2</c:v>
                </c:pt>
                <c:pt idx="2097">
                  <c:v>1.8823394653186092E-2</c:v>
                </c:pt>
                <c:pt idx="2098">
                  <c:v>1.8816432110033331E-2</c:v>
                </c:pt>
                <c:pt idx="2099">
                  <c:v>1.8809479804187495E-2</c:v>
                </c:pt>
                <c:pt idx="2100">
                  <c:v>1.8802537735783668E-2</c:v>
                </c:pt>
                <c:pt idx="2101">
                  <c:v>1.8791670696606255E-2</c:v>
                </c:pt>
                <c:pt idx="2102">
                  <c:v>1.8784754202383347E-2</c:v>
                </c:pt>
                <c:pt idx="2103">
                  <c:v>1.8777847944224657E-2</c:v>
                </c:pt>
                <c:pt idx="2104">
                  <c:v>1.8770951922049139E-2</c:v>
                </c:pt>
                <c:pt idx="2105">
                  <c:v>1.8764066135856794E-2</c:v>
                </c:pt>
                <c:pt idx="2106">
                  <c:v>1.8757190585809713E-2</c:v>
                </c:pt>
                <c:pt idx="2107">
                  <c:v>1.8750325271745805E-2</c:v>
                </c:pt>
                <c:pt idx="2108">
                  <c:v>1.8743470193665068E-2</c:v>
                </c:pt>
                <c:pt idx="2109">
                  <c:v>1.8736625351567504E-2</c:v>
                </c:pt>
                <c:pt idx="2110">
                  <c:v>1.8729790745696251E-2</c:v>
                </c:pt>
                <c:pt idx="2111">
                  <c:v>1.8722966375727124E-2</c:v>
                </c:pt>
                <c:pt idx="2112">
                  <c:v>1.8716152241822215E-2</c:v>
                </c:pt>
                <c:pt idx="2113">
                  <c:v>1.8709348343900478E-2</c:v>
                </c:pt>
                <c:pt idx="2114">
                  <c:v>1.8702554682124006E-2</c:v>
                </c:pt>
                <c:pt idx="2115">
                  <c:v>1.8695771256168614E-2</c:v>
                </c:pt>
                <c:pt idx="2116">
                  <c:v>1.8688998066439533E-2</c:v>
                </c:pt>
                <c:pt idx="2117">
                  <c:v>1.8682235112693624E-2</c:v>
                </c:pt>
                <c:pt idx="2118">
                  <c:v>1.8675482394930887E-2</c:v>
                </c:pt>
                <c:pt idx="2119">
                  <c:v>1.8668739913232368E-2</c:v>
                </c:pt>
                <c:pt idx="2120">
                  <c:v>1.8662007667517022E-2</c:v>
                </c:pt>
                <c:pt idx="2121">
                  <c:v>1.8655285657865894E-2</c:v>
                </c:pt>
                <c:pt idx="2122">
                  <c:v>1.8648573884278985E-2</c:v>
                </c:pt>
                <c:pt idx="2123">
                  <c:v>1.8641872346513155E-2</c:v>
                </c:pt>
                <c:pt idx="2124">
                  <c:v>1.8635181045054683E-2</c:v>
                </c:pt>
                <c:pt idx="2125">
                  <c:v>1.862849997941729E-2</c:v>
                </c:pt>
                <c:pt idx="2126">
                  <c:v>1.8621829149925162E-2</c:v>
                </c:pt>
                <c:pt idx="2127">
                  <c:v>1.861516855633516E-2</c:v>
                </c:pt>
                <c:pt idx="2128">
                  <c:v>1.8608518198890422E-2</c:v>
                </c:pt>
                <c:pt idx="2129">
                  <c:v>1.8601878077347811E-2</c:v>
                </c:pt>
                <c:pt idx="2130">
                  <c:v>1.8595248191869418E-2</c:v>
                </c:pt>
                <c:pt idx="2131">
                  <c:v>1.8588628542455243E-2</c:v>
                </c:pt>
                <c:pt idx="2132">
                  <c:v>1.8582019129105287E-2</c:v>
                </c:pt>
                <c:pt idx="2133">
                  <c:v>1.8575419951657457E-2</c:v>
                </c:pt>
                <c:pt idx="2134">
                  <c:v>1.8568831010273845E-2</c:v>
                </c:pt>
                <c:pt idx="2135">
                  <c:v>1.8562252304954452E-2</c:v>
                </c:pt>
                <c:pt idx="2136">
                  <c:v>1.8555683835537184E-2</c:v>
                </c:pt>
                <c:pt idx="2137">
                  <c:v>1.8549125602184136E-2</c:v>
                </c:pt>
                <c:pt idx="2138">
                  <c:v>1.8542577604814259E-2</c:v>
                </c:pt>
                <c:pt idx="2139">
                  <c:v>1.8536039843589647E-2</c:v>
                </c:pt>
                <c:pt idx="2140">
                  <c:v>1.8529512318267161E-2</c:v>
                </c:pt>
                <c:pt idx="2141">
                  <c:v>1.8522995029008893E-2</c:v>
                </c:pt>
                <c:pt idx="2142">
                  <c:v>1.8516487975814844E-2</c:v>
                </c:pt>
                <c:pt idx="2143">
                  <c:v>1.8509991158441874E-2</c:v>
                </c:pt>
                <c:pt idx="2144">
                  <c:v>1.8503504577214169E-2</c:v>
                </c:pt>
                <c:pt idx="2145">
                  <c:v>1.8497028231969637E-2</c:v>
                </c:pt>
                <c:pt idx="2146">
                  <c:v>1.8490562122870369E-2</c:v>
                </c:pt>
                <c:pt idx="2147">
                  <c:v>1.8484106249673227E-2</c:v>
                </c:pt>
                <c:pt idx="2148">
                  <c:v>1.8477660612378211E-2</c:v>
                </c:pt>
                <c:pt idx="2149">
                  <c:v>1.8471225211228459E-2</c:v>
                </c:pt>
                <c:pt idx="2150">
                  <c:v>1.8464800046142926E-2</c:v>
                </c:pt>
                <c:pt idx="2151">
                  <c:v>1.8458385116959519E-2</c:v>
                </c:pt>
                <c:pt idx="2152">
                  <c:v>1.8451980423678238E-2</c:v>
                </c:pt>
                <c:pt idx="2153">
                  <c:v>1.8445585966623268E-2</c:v>
                </c:pt>
                <c:pt idx="2154">
                  <c:v>1.8439201745470424E-2</c:v>
                </c:pt>
                <c:pt idx="2155">
                  <c:v>1.8432827760300752E-2</c:v>
                </c:pt>
                <c:pt idx="2156">
                  <c:v>1.8426464011195298E-2</c:v>
                </c:pt>
                <c:pt idx="2157">
                  <c:v>1.8420110498154063E-2</c:v>
                </c:pt>
                <c:pt idx="2158">
                  <c:v>1.8413767220933908E-2</c:v>
                </c:pt>
                <c:pt idx="2159">
                  <c:v>1.8407434179777971E-2</c:v>
                </c:pt>
                <c:pt idx="2160">
                  <c:v>1.8401111374767298E-2</c:v>
                </c:pt>
                <c:pt idx="2161">
                  <c:v>1.8394798805658752E-2</c:v>
                </c:pt>
                <c:pt idx="2162">
                  <c:v>1.8388496472533378E-2</c:v>
                </c:pt>
                <c:pt idx="2163">
                  <c:v>1.8382204375391176E-2</c:v>
                </c:pt>
                <c:pt idx="2164">
                  <c:v>1.8375922514313192E-2</c:v>
                </c:pt>
                <c:pt idx="2165">
                  <c:v>1.8369650889299427E-2</c:v>
                </c:pt>
                <c:pt idx="2166">
                  <c:v>1.8363389500106742E-2</c:v>
                </c:pt>
                <c:pt idx="2167">
                  <c:v>1.8357138346978275E-2</c:v>
                </c:pt>
                <c:pt idx="2168">
                  <c:v>1.8350897429995072E-2</c:v>
                </c:pt>
                <c:pt idx="2169">
                  <c:v>1.8344666748913996E-2</c:v>
                </c:pt>
                <c:pt idx="2170">
                  <c:v>1.8338446303735045E-2</c:v>
                </c:pt>
                <c:pt idx="2171">
                  <c:v>1.833223609470136E-2</c:v>
                </c:pt>
                <c:pt idx="2172">
                  <c:v>1.83260361215698E-2</c:v>
                </c:pt>
                <c:pt idx="2173">
                  <c:v>1.8319846384421412E-2</c:v>
                </c:pt>
                <c:pt idx="2174">
                  <c:v>1.8313666883256197E-2</c:v>
                </c:pt>
                <c:pt idx="2175">
                  <c:v>1.8307497618236246E-2</c:v>
                </c:pt>
                <c:pt idx="2176">
                  <c:v>1.8301338589118421E-2</c:v>
                </c:pt>
                <c:pt idx="2177">
                  <c:v>1.8295189795983768E-2</c:v>
                </c:pt>
                <c:pt idx="2178">
                  <c:v>1.8289051238751242E-2</c:v>
                </c:pt>
                <c:pt idx="2179">
                  <c:v>1.8282922917745026E-2</c:v>
                </c:pt>
                <c:pt idx="2180">
                  <c:v>1.8276804832640936E-2</c:v>
                </c:pt>
                <c:pt idx="2181">
                  <c:v>1.8270696983438972E-2</c:v>
                </c:pt>
                <c:pt idx="2182">
                  <c:v>1.826459937022018E-2</c:v>
                </c:pt>
                <c:pt idx="2183">
                  <c:v>1.8258511993146653E-2</c:v>
                </c:pt>
                <c:pt idx="2184">
                  <c:v>1.8252434851894206E-2</c:v>
                </c:pt>
                <c:pt idx="2185">
                  <c:v>1.8246367946787023E-2</c:v>
                </c:pt>
                <c:pt idx="2186">
                  <c:v>1.8240311277581966E-2</c:v>
                </c:pt>
                <c:pt idx="2187">
                  <c:v>1.8234264844441128E-2</c:v>
                </c:pt>
                <c:pt idx="2188">
                  <c:v>1.8228228647121369E-2</c:v>
                </c:pt>
                <c:pt idx="2189">
                  <c:v>1.8222202685946876E-2</c:v>
                </c:pt>
                <c:pt idx="2190">
                  <c:v>1.8216186960674507E-2</c:v>
                </c:pt>
                <c:pt idx="2191">
                  <c:v>1.8209324380058511E-2</c:v>
                </c:pt>
                <c:pt idx="2192">
                  <c:v>1.8203330589070532E-2</c:v>
                </c:pt>
                <c:pt idx="2193">
                  <c:v>1.8197347033984679E-2</c:v>
                </c:pt>
                <c:pt idx="2194">
                  <c:v>1.8191373715125136E-2</c:v>
                </c:pt>
                <c:pt idx="2195">
                  <c:v>1.8185410632086674E-2</c:v>
                </c:pt>
                <c:pt idx="2196">
                  <c:v>1.8179457785031383E-2</c:v>
                </c:pt>
                <c:pt idx="2197">
                  <c:v>1.8173515173959265E-2</c:v>
                </c:pt>
                <c:pt idx="2198">
                  <c:v>1.8167582798870319E-2</c:v>
                </c:pt>
                <c:pt idx="2199">
                  <c:v>1.8161660659845591E-2</c:v>
                </c:pt>
                <c:pt idx="2200">
                  <c:v>1.8155748756722989E-2</c:v>
                </c:pt>
                <c:pt idx="2201">
                  <c:v>1.8149847089502513E-2</c:v>
                </c:pt>
                <c:pt idx="2202">
                  <c:v>1.8143955658508348E-2</c:v>
                </c:pt>
                <c:pt idx="2203">
                  <c:v>1.8138074463335263E-2</c:v>
                </c:pt>
                <c:pt idx="2204">
                  <c:v>1.813220350414535E-2</c:v>
                </c:pt>
                <c:pt idx="2205">
                  <c:v>1.8126342781019655E-2</c:v>
                </c:pt>
                <c:pt idx="2206">
                  <c:v>1.8120492293796087E-2</c:v>
                </c:pt>
                <c:pt idx="2207">
                  <c:v>1.811465204255569E-2</c:v>
                </c:pt>
                <c:pt idx="2208">
                  <c:v>1.8108822027298466E-2</c:v>
                </c:pt>
                <c:pt idx="2209">
                  <c:v>1.8103002248024413E-2</c:v>
                </c:pt>
                <c:pt idx="2210">
                  <c:v>1.809719270481458E-2</c:v>
                </c:pt>
                <c:pt idx="2211">
                  <c:v>1.8091393397425826E-2</c:v>
                </c:pt>
                <c:pt idx="2212">
                  <c:v>1.8085604326182336E-2</c:v>
                </c:pt>
                <c:pt idx="2213">
                  <c:v>1.8079825490759927E-2</c:v>
                </c:pt>
                <c:pt idx="2214">
                  <c:v>1.8074056891320689E-2</c:v>
                </c:pt>
                <c:pt idx="2215">
                  <c:v>1.806829852794567E-2</c:v>
                </c:pt>
                <c:pt idx="2216">
                  <c:v>1.8062550400553823E-2</c:v>
                </c:pt>
                <c:pt idx="2217">
                  <c:v>1.8056812509064102E-2</c:v>
                </c:pt>
                <c:pt idx="2218">
                  <c:v>1.8051084853557553E-2</c:v>
                </c:pt>
                <c:pt idx="2219">
                  <c:v>1.8045367434034176E-2</c:v>
                </c:pt>
                <c:pt idx="2220">
                  <c:v>1.8039660250575018E-2</c:v>
                </c:pt>
                <c:pt idx="2221">
                  <c:v>1.8033963303017986E-2</c:v>
                </c:pt>
                <c:pt idx="2222">
                  <c:v>1.8028276591363079E-2</c:v>
                </c:pt>
                <c:pt idx="2223">
                  <c:v>1.8022600115853438E-2</c:v>
                </c:pt>
                <c:pt idx="2224">
                  <c:v>1.8016933876164876E-2</c:v>
                </c:pt>
                <c:pt idx="2225">
                  <c:v>1.8011277872459486E-2</c:v>
                </c:pt>
                <c:pt idx="2226">
                  <c:v>1.8005632104818314E-2</c:v>
                </c:pt>
                <c:pt idx="2227">
                  <c:v>1.7999996572998223E-2</c:v>
                </c:pt>
                <c:pt idx="2228">
                  <c:v>1.7994371277323395E-2</c:v>
                </c:pt>
                <c:pt idx="2229">
                  <c:v>1.7988756217469648E-2</c:v>
                </c:pt>
                <c:pt idx="2230">
                  <c:v>1.7983151393680119E-2</c:v>
                </c:pt>
                <c:pt idx="2231">
                  <c:v>1.7977556805792716E-2</c:v>
                </c:pt>
                <c:pt idx="2232">
                  <c:v>1.7971972453969531E-2</c:v>
                </c:pt>
                <c:pt idx="2233">
                  <c:v>1.7966398337967426E-2</c:v>
                </c:pt>
                <c:pt idx="2234">
                  <c:v>1.796083445802954E-2</c:v>
                </c:pt>
                <c:pt idx="2235">
                  <c:v>1.7955280814074825E-2</c:v>
                </c:pt>
                <c:pt idx="2236">
                  <c:v>1.7949737406022237E-2</c:v>
                </c:pt>
                <c:pt idx="2237">
                  <c:v>1.7944204233952821E-2</c:v>
                </c:pt>
                <c:pt idx="2238">
                  <c:v>1.7938681297866577E-2</c:v>
                </c:pt>
                <c:pt idx="2239">
                  <c:v>1.7933168597763505E-2</c:v>
                </c:pt>
                <c:pt idx="2240">
                  <c:v>1.7927666133562559E-2</c:v>
                </c:pt>
                <c:pt idx="2241">
                  <c:v>1.7922173905425831E-2</c:v>
                </c:pt>
                <c:pt idx="2242">
                  <c:v>1.7916691913191229E-2</c:v>
                </c:pt>
                <c:pt idx="2243">
                  <c:v>1.79112201569398E-2</c:v>
                </c:pt>
                <c:pt idx="2244">
                  <c:v>1.790575863650945E-2</c:v>
                </c:pt>
                <c:pt idx="2245">
                  <c:v>1.7900307352224365E-2</c:v>
                </c:pt>
                <c:pt idx="2246">
                  <c:v>1.7894866303841406E-2</c:v>
                </c:pt>
                <c:pt idx="2247">
                  <c:v>1.7889435491360572E-2</c:v>
                </c:pt>
                <c:pt idx="2248">
                  <c:v>1.7884014914943958E-2</c:v>
                </c:pt>
                <c:pt idx="2249">
                  <c:v>1.7878604574429469E-2</c:v>
                </c:pt>
                <c:pt idx="2250">
                  <c:v>1.7873204469898152E-2</c:v>
                </c:pt>
                <c:pt idx="2251">
                  <c:v>1.7867814601268961E-2</c:v>
                </c:pt>
                <c:pt idx="2252">
                  <c:v>1.7862434968703989E-2</c:v>
                </c:pt>
                <c:pt idx="2253">
                  <c:v>1.7857065572041142E-2</c:v>
                </c:pt>
                <c:pt idx="2254">
                  <c:v>1.7851706411280421E-2</c:v>
                </c:pt>
                <c:pt idx="2255">
                  <c:v>1.7846357486502873E-2</c:v>
                </c:pt>
                <c:pt idx="2256">
                  <c:v>1.7841018797789543E-2</c:v>
                </c:pt>
                <c:pt idx="2257">
                  <c:v>1.7835690344897293E-2</c:v>
                </c:pt>
                <c:pt idx="2258">
                  <c:v>1.7830372127988214E-2</c:v>
                </c:pt>
                <c:pt idx="2259">
                  <c:v>1.7825064147062308E-2</c:v>
                </c:pt>
                <c:pt idx="2260">
                  <c:v>1.7819766402119575E-2</c:v>
                </c:pt>
                <c:pt idx="2261">
                  <c:v>1.7814478893160013E-2</c:v>
                </c:pt>
                <c:pt idx="2262">
                  <c:v>1.7809201619940485E-2</c:v>
                </c:pt>
                <c:pt idx="2263">
                  <c:v>1.7803934582947267E-2</c:v>
                </c:pt>
                <c:pt idx="2264">
                  <c:v>1.7798677781694083E-2</c:v>
                </c:pt>
                <c:pt idx="2265">
                  <c:v>1.7793431216505118E-2</c:v>
                </c:pt>
                <c:pt idx="2266">
                  <c:v>1.7788194887299325E-2</c:v>
                </c:pt>
                <c:pt idx="2267">
                  <c:v>1.7782968793995657E-2</c:v>
                </c:pt>
                <c:pt idx="2268">
                  <c:v>1.7777752936594116E-2</c:v>
                </c:pt>
                <c:pt idx="2269">
                  <c:v>1.7772547315175746E-2</c:v>
                </c:pt>
                <c:pt idx="2270">
                  <c:v>1.7767351929740549E-2</c:v>
                </c:pt>
                <c:pt idx="2271">
                  <c:v>1.7762166780288524E-2</c:v>
                </c:pt>
                <c:pt idx="2272">
                  <c:v>1.7756991866657579E-2</c:v>
                </c:pt>
                <c:pt idx="2273">
                  <c:v>1.7751827189009806E-2</c:v>
                </c:pt>
                <c:pt idx="2274">
                  <c:v>1.7746672747426251E-2</c:v>
                </c:pt>
                <c:pt idx="2275">
                  <c:v>1.7741528541744822E-2</c:v>
                </c:pt>
                <c:pt idx="2276">
                  <c:v>1.7736394571884473E-2</c:v>
                </c:pt>
                <c:pt idx="2277">
                  <c:v>1.7731270838169388E-2</c:v>
                </c:pt>
                <c:pt idx="2278">
                  <c:v>1.7726157340275384E-2</c:v>
                </c:pt>
                <c:pt idx="2279">
                  <c:v>1.7721054078364551E-2</c:v>
                </c:pt>
                <c:pt idx="2280">
                  <c:v>1.7715961052355844E-2</c:v>
                </c:pt>
                <c:pt idx="2281">
                  <c:v>1.7710878262411356E-2</c:v>
                </c:pt>
                <c:pt idx="2282">
                  <c:v>1.7705805708287947E-2</c:v>
                </c:pt>
                <c:pt idx="2283">
                  <c:v>1.7700743390147711E-2</c:v>
                </c:pt>
                <c:pt idx="2284">
                  <c:v>1.76956913079096E-2</c:v>
                </c:pt>
                <c:pt idx="2285">
                  <c:v>1.7690649461735708E-2</c:v>
                </c:pt>
                <c:pt idx="2286">
                  <c:v>1.7685617851463942E-2</c:v>
                </c:pt>
                <c:pt idx="2287">
                  <c:v>1.7680596477013255E-2</c:v>
                </c:pt>
                <c:pt idx="2288">
                  <c:v>1.7675585338626787E-2</c:v>
                </c:pt>
                <c:pt idx="2289">
                  <c:v>1.7670584436223491E-2</c:v>
                </c:pt>
                <c:pt idx="2290">
                  <c:v>1.7665593769641275E-2</c:v>
                </c:pt>
                <c:pt idx="2291">
                  <c:v>1.766061333904223E-2</c:v>
                </c:pt>
                <c:pt idx="2292">
                  <c:v>1.7655643144426358E-2</c:v>
                </c:pt>
                <c:pt idx="2293">
                  <c:v>1.7650683185712612E-2</c:v>
                </c:pt>
                <c:pt idx="2294">
                  <c:v>1.7645733462900992E-2</c:v>
                </c:pt>
                <c:pt idx="2295">
                  <c:v>1.7640793976072544E-2</c:v>
                </c:pt>
                <c:pt idx="2296">
                  <c:v>1.7635864725227268E-2</c:v>
                </c:pt>
                <c:pt idx="2297">
                  <c:v>1.7630945710284118E-2</c:v>
                </c:pt>
                <c:pt idx="2298">
                  <c:v>1.7626036931243094E-2</c:v>
                </c:pt>
                <c:pt idx="2299">
                  <c:v>1.7621138388185242E-2</c:v>
                </c:pt>
                <c:pt idx="2300">
                  <c:v>1.7616250081110563E-2</c:v>
                </c:pt>
                <c:pt idx="2301">
                  <c:v>1.7611372009775916E-2</c:v>
                </c:pt>
                <c:pt idx="2302">
                  <c:v>1.7606504174505488E-2</c:v>
                </c:pt>
                <c:pt idx="2303">
                  <c:v>1.7601646575218233E-2</c:v>
                </c:pt>
                <c:pt idx="2304">
                  <c:v>1.7596799211833103E-2</c:v>
                </c:pt>
                <c:pt idx="2305">
                  <c:v>1.7591962084431145E-2</c:v>
                </c:pt>
                <c:pt idx="2306">
                  <c:v>1.7587135192931314E-2</c:v>
                </c:pt>
                <c:pt idx="2307">
                  <c:v>1.7582318537333608E-2</c:v>
                </c:pt>
                <c:pt idx="2308">
                  <c:v>1.7577512117638028E-2</c:v>
                </c:pt>
                <c:pt idx="2309">
                  <c:v>1.7572715933844574E-2</c:v>
                </c:pt>
                <c:pt idx="2310">
                  <c:v>1.7567929986115338E-2</c:v>
                </c:pt>
                <c:pt idx="2311">
                  <c:v>1.7563154274288229E-2</c:v>
                </c:pt>
                <c:pt idx="2312">
                  <c:v>1.7558388798363245E-2</c:v>
                </c:pt>
                <c:pt idx="2313">
                  <c:v>1.7553633558340387E-2</c:v>
                </c:pt>
                <c:pt idx="2314">
                  <c:v>1.7548888554381747E-2</c:v>
                </c:pt>
                <c:pt idx="2315">
                  <c:v>1.7544153786244188E-2</c:v>
                </c:pt>
                <c:pt idx="2316">
                  <c:v>1.75394292540898E-2</c:v>
                </c:pt>
                <c:pt idx="2317">
                  <c:v>1.7534714957837538E-2</c:v>
                </c:pt>
                <c:pt idx="2318">
                  <c:v>1.7530010897487402E-2</c:v>
                </c:pt>
                <c:pt idx="2319">
                  <c:v>1.7525317073039393E-2</c:v>
                </c:pt>
                <c:pt idx="2320">
                  <c:v>1.7520633484574555E-2</c:v>
                </c:pt>
                <c:pt idx="2321">
                  <c:v>1.7515960132092889E-2</c:v>
                </c:pt>
                <c:pt idx="2322">
                  <c:v>1.751129701551335E-2</c:v>
                </c:pt>
                <c:pt idx="2323">
                  <c:v>1.750664413475489E-2</c:v>
                </c:pt>
                <c:pt idx="2324">
                  <c:v>1.7502001490060648E-2</c:v>
                </c:pt>
                <c:pt idx="2325">
                  <c:v>1.7497369081268532E-2</c:v>
                </c:pt>
                <c:pt idx="2326">
                  <c:v>1.7492746908297496E-2</c:v>
                </c:pt>
                <c:pt idx="2327">
                  <c:v>1.7488134971390679E-2</c:v>
                </c:pt>
                <c:pt idx="2328">
                  <c:v>1.7483533270304941E-2</c:v>
                </c:pt>
                <c:pt idx="2329">
                  <c:v>1.7478941805202375E-2</c:v>
                </c:pt>
                <c:pt idx="2330">
                  <c:v>1.7474360576001935E-2</c:v>
                </c:pt>
                <c:pt idx="2331">
                  <c:v>1.7469789582784667E-2</c:v>
                </c:pt>
                <c:pt idx="2332">
                  <c:v>1.7465228825388479E-2</c:v>
                </c:pt>
                <c:pt idx="2333">
                  <c:v>1.7460678303975463E-2</c:v>
                </c:pt>
                <c:pt idx="2334">
                  <c:v>1.7456138018464573E-2</c:v>
                </c:pt>
                <c:pt idx="2335">
                  <c:v>1.7451607968936855E-2</c:v>
                </c:pt>
                <c:pt idx="2336">
                  <c:v>1.7447088155311263E-2</c:v>
                </c:pt>
                <c:pt idx="2337">
                  <c:v>1.7442578577587797E-2</c:v>
                </c:pt>
                <c:pt idx="2338">
                  <c:v>1.7438079235766457E-2</c:v>
                </c:pt>
                <c:pt idx="2339">
                  <c:v>1.7433590129928289E-2</c:v>
                </c:pt>
                <c:pt idx="2340">
                  <c:v>1.7429111259992247E-2</c:v>
                </c:pt>
                <c:pt idx="2341">
                  <c:v>1.7424642625877285E-2</c:v>
                </c:pt>
                <c:pt idx="2342">
                  <c:v>1.7420184227745494E-2</c:v>
                </c:pt>
                <c:pt idx="2343">
                  <c:v>1.7415736065677923E-2</c:v>
                </c:pt>
                <c:pt idx="2344">
                  <c:v>1.7411298139350384E-2</c:v>
                </c:pt>
                <c:pt idx="2345">
                  <c:v>1.7406870449006018E-2</c:v>
                </c:pt>
                <c:pt idx="2346">
                  <c:v>1.7402452994563777E-2</c:v>
                </c:pt>
                <c:pt idx="2347">
                  <c:v>1.7396989297770636E-2</c:v>
                </c:pt>
                <c:pt idx="2348">
                  <c:v>1.7392596283347661E-2</c:v>
                </c:pt>
                <c:pt idx="2349">
                  <c:v>1.7388213505907434E-2</c:v>
                </c:pt>
                <c:pt idx="2350">
                  <c:v>1.738384096547696E-2</c:v>
                </c:pt>
                <c:pt idx="2351">
                  <c:v>1.7379478662029234E-2</c:v>
                </c:pt>
                <c:pt idx="2352">
                  <c:v>1.7375126595591261E-2</c:v>
                </c:pt>
                <c:pt idx="2353">
                  <c:v>1.737078476616305E-2</c:v>
                </c:pt>
                <c:pt idx="2354">
                  <c:v>1.7366453173717582E-2</c:v>
                </c:pt>
                <c:pt idx="2355">
                  <c:v>1.7362131818254856E-2</c:v>
                </c:pt>
                <c:pt idx="2356">
                  <c:v>1.7357820699774873E-2</c:v>
                </c:pt>
                <c:pt idx="2357">
                  <c:v>1.7353519818304651E-2</c:v>
                </c:pt>
                <c:pt idx="2358">
                  <c:v>1.734922917381717E-2</c:v>
                </c:pt>
                <c:pt idx="2359">
                  <c:v>1.7344948766312429E-2</c:v>
                </c:pt>
                <c:pt idx="2360">
                  <c:v>1.7340678595790436E-2</c:v>
                </c:pt>
                <c:pt idx="2361">
                  <c:v>1.7333772850357532E-2</c:v>
                </c:pt>
                <c:pt idx="2362">
                  <c:v>1.7329527944257572E-2</c:v>
                </c:pt>
                <c:pt idx="2363">
                  <c:v>1.7325293273978692E-2</c:v>
                </c:pt>
                <c:pt idx="2364">
                  <c:v>1.7321068839682985E-2</c:v>
                </c:pt>
                <c:pt idx="2365">
                  <c:v>1.7316854641370449E-2</c:v>
                </c:pt>
                <c:pt idx="2366">
                  <c:v>1.7312650678878994E-2</c:v>
                </c:pt>
                <c:pt idx="2367">
                  <c:v>1.730845695237071E-2</c:v>
                </c:pt>
                <c:pt idx="2368">
                  <c:v>1.7304273461683506E-2</c:v>
                </c:pt>
                <c:pt idx="2369">
                  <c:v>1.7300100206979474E-2</c:v>
                </c:pt>
                <c:pt idx="2370">
                  <c:v>1.7295937188177568E-2</c:v>
                </c:pt>
                <c:pt idx="2371">
                  <c:v>1.7291784405196742E-2</c:v>
                </c:pt>
                <c:pt idx="2372">
                  <c:v>1.7287641858118041E-2</c:v>
                </c:pt>
                <c:pt idx="2373">
                  <c:v>1.7283509547103559E-2</c:v>
                </c:pt>
                <c:pt idx="2374">
                  <c:v>1.7279387471910157E-2</c:v>
                </c:pt>
                <c:pt idx="2375">
                  <c:v>1.7275275632618881E-2</c:v>
                </c:pt>
                <c:pt idx="2376">
                  <c:v>1.7271174029310776E-2</c:v>
                </c:pt>
                <c:pt idx="2377">
                  <c:v>1.7267082661823752E-2</c:v>
                </c:pt>
                <c:pt idx="2378">
                  <c:v>1.7263001530238853E-2</c:v>
                </c:pt>
                <c:pt idx="2379">
                  <c:v>1.725893063455608E-2</c:v>
                </c:pt>
                <c:pt idx="2380">
                  <c:v>1.7254869974937526E-2</c:v>
                </c:pt>
                <c:pt idx="2381">
                  <c:v>1.7250819551140051E-2</c:v>
                </c:pt>
                <c:pt idx="2382">
                  <c:v>1.7246779363082609E-2</c:v>
                </c:pt>
                <c:pt idx="2383">
                  <c:v>1.7242749411170433E-2</c:v>
                </c:pt>
                <c:pt idx="2384">
                  <c:v>1.7238729694998289E-2</c:v>
                </c:pt>
                <c:pt idx="2385">
                  <c:v>1.7234720214809318E-2</c:v>
                </c:pt>
                <c:pt idx="2386">
                  <c:v>1.7230720970522473E-2</c:v>
                </c:pt>
                <c:pt idx="2387">
                  <c:v>1.7226731962137753E-2</c:v>
                </c:pt>
                <c:pt idx="2388">
                  <c:v>1.722275318965516E-2</c:v>
                </c:pt>
                <c:pt idx="2389">
                  <c:v>1.7218784653074692E-2</c:v>
                </c:pt>
                <c:pt idx="2390">
                  <c:v>1.7214826352396351E-2</c:v>
                </c:pt>
                <c:pt idx="2391">
                  <c:v>1.7210878287539089E-2</c:v>
                </c:pt>
                <c:pt idx="2392">
                  <c:v>1.7206940458746045E-2</c:v>
                </c:pt>
                <c:pt idx="2393">
                  <c:v>1.7203012865693035E-2</c:v>
                </c:pt>
                <c:pt idx="2394">
                  <c:v>1.7199095508704243E-2</c:v>
                </c:pt>
                <c:pt idx="2395">
                  <c:v>1.7195188387536531E-2</c:v>
                </c:pt>
                <c:pt idx="2396">
                  <c:v>1.7191291502189898E-2</c:v>
                </c:pt>
                <c:pt idx="2397">
                  <c:v>1.7187404852826438E-2</c:v>
                </c:pt>
                <c:pt idx="2398">
                  <c:v>1.7183528439365103E-2</c:v>
                </c:pt>
                <c:pt idx="2399">
                  <c:v>1.7179662261886941E-2</c:v>
                </c:pt>
                <c:pt idx="2400">
                  <c:v>1.7175806320148812E-2</c:v>
                </c:pt>
                <c:pt idx="2401">
                  <c:v>1.7171960614393855E-2</c:v>
                </c:pt>
                <c:pt idx="2402">
                  <c:v>1.7168125144622071E-2</c:v>
                </c:pt>
                <c:pt idx="2403">
                  <c:v>1.7164299910671366E-2</c:v>
                </c:pt>
                <c:pt idx="2404">
                  <c:v>1.716048491254174E-2</c:v>
                </c:pt>
                <c:pt idx="2405">
                  <c:v>1.7156680150476333E-2</c:v>
                </c:pt>
                <c:pt idx="2406">
                  <c:v>1.715288562415096E-2</c:v>
                </c:pt>
                <c:pt idx="2407">
                  <c:v>1.7149101333727712E-2</c:v>
                </c:pt>
                <c:pt idx="2408">
                  <c:v>1.7145327279287637E-2</c:v>
                </c:pt>
                <c:pt idx="2409">
                  <c:v>1.7141563460749687E-2</c:v>
                </c:pt>
                <c:pt idx="2410">
                  <c:v>1.7137809878032817E-2</c:v>
                </c:pt>
                <c:pt idx="2411">
                  <c:v>1.7134066531218073E-2</c:v>
                </c:pt>
                <c:pt idx="2412">
                  <c:v>1.7130333420467547E-2</c:v>
                </c:pt>
                <c:pt idx="2413">
                  <c:v>1.7126610545457055E-2</c:v>
                </c:pt>
                <c:pt idx="2414">
                  <c:v>1.7122897906348689E-2</c:v>
                </c:pt>
                <c:pt idx="2415">
                  <c:v>1.7119195503142448E-2</c:v>
                </c:pt>
                <c:pt idx="2416">
                  <c:v>1.711550333591938E-2</c:v>
                </c:pt>
                <c:pt idx="2417">
                  <c:v>1.7111821404517391E-2</c:v>
                </c:pt>
                <c:pt idx="2418">
                  <c:v>1.7108149708936482E-2</c:v>
                </c:pt>
                <c:pt idx="2419">
                  <c:v>1.7104488249338745E-2</c:v>
                </c:pt>
                <c:pt idx="2420">
                  <c:v>1.7100837025643134E-2</c:v>
                </c:pt>
                <c:pt idx="2421">
                  <c:v>1.7097196037768603E-2</c:v>
                </c:pt>
                <c:pt idx="2422">
                  <c:v>1.7093565285796197E-2</c:v>
                </c:pt>
                <c:pt idx="2423">
                  <c:v>1.708994476988801E-2</c:v>
                </c:pt>
                <c:pt idx="2424">
                  <c:v>1.7086334489719857E-2</c:v>
                </c:pt>
                <c:pt idx="2425">
                  <c:v>1.7082734445453829E-2</c:v>
                </c:pt>
                <c:pt idx="2426">
                  <c:v>1.7079144637089927E-2</c:v>
                </c:pt>
                <c:pt idx="2427">
                  <c:v>1.7075565064709197E-2</c:v>
                </c:pt>
                <c:pt idx="2428">
                  <c:v>1.7071995728068501E-2</c:v>
                </c:pt>
                <c:pt idx="2429">
                  <c:v>1.706843662732993E-2</c:v>
                </c:pt>
                <c:pt idx="2430">
                  <c:v>1.7064887762655578E-2</c:v>
                </c:pt>
                <c:pt idx="2431">
                  <c:v>1.706134913372126E-2</c:v>
                </c:pt>
                <c:pt idx="2432">
                  <c:v>1.7057820740689067E-2</c:v>
                </c:pt>
                <c:pt idx="2433">
                  <c:v>1.7054302583559E-2</c:v>
                </c:pt>
                <c:pt idx="2434">
                  <c:v>1.7050794662331059E-2</c:v>
                </c:pt>
                <c:pt idx="2435">
                  <c:v>1.704729697708629E-2</c:v>
                </c:pt>
                <c:pt idx="2436">
                  <c:v>1.7043809527581555E-2</c:v>
                </c:pt>
                <c:pt idx="2437">
                  <c:v>1.7040332313978945E-2</c:v>
                </c:pt>
                <c:pt idx="2438">
                  <c:v>1.7036865336359508E-2</c:v>
                </c:pt>
                <c:pt idx="2439">
                  <c:v>1.703340859456115E-2</c:v>
                </c:pt>
                <c:pt idx="2440">
                  <c:v>1.7029962088664918E-2</c:v>
                </c:pt>
                <c:pt idx="2441">
                  <c:v>1.7026525818670812E-2</c:v>
                </c:pt>
                <c:pt idx="2442">
                  <c:v>1.7023099784578832E-2</c:v>
                </c:pt>
                <c:pt idx="2443">
                  <c:v>1.7019683986388978E-2</c:v>
                </c:pt>
                <c:pt idx="2444">
                  <c:v>1.7016278424020204E-2</c:v>
                </c:pt>
                <c:pt idx="2445">
                  <c:v>1.7012883097553555E-2</c:v>
                </c:pt>
                <c:pt idx="2446">
                  <c:v>1.7009498006989032E-2</c:v>
                </c:pt>
                <c:pt idx="2447">
                  <c:v>1.7006123152326635E-2</c:v>
                </c:pt>
                <c:pt idx="2448">
                  <c:v>1.7002758533485318E-2</c:v>
                </c:pt>
                <c:pt idx="2449">
                  <c:v>1.6999404150627173E-2</c:v>
                </c:pt>
                <c:pt idx="2450">
                  <c:v>1.6996060003590108E-2</c:v>
                </c:pt>
                <c:pt idx="2451">
                  <c:v>1.6992726092374122E-2</c:v>
                </c:pt>
                <c:pt idx="2452">
                  <c:v>1.6989402417141308E-2</c:v>
                </c:pt>
                <c:pt idx="2453">
                  <c:v>1.6986088977810621E-2</c:v>
                </c:pt>
                <c:pt idx="2454">
                  <c:v>1.6982785774301012E-2</c:v>
                </c:pt>
                <c:pt idx="2455">
                  <c:v>1.697949280669353E-2</c:v>
                </c:pt>
                <c:pt idx="2456">
                  <c:v>1.6976210074988174E-2</c:v>
                </c:pt>
                <c:pt idx="2457">
                  <c:v>1.6972937579184944E-2</c:v>
                </c:pt>
                <c:pt idx="2458">
                  <c:v>1.6969675319202793E-2</c:v>
                </c:pt>
                <c:pt idx="2459">
                  <c:v>1.6966423295203814E-2</c:v>
                </c:pt>
                <c:pt idx="2460">
                  <c:v>1.6963181507025915E-2</c:v>
                </c:pt>
                <c:pt idx="2461">
                  <c:v>1.6959949954669096E-2</c:v>
                </c:pt>
                <c:pt idx="2462">
                  <c:v>1.6956728638214402E-2</c:v>
                </c:pt>
                <c:pt idx="2463">
                  <c:v>1.6953517557742881E-2</c:v>
                </c:pt>
                <c:pt idx="2464">
                  <c:v>1.6950316713092439E-2</c:v>
                </c:pt>
                <c:pt idx="2465">
                  <c:v>1.6947126104263077E-2</c:v>
                </c:pt>
                <c:pt idx="2466">
                  <c:v>1.6943945731335841E-2</c:v>
                </c:pt>
                <c:pt idx="2467">
                  <c:v>1.6940775594391777E-2</c:v>
                </c:pt>
                <c:pt idx="2468">
                  <c:v>1.6937615693268793E-2</c:v>
                </c:pt>
                <c:pt idx="2469">
                  <c:v>1.6934466027966888E-2</c:v>
                </c:pt>
                <c:pt idx="2470">
                  <c:v>1.6931326598648155E-2</c:v>
                </c:pt>
                <c:pt idx="2471">
                  <c:v>1.6928197405150502E-2</c:v>
                </c:pt>
                <c:pt idx="2472">
                  <c:v>1.6925078447473929E-2</c:v>
                </c:pt>
                <c:pt idx="2473">
                  <c:v>1.6921969725780528E-2</c:v>
                </c:pt>
                <c:pt idx="2474">
                  <c:v>1.6918871239989253E-2</c:v>
                </c:pt>
                <c:pt idx="2475">
                  <c:v>1.6915782990019057E-2</c:v>
                </c:pt>
                <c:pt idx="2476">
                  <c:v>1.6912704975869941E-2</c:v>
                </c:pt>
                <c:pt idx="2477">
                  <c:v>1.6909637197703997E-2</c:v>
                </c:pt>
                <c:pt idx="2478">
                  <c:v>1.6906579655359133E-2</c:v>
                </c:pt>
                <c:pt idx="2479">
                  <c:v>1.6903532348916395E-2</c:v>
                </c:pt>
                <c:pt idx="2480">
                  <c:v>1.690049527821369E-2</c:v>
                </c:pt>
                <c:pt idx="2481">
                  <c:v>1.6897468443575203E-2</c:v>
                </c:pt>
                <c:pt idx="2482">
                  <c:v>1.6894451844757796E-2</c:v>
                </c:pt>
                <c:pt idx="2483">
                  <c:v>1.6891445481761469E-2</c:v>
                </c:pt>
                <c:pt idx="2484">
                  <c:v>1.6888449354667268E-2</c:v>
                </c:pt>
                <c:pt idx="2485">
                  <c:v>1.6885463463556238E-2</c:v>
                </c:pt>
                <c:pt idx="2486">
                  <c:v>1.6882487808185243E-2</c:v>
                </c:pt>
                <c:pt idx="2487">
                  <c:v>1.6879522388635326E-2</c:v>
                </c:pt>
                <c:pt idx="2488">
                  <c:v>1.6876567205149628E-2</c:v>
                </c:pt>
                <c:pt idx="2489">
                  <c:v>1.687362225748501E-2</c:v>
                </c:pt>
                <c:pt idx="2490">
                  <c:v>1.6870687545641472E-2</c:v>
                </c:pt>
                <c:pt idx="2491">
                  <c:v>1.6867767211489193E-2</c:v>
                </c:pt>
                <c:pt idx="2492">
                  <c:v>1.6864866669000778E-2</c:v>
                </c:pt>
                <c:pt idx="2493">
                  <c:v>1.686198595075683E-2</c:v>
                </c:pt>
                <c:pt idx="2494">
                  <c:v>1.6859125056433166E-2</c:v>
                </c:pt>
                <c:pt idx="2495">
                  <c:v>1.6856283986435017E-2</c:v>
                </c:pt>
                <c:pt idx="2496">
                  <c:v>1.6853462740600289E-2</c:v>
                </c:pt>
                <c:pt idx="2497">
                  <c:v>1.6850661318847937E-2</c:v>
                </c:pt>
                <c:pt idx="2498">
                  <c:v>1.6847879721259007E-2</c:v>
                </c:pt>
                <c:pt idx="2499">
                  <c:v>1.6845117947914545E-2</c:v>
                </c:pt>
                <c:pt idx="2500">
                  <c:v>1.6842375998733505E-2</c:v>
                </c:pt>
                <c:pt idx="2501">
                  <c:v>1.6839653873634841E-2</c:v>
                </c:pt>
                <c:pt idx="2502">
                  <c:v>1.6836951572699599E-2</c:v>
                </c:pt>
                <c:pt idx="2503">
                  <c:v>1.6833887503292511E-2</c:v>
                </c:pt>
                <c:pt idx="2504">
                  <c:v>1.6831227682765348E-2</c:v>
                </c:pt>
                <c:pt idx="2505">
                  <c:v>1.6828587686401608E-2</c:v>
                </c:pt>
                <c:pt idx="2506">
                  <c:v>1.6825967514120244E-2</c:v>
                </c:pt>
                <c:pt idx="2507">
                  <c:v>1.6823367166002301E-2</c:v>
                </c:pt>
                <c:pt idx="2508">
                  <c:v>1.6820786642128827E-2</c:v>
                </c:pt>
                <c:pt idx="2509">
                  <c:v>1.6818225942418774E-2</c:v>
                </c:pt>
                <c:pt idx="2510">
                  <c:v>1.6815685066629005E-2</c:v>
                </c:pt>
                <c:pt idx="2511">
                  <c:v>1.6813164015245796E-2</c:v>
                </c:pt>
                <c:pt idx="2512">
                  <c:v>1.6810662787944963E-2</c:v>
                </c:pt>
                <c:pt idx="2513">
                  <c:v>1.6808181384807552E-2</c:v>
                </c:pt>
                <c:pt idx="2514">
                  <c:v>1.6805719805752517E-2</c:v>
                </c:pt>
                <c:pt idx="2515">
                  <c:v>1.680327805094195E-2</c:v>
                </c:pt>
                <c:pt idx="2516">
                  <c:v>1.6800856120213759E-2</c:v>
                </c:pt>
                <c:pt idx="2517">
                  <c:v>1.6798454013648989E-2</c:v>
                </c:pt>
                <c:pt idx="2518">
                  <c:v>1.6796071731247642E-2</c:v>
                </c:pt>
                <c:pt idx="2519">
                  <c:v>1.6793709273090762E-2</c:v>
                </c:pt>
                <c:pt idx="2520">
                  <c:v>1.6791366639016259E-2</c:v>
                </c:pt>
                <c:pt idx="2521">
                  <c:v>1.6789043829024131E-2</c:v>
                </c:pt>
                <c:pt idx="2522">
                  <c:v>1.6786740843276471E-2</c:v>
                </c:pt>
                <c:pt idx="2523">
                  <c:v>1.6784457681611187E-2</c:v>
                </c:pt>
                <c:pt idx="2524">
                  <c:v>1.6782194344190371E-2</c:v>
                </c:pt>
                <c:pt idx="2525">
                  <c:v>1.6779950830851931E-2</c:v>
                </c:pt>
                <c:pt idx="2526">
                  <c:v>1.6777727141676912E-2</c:v>
                </c:pt>
                <c:pt idx="2527">
                  <c:v>1.6775523276665316E-2</c:v>
                </c:pt>
                <c:pt idx="2528">
                  <c:v>1.6773339235655049E-2</c:v>
                </c:pt>
                <c:pt idx="2529">
                  <c:v>1.6771175019051343E-2</c:v>
                </c:pt>
                <c:pt idx="2530">
                  <c:v>1.6769030626448966E-2</c:v>
                </c:pt>
                <c:pt idx="2531">
                  <c:v>1.6766906058010012E-2</c:v>
                </c:pt>
                <c:pt idx="2532">
                  <c:v>1.6764801313653432E-2</c:v>
                </c:pt>
                <c:pt idx="2533">
                  <c:v>1.6762716393541321E-2</c:v>
                </c:pt>
                <c:pt idx="2534">
                  <c:v>1.6760651297511586E-2</c:v>
                </c:pt>
                <c:pt idx="2535">
                  <c:v>1.6758606025645273E-2</c:v>
                </c:pt>
                <c:pt idx="2536">
                  <c:v>1.6756580577942382E-2</c:v>
                </c:pt>
                <c:pt idx="2537">
                  <c:v>1.6754574954402912E-2</c:v>
                </c:pt>
                <c:pt idx="2538">
                  <c:v>1.6752589155026865E-2</c:v>
                </c:pt>
                <c:pt idx="2539">
                  <c:v>1.6750623179814239E-2</c:v>
                </c:pt>
                <c:pt idx="2540">
                  <c:v>1.6748677028683989E-2</c:v>
                </c:pt>
                <c:pt idx="2541">
                  <c:v>1.6746750701717161E-2</c:v>
                </c:pt>
                <c:pt idx="2542">
                  <c:v>1.6744844198913755E-2</c:v>
                </c:pt>
                <c:pt idx="2543">
                  <c:v>1.6742957520111679E-2</c:v>
                </c:pt>
                <c:pt idx="2544">
                  <c:v>1.674109066555407E-2</c:v>
                </c:pt>
                <c:pt idx="2545">
                  <c:v>1.6739243635159884E-2</c:v>
                </c:pt>
                <c:pt idx="2546">
                  <c:v>1.6737416428929119E-2</c:v>
                </c:pt>
                <c:pt idx="2547">
                  <c:v>1.6735609046861777E-2</c:v>
                </c:pt>
                <c:pt idx="2548">
                  <c:v>1.673382148887681E-2</c:v>
                </c:pt>
                <c:pt idx="2549">
                  <c:v>1.6732053755055265E-2</c:v>
                </c:pt>
                <c:pt idx="2550">
                  <c:v>1.6730305845235049E-2</c:v>
                </c:pt>
                <c:pt idx="2551">
                  <c:v>1.6728577759821395E-2</c:v>
                </c:pt>
                <c:pt idx="2552">
                  <c:v>1.6726869498409069E-2</c:v>
                </c:pt>
                <c:pt idx="2553">
                  <c:v>1.6725181061160166E-2</c:v>
                </c:pt>
                <c:pt idx="2554">
                  <c:v>1.6723512447993638E-2</c:v>
                </c:pt>
                <c:pt idx="2555">
                  <c:v>1.6721863658990532E-2</c:v>
                </c:pt>
                <c:pt idx="2556">
                  <c:v>1.6720234694150848E-2</c:v>
                </c:pt>
                <c:pt idx="2557">
                  <c:v>1.6718625553474586E-2</c:v>
                </c:pt>
                <c:pt idx="2558">
                  <c:v>1.67170362368807E-2</c:v>
                </c:pt>
                <c:pt idx="2559">
                  <c:v>1.6715466744531282E-2</c:v>
                </c:pt>
                <c:pt idx="2560">
                  <c:v>1.6713917076183193E-2</c:v>
                </c:pt>
                <c:pt idx="2561">
                  <c:v>1.6712387231998527E-2</c:v>
                </c:pt>
                <c:pt idx="2562">
                  <c:v>1.6710877212058328E-2</c:v>
                </c:pt>
                <c:pt idx="2563">
                  <c:v>1.6709387016200505E-2</c:v>
                </c:pt>
                <c:pt idx="2564">
                  <c:v>1.6707916644425058E-2</c:v>
                </c:pt>
                <c:pt idx="2565">
                  <c:v>1.6706466096894079E-2</c:v>
                </c:pt>
                <c:pt idx="2566">
                  <c:v>1.6705035373445476E-2</c:v>
                </c:pt>
                <c:pt idx="2567">
                  <c:v>1.6703624474079248E-2</c:v>
                </c:pt>
                <c:pt idx="2568">
                  <c:v>1.6702233398876443E-2</c:v>
                </c:pt>
                <c:pt idx="2569">
                  <c:v>1.6700862147918105E-2</c:v>
                </c:pt>
                <c:pt idx="2570">
                  <c:v>1.6699510720961097E-2</c:v>
                </c:pt>
                <c:pt idx="2571">
                  <c:v>1.6698179118167511E-2</c:v>
                </c:pt>
                <c:pt idx="2572">
                  <c:v>1.6696867339537347E-2</c:v>
                </c:pt>
                <c:pt idx="2573">
                  <c:v>1.6695575385070605E-2</c:v>
                </c:pt>
                <c:pt idx="2574">
                  <c:v>1.6694303254767284E-2</c:v>
                </c:pt>
                <c:pt idx="2575">
                  <c:v>1.6693050948465293E-2</c:v>
                </c:pt>
                <c:pt idx="2576">
                  <c:v>1.6691818466488817E-2</c:v>
                </c:pt>
                <c:pt idx="2577">
                  <c:v>1.669060580851367E-2</c:v>
                </c:pt>
                <c:pt idx="2578">
                  <c:v>1.6689412974701945E-2</c:v>
                </c:pt>
                <c:pt idx="2579">
                  <c:v>1.6688239964972595E-2</c:v>
                </c:pt>
                <c:pt idx="2580">
                  <c:v>1.6687086779406668E-2</c:v>
                </c:pt>
                <c:pt idx="2581">
                  <c:v>1.6685953418004162E-2</c:v>
                </c:pt>
                <c:pt idx="2582">
                  <c:v>1.6684839880684033E-2</c:v>
                </c:pt>
                <c:pt idx="2583">
                  <c:v>1.6683746167527325E-2</c:v>
                </c:pt>
                <c:pt idx="2584">
                  <c:v>1.6682672278534039E-2</c:v>
                </c:pt>
                <c:pt idx="2585">
                  <c:v>1.6681618213704175E-2</c:v>
                </c:pt>
                <c:pt idx="2586">
                  <c:v>1.668058397287564E-2</c:v>
                </c:pt>
                <c:pt idx="2587">
                  <c:v>1.667956955637262E-2</c:v>
                </c:pt>
                <c:pt idx="2588">
                  <c:v>1.6678574963870929E-2</c:v>
                </c:pt>
                <c:pt idx="2589">
                  <c:v>1.6677600195451614E-2</c:v>
                </c:pt>
                <c:pt idx="2590">
                  <c:v>1.6676645251357813E-2</c:v>
                </c:pt>
                <c:pt idx="2591">
                  <c:v>1.6675710131265342E-2</c:v>
                </c:pt>
                <c:pt idx="2592">
                  <c:v>1.6674794835255247E-2</c:v>
                </c:pt>
                <c:pt idx="2593">
                  <c:v>1.6673899363408573E-2</c:v>
                </c:pt>
                <c:pt idx="2594">
                  <c:v>1.6673023715725321E-2</c:v>
                </c:pt>
                <c:pt idx="2595">
                  <c:v>1.6672167892205492E-2</c:v>
                </c:pt>
                <c:pt idx="2596">
                  <c:v>1.6671331892849084E-2</c:v>
                </c:pt>
                <c:pt idx="2597">
                  <c:v>1.6670515717575052E-2</c:v>
                </c:pt>
                <c:pt idx="2598">
                  <c:v>1.6669719366383395E-2</c:v>
                </c:pt>
                <c:pt idx="2599">
                  <c:v>1.6668942839436207E-2</c:v>
                </c:pt>
                <c:pt idx="2600">
                  <c:v>1.6668186136409302E-2</c:v>
                </c:pt>
                <c:pt idx="2601">
                  <c:v>1.6667449257707911E-2</c:v>
                </c:pt>
                <c:pt idx="2602">
                  <c:v>1.6666732203088896E-2</c:v>
                </c:pt>
                <c:pt idx="2603">
                  <c:v>1.6666034972633303E-2</c:v>
                </c:pt>
                <c:pt idx="2604">
                  <c:v>1.666535756617904E-2</c:v>
                </c:pt>
                <c:pt idx="2605">
                  <c:v>1.6664699984050291E-2</c:v>
                </c:pt>
                <c:pt idx="2606">
                  <c:v>1.6664062225922871E-2</c:v>
                </c:pt>
                <c:pt idx="2607">
                  <c:v>1.6663357633952547E-2</c:v>
                </c:pt>
                <c:pt idx="2608">
                  <c:v>1.6662762356152161E-2</c:v>
                </c:pt>
                <c:pt idx="2609">
                  <c:v>1.6662186902434151E-2</c:v>
                </c:pt>
                <c:pt idx="2610">
                  <c:v>1.6661631272879562E-2</c:v>
                </c:pt>
                <c:pt idx="2611">
                  <c:v>1.6661095467488396E-2</c:v>
                </c:pt>
                <c:pt idx="2612">
                  <c:v>1.6660579486260652E-2</c:v>
                </c:pt>
                <c:pt idx="2613">
                  <c:v>1.666008332895319E-2</c:v>
                </c:pt>
                <c:pt idx="2614">
                  <c:v>1.6659606995971243E-2</c:v>
                </c:pt>
                <c:pt idx="2615">
                  <c:v>1.6659150487071672E-2</c:v>
                </c:pt>
                <c:pt idx="2616">
                  <c:v>1.6658713802254477E-2</c:v>
                </c:pt>
                <c:pt idx="2617">
                  <c:v>1.6658296941600703E-2</c:v>
                </c:pt>
                <c:pt idx="2618">
                  <c:v>1.6657899905110352E-2</c:v>
                </c:pt>
                <c:pt idx="2619">
                  <c:v>1.6657522692783422E-2</c:v>
                </c:pt>
                <c:pt idx="2620">
                  <c:v>1.6657165304376775E-2</c:v>
                </c:pt>
                <c:pt idx="2621">
                  <c:v>1.665682774037669E-2</c:v>
                </c:pt>
                <c:pt idx="2622">
                  <c:v>1.6657943532258468E-2</c:v>
                </c:pt>
                <c:pt idx="2623">
                  <c:v>1.6656212084461552E-2</c:v>
                </c:pt>
                <c:pt idx="2624">
                  <c:v>1.6655933992708594E-2</c:v>
                </c:pt>
                <c:pt idx="2625">
                  <c:v>1.6655675725119057E-2</c:v>
                </c:pt>
                <c:pt idx="2626">
                  <c:v>1.6655437281611896E-2</c:v>
                </c:pt>
                <c:pt idx="2627">
                  <c:v>1.6655218662349203E-2</c:v>
                </c:pt>
                <c:pt idx="2628">
                  <c:v>1.6655019867087839E-2</c:v>
                </c:pt>
                <c:pt idx="2629">
                  <c:v>1.6654840896070944E-2</c:v>
                </c:pt>
                <c:pt idx="2630">
                  <c:v>1.6654681749055378E-2</c:v>
                </c:pt>
                <c:pt idx="2631">
                  <c:v>1.6654542426203234E-2</c:v>
                </c:pt>
                <c:pt idx="2632">
                  <c:v>1.6654422927514512E-2</c:v>
                </c:pt>
                <c:pt idx="2633">
                  <c:v>1.6654323252989212E-2</c:v>
                </c:pt>
                <c:pt idx="2634">
                  <c:v>1.6654243402384195E-2</c:v>
                </c:pt>
                <c:pt idx="2635">
                  <c:v>1.6654183376185738E-2</c:v>
                </c:pt>
                <c:pt idx="2636">
                  <c:v>1.6654143173988611E-2</c:v>
                </c:pt>
                <c:pt idx="2637">
                  <c:v>1.6654122795954907E-2</c:v>
                </c:pt>
                <c:pt idx="2638">
                  <c:v>1.6654122242003577E-2</c:v>
                </c:pt>
                <c:pt idx="2639">
                  <c:v>1.665414151221567E-2</c:v>
                </c:pt>
                <c:pt idx="2640">
                  <c:v>1.6654180606591185E-2</c:v>
                </c:pt>
                <c:pt idx="2641">
                  <c:v>1.6654239524968029E-2</c:v>
                </c:pt>
                <c:pt idx="2642">
                  <c:v>1.6654318267589341E-2</c:v>
                </c:pt>
                <c:pt idx="2643">
                  <c:v>1.6654416834374075E-2</c:v>
                </c:pt>
                <c:pt idx="2644">
                  <c:v>1.6654535225241185E-2</c:v>
                </c:pt>
                <c:pt idx="2645">
                  <c:v>1.6654673440028578E-2</c:v>
                </c:pt>
                <c:pt idx="2646">
                  <c:v>1.6654831479222532E-2</c:v>
                </c:pt>
                <c:pt idx="2647">
                  <c:v>1.6655009342498861E-2</c:v>
                </c:pt>
                <c:pt idx="2648">
                  <c:v>1.6655207029857566E-2</c:v>
                </c:pt>
                <c:pt idx="2649">
                  <c:v>1.6655424541298647E-2</c:v>
                </c:pt>
                <c:pt idx="2650">
                  <c:v>1.6655661876984196E-2</c:v>
                </c:pt>
                <c:pt idx="2651">
                  <c:v>1.6655919036671074E-2</c:v>
                </c:pt>
                <c:pt idx="2652">
                  <c:v>1.6656196020521374E-2</c:v>
                </c:pt>
                <c:pt idx="2653">
                  <c:v>1.6656492828535097E-2</c:v>
                </c:pt>
                <c:pt idx="2654">
                  <c:v>1.6656809460712241E-2</c:v>
                </c:pt>
                <c:pt idx="2655">
                  <c:v>1.6657145916971761E-2</c:v>
                </c:pt>
                <c:pt idx="2656">
                  <c:v>1.6657502197394702E-2</c:v>
                </c:pt>
                <c:pt idx="2657">
                  <c:v>1.6657878301981066E-2</c:v>
                </c:pt>
                <c:pt idx="2658">
                  <c:v>1.6658274230568759E-2</c:v>
                </c:pt>
                <c:pt idx="2659">
                  <c:v>1.6659572875405981E-2</c:v>
                </c:pt>
                <c:pt idx="2660">
                  <c:v>1.6660014156627916E-2</c:v>
                </c:pt>
                <c:pt idx="2661">
                  <c:v>1.6660475263796291E-2</c:v>
                </c:pt>
                <c:pt idx="2662">
                  <c:v>1.666095619693812E-2</c:v>
                </c:pt>
                <c:pt idx="2663">
                  <c:v>1.6661456955999375E-2</c:v>
                </c:pt>
                <c:pt idx="2664">
                  <c:v>1.6661977541007067E-2</c:v>
                </c:pt>
                <c:pt idx="2665">
                  <c:v>1.6662517951934186E-2</c:v>
                </c:pt>
                <c:pt idx="2666">
                  <c:v>1.6663078188834762E-2</c:v>
                </c:pt>
                <c:pt idx="2667">
                  <c:v>1.6663658251654761E-2</c:v>
                </c:pt>
                <c:pt idx="2668">
                  <c:v>1.6664258140394184E-2</c:v>
                </c:pt>
                <c:pt idx="2669">
                  <c:v>1.666487785513408E-2</c:v>
                </c:pt>
                <c:pt idx="2670">
                  <c:v>1.6665517395793399E-2</c:v>
                </c:pt>
                <c:pt idx="2671">
                  <c:v>1.6666176762399159E-2</c:v>
                </c:pt>
                <c:pt idx="2672">
                  <c:v>1.6666391950297399E-2</c:v>
                </c:pt>
                <c:pt idx="2673">
                  <c:v>1.6667099401013186E-2</c:v>
                </c:pt>
                <c:pt idx="2674">
                  <c:v>1.6667826675811348E-2</c:v>
                </c:pt>
                <c:pt idx="2675">
                  <c:v>1.6668573774772932E-2</c:v>
                </c:pt>
                <c:pt idx="2676">
                  <c:v>1.6669340697897939E-2</c:v>
                </c:pt>
                <c:pt idx="2677">
                  <c:v>1.6670127445105321E-2</c:v>
                </c:pt>
                <c:pt idx="2678">
                  <c:v>1.6670934016476124E-2</c:v>
                </c:pt>
                <c:pt idx="2679">
                  <c:v>1.667176041201035E-2</c:v>
                </c:pt>
                <c:pt idx="2680">
                  <c:v>1.6672606631626952E-2</c:v>
                </c:pt>
                <c:pt idx="2681">
                  <c:v>1.6673472675325929E-2</c:v>
                </c:pt>
                <c:pt idx="2682">
                  <c:v>1.667435854335042E-2</c:v>
                </c:pt>
                <c:pt idx="2683">
                  <c:v>1.6675264235295195E-2</c:v>
                </c:pt>
                <c:pt idx="2684">
                  <c:v>1.6676189751565484E-2</c:v>
                </c:pt>
                <c:pt idx="2685">
                  <c:v>1.6677135091756057E-2</c:v>
                </c:pt>
                <c:pt idx="2686">
                  <c:v>1.6678100256272144E-2</c:v>
                </c:pt>
                <c:pt idx="2687">
                  <c:v>1.6679085244708514E-2</c:v>
                </c:pt>
                <c:pt idx="2688">
                  <c:v>1.6680090057470398E-2</c:v>
                </c:pt>
                <c:pt idx="2689">
                  <c:v>1.6681114694314658E-2</c:v>
                </c:pt>
                <c:pt idx="2690">
                  <c:v>1.668215915532234E-2</c:v>
                </c:pt>
                <c:pt idx="2691">
                  <c:v>1.6683223440331352E-2</c:v>
                </c:pt>
                <c:pt idx="2692">
                  <c:v>1.6684307549584831E-2</c:v>
                </c:pt>
                <c:pt idx="2693">
                  <c:v>1.6685411483001733E-2</c:v>
                </c:pt>
                <c:pt idx="2694">
                  <c:v>1.668653524050101E-2</c:v>
                </c:pt>
                <c:pt idx="2695">
                  <c:v>1.6687678822082663E-2</c:v>
                </c:pt>
                <c:pt idx="2696">
                  <c:v>1.6688842227827738E-2</c:v>
                </c:pt>
                <c:pt idx="2697">
                  <c:v>1.6690025457736235E-2</c:v>
                </c:pt>
                <c:pt idx="2698">
                  <c:v>1.66912285118892E-2</c:v>
                </c:pt>
                <c:pt idx="2699">
                  <c:v>1.6692451389962448E-2</c:v>
                </c:pt>
                <c:pt idx="2700">
                  <c:v>1.6693694092280165E-2</c:v>
                </c:pt>
                <c:pt idx="2701">
                  <c:v>1.6694956618761303E-2</c:v>
                </c:pt>
                <c:pt idx="2702">
                  <c:v>1.6696238969405863E-2</c:v>
                </c:pt>
                <c:pt idx="2703">
                  <c:v>1.6697541143970707E-2</c:v>
                </c:pt>
                <c:pt idx="2704">
                  <c:v>1.6698863142861065E-2</c:v>
                </c:pt>
                <c:pt idx="2705">
                  <c:v>1.6700204965995891E-2</c:v>
                </c:pt>
                <c:pt idx="2706">
                  <c:v>1.6701566613051E-2</c:v>
                </c:pt>
                <c:pt idx="2707">
                  <c:v>1.6702948084269531E-2</c:v>
                </c:pt>
                <c:pt idx="2708">
                  <c:v>1.670434937973253E-2</c:v>
                </c:pt>
                <c:pt idx="2709">
                  <c:v>1.6705770499196859E-2</c:v>
                </c:pt>
                <c:pt idx="2710">
                  <c:v>1.6707211442905656E-2</c:v>
                </c:pt>
                <c:pt idx="2711">
                  <c:v>1.6708672210696829E-2</c:v>
                </c:pt>
                <c:pt idx="2712">
                  <c:v>1.6710152802651423E-2</c:v>
                </c:pt>
                <c:pt idx="2713">
                  <c:v>1.671165321876944E-2</c:v>
                </c:pt>
                <c:pt idx="2714">
                  <c:v>1.6713173458969832E-2</c:v>
                </c:pt>
                <c:pt idx="2715">
                  <c:v>1.6714713523333646E-2</c:v>
                </c:pt>
                <c:pt idx="2716">
                  <c:v>1.6716273411860882E-2</c:v>
                </c:pt>
                <c:pt idx="2717">
                  <c:v>1.6717853124389448E-2</c:v>
                </c:pt>
                <c:pt idx="2718">
                  <c:v>1.6719452661243528E-2</c:v>
                </c:pt>
                <c:pt idx="2719">
                  <c:v>1.6721072022179984E-2</c:v>
                </c:pt>
                <c:pt idx="2720">
                  <c:v>1.6722711207279861E-2</c:v>
                </c:pt>
                <c:pt idx="2721">
                  <c:v>1.6724370216462114E-2</c:v>
                </c:pt>
                <c:pt idx="2722">
                  <c:v>1.6726049049888836E-2</c:v>
                </c:pt>
                <c:pt idx="2723">
                  <c:v>1.6727747707397933E-2</c:v>
                </c:pt>
                <c:pt idx="2724">
                  <c:v>1.672946618890836E-2</c:v>
                </c:pt>
                <c:pt idx="2725">
                  <c:v>1.6731204494663254E-2</c:v>
                </c:pt>
                <c:pt idx="2726">
                  <c:v>1.6732962624662617E-2</c:v>
                </c:pt>
                <c:pt idx="2727">
                  <c:v>1.6734740578744356E-2</c:v>
                </c:pt>
                <c:pt idx="2728">
                  <c:v>1.6736538356827424E-2</c:v>
                </c:pt>
                <c:pt idx="2729">
                  <c:v>1.6738355959317053E-2</c:v>
                </c:pt>
                <c:pt idx="2730">
                  <c:v>1.6740193385726965E-2</c:v>
                </c:pt>
                <c:pt idx="2731">
                  <c:v>1.6742050636300299E-2</c:v>
                </c:pt>
                <c:pt idx="2732">
                  <c:v>1.6743927711037054E-2</c:v>
                </c:pt>
                <c:pt idx="2733">
                  <c:v>1.6745824610099325E-2</c:v>
                </c:pt>
                <c:pt idx="2734">
                  <c:v>1.6747741333162924E-2</c:v>
                </c:pt>
                <c:pt idx="2735">
                  <c:v>1.67496778803089E-2</c:v>
                </c:pt>
                <c:pt idx="2736">
                  <c:v>1.6751634251537251E-2</c:v>
                </c:pt>
                <c:pt idx="2737">
                  <c:v>1.6753610447091116E-2</c:v>
                </c:pt>
                <c:pt idx="2738">
                  <c:v>1.6755606466808404E-2</c:v>
                </c:pt>
                <c:pt idx="2739">
                  <c:v>1.6757622310527021E-2</c:v>
                </c:pt>
                <c:pt idx="2740">
                  <c:v>1.6759657978490106E-2</c:v>
                </c:pt>
                <c:pt idx="2741">
                  <c:v>1.6761713470535566E-2</c:v>
                </c:pt>
                <c:pt idx="2742">
                  <c:v>1.6763788786744449E-2</c:v>
                </c:pt>
                <c:pt idx="2743">
                  <c:v>1.6765883927116754E-2</c:v>
                </c:pt>
                <c:pt idx="2744">
                  <c:v>1.6767998891733527E-2</c:v>
                </c:pt>
                <c:pt idx="2745">
                  <c:v>1.6770133680270582E-2</c:v>
                </c:pt>
                <c:pt idx="2746">
                  <c:v>1.6772288293133153E-2</c:v>
                </c:pt>
                <c:pt idx="2747">
                  <c:v>1.6774462730159145E-2</c:v>
                </c:pt>
                <c:pt idx="2748">
                  <c:v>1.6776656991186467E-2</c:v>
                </c:pt>
                <c:pt idx="2749">
                  <c:v>1.6778871076458257E-2</c:v>
                </c:pt>
                <c:pt idx="2750">
                  <c:v>1.6781104985812423E-2</c:v>
                </c:pt>
                <c:pt idx="2751">
                  <c:v>1.6783358719411057E-2</c:v>
                </c:pt>
                <c:pt idx="2752">
                  <c:v>1.6785632277173113E-2</c:v>
                </c:pt>
                <c:pt idx="2753">
                  <c:v>1.6787925659017544E-2</c:v>
                </c:pt>
                <c:pt idx="2754">
                  <c:v>1.6790238864944351E-2</c:v>
                </c:pt>
                <c:pt idx="2755">
                  <c:v>1.6792571895196673E-2</c:v>
                </c:pt>
                <c:pt idx="2756">
                  <c:v>1.679492474953137E-2</c:v>
                </c:pt>
                <c:pt idx="2757">
                  <c:v>1.6797297427948443E-2</c:v>
                </c:pt>
                <c:pt idx="2758">
                  <c:v>1.6799689930609985E-2</c:v>
                </c:pt>
                <c:pt idx="2759">
                  <c:v>1.6802102257353901E-2</c:v>
                </c:pt>
                <c:pt idx="2760">
                  <c:v>1.680453440826124E-2</c:v>
                </c:pt>
                <c:pt idx="2761">
                  <c:v>1.6806986383332001E-2</c:v>
                </c:pt>
                <c:pt idx="2762">
                  <c:v>1.6809458182566184E-2</c:v>
                </c:pt>
                <c:pt idx="2763">
                  <c:v>1.6812307370484003E-2</c:v>
                </c:pt>
                <c:pt idx="2764">
                  <c:v>1.681482165004522E-2</c:v>
                </c:pt>
                <c:pt idx="2765">
                  <c:v>1.6817355753769858E-2</c:v>
                </c:pt>
                <c:pt idx="2766">
                  <c:v>1.6819909681576872E-2</c:v>
                </c:pt>
                <c:pt idx="2767">
                  <c:v>1.6822483433709401E-2</c:v>
                </c:pt>
                <c:pt idx="2768">
                  <c:v>1.6825077009924305E-2</c:v>
                </c:pt>
                <c:pt idx="2769">
                  <c:v>1.6827690410140539E-2</c:v>
                </c:pt>
                <c:pt idx="2770">
                  <c:v>1.6830323634682287E-2</c:v>
                </c:pt>
                <c:pt idx="2771">
                  <c:v>1.6832976683387457E-2</c:v>
                </c:pt>
                <c:pt idx="2772">
                  <c:v>1.6835649556175003E-2</c:v>
                </c:pt>
                <c:pt idx="2773">
                  <c:v>1.6838342253125971E-2</c:v>
                </c:pt>
                <c:pt idx="2774">
                  <c:v>1.6841054774321407E-2</c:v>
                </c:pt>
                <c:pt idx="2775">
                  <c:v>1.6843787119599218E-2</c:v>
                </c:pt>
                <c:pt idx="2776">
                  <c:v>1.6846539288959406E-2</c:v>
                </c:pt>
                <c:pt idx="2777">
                  <c:v>1.6849311282645107E-2</c:v>
                </c:pt>
                <c:pt idx="2778">
                  <c:v>1.6852103100413185E-2</c:v>
                </c:pt>
                <c:pt idx="2779">
                  <c:v>1.6854914742425731E-2</c:v>
                </c:pt>
                <c:pt idx="2780">
                  <c:v>1.6857746208439606E-2</c:v>
                </c:pt>
                <c:pt idx="2781">
                  <c:v>1.6860597498778995E-2</c:v>
                </c:pt>
                <c:pt idx="2782">
                  <c:v>1.6863468613200761E-2</c:v>
                </c:pt>
                <c:pt idx="2783">
                  <c:v>1.6866359551785948E-2</c:v>
                </c:pt>
                <c:pt idx="2784">
                  <c:v>1.6869270314453511E-2</c:v>
                </c:pt>
                <c:pt idx="2785">
                  <c:v>1.6872200901446588E-2</c:v>
                </c:pt>
                <c:pt idx="2786">
                  <c:v>1.6875151312522041E-2</c:v>
                </c:pt>
                <c:pt idx="2787">
                  <c:v>1.6878121547760916E-2</c:v>
                </c:pt>
                <c:pt idx="2788">
                  <c:v>1.6881111607163213E-2</c:v>
                </c:pt>
                <c:pt idx="2789">
                  <c:v>1.6884121490891024E-2</c:v>
                </c:pt>
                <c:pt idx="2790">
                  <c:v>1.6887151198539119E-2</c:v>
                </c:pt>
                <c:pt idx="2791">
                  <c:v>1.6890200730431681E-2</c:v>
                </c:pt>
                <c:pt idx="2792">
                  <c:v>1.6893270086568712E-2</c:v>
                </c:pt>
                <c:pt idx="2793">
                  <c:v>1.6896359266788119E-2</c:v>
                </c:pt>
                <c:pt idx="2794">
                  <c:v>1.6899468271170948E-2</c:v>
                </c:pt>
                <c:pt idx="2795">
                  <c:v>1.6902597099717198E-2</c:v>
                </c:pt>
                <c:pt idx="2796">
                  <c:v>1.6905745752588963E-2</c:v>
                </c:pt>
                <c:pt idx="2797">
                  <c:v>1.6908914229462058E-2</c:v>
                </c:pt>
                <c:pt idx="2798">
                  <c:v>1.691210253057962E-2</c:v>
                </c:pt>
                <c:pt idx="2799">
                  <c:v>1.6915310655860605E-2</c:v>
                </c:pt>
                <c:pt idx="2800">
                  <c:v>1.6918538605305011E-2</c:v>
                </c:pt>
                <c:pt idx="2801">
                  <c:v>1.692178637891284E-2</c:v>
                </c:pt>
                <c:pt idx="2802">
                  <c:v>1.692505397668409E-2</c:v>
                </c:pt>
                <c:pt idx="2803">
                  <c:v>1.6928341398699809E-2</c:v>
                </c:pt>
                <c:pt idx="2804">
                  <c:v>1.6931648644797903E-2</c:v>
                </c:pt>
                <c:pt idx="2805">
                  <c:v>1.6934975715140466E-2</c:v>
                </c:pt>
                <c:pt idx="2806">
                  <c:v>1.693832260964645E-2</c:v>
                </c:pt>
                <c:pt idx="2807">
                  <c:v>1.694168932823481E-2</c:v>
                </c:pt>
                <c:pt idx="2808">
                  <c:v>1.6945075871148685E-2</c:v>
                </c:pt>
                <c:pt idx="2809">
                  <c:v>1.6948482238063889E-2</c:v>
                </c:pt>
                <c:pt idx="2810">
                  <c:v>1.6951908429304607E-2</c:v>
                </c:pt>
                <c:pt idx="2811">
                  <c:v>1.6955354444708748E-2</c:v>
                </c:pt>
                <c:pt idx="2812">
                  <c:v>1.6958820284195264E-2</c:v>
                </c:pt>
                <c:pt idx="2813">
                  <c:v>1.6962305947926248E-2</c:v>
                </c:pt>
                <c:pt idx="2814">
                  <c:v>1.6965811435820655E-2</c:v>
                </c:pt>
                <c:pt idx="2815">
                  <c:v>1.6969336747959529E-2</c:v>
                </c:pt>
                <c:pt idx="2816">
                  <c:v>1.6972881884180779E-2</c:v>
                </c:pt>
                <c:pt idx="2817">
                  <c:v>1.6976446844646498E-2</c:v>
                </c:pt>
                <c:pt idx="2818">
                  <c:v>1.6980031629275638E-2</c:v>
                </c:pt>
                <c:pt idx="2819">
                  <c:v>1.69836362380682E-2</c:v>
                </c:pt>
                <c:pt idx="2820">
                  <c:v>1.6987260671024185E-2</c:v>
                </c:pt>
                <c:pt idx="2821">
                  <c:v>1.6990904928224637E-2</c:v>
                </c:pt>
                <c:pt idx="2822">
                  <c:v>1.6994569009588512E-2</c:v>
                </c:pt>
                <c:pt idx="2823">
                  <c:v>1.6998252915196854E-2</c:v>
                </c:pt>
                <c:pt idx="2824">
                  <c:v>1.7001956644887573E-2</c:v>
                </c:pt>
                <c:pt idx="2825">
                  <c:v>1.7005680198822759E-2</c:v>
                </c:pt>
                <c:pt idx="2826">
                  <c:v>1.7009423576921368E-2</c:v>
                </c:pt>
                <c:pt idx="2827">
                  <c:v>1.7013186779183398E-2</c:v>
                </c:pt>
                <c:pt idx="2828">
                  <c:v>1.7016969805689897E-2</c:v>
                </c:pt>
                <c:pt idx="2829">
                  <c:v>1.7020772656440863E-2</c:v>
                </c:pt>
                <c:pt idx="2830">
                  <c:v>1.702459533119316E-2</c:v>
                </c:pt>
                <c:pt idx="2831">
                  <c:v>1.7028437830189924E-2</c:v>
                </c:pt>
                <c:pt idx="2832">
                  <c:v>1.7032300153512203E-2</c:v>
                </c:pt>
                <c:pt idx="2833">
                  <c:v>1.7036182300835812E-2</c:v>
                </c:pt>
                <c:pt idx="2834">
                  <c:v>1.7040084272484934E-2</c:v>
                </c:pt>
                <c:pt idx="2835">
                  <c:v>1.7044006068297479E-2</c:v>
                </c:pt>
                <c:pt idx="2836">
                  <c:v>1.7047947688435539E-2</c:v>
                </c:pt>
                <c:pt idx="2837">
                  <c:v>1.7051909132574927E-2</c:v>
                </c:pt>
                <c:pt idx="2838">
                  <c:v>1.7055890400877738E-2</c:v>
                </c:pt>
                <c:pt idx="2839">
                  <c:v>1.7059891493587109E-2</c:v>
                </c:pt>
                <c:pt idx="2840">
                  <c:v>1.706391241029781E-2</c:v>
                </c:pt>
                <c:pt idx="2841">
                  <c:v>1.7067953151252979E-2</c:v>
                </c:pt>
                <c:pt idx="2842">
                  <c:v>1.707201371637157E-2</c:v>
                </c:pt>
                <c:pt idx="2843">
                  <c:v>1.7076094105815676E-2</c:v>
                </c:pt>
                <c:pt idx="2844">
                  <c:v>1.7080194319423203E-2</c:v>
                </c:pt>
                <c:pt idx="2845">
                  <c:v>1.708431435703206E-2</c:v>
                </c:pt>
                <c:pt idx="2846">
                  <c:v>1.7088454219128524E-2</c:v>
                </c:pt>
                <c:pt idx="2847">
                  <c:v>1.7092613905307363E-2</c:v>
                </c:pt>
                <c:pt idx="2848">
                  <c:v>1.7096793415649625E-2</c:v>
                </c:pt>
                <c:pt idx="2849">
                  <c:v>1.7100992750155308E-2</c:v>
                </c:pt>
                <c:pt idx="2850">
                  <c:v>1.7105211908986506E-2</c:v>
                </c:pt>
                <c:pt idx="2851">
                  <c:v>1.7109450891981126E-2</c:v>
                </c:pt>
                <c:pt idx="2852">
                  <c:v>1.7113709699139168E-2</c:v>
                </c:pt>
                <c:pt idx="2853">
                  <c:v>1.7117988330460632E-2</c:v>
                </c:pt>
                <c:pt idx="2854">
                  <c:v>1.712228678610761E-2</c:v>
                </c:pt>
                <c:pt idx="2855">
                  <c:v>1.712660506591801E-2</c:v>
                </c:pt>
                <c:pt idx="2856">
                  <c:v>1.7130943169810786E-2</c:v>
                </c:pt>
                <c:pt idx="2857">
                  <c:v>1.7135301098110123E-2</c:v>
                </c:pt>
                <c:pt idx="2858">
                  <c:v>1.7139678850491835E-2</c:v>
                </c:pt>
                <c:pt idx="2859">
                  <c:v>1.7144076427118016E-2</c:v>
                </c:pt>
                <c:pt idx="2860">
                  <c:v>1.7148493827907618E-2</c:v>
                </c:pt>
                <c:pt idx="2861">
                  <c:v>1.7152931052941689E-2</c:v>
                </c:pt>
                <c:pt idx="2862">
                  <c:v>1.7157388102301274E-2</c:v>
                </c:pt>
                <c:pt idx="2863">
                  <c:v>1.7161864975662189E-2</c:v>
                </c:pt>
                <c:pt idx="2864">
                  <c:v>1.7166361673267572E-2</c:v>
                </c:pt>
                <c:pt idx="2865">
                  <c:v>1.7170878195279515E-2</c:v>
                </c:pt>
                <c:pt idx="2866">
                  <c:v>1.7175414541373835E-2</c:v>
                </c:pt>
                <c:pt idx="2867">
                  <c:v>1.7179970711631576E-2</c:v>
                </c:pt>
                <c:pt idx="2868">
                  <c:v>1.7184546706214832E-2</c:v>
                </c:pt>
                <c:pt idx="2869">
                  <c:v>1.7189142524961509E-2</c:v>
                </c:pt>
                <c:pt idx="2870">
                  <c:v>1.7193758167871609E-2</c:v>
                </c:pt>
                <c:pt idx="2871">
                  <c:v>1.7198393635026177E-2</c:v>
                </c:pt>
                <c:pt idx="2872">
                  <c:v>1.7203048926425213E-2</c:v>
                </c:pt>
                <c:pt idx="2873">
                  <c:v>1.7207724042068717E-2</c:v>
                </c:pt>
                <c:pt idx="2874">
                  <c:v>1.7212418981875643E-2</c:v>
                </c:pt>
                <c:pt idx="2875">
                  <c:v>1.7217133746008084E-2</c:v>
                </c:pt>
                <c:pt idx="2876">
                  <c:v>1.7221868334222901E-2</c:v>
                </c:pt>
                <c:pt idx="2877">
                  <c:v>1.7226622746763232E-2</c:v>
                </c:pt>
                <c:pt idx="2878">
                  <c:v>1.7231396983385938E-2</c:v>
                </c:pt>
                <c:pt idx="2879">
                  <c:v>1.7236191044415206E-2</c:v>
                </c:pt>
                <c:pt idx="2880">
                  <c:v>1.7241004929607895E-2</c:v>
                </c:pt>
                <c:pt idx="2881">
                  <c:v>1.7245838638964006E-2</c:v>
                </c:pt>
                <c:pt idx="2882">
                  <c:v>1.7250692172564586E-2</c:v>
                </c:pt>
                <c:pt idx="2883">
                  <c:v>1.7255565530409633E-2</c:v>
                </c:pt>
                <c:pt idx="2884">
                  <c:v>1.7260458712499149E-2</c:v>
                </c:pt>
                <c:pt idx="2885">
                  <c:v>1.7265371718833133E-2</c:v>
                </c:pt>
                <c:pt idx="2886">
                  <c:v>1.7270304549411586E-2</c:v>
                </c:pt>
                <c:pt idx="2887">
                  <c:v>1.7275257204072414E-2</c:v>
                </c:pt>
                <c:pt idx="2888">
                  <c:v>1.728022968297771E-2</c:v>
                </c:pt>
                <c:pt idx="2889">
                  <c:v>1.7285221986289567E-2</c:v>
                </c:pt>
                <c:pt idx="2890">
                  <c:v>1.72902341136838E-2</c:v>
                </c:pt>
                <c:pt idx="2891">
                  <c:v>1.7295266065484594E-2</c:v>
                </c:pt>
                <c:pt idx="2892">
                  <c:v>1.7300317841286716E-2</c:v>
                </c:pt>
                <c:pt idx="2893">
                  <c:v>1.73053894414954E-2</c:v>
                </c:pt>
                <c:pt idx="2894">
                  <c:v>1.7310480865867506E-2</c:v>
                </c:pt>
                <c:pt idx="2895">
                  <c:v>1.7315592114565126E-2</c:v>
                </c:pt>
                <c:pt idx="2896">
                  <c:v>1.7320723187345122E-2</c:v>
                </c:pt>
                <c:pt idx="2897">
                  <c:v>1.7325874084450632E-2</c:v>
                </c:pt>
                <c:pt idx="2898">
                  <c:v>1.7331044805800611E-2</c:v>
                </c:pt>
                <c:pt idx="2899">
                  <c:v>1.7336235351314011E-2</c:v>
                </c:pt>
                <c:pt idx="2900">
                  <c:v>1.7341445721152926E-2</c:v>
                </c:pt>
                <c:pt idx="2901">
                  <c:v>1.7346675915236309E-2</c:v>
                </c:pt>
                <c:pt idx="2902">
                  <c:v>1.7351925933564161E-2</c:v>
                </c:pt>
                <c:pt idx="2903">
                  <c:v>1.7357195776055434E-2</c:v>
                </c:pt>
                <c:pt idx="2904">
                  <c:v>1.7362485442872222E-2</c:v>
                </c:pt>
                <c:pt idx="2905">
                  <c:v>1.7367794934014524E-2</c:v>
                </c:pt>
                <c:pt idx="2906">
                  <c:v>1.7373124249158156E-2</c:v>
                </c:pt>
                <c:pt idx="2907">
                  <c:v>1.7378473388627302E-2</c:v>
                </c:pt>
                <c:pt idx="2908">
                  <c:v>1.7383842352503009E-2</c:v>
                </c:pt>
                <c:pt idx="2909">
                  <c:v>1.7389231140542138E-2</c:v>
                </c:pt>
                <c:pt idx="2910">
                  <c:v>1.7394639752744689E-2</c:v>
                </c:pt>
                <c:pt idx="2911">
                  <c:v>1.7400068189191709E-2</c:v>
                </c:pt>
                <c:pt idx="2912">
                  <c:v>1.7405516450045289E-2</c:v>
                </c:pt>
                <c:pt idx="2913">
                  <c:v>1.741098453506229E-2</c:v>
                </c:pt>
                <c:pt idx="2914">
                  <c:v>1.7416472444323761E-2</c:v>
                </c:pt>
                <c:pt idx="2915">
                  <c:v>1.7421980177910745E-2</c:v>
                </c:pt>
                <c:pt idx="2916">
                  <c:v>1.7427507735661152E-2</c:v>
                </c:pt>
                <c:pt idx="2917">
                  <c:v>1.743305511757498E-2</c:v>
                </c:pt>
                <c:pt idx="2918">
                  <c:v>1.743862232389537E-2</c:v>
                </c:pt>
                <c:pt idx="2919">
                  <c:v>1.7445009120050647E-2</c:v>
                </c:pt>
                <c:pt idx="2920">
                  <c:v>1.7450618806941209E-2</c:v>
                </c:pt>
                <c:pt idx="2921">
                  <c:v>1.7456248317995193E-2</c:v>
                </c:pt>
                <c:pt idx="2922">
                  <c:v>1.7461897653293645E-2</c:v>
                </c:pt>
                <c:pt idx="2923">
                  <c:v>1.7467566812998658E-2</c:v>
                </c:pt>
                <c:pt idx="2924">
                  <c:v>1.7473255796867093E-2</c:v>
                </c:pt>
                <c:pt idx="2925">
                  <c:v>1.7478964605061043E-2</c:v>
                </c:pt>
                <c:pt idx="2926">
                  <c:v>1.7484693237337368E-2</c:v>
                </c:pt>
                <c:pt idx="2927">
                  <c:v>1.74904416941013E-2</c:v>
                </c:pt>
                <c:pt idx="2928">
                  <c:v>1.7496209975028654E-2</c:v>
                </c:pt>
                <c:pt idx="2929">
                  <c:v>1.7501998080281522E-2</c:v>
                </c:pt>
                <c:pt idx="2930">
                  <c:v>1.7507806009697813E-2</c:v>
                </c:pt>
                <c:pt idx="2931">
                  <c:v>1.7513633763520664E-2</c:v>
                </c:pt>
                <c:pt idx="2932">
                  <c:v>1.7519481341425891E-2</c:v>
                </c:pt>
                <c:pt idx="2933">
                  <c:v>1.7528712540866964E-2</c:v>
                </c:pt>
                <c:pt idx="2934">
                  <c:v>1.7531235970212888E-2</c:v>
                </c:pt>
                <c:pt idx="2935">
                  <c:v>1.7537143021175705E-2</c:v>
                </c:pt>
                <c:pt idx="2936">
                  <c:v>1.7543069896220898E-2</c:v>
                </c:pt>
                <c:pt idx="2937">
                  <c:v>1.7549016595591604E-2</c:v>
                </c:pt>
                <c:pt idx="2938">
                  <c:v>1.7554983119287826E-2</c:v>
                </c:pt>
                <c:pt idx="2939">
                  <c:v>1.7560969467147469E-2</c:v>
                </c:pt>
                <c:pt idx="2940">
                  <c:v>1.7566975639332627E-2</c:v>
                </c:pt>
                <c:pt idx="2941">
                  <c:v>1.7573001635924346E-2</c:v>
                </c:pt>
                <c:pt idx="2942">
                  <c:v>1.7579047456679486E-2</c:v>
                </c:pt>
                <c:pt idx="2943">
                  <c:v>1.7585113101598049E-2</c:v>
                </c:pt>
                <c:pt idx="2944">
                  <c:v>1.7591198570923172E-2</c:v>
                </c:pt>
                <c:pt idx="2945">
                  <c:v>1.759730386457381E-2</c:v>
                </c:pt>
                <c:pt idx="2946">
                  <c:v>1.7603428982468916E-2</c:v>
                </c:pt>
                <c:pt idx="2947">
                  <c:v>1.7609573924689537E-2</c:v>
                </c:pt>
                <c:pt idx="2948">
                  <c:v>1.7615738691073579E-2</c:v>
                </c:pt>
                <c:pt idx="2949">
                  <c:v>1.7621923281864182E-2</c:v>
                </c:pt>
                <c:pt idx="2950">
                  <c:v>1.7628127696899254E-2</c:v>
                </c:pt>
                <c:pt idx="2951">
                  <c:v>1.7634351936097747E-2</c:v>
                </c:pt>
                <c:pt idx="2952">
                  <c:v>1.7640595999783848E-2</c:v>
                </c:pt>
                <c:pt idx="2953">
                  <c:v>1.7646859887714417E-2</c:v>
                </c:pt>
                <c:pt idx="2954">
                  <c:v>1.7653143599808407E-2</c:v>
                </c:pt>
                <c:pt idx="2955">
                  <c:v>1.7659447136308959E-2</c:v>
                </c:pt>
                <c:pt idx="2956">
                  <c:v>1.7665770497135025E-2</c:v>
                </c:pt>
                <c:pt idx="2957">
                  <c:v>1.7672113682124513E-2</c:v>
                </c:pt>
                <c:pt idx="2958">
                  <c:v>1.7678476691520562E-2</c:v>
                </c:pt>
                <c:pt idx="2959">
                  <c:v>1.7684859525161079E-2</c:v>
                </c:pt>
                <c:pt idx="2960">
                  <c:v>1.769126218312711E-2</c:v>
                </c:pt>
                <c:pt idx="2961">
                  <c:v>1.7697684665418656E-2</c:v>
                </c:pt>
                <c:pt idx="2962">
                  <c:v>1.7704126971873624E-2</c:v>
                </c:pt>
                <c:pt idx="2963">
                  <c:v>1.7710589102735153E-2</c:v>
                </c:pt>
                <c:pt idx="2964">
                  <c:v>1.7717071057841149E-2</c:v>
                </c:pt>
                <c:pt idx="2965">
                  <c:v>1.7723572837353707E-2</c:v>
                </c:pt>
                <c:pt idx="2966">
                  <c:v>1.7730094441110733E-2</c:v>
                </c:pt>
                <c:pt idx="2967">
                  <c:v>1.7736635869193274E-2</c:v>
                </c:pt>
                <c:pt idx="2968">
                  <c:v>1.7743197121520282E-2</c:v>
                </c:pt>
                <c:pt idx="2969">
                  <c:v>1.7749778198253852E-2</c:v>
                </c:pt>
                <c:pt idx="2970">
                  <c:v>1.7756379099150843E-2</c:v>
                </c:pt>
                <c:pt idx="2971">
                  <c:v>1.7766791996790543E-2</c:v>
                </c:pt>
                <c:pt idx="2972">
                  <c:v>1.7773443874582462E-2</c:v>
                </c:pt>
                <c:pt idx="2973">
                  <c:v>1.7780115576699895E-2</c:v>
                </c:pt>
                <c:pt idx="2974">
                  <c:v>1.7786807103061797E-2</c:v>
                </c:pt>
                <c:pt idx="2975">
                  <c:v>1.7793518453749213E-2</c:v>
                </c:pt>
                <c:pt idx="2976">
                  <c:v>1.780024962884319E-2</c:v>
                </c:pt>
                <c:pt idx="2977">
                  <c:v>1.7807000628181635E-2</c:v>
                </c:pt>
                <c:pt idx="2978">
                  <c:v>1.7813771451845595E-2</c:v>
                </c:pt>
                <c:pt idx="2979">
                  <c:v>1.7820562099754023E-2</c:v>
                </c:pt>
                <c:pt idx="2980">
                  <c:v>1.7827372572150058E-2</c:v>
                </c:pt>
                <c:pt idx="2981">
                  <c:v>1.7834202868709514E-2</c:v>
                </c:pt>
                <c:pt idx="2982">
                  <c:v>1.7841052989594486E-2</c:v>
                </c:pt>
                <c:pt idx="2983">
                  <c:v>1.7847922934804972E-2</c:v>
                </c:pt>
                <c:pt idx="2984">
                  <c:v>1.7855798575533433E-2</c:v>
                </c:pt>
                <c:pt idx="2985">
                  <c:v>1.7862711001638276E-2</c:v>
                </c:pt>
                <c:pt idx="2986">
                  <c:v>1.7869643251825496E-2</c:v>
                </c:pt>
                <c:pt idx="2987">
                  <c:v>1.7876595326500322E-2</c:v>
                </c:pt>
                <c:pt idx="2988">
                  <c:v>1.7883567225419617E-2</c:v>
                </c:pt>
                <c:pt idx="2989">
                  <c:v>1.7890558948664426E-2</c:v>
                </c:pt>
                <c:pt idx="2990">
                  <c:v>1.7897570496315796E-2</c:v>
                </c:pt>
                <c:pt idx="2991">
                  <c:v>1.7904601868211634E-2</c:v>
                </c:pt>
                <c:pt idx="2992">
                  <c:v>1.7911653064514033E-2</c:v>
                </c:pt>
                <c:pt idx="2993">
                  <c:v>1.79187240850609E-2</c:v>
                </c:pt>
                <c:pt idx="2994">
                  <c:v>1.7925814929933281E-2</c:v>
                </c:pt>
                <c:pt idx="2995">
                  <c:v>1.793292559929327E-2</c:v>
                </c:pt>
                <c:pt idx="2996">
                  <c:v>1.7940056092897727E-2</c:v>
                </c:pt>
                <c:pt idx="2997">
                  <c:v>1.7947206410908745E-2</c:v>
                </c:pt>
                <c:pt idx="2998">
                  <c:v>1.7954376553083184E-2</c:v>
                </c:pt>
                <c:pt idx="2999">
                  <c:v>1.7961566519826277E-2</c:v>
                </c:pt>
                <c:pt idx="3000">
                  <c:v>1.7968776310732792E-2</c:v>
                </c:pt>
                <c:pt idx="3001">
                  <c:v>1.7976005926126915E-2</c:v>
                </c:pt>
                <c:pt idx="3002">
                  <c:v>1.7983255365684458E-2</c:v>
                </c:pt>
                <c:pt idx="3003">
                  <c:v>1.7990524629810656E-2</c:v>
                </c:pt>
                <c:pt idx="3004">
                  <c:v>1.7997813718100275E-2</c:v>
                </c:pt>
                <c:pt idx="3005">
                  <c:v>1.8005122630796455E-2</c:v>
                </c:pt>
                <c:pt idx="3006">
                  <c:v>1.801245136781815E-2</c:v>
                </c:pt>
                <c:pt idx="3007">
                  <c:v>1.8019799929246405E-2</c:v>
                </c:pt>
                <c:pt idx="3008">
                  <c:v>1.8027168315081221E-2</c:v>
                </c:pt>
                <c:pt idx="3009">
                  <c:v>1.8034556525079459E-2</c:v>
                </c:pt>
                <c:pt idx="3010">
                  <c:v>1.8041964443831215E-2</c:v>
                </c:pt>
                <c:pt idx="3011">
                  <c:v>1.8049372853480294E-2</c:v>
                </c:pt>
                <c:pt idx="3012">
                  <c:v>1.8056767051501943E-2</c:v>
                </c:pt>
                <c:pt idx="3013">
                  <c:v>1.8064147037815115E-2</c:v>
                </c:pt>
                <c:pt idx="3014">
                  <c:v>1.8071512812581902E-2</c:v>
                </c:pt>
                <c:pt idx="3015">
                  <c:v>1.8078864375640213E-2</c:v>
                </c:pt>
                <c:pt idx="3016">
                  <c:v>1.8086201726990048E-2</c:v>
                </c:pt>
                <c:pt idx="3017">
                  <c:v>1.8093524866712452E-2</c:v>
                </c:pt>
                <c:pt idx="3018">
                  <c:v>1.8100833794888471E-2</c:v>
                </c:pt>
                <c:pt idx="3019">
                  <c:v>1.8108128511274968E-2</c:v>
                </c:pt>
                <c:pt idx="3020">
                  <c:v>1.8115409016034034E-2</c:v>
                </c:pt>
                <c:pt idx="3021">
                  <c:v>1.812267530916567E-2</c:v>
                </c:pt>
                <c:pt idx="3022">
                  <c:v>1.8129927390588829E-2</c:v>
                </c:pt>
                <c:pt idx="3023">
                  <c:v>1.8137165260303512E-2</c:v>
                </c:pt>
                <c:pt idx="3024">
                  <c:v>1.8144388918390764E-2</c:v>
                </c:pt>
                <c:pt idx="3025">
                  <c:v>1.8151598364931631E-2</c:v>
                </c:pt>
                <c:pt idx="3026">
                  <c:v>1.8158793599682976E-2</c:v>
                </c:pt>
                <c:pt idx="3027">
                  <c:v>1.8165974622806891E-2</c:v>
                </c:pt>
                <c:pt idx="3028">
                  <c:v>1.8173141434222329E-2</c:v>
                </c:pt>
                <c:pt idx="3029">
                  <c:v>1.8180294034091382E-2</c:v>
                </c:pt>
                <c:pt idx="3030">
                  <c:v>1.8187432422251959E-2</c:v>
                </c:pt>
                <c:pt idx="3031">
                  <c:v>1.8194556598623013E-2</c:v>
                </c:pt>
                <c:pt idx="3032">
                  <c:v>1.8201666563447683E-2</c:v>
                </c:pt>
                <c:pt idx="3033">
                  <c:v>1.8208762316563876E-2</c:v>
                </c:pt>
                <c:pt idx="3034">
                  <c:v>1.8215843857971592E-2</c:v>
                </c:pt>
                <c:pt idx="3035">
                  <c:v>1.8222911187670832E-2</c:v>
                </c:pt>
                <c:pt idx="3036">
                  <c:v>1.8229964305823687E-2</c:v>
                </c:pt>
                <c:pt idx="3037">
                  <c:v>1.8237003212268066E-2</c:v>
                </c:pt>
                <c:pt idx="3038">
                  <c:v>1.8244027906922922E-2</c:v>
                </c:pt>
                <c:pt idx="3039">
                  <c:v>1.825103839011244E-2</c:v>
                </c:pt>
                <c:pt idx="3040">
                  <c:v>1.8258034661512434E-2</c:v>
                </c:pt>
                <c:pt idx="3041">
                  <c:v>1.8265016721122906E-2</c:v>
                </c:pt>
                <c:pt idx="3042">
                  <c:v>1.8271984569186994E-2</c:v>
                </c:pt>
                <c:pt idx="3043">
                  <c:v>1.8278938205623652E-2</c:v>
                </c:pt>
                <c:pt idx="3044">
                  <c:v>1.8285877630270786E-2</c:v>
                </c:pt>
                <c:pt idx="3045">
                  <c:v>1.8292802843209444E-2</c:v>
                </c:pt>
                <c:pt idx="3046">
                  <c:v>1.8299713844682763E-2</c:v>
                </c:pt>
                <c:pt idx="3047">
                  <c:v>1.8306610634204468E-2</c:v>
                </c:pt>
                <c:pt idx="3048">
                  <c:v>1.8313493212260834E-2</c:v>
                </c:pt>
                <c:pt idx="3049">
                  <c:v>1.8320361578446631E-2</c:v>
                </c:pt>
                <c:pt idx="3050">
                  <c:v>1.8327215733086044E-2</c:v>
                </c:pt>
                <c:pt idx="3051">
                  <c:v>1.8334055675935934E-2</c:v>
                </c:pt>
                <c:pt idx="3052">
                  <c:v>1.8340881407158394E-2</c:v>
                </c:pt>
                <c:pt idx="3053">
                  <c:v>1.8347692926672377E-2</c:v>
                </c:pt>
                <c:pt idx="3054">
                  <c:v>1.8354490234558929E-2</c:v>
                </c:pt>
                <c:pt idx="3055">
                  <c:v>1.8361273330737005E-2</c:v>
                </c:pt>
                <c:pt idx="3056">
                  <c:v>1.8368042215206604E-2</c:v>
                </c:pt>
                <c:pt idx="3057">
                  <c:v>1.8374796887967726E-2</c:v>
                </c:pt>
                <c:pt idx="3058">
                  <c:v>1.8381537349101418E-2</c:v>
                </c:pt>
                <c:pt idx="3059">
                  <c:v>1.838826359836454E-2</c:v>
                </c:pt>
                <c:pt idx="3060">
                  <c:v>1.8394975636162325E-2</c:v>
                </c:pt>
                <c:pt idx="3061">
                  <c:v>1.8401673462170587E-2</c:v>
                </c:pt>
                <c:pt idx="3062">
                  <c:v>1.8408357076470372E-2</c:v>
                </c:pt>
                <c:pt idx="3063">
                  <c:v>1.841502647906168E-2</c:v>
                </c:pt>
                <c:pt idx="3064">
                  <c:v>1.8421681669944512E-2</c:v>
                </c:pt>
                <c:pt idx="3065">
                  <c:v>1.8428322649199913E-2</c:v>
                </c:pt>
                <c:pt idx="3066">
                  <c:v>1.8434949416827884E-2</c:v>
                </c:pt>
                <c:pt idx="3067">
                  <c:v>1.8441561972585285E-2</c:v>
                </c:pt>
                <c:pt idx="3068">
                  <c:v>1.8448160316715256E-2</c:v>
                </c:pt>
                <c:pt idx="3069">
                  <c:v>1.8454744449298843E-2</c:v>
                </c:pt>
                <c:pt idx="3070">
                  <c:v>1.8461314369930815E-2</c:v>
                </c:pt>
                <c:pt idx="3071">
                  <c:v>1.8467870079016402E-2</c:v>
                </c:pt>
                <c:pt idx="3072">
                  <c:v>1.8474411576393512E-2</c:v>
                </c:pt>
                <c:pt idx="3073">
                  <c:v>1.84809388619811E-2</c:v>
                </c:pt>
                <c:pt idx="3074">
                  <c:v>1.8487451935860211E-2</c:v>
                </c:pt>
                <c:pt idx="3075">
                  <c:v>1.8494878046746432E-2</c:v>
                </c:pt>
                <c:pt idx="3076">
                  <c:v>1.8501360667080302E-2</c:v>
                </c:pt>
                <c:pt idx="3077">
                  <c:v>1.8507829075705695E-2</c:v>
                </c:pt>
                <c:pt idx="3078">
                  <c:v>1.8514283272622611E-2</c:v>
                </c:pt>
                <c:pt idx="3079">
                  <c:v>1.8520723257668958E-2</c:v>
                </c:pt>
                <c:pt idx="3080">
                  <c:v>1.8527149031249968E-2</c:v>
                </c:pt>
                <c:pt idx="3081">
                  <c:v>1.8533560592960407E-2</c:v>
                </c:pt>
                <c:pt idx="3082">
                  <c:v>1.8539957942962371E-2</c:v>
                </c:pt>
                <c:pt idx="3083">
                  <c:v>1.8546341081255857E-2</c:v>
                </c:pt>
                <c:pt idx="3084">
                  <c:v>1.8552710007921913E-2</c:v>
                </c:pt>
                <c:pt idx="3085">
                  <c:v>1.85590647227174E-2</c:v>
                </c:pt>
                <c:pt idx="3086">
                  <c:v>1.8565405225966503E-2</c:v>
                </c:pt>
                <c:pt idx="3087">
                  <c:v>1.8571731517507128E-2</c:v>
                </c:pt>
                <c:pt idx="3088">
                  <c:v>1.8578043597258231E-2</c:v>
                </c:pt>
                <c:pt idx="3089">
                  <c:v>1.8584341465219811E-2</c:v>
                </c:pt>
                <c:pt idx="3090">
                  <c:v>1.8590625121553961E-2</c:v>
                </c:pt>
                <c:pt idx="3091">
                  <c:v>1.8596894566179634E-2</c:v>
                </c:pt>
                <c:pt idx="3092">
                  <c:v>1.860314979909683E-2</c:v>
                </c:pt>
                <c:pt idx="3093">
                  <c:v>1.8609390820305549E-2</c:v>
                </c:pt>
                <c:pt idx="3094">
                  <c:v>1.8615617629724746E-2</c:v>
                </c:pt>
                <c:pt idx="3095">
                  <c:v>1.8621830227516512E-2</c:v>
                </c:pt>
                <c:pt idx="3096">
                  <c:v>1.8628028613518754E-2</c:v>
                </c:pt>
                <c:pt idx="3097">
                  <c:v>1.8634212787812521E-2</c:v>
                </c:pt>
                <c:pt idx="3098">
                  <c:v>1.864038275039781E-2</c:v>
                </c:pt>
                <c:pt idx="3099">
                  <c:v>1.8646538501274623E-2</c:v>
                </c:pt>
                <c:pt idx="3100">
                  <c:v>1.8652680040524006E-2</c:v>
                </c:pt>
                <c:pt idx="3101">
                  <c:v>1.8658807367821773E-2</c:v>
                </c:pt>
                <c:pt idx="3102">
                  <c:v>1.8664920483492109E-2</c:v>
                </c:pt>
                <c:pt idx="3103">
                  <c:v>1.8671019387535015E-2</c:v>
                </c:pt>
                <c:pt idx="3104">
                  <c:v>1.8677104079626305E-2</c:v>
                </c:pt>
                <c:pt idx="3105">
                  <c:v>1.8683174560252258E-2</c:v>
                </c:pt>
                <c:pt idx="3106">
                  <c:v>1.8689230829088688E-2</c:v>
                </c:pt>
                <c:pt idx="3107">
                  <c:v>1.8695272886135594E-2</c:v>
                </c:pt>
                <c:pt idx="3108">
                  <c:v>1.8701300731392978E-2</c:v>
                </c:pt>
                <c:pt idx="3109">
                  <c:v>1.8707314365103977E-2</c:v>
                </c:pt>
                <c:pt idx="3110">
                  <c:v>1.8713313786944408E-2</c:v>
                </c:pt>
                <c:pt idx="3111">
                  <c:v>1.8719298996995315E-2</c:v>
                </c:pt>
                <c:pt idx="3112">
                  <c:v>1.8725269995418792E-2</c:v>
                </c:pt>
                <c:pt idx="3113">
                  <c:v>1.8731226782214838E-2</c:v>
                </c:pt>
                <c:pt idx="3114">
                  <c:v>1.8737169357140315E-2</c:v>
                </c:pt>
                <c:pt idx="3115">
                  <c:v>1.8743097720357316E-2</c:v>
                </c:pt>
                <c:pt idx="3116">
                  <c:v>1.8749011871784793E-2</c:v>
                </c:pt>
                <c:pt idx="3117">
                  <c:v>1.875491181158484E-2</c:v>
                </c:pt>
                <c:pt idx="3118">
                  <c:v>1.8760797539595364E-2</c:v>
                </c:pt>
                <c:pt idx="3119">
                  <c:v>1.8766669055897411E-2</c:v>
                </c:pt>
                <c:pt idx="3120">
                  <c:v>1.8772526360409936E-2</c:v>
                </c:pt>
                <c:pt idx="3121">
                  <c:v>1.8778369453213983E-2</c:v>
                </c:pt>
                <c:pt idx="3122">
                  <c:v>1.8784198334228508E-2</c:v>
                </c:pt>
                <c:pt idx="3123">
                  <c:v>1.8790013003696648E-2</c:v>
                </c:pt>
                <c:pt idx="3124">
                  <c:v>1.879581346129422E-2</c:v>
                </c:pt>
                <c:pt idx="3125">
                  <c:v>1.8801599707102268E-2</c:v>
                </c:pt>
                <c:pt idx="3126">
                  <c:v>1.8807371741120793E-2</c:v>
                </c:pt>
                <c:pt idx="3127">
                  <c:v>1.881312956367398E-2</c:v>
                </c:pt>
                <c:pt idx="3128">
                  <c:v>1.8818873174194506E-2</c:v>
                </c:pt>
                <c:pt idx="3129">
                  <c:v>1.8824602573168647E-2</c:v>
                </c:pt>
                <c:pt idx="3130">
                  <c:v>1.8830317760191173E-2</c:v>
                </c:pt>
                <c:pt idx="3131">
                  <c:v>1.8836018735667315E-2</c:v>
                </c:pt>
                <c:pt idx="3132">
                  <c:v>1.8841705499272887E-2</c:v>
                </c:pt>
                <c:pt idx="3133">
                  <c:v>1.8847378051169983E-2</c:v>
                </c:pt>
                <c:pt idx="3134">
                  <c:v>1.8853036391358602E-2</c:v>
                </c:pt>
                <c:pt idx="3135">
                  <c:v>1.8858680519838744E-2</c:v>
                </c:pt>
                <c:pt idx="3136">
                  <c:v>1.8864310436529363E-2</c:v>
                </c:pt>
                <c:pt idx="3137">
                  <c:v>1.8869926141349413E-2</c:v>
                </c:pt>
                <c:pt idx="3138">
                  <c:v>1.8875527634542033E-2</c:v>
                </c:pt>
                <c:pt idx="3139">
                  <c:v>1.8881114916026176E-2</c:v>
                </c:pt>
                <c:pt idx="3140">
                  <c:v>1.888668798563975E-2</c:v>
                </c:pt>
                <c:pt idx="3141">
                  <c:v>1.8892246843625893E-2</c:v>
                </c:pt>
                <c:pt idx="3142">
                  <c:v>1.8897791489741467E-2</c:v>
                </c:pt>
                <c:pt idx="3143">
                  <c:v>1.8903321924067518E-2</c:v>
                </c:pt>
                <c:pt idx="3144">
                  <c:v>1.8908838146847184E-2</c:v>
                </c:pt>
                <c:pt idx="3145">
                  <c:v>1.8914340157837328E-2</c:v>
                </c:pt>
                <c:pt idx="3146">
                  <c:v>1.8919827956875857E-2</c:v>
                </c:pt>
                <c:pt idx="3147">
                  <c:v>1.8925301544368001E-2</c:v>
                </c:pt>
                <c:pt idx="3148">
                  <c:v>1.8930760919908529E-2</c:v>
                </c:pt>
                <c:pt idx="3149">
                  <c:v>1.8936206083902674E-2</c:v>
                </c:pt>
                <c:pt idx="3150">
                  <c:v>1.8941637035945202E-2</c:v>
                </c:pt>
                <c:pt idx="3151">
                  <c:v>1.8947053776360301E-2</c:v>
                </c:pt>
                <c:pt idx="3152">
                  <c:v>1.895245630490483E-2</c:v>
                </c:pt>
                <c:pt idx="3153">
                  <c:v>1.8957844621821929E-2</c:v>
                </c:pt>
                <c:pt idx="3154">
                  <c:v>1.8963218727030551E-2</c:v>
                </c:pt>
                <c:pt idx="3155">
                  <c:v>1.8968578620287557E-2</c:v>
                </c:pt>
                <c:pt idx="3156">
                  <c:v>1.8973924301917133E-2</c:v>
                </c:pt>
                <c:pt idx="3157">
                  <c:v>1.897925577167614E-2</c:v>
                </c:pt>
                <c:pt idx="3158">
                  <c:v>1.8984573029807716E-2</c:v>
                </c:pt>
                <c:pt idx="3159">
                  <c:v>1.8989876076068724E-2</c:v>
                </c:pt>
                <c:pt idx="3160">
                  <c:v>1.8995164910621254E-2</c:v>
                </c:pt>
                <c:pt idx="3161">
                  <c:v>1.9000439533384261E-2</c:v>
                </c:pt>
                <c:pt idx="3162">
                  <c:v>1.9005699944357746E-2</c:v>
                </c:pt>
                <c:pt idx="3163">
                  <c:v>1.90109461437038E-2</c:v>
                </c:pt>
                <c:pt idx="3164">
                  <c:v>1.9016178131179284E-2</c:v>
                </c:pt>
                <c:pt idx="3165">
                  <c:v>1.9021395906946292E-2</c:v>
                </c:pt>
                <c:pt idx="3166">
                  <c:v>1.9026599470842731E-2</c:v>
                </c:pt>
                <c:pt idx="3167">
                  <c:v>1.9031788823030693E-2</c:v>
                </c:pt>
                <c:pt idx="3168">
                  <c:v>1.9036963963429132E-2</c:v>
                </c:pt>
                <c:pt idx="3169">
                  <c:v>1.9042124892038048E-2</c:v>
                </c:pt>
                <c:pt idx="3170">
                  <c:v>1.9047271608857441E-2</c:v>
                </c:pt>
                <c:pt idx="3171">
                  <c:v>1.905240411413045E-2</c:v>
                </c:pt>
                <c:pt idx="3172">
                  <c:v>1.905752240753289E-2</c:v>
                </c:pt>
                <c:pt idx="3173">
                  <c:v>1.906262648906476E-2</c:v>
                </c:pt>
                <c:pt idx="3174">
                  <c:v>1.9067716358888154E-2</c:v>
                </c:pt>
                <c:pt idx="3175">
                  <c:v>1.9072792016840978E-2</c:v>
                </c:pt>
                <c:pt idx="3176">
                  <c:v>1.9077853463166372E-2</c:v>
                </c:pt>
                <c:pt idx="3177">
                  <c:v>1.9082900697540151E-2</c:v>
                </c:pt>
                <c:pt idx="3178">
                  <c:v>1.9087933720367545E-2</c:v>
                </c:pt>
                <c:pt idx="3179">
                  <c:v>1.909366834415227E-2</c:v>
                </c:pt>
                <c:pt idx="3180">
                  <c:v>1.9098670913029192E-2</c:v>
                </c:pt>
                <c:pt idx="3181">
                  <c:v>1.9103659270197637E-2</c:v>
                </c:pt>
                <c:pt idx="3182">
                  <c:v>1.9108633415414467E-2</c:v>
                </c:pt>
                <c:pt idx="3183">
                  <c:v>1.9113593349165958E-2</c:v>
                </c:pt>
                <c:pt idx="3184">
                  <c:v>1.9118539070884788E-2</c:v>
                </c:pt>
                <c:pt idx="3185">
                  <c:v>1.9123470580976187E-2</c:v>
                </c:pt>
                <c:pt idx="3186">
                  <c:v>1.9128387879197017E-2</c:v>
                </c:pt>
                <c:pt idx="3187">
                  <c:v>1.9133290965709371E-2</c:v>
                </c:pt>
                <c:pt idx="3188">
                  <c:v>1.9138179840432201E-2</c:v>
                </c:pt>
                <c:pt idx="3189">
                  <c:v>1.9143054503284462E-2</c:v>
                </c:pt>
                <c:pt idx="3190">
                  <c:v>1.9147914954428247E-2</c:v>
                </c:pt>
                <c:pt idx="3191">
                  <c:v>1.9152761193863554E-2</c:v>
                </c:pt>
                <c:pt idx="3192">
                  <c:v>1.9157593221347247E-2</c:v>
                </c:pt>
                <c:pt idx="3193">
                  <c:v>1.9162411037041416E-2</c:v>
                </c:pt>
                <c:pt idx="3194">
                  <c:v>1.9170597645168597E-2</c:v>
                </c:pt>
                <c:pt idx="3195">
                  <c:v>1.9172004033466417E-2</c:v>
                </c:pt>
                <c:pt idx="3196">
                  <c:v>1.9176779213629924E-2</c:v>
                </c:pt>
                <c:pt idx="3197">
                  <c:v>1.9181540182490187E-2</c:v>
                </c:pt>
                <c:pt idx="3198">
                  <c:v>1.9186286939317787E-2</c:v>
                </c:pt>
                <c:pt idx="3199">
                  <c:v>1.9191019484355865E-2</c:v>
                </c:pt>
                <c:pt idx="3200">
                  <c:v>1.9195737817685465E-2</c:v>
                </c:pt>
                <c:pt idx="3201">
                  <c:v>1.9200441939225543E-2</c:v>
                </c:pt>
                <c:pt idx="3202">
                  <c:v>1.9205131848895052E-2</c:v>
                </c:pt>
                <c:pt idx="3203">
                  <c:v>1.9209807546856084E-2</c:v>
                </c:pt>
                <c:pt idx="3204">
                  <c:v>1.9214469032946546E-2</c:v>
                </c:pt>
                <c:pt idx="3205">
                  <c:v>1.9219116307409578E-2</c:v>
                </c:pt>
                <c:pt idx="3206">
                  <c:v>1.9223749370002041E-2</c:v>
                </c:pt>
                <c:pt idx="3207">
                  <c:v>1.9228368220642889E-2</c:v>
                </c:pt>
                <c:pt idx="3208">
                  <c:v>1.9232972859737352E-2</c:v>
                </c:pt>
                <c:pt idx="3209">
                  <c:v>1.9237563286961246E-2</c:v>
                </c:pt>
                <c:pt idx="3210">
                  <c:v>1.924213950231457E-2</c:v>
                </c:pt>
                <c:pt idx="3211">
                  <c:v>1.9246701505959418E-2</c:v>
                </c:pt>
                <c:pt idx="3212">
                  <c:v>1.9251249297733697E-2</c:v>
                </c:pt>
                <c:pt idx="3213">
                  <c:v>1.9255782877880545E-2</c:v>
                </c:pt>
                <c:pt idx="3214">
                  <c:v>1.9260302245994732E-2</c:v>
                </c:pt>
                <c:pt idx="3215">
                  <c:v>1.9264807402400441E-2</c:v>
                </c:pt>
                <c:pt idx="3216">
                  <c:v>1.926929834717872E-2</c:v>
                </c:pt>
                <c:pt idx="3217">
                  <c:v>1.9273775079924338E-2</c:v>
                </c:pt>
                <c:pt idx="3218">
                  <c:v>1.9278237601042525E-2</c:v>
                </c:pt>
                <c:pt idx="3219">
                  <c:v>1.9282685910371189E-2</c:v>
                </c:pt>
                <c:pt idx="3220">
                  <c:v>1.9287120007748237E-2</c:v>
                </c:pt>
                <c:pt idx="3221">
                  <c:v>1.9291539893497855E-2</c:v>
                </c:pt>
                <c:pt idx="3222">
                  <c:v>1.9295945567214812E-2</c:v>
                </c:pt>
                <c:pt idx="3223">
                  <c:v>1.9300337029385384E-2</c:v>
                </c:pt>
                <c:pt idx="3224">
                  <c:v>1.9304714279685387E-2</c:v>
                </c:pt>
                <c:pt idx="3225">
                  <c:v>1.930907731811482E-2</c:v>
                </c:pt>
                <c:pt idx="3226">
                  <c:v>1.9313426144835777E-2</c:v>
                </c:pt>
                <c:pt idx="3227">
                  <c:v>1.9317760759686164E-2</c:v>
                </c:pt>
                <c:pt idx="3228">
                  <c:v>1.9322081162747029E-2</c:v>
                </c:pt>
                <c:pt idx="3229">
                  <c:v>1.9326387353856278E-2</c:v>
                </c:pt>
                <c:pt idx="3230">
                  <c:v>1.9330679333500189E-2</c:v>
                </c:pt>
                <c:pt idx="3231">
                  <c:v>1.9337200981481471E-2</c:v>
                </c:pt>
                <c:pt idx="3232">
                  <c:v>1.9341460928204251E-2</c:v>
                </c:pt>
                <c:pt idx="3233">
                  <c:v>1.9345706661678678E-2</c:v>
                </c:pt>
                <c:pt idx="3234">
                  <c:v>1.9349938181985792E-2</c:v>
                </c:pt>
                <c:pt idx="3235">
                  <c:v>1.9354155489071566E-2</c:v>
                </c:pt>
                <c:pt idx="3236">
                  <c:v>1.9358358582908984E-2</c:v>
                </c:pt>
                <c:pt idx="3237">
                  <c:v>1.9362547463552076E-2</c:v>
                </c:pt>
                <c:pt idx="3238">
                  <c:v>1.9366722130973828E-2</c:v>
                </c:pt>
                <c:pt idx="3239">
                  <c:v>1.9370882585201258E-2</c:v>
                </c:pt>
                <c:pt idx="3240">
                  <c:v>1.9375028826180328E-2</c:v>
                </c:pt>
                <c:pt idx="3241">
                  <c:v>1.9379160853938059E-2</c:v>
                </c:pt>
                <c:pt idx="3242">
                  <c:v>1.938327866847445E-2</c:v>
                </c:pt>
                <c:pt idx="3243">
                  <c:v>1.9387382269789498E-2</c:v>
                </c:pt>
                <c:pt idx="3244">
                  <c:v>1.9392189687110761E-2</c:v>
                </c:pt>
                <c:pt idx="3245">
                  <c:v>1.9396258338135741E-2</c:v>
                </c:pt>
                <c:pt idx="3246">
                  <c:v>1.9400312777371198E-2</c:v>
                </c:pt>
                <c:pt idx="3247">
                  <c:v>1.9404353004898178E-2</c:v>
                </c:pt>
                <c:pt idx="3248">
                  <c:v>1.9408379020473543E-2</c:v>
                </c:pt>
                <c:pt idx="3249">
                  <c:v>1.9412390824421477E-2</c:v>
                </c:pt>
                <c:pt idx="3250">
                  <c:v>1.9416388416417796E-2</c:v>
                </c:pt>
                <c:pt idx="3251">
                  <c:v>1.9420371796705638E-2</c:v>
                </c:pt>
                <c:pt idx="3252">
                  <c:v>1.9424340965041864E-2</c:v>
                </c:pt>
                <c:pt idx="3253">
                  <c:v>1.9428295921669614E-2</c:v>
                </c:pt>
                <c:pt idx="3254">
                  <c:v>1.9432236666345748E-2</c:v>
                </c:pt>
                <c:pt idx="3255">
                  <c:v>1.9436163199394452E-2</c:v>
                </c:pt>
                <c:pt idx="3256">
                  <c:v>1.9440075520572586E-2</c:v>
                </c:pt>
                <c:pt idx="3257">
                  <c:v>1.9443973629718059E-2</c:v>
                </c:pt>
                <c:pt idx="3258">
                  <c:v>1.9447857527317147E-2</c:v>
                </c:pt>
                <c:pt idx="3259">
                  <c:v>1.9451727213126713E-2</c:v>
                </c:pt>
                <c:pt idx="3260">
                  <c:v>1.9455582686984663E-2</c:v>
                </c:pt>
                <c:pt idx="3261">
                  <c:v>1.945942394905309E-2</c:v>
                </c:pt>
                <c:pt idx="3262">
                  <c:v>1.946325099941304E-2</c:v>
                </c:pt>
                <c:pt idx="3263">
                  <c:v>1.9467063837821375E-2</c:v>
                </c:pt>
                <c:pt idx="3264">
                  <c:v>1.947086246435914E-2</c:v>
                </c:pt>
                <c:pt idx="3265">
                  <c:v>1.9474646879107382E-2</c:v>
                </c:pt>
                <c:pt idx="3266">
                  <c:v>1.9478417082228194E-2</c:v>
                </c:pt>
                <c:pt idx="3267">
                  <c:v>1.9482173073397391E-2</c:v>
                </c:pt>
                <c:pt idx="3268">
                  <c:v>1.9485914852696018E-2</c:v>
                </c:pt>
                <c:pt idx="3269">
                  <c:v>1.9489642420124076E-2</c:v>
                </c:pt>
                <c:pt idx="3270">
                  <c:v>1.9493355775924703E-2</c:v>
                </c:pt>
                <c:pt idx="3271">
                  <c:v>1.9497054919773715E-2</c:v>
                </c:pt>
                <c:pt idx="3272">
                  <c:v>1.9500739851752158E-2</c:v>
                </c:pt>
                <c:pt idx="3273">
                  <c:v>1.9504410572022124E-2</c:v>
                </c:pt>
                <c:pt idx="3274">
                  <c:v>1.9508067080583613E-2</c:v>
                </c:pt>
                <c:pt idx="3275">
                  <c:v>1.9511709377112441E-2</c:v>
                </c:pt>
                <c:pt idx="3276">
                  <c:v>1.9515337461770699E-2</c:v>
                </c:pt>
                <c:pt idx="3277">
                  <c:v>1.951895133472048E-2</c:v>
                </c:pt>
                <c:pt idx="3278">
                  <c:v>1.9522550995961785E-2</c:v>
                </c:pt>
                <c:pt idx="3279">
                  <c:v>1.9526136445170428E-2</c:v>
                </c:pt>
                <c:pt idx="3280">
                  <c:v>1.9529707682670594E-2</c:v>
                </c:pt>
                <c:pt idx="3281">
                  <c:v>1.9533264708300191E-2</c:v>
                </c:pt>
                <c:pt idx="3282">
                  <c:v>1.9536807522059219E-2</c:v>
                </c:pt>
                <c:pt idx="3283">
                  <c:v>1.9540336124028723E-2</c:v>
                </c:pt>
                <c:pt idx="3284">
                  <c:v>1.9543850514370797E-2</c:v>
                </c:pt>
                <c:pt idx="3285">
                  <c:v>1.9547350692518117E-2</c:v>
                </c:pt>
                <c:pt idx="3286">
                  <c:v>1.9550836659038007E-2</c:v>
                </c:pt>
                <c:pt idx="3287">
                  <c:v>1.9554308413768373E-2</c:v>
                </c:pt>
                <c:pt idx="3288">
                  <c:v>1.9557765956709217E-2</c:v>
                </c:pt>
                <c:pt idx="3289">
                  <c:v>1.9561209287698444E-2</c:v>
                </c:pt>
                <c:pt idx="3290">
                  <c:v>1.9564638406817103E-2</c:v>
                </c:pt>
                <c:pt idx="3291">
                  <c:v>1.9568053314227285E-2</c:v>
                </c:pt>
                <c:pt idx="3292">
                  <c:v>1.9571454009766898E-2</c:v>
                </c:pt>
                <c:pt idx="3293">
                  <c:v>1.9574840493516987E-2</c:v>
                </c:pt>
                <c:pt idx="3294">
                  <c:v>1.9578212765315461E-2</c:v>
                </c:pt>
                <c:pt idx="3295">
                  <c:v>1.9581570825324413E-2</c:v>
                </c:pt>
                <c:pt idx="3296">
                  <c:v>1.9584914673624887E-2</c:v>
                </c:pt>
                <c:pt idx="3297">
                  <c:v>1.9588244309973746E-2</c:v>
                </c:pt>
                <c:pt idx="3298">
                  <c:v>1.9591559734533082E-2</c:v>
                </c:pt>
                <c:pt idx="3299">
                  <c:v>1.9594860947302895E-2</c:v>
                </c:pt>
                <c:pt idx="3300">
                  <c:v>1.9598147948121092E-2</c:v>
                </c:pt>
                <c:pt idx="3301">
                  <c:v>1.9601420737149766E-2</c:v>
                </c:pt>
                <c:pt idx="3302">
                  <c:v>1.9604679314307871E-2</c:v>
                </c:pt>
                <c:pt idx="3303">
                  <c:v>1.9607923679838546E-2</c:v>
                </c:pt>
                <c:pt idx="3304">
                  <c:v>1.9611153833255512E-2</c:v>
                </c:pt>
                <c:pt idx="3305">
                  <c:v>1.9614369774964002E-2</c:v>
                </c:pt>
                <c:pt idx="3306">
                  <c:v>1.9617571504964015E-2</c:v>
                </c:pt>
                <c:pt idx="3307">
                  <c:v>1.9620759022931367E-2</c:v>
                </c:pt>
                <c:pt idx="3308">
                  <c:v>1.9623932329109195E-2</c:v>
                </c:pt>
                <c:pt idx="3309">
                  <c:v>1.96270914234975E-2</c:v>
                </c:pt>
                <c:pt idx="3310">
                  <c:v>1.963023630593419E-2</c:v>
                </c:pt>
                <c:pt idx="3311">
                  <c:v>1.9633366976581357E-2</c:v>
                </c:pt>
                <c:pt idx="3312">
                  <c:v>1.9636483435601093E-2</c:v>
                </c:pt>
                <c:pt idx="3313">
                  <c:v>1.9639585682588168E-2</c:v>
                </c:pt>
                <c:pt idx="3314">
                  <c:v>1.9642673717785719E-2</c:v>
                </c:pt>
                <c:pt idx="3315">
                  <c:v>1.9645747541112701E-2</c:v>
                </c:pt>
                <c:pt idx="3316">
                  <c:v>1.9648807152650161E-2</c:v>
                </c:pt>
                <c:pt idx="3317">
                  <c:v>1.9651852552236004E-2</c:v>
                </c:pt>
                <c:pt idx="3318">
                  <c:v>1.9654883740113371E-2</c:v>
                </c:pt>
                <c:pt idx="3319">
                  <c:v>1.9657900716039123E-2</c:v>
                </c:pt>
                <c:pt idx="3320">
                  <c:v>1.9660903480175351E-2</c:v>
                </c:pt>
                <c:pt idx="3321">
                  <c:v>1.966389203244101E-2</c:v>
                </c:pt>
                <c:pt idx="3322">
                  <c:v>1.9666866372998193E-2</c:v>
                </c:pt>
                <c:pt idx="3323">
                  <c:v>1.9669826501522714E-2</c:v>
                </c:pt>
                <c:pt idx="3324">
                  <c:v>1.9672772418257711E-2</c:v>
                </c:pt>
                <c:pt idx="3325">
                  <c:v>1.9675704123203186E-2</c:v>
                </c:pt>
                <c:pt idx="3326">
                  <c:v>1.9678621616278091E-2</c:v>
                </c:pt>
                <c:pt idx="3327">
                  <c:v>1.968152489764452E-2</c:v>
                </c:pt>
                <c:pt idx="3328">
                  <c:v>1.9684413966978287E-2</c:v>
                </c:pt>
                <c:pt idx="3329">
                  <c:v>1.9687288824603577E-2</c:v>
                </c:pt>
                <c:pt idx="3330">
                  <c:v>1.9690149470196205E-2</c:v>
                </c:pt>
                <c:pt idx="3331">
                  <c:v>1.9692995904161403E-2</c:v>
                </c:pt>
                <c:pt idx="3332">
                  <c:v>1.9695828126256032E-2</c:v>
                </c:pt>
                <c:pt idx="3333">
                  <c:v>1.9698646136317999E-2</c:v>
                </c:pt>
                <c:pt idx="3334">
                  <c:v>1.9701449934671489E-2</c:v>
                </c:pt>
                <c:pt idx="3335">
                  <c:v>1.9704239521073363E-2</c:v>
                </c:pt>
                <c:pt idx="3336">
                  <c:v>1.9707014895766761E-2</c:v>
                </c:pt>
                <c:pt idx="3337">
                  <c:v>1.970977605858959E-2</c:v>
                </c:pt>
                <c:pt idx="3338">
                  <c:v>1.9712523009541849E-2</c:v>
                </c:pt>
                <c:pt idx="3339">
                  <c:v>1.9715255748704585E-2</c:v>
                </c:pt>
                <c:pt idx="3340">
                  <c:v>1.9717974275915706E-2</c:v>
                </c:pt>
                <c:pt idx="3341">
                  <c:v>1.9720678591337304E-2</c:v>
                </c:pt>
                <c:pt idx="3342">
                  <c:v>1.9723368694888332E-2</c:v>
                </c:pt>
                <c:pt idx="3343">
                  <c:v>1.9726044586568792E-2</c:v>
                </c:pt>
                <c:pt idx="3344">
                  <c:v>1.9728706266459728E-2</c:v>
                </c:pt>
                <c:pt idx="3345">
                  <c:v>1.9731353734561141E-2</c:v>
                </c:pt>
                <c:pt idx="3346">
                  <c:v>1.9733986990710939E-2</c:v>
                </c:pt>
                <c:pt idx="3347">
                  <c:v>1.9736606034990167E-2</c:v>
                </c:pt>
                <c:pt idx="3348">
                  <c:v>1.9739210867398826E-2</c:v>
                </c:pt>
                <c:pt idx="3349">
                  <c:v>1.9741801488017963E-2</c:v>
                </c:pt>
                <c:pt idx="3350">
                  <c:v>1.974437789676653E-2</c:v>
                </c:pt>
                <c:pt idx="3351">
                  <c:v>1.9746940093644527E-2</c:v>
                </c:pt>
                <c:pt idx="3352">
                  <c:v>1.9749488078733002E-2</c:v>
                </c:pt>
                <c:pt idx="3353">
                  <c:v>1.9752021852031953E-2</c:v>
                </c:pt>
                <c:pt idx="3354">
                  <c:v>1.9754541413460336E-2</c:v>
                </c:pt>
                <c:pt idx="3355">
                  <c:v>1.975704676277501E-2</c:v>
                </c:pt>
                <c:pt idx="3356">
                  <c:v>1.97595379005433E-2</c:v>
                </c:pt>
                <c:pt idx="3357">
                  <c:v>1.9762014826278929E-2</c:v>
                </c:pt>
                <c:pt idx="3358">
                  <c:v>1.9764477540225034E-2</c:v>
                </c:pt>
                <c:pt idx="3359">
                  <c:v>1.976692604230057E-2</c:v>
                </c:pt>
                <c:pt idx="3360">
                  <c:v>1.9769360332586583E-2</c:v>
                </c:pt>
                <c:pt idx="3361">
                  <c:v>1.9771780411002027E-2</c:v>
                </c:pt>
                <c:pt idx="3362">
                  <c:v>1.9774186277546901E-2</c:v>
                </c:pt>
                <c:pt idx="3363">
                  <c:v>1.9776577932221207E-2</c:v>
                </c:pt>
                <c:pt idx="3364">
                  <c:v>1.9778955374943896E-2</c:v>
                </c:pt>
                <c:pt idx="3365">
                  <c:v>1.9781318606039155E-2</c:v>
                </c:pt>
                <c:pt idx="3366">
                  <c:v>1.9783667625182799E-2</c:v>
                </c:pt>
                <c:pt idx="3367">
                  <c:v>1.9786002432455874E-2</c:v>
                </c:pt>
                <c:pt idx="3368">
                  <c:v>1.9788323027858379E-2</c:v>
                </c:pt>
                <c:pt idx="3369">
                  <c:v>1.9790629411309268E-2</c:v>
                </c:pt>
                <c:pt idx="3370">
                  <c:v>1.9792921583051681E-2</c:v>
                </c:pt>
                <c:pt idx="3371">
                  <c:v>1.9795199543004571E-2</c:v>
                </c:pt>
                <c:pt idx="3372">
                  <c:v>1.9797463290924799E-2</c:v>
                </c:pt>
                <c:pt idx="3373">
                  <c:v>1.9799712827055505E-2</c:v>
                </c:pt>
                <c:pt idx="3374">
                  <c:v>1.980194815131564E-2</c:v>
                </c:pt>
                <c:pt idx="3375">
                  <c:v>1.9804169263786253E-2</c:v>
                </c:pt>
                <c:pt idx="3376">
                  <c:v>1.9806376164224204E-2</c:v>
                </c:pt>
                <c:pt idx="3377">
                  <c:v>1.9808568852953679E-2</c:v>
                </c:pt>
                <c:pt idx="3378">
                  <c:v>1.9810747329812584E-2</c:v>
                </c:pt>
                <c:pt idx="3379">
                  <c:v>1.9812911594800919E-2</c:v>
                </c:pt>
                <c:pt idx="3380">
                  <c:v>1.981506164783764E-2</c:v>
                </c:pt>
                <c:pt idx="3381">
                  <c:v>1.9817197489246929E-2</c:v>
                </c:pt>
                <c:pt idx="3382">
                  <c:v>1.9819319118623557E-2</c:v>
                </c:pt>
                <c:pt idx="3383">
                  <c:v>1.9821426536210662E-2</c:v>
                </c:pt>
                <c:pt idx="3384">
                  <c:v>1.9823519741927198E-2</c:v>
                </c:pt>
                <c:pt idx="3385">
                  <c:v>1.9825598735692118E-2</c:v>
                </c:pt>
                <c:pt idx="3386">
                  <c:v>1.9827663517586469E-2</c:v>
                </c:pt>
                <c:pt idx="3387">
                  <c:v>1.9830005866134925E-2</c:v>
                </c:pt>
                <c:pt idx="3388">
                  <c:v>1.9832040194078804E-2</c:v>
                </c:pt>
                <c:pt idx="3389">
                  <c:v>1.9834060310152113E-2</c:v>
                </c:pt>
                <c:pt idx="3390">
                  <c:v>1.9836066214516945E-2</c:v>
                </c:pt>
                <c:pt idx="3391">
                  <c:v>1.9838057906849116E-2</c:v>
                </c:pt>
                <c:pt idx="3392">
                  <c:v>1.9840035387391763E-2</c:v>
                </c:pt>
                <c:pt idx="3393">
                  <c:v>1.9841998656063842E-2</c:v>
                </c:pt>
                <c:pt idx="3394">
                  <c:v>1.9843947712946397E-2</c:v>
                </c:pt>
                <c:pt idx="3395">
                  <c:v>1.9845882557796291E-2</c:v>
                </c:pt>
                <c:pt idx="3396">
                  <c:v>1.9847803190856661E-2</c:v>
                </c:pt>
                <c:pt idx="3397">
                  <c:v>1.9849709612208555E-2</c:v>
                </c:pt>
                <c:pt idx="3398">
                  <c:v>1.985160182144674E-2</c:v>
                </c:pt>
                <c:pt idx="3399">
                  <c:v>1.9853479819057496E-2</c:v>
                </c:pt>
                <c:pt idx="3400">
                  <c:v>1.9855343604635589E-2</c:v>
                </c:pt>
                <c:pt idx="3401">
                  <c:v>1.9857193178505206E-2</c:v>
                </c:pt>
                <c:pt idx="3402">
                  <c:v>1.9859028540261114E-2</c:v>
                </c:pt>
                <c:pt idx="3403">
                  <c:v>1.9860849690389593E-2</c:v>
                </c:pt>
                <c:pt idx="3404">
                  <c:v>1.9862656628566455E-2</c:v>
                </c:pt>
                <c:pt idx="3405">
                  <c:v>1.9864449354872749E-2</c:v>
                </c:pt>
                <c:pt idx="3406">
                  <c:v>1.9866227869308473E-2</c:v>
                </c:pt>
                <c:pt idx="3407">
                  <c:v>1.9867992171873627E-2</c:v>
                </c:pt>
                <c:pt idx="3408">
                  <c:v>1.9869742262568213E-2</c:v>
                </c:pt>
                <c:pt idx="3409">
                  <c:v>1.9871478141473276E-2</c:v>
                </c:pt>
                <c:pt idx="3410">
                  <c:v>1.9873199808426723E-2</c:v>
                </c:pt>
                <c:pt idx="3411">
                  <c:v>1.9874907263590647E-2</c:v>
                </c:pt>
                <c:pt idx="3412">
                  <c:v>1.9876600506884001E-2</c:v>
                </c:pt>
                <c:pt idx="3413">
                  <c:v>1.987827953822574E-2</c:v>
                </c:pt>
                <c:pt idx="3414">
                  <c:v>1.9879944357777957E-2</c:v>
                </c:pt>
                <c:pt idx="3415">
                  <c:v>1.9881594965459604E-2</c:v>
                </c:pt>
                <c:pt idx="3416">
                  <c:v>1.9883231361270681E-2</c:v>
                </c:pt>
                <c:pt idx="3417">
                  <c:v>1.9884853545049097E-2</c:v>
                </c:pt>
                <c:pt idx="3418">
                  <c:v>1.9886461517200082E-2</c:v>
                </c:pt>
                <c:pt idx="3419">
                  <c:v>1.9888055277399452E-2</c:v>
                </c:pt>
                <c:pt idx="3420">
                  <c:v>1.9889634825728253E-2</c:v>
                </c:pt>
                <c:pt idx="3421">
                  <c:v>1.9891200162105438E-2</c:v>
                </c:pt>
                <c:pt idx="3422">
                  <c:v>1.98927512866931E-2</c:v>
                </c:pt>
                <c:pt idx="3423">
                  <c:v>1.9894288199491239E-2</c:v>
                </c:pt>
                <c:pt idx="3424">
                  <c:v>1.989581090017567E-2</c:v>
                </c:pt>
                <c:pt idx="3425">
                  <c:v>1.9897319389232671E-2</c:v>
                </c:pt>
                <c:pt idx="3426">
                  <c:v>1.9898813666419102E-2</c:v>
                </c:pt>
                <c:pt idx="3427">
                  <c:v>1.9900293731653917E-2</c:v>
                </c:pt>
                <c:pt idx="3428">
                  <c:v>1.9901759585018164E-2</c:v>
                </c:pt>
                <c:pt idx="3429">
                  <c:v>1.9903211226349748E-2</c:v>
                </c:pt>
                <c:pt idx="3430">
                  <c:v>1.9904648656134949E-2</c:v>
                </c:pt>
                <c:pt idx="3431">
                  <c:v>1.9906071873968534E-2</c:v>
                </c:pt>
                <c:pt idx="3432">
                  <c:v>1.9907480879850503E-2</c:v>
                </c:pt>
                <c:pt idx="3433">
                  <c:v>1.9908875673780857E-2</c:v>
                </c:pt>
                <c:pt idx="3434">
                  <c:v>1.9910256256002734E-2</c:v>
                </c:pt>
                <c:pt idx="3435">
                  <c:v>1.9911622626435088E-2</c:v>
                </c:pt>
                <c:pt idx="3436">
                  <c:v>1.9912974784672688E-2</c:v>
                </c:pt>
                <c:pt idx="3437">
                  <c:v>1.9914312731363903E-2</c:v>
                </c:pt>
                <c:pt idx="3438">
                  <c:v>1.9915636466022457E-2</c:v>
                </c:pt>
                <c:pt idx="3439">
                  <c:v>1.9916945988810442E-2</c:v>
                </c:pt>
                <c:pt idx="3440">
                  <c:v>1.9918241299646811E-2</c:v>
                </c:pt>
                <c:pt idx="3441">
                  <c:v>1.9919522398774703E-2</c:v>
                </c:pt>
                <c:pt idx="3442">
                  <c:v>1.9920789286032026E-2</c:v>
                </c:pt>
                <c:pt idx="3443">
                  <c:v>1.9922041961256687E-2</c:v>
                </c:pt>
                <c:pt idx="3444">
                  <c:v>1.9923280424772871E-2</c:v>
                </c:pt>
                <c:pt idx="3445">
                  <c:v>1.992450467633744E-2</c:v>
                </c:pt>
                <c:pt idx="3446">
                  <c:v>1.992571471603144E-2</c:v>
                </c:pt>
                <c:pt idx="3447">
                  <c:v>1.992691054385487E-2</c:v>
                </c:pt>
                <c:pt idx="3448">
                  <c:v>1.9928092159888777E-2</c:v>
                </c:pt>
                <c:pt idx="3449">
                  <c:v>1.9929259563971069E-2</c:v>
                </c:pt>
                <c:pt idx="3450">
                  <c:v>1.9930412756101745E-2</c:v>
                </c:pt>
                <c:pt idx="3451">
                  <c:v>1.9931551736442898E-2</c:v>
                </c:pt>
                <c:pt idx="3452">
                  <c:v>1.9932676504994529E-2</c:v>
                </c:pt>
                <c:pt idx="3453">
                  <c:v>1.9933787061513497E-2</c:v>
                </c:pt>
                <c:pt idx="3454">
                  <c:v>1.9934883406242943E-2</c:v>
                </c:pt>
                <c:pt idx="3455">
                  <c:v>1.9935965539182865E-2</c:v>
                </c:pt>
                <c:pt idx="3456">
                  <c:v>1.9937033460171172E-2</c:v>
                </c:pt>
                <c:pt idx="3457">
                  <c:v>1.9938087169207863E-2</c:v>
                </c:pt>
                <c:pt idx="3458">
                  <c:v>1.9939126666455032E-2</c:v>
                </c:pt>
                <c:pt idx="3459">
                  <c:v>1.9940151951831631E-2</c:v>
                </c:pt>
                <c:pt idx="3460">
                  <c:v>1.9941163025418707E-2</c:v>
                </c:pt>
                <c:pt idx="3461">
                  <c:v>1.9942159886892075E-2</c:v>
                </c:pt>
                <c:pt idx="3462">
                  <c:v>1.9943142536738012E-2</c:v>
                </c:pt>
                <c:pt idx="3463">
                  <c:v>1.9944110974632334E-2</c:v>
                </c:pt>
                <c:pt idx="3464">
                  <c:v>1.9945065200575041E-2</c:v>
                </c:pt>
                <c:pt idx="3465">
                  <c:v>1.9946005214728224E-2</c:v>
                </c:pt>
                <c:pt idx="3466">
                  <c:v>1.9946931016929792E-2</c:v>
                </c:pt>
                <c:pt idx="3467">
                  <c:v>1.9947842607260791E-2</c:v>
                </c:pt>
                <c:pt idx="3468">
                  <c:v>1.994873998572122E-2</c:v>
                </c:pt>
                <c:pt idx="3469">
                  <c:v>1.9949623152392126E-2</c:v>
                </c:pt>
                <c:pt idx="3470">
                  <c:v>1.995049210727351E-2</c:v>
                </c:pt>
                <c:pt idx="3471">
                  <c:v>1.9951346850122231E-2</c:v>
                </c:pt>
                <c:pt idx="3472">
                  <c:v>1.9952187381100384E-2</c:v>
                </c:pt>
                <c:pt idx="3473">
                  <c:v>1.9953013700207967E-2</c:v>
                </c:pt>
                <c:pt idx="3474">
                  <c:v>1.9953825807526027E-2</c:v>
                </c:pt>
                <c:pt idx="3475">
                  <c:v>1.9954623702811425E-2</c:v>
                </c:pt>
                <c:pt idx="3476">
                  <c:v>1.9955407386226254E-2</c:v>
                </c:pt>
                <c:pt idx="3477">
                  <c:v>1.9956176857932606E-2</c:v>
                </c:pt>
                <c:pt idx="3478">
                  <c:v>1.9956932117687343E-2</c:v>
                </c:pt>
                <c:pt idx="3479">
                  <c:v>1.995767316557151E-2</c:v>
                </c:pt>
                <c:pt idx="3480">
                  <c:v>1.9958400001504062E-2</c:v>
                </c:pt>
                <c:pt idx="3481">
                  <c:v>1.9959112625728137E-2</c:v>
                </c:pt>
                <c:pt idx="3482">
                  <c:v>1.995981103791955E-2</c:v>
                </c:pt>
                <c:pt idx="3483">
                  <c:v>1.9960495238159348E-2</c:v>
                </c:pt>
                <c:pt idx="3484">
                  <c:v>1.9961165226771715E-2</c:v>
                </c:pt>
                <c:pt idx="3485">
                  <c:v>1.9961821003432467E-2</c:v>
                </c:pt>
                <c:pt idx="3486">
                  <c:v>1.9962462568060557E-2</c:v>
                </c:pt>
                <c:pt idx="3487">
                  <c:v>1.9963089920899124E-2</c:v>
                </c:pt>
                <c:pt idx="3488">
                  <c:v>1.9963703062110261E-2</c:v>
                </c:pt>
                <c:pt idx="3489">
                  <c:v>1.9964301991126643E-2</c:v>
                </c:pt>
                <c:pt idx="3490">
                  <c:v>1.9964886708353502E-2</c:v>
                </c:pt>
                <c:pt idx="3491">
                  <c:v>1.9965537554320623E-2</c:v>
                </c:pt>
                <c:pt idx="3492">
                  <c:v>1.9966091817434917E-2</c:v>
                </c:pt>
                <c:pt idx="3493">
                  <c:v>1.996663186892178E-2</c:v>
                </c:pt>
                <c:pt idx="3494">
                  <c:v>1.9967157708375982E-2</c:v>
                </c:pt>
                <c:pt idx="3495">
                  <c:v>1.9967669335959615E-2</c:v>
                </c:pt>
                <c:pt idx="3496">
                  <c:v>1.9968166751672678E-2</c:v>
                </c:pt>
                <c:pt idx="3497">
                  <c:v>1.9968649955515172E-2</c:v>
                </c:pt>
                <c:pt idx="3498">
                  <c:v>1.9969118947487097E-2</c:v>
                </c:pt>
                <c:pt idx="3499">
                  <c:v>1.9969573727507406E-2</c:v>
                </c:pt>
                <c:pt idx="3500">
                  <c:v>1.9970014295738192E-2</c:v>
                </c:pt>
                <c:pt idx="3501">
                  <c:v>1.9970440652017363E-2</c:v>
                </c:pt>
                <c:pt idx="3502">
                  <c:v>1.997085279650701E-2</c:v>
                </c:pt>
                <c:pt idx="3503">
                  <c:v>1.9971250729045043E-2</c:v>
                </c:pt>
                <c:pt idx="3504">
                  <c:v>1.9971634449874598E-2</c:v>
                </c:pt>
                <c:pt idx="3505">
                  <c:v>1.9974292423211137E-2</c:v>
                </c:pt>
                <c:pt idx="3506">
                  <c:v>1.9972359255516769E-2</c:v>
                </c:pt>
                <c:pt idx="3507">
                  <c:v>1.9972700340572525E-2</c:v>
                </c:pt>
                <c:pt idx="3508">
                  <c:v>1.997302721375771E-2</c:v>
                </c:pt>
                <c:pt idx="3509">
                  <c:v>1.9973339875072327E-2</c:v>
                </c:pt>
                <c:pt idx="3510">
                  <c:v>1.9973638324435328E-2</c:v>
                </c:pt>
                <c:pt idx="3511">
                  <c:v>1.9973922562170898E-2</c:v>
                </c:pt>
                <c:pt idx="3512">
                  <c:v>1.9974192587792761E-2</c:v>
                </c:pt>
                <c:pt idx="3513">
                  <c:v>1.9974448401544054E-2</c:v>
                </c:pt>
                <c:pt idx="3514">
                  <c:v>1.9974690003505824E-2</c:v>
                </c:pt>
                <c:pt idx="3515">
                  <c:v>1.9974917393515979E-2</c:v>
                </c:pt>
                <c:pt idx="3516">
                  <c:v>1.9975130571655564E-2</c:v>
                </c:pt>
                <c:pt idx="3517">
                  <c:v>1.997532953792458E-2</c:v>
                </c:pt>
                <c:pt idx="3518">
                  <c:v>1.9975514292323027E-2</c:v>
                </c:pt>
                <c:pt idx="3519">
                  <c:v>1.9975684834850904E-2</c:v>
                </c:pt>
                <c:pt idx="3520">
                  <c:v>1.9975841165508212E-2</c:v>
                </c:pt>
                <c:pt idx="3521">
                  <c:v>1.9975983284294951E-2</c:v>
                </c:pt>
                <c:pt idx="3522">
                  <c:v>1.9976111191211121E-2</c:v>
                </c:pt>
                <c:pt idx="3523">
                  <c:v>1.9976224886256722E-2</c:v>
                </c:pt>
                <c:pt idx="3524">
                  <c:v>1.9976324369431753E-2</c:v>
                </c:pt>
                <c:pt idx="3525">
                  <c:v>1.9976409640655168E-2</c:v>
                </c:pt>
                <c:pt idx="3526">
                  <c:v>1.9976480700089061E-2</c:v>
                </c:pt>
                <c:pt idx="3527">
                  <c:v>1.9976537547571338E-2</c:v>
                </c:pt>
                <c:pt idx="3528">
                  <c:v>1.9976580183183046E-2</c:v>
                </c:pt>
                <c:pt idx="3529">
                  <c:v>1.9976608606924184E-2</c:v>
                </c:pt>
                <c:pt idx="3530">
                  <c:v>1.99766228188758E-2</c:v>
                </c:pt>
                <c:pt idx="3531">
                  <c:v>1.9976624607405125E-2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235584"/>
        <c:axId val="551237120"/>
      </c:lineChart>
      <c:dateAx>
        <c:axId val="551235584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371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51237120"/>
        <c:scaling>
          <c:orientation val="minMax"/>
          <c:max val="1.4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123558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42362</c:v>
                </c:pt>
                <c:pt idx="63">
                  <c:v>42367</c:v>
                </c:pt>
                <c:pt idx="64">
                  <c:v>42368</c:v>
                </c:pt>
                <c:pt idx="65">
                  <c:v>42369</c:v>
                </c:pt>
                <c:pt idx="66">
                  <c:v>42373</c:v>
                </c:pt>
                <c:pt idx="67">
                  <c:v>42374</c:v>
                </c:pt>
                <c:pt idx="68">
                  <c:v>42375</c:v>
                </c:pt>
                <c:pt idx="69">
                  <c:v>42376</c:v>
                </c:pt>
                <c:pt idx="70">
                  <c:v>42377</c:v>
                </c:pt>
                <c:pt idx="71">
                  <c:v>42380</c:v>
                </c:pt>
                <c:pt idx="72">
                  <c:v>42381</c:v>
                </c:pt>
                <c:pt idx="73">
                  <c:v>42382</c:v>
                </c:pt>
                <c:pt idx="74">
                  <c:v>42383</c:v>
                </c:pt>
                <c:pt idx="75">
                  <c:v>42384</c:v>
                </c:pt>
                <c:pt idx="76">
                  <c:v>42387</c:v>
                </c:pt>
                <c:pt idx="77">
                  <c:v>42388</c:v>
                </c:pt>
                <c:pt idx="78">
                  <c:v>42389</c:v>
                </c:pt>
                <c:pt idx="79">
                  <c:v>42390</c:v>
                </c:pt>
                <c:pt idx="80">
                  <c:v>42391</c:v>
                </c:pt>
                <c:pt idx="81">
                  <c:v>42394</c:v>
                </c:pt>
                <c:pt idx="82">
                  <c:v>42395</c:v>
                </c:pt>
                <c:pt idx="83">
                  <c:v>42396</c:v>
                </c:pt>
                <c:pt idx="84">
                  <c:v>42397</c:v>
                </c:pt>
                <c:pt idx="85">
                  <c:v>42398</c:v>
                </c:pt>
                <c:pt idx="86">
                  <c:v>42401</c:v>
                </c:pt>
                <c:pt idx="87">
                  <c:v>42402</c:v>
                </c:pt>
                <c:pt idx="88">
                  <c:v>42403</c:v>
                </c:pt>
                <c:pt idx="89">
                  <c:v>42404</c:v>
                </c:pt>
                <c:pt idx="90">
                  <c:v>42405</c:v>
                </c:pt>
                <c:pt idx="91">
                  <c:v>42408</c:v>
                </c:pt>
                <c:pt idx="92">
                  <c:v>42409</c:v>
                </c:pt>
                <c:pt idx="93">
                  <c:v>42410</c:v>
                </c:pt>
                <c:pt idx="94">
                  <c:v>42411</c:v>
                </c:pt>
                <c:pt idx="95">
                  <c:v>42412</c:v>
                </c:pt>
                <c:pt idx="96">
                  <c:v>42415</c:v>
                </c:pt>
                <c:pt idx="97">
                  <c:v>42416</c:v>
                </c:pt>
                <c:pt idx="98">
                  <c:v>42417</c:v>
                </c:pt>
                <c:pt idx="99">
                  <c:v>42418</c:v>
                </c:pt>
                <c:pt idx="100">
                  <c:v>42419</c:v>
                </c:pt>
                <c:pt idx="101">
                  <c:v>42422</c:v>
                </c:pt>
                <c:pt idx="102">
                  <c:v>42423</c:v>
                </c:pt>
                <c:pt idx="103">
                  <c:v>42424</c:v>
                </c:pt>
                <c:pt idx="104">
                  <c:v>42425</c:v>
                </c:pt>
                <c:pt idx="105">
                  <c:v>42426</c:v>
                </c:pt>
                <c:pt idx="106">
                  <c:v>42429</c:v>
                </c:pt>
                <c:pt idx="107">
                  <c:v>42430</c:v>
                </c:pt>
                <c:pt idx="108">
                  <c:v>42431</c:v>
                </c:pt>
                <c:pt idx="109">
                  <c:v>42432</c:v>
                </c:pt>
                <c:pt idx="110">
                  <c:v>42433</c:v>
                </c:pt>
                <c:pt idx="111">
                  <c:v>42436</c:v>
                </c:pt>
                <c:pt idx="112">
                  <c:v>42437</c:v>
                </c:pt>
                <c:pt idx="113">
                  <c:v>42438</c:v>
                </c:pt>
                <c:pt idx="114">
                  <c:v>42439</c:v>
                </c:pt>
                <c:pt idx="115">
                  <c:v>42440</c:v>
                </c:pt>
                <c:pt idx="116">
                  <c:v>42443</c:v>
                </c:pt>
                <c:pt idx="117">
                  <c:v>42444</c:v>
                </c:pt>
                <c:pt idx="118">
                  <c:v>42445</c:v>
                </c:pt>
                <c:pt idx="119">
                  <c:v>42446</c:v>
                </c:pt>
                <c:pt idx="120">
                  <c:v>42447</c:v>
                </c:pt>
                <c:pt idx="121">
                  <c:v>42450</c:v>
                </c:pt>
                <c:pt idx="122">
                  <c:v>42451</c:v>
                </c:pt>
                <c:pt idx="123">
                  <c:v>42452</c:v>
                </c:pt>
                <c:pt idx="124">
                  <c:v>42453</c:v>
                </c:pt>
                <c:pt idx="125">
                  <c:v>42458</c:v>
                </c:pt>
                <c:pt idx="126">
                  <c:v>42459</c:v>
                </c:pt>
                <c:pt idx="127">
                  <c:v>42460</c:v>
                </c:pt>
                <c:pt idx="128">
                  <c:v>42461</c:v>
                </c:pt>
                <c:pt idx="129">
                  <c:v>42464</c:v>
                </c:pt>
                <c:pt idx="130">
                  <c:v>42465</c:v>
                </c:pt>
                <c:pt idx="131">
                  <c:v>42466</c:v>
                </c:pt>
                <c:pt idx="132">
                  <c:v>42467</c:v>
                </c:pt>
                <c:pt idx="133">
                  <c:v>42468</c:v>
                </c:pt>
                <c:pt idx="134">
                  <c:v>42471</c:v>
                </c:pt>
                <c:pt idx="135">
                  <c:v>42472</c:v>
                </c:pt>
                <c:pt idx="136">
                  <c:v>42473</c:v>
                </c:pt>
                <c:pt idx="137">
                  <c:v>42474</c:v>
                </c:pt>
                <c:pt idx="138">
                  <c:v>42475</c:v>
                </c:pt>
                <c:pt idx="139">
                  <c:v>42478</c:v>
                </c:pt>
                <c:pt idx="140">
                  <c:v>42479</c:v>
                </c:pt>
                <c:pt idx="141">
                  <c:v>42480</c:v>
                </c:pt>
                <c:pt idx="142">
                  <c:v>42481</c:v>
                </c:pt>
                <c:pt idx="143">
                  <c:v>42482</c:v>
                </c:pt>
                <c:pt idx="144">
                  <c:v>42485</c:v>
                </c:pt>
                <c:pt idx="145">
                  <c:v>42486</c:v>
                </c:pt>
                <c:pt idx="146">
                  <c:v>42487</c:v>
                </c:pt>
                <c:pt idx="147">
                  <c:v>42488</c:v>
                </c:pt>
                <c:pt idx="148">
                  <c:v>42489</c:v>
                </c:pt>
                <c:pt idx="149">
                  <c:v>42493</c:v>
                </c:pt>
                <c:pt idx="150">
                  <c:v>42494</c:v>
                </c:pt>
                <c:pt idx="151">
                  <c:v>42495</c:v>
                </c:pt>
                <c:pt idx="152">
                  <c:v>42496</c:v>
                </c:pt>
                <c:pt idx="153">
                  <c:v>42499</c:v>
                </c:pt>
                <c:pt idx="154">
                  <c:v>42500</c:v>
                </c:pt>
                <c:pt idx="155">
                  <c:v>42501</c:v>
                </c:pt>
                <c:pt idx="156">
                  <c:v>42502</c:v>
                </c:pt>
                <c:pt idx="157">
                  <c:v>42503</c:v>
                </c:pt>
                <c:pt idx="158">
                  <c:v>42506</c:v>
                </c:pt>
                <c:pt idx="159">
                  <c:v>42507</c:v>
                </c:pt>
                <c:pt idx="160">
                  <c:v>42508</c:v>
                </c:pt>
                <c:pt idx="161">
                  <c:v>42509</c:v>
                </c:pt>
                <c:pt idx="162">
                  <c:v>42510</c:v>
                </c:pt>
                <c:pt idx="163">
                  <c:v>42513</c:v>
                </c:pt>
                <c:pt idx="164">
                  <c:v>42514</c:v>
                </c:pt>
                <c:pt idx="165">
                  <c:v>42515</c:v>
                </c:pt>
                <c:pt idx="166">
                  <c:v>42516</c:v>
                </c:pt>
                <c:pt idx="167">
                  <c:v>42517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42612</c:v>
                </c:pt>
                <c:pt idx="233">
                  <c:v>42613</c:v>
                </c:pt>
                <c:pt idx="234">
                  <c:v>42614</c:v>
                </c:pt>
                <c:pt idx="235">
                  <c:v>42615</c:v>
                </c:pt>
                <c:pt idx="236">
                  <c:v>42618</c:v>
                </c:pt>
                <c:pt idx="237">
                  <c:v>42619</c:v>
                </c:pt>
                <c:pt idx="238">
                  <c:v>42620</c:v>
                </c:pt>
                <c:pt idx="239">
                  <c:v>42621</c:v>
                </c:pt>
                <c:pt idx="240">
                  <c:v>42622</c:v>
                </c:pt>
                <c:pt idx="241">
                  <c:v>42625</c:v>
                </c:pt>
                <c:pt idx="242">
                  <c:v>42626</c:v>
                </c:pt>
                <c:pt idx="243">
                  <c:v>42627</c:v>
                </c:pt>
                <c:pt idx="244">
                  <c:v>42628</c:v>
                </c:pt>
                <c:pt idx="245">
                  <c:v>42629</c:v>
                </c:pt>
                <c:pt idx="246">
                  <c:v>42632</c:v>
                </c:pt>
                <c:pt idx="247">
                  <c:v>42633</c:v>
                </c:pt>
                <c:pt idx="248">
                  <c:v>42634</c:v>
                </c:pt>
                <c:pt idx="249">
                  <c:v>42635</c:v>
                </c:pt>
                <c:pt idx="250">
                  <c:v>42636</c:v>
                </c:pt>
                <c:pt idx="251">
                  <c:v>42639</c:v>
                </c:pt>
                <c:pt idx="252">
                  <c:v>42640</c:v>
                </c:pt>
                <c:pt idx="253">
                  <c:v>42641</c:v>
                </c:pt>
                <c:pt idx="254">
                  <c:v>42642</c:v>
                </c:pt>
                <c:pt idx="255">
                  <c:v>42643</c:v>
                </c:pt>
                <c:pt idx="256">
                  <c:v>42646</c:v>
                </c:pt>
                <c:pt idx="257">
                  <c:v>42647</c:v>
                </c:pt>
                <c:pt idx="258">
                  <c:v>42648</c:v>
                </c:pt>
                <c:pt idx="259">
                  <c:v>42649</c:v>
                </c:pt>
                <c:pt idx="260">
                  <c:v>42650</c:v>
                </c:pt>
                <c:pt idx="261">
                  <c:v>42653</c:v>
                </c:pt>
                <c:pt idx="262">
                  <c:v>42654</c:v>
                </c:pt>
                <c:pt idx="263">
                  <c:v>42655</c:v>
                </c:pt>
                <c:pt idx="264">
                  <c:v>42656</c:v>
                </c:pt>
                <c:pt idx="265">
                  <c:v>42657</c:v>
                </c:pt>
                <c:pt idx="266">
                  <c:v>42660</c:v>
                </c:pt>
                <c:pt idx="267">
                  <c:v>42661</c:v>
                </c:pt>
                <c:pt idx="268">
                  <c:v>42662</c:v>
                </c:pt>
                <c:pt idx="269">
                  <c:v>42663</c:v>
                </c:pt>
                <c:pt idx="270">
                  <c:v>42664</c:v>
                </c:pt>
                <c:pt idx="271">
                  <c:v>42667</c:v>
                </c:pt>
                <c:pt idx="272">
                  <c:v>42668</c:v>
                </c:pt>
                <c:pt idx="273">
                  <c:v>42669</c:v>
                </c:pt>
                <c:pt idx="274">
                  <c:v>42670</c:v>
                </c:pt>
                <c:pt idx="275">
                  <c:v>42671</c:v>
                </c:pt>
                <c:pt idx="276">
                  <c:v>42674</c:v>
                </c:pt>
                <c:pt idx="277">
                  <c:v>42675</c:v>
                </c:pt>
                <c:pt idx="278">
                  <c:v>42676</c:v>
                </c:pt>
                <c:pt idx="279">
                  <c:v>42677</c:v>
                </c:pt>
                <c:pt idx="280">
                  <c:v>42678</c:v>
                </c:pt>
                <c:pt idx="281">
                  <c:v>42681</c:v>
                </c:pt>
                <c:pt idx="282">
                  <c:v>42682</c:v>
                </c:pt>
                <c:pt idx="283">
                  <c:v>42683</c:v>
                </c:pt>
                <c:pt idx="284">
                  <c:v>42684</c:v>
                </c:pt>
                <c:pt idx="285">
                  <c:v>42685</c:v>
                </c:pt>
                <c:pt idx="286">
                  <c:v>42688</c:v>
                </c:pt>
                <c:pt idx="287">
                  <c:v>42689</c:v>
                </c:pt>
                <c:pt idx="288">
                  <c:v>42690</c:v>
                </c:pt>
                <c:pt idx="289">
                  <c:v>42691</c:v>
                </c:pt>
                <c:pt idx="290">
                  <c:v>42692</c:v>
                </c:pt>
                <c:pt idx="291">
                  <c:v>42695</c:v>
                </c:pt>
                <c:pt idx="292">
                  <c:v>42696</c:v>
                </c:pt>
                <c:pt idx="293">
                  <c:v>42697</c:v>
                </c:pt>
                <c:pt idx="294">
                  <c:v>42698</c:v>
                </c:pt>
                <c:pt idx="295">
                  <c:v>42699</c:v>
                </c:pt>
                <c:pt idx="296">
                  <c:v>42702</c:v>
                </c:pt>
                <c:pt idx="297">
                  <c:v>42703</c:v>
                </c:pt>
                <c:pt idx="298">
                  <c:v>42704</c:v>
                </c:pt>
                <c:pt idx="299">
                  <c:v>42705</c:v>
                </c:pt>
                <c:pt idx="300">
                  <c:v>42706</c:v>
                </c:pt>
                <c:pt idx="301">
                  <c:v>42709</c:v>
                </c:pt>
                <c:pt idx="302">
                  <c:v>42710</c:v>
                </c:pt>
                <c:pt idx="303">
                  <c:v>42711</c:v>
                </c:pt>
                <c:pt idx="304">
                  <c:v>42712</c:v>
                </c:pt>
                <c:pt idx="305">
                  <c:v>42713</c:v>
                </c:pt>
                <c:pt idx="306">
                  <c:v>42716</c:v>
                </c:pt>
                <c:pt idx="307">
                  <c:v>42717</c:v>
                </c:pt>
                <c:pt idx="308">
                  <c:v>42718</c:v>
                </c:pt>
                <c:pt idx="309">
                  <c:v>42719</c:v>
                </c:pt>
                <c:pt idx="310">
                  <c:v>42720</c:v>
                </c:pt>
                <c:pt idx="311">
                  <c:v>42723</c:v>
                </c:pt>
                <c:pt idx="312">
                  <c:v>42724</c:v>
                </c:pt>
                <c:pt idx="313">
                  <c:v>42725</c:v>
                </c:pt>
                <c:pt idx="314">
                  <c:v>42726</c:v>
                </c:pt>
                <c:pt idx="315">
                  <c:v>42727</c:v>
                </c:pt>
                <c:pt idx="316">
                  <c:v>42732</c:v>
                </c:pt>
                <c:pt idx="317">
                  <c:v>42733</c:v>
                </c:pt>
                <c:pt idx="318">
                  <c:v>42734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42741</c:v>
                </c:pt>
                <c:pt idx="323">
                  <c:v>42744</c:v>
                </c:pt>
                <c:pt idx="324">
                  <c:v>42745</c:v>
                </c:pt>
                <c:pt idx="325">
                  <c:v>42746</c:v>
                </c:pt>
                <c:pt idx="326">
                  <c:v>42747</c:v>
                </c:pt>
                <c:pt idx="327">
                  <c:v>42748</c:v>
                </c:pt>
                <c:pt idx="328">
                  <c:v>42751</c:v>
                </c:pt>
                <c:pt idx="329">
                  <c:v>42752</c:v>
                </c:pt>
                <c:pt idx="330">
                  <c:v>42753</c:v>
                </c:pt>
                <c:pt idx="331">
                  <c:v>42754</c:v>
                </c:pt>
                <c:pt idx="332">
                  <c:v>42755</c:v>
                </c:pt>
                <c:pt idx="333">
                  <c:v>42758</c:v>
                </c:pt>
                <c:pt idx="334">
                  <c:v>42759</c:v>
                </c:pt>
                <c:pt idx="335">
                  <c:v>42760</c:v>
                </c:pt>
                <c:pt idx="336">
                  <c:v>42761</c:v>
                </c:pt>
                <c:pt idx="337">
                  <c:v>42762</c:v>
                </c:pt>
                <c:pt idx="338">
                  <c:v>42765</c:v>
                </c:pt>
                <c:pt idx="339">
                  <c:v>42766</c:v>
                </c:pt>
                <c:pt idx="340">
                  <c:v>42767</c:v>
                </c:pt>
                <c:pt idx="341">
                  <c:v>42768</c:v>
                </c:pt>
                <c:pt idx="342">
                  <c:v>42769</c:v>
                </c:pt>
                <c:pt idx="343">
                  <c:v>42772</c:v>
                </c:pt>
                <c:pt idx="344">
                  <c:v>42773</c:v>
                </c:pt>
                <c:pt idx="345">
                  <c:v>42774</c:v>
                </c:pt>
                <c:pt idx="346">
                  <c:v>42775</c:v>
                </c:pt>
                <c:pt idx="347">
                  <c:v>42776</c:v>
                </c:pt>
                <c:pt idx="348">
                  <c:v>42779</c:v>
                </c:pt>
                <c:pt idx="349">
                  <c:v>42780</c:v>
                </c:pt>
                <c:pt idx="350">
                  <c:v>42781</c:v>
                </c:pt>
                <c:pt idx="351">
                  <c:v>42782</c:v>
                </c:pt>
                <c:pt idx="352">
                  <c:v>42783</c:v>
                </c:pt>
                <c:pt idx="353">
                  <c:v>42786</c:v>
                </c:pt>
                <c:pt idx="354">
                  <c:v>42787</c:v>
                </c:pt>
                <c:pt idx="355">
                  <c:v>42788</c:v>
                </c:pt>
                <c:pt idx="356">
                  <c:v>42789</c:v>
                </c:pt>
                <c:pt idx="357">
                  <c:v>42790</c:v>
                </c:pt>
                <c:pt idx="358">
                  <c:v>42793</c:v>
                </c:pt>
                <c:pt idx="359">
                  <c:v>42794</c:v>
                </c:pt>
                <c:pt idx="360">
                  <c:v>42795</c:v>
                </c:pt>
                <c:pt idx="361">
                  <c:v>42796</c:v>
                </c:pt>
                <c:pt idx="362">
                  <c:v>42797</c:v>
                </c:pt>
                <c:pt idx="363">
                  <c:v>42800</c:v>
                </c:pt>
                <c:pt idx="364">
                  <c:v>42801</c:v>
                </c:pt>
                <c:pt idx="365">
                  <c:v>42802</c:v>
                </c:pt>
                <c:pt idx="366">
                  <c:v>42803</c:v>
                </c:pt>
                <c:pt idx="367">
                  <c:v>42804</c:v>
                </c:pt>
                <c:pt idx="368">
                  <c:v>42807</c:v>
                </c:pt>
                <c:pt idx="369">
                  <c:v>42808</c:v>
                </c:pt>
                <c:pt idx="370">
                  <c:v>42809</c:v>
                </c:pt>
                <c:pt idx="371">
                  <c:v>42810</c:v>
                </c:pt>
                <c:pt idx="372">
                  <c:v>42811</c:v>
                </c:pt>
                <c:pt idx="373">
                  <c:v>42814</c:v>
                </c:pt>
                <c:pt idx="374">
                  <c:v>42815</c:v>
                </c:pt>
                <c:pt idx="375">
                  <c:v>42816</c:v>
                </c:pt>
                <c:pt idx="376">
                  <c:v>42817</c:v>
                </c:pt>
                <c:pt idx="377">
                  <c:v>42818</c:v>
                </c:pt>
                <c:pt idx="378">
                  <c:v>42821</c:v>
                </c:pt>
                <c:pt idx="379">
                  <c:v>42822</c:v>
                </c:pt>
                <c:pt idx="380">
                  <c:v>42823</c:v>
                </c:pt>
                <c:pt idx="381">
                  <c:v>42824</c:v>
                </c:pt>
                <c:pt idx="382">
                  <c:v>42825</c:v>
                </c:pt>
                <c:pt idx="383">
                  <c:v>42828</c:v>
                </c:pt>
                <c:pt idx="384">
                  <c:v>42829</c:v>
                </c:pt>
                <c:pt idx="385">
                  <c:v>42830</c:v>
                </c:pt>
                <c:pt idx="386">
                  <c:v>42831</c:v>
                </c:pt>
                <c:pt idx="387">
                  <c:v>42832</c:v>
                </c:pt>
                <c:pt idx="388">
                  <c:v>42835</c:v>
                </c:pt>
                <c:pt idx="389">
                  <c:v>42836</c:v>
                </c:pt>
                <c:pt idx="390">
                  <c:v>42837</c:v>
                </c:pt>
                <c:pt idx="391">
                  <c:v>42838</c:v>
                </c:pt>
                <c:pt idx="392">
                  <c:v>42843</c:v>
                </c:pt>
                <c:pt idx="393">
                  <c:v>42844</c:v>
                </c:pt>
                <c:pt idx="394">
                  <c:v>42845</c:v>
                </c:pt>
                <c:pt idx="395">
                  <c:v>42846</c:v>
                </c:pt>
                <c:pt idx="396">
                  <c:v>42849</c:v>
                </c:pt>
                <c:pt idx="397">
                  <c:v>42850</c:v>
                </c:pt>
                <c:pt idx="398">
                  <c:v>42851</c:v>
                </c:pt>
                <c:pt idx="399">
                  <c:v>42852</c:v>
                </c:pt>
                <c:pt idx="400">
                  <c:v>42853</c:v>
                </c:pt>
                <c:pt idx="401">
                  <c:v>42857</c:v>
                </c:pt>
                <c:pt idx="402">
                  <c:v>42858</c:v>
                </c:pt>
                <c:pt idx="403">
                  <c:v>42859</c:v>
                </c:pt>
                <c:pt idx="404">
                  <c:v>42860</c:v>
                </c:pt>
                <c:pt idx="405">
                  <c:v>42863</c:v>
                </c:pt>
                <c:pt idx="406">
                  <c:v>42864</c:v>
                </c:pt>
                <c:pt idx="407">
                  <c:v>42865</c:v>
                </c:pt>
                <c:pt idx="408">
                  <c:v>42866</c:v>
                </c:pt>
                <c:pt idx="409">
                  <c:v>42867</c:v>
                </c:pt>
                <c:pt idx="410">
                  <c:v>42870</c:v>
                </c:pt>
                <c:pt idx="411">
                  <c:v>42871</c:v>
                </c:pt>
                <c:pt idx="412">
                  <c:v>42872</c:v>
                </c:pt>
                <c:pt idx="413">
                  <c:v>42873</c:v>
                </c:pt>
                <c:pt idx="414">
                  <c:v>42874</c:v>
                </c:pt>
                <c:pt idx="415">
                  <c:v>42877</c:v>
                </c:pt>
                <c:pt idx="416">
                  <c:v>42878</c:v>
                </c:pt>
                <c:pt idx="417">
                  <c:v>42879</c:v>
                </c:pt>
                <c:pt idx="418">
                  <c:v>42880</c:v>
                </c:pt>
                <c:pt idx="419">
                  <c:v>42881</c:v>
                </c:pt>
                <c:pt idx="420">
                  <c:v>42885</c:v>
                </c:pt>
                <c:pt idx="421">
                  <c:v>42886</c:v>
                </c:pt>
                <c:pt idx="422">
                  <c:v>42887</c:v>
                </c:pt>
                <c:pt idx="423">
                  <c:v>42888</c:v>
                </c:pt>
                <c:pt idx="424">
                  <c:v>42891</c:v>
                </c:pt>
                <c:pt idx="425">
                  <c:v>42892</c:v>
                </c:pt>
                <c:pt idx="426">
                  <c:v>42893</c:v>
                </c:pt>
                <c:pt idx="427">
                  <c:v>42894</c:v>
                </c:pt>
                <c:pt idx="428">
                  <c:v>42895</c:v>
                </c:pt>
                <c:pt idx="429">
                  <c:v>42898</c:v>
                </c:pt>
                <c:pt idx="430">
                  <c:v>42899</c:v>
                </c:pt>
                <c:pt idx="431">
                  <c:v>42900</c:v>
                </c:pt>
                <c:pt idx="432">
                  <c:v>42901</c:v>
                </c:pt>
                <c:pt idx="433">
                  <c:v>42902</c:v>
                </c:pt>
                <c:pt idx="434">
                  <c:v>42905</c:v>
                </c:pt>
                <c:pt idx="435">
                  <c:v>42906</c:v>
                </c:pt>
                <c:pt idx="436">
                  <c:v>42907</c:v>
                </c:pt>
                <c:pt idx="437">
                  <c:v>42908</c:v>
                </c:pt>
                <c:pt idx="438">
                  <c:v>42909</c:v>
                </c:pt>
                <c:pt idx="439">
                  <c:v>42912</c:v>
                </c:pt>
                <c:pt idx="440">
                  <c:v>42913</c:v>
                </c:pt>
                <c:pt idx="441">
                  <c:v>42914</c:v>
                </c:pt>
                <c:pt idx="442">
                  <c:v>42915</c:v>
                </c:pt>
                <c:pt idx="443">
                  <c:v>42916</c:v>
                </c:pt>
                <c:pt idx="444">
                  <c:v>42919</c:v>
                </c:pt>
                <c:pt idx="445">
                  <c:v>42920</c:v>
                </c:pt>
                <c:pt idx="446">
                  <c:v>42921</c:v>
                </c:pt>
                <c:pt idx="447">
                  <c:v>42922</c:v>
                </c:pt>
                <c:pt idx="448">
                  <c:v>42923</c:v>
                </c:pt>
                <c:pt idx="449">
                  <c:v>42926</c:v>
                </c:pt>
                <c:pt idx="450">
                  <c:v>42927</c:v>
                </c:pt>
                <c:pt idx="451">
                  <c:v>42928</c:v>
                </c:pt>
                <c:pt idx="452">
                  <c:v>42929</c:v>
                </c:pt>
                <c:pt idx="453">
                  <c:v>42930</c:v>
                </c:pt>
                <c:pt idx="454">
                  <c:v>42933</c:v>
                </c:pt>
                <c:pt idx="455">
                  <c:v>42934</c:v>
                </c:pt>
                <c:pt idx="456">
                  <c:v>42935</c:v>
                </c:pt>
                <c:pt idx="457">
                  <c:v>42936</c:v>
                </c:pt>
                <c:pt idx="458">
                  <c:v>42937</c:v>
                </c:pt>
                <c:pt idx="459">
                  <c:v>42940</c:v>
                </c:pt>
                <c:pt idx="460">
                  <c:v>42941</c:v>
                </c:pt>
                <c:pt idx="461">
                  <c:v>42942</c:v>
                </c:pt>
                <c:pt idx="462">
                  <c:v>42943</c:v>
                </c:pt>
                <c:pt idx="463">
                  <c:v>42944</c:v>
                </c:pt>
                <c:pt idx="464">
                  <c:v>42947</c:v>
                </c:pt>
                <c:pt idx="465">
                  <c:v>42948</c:v>
                </c:pt>
                <c:pt idx="466">
                  <c:v>42949</c:v>
                </c:pt>
                <c:pt idx="467">
                  <c:v>42950</c:v>
                </c:pt>
                <c:pt idx="468">
                  <c:v>42951</c:v>
                </c:pt>
                <c:pt idx="469">
                  <c:v>42954</c:v>
                </c:pt>
                <c:pt idx="470">
                  <c:v>42955</c:v>
                </c:pt>
                <c:pt idx="471">
                  <c:v>42956</c:v>
                </c:pt>
                <c:pt idx="472">
                  <c:v>42957</c:v>
                </c:pt>
                <c:pt idx="473">
                  <c:v>42958</c:v>
                </c:pt>
                <c:pt idx="474">
                  <c:v>42961</c:v>
                </c:pt>
                <c:pt idx="475">
                  <c:v>42962</c:v>
                </c:pt>
                <c:pt idx="476">
                  <c:v>42963</c:v>
                </c:pt>
                <c:pt idx="477">
                  <c:v>42964</c:v>
                </c:pt>
                <c:pt idx="478">
                  <c:v>42965</c:v>
                </c:pt>
                <c:pt idx="479">
                  <c:v>42968</c:v>
                </c:pt>
                <c:pt idx="480">
                  <c:v>42969</c:v>
                </c:pt>
                <c:pt idx="481">
                  <c:v>42970</c:v>
                </c:pt>
                <c:pt idx="482">
                  <c:v>42971</c:v>
                </c:pt>
                <c:pt idx="483">
                  <c:v>42972</c:v>
                </c:pt>
                <c:pt idx="484">
                  <c:v>42976</c:v>
                </c:pt>
                <c:pt idx="485">
                  <c:v>42977</c:v>
                </c:pt>
                <c:pt idx="486">
                  <c:v>42978</c:v>
                </c:pt>
                <c:pt idx="487">
                  <c:v>42979</c:v>
                </c:pt>
                <c:pt idx="488">
                  <c:v>42982</c:v>
                </c:pt>
                <c:pt idx="489">
                  <c:v>42983</c:v>
                </c:pt>
                <c:pt idx="490">
                  <c:v>42984</c:v>
                </c:pt>
                <c:pt idx="491">
                  <c:v>42985</c:v>
                </c:pt>
                <c:pt idx="492">
                  <c:v>42986</c:v>
                </c:pt>
                <c:pt idx="493">
                  <c:v>42989</c:v>
                </c:pt>
                <c:pt idx="494">
                  <c:v>42990</c:v>
                </c:pt>
                <c:pt idx="495">
                  <c:v>42991</c:v>
                </c:pt>
                <c:pt idx="496">
                  <c:v>42992</c:v>
                </c:pt>
                <c:pt idx="497">
                  <c:v>42993</c:v>
                </c:pt>
                <c:pt idx="498">
                  <c:v>42996</c:v>
                </c:pt>
                <c:pt idx="499">
                  <c:v>42997</c:v>
                </c:pt>
                <c:pt idx="500">
                  <c:v>42998</c:v>
                </c:pt>
                <c:pt idx="501">
                  <c:v>42999</c:v>
                </c:pt>
                <c:pt idx="502">
                  <c:v>43000</c:v>
                </c:pt>
                <c:pt idx="503">
                  <c:v>43003</c:v>
                </c:pt>
                <c:pt idx="504">
                  <c:v>43004</c:v>
                </c:pt>
                <c:pt idx="505">
                  <c:v>43005</c:v>
                </c:pt>
                <c:pt idx="506">
                  <c:v>43006</c:v>
                </c:pt>
                <c:pt idx="507">
                  <c:v>43007</c:v>
                </c:pt>
                <c:pt idx="508">
                  <c:v>43010</c:v>
                </c:pt>
                <c:pt idx="509">
                  <c:v>43011</c:v>
                </c:pt>
                <c:pt idx="510">
                  <c:v>43012</c:v>
                </c:pt>
                <c:pt idx="511">
                  <c:v>43013</c:v>
                </c:pt>
                <c:pt idx="512">
                  <c:v>43014</c:v>
                </c:pt>
                <c:pt idx="513">
                  <c:v>43017</c:v>
                </c:pt>
                <c:pt idx="514">
                  <c:v>43018</c:v>
                </c:pt>
                <c:pt idx="515">
                  <c:v>43019</c:v>
                </c:pt>
                <c:pt idx="516">
                  <c:v>43020</c:v>
                </c:pt>
                <c:pt idx="517">
                  <c:v>43021</c:v>
                </c:pt>
                <c:pt idx="518">
                  <c:v>43028</c:v>
                </c:pt>
                <c:pt idx="519">
                  <c:v>43035</c:v>
                </c:pt>
                <c:pt idx="520">
                  <c:v>43042</c:v>
                </c:pt>
                <c:pt idx="521">
                  <c:v>43049</c:v>
                </c:pt>
                <c:pt idx="522">
                  <c:v>43056</c:v>
                </c:pt>
                <c:pt idx="523">
                  <c:v>43063</c:v>
                </c:pt>
                <c:pt idx="524">
                  <c:v>43070</c:v>
                </c:pt>
                <c:pt idx="525">
                  <c:v>43077</c:v>
                </c:pt>
                <c:pt idx="526">
                  <c:v>43084</c:v>
                </c:pt>
                <c:pt idx="527">
                  <c:v>43091</c:v>
                </c:pt>
                <c:pt idx="528">
                  <c:v>43098</c:v>
                </c:pt>
                <c:pt idx="529">
                  <c:v>43105</c:v>
                </c:pt>
                <c:pt idx="530">
                  <c:v>43112</c:v>
                </c:pt>
                <c:pt idx="531">
                  <c:v>43119</c:v>
                </c:pt>
                <c:pt idx="532">
                  <c:v>43126</c:v>
                </c:pt>
                <c:pt idx="533">
                  <c:v>43133</c:v>
                </c:pt>
                <c:pt idx="534">
                  <c:v>43140</c:v>
                </c:pt>
                <c:pt idx="535">
                  <c:v>43147</c:v>
                </c:pt>
                <c:pt idx="536">
                  <c:v>43154</c:v>
                </c:pt>
                <c:pt idx="537">
                  <c:v>43161</c:v>
                </c:pt>
                <c:pt idx="538">
                  <c:v>43168</c:v>
                </c:pt>
                <c:pt idx="539">
                  <c:v>43175</c:v>
                </c:pt>
                <c:pt idx="540">
                  <c:v>43182</c:v>
                </c:pt>
                <c:pt idx="541">
                  <c:v>43193</c:v>
                </c:pt>
                <c:pt idx="542">
                  <c:v>43200</c:v>
                </c:pt>
                <c:pt idx="543">
                  <c:v>43207</c:v>
                </c:pt>
                <c:pt idx="544">
                  <c:v>43214</c:v>
                </c:pt>
                <c:pt idx="545">
                  <c:v>43221</c:v>
                </c:pt>
                <c:pt idx="546">
                  <c:v>43228</c:v>
                </c:pt>
                <c:pt idx="547">
                  <c:v>43235</c:v>
                </c:pt>
                <c:pt idx="548">
                  <c:v>43242</c:v>
                </c:pt>
                <c:pt idx="549">
                  <c:v>43249</c:v>
                </c:pt>
                <c:pt idx="550">
                  <c:v>43256</c:v>
                </c:pt>
                <c:pt idx="551">
                  <c:v>43263</c:v>
                </c:pt>
                <c:pt idx="552">
                  <c:v>43270</c:v>
                </c:pt>
                <c:pt idx="553">
                  <c:v>43277</c:v>
                </c:pt>
                <c:pt idx="554">
                  <c:v>43284</c:v>
                </c:pt>
                <c:pt idx="555">
                  <c:v>43291</c:v>
                </c:pt>
                <c:pt idx="556">
                  <c:v>43298</c:v>
                </c:pt>
                <c:pt idx="557">
                  <c:v>43305</c:v>
                </c:pt>
                <c:pt idx="558">
                  <c:v>43312</c:v>
                </c:pt>
                <c:pt idx="559">
                  <c:v>43319</c:v>
                </c:pt>
                <c:pt idx="560">
                  <c:v>43326</c:v>
                </c:pt>
                <c:pt idx="561">
                  <c:v>43333</c:v>
                </c:pt>
                <c:pt idx="562">
                  <c:v>43340</c:v>
                </c:pt>
                <c:pt idx="563">
                  <c:v>43347</c:v>
                </c:pt>
                <c:pt idx="564">
                  <c:v>43354</c:v>
                </c:pt>
                <c:pt idx="565">
                  <c:v>43361</c:v>
                </c:pt>
                <c:pt idx="566">
                  <c:v>43368</c:v>
                </c:pt>
                <c:pt idx="567">
                  <c:v>43375</c:v>
                </c:pt>
                <c:pt idx="568">
                  <c:v>43382</c:v>
                </c:pt>
                <c:pt idx="569">
                  <c:v>43389</c:v>
                </c:pt>
                <c:pt idx="570">
                  <c:v>43396</c:v>
                </c:pt>
                <c:pt idx="571">
                  <c:v>43403</c:v>
                </c:pt>
                <c:pt idx="572">
                  <c:v>43410</c:v>
                </c:pt>
                <c:pt idx="573">
                  <c:v>43417</c:v>
                </c:pt>
                <c:pt idx="574">
                  <c:v>43424</c:v>
                </c:pt>
                <c:pt idx="575">
                  <c:v>43431</c:v>
                </c:pt>
                <c:pt idx="576">
                  <c:v>43438</c:v>
                </c:pt>
                <c:pt idx="577">
                  <c:v>43445</c:v>
                </c:pt>
                <c:pt idx="578">
                  <c:v>43452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1.0409000000001813E-2</c:v>
                </c:pt>
                <c:pt idx="1">
                  <c:v>1.0397628788667106E-2</c:v>
                </c:pt>
                <c:pt idx="2">
                  <c:v>1.03622406958957E-2</c:v>
                </c:pt>
                <c:pt idx="3">
                  <c:v>1.0360308295365474E-2</c:v>
                </c:pt>
                <c:pt idx="4">
                  <c:v>1.0328608953918857E-2</c:v>
                </c:pt>
                <c:pt idx="5">
                  <c:v>1.031286382438794E-2</c:v>
                </c:pt>
                <c:pt idx="6">
                  <c:v>1.0296635492506801E-2</c:v>
                </c:pt>
                <c:pt idx="7">
                  <c:v>1.0250155799741147E-2</c:v>
                </c:pt>
                <c:pt idx="8">
                  <c:v>1.0247956027287836E-2</c:v>
                </c:pt>
                <c:pt idx="9">
                  <c:v>1.0210703186713072E-2</c:v>
                </c:pt>
                <c:pt idx="10">
                  <c:v>1.019305001203592E-2</c:v>
                </c:pt>
                <c:pt idx="11">
                  <c:v>1.0175405049377596E-2</c:v>
                </c:pt>
                <c:pt idx="12">
                  <c:v>1.0128126708243335E-2</c:v>
                </c:pt>
                <c:pt idx="13">
                  <c:v>1.0125673193704592E-2</c:v>
                </c:pt>
                <c:pt idx="14">
                  <c:v>1.008975965384269E-2</c:v>
                </c:pt>
                <c:pt idx="15">
                  <c:v>1.0073637640013688E-2</c:v>
                </c:pt>
                <c:pt idx="16">
                  <c:v>1.0058015021415291E-2</c:v>
                </c:pt>
                <c:pt idx="17">
                  <c:v>1.0020096895610679E-2</c:v>
                </c:pt>
                <c:pt idx="18">
                  <c:v>1.0017467777562114E-2</c:v>
                </c:pt>
                <c:pt idx="19">
                  <c:v>9.9898480784977629E-3</c:v>
                </c:pt>
                <c:pt idx="20">
                  <c:v>9.978694928263334E-3</c:v>
                </c:pt>
                <c:pt idx="21">
                  <c:v>9.9685321859514613E-3</c:v>
                </c:pt>
                <c:pt idx="22">
                  <c:v>9.9500000000012044E-3</c:v>
                </c:pt>
                <c:pt idx="23">
                  <c:v>9.9473376511154104E-3</c:v>
                </c:pt>
                <c:pt idx="24">
                  <c:v>9.9348529691766219E-3</c:v>
                </c:pt>
                <c:pt idx="25">
                  <c:v>9.9317101309246581E-3</c:v>
                </c:pt>
                <c:pt idx="26">
                  <c:v>9.9296812740283426E-3</c:v>
                </c:pt>
                <c:pt idx="27">
                  <c:v>9.9348611672572338E-3</c:v>
                </c:pt>
                <c:pt idx="28">
                  <c:v>9.9323105917115684E-3</c:v>
                </c:pt>
                <c:pt idx="29">
                  <c:v>9.9344521579127834E-3</c:v>
                </c:pt>
                <c:pt idx="30">
                  <c:v>9.9380304979808289E-3</c:v>
                </c:pt>
                <c:pt idx="31">
                  <c:v>9.942363945026499E-3</c:v>
                </c:pt>
                <c:pt idx="32">
                  <c:v>9.9640914484906418E-3</c:v>
                </c:pt>
                <c:pt idx="33">
                  <c:v>9.9617360331009062E-3</c:v>
                </c:pt>
                <c:pt idx="34">
                  <c:v>9.9735636700788999E-3</c:v>
                </c:pt>
                <c:pt idx="35">
                  <c:v>9.9813512901300565E-3</c:v>
                </c:pt>
                <c:pt idx="36">
                  <c:v>9.989535191773289E-3</c:v>
                </c:pt>
                <c:pt idx="37">
                  <c:v>1.0020202156253965E-2</c:v>
                </c:pt>
                <c:pt idx="38">
                  <c:v>1.0018078160698531E-2</c:v>
                </c:pt>
                <c:pt idx="39">
                  <c:v>1.0034604654127354E-2</c:v>
                </c:pt>
                <c:pt idx="40">
                  <c:v>1.0044089661453455E-2</c:v>
                </c:pt>
                <c:pt idx="41">
                  <c:v>1.0053612073472315E-2</c:v>
                </c:pt>
                <c:pt idx="42">
                  <c:v>1.0085704092091715E-2</c:v>
                </c:pt>
                <c:pt idx="43">
                  <c:v>1.008380063484653E-2</c:v>
                </c:pt>
                <c:pt idx="44">
                  <c:v>1.0100000000026914E-2</c:v>
                </c:pt>
                <c:pt idx="45">
                  <c:v>1.0108736900293503E-2</c:v>
                </c:pt>
                <c:pt idx="46">
                  <c:v>1.011726870296212E-2</c:v>
                </c:pt>
                <c:pt idx="47">
                  <c:v>1.0145156365389672E-2</c:v>
                </c:pt>
                <c:pt idx="48">
                  <c:v>1.0143436110012944E-2</c:v>
                </c:pt>
                <c:pt idx="49">
                  <c:v>1.0157137585641237E-2</c:v>
                </c:pt>
                <c:pt idx="50">
                  <c:v>1.01646106078203E-2</c:v>
                </c:pt>
                <c:pt idx="51">
                  <c:v>1.0171935804057092E-2</c:v>
                </c:pt>
                <c:pt idx="52">
                  <c:v>1.0196075210430512E-2</c:v>
                </c:pt>
                <c:pt idx="53">
                  <c:v>1.0194584334780382E-2</c:v>
                </c:pt>
                <c:pt idx="54">
                  <c:v>1.0206630810923704E-2</c:v>
                </c:pt>
                <c:pt idx="55">
                  <c:v>1.0213240904276536E-2</c:v>
                </c:pt>
                <c:pt idx="56">
                  <c:v>1.0219760458449073E-2</c:v>
                </c:pt>
                <c:pt idx="57">
                  <c:v>1.0241216637873462E-2</c:v>
                </c:pt>
                <c:pt idx="58">
                  <c:v>1.0240023930462396E-2</c:v>
                </c:pt>
                <c:pt idx="59">
                  <c:v>1.0251286619048479E-2</c:v>
                </c:pt>
                <c:pt idx="60">
                  <c:v>1.0257434827704814E-2</c:v>
                </c:pt>
                <c:pt idx="61">
                  <c:v>1.0263549795727534E-2</c:v>
                </c:pt>
                <c:pt idx="62">
                  <c:v>1.0296778346547771E-2</c:v>
                </c:pt>
                <c:pt idx="63">
                  <c:v>1.030000000000005E-2</c:v>
                </c:pt>
                <c:pt idx="64">
                  <c:v>1.0306111157105965E-2</c:v>
                </c:pt>
                <c:pt idx="65">
                  <c:v>1.0305638712550858E-2</c:v>
                </c:pt>
                <c:pt idx="66">
                  <c:v>1.0337239911190696E-2</c:v>
                </c:pt>
                <c:pt idx="67">
                  <c:v>1.0343622647673108E-2</c:v>
                </c:pt>
                <c:pt idx="68">
                  <c:v>1.0350071844101817E-2</c:v>
                </c:pt>
                <c:pt idx="69">
                  <c:v>1.0369884777783164E-2</c:v>
                </c:pt>
                <c:pt idx="70">
                  <c:v>1.0369869913963634E-2</c:v>
                </c:pt>
                <c:pt idx="71">
                  <c:v>1.0383526713927813E-2</c:v>
                </c:pt>
                <c:pt idx="72">
                  <c:v>1.0390501865637374E-2</c:v>
                </c:pt>
                <c:pt idx="73">
                  <c:v>1.0397585877544987E-2</c:v>
                </c:pt>
                <c:pt idx="74">
                  <c:v>1.041910766240167E-2</c:v>
                </c:pt>
                <c:pt idx="75">
                  <c:v>1.0419327031262502E-2</c:v>
                </c:pt>
                <c:pt idx="76">
                  <c:v>1.0434850875802057E-2</c:v>
                </c:pt>
                <c:pt idx="77">
                  <c:v>1.0442715273465374E-2</c:v>
                </c:pt>
                <c:pt idx="78">
                  <c:v>1.0450730941660573E-2</c:v>
                </c:pt>
                <c:pt idx="79">
                  <c:v>1.0475091824293814E-2</c:v>
                </c:pt>
                <c:pt idx="80">
                  <c:v>1.0475425919351848E-2</c:v>
                </c:pt>
                <c:pt idx="81">
                  <c:v>1.049329043577853E-2</c:v>
                </c:pt>
                <c:pt idx="82">
                  <c:v>1.0502340988240644E-2</c:v>
                </c:pt>
                <c:pt idx="83">
                  <c:v>1.0511585234332148E-2</c:v>
                </c:pt>
                <c:pt idx="84">
                  <c:v>1.0539904589773306E-2</c:v>
                </c:pt>
                <c:pt idx="85">
                  <c:v>1.0550000000522225E-2</c:v>
                </c:pt>
                <c:pt idx="86">
                  <c:v>1.0560906785307092E-2</c:v>
                </c:pt>
                <c:pt idx="87">
                  <c:v>1.0571377792011862E-2</c:v>
                </c:pt>
                <c:pt idx="88">
                  <c:v>1.0582016668073551E-2</c:v>
                </c:pt>
                <c:pt idx="89">
                  <c:v>1.0614127915546325E-2</c:v>
                </c:pt>
                <c:pt idx="90">
                  <c:v>1.0614452592757931E-2</c:v>
                </c:pt>
                <c:pt idx="91">
                  <c:v>1.0637088761724249E-2</c:v>
                </c:pt>
                <c:pt idx="92">
                  <c:v>1.0648350647249134E-2</c:v>
                </c:pt>
                <c:pt idx="93">
                  <c:v>1.0659652326098638E-2</c:v>
                </c:pt>
                <c:pt idx="94">
                  <c:v>1.0692772988822062E-2</c:v>
                </c:pt>
                <c:pt idx="95">
                  <c:v>1.0693195681653112E-2</c:v>
                </c:pt>
                <c:pt idx="96">
                  <c:v>1.0716117100980079E-2</c:v>
                </c:pt>
                <c:pt idx="97">
                  <c:v>1.0727273216763467E-2</c:v>
                </c:pt>
                <c:pt idx="98">
                  <c:v>1.0738341010588418E-2</c:v>
                </c:pt>
                <c:pt idx="99">
                  <c:v>1.0769595908119075E-2</c:v>
                </c:pt>
                <c:pt idx="100">
                  <c:v>1.0770208806172238E-2</c:v>
                </c:pt>
                <c:pt idx="101">
                  <c:v>1.079171443503721E-2</c:v>
                </c:pt>
                <c:pt idx="102">
                  <c:v>1.0801867857737386E-2</c:v>
                </c:pt>
                <c:pt idx="103">
                  <c:v>1.0811804805456843E-2</c:v>
                </c:pt>
                <c:pt idx="104">
                  <c:v>1.0838351681010437E-2</c:v>
                </c:pt>
                <c:pt idx="105">
                  <c:v>1.0839230158436214E-2</c:v>
                </c:pt>
                <c:pt idx="106">
                  <c:v>1.0850000000001137E-2</c:v>
                </c:pt>
                <c:pt idx="107">
                  <c:v>1.0858634747078488E-2</c:v>
                </c:pt>
                <c:pt idx="108">
                  <c:v>1.0866980888537991E-2</c:v>
                </c:pt>
                <c:pt idx="109">
                  <c:v>1.0875056692303042E-2</c:v>
                </c:pt>
                <c:pt idx="110">
                  <c:v>1.0895368682362886E-2</c:v>
                </c:pt>
                <c:pt idx="111">
                  <c:v>1.0905021916301827E-2</c:v>
                </c:pt>
                <c:pt idx="112">
                  <c:v>1.0912020077246343E-2</c:v>
                </c:pt>
                <c:pt idx="113">
                  <c:v>1.0918857523530612E-2</c:v>
                </c:pt>
                <c:pt idx="114">
                  <c:v>1.0925552527878857E-2</c:v>
                </c:pt>
                <c:pt idx="115">
                  <c:v>1.0941930245020498E-2</c:v>
                </c:pt>
                <c:pt idx="116">
                  <c:v>1.0951273599160594E-2</c:v>
                </c:pt>
                <c:pt idx="117">
                  <c:v>1.0957530503164614E-2</c:v>
                </c:pt>
                <c:pt idx="118">
                  <c:v>1.0963754612397514E-2</c:v>
                </c:pt>
                <c:pt idx="119">
                  <c:v>1.0969964203042082E-2</c:v>
                </c:pt>
                <c:pt idx="120">
                  <c:v>1.0985153058819117E-2</c:v>
                </c:pt>
                <c:pt idx="121">
                  <c:v>1.0995022919164432E-2</c:v>
                </c:pt>
                <c:pt idx="122">
                  <c:v>1.1001434075412986E-2</c:v>
                </c:pt>
                <c:pt idx="123">
                  <c:v>1.1007940379712311E-2</c:v>
                </c:pt>
                <c:pt idx="124">
                  <c:v>1.1014560111494154E-2</c:v>
                </c:pt>
                <c:pt idx="125">
                  <c:v>1.1050000000001114E-2</c:v>
                </c:pt>
                <c:pt idx="126">
                  <c:v>1.105768046886868E-2</c:v>
                </c:pt>
                <c:pt idx="127">
                  <c:v>1.1065579978779772E-2</c:v>
                </c:pt>
                <c:pt idx="128">
                  <c:v>1.1086065919390625E-2</c:v>
                </c:pt>
                <c:pt idx="129">
                  <c:v>1.1099286936466779E-2</c:v>
                </c:pt>
                <c:pt idx="130">
                  <c:v>1.1108220532280777E-2</c:v>
                </c:pt>
                <c:pt idx="131">
                  <c:v>1.111734872134984E-2</c:v>
                </c:pt>
                <c:pt idx="132">
                  <c:v>1.1126667428972503E-2</c:v>
                </c:pt>
                <c:pt idx="133">
                  <c:v>1.1150780333013545E-2</c:v>
                </c:pt>
                <c:pt idx="134">
                  <c:v>1.1165765949378903E-2</c:v>
                </c:pt>
                <c:pt idx="135">
                  <c:v>1.1175976127550502E-2</c:v>
                </c:pt>
                <c:pt idx="136">
                  <c:v>1.1186352374944475E-2</c:v>
                </c:pt>
                <c:pt idx="137">
                  <c:v>1.1229768207873438E-2</c:v>
                </c:pt>
                <c:pt idx="138">
                  <c:v>1.1232448196672552E-2</c:v>
                </c:pt>
                <c:pt idx="139">
                  <c:v>1.1240582016927902E-2</c:v>
                </c:pt>
                <c:pt idx="140">
                  <c:v>1.1251869098247935E-2</c:v>
                </c:pt>
                <c:pt idx="141">
                  <c:v>1.1263293720659817E-2</c:v>
                </c:pt>
                <c:pt idx="142">
                  <c:v>1.1274851808254382E-2</c:v>
                </c:pt>
                <c:pt idx="143">
                  <c:v>1.1304508704247486E-2</c:v>
                </c:pt>
                <c:pt idx="144">
                  <c:v>1.1322337287524409E-2</c:v>
                </c:pt>
                <c:pt idx="145">
                  <c:v>1.133450155757143E-2</c:v>
                </c:pt>
                <c:pt idx="146">
                  <c:v>1.1346774834381401E-2</c:v>
                </c:pt>
                <c:pt idx="147">
                  <c:v>1.1359153041011094E-2</c:v>
                </c:pt>
                <c:pt idx="148">
                  <c:v>1.13621592611464E-2</c:v>
                </c:pt>
                <c:pt idx="149">
                  <c:v>1.1422484860314608E-2</c:v>
                </c:pt>
                <c:pt idx="150">
                  <c:v>1.1435416117070663E-2</c:v>
                </c:pt>
                <c:pt idx="151">
                  <c:v>1.1448428234139829E-2</c:v>
                </c:pt>
                <c:pt idx="152">
                  <c:v>1.1481417481462504E-2</c:v>
                </c:pt>
                <c:pt idx="153">
                  <c:v>1.1501221634419245E-2</c:v>
                </c:pt>
                <c:pt idx="154">
                  <c:v>1.1514590298400629E-2</c:v>
                </c:pt>
                <c:pt idx="155">
                  <c:v>1.1528020719775212E-2</c:v>
                </c:pt>
                <c:pt idx="156">
                  <c:v>1.1541509714184439E-2</c:v>
                </c:pt>
                <c:pt idx="157">
                  <c:v>1.1575398646513184E-2</c:v>
                </c:pt>
                <c:pt idx="158">
                  <c:v>1.1595987729365209E-2</c:v>
                </c:pt>
                <c:pt idx="159">
                  <c:v>1.1609721817918306E-2</c:v>
                </c:pt>
                <c:pt idx="160">
                  <c:v>1.1623495369944337E-2</c:v>
                </c:pt>
                <c:pt idx="161">
                  <c:v>1.1637305199933001E-2</c:v>
                </c:pt>
                <c:pt idx="162">
                  <c:v>1.1671598955628342E-2</c:v>
                </c:pt>
                <c:pt idx="163">
                  <c:v>1.1692843583363866E-2</c:v>
                </c:pt>
                <c:pt idx="164">
                  <c:v>1.1706787014545972E-2</c:v>
                </c:pt>
                <c:pt idx="165">
                  <c:v>1.17207476070329E-2</c:v>
                </c:pt>
                <c:pt idx="166">
                  <c:v>1.1734722174106649E-2</c:v>
                </c:pt>
                <c:pt idx="167">
                  <c:v>1.1778974877568966E-2</c:v>
                </c:pt>
                <c:pt idx="168">
                  <c:v>1.1804693080851303E-2</c:v>
                </c:pt>
                <c:pt idx="169">
                  <c:v>1.1818684752749276E-2</c:v>
                </c:pt>
                <c:pt idx="170">
                  <c:v>1.1832669216656599E-2</c:v>
                </c:pt>
                <c:pt idx="171">
                  <c:v>1.1866314447908723E-2</c:v>
                </c:pt>
                <c:pt idx="172">
                  <c:v>1.1888493816780477E-2</c:v>
                </c:pt>
                <c:pt idx="173">
                  <c:v>1.1902411358045262E-2</c:v>
                </c:pt>
                <c:pt idx="174">
                  <c:v>1.1916309337453024E-2</c:v>
                </c:pt>
                <c:pt idx="175">
                  <c:v>1.1930185695631756E-2</c:v>
                </c:pt>
                <c:pt idx="176">
                  <c:v>1.1962831913748235E-2</c:v>
                </c:pt>
                <c:pt idx="177">
                  <c:v>1.1985433724725603E-2</c:v>
                </c:pt>
                <c:pt idx="178">
                  <c:v>1.1999171082293536E-2</c:v>
                </c:pt>
                <c:pt idx="179">
                  <c:v>1.2012874460075817E-2</c:v>
                </c:pt>
                <c:pt idx="180">
                  <c:v>1.202654179793039E-2</c:v>
                </c:pt>
                <c:pt idx="181">
                  <c:v>1.2057769398175003E-2</c:v>
                </c:pt>
                <c:pt idx="182">
                  <c:v>1.2080809543485671E-2</c:v>
                </c:pt>
                <c:pt idx="183">
                  <c:v>1.2094265775837165E-2</c:v>
                </c:pt>
                <c:pt idx="184">
                  <c:v>1.2107673605179503E-2</c:v>
                </c:pt>
                <c:pt idx="185">
                  <c:v>1.2121030970635882E-2</c:v>
                </c:pt>
                <c:pt idx="186">
                  <c:v>1.2150424014716006E-2</c:v>
                </c:pt>
                <c:pt idx="187">
                  <c:v>1.2173914572531697E-2</c:v>
                </c:pt>
                <c:pt idx="188">
                  <c:v>1.2186988701890611E-2</c:v>
                </c:pt>
                <c:pt idx="189">
                  <c:v>1.2200000000010425E-2</c:v>
                </c:pt>
                <c:pt idx="190">
                  <c:v>1.2212946769375232E-2</c:v>
                </c:pt>
                <c:pt idx="191">
                  <c:v>1.2240140214522532E-2</c:v>
                </c:pt>
                <c:pt idx="192">
                  <c:v>1.2264087372274135E-2</c:v>
                </c:pt>
                <c:pt idx="193">
                  <c:v>1.2276711517865024E-2</c:v>
                </c:pt>
                <c:pt idx="194">
                  <c:v>1.228927150686987E-2</c:v>
                </c:pt>
                <c:pt idx="195">
                  <c:v>1.2301767462054469E-2</c:v>
                </c:pt>
                <c:pt idx="196">
                  <c:v>1.2326816301415298E-2</c:v>
                </c:pt>
                <c:pt idx="197">
                  <c:v>1.2351113400555613E-2</c:v>
                </c:pt>
                <c:pt idx="198">
                  <c:v>1.2363291028770762E-2</c:v>
                </c:pt>
                <c:pt idx="199">
                  <c:v>1.2375405360145253E-2</c:v>
                </c:pt>
                <c:pt idx="200">
                  <c:v>1.2387456517571449E-2</c:v>
                </c:pt>
                <c:pt idx="201">
                  <c:v>1.2410527136619349E-2</c:v>
                </c:pt>
                <c:pt idx="202">
                  <c:v>1.2435031866274038E-2</c:v>
                </c:pt>
                <c:pt idx="203">
                  <c:v>1.2446768997973034E-2</c:v>
                </c:pt>
                <c:pt idx="204">
                  <c:v>1.2458443693452281E-2</c:v>
                </c:pt>
                <c:pt idx="205">
                  <c:v>1.247005607572782E-2</c:v>
                </c:pt>
                <c:pt idx="206">
                  <c:v>1.2491314685483713E-2</c:v>
                </c:pt>
                <c:pt idx="207">
                  <c:v>1.2515884933710142E-2</c:v>
                </c:pt>
                <c:pt idx="208">
                  <c:v>1.2527187595805289E-2</c:v>
                </c:pt>
                <c:pt idx="209">
                  <c:v>1.2538428683152025E-2</c:v>
                </c:pt>
                <c:pt idx="210">
                  <c:v>1.254960831888452E-2</c:v>
                </c:pt>
                <c:pt idx="211">
                  <c:v>1.2569220952771088E-2</c:v>
                </c:pt>
                <c:pt idx="212">
                  <c:v>1.2593693183122312E-2</c:v>
                </c:pt>
                <c:pt idx="213">
                  <c:v>1.2604537772432645E-2</c:v>
                </c:pt>
                <c:pt idx="214">
                  <c:v>1.2615302425276864E-2</c:v>
                </c:pt>
                <c:pt idx="215">
                  <c:v>1.2625982458404961E-2</c:v>
                </c:pt>
                <c:pt idx="216">
                  <c:v>1.2644014717992211E-2</c:v>
                </c:pt>
                <c:pt idx="217">
                  <c:v>1.2667762722657239E-2</c:v>
                </c:pt>
                <c:pt idx="218">
                  <c:v>1.267794940241207E-2</c:v>
                </c:pt>
                <c:pt idx="219">
                  <c:v>1.2688023359384237E-2</c:v>
                </c:pt>
                <c:pt idx="220">
                  <c:v>1.2697979909177537E-2</c:v>
                </c:pt>
                <c:pt idx="221">
                  <c:v>1.2714371589085264E-2</c:v>
                </c:pt>
                <c:pt idx="222">
                  <c:v>1.2736538343692816E-2</c:v>
                </c:pt>
                <c:pt idx="223">
                  <c:v>1.2745837586787934E-2</c:v>
                </c:pt>
                <c:pt idx="224">
                  <c:v>1.2754991313494779E-2</c:v>
                </c:pt>
                <c:pt idx="225">
                  <c:v>1.2763994838530079E-2</c:v>
                </c:pt>
                <c:pt idx="226">
                  <c:v>1.2778693552881706E-2</c:v>
                </c:pt>
                <c:pt idx="227">
                  <c:v>1.2798413212911752E-2</c:v>
                </c:pt>
                <c:pt idx="228">
                  <c:v>1.2806595447061087E-2</c:v>
                </c:pt>
                <c:pt idx="229">
                  <c:v>1.2814599365974066E-2</c:v>
                </c:pt>
                <c:pt idx="230">
                  <c:v>1.2822420283816527E-2</c:v>
                </c:pt>
                <c:pt idx="231">
                  <c:v>1.2838013348048415E-2</c:v>
                </c:pt>
                <c:pt idx="232">
                  <c:v>1.2858615849959065E-2</c:v>
                </c:pt>
                <c:pt idx="233">
                  <c:v>1.2865247968271376E-2</c:v>
                </c:pt>
                <c:pt idx="234">
                  <c:v>1.2871709952870125E-2</c:v>
                </c:pt>
                <c:pt idx="235">
                  <c:v>1.2883043640796021E-2</c:v>
                </c:pt>
                <c:pt idx="236">
                  <c:v>1.2896676251977546E-2</c:v>
                </c:pt>
                <c:pt idx="237">
                  <c:v>1.2902902350527601E-2</c:v>
                </c:pt>
                <c:pt idx="238">
                  <c:v>1.2909204235571625E-2</c:v>
                </c:pt>
                <c:pt idx="239">
                  <c:v>1.291562289739101E-2</c:v>
                </c:pt>
                <c:pt idx="240">
                  <c:v>1.2927036726265549E-2</c:v>
                </c:pt>
                <c:pt idx="241">
                  <c:v>1.2943285156839401E-2</c:v>
                </c:pt>
                <c:pt idx="242">
                  <c:v>1.2950902596555514E-2</c:v>
                </c:pt>
                <c:pt idx="243">
                  <c:v>1.2958882779763758E-2</c:v>
                </c:pt>
                <c:pt idx="244">
                  <c:v>1.2967266705994129E-2</c:v>
                </c:pt>
                <c:pt idx="245">
                  <c:v>1.2980860846107231E-2</c:v>
                </c:pt>
                <c:pt idx="246">
                  <c:v>1.3005659898755573E-2</c:v>
                </c:pt>
                <c:pt idx="247">
                  <c:v>1.3016677602705862E-2</c:v>
                </c:pt>
                <c:pt idx="248">
                  <c:v>1.3028345091431248E-2</c:v>
                </c:pt>
                <c:pt idx="249">
                  <c:v>1.3040703381309804E-2</c:v>
                </c:pt>
                <c:pt idx="250">
                  <c:v>1.3058503003835447E-2</c:v>
                </c:pt>
                <c:pt idx="251">
                  <c:v>1.3097865003655729E-2</c:v>
                </c:pt>
                <c:pt idx="252">
                  <c:v>1.3114292672973482E-2</c:v>
                </c:pt>
                <c:pt idx="253">
                  <c:v>1.3131657322917878E-2</c:v>
                </c:pt>
                <c:pt idx="254">
                  <c:v>1.3150000000010431E-2</c:v>
                </c:pt>
                <c:pt idx="255">
                  <c:v>1.3167090666148172E-2</c:v>
                </c:pt>
                <c:pt idx="256">
                  <c:v>1.3232790263774774E-2</c:v>
                </c:pt>
                <c:pt idx="257">
                  <c:v>1.3255512480233156E-2</c:v>
                </c:pt>
                <c:pt idx="258">
                  <c:v>1.3278905062189983E-2</c:v>
                </c:pt>
                <c:pt idx="259">
                  <c:v>1.330289825403641E-2</c:v>
                </c:pt>
                <c:pt idx="260">
                  <c:v>1.3331693643660547E-2</c:v>
                </c:pt>
                <c:pt idx="261">
                  <c:v>1.3403481809346918E-2</c:v>
                </c:pt>
                <c:pt idx="262">
                  <c:v>1.3429431512933965E-2</c:v>
                </c:pt>
                <c:pt idx="263">
                  <c:v>1.3455563166235418E-2</c:v>
                </c:pt>
                <c:pt idx="264">
                  <c:v>1.3481806968952403E-2</c:v>
                </c:pt>
                <c:pt idx="265">
                  <c:v>1.3511923015985774E-2</c:v>
                </c:pt>
                <c:pt idx="266">
                  <c:v>1.3586507416155857E-2</c:v>
                </c:pt>
                <c:pt idx="267">
                  <c:v>1.3612264709546462E-2</c:v>
                </c:pt>
                <c:pt idx="268">
                  <c:v>1.3637715199736E-2</c:v>
                </c:pt>
                <c:pt idx="269">
                  <c:v>1.3662789036775536E-2</c:v>
                </c:pt>
                <c:pt idx="270">
                  <c:v>1.3690808213315572E-2</c:v>
                </c:pt>
                <c:pt idx="271">
                  <c:v>1.3757920631989995E-2</c:v>
                </c:pt>
                <c:pt idx="272">
                  <c:v>1.3780063236222606E-2</c:v>
                </c:pt>
                <c:pt idx="273">
                  <c:v>1.3801409961966105E-2</c:v>
                </c:pt>
                <c:pt idx="274">
                  <c:v>1.382189092115893E-2</c:v>
                </c:pt>
                <c:pt idx="275">
                  <c:v>1.3844522101413067E-2</c:v>
                </c:pt>
                <c:pt idx="276">
                  <c:v>1.3893759220686919E-2</c:v>
                </c:pt>
                <c:pt idx="277">
                  <c:v>1.3908883036369835E-2</c:v>
                </c:pt>
                <c:pt idx="278">
                  <c:v>1.3922842376290934E-2</c:v>
                </c:pt>
                <c:pt idx="279">
                  <c:v>1.3935688017809866E-2</c:v>
                </c:pt>
                <c:pt idx="280">
                  <c:v>1.3950504535514186E-2</c:v>
                </c:pt>
                <c:pt idx="281">
                  <c:v>1.3976949358383672E-2</c:v>
                </c:pt>
                <c:pt idx="282">
                  <c:v>1.3984988372331753E-2</c:v>
                </c:pt>
                <c:pt idx="283">
                  <c:v>1.3992218467396178E-2</c:v>
                </c:pt>
                <c:pt idx="284">
                  <c:v>1.3998690454893437E-2</c:v>
                </c:pt>
                <c:pt idx="285">
                  <c:v>1.400769637765052E-2</c:v>
                </c:pt>
                <c:pt idx="286">
                  <c:v>1.401801365569022E-2</c:v>
                </c:pt>
                <c:pt idx="287">
                  <c:v>1.402145737046312E-2</c:v>
                </c:pt>
                <c:pt idx="288">
                  <c:v>1.4024447898215442E-2</c:v>
                </c:pt>
                <c:pt idx="289">
                  <c:v>1.4027036064979237E-2</c:v>
                </c:pt>
                <c:pt idx="290">
                  <c:v>1.4032890140812337E-2</c:v>
                </c:pt>
                <c:pt idx="291">
                  <c:v>1.4034381675434693E-2</c:v>
                </c:pt>
                <c:pt idx="292">
                  <c:v>1.4035720458090539E-2</c:v>
                </c:pt>
                <c:pt idx="293">
                  <c:v>1.4036961852087027E-2</c:v>
                </c:pt>
                <c:pt idx="294">
                  <c:v>1.4038156687665948E-2</c:v>
                </c:pt>
                <c:pt idx="295">
                  <c:v>1.4043424566782547E-2</c:v>
                </c:pt>
                <c:pt idx="296">
                  <c:v>1.4043487059457682E-2</c:v>
                </c:pt>
                <c:pt idx="297">
                  <c:v>1.4045211565600457E-2</c:v>
                </c:pt>
                <c:pt idx="298">
                  <c:v>1.4047184938119184E-2</c:v>
                </c:pt>
                <c:pt idx="299">
                  <c:v>1.4049410197052525E-2</c:v>
                </c:pt>
                <c:pt idx="300">
                  <c:v>1.4056383761040429E-2</c:v>
                </c:pt>
                <c:pt idx="301">
                  <c:v>1.4060699252852027E-2</c:v>
                </c:pt>
                <c:pt idx="302">
                  <c:v>1.4064085811664073E-2</c:v>
                </c:pt>
                <c:pt idx="303">
                  <c:v>1.406768500462241E-2</c:v>
                </c:pt>
                <c:pt idx="304">
                  <c:v>1.4071490289917943E-2</c:v>
                </c:pt>
                <c:pt idx="305">
                  <c:v>1.4080368711413787E-2</c:v>
                </c:pt>
                <c:pt idx="306">
                  <c:v>1.4088641519093503E-2</c:v>
                </c:pt>
                <c:pt idx="307">
                  <c:v>1.4093379139557882E-2</c:v>
                </c:pt>
                <c:pt idx="308">
                  <c:v>1.409828360169918E-2</c:v>
                </c:pt>
                <c:pt idx="309">
                  <c:v>1.410334836366034E-2</c:v>
                </c:pt>
                <c:pt idx="310">
                  <c:v>1.4113756306214514E-2</c:v>
                </c:pt>
                <c:pt idx="311">
                  <c:v>1.4125079570500576E-2</c:v>
                </c:pt>
                <c:pt idx="312">
                  <c:v>1.4130847701510962E-2</c:v>
                </c:pt>
                <c:pt idx="313">
                  <c:v>1.4136736879751588E-2</c:v>
                </c:pt>
                <c:pt idx="314">
                  <c:v>1.4142740562798517E-2</c:v>
                </c:pt>
                <c:pt idx="315">
                  <c:v>1.4159863118698431E-2</c:v>
                </c:pt>
                <c:pt idx="316">
                  <c:v>1.4180800870972732E-2</c:v>
                </c:pt>
                <c:pt idx="317">
                  <c:v>1.4187422889317958E-2</c:v>
                </c:pt>
                <c:pt idx="318">
                  <c:v>1.4191285505602353E-2</c:v>
                </c:pt>
                <c:pt idx="319">
                  <c:v>1.4221283925569095E-2</c:v>
                </c:pt>
                <c:pt idx="320">
                  <c:v>1.4228143919357228E-2</c:v>
                </c:pt>
                <c:pt idx="321">
                  <c:v>1.423501223852508E-2</c:v>
                </c:pt>
                <c:pt idx="322">
                  <c:v>1.4247809800987108E-2</c:v>
                </c:pt>
                <c:pt idx="323">
                  <c:v>1.4262389297409861E-2</c:v>
                </c:pt>
                <c:pt idx="324">
                  <c:v>1.4269164637671805E-2</c:v>
                </c:pt>
                <c:pt idx="325">
                  <c:v>1.4275894459307548E-2</c:v>
                </c:pt>
                <c:pt idx="326">
                  <c:v>1.4282569787484878E-2</c:v>
                </c:pt>
                <c:pt idx="327">
                  <c:v>1.4295334999918348E-2</c:v>
                </c:pt>
                <c:pt idx="328">
                  <c:v>1.4308546661087496E-2</c:v>
                </c:pt>
                <c:pt idx="329">
                  <c:v>1.4314814891696281E-2</c:v>
                </c:pt>
                <c:pt idx="330">
                  <c:v>1.4320974775268613E-2</c:v>
                </c:pt>
                <c:pt idx="331">
                  <c:v>1.4327017335511227E-2</c:v>
                </c:pt>
                <c:pt idx="332">
                  <c:v>1.4339325465798724E-2</c:v>
                </c:pt>
                <c:pt idx="333">
                  <c:v>1.4349834811422157E-2</c:v>
                </c:pt>
                <c:pt idx="334">
                  <c:v>1.4355156104882028E-2</c:v>
                </c:pt>
                <c:pt idx="335">
                  <c:v>1.4360306213980101E-2</c:v>
                </c:pt>
                <c:pt idx="336">
                  <c:v>1.4365276161451446E-2</c:v>
                </c:pt>
                <c:pt idx="337">
                  <c:v>1.4376718927184083E-2</c:v>
                </c:pt>
                <c:pt idx="338">
                  <c:v>1.438317478721296E-2</c:v>
                </c:pt>
                <c:pt idx="339">
                  <c:v>1.4387114157172975E-2</c:v>
                </c:pt>
                <c:pt idx="340">
                  <c:v>1.4390848852400051E-2</c:v>
                </c:pt>
                <c:pt idx="341">
                  <c:v>1.4394399247412926E-2</c:v>
                </c:pt>
                <c:pt idx="342">
                  <c:v>1.440476416330376E-2</c:v>
                </c:pt>
                <c:pt idx="343">
                  <c:v>1.4407165328762517E-2</c:v>
                </c:pt>
                <c:pt idx="344">
                  <c:v>1.4410099853119362E-2</c:v>
                </c:pt>
                <c:pt idx="345">
                  <c:v>1.4412972331557583E-2</c:v>
                </c:pt>
                <c:pt idx="346">
                  <c:v>1.4415803140759076E-2</c:v>
                </c:pt>
                <c:pt idx="347">
                  <c:v>1.4425940607299022E-2</c:v>
                </c:pt>
                <c:pt idx="348">
                  <c:v>1.4427117226954111E-2</c:v>
                </c:pt>
                <c:pt idx="349">
                  <c:v>1.4430045348284848E-2</c:v>
                </c:pt>
                <c:pt idx="350">
                  <c:v>1.4433054065322581E-2</c:v>
                </c:pt>
                <c:pt idx="351">
                  <c:v>1.4436163756402776E-2</c:v>
                </c:pt>
                <c:pt idx="352">
                  <c:v>1.4447068474003061E-2</c:v>
                </c:pt>
                <c:pt idx="353">
                  <c:v>1.4450019838028183E-2</c:v>
                </c:pt>
                <c:pt idx="354">
                  <c:v>1.4453940084893091E-2</c:v>
                </c:pt>
                <c:pt idx="355">
                  <c:v>1.4458083582541637E-2</c:v>
                </c:pt>
                <c:pt idx="356">
                  <c:v>1.4462470711856579E-2</c:v>
                </c:pt>
                <c:pt idx="357">
                  <c:v>1.447509997984529E-2</c:v>
                </c:pt>
                <c:pt idx="358">
                  <c:v>1.4482863182674333E-2</c:v>
                </c:pt>
                <c:pt idx="359">
                  <c:v>1.4488774203577526E-2</c:v>
                </c:pt>
                <c:pt idx="360">
                  <c:v>1.4495044624127207E-2</c:v>
                </c:pt>
                <c:pt idx="361">
                  <c:v>1.4501662179044805E-2</c:v>
                </c:pt>
                <c:pt idx="362">
                  <c:v>1.4516812838015813E-2</c:v>
                </c:pt>
                <c:pt idx="363">
                  <c:v>1.4531227830197668E-2</c:v>
                </c:pt>
                <c:pt idx="364">
                  <c:v>1.4539299120599258E-2</c:v>
                </c:pt>
                <c:pt idx="365">
                  <c:v>1.4547604768757605E-2</c:v>
                </c:pt>
                <c:pt idx="366">
                  <c:v>1.4556125977299939E-2</c:v>
                </c:pt>
                <c:pt idx="367">
                  <c:v>1.4573192246468003E-2</c:v>
                </c:pt>
                <c:pt idx="368">
                  <c:v>1.4591990450063541E-2</c:v>
                </c:pt>
                <c:pt idx="369">
                  <c:v>1.4601307481658887E-2</c:v>
                </c:pt>
                <c:pt idx="370">
                  <c:v>1.4610727277979629E-2</c:v>
                </c:pt>
                <c:pt idx="371">
                  <c:v>1.462023103757093E-2</c:v>
                </c:pt>
                <c:pt idx="372">
                  <c:v>1.4638241036013652E-2</c:v>
                </c:pt>
                <c:pt idx="373">
                  <c:v>1.4658709655465785E-2</c:v>
                </c:pt>
                <c:pt idx="374">
                  <c:v>1.466835118536447E-2</c:v>
                </c:pt>
                <c:pt idx="375">
                  <c:v>1.4677963855156184E-2</c:v>
                </c:pt>
                <c:pt idx="376">
                  <c:v>1.4687528858456478E-2</c:v>
                </c:pt>
                <c:pt idx="377">
                  <c:v>1.4705545082467613E-2</c:v>
                </c:pt>
                <c:pt idx="378">
                  <c:v>1.472493605465286E-2</c:v>
                </c:pt>
                <c:pt idx="379">
                  <c:v>1.4733980605529773E-2</c:v>
                </c:pt>
                <c:pt idx="380">
                  <c:v>1.4742864637317776E-2</c:v>
                </c:pt>
                <c:pt idx="381">
                  <c:v>1.4747288882830608E-2</c:v>
                </c:pt>
                <c:pt idx="382">
                  <c:v>1.4751530518442758E-2</c:v>
                </c:pt>
                <c:pt idx="383">
                  <c:v>1.4784679297898062E-2</c:v>
                </c:pt>
                <c:pt idx="384">
                  <c:v>1.4792540555415234E-2</c:v>
                </c:pt>
                <c:pt idx="385">
                  <c:v>1.4800242292426935E-2</c:v>
                </c:pt>
                <c:pt idx="386">
                  <c:v>1.4807787811163653E-2</c:v>
                </c:pt>
                <c:pt idx="387">
                  <c:v>1.4823926795766414E-2</c:v>
                </c:pt>
                <c:pt idx="388">
                  <c:v>1.4836473753871982E-2</c:v>
                </c:pt>
                <c:pt idx="389">
                  <c:v>1.4843287720522236E-2</c:v>
                </c:pt>
                <c:pt idx="390">
                  <c:v>1.4849965285710365E-2</c:v>
                </c:pt>
                <c:pt idx="391">
                  <c:v>1.4856509752765756E-2</c:v>
                </c:pt>
                <c:pt idx="392">
                  <c:v>1.4887351242030444E-2</c:v>
                </c:pt>
                <c:pt idx="393">
                  <c:v>1.4893166497664811E-2</c:v>
                </c:pt>
                <c:pt idx="394">
                  <c:v>1.489887178211724E-2</c:v>
                </c:pt>
                <c:pt idx="395">
                  <c:v>1.4913584230194911E-2</c:v>
                </c:pt>
                <c:pt idx="396">
                  <c:v>1.4920659296164374E-2</c:v>
                </c:pt>
                <c:pt idx="397">
                  <c:v>1.4925864291654323E-2</c:v>
                </c:pt>
                <c:pt idx="398">
                  <c:v>1.4930979143445544E-2</c:v>
                </c:pt>
                <c:pt idx="399">
                  <c:v>1.4936007156456599E-2</c:v>
                </c:pt>
                <c:pt idx="400">
                  <c:v>1.4950286944597694E-2</c:v>
                </c:pt>
                <c:pt idx="401">
                  <c:v>1.495996031797775E-2</c:v>
                </c:pt>
                <c:pt idx="402">
                  <c:v>1.4964536706349341E-2</c:v>
                </c:pt>
                <c:pt idx="403">
                  <c:v>1.4969049392694833E-2</c:v>
                </c:pt>
                <c:pt idx="404">
                  <c:v>1.4987870384569961E-2</c:v>
                </c:pt>
                <c:pt idx="405">
                  <c:v>1.4986529229909618E-2</c:v>
                </c:pt>
                <c:pt idx="406">
                  <c:v>1.4990772990782331E-2</c:v>
                </c:pt>
                <c:pt idx="407">
                  <c:v>1.4994972883950908E-2</c:v>
                </c:pt>
                <c:pt idx="408">
                  <c:v>1.4999132215358202E-2</c:v>
                </c:pt>
                <c:pt idx="409">
                  <c:v>1.5013077653864617E-2</c:v>
                </c:pt>
                <c:pt idx="410">
                  <c:v>1.5015430044266198E-2</c:v>
                </c:pt>
                <c:pt idx="411">
                  <c:v>1.5019436158033139E-2</c:v>
                </c:pt>
                <c:pt idx="412">
                  <c:v>1.502342154689762E-2</c:v>
                </c:pt>
                <c:pt idx="413">
                  <c:v>1.5027389517193734E-2</c:v>
                </c:pt>
                <c:pt idx="414">
                  <c:v>1.5041421151989271E-2</c:v>
                </c:pt>
                <c:pt idx="415">
                  <c:v>1.5043153341226523E-2</c:v>
                </c:pt>
                <c:pt idx="416">
                  <c:v>1.5047083815532103E-2</c:v>
                </c:pt>
                <c:pt idx="417">
                  <c:v>1.5051016710371234E-2</c:v>
                </c:pt>
                <c:pt idx="418">
                  <c:v>1.5054955332440167E-2</c:v>
                </c:pt>
                <c:pt idx="419">
                  <c:v>1.5074403138732772E-2</c:v>
                </c:pt>
                <c:pt idx="420">
                  <c:v>1.5074850089235259E-2</c:v>
                </c:pt>
                <c:pt idx="421">
                  <c:v>1.5078892518217035E-2</c:v>
                </c:pt>
                <c:pt idx="422">
                  <c:v>1.5082963822766304E-2</c:v>
                </c:pt>
                <c:pt idx="423">
                  <c:v>1.5097644291884154E-2</c:v>
                </c:pt>
                <c:pt idx="424">
                  <c:v>1.5099603939902062E-2</c:v>
                </c:pt>
                <c:pt idx="425">
                  <c:v>1.5103869230242095E-2</c:v>
                </c:pt>
                <c:pt idx="426">
                  <c:v>1.510818323974239E-2</c:v>
                </c:pt>
                <c:pt idx="427">
                  <c:v>1.5112549275880127E-2</c:v>
                </c:pt>
                <c:pt idx="428">
                  <c:v>1.5127780264360104E-2</c:v>
                </c:pt>
                <c:pt idx="429">
                  <c:v>1.513059983865106E-2</c:v>
                </c:pt>
                <c:pt idx="430">
                  <c:v>1.5135275622460087E-2</c:v>
                </c:pt>
                <c:pt idx="431">
                  <c:v>1.5140023279191617E-2</c:v>
                </c:pt>
                <c:pt idx="432">
                  <c:v>1.5144846116815547E-2</c:v>
                </c:pt>
                <c:pt idx="433">
                  <c:v>1.5160770285245746E-2</c:v>
                </c:pt>
                <c:pt idx="434">
                  <c:v>1.5164955438450978E-2</c:v>
                </c:pt>
                <c:pt idx="435">
                  <c:v>1.5170203802940874E-2</c:v>
                </c:pt>
                <c:pt idx="436">
                  <c:v>1.5175547197893824E-2</c:v>
                </c:pt>
                <c:pt idx="437">
                  <c:v>1.5180988931889239E-2</c:v>
                </c:pt>
                <c:pt idx="438">
                  <c:v>1.5197742891354993E-2</c:v>
                </c:pt>
                <c:pt idx="439">
                  <c:v>1.5203805433419593E-2</c:v>
                </c:pt>
                <c:pt idx="440">
                  <c:v>1.5209788494899179E-2</c:v>
                </c:pt>
                <c:pt idx="441">
                  <c:v>1.5215889749092826E-2</c:v>
                </c:pt>
                <c:pt idx="442">
                  <c:v>1.5222112505344665E-2</c:v>
                </c:pt>
                <c:pt idx="443">
                  <c:v>1.5222773335072196E-2</c:v>
                </c:pt>
                <c:pt idx="444">
                  <c:v>1.5248233242787013E-2</c:v>
                </c:pt>
                <c:pt idx="445">
                  <c:v>1.5255064067879687E-2</c:v>
                </c:pt>
                <c:pt idx="446">
                  <c:v>1.5262012112464252E-2</c:v>
                </c:pt>
                <c:pt idx="447">
                  <c:v>1.5269075858141523E-2</c:v>
                </c:pt>
                <c:pt idx="448">
                  <c:v>1.5287741280810315E-2</c:v>
                </c:pt>
                <c:pt idx="449">
                  <c:v>1.5298457483661876E-2</c:v>
                </c:pt>
                <c:pt idx="450">
                  <c:v>1.5306076958662596E-2</c:v>
                </c:pt>
                <c:pt idx="451">
                  <c:v>1.5313803024247674E-2</c:v>
                </c:pt>
                <c:pt idx="452">
                  <c:v>1.5321634161965525E-2</c:v>
                </c:pt>
                <c:pt idx="453">
                  <c:v>1.5341143512269669E-2</c:v>
                </c:pt>
                <c:pt idx="454">
                  <c:v>1.5353979064602008E-2</c:v>
                </c:pt>
                <c:pt idx="455">
                  <c:v>1.5362312785660359E-2</c:v>
                </c:pt>
                <c:pt idx="456">
                  <c:v>1.5370742467792464E-2</c:v>
                </c:pt>
                <c:pt idx="457">
                  <c:v>1.5379266592416396E-2</c:v>
                </c:pt>
                <c:pt idx="458">
                  <c:v>1.5399514684963722E-2</c:v>
                </c:pt>
                <c:pt idx="459">
                  <c:v>1.5414277143310118E-2</c:v>
                </c:pt>
                <c:pt idx="460">
                  <c:v>1.5423250700762559E-2</c:v>
                </c:pt>
                <c:pt idx="461">
                  <c:v>1.5432309588654824E-2</c:v>
                </c:pt>
                <c:pt idx="462">
                  <c:v>1.5441452288205371E-2</c:v>
                </c:pt>
                <c:pt idx="463">
                  <c:v>1.5462336724350597E-2</c:v>
                </c:pt>
                <c:pt idx="464">
                  <c:v>1.5478830826151757E-2</c:v>
                </c:pt>
                <c:pt idx="465">
                  <c:v>1.5488369801045954E-2</c:v>
                </c:pt>
                <c:pt idx="466">
                  <c:v>1.5497983474157317E-2</c:v>
                </c:pt>
                <c:pt idx="467">
                  <c:v>1.5507670326443179E-2</c:v>
                </c:pt>
                <c:pt idx="468">
                  <c:v>1.552909149046419E-2</c:v>
                </c:pt>
                <c:pt idx="469">
                  <c:v>1.5547119144969646E-2</c:v>
                </c:pt>
                <c:pt idx="470">
                  <c:v>1.555714910597028E-2</c:v>
                </c:pt>
                <c:pt idx="471">
                  <c:v>1.5567243130966579E-2</c:v>
                </c:pt>
                <c:pt idx="472">
                  <c:v>1.5577399700599237E-2</c:v>
                </c:pt>
                <c:pt idx="473">
                  <c:v>1.5599260756391424E-2</c:v>
                </c:pt>
                <c:pt idx="474">
                  <c:v>1.5618621036573188E-2</c:v>
                </c:pt>
                <c:pt idx="475">
                  <c:v>1.5629067537249908E-2</c:v>
                </c:pt>
                <c:pt idx="476">
                  <c:v>1.5639567465345339E-2</c:v>
                </c:pt>
                <c:pt idx="477">
                  <c:v>1.5650119301137355E-2</c:v>
                </c:pt>
                <c:pt idx="478">
                  <c:v>1.5672326189412968E-2</c:v>
                </c:pt>
                <c:pt idx="479">
                  <c:v>1.5692815324899412E-2</c:v>
                </c:pt>
                <c:pt idx="480">
                  <c:v>1.5703603901397578E-2</c:v>
                </c:pt>
                <c:pt idx="481">
                  <c:v>1.5714435266079851E-2</c:v>
                </c:pt>
                <c:pt idx="482">
                  <c:v>1.5725307898823759E-2</c:v>
                </c:pt>
                <c:pt idx="483">
                  <c:v>1.5753537288045568E-2</c:v>
                </c:pt>
                <c:pt idx="484">
                  <c:v>1.5780236874942899E-2</c:v>
                </c:pt>
                <c:pt idx="485">
                  <c:v>1.579132519008053E-2</c:v>
                </c:pt>
                <c:pt idx="486">
                  <c:v>1.5802444130709636E-2</c:v>
                </c:pt>
                <c:pt idx="487">
                  <c:v>1.5825071602272797E-2</c:v>
                </c:pt>
                <c:pt idx="488">
                  <c:v>1.5847195734806974E-2</c:v>
                </c:pt>
                <c:pt idx="489">
                  <c:v>1.5858444992327803E-2</c:v>
                </c:pt>
                <c:pt idx="490">
                  <c:v>1.5869715750659319E-2</c:v>
                </c:pt>
                <c:pt idx="491">
                  <c:v>1.588100648879176E-2</c:v>
                </c:pt>
                <c:pt idx="492">
                  <c:v>1.5903714255125198E-2</c:v>
                </c:pt>
                <c:pt idx="493">
                  <c:v>1.5926338816814711E-2</c:v>
                </c:pt>
                <c:pt idx="494">
                  <c:v>1.5937706636478088E-2</c:v>
                </c:pt>
                <c:pt idx="495">
                  <c:v>1.5949085308482269E-2</c:v>
                </c:pt>
                <c:pt idx="496">
                  <c:v>1.5960473311347867E-2</c:v>
                </c:pt>
                <c:pt idx="497">
                  <c:v>1.5983178402003684E-2</c:v>
                </c:pt>
                <c:pt idx="498">
                  <c:v>1.6006088199453483E-2</c:v>
                </c:pt>
                <c:pt idx="499">
                  <c:v>1.6017500032051268E-2</c:v>
                </c:pt>
                <c:pt idx="500">
                  <c:v>1.6028912065203071E-2</c:v>
                </c:pt>
                <c:pt idx="501">
                  <c:v>1.6040322776951443E-2</c:v>
                </c:pt>
                <c:pt idx="502">
                  <c:v>1.6062944991357447E-2</c:v>
                </c:pt>
                <c:pt idx="503">
                  <c:v>1.6085921968380434E-2</c:v>
                </c:pt>
                <c:pt idx="504">
                  <c:v>1.6097303241366046E-2</c:v>
                </c:pt>
                <c:pt idx="505">
                  <c:v>1.6108674059772454E-2</c:v>
                </c:pt>
                <c:pt idx="506">
                  <c:v>1.6120032901165704E-2</c:v>
                </c:pt>
                <c:pt idx="507">
                  <c:v>1.6125813126396132E-2</c:v>
                </c:pt>
                <c:pt idx="508">
                  <c:v>1.6165325081436865E-2</c:v>
                </c:pt>
                <c:pt idx="509">
                  <c:v>1.6176610763138255E-2</c:v>
                </c:pt>
                <c:pt idx="510">
                  <c:v>1.6187881508036517E-2</c:v>
                </c:pt>
                <c:pt idx="511">
                  <c:v>1.6199137333089864E-2</c:v>
                </c:pt>
                <c:pt idx="512">
                  <c:v>1.6221397924049197E-2</c:v>
                </c:pt>
                <c:pt idx="513">
                  <c:v>1.6244011774068756E-2</c:v>
                </c:pt>
                <c:pt idx="514">
                  <c:v>1.6255193254320899E-2</c:v>
                </c:pt>
                <c:pt idx="515">
                  <c:v>1.6266359916507378E-2</c:v>
                </c:pt>
                <c:pt idx="516">
                  <c:v>1.6277511777596398E-2</c:v>
                </c:pt>
                <c:pt idx="517">
                  <c:v>1.62995731613346E-2</c:v>
                </c:pt>
                <c:pt idx="518">
                  <c:v>1.637702638575847E-2</c:v>
                </c:pt>
                <c:pt idx="519">
                  <c:v>1.6453763387917462E-2</c:v>
                </c:pt>
                <c:pt idx="520">
                  <c:v>1.6529789961747691E-2</c:v>
                </c:pt>
                <c:pt idx="521">
                  <c:v>1.6605111904483005E-2</c:v>
                </c:pt>
                <c:pt idx="522">
                  <c:v>1.6679735016614326E-2</c:v>
                </c:pt>
                <c:pt idx="523">
                  <c:v>1.6753665101848378E-2</c:v>
                </c:pt>
                <c:pt idx="524">
                  <c:v>1.6826907967067928E-2</c:v>
                </c:pt>
                <c:pt idx="525">
                  <c:v>1.6899469422290706E-2</c:v>
                </c:pt>
                <c:pt idx="526">
                  <c:v>1.6971355280630106E-2</c:v>
                </c:pt>
                <c:pt idx="527">
                  <c:v>1.7042571358255862E-2</c:v>
                </c:pt>
                <c:pt idx="528">
                  <c:v>1.7113123474354539E-2</c:v>
                </c:pt>
                <c:pt idx="529">
                  <c:v>1.7183017451091097E-2</c:v>
                </c:pt>
                <c:pt idx="530">
                  <c:v>1.7252259113569354E-2</c:v>
                </c:pt>
                <c:pt idx="531">
                  <c:v>1.7320854289795788E-2</c:v>
                </c:pt>
                <c:pt idx="532">
                  <c:v>1.7388808810639547E-2</c:v>
                </c:pt>
                <c:pt idx="533">
                  <c:v>1.7456128509796245E-2</c:v>
                </c:pt>
                <c:pt idx="534">
                  <c:v>1.7522819223750857E-2</c:v>
                </c:pt>
                <c:pt idx="535">
                  <c:v>1.7588886791739731E-2</c:v>
                </c:pt>
                <c:pt idx="536">
                  <c:v>1.7654337055715265E-2</c:v>
                </c:pt>
                <c:pt idx="537">
                  <c:v>1.7719175860309459E-2</c:v>
                </c:pt>
                <c:pt idx="538">
                  <c:v>1.7783409052797707E-2</c:v>
                </c:pt>
                <c:pt idx="539">
                  <c:v>1.7847042483063454E-2</c:v>
                </c:pt>
                <c:pt idx="540">
                  <c:v>1.7910082003563317E-2</c:v>
                </c:pt>
                <c:pt idx="541">
                  <c:v>1.7998961455417906E-2</c:v>
                </c:pt>
                <c:pt idx="542">
                  <c:v>1.8060565866250267E-2</c:v>
                </c:pt>
                <c:pt idx="543">
                  <c:v>1.8121596539937501E-2</c:v>
                </c:pt>
                <c:pt idx="544">
                  <c:v>1.8182059372633619E-2</c:v>
                </c:pt>
                <c:pt idx="545">
                  <c:v>1.8241960262873835E-2</c:v>
                </c:pt>
                <c:pt idx="546">
                  <c:v>1.8301305111542376E-2</c:v>
                </c:pt>
                <c:pt idx="547">
                  <c:v>1.8360099821839837E-2</c:v>
                </c:pt>
                <c:pt idx="548">
                  <c:v>1.8418350299250985E-2</c:v>
                </c:pt>
                <c:pt idx="549">
                  <c:v>1.8476062451512343E-2</c:v>
                </c:pt>
                <c:pt idx="550">
                  <c:v>1.8533242188580656E-2</c:v>
                </c:pt>
                <c:pt idx="551">
                  <c:v>1.8589895422602032E-2</c:v>
                </c:pt>
                <c:pt idx="552">
                  <c:v>1.8646028067880183E-2</c:v>
                </c:pt>
                <c:pt idx="553">
                  <c:v>1.8701646040846676E-2</c:v>
                </c:pt>
                <c:pt idx="554">
                  <c:v>1.8756755260030067E-2</c:v>
                </c:pt>
                <c:pt idx="555">
                  <c:v>1.8811361646025926E-2</c:v>
                </c:pt>
                <c:pt idx="556">
                  <c:v>1.8865471121467747E-2</c:v>
                </c:pt>
                <c:pt idx="557">
                  <c:v>1.8919089610996975E-2</c:v>
                </c:pt>
                <c:pt idx="558">
                  <c:v>1.8972223041235026E-2</c:v>
                </c:pt>
                <c:pt idx="559">
                  <c:v>1.9024877340753532E-2</c:v>
                </c:pt>
                <c:pt idx="560">
                  <c:v>1.9077058440047479E-2</c:v>
                </c:pt>
                <c:pt idx="561">
                  <c:v>1.9128772271506111E-2</c:v>
                </c:pt>
                <c:pt idx="562">
                  <c:v>1.9180024769385629E-2</c:v>
                </c:pt>
                <c:pt idx="563">
                  <c:v>1.9230821869783199E-2</c:v>
                </c:pt>
                <c:pt idx="564">
                  <c:v>1.9281169510608098E-2</c:v>
                </c:pt>
                <c:pt idx="565">
                  <c:v>1.9331073631556839E-2</c:v>
                </c:pt>
                <c:pt idx="566">
                  <c:v>1.9380540174086525E-2</c:v>
                </c:pt>
                <c:pt idx="567">
                  <c:v>1.9429574908752301E-2</c:v>
                </c:pt>
                <c:pt idx="568">
                  <c:v>1.9478181704818853E-2</c:v>
                </c:pt>
                <c:pt idx="569">
                  <c:v>1.9526364004925911E-2</c:v>
                </c:pt>
                <c:pt idx="570">
                  <c:v>1.9574125395595887E-2</c:v>
                </c:pt>
                <c:pt idx="571">
                  <c:v>1.9621469464559338E-2</c:v>
                </c:pt>
                <c:pt idx="572">
                  <c:v>1.9668399800738978E-2</c:v>
                </c:pt>
                <c:pt idx="573">
                  <c:v>1.9714919994235691E-2</c:v>
                </c:pt>
                <c:pt idx="574">
                  <c:v>1.976103363631454E-2</c:v>
                </c:pt>
                <c:pt idx="575">
                  <c:v>1.9806744319388558E-2</c:v>
                </c:pt>
                <c:pt idx="576">
                  <c:v>1.9852055637006094E-2</c:v>
                </c:pt>
                <c:pt idx="577">
                  <c:v>1.9896971183835266E-2</c:v>
                </c:pt>
                <c:pt idx="578">
                  <c:v>1.9941494555650863E-2</c:v>
                </c:pt>
                <c:pt idx="579">
                  <c:v>1.9998168422347806E-2</c:v>
                </c:pt>
                <c:pt idx="580">
                  <c:v>2.0041808902468761E-2</c:v>
                </c:pt>
                <c:pt idx="581">
                  <c:v>2.0085069029880165E-2</c:v>
                </c:pt>
                <c:pt idx="582">
                  <c:v>2.0127952404941141E-2</c:v>
                </c:pt>
                <c:pt idx="583">
                  <c:v>2.0170462629043984E-2</c:v>
                </c:pt>
                <c:pt idx="584">
                  <c:v>2.0212603304601284E-2</c:v>
                </c:pt>
                <c:pt idx="585">
                  <c:v>2.0254378035033271E-2</c:v>
                </c:pt>
                <c:pt idx="586">
                  <c:v>2.0295790424754045E-2</c:v>
                </c:pt>
                <c:pt idx="587">
                  <c:v>2.0336844079158922E-2</c:v>
                </c:pt>
                <c:pt idx="588">
                  <c:v>2.0377542604611332E-2</c:v>
                </c:pt>
                <c:pt idx="589">
                  <c:v>2.0427530164131791E-2</c:v>
                </c:pt>
                <c:pt idx="590">
                  <c:v>2.04674718685884E-2</c:v>
                </c:pt>
                <c:pt idx="591">
                  <c:v>2.0507070066949653E-2</c:v>
                </c:pt>
                <c:pt idx="592">
                  <c:v>2.0546328340028085E-2</c:v>
                </c:pt>
                <c:pt idx="593">
                  <c:v>2.0585250269543172E-2</c:v>
                </c:pt>
                <c:pt idx="594">
                  <c:v>2.0626956946653788E-2</c:v>
                </c:pt>
                <c:pt idx="595">
                  <c:v>2.0662099429220947E-2</c:v>
                </c:pt>
                <c:pt idx="596">
                  <c:v>2.0700033827247305E-2</c:v>
                </c:pt>
                <c:pt idx="597">
                  <c:v>2.0740710754701758E-2</c:v>
                </c:pt>
                <c:pt idx="598">
                  <c:v>2.0774940185795936E-2</c:v>
                </c:pt>
                <c:pt idx="599">
                  <c:v>2.0811919319302333E-2</c:v>
                </c:pt>
                <c:pt idx="600">
                  <c:v>2.0851600530077962E-2</c:v>
                </c:pt>
                <c:pt idx="601">
                  <c:v>2.0875949281700112E-2</c:v>
                </c:pt>
                <c:pt idx="602">
                  <c:v>2.0921003591984622E-2</c:v>
                </c:pt>
                <c:pt idx="603">
                  <c:v>2.0956759271429117E-2</c:v>
                </c:pt>
                <c:pt idx="604">
                  <c:v>2.0992218062704682E-2</c:v>
                </c:pt>
                <c:pt idx="605">
                  <c:v>2.1027383557507183E-2</c:v>
                </c:pt>
                <c:pt idx="606">
                  <c:v>2.1062259348292083E-2</c:v>
                </c:pt>
                <c:pt idx="607">
                  <c:v>2.1096849028265401E-2</c:v>
                </c:pt>
                <c:pt idx="608">
                  <c:v>2.1131156191371823E-2</c:v>
                </c:pt>
                <c:pt idx="609">
                  <c:v>2.1165184432285447E-2</c:v>
                </c:pt>
                <c:pt idx="610">
                  <c:v>2.1198937346399667E-2</c:v>
                </c:pt>
                <c:pt idx="611">
                  <c:v>2.1232418529817686E-2</c:v>
                </c:pt>
                <c:pt idx="612">
                  <c:v>2.1265631579341512E-2</c:v>
                </c:pt>
                <c:pt idx="613">
                  <c:v>2.1298580092463805E-2</c:v>
                </c:pt>
                <c:pt idx="614">
                  <c:v>2.1322889717408477E-2</c:v>
                </c:pt>
                <c:pt idx="615">
                  <c:v>2.1363697902867382E-2</c:v>
                </c:pt>
                <c:pt idx="616">
                  <c:v>2.1395874398498955E-2</c:v>
                </c:pt>
                <c:pt idx="617">
                  <c:v>2.1427800754411735E-2</c:v>
                </c:pt>
                <c:pt idx="618">
                  <c:v>2.1459480571407848E-2</c:v>
                </c:pt>
                <c:pt idx="619">
                  <c:v>2.1490917756600534E-2</c:v>
                </c:pt>
                <c:pt idx="620">
                  <c:v>2.1522116826635379E-2</c:v>
                </c:pt>
                <c:pt idx="621">
                  <c:v>2.1553081236233205E-2</c:v>
                </c:pt>
                <c:pt idx="622">
                  <c:v>2.1583814329610224E-2</c:v>
                </c:pt>
                <c:pt idx="623">
                  <c:v>2.1606342005298318E-2</c:v>
                </c:pt>
                <c:pt idx="624">
                  <c:v>2.1644599947399337E-2</c:v>
                </c:pt>
                <c:pt idx="625">
                  <c:v>2.1674659163054916E-2</c:v>
                </c:pt>
                <c:pt idx="626">
                  <c:v>2.1704500444961031E-2</c:v>
                </c:pt>
                <c:pt idx="627">
                  <c:v>2.1734127140100035E-2</c:v>
                </c:pt>
                <c:pt idx="628">
                  <c:v>2.1763542595985483E-2</c:v>
                </c:pt>
                <c:pt idx="629">
                  <c:v>2.1792750160655759E-2</c:v>
                </c:pt>
                <c:pt idx="630">
                  <c:v>2.1821753182665465E-2</c:v>
                </c:pt>
                <c:pt idx="631">
                  <c:v>2.1854653329334513E-2</c:v>
                </c:pt>
                <c:pt idx="632">
                  <c:v>2.1880675637513787E-2</c:v>
                </c:pt>
                <c:pt idx="633">
                  <c:v>2.1909067167303356E-2</c:v>
                </c:pt>
                <c:pt idx="634">
                  <c:v>2.1937267697871621E-2</c:v>
                </c:pt>
                <c:pt idx="635">
                  <c:v>2.1965280589305955E-2</c:v>
                </c:pt>
                <c:pt idx="636">
                  <c:v>2.1985553612406783E-2</c:v>
                </c:pt>
                <c:pt idx="637">
                  <c:v>2.2020756897500517E-2</c:v>
                </c:pt>
                <c:pt idx="638">
                  <c:v>2.20482270367971E-2</c:v>
                </c:pt>
                <c:pt idx="639">
                  <c:v>2.207552298201966E-2</c:v>
                </c:pt>
                <c:pt idx="640">
                  <c:v>2.2095187059829095E-2</c:v>
                </c:pt>
                <c:pt idx="641">
                  <c:v>2.2129605740343394E-2</c:v>
                </c:pt>
                <c:pt idx="642">
                  <c:v>2.215639927960791E-2</c:v>
                </c:pt>
                <c:pt idx="643">
                  <c:v>2.2183032077114275E-2</c:v>
                </c:pt>
                <c:pt idx="644">
                  <c:v>2.2209507497033092E-2</c:v>
                </c:pt>
                <c:pt idx="645">
                  <c:v>2.2238281955399078E-2</c:v>
                </c:pt>
                <c:pt idx="646">
                  <c:v>2.2271999348125737E-2</c:v>
                </c:pt>
                <c:pt idx="647">
                  <c:v>2.2297951342382216E-2</c:v>
                </c:pt>
                <c:pt idx="648">
                  <c:v>2.2323760932682069E-2</c:v>
                </c:pt>
                <c:pt idx="649">
                  <c:v>2.2349431503609019E-2</c:v>
                </c:pt>
                <c:pt idx="650">
                  <c:v>2.2374966440146027E-2</c:v>
                </c:pt>
                <c:pt idx="651">
                  <c:v>2.2400369127670183E-2</c:v>
                </c:pt>
                <c:pt idx="652">
                  <c:v>2.2425642951947822E-2</c:v>
                </c:pt>
                <c:pt idx="653">
                  <c:v>2.2450791299130968E-2</c:v>
                </c:pt>
                <c:pt idx="654">
                  <c:v>2.2475817555752897E-2</c:v>
                </c:pt>
                <c:pt idx="655">
                  <c:v>2.2500725108723474E-2</c:v>
                </c:pt>
                <c:pt idx="656">
                  <c:v>2.2525517345325818E-2</c:v>
                </c:pt>
                <c:pt idx="657">
                  <c:v>2.2550197653212312E-2</c:v>
                </c:pt>
                <c:pt idx="658">
                  <c:v>2.257476942040082E-2</c:v>
                </c:pt>
                <c:pt idx="659">
                  <c:v>2.2599236035270476E-2</c:v>
                </c:pt>
                <c:pt idx="660">
                  <c:v>2.2623600886558792E-2</c:v>
                </c:pt>
                <c:pt idx="661">
                  <c:v>2.2647867363358332E-2</c:v>
                </c:pt>
                <c:pt idx="662">
                  <c:v>2.2672038855112486E-2</c:v>
                </c:pt>
                <c:pt idx="663">
                  <c:v>2.2696118751613481E-2</c:v>
                </c:pt>
                <c:pt idx="664">
                  <c:v>2.2720110442998598E-2</c:v>
                </c:pt>
                <c:pt idx="665">
                  <c:v>2.2744017319746845E-2</c:v>
                </c:pt>
                <c:pt idx="666">
                  <c:v>2.2767842772676739E-2</c:v>
                </c:pt>
                <c:pt idx="667">
                  <c:v>2.2791590192942968E-2</c:v>
                </c:pt>
                <c:pt idx="668">
                  <c:v>2.2815262972035066E-2</c:v>
                </c:pt>
                <c:pt idx="669">
                  <c:v>2.2838864501772749E-2</c:v>
                </c:pt>
                <c:pt idx="670">
                  <c:v>2.2862398174305243E-2</c:v>
                </c:pt>
                <c:pt idx="671">
                  <c:v>2.2885865999494381E-2</c:v>
                </c:pt>
                <c:pt idx="672">
                  <c:v>2.2909264456816514E-2</c:v>
                </c:pt>
                <c:pt idx="673">
                  <c:v>2.2932588642762486E-2</c:v>
                </c:pt>
                <c:pt idx="674">
                  <c:v>2.2955833653392599E-2</c:v>
                </c:pt>
                <c:pt idx="675">
                  <c:v>2.297899458433883E-2</c:v>
                </c:pt>
                <c:pt idx="676">
                  <c:v>2.3002066530809717E-2</c:v>
                </c:pt>
                <c:pt idx="677">
                  <c:v>2.3025044587594357E-2</c:v>
                </c:pt>
                <c:pt idx="678">
                  <c:v>2.3047923849065954E-2</c:v>
                </c:pt>
                <c:pt idx="679">
                  <c:v>2.3070699409188711E-2</c:v>
                </c:pt>
                <c:pt idx="680">
                  <c:v>2.3093366361519152E-2</c:v>
                </c:pt>
                <c:pt idx="681">
                  <c:v>2.3115919799214568E-2</c:v>
                </c:pt>
                <c:pt idx="682">
                  <c:v>2.3138354815036344E-2</c:v>
                </c:pt>
                <c:pt idx="683">
                  <c:v>2.3160666501356397E-2</c:v>
                </c:pt>
                <c:pt idx="684">
                  <c:v>2.3182849950162732E-2</c:v>
                </c:pt>
                <c:pt idx="685">
                  <c:v>2.3204900253064764E-2</c:v>
                </c:pt>
                <c:pt idx="686">
                  <c:v>2.3226812501301097E-2</c:v>
                </c:pt>
                <c:pt idx="687">
                  <c:v>2.3248581785745071E-2</c:v>
                </c:pt>
                <c:pt idx="688">
                  <c:v>2.3270203196910755E-2</c:v>
                </c:pt>
                <c:pt idx="689">
                  <c:v>2.3291671824961835E-2</c:v>
                </c:pt>
                <c:pt idx="690">
                  <c:v>2.331298275971716E-2</c:v>
                </c:pt>
                <c:pt idx="691">
                  <c:v>2.3334131090658738E-2</c:v>
                </c:pt>
                <c:pt idx="692">
                  <c:v>2.3355111906939952E-2</c:v>
                </c:pt>
                <c:pt idx="693">
                  <c:v>2.3375920297392216E-2</c:v>
                </c:pt>
                <c:pt idx="694">
                  <c:v>2.3396551350534533E-2</c:v>
                </c:pt>
                <c:pt idx="695">
                  <c:v>2.3417000154580814E-2</c:v>
                </c:pt>
                <c:pt idx="696">
                  <c:v>2.3437261797449205E-2</c:v>
                </c:pt>
                <c:pt idx="697">
                  <c:v>2.3457331366770307E-2</c:v>
                </c:pt>
                <c:pt idx="698">
                  <c:v>2.3477203949896719E-2</c:v>
                </c:pt>
                <c:pt idx="699">
                  <c:v>2.3496874633912812E-2</c:v>
                </c:pt>
                <c:pt idx="700">
                  <c:v>2.3516338505642498E-2</c:v>
                </c:pt>
                <c:pt idx="701">
                  <c:v>2.3535590651661664E-2</c:v>
                </c:pt>
                <c:pt idx="702">
                  <c:v>2.3554626158305725E-2</c:v>
                </c:pt>
                <c:pt idx="703">
                  <c:v>2.3573440111681609E-2</c:v>
                </c:pt>
                <c:pt idx="704">
                  <c:v>2.359202759767709E-2</c:v>
                </c:pt>
                <c:pt idx="705">
                  <c:v>2.3610383701972548E-2</c:v>
                </c:pt>
                <c:pt idx="706">
                  <c:v>2.3628503510051191E-2</c:v>
                </c:pt>
                <c:pt idx="707">
                  <c:v>2.3646382107210595E-2</c:v>
                </c:pt>
                <c:pt idx="708">
                  <c:v>2.3664014578574255E-2</c:v>
                </c:pt>
                <c:pt idx="709">
                  <c:v>2.3681396009102462E-2</c:v>
                </c:pt>
                <c:pt idx="710">
                  <c:v>2.3698521483606072E-2</c:v>
                </c:pt>
                <c:pt idx="711">
                  <c:v>2.3715386086756274E-2</c:v>
                </c:pt>
                <c:pt idx="712">
                  <c:v>2.373198490309858E-2</c:v>
                </c:pt>
                <c:pt idx="713">
                  <c:v>2.3748313017065481E-2</c:v>
                </c:pt>
                <c:pt idx="714">
                  <c:v>2.3764365512988217E-2</c:v>
                </c:pt>
                <c:pt idx="715">
                  <c:v>2.3780137475110985E-2</c:v>
                </c:pt>
                <c:pt idx="716">
                  <c:v>2.3795623987603376E-2</c:v>
                </c:pt>
                <c:pt idx="717">
                  <c:v>2.3810820134574584E-2</c:v>
                </c:pt>
                <c:pt idx="718">
                  <c:v>2.3825721000087396E-2</c:v>
                </c:pt>
                <c:pt idx="719">
                  <c:v>2.3840321668171072E-2</c:v>
                </c:pt>
                <c:pt idx="720">
                  <c:v>2.3854617222837327E-2</c:v>
                </c:pt>
                <c:pt idx="721">
                  <c:v>2.3868602748092993E-2</c:v>
                </c:pt>
                <c:pt idx="722">
                  <c:v>2.3882273327956227E-2</c:v>
                </c:pt>
                <c:pt idx="723">
                  <c:v>2.3895625206187487E-2</c:v>
                </c:pt>
                <c:pt idx="724">
                  <c:v>2.3908661783693885E-2</c:v>
                </c:pt>
                <c:pt idx="725">
                  <c:v>2.3921389189398568E-2</c:v>
                </c:pt>
                <c:pt idx="726">
                  <c:v>2.3933813558185024E-2</c:v>
                </c:pt>
                <c:pt idx="727">
                  <c:v>2.394594102550629E-2</c:v>
                </c:pt>
                <c:pt idx="728">
                  <c:v>2.39577777273694E-2</c:v>
                </c:pt>
                <c:pt idx="729">
                  <c:v>2.3969329800316519E-2</c:v>
                </c:pt>
                <c:pt idx="730">
                  <c:v>2.3980603381407839E-2</c:v>
                </c:pt>
                <c:pt idx="731">
                  <c:v>2.3991604608204709E-2</c:v>
                </c:pt>
                <c:pt idx="732">
                  <c:v>2.4002339618754087E-2</c:v>
                </c:pt>
                <c:pt idx="733">
                  <c:v>2.401281455157056E-2</c:v>
                </c:pt>
                <c:pt idx="734">
                  <c:v>2.4023035545622129E-2</c:v>
                </c:pt>
                <c:pt idx="735">
                  <c:v>2.4034413611896177E-2</c:v>
                </c:pt>
                <c:pt idx="736">
                  <c:v>2.4044111125500089E-2</c:v>
                </c:pt>
                <c:pt idx="737">
                  <c:v>2.4053573997016242E-2</c:v>
                </c:pt>
                <c:pt idx="738">
                  <c:v>2.4062808367128596E-2</c:v>
                </c:pt>
                <c:pt idx="739">
                  <c:v>2.4071820376897701E-2</c:v>
                </c:pt>
                <c:pt idx="740">
                  <c:v>2.4080616167749591E-2</c:v>
                </c:pt>
                <c:pt idx="741">
                  <c:v>2.4089201881459799E-2</c:v>
                </c:pt>
                <c:pt idx="742">
                  <c:v>2.409758366014203E-2</c:v>
                </c:pt>
                <c:pt idx="743">
                  <c:v>2.4105767646236176E-2</c:v>
                </c:pt>
                <c:pt idx="744">
                  <c:v>2.4113759982494987E-2</c:v>
                </c:pt>
                <c:pt idx="745">
                  <c:v>2.4121566811973638E-2</c:v>
                </c:pt>
                <c:pt idx="746">
                  <c:v>2.4129194278017296E-2</c:v>
                </c:pt>
                <c:pt idx="747">
                  <c:v>2.4136648524250903E-2</c:v>
                </c:pt>
                <c:pt idx="748">
                  <c:v>2.4143935694568519E-2</c:v>
                </c:pt>
                <c:pt idx="749">
                  <c:v>2.4151061933122886E-2</c:v>
                </c:pt>
                <c:pt idx="750">
                  <c:v>2.4158033384315658E-2</c:v>
                </c:pt>
                <c:pt idx="751">
                  <c:v>2.4164856192787854E-2</c:v>
                </c:pt>
                <c:pt idx="752">
                  <c:v>2.4171536503411417E-2</c:v>
                </c:pt>
                <c:pt idx="753">
                  <c:v>2.4178080461278784E-2</c:v>
                </c:pt>
                <c:pt idx="754">
                  <c:v>2.4184494211697105E-2</c:v>
                </c:pt>
                <c:pt idx="755">
                  <c:v>2.4190783900177593E-2</c:v>
                </c:pt>
                <c:pt idx="756">
                  <c:v>2.4196955672429743E-2</c:v>
                </c:pt>
                <c:pt idx="757">
                  <c:v>2.4203015674352901E-2</c:v>
                </c:pt>
                <c:pt idx="758">
                  <c:v>2.4208970052030931E-2</c:v>
                </c:pt>
                <c:pt idx="759">
                  <c:v>2.4214824951723113E-2</c:v>
                </c:pt>
                <c:pt idx="760">
                  <c:v>2.4220586519860809E-2</c:v>
                </c:pt>
                <c:pt idx="761">
                  <c:v>2.422626090303992E-2</c:v>
                </c:pt>
                <c:pt idx="762">
                  <c:v>2.4231854248015994E-2</c:v>
                </c:pt>
                <c:pt idx="763">
                  <c:v>2.4237372701698678E-2</c:v>
                </c:pt>
                <c:pt idx="764">
                  <c:v>2.424282241114839E-2</c:v>
                </c:pt>
                <c:pt idx="765">
                  <c:v>2.4248209523570319E-2</c:v>
                </c:pt>
                <c:pt idx="766">
                  <c:v>2.4253540186311762E-2</c:v>
                </c:pt>
                <c:pt idx="767">
                  <c:v>2.4258820546857685E-2</c:v>
                </c:pt>
                <c:pt idx="768">
                  <c:v>2.4264056752828056E-2</c:v>
                </c:pt>
                <c:pt idx="769">
                  <c:v>2.4269254951974961E-2</c:v>
                </c:pt>
                <c:pt idx="770">
                  <c:v>2.4274421292179937E-2</c:v>
                </c:pt>
                <c:pt idx="771">
                  <c:v>2.4279561921451753E-2</c:v>
                </c:pt>
                <c:pt idx="772">
                  <c:v>2.4284682987925521E-2</c:v>
                </c:pt>
                <c:pt idx="773">
                  <c:v>2.428979063985981E-2</c:v>
                </c:pt>
                <c:pt idx="774">
                  <c:v>2.4294891025637089E-2</c:v>
                </c:pt>
                <c:pt idx="775">
                  <c:v>2.4299989683318479E-2</c:v>
                </c:pt>
                <c:pt idx="776">
                  <c:v>2.4305088383822504E-2</c:v>
                </c:pt>
                <c:pt idx="777">
                  <c:v>2.4310187462414312E-2</c:v>
                </c:pt>
                <c:pt idx="778">
                  <c:v>2.4315287251539974E-2</c:v>
                </c:pt>
                <c:pt idx="779">
                  <c:v>2.4320388083651556E-2</c:v>
                </c:pt>
                <c:pt idx="780">
                  <c:v>2.4325490291208007E-2</c:v>
                </c:pt>
                <c:pt idx="781">
                  <c:v>2.4330594206674716E-2</c:v>
                </c:pt>
                <c:pt idx="782">
                  <c:v>2.4335700162523732E-2</c:v>
                </c:pt>
                <c:pt idx="783">
                  <c:v>2.4340808491234434E-2</c:v>
                </c:pt>
                <c:pt idx="784">
                  <c:v>2.4345919525291748E-2</c:v>
                </c:pt>
                <c:pt idx="785">
                  <c:v>2.4351033597187932E-2</c:v>
                </c:pt>
                <c:pt idx="786">
                  <c:v>2.4356151039421903E-2</c:v>
                </c:pt>
                <c:pt idx="787">
                  <c:v>2.4361272184499017E-2</c:v>
                </c:pt>
                <c:pt idx="788">
                  <c:v>2.4366397364931069E-2</c:v>
                </c:pt>
                <c:pt idx="789">
                  <c:v>2.4371526913237407E-2</c:v>
                </c:pt>
                <c:pt idx="790">
                  <c:v>2.4376661161943591E-2</c:v>
                </c:pt>
                <c:pt idx="791">
                  <c:v>2.4381800443581403E-2</c:v>
                </c:pt>
                <c:pt idx="792">
                  <c:v>2.4386945090690171E-2</c:v>
                </c:pt>
                <c:pt idx="793">
                  <c:v>2.4392095435815664E-2</c:v>
                </c:pt>
                <c:pt idx="794">
                  <c:v>2.4397251811510534E-2</c:v>
                </c:pt>
                <c:pt idx="795">
                  <c:v>2.4402414550334095E-2</c:v>
                </c:pt>
                <c:pt idx="796">
                  <c:v>2.4408766998577667E-2</c:v>
                </c:pt>
                <c:pt idx="797">
                  <c:v>2.4413944621735913E-2</c:v>
                </c:pt>
                <c:pt idx="798">
                  <c:v>2.4419129632915898E-2</c:v>
                </c:pt>
                <c:pt idx="799">
                  <c:v>2.4424322363818567E-2</c:v>
                </c:pt>
                <c:pt idx="800">
                  <c:v>2.4428335331435402E-2</c:v>
                </c:pt>
                <c:pt idx="801">
                  <c:v>2.4434732311631398E-2</c:v>
                </c:pt>
                <c:pt idx="802">
                  <c:v>2.4439950191978223E-2</c:v>
                </c:pt>
                <c:pt idx="803">
                  <c:v>2.4445177118921944E-2</c:v>
                </c:pt>
                <c:pt idx="804">
                  <c:v>2.4450413424198267E-2</c:v>
                </c:pt>
                <c:pt idx="805">
                  <c:v>2.4455659439550002E-2</c:v>
                </c:pt>
                <c:pt idx="806">
                  <c:v>2.4460915496727468E-2</c:v>
                </c:pt>
                <c:pt idx="807">
                  <c:v>2.4466181927488083E-2</c:v>
                </c:pt>
                <c:pt idx="808">
                  <c:v>2.4471459063595682E-2</c:v>
                </c:pt>
                <c:pt idx="809">
                  <c:v>2.4476747236821854E-2</c:v>
                </c:pt>
                <c:pt idx="810">
                  <c:v>2.4482046778945714E-2</c:v>
                </c:pt>
                <c:pt idx="811">
                  <c:v>2.4487358021752798E-2</c:v>
                </c:pt>
                <c:pt idx="812">
                  <c:v>2.4492681297036838E-2</c:v>
                </c:pt>
                <c:pt idx="813">
                  <c:v>2.4498016936598203E-2</c:v>
                </c:pt>
                <c:pt idx="814">
                  <c:v>2.4503365272244802E-2</c:v>
                </c:pt>
                <c:pt idx="815">
                  <c:v>2.4508726635791837E-2</c:v>
                </c:pt>
                <c:pt idx="816">
                  <c:v>2.451410135906272E-2</c:v>
                </c:pt>
                <c:pt idx="817">
                  <c:v>2.4519489773887269E-2</c:v>
                </c:pt>
                <c:pt idx="818">
                  <c:v>2.4524892212103726E-2</c:v>
                </c:pt>
                <c:pt idx="819">
                  <c:v>2.4530309005556972E-2</c:v>
                </c:pt>
                <c:pt idx="820">
                  <c:v>2.4535740486100747E-2</c:v>
                </c:pt>
                <c:pt idx="821">
                  <c:v>2.4541186985595213E-2</c:v>
                </c:pt>
                <c:pt idx="822">
                  <c:v>2.4546648835909173E-2</c:v>
                </c:pt>
                <c:pt idx="823">
                  <c:v>2.4552126368918722E-2</c:v>
                </c:pt>
                <c:pt idx="824">
                  <c:v>2.4557619916508167E-2</c:v>
                </c:pt>
                <c:pt idx="825">
                  <c:v>2.4563129810569108E-2</c:v>
                </c:pt>
                <c:pt idx="826">
                  <c:v>2.4568656383001573E-2</c:v>
                </c:pt>
                <c:pt idx="827">
                  <c:v>2.4574199923598709E-2</c:v>
                </c:pt>
                <c:pt idx="828">
                  <c:v>2.4579760155219E-2</c:v>
                </c:pt>
                <c:pt idx="829">
                  <c:v>2.4585336382164712E-2</c:v>
                </c:pt>
                <c:pt idx="830">
                  <c:v>2.4590927898165565E-2</c:v>
                </c:pt>
                <c:pt idx="831">
                  <c:v>2.4596533996936652E-2</c:v>
                </c:pt>
                <c:pt idx="832">
                  <c:v>2.460215397217758E-2</c:v>
                </c:pt>
                <c:pt idx="833">
                  <c:v>2.4607787117573988E-2</c:v>
                </c:pt>
                <c:pt idx="834">
                  <c:v>2.4613432726795368E-2</c:v>
                </c:pt>
                <c:pt idx="835">
                  <c:v>2.4619090093496585E-2</c:v>
                </c:pt>
                <c:pt idx="836">
                  <c:v>2.4624758511317672E-2</c:v>
                </c:pt>
                <c:pt idx="837">
                  <c:v>2.4630437273882498E-2</c:v>
                </c:pt>
                <c:pt idx="838">
                  <c:v>2.4636125674800537E-2</c:v>
                </c:pt>
                <c:pt idx="839">
                  <c:v>2.4641823007664872E-2</c:v>
                </c:pt>
                <c:pt idx="840">
                  <c:v>2.4647528566053539E-2</c:v>
                </c:pt>
                <c:pt idx="841">
                  <c:v>2.4653241643528844E-2</c:v>
                </c:pt>
                <c:pt idx="842">
                  <c:v>2.4658961533638259E-2</c:v>
                </c:pt>
                <c:pt idx="843">
                  <c:v>2.4664687529912202E-2</c:v>
                </c:pt>
                <c:pt idx="844">
                  <c:v>2.467041892586648E-2</c:v>
                </c:pt>
                <c:pt idx="845">
                  <c:v>2.4676155015000513E-2</c:v>
                </c:pt>
                <c:pt idx="846">
                  <c:v>2.4681895090798444E-2</c:v>
                </c:pt>
                <c:pt idx="847">
                  <c:v>2.468763844672802E-2</c:v>
                </c:pt>
                <c:pt idx="848">
                  <c:v>2.4693384376241724E-2</c:v>
                </c:pt>
                <c:pt idx="849">
                  <c:v>2.4697891228637303E-2</c:v>
                </c:pt>
                <c:pt idx="850">
                  <c:v>2.4703640391898762E-2</c:v>
                </c:pt>
                <c:pt idx="851">
                  <c:v>2.4709390064478587E-2</c:v>
                </c:pt>
                <c:pt idx="852">
                  <c:v>2.4715139537877517E-2</c:v>
                </c:pt>
                <c:pt idx="853">
                  <c:v>2.472088810358164E-2</c:v>
                </c:pt>
                <c:pt idx="854">
                  <c:v>2.4726635053060164E-2</c:v>
                </c:pt>
                <c:pt idx="855">
                  <c:v>2.473237967776698E-2</c:v>
                </c:pt>
                <c:pt idx="856">
                  <c:v>2.4738121269139102E-2</c:v>
                </c:pt>
                <c:pt idx="857">
                  <c:v>2.474385911859911E-2</c:v>
                </c:pt>
                <c:pt idx="858">
                  <c:v>2.474959251755271E-2</c:v>
                </c:pt>
                <c:pt idx="859">
                  <c:v>2.4755320757390287E-2</c:v>
                </c:pt>
                <c:pt idx="860">
                  <c:v>2.476104312948646E-2</c:v>
                </c:pt>
                <c:pt idx="861">
                  <c:v>2.4766758925199639E-2</c:v>
                </c:pt>
                <c:pt idx="862">
                  <c:v>2.4772467435873136E-2</c:v>
                </c:pt>
                <c:pt idx="863">
                  <c:v>2.4778167952834274E-2</c:v>
                </c:pt>
                <c:pt idx="864">
                  <c:v>2.4783859767394834E-2</c:v>
                </c:pt>
                <c:pt idx="865">
                  <c:v>2.4789542170851053E-2</c:v>
                </c:pt>
                <c:pt idx="866">
                  <c:v>2.4795214454484071E-2</c:v>
                </c:pt>
                <c:pt idx="867">
                  <c:v>2.4800875909559261E-2</c:v>
                </c:pt>
                <c:pt idx="868">
                  <c:v>2.4806525827326231E-2</c:v>
                </c:pt>
                <c:pt idx="869">
                  <c:v>2.4812163499020157E-2</c:v>
                </c:pt>
                <c:pt idx="870">
                  <c:v>2.4817788215860892E-2</c:v>
                </c:pt>
                <c:pt idx="871">
                  <c:v>2.4823399269052748E-2</c:v>
                </c:pt>
                <c:pt idx="872">
                  <c:v>2.4828995949785382E-2</c:v>
                </c:pt>
                <c:pt idx="873">
                  <c:v>2.4834577549233572E-2</c:v>
                </c:pt>
                <c:pt idx="874">
                  <c:v>2.4840143358557221E-2</c:v>
                </c:pt>
                <c:pt idx="875">
                  <c:v>2.4845692668901354E-2</c:v>
                </c:pt>
                <c:pt idx="876">
                  <c:v>2.4851224771397007E-2</c:v>
                </c:pt>
                <c:pt idx="877">
                  <c:v>2.485673895716034E-2</c:v>
                </c:pt>
                <c:pt idx="878">
                  <c:v>2.4862234517292636E-2</c:v>
                </c:pt>
                <c:pt idx="879">
                  <c:v>2.4867710734620463E-2</c:v>
                </c:pt>
                <c:pt idx="880">
                  <c:v>2.4873166767997779E-2</c:v>
                </c:pt>
                <c:pt idx="881">
                  <c:v>2.4878601760473629E-2</c:v>
                </c:pt>
                <c:pt idx="882">
                  <c:v>2.488401487200731E-2</c:v>
                </c:pt>
                <c:pt idx="883">
                  <c:v>2.4889405262541686E-2</c:v>
                </c:pt>
                <c:pt idx="884">
                  <c:v>2.489477209200408E-2</c:v>
                </c:pt>
                <c:pt idx="885">
                  <c:v>2.4900114520304939E-2</c:v>
                </c:pt>
                <c:pt idx="886">
                  <c:v>2.4905431707339387E-2</c:v>
                </c:pt>
                <c:pt idx="887">
                  <c:v>2.4910722812987007E-2</c:v>
                </c:pt>
                <c:pt idx="888">
                  <c:v>2.4915986997111617E-2</c:v>
                </c:pt>
                <c:pt idx="889">
                  <c:v>2.4921223419562155E-2</c:v>
                </c:pt>
                <c:pt idx="890">
                  <c:v>2.4926431240172686E-2</c:v>
                </c:pt>
                <c:pt idx="891">
                  <c:v>2.4935475978764561E-2</c:v>
                </c:pt>
                <c:pt idx="892">
                  <c:v>2.4940610338824547E-2</c:v>
                </c:pt>
                <c:pt idx="893">
                  <c:v>2.4945713156340293E-2</c:v>
                </c:pt>
                <c:pt idx="894">
                  <c:v>2.4950783595542453E-2</c:v>
                </c:pt>
                <c:pt idx="895">
                  <c:v>2.4955820820648438E-2</c:v>
                </c:pt>
                <c:pt idx="896">
                  <c:v>2.4957274685810757E-2</c:v>
                </c:pt>
                <c:pt idx="897">
                  <c:v>2.4965792285374138E-2</c:v>
                </c:pt>
                <c:pt idx="898">
                  <c:v>2.4970724853362863E-2</c:v>
                </c:pt>
                <c:pt idx="899">
                  <c:v>2.497562086399386E-2</c:v>
                </c:pt>
                <c:pt idx="900">
                  <c:v>2.4976966235991067E-2</c:v>
                </c:pt>
                <c:pt idx="901">
                  <c:v>2.498529986978508E-2</c:v>
                </c:pt>
                <c:pt idx="902">
                  <c:v>2.49900811932167E-2</c:v>
                </c:pt>
                <c:pt idx="903">
                  <c:v>2.4994822615834265E-2</c:v>
                </c:pt>
                <c:pt idx="904">
                  <c:v>2.4999523301746315E-2</c:v>
                </c:pt>
                <c:pt idx="905">
                  <c:v>2.5005336219722365E-2</c:v>
                </c:pt>
                <c:pt idx="906">
                  <c:v>2.5008799119831233E-2</c:v>
                </c:pt>
                <c:pt idx="907">
                  <c:v>2.5013676032804355E-2</c:v>
                </c:pt>
                <c:pt idx="908">
                  <c:v>2.5018187187122232E-2</c:v>
                </c:pt>
                <c:pt idx="909">
                  <c:v>2.502265305360396E-2</c:v>
                </c:pt>
                <c:pt idx="910">
                  <c:v>2.5027072791834248E-2</c:v>
                </c:pt>
                <c:pt idx="911">
                  <c:v>2.5031445561390475E-2</c:v>
                </c:pt>
                <c:pt idx="912">
                  <c:v>2.5035770521840695E-2</c:v>
                </c:pt>
                <c:pt idx="913">
                  <c:v>2.5040046832746743E-2</c:v>
                </c:pt>
                <c:pt idx="914">
                  <c:v>2.5044273653662685E-2</c:v>
                </c:pt>
                <c:pt idx="915">
                  <c:v>2.5048450144135925E-2</c:v>
                </c:pt>
                <c:pt idx="916">
                  <c:v>2.5052575463707427E-2</c:v>
                </c:pt>
                <c:pt idx="917">
                  <c:v>2.5056648771911938E-2</c:v>
                </c:pt>
                <c:pt idx="918">
                  <c:v>2.5060669228279542E-2</c:v>
                </c:pt>
                <c:pt idx="919">
                  <c:v>2.5064635992334328E-2</c:v>
                </c:pt>
                <c:pt idx="920">
                  <c:v>2.5068548223596387E-2</c:v>
                </c:pt>
                <c:pt idx="921">
                  <c:v>2.5072405081581151E-2</c:v>
                </c:pt>
                <c:pt idx="922">
                  <c:v>2.5076205725800271E-2</c:v>
                </c:pt>
                <c:pt idx="923">
                  <c:v>2.5079949315762962E-2</c:v>
                </c:pt>
                <c:pt idx="924">
                  <c:v>2.5083635010973993E-2</c:v>
                </c:pt>
                <c:pt idx="925">
                  <c:v>2.5087261970937691E-2</c:v>
                </c:pt>
                <c:pt idx="926">
                  <c:v>2.5090829355154831E-2</c:v>
                </c:pt>
                <c:pt idx="927">
                  <c:v>2.5094336323125965E-2</c:v>
                </c:pt>
                <c:pt idx="928">
                  <c:v>2.5097782034349647E-2</c:v>
                </c:pt>
                <c:pt idx="929">
                  <c:v>2.5101165648325541E-2</c:v>
                </c:pt>
                <c:pt idx="930">
                  <c:v>2.5104486324959652E-2</c:v>
                </c:pt>
                <c:pt idx="931">
                  <c:v>2.5107743431479701E-2</c:v>
                </c:pt>
                <c:pt idx="932">
                  <c:v>2.5110936879127355E-2</c:v>
                </c:pt>
                <c:pt idx="933">
                  <c:v>2.5114066667307977E-2</c:v>
                </c:pt>
                <c:pt idx="934">
                  <c:v>2.5117132795438257E-2</c:v>
                </c:pt>
                <c:pt idx="935">
                  <c:v>2.5120135262946874E-2</c:v>
                </c:pt>
                <c:pt idx="936">
                  <c:v>2.5123074069274498E-2</c:v>
                </c:pt>
                <c:pt idx="937">
                  <c:v>2.5125949213873344E-2</c:v>
                </c:pt>
                <c:pt idx="938">
                  <c:v>2.5128760696208063E-2</c:v>
                </c:pt>
                <c:pt idx="939">
                  <c:v>2.5131508515754408E-2</c:v>
                </c:pt>
                <c:pt idx="940">
                  <c:v>2.5134192672000788E-2</c:v>
                </c:pt>
                <c:pt idx="941">
                  <c:v>2.5136813164447158E-2</c:v>
                </c:pt>
                <c:pt idx="942">
                  <c:v>2.5139369992604799E-2</c:v>
                </c:pt>
                <c:pt idx="943">
                  <c:v>2.5141863155997424E-2</c:v>
                </c:pt>
                <c:pt idx="944">
                  <c:v>2.5144292654160738E-2</c:v>
                </c:pt>
                <c:pt idx="945">
                  <c:v>2.5146658486642215E-2</c:v>
                </c:pt>
                <c:pt idx="946">
                  <c:v>2.5148960653000652E-2</c:v>
                </c:pt>
                <c:pt idx="947">
                  <c:v>2.5151199152807058E-2</c:v>
                </c:pt>
                <c:pt idx="948">
                  <c:v>2.5153373985644656E-2</c:v>
                </c:pt>
                <c:pt idx="949">
                  <c:v>2.5155485151108214E-2</c:v>
                </c:pt>
                <c:pt idx="950">
                  <c:v>2.5157532648804048E-2</c:v>
                </c:pt>
                <c:pt idx="951">
                  <c:v>2.5159516478351129E-2</c:v>
                </c:pt>
                <c:pt idx="952">
                  <c:v>2.5161436639379309E-2</c:v>
                </c:pt>
                <c:pt idx="953">
                  <c:v>2.5163293131531095E-2</c:v>
                </c:pt>
                <c:pt idx="954">
                  <c:v>2.5165085954460764E-2</c:v>
                </c:pt>
                <c:pt idx="955">
                  <c:v>2.5166815107833695E-2</c:v>
                </c:pt>
                <c:pt idx="956">
                  <c:v>2.5168480591328146E-2</c:v>
                </c:pt>
                <c:pt idx="957">
                  <c:v>2.5170082404633698E-2</c:v>
                </c:pt>
                <c:pt idx="958">
                  <c:v>2.5171620547451923E-2</c:v>
                </c:pt>
                <c:pt idx="959">
                  <c:v>2.5173095019496383E-2</c:v>
                </c:pt>
                <c:pt idx="960">
                  <c:v>2.5174505820491966E-2</c:v>
                </c:pt>
                <c:pt idx="961">
                  <c:v>2.5175852950175992E-2</c:v>
                </c:pt>
                <c:pt idx="962">
                  <c:v>2.5177136408297329E-2</c:v>
                </c:pt>
                <c:pt idx="963">
                  <c:v>2.517835619461728E-2</c:v>
                </c:pt>
                <c:pt idx="964">
                  <c:v>2.5179512308908247E-2</c:v>
                </c:pt>
                <c:pt idx="965">
                  <c:v>2.5180604750954405E-2</c:v>
                </c:pt>
                <c:pt idx="966">
                  <c:v>2.5181633520552804E-2</c:v>
                </c:pt>
                <c:pt idx="967">
                  <c:v>2.5182598617511598E-2</c:v>
                </c:pt>
                <c:pt idx="968">
                  <c:v>2.518350004165093E-2</c:v>
                </c:pt>
                <c:pt idx="969">
                  <c:v>2.5184337792802713E-2</c:v>
                </c:pt>
                <c:pt idx="970">
                  <c:v>2.5185111870811072E-2</c:v>
                </c:pt>
                <c:pt idx="971">
                  <c:v>2.5185822275531677E-2</c:v>
                </c:pt>
                <c:pt idx="972">
                  <c:v>2.5186469006832191E-2</c:v>
                </c:pt>
                <c:pt idx="973">
                  <c:v>2.5187052064592041E-2</c:v>
                </c:pt>
                <c:pt idx="974">
                  <c:v>2.5187571448702428E-2</c:v>
                </c:pt>
                <c:pt idx="975">
                  <c:v>2.5188027159066984E-2</c:v>
                </c:pt>
                <c:pt idx="976">
                  <c:v>2.5188419195600664E-2</c:v>
                </c:pt>
                <c:pt idx="977">
                  <c:v>2.5188747558229974E-2</c:v>
                </c:pt>
                <c:pt idx="978">
                  <c:v>2.5189012246894293E-2</c:v>
                </c:pt>
                <c:pt idx="979">
                  <c:v>2.5189213261544108E-2</c:v>
                </c:pt>
                <c:pt idx="980">
                  <c:v>2.5189350602142113E-2</c:v>
                </c:pt>
                <c:pt idx="981">
                  <c:v>2.518942426866233E-2</c:v>
                </c:pt>
                <c:pt idx="982">
                  <c:v>2.5189434261091215E-2</c:v>
                </c:pt>
                <c:pt idx="983">
                  <c:v>2.5189380746903245E-2</c:v>
                </c:pt>
                <c:pt idx="984">
                  <c:v>2.5189264563488578E-2</c:v>
                </c:pt>
                <c:pt idx="985">
                  <c:v>2.5189086715724507E-2</c:v>
                </c:pt>
                <c:pt idx="986">
                  <c:v>2.5188848208499648E-2</c:v>
                </c:pt>
                <c:pt idx="987">
                  <c:v>2.5188550046711944E-2</c:v>
                </c:pt>
                <c:pt idx="988">
                  <c:v>2.5188193235268663E-2</c:v>
                </c:pt>
                <c:pt idx="989">
                  <c:v>2.5187778779085956E-2</c:v>
                </c:pt>
                <c:pt idx="990">
                  <c:v>2.5187307683088633E-2</c:v>
                </c:pt>
                <c:pt idx="991">
                  <c:v>2.5186780952208609E-2</c:v>
                </c:pt>
                <c:pt idx="992">
                  <c:v>2.518619959138535E-2</c:v>
                </c:pt>
                <c:pt idx="993">
                  <c:v>2.5185564605564092E-2</c:v>
                </c:pt>
                <c:pt idx="994">
                  <c:v>2.5184876999696737E-2</c:v>
                </c:pt>
                <c:pt idx="995">
                  <c:v>2.5184137778740956E-2</c:v>
                </c:pt>
                <c:pt idx="996">
                  <c:v>2.5183347947659085E-2</c:v>
                </c:pt>
                <c:pt idx="997">
                  <c:v>2.5182508511417456E-2</c:v>
                </c:pt>
                <c:pt idx="998">
                  <c:v>2.5181620474987287E-2</c:v>
                </c:pt>
                <c:pt idx="999">
                  <c:v>2.518068484334246E-2</c:v>
                </c:pt>
                <c:pt idx="1000">
                  <c:v>2.5179702621461075E-2</c:v>
                </c:pt>
                <c:pt idx="1001">
                  <c:v>2.5178674814322566E-2</c:v>
                </c:pt>
                <c:pt idx="1002">
                  <c:v>2.5177602426909029E-2</c:v>
                </c:pt>
                <c:pt idx="1003">
                  <c:v>2.5176486464204784E-2</c:v>
                </c:pt>
                <c:pt idx="1004">
                  <c:v>2.5176077600187814E-2</c:v>
                </c:pt>
                <c:pt idx="1005">
                  <c:v>2.5174875408206069E-2</c:v>
                </c:pt>
                <c:pt idx="1006">
                  <c:v>2.517363273315755E-2</c:v>
                </c:pt>
                <c:pt idx="1007">
                  <c:v>2.5172350577351347E-2</c:v>
                </c:pt>
                <c:pt idx="1008">
                  <c:v>2.5171029943096564E-2</c:v>
                </c:pt>
                <c:pt idx="1009">
                  <c:v>2.5169671832701634E-2</c:v>
                </c:pt>
                <c:pt idx="1010">
                  <c:v>2.5168277248473217E-2</c:v>
                </c:pt>
                <c:pt idx="1011">
                  <c:v>2.5166847192717536E-2</c:v>
                </c:pt>
                <c:pt idx="1012">
                  <c:v>2.5165382667738368E-2</c:v>
                </c:pt>
                <c:pt idx="1013">
                  <c:v>2.5163884675837286E-2</c:v>
                </c:pt>
                <c:pt idx="1014">
                  <c:v>2.5162354219313201E-2</c:v>
                </c:pt>
                <c:pt idx="1015">
                  <c:v>2.5160792300463034E-2</c:v>
                </c:pt>
                <c:pt idx="1016">
                  <c:v>2.5159199921579271E-2</c:v>
                </c:pt>
                <c:pt idx="1017">
                  <c:v>2.515757808495175E-2</c:v>
                </c:pt>
                <c:pt idx="1018">
                  <c:v>2.5155927792866312E-2</c:v>
                </c:pt>
                <c:pt idx="1019">
                  <c:v>2.5154250047605044E-2</c:v>
                </c:pt>
                <c:pt idx="1020">
                  <c:v>2.51525458514456E-2</c:v>
                </c:pt>
                <c:pt idx="1021">
                  <c:v>2.5150816206660757E-2</c:v>
                </c:pt>
                <c:pt idx="1022">
                  <c:v>2.5149062115518431E-2</c:v>
                </c:pt>
                <c:pt idx="1023">
                  <c:v>2.5147284580282099E-2</c:v>
                </c:pt>
                <c:pt idx="1024">
                  <c:v>2.5145484603209711E-2</c:v>
                </c:pt>
                <c:pt idx="1025">
                  <c:v>2.5143663186553009E-2</c:v>
                </c:pt>
                <c:pt idx="1026">
                  <c:v>2.5141821332558646E-2</c:v>
                </c:pt>
                <c:pt idx="1027">
                  <c:v>2.5139960043467299E-2</c:v>
                </c:pt>
                <c:pt idx="1028">
                  <c:v>2.5138080321513438E-2</c:v>
                </c:pt>
                <c:pt idx="1029">
                  <c:v>2.5136183168924894E-2</c:v>
                </c:pt>
                <c:pt idx="1030">
                  <c:v>2.5134269587923076E-2</c:v>
                </c:pt>
                <c:pt idx="1031">
                  <c:v>2.5132340580723188E-2</c:v>
                </c:pt>
                <c:pt idx="1032">
                  <c:v>2.5130397149533138E-2</c:v>
                </c:pt>
                <c:pt idx="1033">
                  <c:v>2.5128440296553957E-2</c:v>
                </c:pt>
                <c:pt idx="1034">
                  <c:v>2.5126471023979597E-2</c:v>
                </c:pt>
                <c:pt idx="1035">
                  <c:v>2.5124490228818339E-2</c:v>
                </c:pt>
                <c:pt idx="1036">
                  <c:v>2.5122498158987649E-2</c:v>
                </c:pt>
                <c:pt idx="1037">
                  <c:v>2.5120494815040018E-2</c:v>
                </c:pt>
                <c:pt idx="1038">
                  <c:v>2.5118480197041881E-2</c:v>
                </c:pt>
                <c:pt idx="1039">
                  <c:v>2.5116454305059887E-2</c:v>
                </c:pt>
                <c:pt idx="1040">
                  <c:v>2.5114417139160908E-2</c:v>
                </c:pt>
                <c:pt idx="1041">
                  <c:v>2.5112368699412711E-2</c:v>
                </c:pt>
                <c:pt idx="1042">
                  <c:v>2.5110308985882828E-2</c:v>
                </c:pt>
                <c:pt idx="1043">
                  <c:v>2.5108237998639687E-2</c:v>
                </c:pt>
                <c:pt idx="1044">
                  <c:v>2.5106155737751268E-2</c:v>
                </c:pt>
                <c:pt idx="1045">
                  <c:v>2.5104062203287099E-2</c:v>
                </c:pt>
                <c:pt idx="1046">
                  <c:v>2.5101957395315833E-2</c:v>
                </c:pt>
                <c:pt idx="1047">
                  <c:v>2.5099538096287042E-2</c:v>
                </c:pt>
                <c:pt idx="1048">
                  <c:v>2.5097409131036204E-2</c:v>
                </c:pt>
                <c:pt idx="1049">
                  <c:v>2.5095268892499033E-2</c:v>
                </c:pt>
                <c:pt idx="1050">
                  <c:v>2.5093117380745957E-2</c:v>
                </c:pt>
                <c:pt idx="1051">
                  <c:v>2.5090954595848054E-2</c:v>
                </c:pt>
                <c:pt idx="1052">
                  <c:v>2.5088780537877289E-2</c:v>
                </c:pt>
                <c:pt idx="1053">
                  <c:v>2.5086595206905406E-2</c:v>
                </c:pt>
                <c:pt idx="1054">
                  <c:v>2.5084398603004824E-2</c:v>
                </c:pt>
                <c:pt idx="1055">
                  <c:v>2.5082190726247722E-2</c:v>
                </c:pt>
                <c:pt idx="1056">
                  <c:v>2.5079282962451765E-2</c:v>
                </c:pt>
                <c:pt idx="1057">
                  <c:v>2.5077053496674662E-2</c:v>
                </c:pt>
                <c:pt idx="1058">
                  <c:v>2.5074812759007692E-2</c:v>
                </c:pt>
                <c:pt idx="1059">
                  <c:v>2.5072560749525019E-2</c:v>
                </c:pt>
                <c:pt idx="1060">
                  <c:v>2.5070297468300584E-2</c:v>
                </c:pt>
                <c:pt idx="1061">
                  <c:v>2.5068022915409882E-2</c:v>
                </c:pt>
                <c:pt idx="1062">
                  <c:v>2.5065737090927298E-2</c:v>
                </c:pt>
                <c:pt idx="1063">
                  <c:v>2.5063439994928549E-2</c:v>
                </c:pt>
                <c:pt idx="1064">
                  <c:v>2.506113162748913E-2</c:v>
                </c:pt>
                <c:pt idx="1065">
                  <c:v>2.5058811988685648E-2</c:v>
                </c:pt>
                <c:pt idx="1066">
                  <c:v>2.5056481078594484E-2</c:v>
                </c:pt>
                <c:pt idx="1067">
                  <c:v>2.5054138897292466E-2</c:v>
                </c:pt>
                <c:pt idx="1068">
                  <c:v>2.5051785444856867E-2</c:v>
                </c:pt>
                <c:pt idx="1069">
                  <c:v>2.5049420721364957E-2</c:v>
                </c:pt>
                <c:pt idx="1070">
                  <c:v>2.5047044726895784E-2</c:v>
                </c:pt>
                <c:pt idx="1071">
                  <c:v>2.5044657461527065E-2</c:v>
                </c:pt>
                <c:pt idx="1072">
                  <c:v>2.5042258925337402E-2</c:v>
                </c:pt>
                <c:pt idx="1073">
                  <c:v>2.503984911840651E-2</c:v>
                </c:pt>
                <c:pt idx="1074">
                  <c:v>2.5037428040813436E-2</c:v>
                </c:pt>
                <c:pt idx="1075">
                  <c:v>2.503499569263834E-2</c:v>
                </c:pt>
                <c:pt idx="1076">
                  <c:v>2.5032552073961156E-2</c:v>
                </c:pt>
                <c:pt idx="1077">
                  <c:v>2.5030097184862932E-2</c:v>
                </c:pt>
                <c:pt idx="1078">
                  <c:v>2.502763102542449E-2</c:v>
                </c:pt>
                <c:pt idx="1079">
                  <c:v>2.5025153595727101E-2</c:v>
                </c:pt>
                <c:pt idx="1080">
                  <c:v>2.5022664895852476E-2</c:v>
                </c:pt>
                <c:pt idx="1081">
                  <c:v>2.5020164925883215E-2</c:v>
                </c:pt>
                <c:pt idx="1082">
                  <c:v>2.5017653685901253E-2</c:v>
                </c:pt>
                <c:pt idx="1083">
                  <c:v>2.5015131175989858E-2</c:v>
                </c:pt>
                <c:pt idx="1084">
                  <c:v>2.5012597396231628E-2</c:v>
                </c:pt>
                <c:pt idx="1085">
                  <c:v>2.5010052346710943E-2</c:v>
                </c:pt>
                <c:pt idx="1086">
                  <c:v>2.5007496027511289E-2</c:v>
                </c:pt>
                <c:pt idx="1087">
                  <c:v>2.5004928438717489E-2</c:v>
                </c:pt>
                <c:pt idx="1088">
                  <c:v>2.5002349580413474E-2</c:v>
                </c:pt>
                <c:pt idx="1089">
                  <c:v>2.4999759452684955E-2</c:v>
                </c:pt>
                <c:pt idx="1090">
                  <c:v>2.4997158055617419E-2</c:v>
                </c:pt>
                <c:pt idx="1091">
                  <c:v>2.4994545389296352E-2</c:v>
                </c:pt>
                <c:pt idx="1092">
                  <c:v>2.4991921453808352E-2</c:v>
                </c:pt>
                <c:pt idx="1093">
                  <c:v>2.4989286249239573E-2</c:v>
                </c:pt>
                <c:pt idx="1094">
                  <c:v>2.4986639775677277E-2</c:v>
                </c:pt>
                <c:pt idx="1095">
                  <c:v>2.4983982033208507E-2</c:v>
                </c:pt>
                <c:pt idx="1096">
                  <c:v>2.4981313021921414E-2</c:v>
                </c:pt>
                <c:pt idx="1097">
                  <c:v>2.4978632741903928E-2</c:v>
                </c:pt>
                <c:pt idx="1098">
                  <c:v>2.4975941193243978E-2</c:v>
                </c:pt>
                <c:pt idx="1099">
                  <c:v>2.4973238376030826E-2</c:v>
                </c:pt>
                <c:pt idx="1100">
                  <c:v>2.4970524290353735E-2</c:v>
                </c:pt>
                <c:pt idx="1101">
                  <c:v>2.4967798936301966E-2</c:v>
                </c:pt>
                <c:pt idx="1102">
                  <c:v>2.4965062313965669E-2</c:v>
                </c:pt>
                <c:pt idx="1103">
                  <c:v>2.4962314423434995E-2</c:v>
                </c:pt>
                <c:pt idx="1104">
                  <c:v>2.4959555264800537E-2</c:v>
                </c:pt>
                <c:pt idx="1105">
                  <c:v>2.4956784838153556E-2</c:v>
                </c:pt>
                <c:pt idx="1106">
                  <c:v>2.4954003143585535E-2</c:v>
                </c:pt>
                <c:pt idx="1107">
                  <c:v>2.4951210181187733E-2</c:v>
                </c:pt>
                <c:pt idx="1108">
                  <c:v>2.4948405951053187E-2</c:v>
                </c:pt>
                <c:pt idx="1109">
                  <c:v>2.4945590453273381E-2</c:v>
                </c:pt>
                <c:pt idx="1110">
                  <c:v>2.4942763687942016E-2</c:v>
                </c:pt>
                <c:pt idx="1111">
                  <c:v>2.4939925655152129E-2</c:v>
                </c:pt>
                <c:pt idx="1112">
                  <c:v>2.4937076354996979E-2</c:v>
                </c:pt>
                <c:pt idx="1113">
                  <c:v>2.4934215787571157E-2</c:v>
                </c:pt>
                <c:pt idx="1114">
                  <c:v>2.4931343952968588E-2</c:v>
                </c:pt>
                <c:pt idx="1115">
                  <c:v>2.4928460851284528E-2</c:v>
                </c:pt>
                <c:pt idx="1116">
                  <c:v>2.492556648261357E-2</c:v>
                </c:pt>
                <c:pt idx="1117">
                  <c:v>2.4922660847051636E-2</c:v>
                </c:pt>
                <c:pt idx="1118">
                  <c:v>2.4919743944694428E-2</c:v>
                </c:pt>
                <c:pt idx="1119">
                  <c:v>2.4916815775637868E-2</c:v>
                </c:pt>
                <c:pt idx="1120">
                  <c:v>2.4913876339979213E-2</c:v>
                </c:pt>
                <c:pt idx="1121">
                  <c:v>2.4910925637815051E-2</c:v>
                </c:pt>
                <c:pt idx="1122">
                  <c:v>2.4907963669242639E-2</c:v>
                </c:pt>
                <c:pt idx="1123">
                  <c:v>2.4904990434360119E-2</c:v>
                </c:pt>
                <c:pt idx="1124">
                  <c:v>2.4902005933265192E-2</c:v>
                </c:pt>
                <c:pt idx="1125">
                  <c:v>2.4899010166056446E-2</c:v>
                </c:pt>
                <c:pt idx="1126">
                  <c:v>2.4896003132832689E-2</c:v>
                </c:pt>
                <c:pt idx="1127">
                  <c:v>2.4892984833693399E-2</c:v>
                </c:pt>
                <c:pt idx="1128">
                  <c:v>2.4889955268737829E-2</c:v>
                </c:pt>
                <c:pt idx="1129">
                  <c:v>2.4886914438066343E-2</c:v>
                </c:pt>
                <c:pt idx="1130">
                  <c:v>2.488386234177864E-2</c:v>
                </c:pt>
                <c:pt idx="1131">
                  <c:v>2.4880798979975971E-2</c:v>
                </c:pt>
                <c:pt idx="1132">
                  <c:v>2.4877724352759145E-2</c:v>
                </c:pt>
                <c:pt idx="1133">
                  <c:v>2.4874638460229415E-2</c:v>
                </c:pt>
                <c:pt idx="1134">
                  <c:v>2.4871541302489364E-2</c:v>
                </c:pt>
                <c:pt idx="1135">
                  <c:v>2.4868432879640467E-2</c:v>
                </c:pt>
                <c:pt idx="1136">
                  <c:v>2.486531319178531E-2</c:v>
                </c:pt>
                <c:pt idx="1137">
                  <c:v>2.486218223902692E-2</c:v>
                </c:pt>
                <c:pt idx="1138">
                  <c:v>2.4859040021468992E-2</c:v>
                </c:pt>
                <c:pt idx="1139">
                  <c:v>2.4855886533223126E-2</c:v>
                </c:pt>
                <c:pt idx="1140">
                  <c:v>2.4852721570461478E-2</c:v>
                </c:pt>
                <c:pt idx="1141">
                  <c:v>2.4849544690808578E-2</c:v>
                </c:pt>
                <c:pt idx="1142">
                  <c:v>2.4846355437693646E-2</c:v>
                </c:pt>
                <c:pt idx="1143">
                  <c:v>2.4843153354551895E-2</c:v>
                </c:pt>
                <c:pt idx="1144">
                  <c:v>2.4839937984824756E-2</c:v>
                </c:pt>
                <c:pt idx="1145">
                  <c:v>2.4836708871959656E-2</c:v>
                </c:pt>
                <c:pt idx="1146">
                  <c:v>2.4833465559410905E-2</c:v>
                </c:pt>
                <c:pt idx="1147">
                  <c:v>2.4830207590638143E-2</c:v>
                </c:pt>
                <c:pt idx="1148">
                  <c:v>2.4826934509108112E-2</c:v>
                </c:pt>
                <c:pt idx="1149">
                  <c:v>2.4823645858294663E-2</c:v>
                </c:pt>
                <c:pt idx="1150">
                  <c:v>2.4820341181676753E-2</c:v>
                </c:pt>
                <c:pt idx="1151">
                  <c:v>2.4816544199350643E-2</c:v>
                </c:pt>
                <c:pt idx="1152">
                  <c:v>2.4813203644492354E-2</c:v>
                </c:pt>
                <c:pt idx="1153">
                  <c:v>2.4809845629095717E-2</c:v>
                </c:pt>
                <c:pt idx="1154">
                  <c:v>2.4806469696667666E-2</c:v>
                </c:pt>
                <c:pt idx="1155">
                  <c:v>2.480307539072335E-2</c:v>
                </c:pt>
                <c:pt idx="1156">
                  <c:v>2.4799662254784138E-2</c:v>
                </c:pt>
                <c:pt idx="1157">
                  <c:v>2.4796229832378724E-2</c:v>
                </c:pt>
                <c:pt idx="1158">
                  <c:v>2.4792777667043131E-2</c:v>
                </c:pt>
                <c:pt idx="1159">
                  <c:v>2.4789305302320486E-2</c:v>
                </c:pt>
                <c:pt idx="1160">
                  <c:v>2.4785812281761244E-2</c:v>
                </c:pt>
                <c:pt idx="1161">
                  <c:v>2.4782298148923632E-2</c:v>
                </c:pt>
                <c:pt idx="1162">
                  <c:v>2.4778762447373204E-2</c:v>
                </c:pt>
                <c:pt idx="1163">
                  <c:v>2.4775204720683064E-2</c:v>
                </c:pt>
                <c:pt idx="1164">
                  <c:v>2.4771624512434087E-2</c:v>
                </c:pt>
                <c:pt idx="1165">
                  <c:v>2.4768021366215365E-2</c:v>
                </c:pt>
                <c:pt idx="1166">
                  <c:v>2.4766626424513733E-2</c:v>
                </c:pt>
                <c:pt idx="1167">
                  <c:v>2.4760744434262794E-2</c:v>
                </c:pt>
                <c:pt idx="1168">
                  <c:v>2.4757069735746873E-2</c:v>
                </c:pt>
                <c:pt idx="1169">
                  <c:v>2.4753370273696618E-2</c:v>
                </c:pt>
                <c:pt idx="1170">
                  <c:v>2.4749645591741309E-2</c:v>
                </c:pt>
                <c:pt idx="1171">
                  <c:v>2.4745895233519777E-2</c:v>
                </c:pt>
                <c:pt idx="1172">
                  <c:v>2.4742118742677954E-2</c:v>
                </c:pt>
                <c:pt idx="1173">
                  <c:v>2.4738315662871324E-2</c:v>
                </c:pt>
                <c:pt idx="1174">
                  <c:v>2.4734485537764028E-2</c:v>
                </c:pt>
                <c:pt idx="1175">
                  <c:v>2.4730627911029313E-2</c:v>
                </c:pt>
                <c:pt idx="1176">
                  <c:v>2.4726742326349527E-2</c:v>
                </c:pt>
                <c:pt idx="1177">
                  <c:v>2.4722828327415458E-2</c:v>
                </c:pt>
                <c:pt idx="1178">
                  <c:v>2.471888545792833E-2</c:v>
                </c:pt>
                <c:pt idx="1179">
                  <c:v>2.4714913261597804E-2</c:v>
                </c:pt>
                <c:pt idx="1180">
                  <c:v>2.4710911282144199E-2</c:v>
                </c:pt>
                <c:pt idx="1181">
                  <c:v>2.470687906329605E-2</c:v>
                </c:pt>
                <c:pt idx="1182">
                  <c:v>2.4702816148793216E-2</c:v>
                </c:pt>
                <c:pt idx="1183">
                  <c:v>2.4698722082384883E-2</c:v>
                </c:pt>
                <c:pt idx="1184">
                  <c:v>2.4694596407830005E-2</c:v>
                </c:pt>
                <c:pt idx="1185">
                  <c:v>2.469043866889864E-2</c:v>
                </c:pt>
                <c:pt idx="1186">
                  <c:v>2.4686248409370393E-2</c:v>
                </c:pt>
                <c:pt idx="1187">
                  <c:v>2.4682025173035749E-2</c:v>
                </c:pt>
                <c:pt idx="1188">
                  <c:v>2.4677768503696074E-2</c:v>
                </c:pt>
                <c:pt idx="1189">
                  <c:v>2.4673477945163169E-2</c:v>
                </c:pt>
                <c:pt idx="1190">
                  <c:v>2.4669153041260161E-2</c:v>
                </c:pt>
                <c:pt idx="1191">
                  <c:v>2.4664793341811597E-2</c:v>
                </c:pt>
                <c:pt idx="1192">
                  <c:v>2.4660398594557043E-2</c:v>
                </c:pt>
                <c:pt idx="1193">
                  <c:v>2.4655968785748161E-2</c:v>
                </c:pt>
                <c:pt idx="1194">
                  <c:v>2.4651503915839923E-2</c:v>
                </c:pt>
                <c:pt idx="1195">
                  <c:v>2.4647003985291072E-2</c:v>
                </c:pt>
                <c:pt idx="1196">
                  <c:v>2.4642468994563682E-2</c:v>
                </c:pt>
                <c:pt idx="1197">
                  <c:v>2.4637898944122716E-2</c:v>
                </c:pt>
                <c:pt idx="1198">
                  <c:v>2.4633293834438463E-2</c:v>
                </c:pt>
                <c:pt idx="1199">
                  <c:v>2.4628653665983435E-2</c:v>
                </c:pt>
                <c:pt idx="1200">
                  <c:v>2.4623978439233918E-2</c:v>
                </c:pt>
                <c:pt idx="1201">
                  <c:v>2.4619268154669749E-2</c:v>
                </c:pt>
                <c:pt idx="1202">
                  <c:v>2.4614522812775652E-2</c:v>
                </c:pt>
                <c:pt idx="1203">
                  <c:v>2.4609972201601465E-2</c:v>
                </c:pt>
                <c:pt idx="1204">
                  <c:v>2.4605146087936357E-2</c:v>
                </c:pt>
                <c:pt idx="1205">
                  <c:v>2.460028491401323E-2</c:v>
                </c:pt>
                <c:pt idx="1206">
                  <c:v>2.4595388680333594E-2</c:v>
                </c:pt>
                <c:pt idx="1207">
                  <c:v>2.4590457387403387E-2</c:v>
                </c:pt>
                <c:pt idx="1208">
                  <c:v>2.4584159758524345E-2</c:v>
                </c:pt>
                <c:pt idx="1209">
                  <c:v>2.4580489625831096E-2</c:v>
                </c:pt>
                <c:pt idx="1210">
                  <c:v>2.4575453158218102E-2</c:v>
                </c:pt>
                <c:pt idx="1211">
                  <c:v>2.4570381633413158E-2</c:v>
                </c:pt>
                <c:pt idx="1212">
                  <c:v>2.4563977850073193E-2</c:v>
                </c:pt>
                <c:pt idx="1213">
                  <c:v>2.4560133414323563E-2</c:v>
                </c:pt>
                <c:pt idx="1214">
                  <c:v>2.4554956721097154E-2</c:v>
                </c:pt>
                <c:pt idx="1215">
                  <c:v>2.4549744972794607E-2</c:v>
                </c:pt>
                <c:pt idx="1216">
                  <c:v>2.4544918666570985E-2</c:v>
                </c:pt>
                <c:pt idx="1217">
                  <c:v>2.4539216313117108E-2</c:v>
                </c:pt>
                <c:pt idx="1218">
                  <c:v>2.4530432022967629E-2</c:v>
                </c:pt>
                <c:pt idx="1219">
                  <c:v>2.45250628898664E-2</c:v>
                </c:pt>
                <c:pt idx="1220">
                  <c:v>2.4519658706941637E-2</c:v>
                </c:pt>
                <c:pt idx="1221">
                  <c:v>2.4514219474749584E-2</c:v>
                </c:pt>
                <c:pt idx="1222">
                  <c:v>2.4508745193850261E-2</c:v>
                </c:pt>
                <c:pt idx="1223">
                  <c:v>2.4503235864807672E-2</c:v>
                </c:pt>
                <c:pt idx="1224">
                  <c:v>2.4497691488188478E-2</c:v>
                </c:pt>
                <c:pt idx="1225">
                  <c:v>2.4492112064563983E-2</c:v>
                </c:pt>
                <c:pt idx="1226">
                  <c:v>2.4486497594508379E-2</c:v>
                </c:pt>
                <c:pt idx="1227">
                  <c:v>2.448084807860006E-2</c:v>
                </c:pt>
                <c:pt idx="1228">
                  <c:v>2.4475163517420524E-2</c:v>
                </c:pt>
                <c:pt idx="1229">
                  <c:v>2.4469443911554593E-2</c:v>
                </c:pt>
                <c:pt idx="1230">
                  <c:v>2.4463689261592168E-2</c:v>
                </c:pt>
                <c:pt idx="1231">
                  <c:v>2.4457899568124716E-2</c:v>
                </c:pt>
                <c:pt idx="1232">
                  <c:v>2.4452074831749007E-2</c:v>
                </c:pt>
                <c:pt idx="1233">
                  <c:v>2.4446215053064258E-2</c:v>
                </c:pt>
                <c:pt idx="1234">
                  <c:v>2.4440320232674107E-2</c:v>
                </c:pt>
                <c:pt idx="1235">
                  <c:v>2.4434390371185517E-2</c:v>
                </c:pt>
                <c:pt idx="1236">
                  <c:v>2.4428425469208544E-2</c:v>
                </c:pt>
                <c:pt idx="1237">
                  <c:v>2.4422425527358127E-2</c:v>
                </c:pt>
                <c:pt idx="1238">
                  <c:v>2.4416390546251186E-2</c:v>
                </c:pt>
                <c:pt idx="1239">
                  <c:v>2.4410320526509526E-2</c:v>
                </c:pt>
                <c:pt idx="1240">
                  <c:v>2.4404215468757595E-2</c:v>
                </c:pt>
                <c:pt idx="1241">
                  <c:v>2.4398075373624501E-2</c:v>
                </c:pt>
                <c:pt idx="1242">
                  <c:v>2.4391900241742454E-2</c:v>
                </c:pt>
                <c:pt idx="1243">
                  <c:v>2.438569007374675E-2</c:v>
                </c:pt>
                <c:pt idx="1244">
                  <c:v>2.4379444870276466E-2</c:v>
                </c:pt>
                <c:pt idx="1245">
                  <c:v>2.4373164631975319E-2</c:v>
                </c:pt>
                <c:pt idx="1246">
                  <c:v>2.436684935948991E-2</c:v>
                </c:pt>
                <c:pt idx="1247">
                  <c:v>2.4360499053469493E-2</c:v>
                </c:pt>
                <c:pt idx="1248">
                  <c:v>2.4354113714568859E-2</c:v>
                </c:pt>
                <c:pt idx="1249">
                  <c:v>2.4347693343444575E-2</c:v>
                </c:pt>
                <c:pt idx="1250">
                  <c:v>2.4341237940758074E-2</c:v>
                </c:pt>
                <c:pt idx="1251">
                  <c:v>2.433474750717389E-2</c:v>
                </c:pt>
                <c:pt idx="1252">
                  <c:v>2.4328222043360322E-2</c:v>
                </c:pt>
                <c:pt idx="1253">
                  <c:v>2.4321661549988997E-2</c:v>
                </c:pt>
                <c:pt idx="1254">
                  <c:v>2.4315066027735074E-2</c:v>
                </c:pt>
                <c:pt idx="1255">
                  <c:v>2.4308435477277925E-2</c:v>
                </c:pt>
                <c:pt idx="1256">
                  <c:v>2.4301769899300246E-2</c:v>
                </c:pt>
                <c:pt idx="1257">
                  <c:v>2.4295069294487825E-2</c:v>
                </c:pt>
                <c:pt idx="1258">
                  <c:v>2.4288333663530892E-2</c:v>
                </c:pt>
                <c:pt idx="1259">
                  <c:v>2.4281563007122319E-2</c:v>
                </c:pt>
                <c:pt idx="1260">
                  <c:v>2.4274757325959639E-2</c:v>
                </c:pt>
                <c:pt idx="1261">
                  <c:v>2.4267916620743256E-2</c:v>
                </c:pt>
                <c:pt idx="1262">
                  <c:v>2.426104089217735E-2</c:v>
                </c:pt>
                <c:pt idx="1263">
                  <c:v>2.4254130140970075E-2</c:v>
                </c:pt>
                <c:pt idx="1264">
                  <c:v>2.4246904509003464E-2</c:v>
                </c:pt>
                <c:pt idx="1265">
                  <c:v>2.4239926673949475E-2</c:v>
                </c:pt>
                <c:pt idx="1266">
                  <c:v>2.4232913820513513E-2</c:v>
                </c:pt>
                <c:pt idx="1267">
                  <c:v>2.4225865949416114E-2</c:v>
                </c:pt>
                <c:pt idx="1268">
                  <c:v>2.4218783061380478E-2</c:v>
                </c:pt>
                <c:pt idx="1269">
                  <c:v>2.4211665157133355E-2</c:v>
                </c:pt>
                <c:pt idx="1270">
                  <c:v>2.4204512237406162E-2</c:v>
                </c:pt>
                <c:pt idx="1271">
                  <c:v>2.4197324302932754E-2</c:v>
                </c:pt>
                <c:pt idx="1272">
                  <c:v>2.419010135445121E-2</c:v>
                </c:pt>
                <c:pt idx="1273">
                  <c:v>2.4182843392703157E-2</c:v>
                </c:pt>
                <c:pt idx="1274">
                  <c:v>2.4175550418433334E-2</c:v>
                </c:pt>
                <c:pt idx="1275">
                  <c:v>2.4168222432390696E-2</c:v>
                </c:pt>
                <c:pt idx="1276">
                  <c:v>2.4160859435327531E-2</c:v>
                </c:pt>
                <c:pt idx="1277">
                  <c:v>2.41534614279999E-2</c:v>
                </c:pt>
                <c:pt idx="1278">
                  <c:v>2.4146028411166531E-2</c:v>
                </c:pt>
                <c:pt idx="1279">
                  <c:v>2.4138560385591257E-2</c:v>
                </c:pt>
                <c:pt idx="1280">
                  <c:v>2.4131057352040353E-2</c:v>
                </c:pt>
                <c:pt idx="1281">
                  <c:v>2.412351931128387E-2</c:v>
                </c:pt>
                <c:pt idx="1282">
                  <c:v>2.4115946264096078E-2</c:v>
                </c:pt>
                <c:pt idx="1283">
                  <c:v>2.410833821125391E-2</c:v>
                </c:pt>
                <c:pt idx="1284">
                  <c:v>2.4100695153538743E-2</c:v>
                </c:pt>
                <c:pt idx="1285">
                  <c:v>2.4093017091735058E-2</c:v>
                </c:pt>
                <c:pt idx="1286">
                  <c:v>2.4085304026630894E-2</c:v>
                </c:pt>
                <c:pt idx="1287">
                  <c:v>2.407755595901806E-2</c:v>
                </c:pt>
                <c:pt idx="1288">
                  <c:v>2.4069772889691921E-2</c:v>
                </c:pt>
                <c:pt idx="1289">
                  <c:v>2.4061954819451614E-2</c:v>
                </c:pt>
                <c:pt idx="1290">
                  <c:v>2.4054101749099166E-2</c:v>
                </c:pt>
                <c:pt idx="1291">
                  <c:v>2.4046213679441264E-2</c:v>
                </c:pt>
                <c:pt idx="1292">
                  <c:v>2.4038290611287483E-2</c:v>
                </c:pt>
                <c:pt idx="1293">
                  <c:v>2.4030332545450728E-2</c:v>
                </c:pt>
                <c:pt idx="1294">
                  <c:v>2.4022339482748123E-2</c:v>
                </c:pt>
                <c:pt idx="1295">
                  <c:v>2.4014311424000345E-2</c:v>
                </c:pt>
                <c:pt idx="1296">
                  <c:v>2.400624837003118E-2</c:v>
                </c:pt>
                <c:pt idx="1297">
                  <c:v>2.3998150321668632E-2</c:v>
                </c:pt>
                <c:pt idx="1298">
                  <c:v>2.3990017279743592E-2</c:v>
                </c:pt>
                <c:pt idx="1299">
                  <c:v>2.3981849245090725E-2</c:v>
                </c:pt>
                <c:pt idx="1300">
                  <c:v>2.3973646218548694E-2</c:v>
                </c:pt>
                <c:pt idx="1301">
                  <c:v>2.3965408200959715E-2</c:v>
                </c:pt>
                <c:pt idx="1302">
                  <c:v>2.3957135193169332E-2</c:v>
                </c:pt>
                <c:pt idx="1303">
                  <c:v>2.3948827196026201E-2</c:v>
                </c:pt>
                <c:pt idx="1304">
                  <c:v>2.3940484210383417E-2</c:v>
                </c:pt>
                <c:pt idx="1305">
                  <c:v>2.3932106237097406E-2</c:v>
                </c:pt>
                <c:pt idx="1306">
                  <c:v>2.3923693277027924E-2</c:v>
                </c:pt>
                <c:pt idx="1307">
                  <c:v>2.3914035625668628E-2</c:v>
                </c:pt>
                <c:pt idx="1308">
                  <c:v>2.3905547696832841E-2</c:v>
                </c:pt>
                <c:pt idx="1309">
                  <c:v>2.3897024783939846E-2</c:v>
                </c:pt>
                <c:pt idx="1310">
                  <c:v>2.3888466887864057E-2</c:v>
                </c:pt>
                <c:pt idx="1311">
                  <c:v>2.3879874009483881E-2</c:v>
                </c:pt>
                <c:pt idx="1312">
                  <c:v>2.3871246149681724E-2</c:v>
                </c:pt>
                <c:pt idx="1313">
                  <c:v>2.3862583309342655E-2</c:v>
                </c:pt>
                <c:pt idx="1314">
                  <c:v>2.3853885489355964E-2</c:v>
                </c:pt>
                <c:pt idx="1315">
                  <c:v>2.3845152690614491E-2</c:v>
                </c:pt>
                <c:pt idx="1316">
                  <c:v>2.383638491401463E-2</c:v>
                </c:pt>
                <c:pt idx="1317">
                  <c:v>2.3827582160455663E-2</c:v>
                </c:pt>
                <c:pt idx="1318">
                  <c:v>2.3818744430841754E-2</c:v>
                </c:pt>
                <c:pt idx="1319">
                  <c:v>2.380987172607929E-2</c:v>
                </c:pt>
                <c:pt idx="1320">
                  <c:v>2.3800964047079542E-2</c:v>
                </c:pt>
                <c:pt idx="1321">
                  <c:v>2.3792021394756446E-2</c:v>
                </c:pt>
                <c:pt idx="1322">
                  <c:v>2.3783043770028156E-2</c:v>
                </c:pt>
                <c:pt idx="1323">
                  <c:v>2.3774031173815269E-2</c:v>
                </c:pt>
                <c:pt idx="1324">
                  <c:v>2.3764983607043488E-2</c:v>
                </c:pt>
                <c:pt idx="1325">
                  <c:v>2.3755901070640961E-2</c:v>
                </c:pt>
                <c:pt idx="1326">
                  <c:v>2.3746783565540053E-2</c:v>
                </c:pt>
                <c:pt idx="1327">
                  <c:v>2.3737631092676459E-2</c:v>
                </c:pt>
                <c:pt idx="1328">
                  <c:v>2.372844365298965E-2</c:v>
                </c:pt>
                <c:pt idx="1329">
                  <c:v>2.3719221247421762E-2</c:v>
                </c:pt>
                <c:pt idx="1330">
                  <c:v>2.3709963876920259E-2</c:v>
                </c:pt>
                <c:pt idx="1331">
                  <c:v>2.3700671542434826E-2</c:v>
                </c:pt>
                <c:pt idx="1332">
                  <c:v>2.3691344244918922E-2</c:v>
                </c:pt>
                <c:pt idx="1333">
                  <c:v>2.3681981985329559E-2</c:v>
                </c:pt>
                <c:pt idx="1334">
                  <c:v>2.3672584764628191E-2</c:v>
                </c:pt>
                <c:pt idx="1335">
                  <c:v>2.3663152583779157E-2</c:v>
                </c:pt>
                <c:pt idx="1336">
                  <c:v>2.3653685443749684E-2</c:v>
                </c:pt>
                <c:pt idx="1337">
                  <c:v>2.3644183345511882E-2</c:v>
                </c:pt>
                <c:pt idx="1338">
                  <c:v>2.3634646290040973E-2</c:v>
                </c:pt>
                <c:pt idx="1339">
                  <c:v>2.3625074278315283E-2</c:v>
                </c:pt>
                <c:pt idx="1340">
                  <c:v>2.3615467311317362E-2</c:v>
                </c:pt>
                <c:pt idx="1341">
                  <c:v>2.3605825390032864E-2</c:v>
                </c:pt>
                <c:pt idx="1342">
                  <c:v>2.3596148515451665E-2</c:v>
                </c:pt>
                <c:pt idx="1343">
                  <c:v>2.3586436688566748E-2</c:v>
                </c:pt>
                <c:pt idx="1344">
                  <c:v>2.3576689910374204E-2</c:v>
                </c:pt>
                <c:pt idx="1345">
                  <c:v>2.3566908181874346E-2</c:v>
                </c:pt>
                <c:pt idx="1346">
                  <c:v>2.3557091504071481E-2</c:v>
                </c:pt>
                <c:pt idx="1347">
                  <c:v>2.3547239877972581E-2</c:v>
                </c:pt>
                <c:pt idx="1348">
                  <c:v>2.3537353304588393E-2</c:v>
                </c:pt>
                <c:pt idx="1349">
                  <c:v>2.3527431784934105E-2</c:v>
                </c:pt>
                <c:pt idx="1350">
                  <c:v>2.3517475320027126E-2</c:v>
                </c:pt>
                <c:pt idx="1351">
                  <c:v>2.3507483910889304E-2</c:v>
                </c:pt>
                <c:pt idx="1352">
                  <c:v>2.3497457558546264E-2</c:v>
                </c:pt>
                <c:pt idx="1353">
                  <c:v>2.3487396264026517E-2</c:v>
                </c:pt>
                <c:pt idx="1354">
                  <c:v>2.3477300028362125E-2</c:v>
                </c:pt>
                <c:pt idx="1355">
                  <c:v>2.3467168852589593E-2</c:v>
                </c:pt>
                <c:pt idx="1356">
                  <c:v>2.3457002737748756E-2</c:v>
                </c:pt>
                <c:pt idx="1357">
                  <c:v>2.3446801684882113E-2</c:v>
                </c:pt>
                <c:pt idx="1358">
                  <c:v>2.3436565695036604E-2</c:v>
                </c:pt>
                <c:pt idx="1359">
                  <c:v>2.3426294769262501E-2</c:v>
                </c:pt>
                <c:pt idx="1360">
                  <c:v>2.341598890861385E-2</c:v>
                </c:pt>
                <c:pt idx="1361">
                  <c:v>2.3405648114147803E-2</c:v>
                </c:pt>
                <c:pt idx="1362">
                  <c:v>2.3395272386925736E-2</c:v>
                </c:pt>
                <c:pt idx="1363">
                  <c:v>2.3384861728012352E-2</c:v>
                </c:pt>
                <c:pt idx="1364">
                  <c:v>2.3374416138475462E-2</c:v>
                </c:pt>
                <c:pt idx="1365">
                  <c:v>2.33639356193871E-2</c:v>
                </c:pt>
                <c:pt idx="1366">
                  <c:v>2.3353420171821959E-2</c:v>
                </c:pt>
                <c:pt idx="1367">
                  <c:v>2.3342869796860288E-2</c:v>
                </c:pt>
                <c:pt idx="1368">
                  <c:v>2.3332284495583222E-2</c:v>
                </c:pt>
                <c:pt idx="1369">
                  <c:v>2.3321664269077447E-2</c:v>
                </c:pt>
                <c:pt idx="1370">
                  <c:v>2.3311009118432757E-2</c:v>
                </c:pt>
                <c:pt idx="1371">
                  <c:v>2.3300319044742057E-2</c:v>
                </c:pt>
                <c:pt idx="1372">
                  <c:v>2.3289594049102469E-2</c:v>
                </c:pt>
                <c:pt idx="1373">
                  <c:v>2.3278834132613779E-2</c:v>
                </c:pt>
                <c:pt idx="1374">
                  <c:v>2.326803929638066E-2</c:v>
                </c:pt>
                <c:pt idx="1375">
                  <c:v>2.3257209541510004E-2</c:v>
                </c:pt>
                <c:pt idx="1376">
                  <c:v>2.3246344869113367E-2</c:v>
                </c:pt>
                <c:pt idx="1377">
                  <c:v>2.3235445280305411E-2</c:v>
                </c:pt>
                <c:pt idx="1378">
                  <c:v>2.3224510776204133E-2</c:v>
                </c:pt>
                <c:pt idx="1379">
                  <c:v>2.3213541357931078E-2</c:v>
                </c:pt>
                <c:pt idx="1380">
                  <c:v>2.3202537026612235E-2</c:v>
                </c:pt>
                <c:pt idx="1381">
                  <c:v>2.3191497783376702E-2</c:v>
                </c:pt>
                <c:pt idx="1382">
                  <c:v>2.3180423629356461E-2</c:v>
                </c:pt>
                <c:pt idx="1383">
                  <c:v>2.3169314565687493E-2</c:v>
                </c:pt>
                <c:pt idx="1384">
                  <c:v>2.3158170593510219E-2</c:v>
                </c:pt>
                <c:pt idx="1385">
                  <c:v>2.314699171396728E-2</c:v>
                </c:pt>
                <c:pt idx="1386">
                  <c:v>2.3135777928205981E-2</c:v>
                </c:pt>
                <c:pt idx="1387">
                  <c:v>2.3124529237376512E-2</c:v>
                </c:pt>
                <c:pt idx="1388">
                  <c:v>2.3113245642632618E-2</c:v>
                </c:pt>
                <c:pt idx="1389">
                  <c:v>2.3101927145132262E-2</c:v>
                </c:pt>
                <c:pt idx="1390">
                  <c:v>2.3090573746036069E-2</c:v>
                </c:pt>
                <c:pt idx="1391">
                  <c:v>2.3079185446509332E-2</c:v>
                </c:pt>
                <c:pt idx="1392">
                  <c:v>2.3067762247719781E-2</c:v>
                </c:pt>
                <c:pt idx="1393">
                  <c:v>2.3056304150839591E-2</c:v>
                </c:pt>
                <c:pt idx="1394">
                  <c:v>2.3044811157044265E-2</c:v>
                </c:pt>
                <c:pt idx="1395">
                  <c:v>2.3033283267512417E-2</c:v>
                </c:pt>
                <c:pt idx="1396">
                  <c:v>2.3021720483426877E-2</c:v>
                </c:pt>
                <c:pt idx="1397">
                  <c:v>2.3010122805973587E-2</c:v>
                </c:pt>
                <c:pt idx="1398">
                  <c:v>2.2998490236342484E-2</c:v>
                </c:pt>
                <c:pt idx="1399">
                  <c:v>2.298682295204002E-2</c:v>
                </c:pt>
                <c:pt idx="1400">
                  <c:v>2.2975122218640287E-2</c:v>
                </c:pt>
                <c:pt idx="1401">
                  <c:v>2.2963389716315508E-2</c:v>
                </c:pt>
                <c:pt idx="1402">
                  <c:v>2.2951627125981089E-2</c:v>
                </c:pt>
                <c:pt idx="1403">
                  <c:v>2.2939836128478053E-2</c:v>
                </c:pt>
                <c:pt idx="1404">
                  <c:v>2.2928018404571926E-2</c:v>
                </c:pt>
                <c:pt idx="1405">
                  <c:v>2.2916175634952962E-2</c:v>
                </c:pt>
                <c:pt idx="1406">
                  <c:v>2.290430950023592E-2</c:v>
                </c:pt>
                <c:pt idx="1407">
                  <c:v>2.2892421680958064E-2</c:v>
                </c:pt>
                <c:pt idx="1408">
                  <c:v>2.288051385758183E-2</c:v>
                </c:pt>
                <c:pt idx="1409">
                  <c:v>2.2868587710491273E-2</c:v>
                </c:pt>
                <c:pt idx="1410">
                  <c:v>2.285664491999384E-2</c:v>
                </c:pt>
                <c:pt idx="1411">
                  <c:v>2.2844687166319488E-2</c:v>
                </c:pt>
                <c:pt idx="1412">
                  <c:v>2.2832716129619346E-2</c:v>
                </c:pt>
                <c:pt idx="1413">
                  <c:v>2.2820733489967715E-2</c:v>
                </c:pt>
                <c:pt idx="1414">
                  <c:v>2.280874092735985E-2</c:v>
                </c:pt>
                <c:pt idx="1415">
                  <c:v>2.2796740121713066E-2</c:v>
                </c:pt>
                <c:pt idx="1416">
                  <c:v>2.2784732752865411E-2</c:v>
                </c:pt>
                <c:pt idx="1417">
                  <c:v>2.2772720500577215E-2</c:v>
                </c:pt>
                <c:pt idx="1418">
                  <c:v>2.2760705044529095E-2</c:v>
                </c:pt>
                <c:pt idx="1419">
                  <c:v>2.2748688064322842E-2</c:v>
                </c:pt>
                <c:pt idx="1420">
                  <c:v>2.2736514787148113E-2</c:v>
                </c:pt>
                <c:pt idx="1421">
                  <c:v>2.2724500785824896E-2</c:v>
                </c:pt>
                <c:pt idx="1422">
                  <c:v>2.2712490433624423E-2</c:v>
                </c:pt>
                <c:pt idx="1423">
                  <c:v>2.2700485405340847E-2</c:v>
                </c:pt>
                <c:pt idx="1424">
                  <c:v>2.268848737569016E-2</c:v>
                </c:pt>
                <c:pt idx="1425">
                  <c:v>2.2676498019309294E-2</c:v>
                </c:pt>
                <c:pt idx="1426">
                  <c:v>2.2663926905125014E-2</c:v>
                </c:pt>
                <c:pt idx="1427">
                  <c:v>2.2652552024511056E-2</c:v>
                </c:pt>
                <c:pt idx="1428">
                  <c:v>2.2640598734975606E-2</c:v>
                </c:pt>
                <c:pt idx="1429">
                  <c:v>2.2628660816473824E-2</c:v>
                </c:pt>
                <c:pt idx="1430">
                  <c:v>2.2616739943251373E-2</c:v>
                </c:pt>
                <c:pt idx="1431">
                  <c:v>2.2604837789476841E-2</c:v>
                </c:pt>
                <c:pt idx="1432">
                  <c:v>2.2592956029241537E-2</c:v>
                </c:pt>
                <c:pt idx="1433">
                  <c:v>2.2581096336559719E-2</c:v>
                </c:pt>
                <c:pt idx="1434">
                  <c:v>2.2569260385369241E-2</c:v>
                </c:pt>
                <c:pt idx="1435">
                  <c:v>2.2557449849531779E-2</c:v>
                </c:pt>
                <c:pt idx="1436">
                  <c:v>2.2545666402833505E-2</c:v>
                </c:pt>
                <c:pt idx="1437">
                  <c:v>2.2533911718984639E-2</c:v>
                </c:pt>
                <c:pt idx="1438">
                  <c:v>2.2522187471621213E-2</c:v>
                </c:pt>
                <c:pt idx="1439">
                  <c:v>2.2510495334304201E-2</c:v>
                </c:pt>
                <c:pt idx="1440">
                  <c:v>2.2498836980521488E-2</c:v>
                </c:pt>
                <c:pt idx="1441">
                  <c:v>2.2487214083687014E-2</c:v>
                </c:pt>
                <c:pt idx="1442">
                  <c:v>2.24756283171423E-2</c:v>
                </c:pt>
                <c:pt idx="1443">
                  <c:v>2.2464081354156236E-2</c:v>
                </c:pt>
                <c:pt idx="1444">
                  <c:v>2.2452574867926855E-2</c:v>
                </c:pt>
                <c:pt idx="1445">
                  <c:v>2.2441110531580884E-2</c:v>
                </c:pt>
                <c:pt idx="1446">
                  <c:v>2.2429690018174634E-2</c:v>
                </c:pt>
                <c:pt idx="1447">
                  <c:v>2.2418315000695327E-2</c:v>
                </c:pt>
                <c:pt idx="1448">
                  <c:v>2.2406987152061322E-2</c:v>
                </c:pt>
                <c:pt idx="1449">
                  <c:v>2.2395708145122765E-2</c:v>
                </c:pt>
                <c:pt idx="1450">
                  <c:v>2.2384479652662718E-2</c:v>
                </c:pt>
                <c:pt idx="1451">
                  <c:v>2.2373303245698452E-2</c:v>
                </c:pt>
                <c:pt idx="1452">
                  <c:v>2.2362179496099161E-2</c:v>
                </c:pt>
                <c:pt idx="1453">
                  <c:v>2.2351108408653227E-2</c:v>
                </c:pt>
                <c:pt idx="1454">
                  <c:v>2.2340089981647826E-2</c:v>
                </c:pt>
                <c:pt idx="1455">
                  <c:v>2.2329124213377884E-2</c:v>
                </c:pt>
                <c:pt idx="1456">
                  <c:v>2.2318211102146965E-2</c:v>
                </c:pt>
                <c:pt idx="1457">
                  <c:v>2.2307350646267269E-2</c:v>
                </c:pt>
                <c:pt idx="1458">
                  <c:v>2.2296542844058305E-2</c:v>
                </c:pt>
                <c:pt idx="1459">
                  <c:v>2.2285787693848438E-2</c:v>
                </c:pt>
                <c:pt idx="1460">
                  <c:v>2.2275085193973119E-2</c:v>
                </c:pt>
                <c:pt idx="1461">
                  <c:v>2.226443534277732E-2</c:v>
                </c:pt>
                <c:pt idx="1462">
                  <c:v>2.2253838138613542E-2</c:v>
                </c:pt>
                <c:pt idx="1463">
                  <c:v>2.2241701348780143E-2</c:v>
                </c:pt>
                <c:pt idx="1464">
                  <c:v>2.223122321135455E-2</c:v>
                </c:pt>
                <c:pt idx="1465">
                  <c:v>2.2220797722536229E-2</c:v>
                </c:pt>
                <c:pt idx="1466">
                  <c:v>2.221042488070293E-2</c:v>
                </c:pt>
                <c:pt idx="1467">
                  <c:v>2.2200104684241877E-2</c:v>
                </c:pt>
                <c:pt idx="1468">
                  <c:v>2.2189925797823529E-2</c:v>
                </c:pt>
                <c:pt idx="1469">
                  <c:v>2.2179622221022845E-2</c:v>
                </c:pt>
                <c:pt idx="1470">
                  <c:v>2.2169459951079391E-2</c:v>
                </c:pt>
                <c:pt idx="1471">
                  <c:v>2.2159350320136141E-2</c:v>
                </c:pt>
                <c:pt idx="1472">
                  <c:v>2.2149344192044618E-2</c:v>
                </c:pt>
                <c:pt idx="1473">
                  <c:v>2.2139330359256748E-2</c:v>
                </c:pt>
                <c:pt idx="1474">
                  <c:v>2.2129369150829747E-2</c:v>
                </c:pt>
                <c:pt idx="1475">
                  <c:v>2.2119460565227067E-2</c:v>
                </c:pt>
                <c:pt idx="1476">
                  <c:v>2.210960460091993E-2</c:v>
                </c:pt>
                <c:pt idx="1477">
                  <c:v>2.2099797345300966E-2</c:v>
                </c:pt>
                <c:pt idx="1478">
                  <c:v>2.2090050530119809E-2</c:v>
                </c:pt>
                <c:pt idx="1479">
                  <c:v>2.2080352420610572E-2</c:v>
                </c:pt>
                <c:pt idx="1480">
                  <c:v>2.2070706926363926E-2</c:v>
                </c:pt>
                <c:pt idx="1481">
                  <c:v>2.2061114045892838E-2</c:v>
                </c:pt>
                <c:pt idx="1482">
                  <c:v>2.2051573777716937E-2</c:v>
                </c:pt>
                <c:pt idx="1483">
                  <c:v>2.2042086120364734E-2</c:v>
                </c:pt>
                <c:pt idx="1484">
                  <c:v>2.2032651072373177E-2</c:v>
                </c:pt>
                <c:pt idx="1485">
                  <c:v>2.2023268632286097E-2</c:v>
                </c:pt>
                <c:pt idx="1486">
                  <c:v>2.2013938798656429E-2</c:v>
                </c:pt>
                <c:pt idx="1487">
                  <c:v>2.2004661570045769E-2</c:v>
                </c:pt>
                <c:pt idx="1488">
                  <c:v>2.1995436945022595E-2</c:v>
                </c:pt>
                <c:pt idx="1489">
                  <c:v>2.1986264922163601E-2</c:v>
                </c:pt>
                <c:pt idx="1490">
                  <c:v>2.1977145500054585E-2</c:v>
                </c:pt>
                <c:pt idx="1491">
                  <c:v>2.1968078677289116E-2</c:v>
                </c:pt>
                <c:pt idx="1492">
                  <c:v>2.1959064452467869E-2</c:v>
                </c:pt>
                <c:pt idx="1493">
                  <c:v>2.1950102824201068E-2</c:v>
                </c:pt>
                <c:pt idx="1494">
                  <c:v>2.194119379110604E-2</c:v>
                </c:pt>
                <c:pt idx="1495">
                  <c:v>2.1932337351809217E-2</c:v>
                </c:pt>
                <c:pt idx="1496">
                  <c:v>2.1923533504944137E-2</c:v>
                </c:pt>
                <c:pt idx="1497">
                  <c:v>2.1914782249152776E-2</c:v>
                </c:pt>
                <c:pt idx="1498">
                  <c:v>2.1906083583085545E-2</c:v>
                </c:pt>
                <c:pt idx="1499">
                  <c:v>2.1897437505400852E-2</c:v>
                </c:pt>
                <c:pt idx="1500">
                  <c:v>2.1888844014764874E-2</c:v>
                </c:pt>
                <c:pt idx="1501">
                  <c:v>2.1880303109852228E-2</c:v>
                </c:pt>
                <c:pt idx="1502">
                  <c:v>2.1871814789345745E-2</c:v>
                </c:pt>
                <c:pt idx="1503">
                  <c:v>2.1863379051936249E-2</c:v>
                </c:pt>
                <c:pt idx="1504">
                  <c:v>2.1854995896322338E-2</c:v>
                </c:pt>
                <c:pt idx="1505">
                  <c:v>2.1846665321211489E-2</c:v>
                </c:pt>
                <c:pt idx="1506">
                  <c:v>2.1838387325318287E-2</c:v>
                </c:pt>
                <c:pt idx="1507">
                  <c:v>2.1830161907366641E-2</c:v>
                </c:pt>
                <c:pt idx="1508">
                  <c:v>2.1821989066087344E-2</c:v>
                </c:pt>
                <c:pt idx="1509">
                  <c:v>2.1813868800220293E-2</c:v>
                </c:pt>
                <c:pt idx="1510">
                  <c:v>2.1805801108512934E-2</c:v>
                </c:pt>
                <c:pt idx="1511">
                  <c:v>2.1797785989720708E-2</c:v>
                </c:pt>
                <c:pt idx="1512">
                  <c:v>2.1789823442608158E-2</c:v>
                </c:pt>
                <c:pt idx="1513">
                  <c:v>2.178191346594649E-2</c:v>
                </c:pt>
                <c:pt idx="1514">
                  <c:v>2.1774056058516456E-2</c:v>
                </c:pt>
                <c:pt idx="1515">
                  <c:v>2.1761814912375055E-2</c:v>
                </c:pt>
                <c:pt idx="1516">
                  <c:v>2.1754092677423342E-2</c:v>
                </c:pt>
                <c:pt idx="1517">
                  <c:v>2.174642300741203E-2</c:v>
                </c:pt>
                <c:pt idx="1518">
                  <c:v>2.1738805901158731E-2</c:v>
                </c:pt>
                <c:pt idx="1519">
                  <c:v>2.1731241357488162E-2</c:v>
                </c:pt>
                <c:pt idx="1520">
                  <c:v>2.1723729375234369E-2</c:v>
                </c:pt>
                <c:pt idx="1521">
                  <c:v>2.1716269953238276E-2</c:v>
                </c:pt>
                <c:pt idx="1522">
                  <c:v>2.1708863090349473E-2</c:v>
                </c:pt>
                <c:pt idx="1523">
                  <c:v>2.1701508785426205E-2</c:v>
                </c:pt>
                <c:pt idx="1524">
                  <c:v>2.1694207037333824E-2</c:v>
                </c:pt>
                <c:pt idx="1525">
                  <c:v>2.1686957844946564E-2</c:v>
                </c:pt>
                <c:pt idx="1526">
                  <c:v>2.1679761207146431E-2</c:v>
                </c:pt>
                <c:pt idx="1527">
                  <c:v>2.1672617122823423E-2</c:v>
                </c:pt>
                <c:pt idx="1528">
                  <c:v>2.1665525590875756E-2</c:v>
                </c:pt>
                <c:pt idx="1529">
                  <c:v>2.1657485331380899E-2</c:v>
                </c:pt>
                <c:pt idx="1530">
                  <c:v>2.1650506407994152E-2</c:v>
                </c:pt>
                <c:pt idx="1531">
                  <c:v>2.1643580033573251E-2</c:v>
                </c:pt>
                <c:pt idx="1532">
                  <c:v>2.1636706207049938E-2</c:v>
                </c:pt>
                <c:pt idx="1533">
                  <c:v>2.1629884927363952E-2</c:v>
                </c:pt>
                <c:pt idx="1534">
                  <c:v>2.1623116193463687E-2</c:v>
                </c:pt>
                <c:pt idx="1535">
                  <c:v>2.1616400004305092E-2</c:v>
                </c:pt>
                <c:pt idx="1536">
                  <c:v>2.1609736358852771E-2</c:v>
                </c:pt>
                <c:pt idx="1537">
                  <c:v>2.1603125256078659E-2</c:v>
                </c:pt>
                <c:pt idx="1538">
                  <c:v>2.1596566694963792E-2</c:v>
                </c:pt>
                <c:pt idx="1539">
                  <c:v>2.1590060674496314E-2</c:v>
                </c:pt>
                <c:pt idx="1540">
                  <c:v>2.1583607193673471E-2</c:v>
                </c:pt>
                <c:pt idx="1541">
                  <c:v>2.157720625149917E-2</c:v>
                </c:pt>
                <c:pt idx="1542">
                  <c:v>2.1570857846987757E-2</c:v>
                </c:pt>
                <c:pt idx="1543">
                  <c:v>2.1564561979158681E-2</c:v>
                </c:pt>
                <c:pt idx="1544">
                  <c:v>2.1558318647042274E-2</c:v>
                </c:pt>
                <c:pt idx="1545">
                  <c:v>2.1552127849675307E-2</c:v>
                </c:pt>
                <c:pt idx="1546">
                  <c:v>2.1545989586103209E-2</c:v>
                </c:pt>
                <c:pt idx="1547">
                  <c:v>2.1539903855379627E-2</c:v>
                </c:pt>
                <c:pt idx="1548">
                  <c:v>2.1533870656565757E-2</c:v>
                </c:pt>
                <c:pt idx="1549">
                  <c:v>2.152788998873123E-2</c:v>
                </c:pt>
                <c:pt idx="1550">
                  <c:v>2.1521961850954341E-2</c:v>
                </c:pt>
                <c:pt idx="1551">
                  <c:v>2.1516086242320709E-2</c:v>
                </c:pt>
                <c:pt idx="1552">
                  <c:v>2.1510263161923948E-2</c:v>
                </c:pt>
                <c:pt idx="1553">
                  <c:v>2.1504492608866554E-2</c:v>
                </c:pt>
                <c:pt idx="1554">
                  <c:v>2.1498774582258795E-2</c:v>
                </c:pt>
                <c:pt idx="1555">
                  <c:v>2.1493109081218709E-2</c:v>
                </c:pt>
                <c:pt idx="1556">
                  <c:v>2.1487496104872772E-2</c:v>
                </c:pt>
                <c:pt idx="1557">
                  <c:v>2.1481935652355455E-2</c:v>
                </c:pt>
                <c:pt idx="1558">
                  <c:v>2.1476427722809222E-2</c:v>
                </c:pt>
                <c:pt idx="1559">
                  <c:v>2.1470972315385195E-2</c:v>
                </c:pt>
                <c:pt idx="1560">
                  <c:v>2.1465569429241382E-2</c:v>
                </c:pt>
                <c:pt idx="1561">
                  <c:v>2.146021906354556E-2</c:v>
                </c:pt>
                <c:pt idx="1562">
                  <c:v>2.1454921217472611E-2</c:v>
                </c:pt>
                <c:pt idx="1563">
                  <c:v>2.1449675890204967E-2</c:v>
                </c:pt>
                <c:pt idx="1564">
                  <c:v>2.1444483080934384E-2</c:v>
                </c:pt>
                <c:pt idx="1565">
                  <c:v>2.1439342788860172E-2</c:v>
                </c:pt>
                <c:pt idx="1566">
                  <c:v>2.1434255013189407E-2</c:v>
                </c:pt>
                <c:pt idx="1567">
                  <c:v>2.1429219753138051E-2</c:v>
                </c:pt>
                <c:pt idx="1568">
                  <c:v>2.142423700792917E-2</c:v>
                </c:pt>
                <c:pt idx="1569">
                  <c:v>2.1419306776795155E-2</c:v>
                </c:pt>
                <c:pt idx="1570">
                  <c:v>2.1414429058974838E-2</c:v>
                </c:pt>
                <c:pt idx="1571">
                  <c:v>2.1409603853717041E-2</c:v>
                </c:pt>
                <c:pt idx="1572">
                  <c:v>2.1404831160277471E-2</c:v>
                </c:pt>
                <c:pt idx="1573">
                  <c:v>2.140011097792005E-2</c:v>
                </c:pt>
                <c:pt idx="1574">
                  <c:v>2.1395443305917139E-2</c:v>
                </c:pt>
                <c:pt idx="1575">
                  <c:v>2.139082814354909E-2</c:v>
                </c:pt>
                <c:pt idx="1576">
                  <c:v>2.1386265490104028E-2</c:v>
                </c:pt>
                <c:pt idx="1577">
                  <c:v>2.1381755344878961E-2</c:v>
                </c:pt>
                <c:pt idx="1578">
                  <c:v>2.1377297707178E-2</c:v>
                </c:pt>
                <c:pt idx="1579">
                  <c:v>2.1372892576313918E-2</c:v>
                </c:pt>
                <c:pt idx="1580">
                  <c:v>2.1368539951607701E-2</c:v>
                </c:pt>
                <c:pt idx="1581">
                  <c:v>2.1364239832388332E-2</c:v>
                </c:pt>
                <c:pt idx="1582">
                  <c:v>2.1359992217992341E-2</c:v>
                </c:pt>
                <c:pt idx="1583">
                  <c:v>2.1355797107765362E-2</c:v>
                </c:pt>
                <c:pt idx="1584">
                  <c:v>2.1351654501059913E-2</c:v>
                </c:pt>
                <c:pt idx="1585">
                  <c:v>2.1347564397237617E-2</c:v>
                </c:pt>
                <c:pt idx="1586">
                  <c:v>2.1343526795668089E-2</c:v>
                </c:pt>
                <c:pt idx="1587">
                  <c:v>2.1339541695728492E-2</c:v>
                </c:pt>
                <c:pt idx="1588">
                  <c:v>2.1335609096804653E-2</c:v>
                </c:pt>
                <c:pt idx="1589">
                  <c:v>2.1331728998289945E-2</c:v>
                </c:pt>
                <c:pt idx="1590">
                  <c:v>2.132790139958618E-2</c:v>
                </c:pt>
                <c:pt idx="1591">
                  <c:v>2.1324126300103607E-2</c:v>
                </c:pt>
                <c:pt idx="1592">
                  <c:v>2.1320403699259582E-2</c:v>
                </c:pt>
                <c:pt idx="1593">
                  <c:v>2.1316733596480564E-2</c:v>
                </c:pt>
                <c:pt idx="1594">
                  <c:v>2.131311599120056E-2</c:v>
                </c:pt>
                <c:pt idx="1595">
                  <c:v>2.1309550882861794E-2</c:v>
                </c:pt>
                <c:pt idx="1596">
                  <c:v>2.1306038270914263E-2</c:v>
                </c:pt>
                <c:pt idx="1597">
                  <c:v>2.1302578154817287E-2</c:v>
                </c:pt>
                <c:pt idx="1598">
                  <c:v>2.1299170534036849E-2</c:v>
                </c:pt>
                <c:pt idx="1599">
                  <c:v>2.1295815408047147E-2</c:v>
                </c:pt>
                <c:pt idx="1600">
                  <c:v>2.1292512776331485E-2</c:v>
                </c:pt>
                <c:pt idx="1601">
                  <c:v>2.1289262638380713E-2</c:v>
                </c:pt>
                <c:pt idx="1602">
                  <c:v>2.1286064993693454E-2</c:v>
                </c:pt>
                <c:pt idx="1603">
                  <c:v>2.1282919841776549E-2</c:v>
                </c:pt>
                <c:pt idx="1604">
                  <c:v>2.1279827182145716E-2</c:v>
                </c:pt>
                <c:pt idx="1605">
                  <c:v>2.127678701432334E-2</c:v>
                </c:pt>
                <c:pt idx="1606">
                  <c:v>2.127379933784157E-2</c:v>
                </c:pt>
                <c:pt idx="1607">
                  <c:v>2.1270864152238778E-2</c:v>
                </c:pt>
                <c:pt idx="1608">
                  <c:v>2.1267981457063323E-2</c:v>
                </c:pt>
                <c:pt idx="1609">
                  <c:v>2.1265151251870451E-2</c:v>
                </c:pt>
                <c:pt idx="1610">
                  <c:v>2.12623735362234E-2</c:v>
                </c:pt>
                <c:pt idx="1611">
                  <c:v>2.1259648309694512E-2</c:v>
                </c:pt>
                <c:pt idx="1612">
                  <c:v>2.1256975571863457E-2</c:v>
                </c:pt>
                <c:pt idx="1613">
                  <c:v>2.1254355322318119E-2</c:v>
                </c:pt>
                <c:pt idx="1614">
                  <c:v>2.1251787560654378E-2</c:v>
                </c:pt>
                <c:pt idx="1615">
                  <c:v>2.1249272286476772E-2</c:v>
                </c:pt>
                <c:pt idx="1616">
                  <c:v>2.1246809499397168E-2</c:v>
                </c:pt>
                <c:pt idx="1617">
                  <c:v>2.1244399199035646E-2</c:v>
                </c:pt>
                <c:pt idx="1618">
                  <c:v>2.1242041385020949E-2</c:v>
                </c:pt>
                <c:pt idx="1619">
                  <c:v>2.1239411008963094E-2</c:v>
                </c:pt>
                <c:pt idx="1620">
                  <c:v>2.1237165664477864E-2</c:v>
                </c:pt>
                <c:pt idx="1621">
                  <c:v>2.1234972805224128E-2</c:v>
                </c:pt>
                <c:pt idx="1622">
                  <c:v>2.1232832430864157E-2</c:v>
                </c:pt>
                <c:pt idx="1623">
                  <c:v>2.1230744541067548E-2</c:v>
                </c:pt>
                <c:pt idx="1624">
                  <c:v>2.1228709135512558E-2</c:v>
                </c:pt>
                <c:pt idx="1625">
                  <c:v>2.1226726213885438E-2</c:v>
                </c:pt>
                <c:pt idx="1626">
                  <c:v>2.1224795775880212E-2</c:v>
                </c:pt>
                <c:pt idx="1627">
                  <c:v>2.1222917821199561E-2</c:v>
                </c:pt>
                <c:pt idx="1628">
                  <c:v>2.1221609173396987E-2</c:v>
                </c:pt>
                <c:pt idx="1629">
                  <c:v>2.1219839831420152E-2</c:v>
                </c:pt>
                <c:pt idx="1630">
                  <c:v>2.1218122974933491E-2</c:v>
                </c:pt>
                <c:pt idx="1631">
                  <c:v>2.1216458603671284E-2</c:v>
                </c:pt>
                <c:pt idx="1632">
                  <c:v>2.1214315287813701E-2</c:v>
                </c:pt>
                <c:pt idx="1633">
                  <c:v>2.1213287315800057E-2</c:v>
                </c:pt>
                <c:pt idx="1634">
                  <c:v>2.1211780398700333E-2</c:v>
                </c:pt>
                <c:pt idx="1635">
                  <c:v>2.1210325965844976E-2</c:v>
                </c:pt>
                <c:pt idx="1636">
                  <c:v>2.1208924017008784E-2</c:v>
                </c:pt>
                <c:pt idx="1637">
                  <c:v>2.1207574551975191E-2</c:v>
                </c:pt>
                <c:pt idx="1638">
                  <c:v>2.1206277570535156E-2</c:v>
                </c:pt>
                <c:pt idx="1639">
                  <c:v>2.1205033072488947E-2</c:v>
                </c:pt>
                <c:pt idx="1640">
                  <c:v>2.1203841057643467E-2</c:v>
                </c:pt>
                <c:pt idx="1641">
                  <c:v>2.1202701525814924E-2</c:v>
                </c:pt>
                <c:pt idx="1642">
                  <c:v>2.1201614476827054E-2</c:v>
                </c:pt>
                <c:pt idx="1643">
                  <c:v>2.1200579910511341E-2</c:v>
                </c:pt>
                <c:pt idx="1644">
                  <c:v>2.1199597826708574E-2</c:v>
                </c:pt>
                <c:pt idx="1645">
                  <c:v>2.1198668225266178E-2</c:v>
                </c:pt>
                <c:pt idx="1646">
                  <c:v>2.1197791106041548E-2</c:v>
                </c:pt>
                <c:pt idx="1647">
                  <c:v>2.1196966468897838E-2</c:v>
                </c:pt>
                <c:pt idx="1648">
                  <c:v>2.1196194313708384E-2</c:v>
                </c:pt>
                <c:pt idx="1649">
                  <c:v>2.1195474640353387E-2</c:v>
                </c:pt>
                <c:pt idx="1650">
                  <c:v>2.119480744872191E-2</c:v>
                </c:pt>
                <c:pt idx="1651">
                  <c:v>2.1194192738710538E-2</c:v>
                </c:pt>
                <c:pt idx="1652">
                  <c:v>2.1193630510224718E-2</c:v>
                </c:pt>
                <c:pt idx="1653">
                  <c:v>2.1193120763176983E-2</c:v>
                </c:pt>
                <c:pt idx="1654">
                  <c:v>2.1192663497488499E-2</c:v>
                </c:pt>
                <c:pt idx="1655">
                  <c:v>2.1192258713089294E-2</c:v>
                </c:pt>
                <c:pt idx="1656">
                  <c:v>2.1191906409915591E-2</c:v>
                </c:pt>
                <c:pt idx="1657">
                  <c:v>2.1191606587914472E-2</c:v>
                </c:pt>
                <c:pt idx="1658">
                  <c:v>2.119135924703832E-2</c:v>
                </c:pt>
                <c:pt idx="1659">
                  <c:v>2.1191164101827305E-2</c:v>
                </c:pt>
                <c:pt idx="1660">
                  <c:v>2.1191019725140342E-2</c:v>
                </c:pt>
                <c:pt idx="1661">
                  <c:v>2.1190924404423016E-2</c:v>
                </c:pt>
                <c:pt idx="1662">
                  <c:v>2.1190876427129551E-2</c:v>
                </c:pt>
                <c:pt idx="1663">
                  <c:v>2.1190874080719704E-2</c:v>
                </c:pt>
                <c:pt idx="1664">
                  <c:v>2.1190915652660538E-2</c:v>
                </c:pt>
                <c:pt idx="1665">
                  <c:v>2.1190999430424649E-2</c:v>
                </c:pt>
                <c:pt idx="1666">
                  <c:v>2.1191123701489293E-2</c:v>
                </c:pt>
                <c:pt idx="1667">
                  <c:v>2.1191286753335703E-2</c:v>
                </c:pt>
                <c:pt idx="1668">
                  <c:v>2.1191486873449326E-2</c:v>
                </c:pt>
                <c:pt idx="1669">
                  <c:v>2.1191722349317377E-2</c:v>
                </c:pt>
                <c:pt idx="1670">
                  <c:v>2.1191991468429944E-2</c:v>
                </c:pt>
                <c:pt idx="1671">
                  <c:v>2.1192292518278675E-2</c:v>
                </c:pt>
                <c:pt idx="1672">
                  <c:v>2.119262378635588E-2</c:v>
                </c:pt>
                <c:pt idx="1673">
                  <c:v>2.1192983560155195E-2</c:v>
                </c:pt>
                <c:pt idx="1674">
                  <c:v>2.1193370127169587E-2</c:v>
                </c:pt>
                <c:pt idx="1675">
                  <c:v>2.119378177489226E-2</c:v>
                </c:pt>
                <c:pt idx="1676">
                  <c:v>2.1194216790815068E-2</c:v>
                </c:pt>
                <c:pt idx="1677">
                  <c:v>2.1194673462428777E-2</c:v>
                </c:pt>
                <c:pt idx="1678">
                  <c:v>2.1195150077223036E-2</c:v>
                </c:pt>
                <c:pt idx="1679">
                  <c:v>2.1195644922684838E-2</c:v>
                </c:pt>
                <c:pt idx="1680">
                  <c:v>2.1195496657295143E-2</c:v>
                </c:pt>
                <c:pt idx="1681">
                  <c:v>2.1196023361913952E-2</c:v>
                </c:pt>
                <c:pt idx="1682">
                  <c:v>2.1196563296292048E-2</c:v>
                </c:pt>
                <c:pt idx="1683">
                  <c:v>2.119711474331254E-2</c:v>
                </c:pt>
                <c:pt idx="1684">
                  <c:v>2.1197675985855868E-2</c:v>
                </c:pt>
                <c:pt idx="1685">
                  <c:v>2.1198245306798702E-2</c:v>
                </c:pt>
                <c:pt idx="1686">
                  <c:v>2.11988209890146E-2</c:v>
                </c:pt>
                <c:pt idx="1687">
                  <c:v>2.1199401315372901E-2</c:v>
                </c:pt>
                <c:pt idx="1688">
                  <c:v>2.1199984568739172E-2</c:v>
                </c:pt>
                <c:pt idx="1689">
                  <c:v>2.1200569031974981E-2</c:v>
                </c:pt>
                <c:pt idx="1690">
                  <c:v>2.1201152987938565E-2</c:v>
                </c:pt>
                <c:pt idx="1691">
                  <c:v>2.1201734719483278E-2</c:v>
                </c:pt>
                <c:pt idx="1692">
                  <c:v>2.1202312509459587E-2</c:v>
                </c:pt>
                <c:pt idx="1693">
                  <c:v>2.1202884640713515E-2</c:v>
                </c:pt>
                <c:pt idx="1694">
                  <c:v>2.1203449396087315E-2</c:v>
                </c:pt>
                <c:pt idx="1695">
                  <c:v>2.1204005058419684E-2</c:v>
                </c:pt>
                <c:pt idx="1696">
                  <c:v>2.1204549910546211E-2</c:v>
                </c:pt>
                <c:pt idx="1697">
                  <c:v>2.1205082235298267E-2</c:v>
                </c:pt>
                <c:pt idx="1698">
                  <c:v>2.1205600315505224E-2</c:v>
                </c:pt>
                <c:pt idx="1699">
                  <c:v>2.1206102433991791E-2</c:v>
                </c:pt>
                <c:pt idx="1700">
                  <c:v>2.1206586873582012E-2</c:v>
                </c:pt>
                <c:pt idx="1701">
                  <c:v>2.1207051917095932E-2</c:v>
                </c:pt>
                <c:pt idx="1702">
                  <c:v>2.1207495847352487E-2</c:v>
                </c:pt>
                <c:pt idx="1703">
                  <c:v>2.1207916947168393E-2</c:v>
                </c:pt>
                <c:pt idx="1704">
                  <c:v>2.1208313499359255E-2</c:v>
                </c:pt>
                <c:pt idx="1705">
                  <c:v>2.1208683786739124E-2</c:v>
                </c:pt>
                <c:pt idx="1706">
                  <c:v>2.1209026092122718E-2</c:v>
                </c:pt>
                <c:pt idx="1707">
                  <c:v>2.1209338698323199E-2</c:v>
                </c:pt>
                <c:pt idx="1708">
                  <c:v>2.1209619888155284E-2</c:v>
                </c:pt>
                <c:pt idx="1709">
                  <c:v>2.1209867944433691E-2</c:v>
                </c:pt>
                <c:pt idx="1710">
                  <c:v>2.1210081149975579E-2</c:v>
                </c:pt>
                <c:pt idx="1711">
                  <c:v>2.1210257891896456E-2</c:v>
                </c:pt>
                <c:pt idx="1712">
                  <c:v>2.1210397581938656E-2</c:v>
                </c:pt>
                <c:pt idx="1713">
                  <c:v>2.121050021341131E-2</c:v>
                </c:pt>
                <c:pt idx="1714">
                  <c:v>2.1210565786302871E-2</c:v>
                </c:pt>
                <c:pt idx="1715">
                  <c:v>2.12105943006069E-2</c:v>
                </c:pt>
                <c:pt idx="1716">
                  <c:v>2.1210585756320288E-2</c:v>
                </c:pt>
                <c:pt idx="1717">
                  <c:v>2.1210540153443702E-2</c:v>
                </c:pt>
                <c:pt idx="1718">
                  <c:v>2.1210457491981805E-2</c:v>
                </c:pt>
                <c:pt idx="1719">
                  <c:v>2.1210337771944143E-2</c:v>
                </c:pt>
                <c:pt idx="1720">
                  <c:v>2.1210180993343375E-2</c:v>
                </c:pt>
                <c:pt idx="1721">
                  <c:v>2.1209987156196819E-2</c:v>
                </c:pt>
                <c:pt idx="1722">
                  <c:v>2.1209756260525348E-2</c:v>
                </c:pt>
                <c:pt idx="1723">
                  <c:v>2.1209447002005E-2</c:v>
                </c:pt>
                <c:pt idx="1724">
                  <c:v>2.1209136695298891E-2</c:v>
                </c:pt>
                <c:pt idx="1725">
                  <c:v>2.120878933016046E-2</c:v>
                </c:pt>
                <c:pt idx="1726">
                  <c:v>2.1208404906627676E-2</c:v>
                </c:pt>
                <c:pt idx="1727">
                  <c:v>2.1207983424742283E-2</c:v>
                </c:pt>
                <c:pt idx="1728">
                  <c:v>2.1207524884550466E-2</c:v>
                </c:pt>
                <c:pt idx="1729">
                  <c:v>2.1207029286101964E-2</c:v>
                </c:pt>
                <c:pt idx="1730">
                  <c:v>2.1206496629450289E-2</c:v>
                </c:pt>
                <c:pt idx="1731">
                  <c:v>2.1205926914654061E-2</c:v>
                </c:pt>
                <c:pt idx="1732">
                  <c:v>2.1205320141775008E-2</c:v>
                </c:pt>
                <c:pt idx="1733">
                  <c:v>2.1204676310879522E-2</c:v>
                </c:pt>
                <c:pt idx="1734">
                  <c:v>2.1203995422036881E-2</c:v>
                </c:pt>
                <c:pt idx="1735">
                  <c:v>2.1203277475322135E-2</c:v>
                </c:pt>
                <c:pt idx="1736">
                  <c:v>2.1202522470813001E-2</c:v>
                </c:pt>
                <c:pt idx="1737">
                  <c:v>2.1203850753857986E-2</c:v>
                </c:pt>
                <c:pt idx="1738">
                  <c:v>2.1200901288744634E-2</c:v>
                </c:pt>
                <c:pt idx="1739">
                  <c:v>2.1200035111361482E-2</c:v>
                </c:pt>
                <c:pt idx="1740">
                  <c:v>2.1199131876537214E-2</c:v>
                </c:pt>
                <c:pt idx="1741">
                  <c:v>2.1198191584369974E-2</c:v>
                </c:pt>
                <c:pt idx="1742">
                  <c:v>2.1197214234961903E-2</c:v>
                </c:pt>
                <c:pt idx="1743">
                  <c:v>2.1196199828419804E-2</c:v>
                </c:pt>
                <c:pt idx="1744">
                  <c:v>2.1195148364854033E-2</c:v>
                </c:pt>
                <c:pt idx="1745">
                  <c:v>2.1194059844378499E-2</c:v>
                </c:pt>
                <c:pt idx="1746">
                  <c:v>2.1192934267112218E-2</c:v>
                </c:pt>
                <c:pt idx="1747">
                  <c:v>2.1191771633177758E-2</c:v>
                </c:pt>
                <c:pt idx="1748">
                  <c:v>2.1190571942701464E-2</c:v>
                </c:pt>
                <c:pt idx="1749">
                  <c:v>2.1189335195814119E-2</c:v>
                </c:pt>
                <c:pt idx="1750">
                  <c:v>2.1188061392650281E-2</c:v>
                </c:pt>
                <c:pt idx="1751">
                  <c:v>2.118675053334873E-2</c:v>
                </c:pt>
                <c:pt idx="1752">
                  <c:v>2.1185402618051574E-2</c:v>
                </c:pt>
                <c:pt idx="1753">
                  <c:v>2.118401764690625E-2</c:v>
                </c:pt>
                <c:pt idx="1754">
                  <c:v>2.1182595620063749E-2</c:v>
                </c:pt>
                <c:pt idx="1755">
                  <c:v>2.1181136537677947E-2</c:v>
                </c:pt>
                <c:pt idx="1756">
                  <c:v>2.1179640399908495E-2</c:v>
                </c:pt>
                <c:pt idx="1757">
                  <c:v>2.1178107206917929E-2</c:v>
                </c:pt>
                <c:pt idx="1758">
                  <c:v>2.1176536958873005E-2</c:v>
                </c:pt>
                <c:pt idx="1759">
                  <c:v>2.1174929655944918E-2</c:v>
                </c:pt>
                <c:pt idx="1760">
                  <c:v>2.117328529830842E-2</c:v>
                </c:pt>
                <c:pt idx="1761">
                  <c:v>2.117160388614292E-2</c:v>
                </c:pt>
                <c:pt idx="1762">
                  <c:v>2.1169885419631163E-2</c:v>
                </c:pt>
                <c:pt idx="1763">
                  <c:v>2.1168129898960553E-2</c:v>
                </c:pt>
                <c:pt idx="1764">
                  <c:v>2.1166337324321383E-2</c:v>
                </c:pt>
                <c:pt idx="1765">
                  <c:v>2.1164507695909718E-2</c:v>
                </c:pt>
                <c:pt idx="1766">
                  <c:v>2.116264101392451E-2</c:v>
                </c:pt>
                <c:pt idx="1767">
                  <c:v>2.1160737278568709E-2</c:v>
                </c:pt>
                <c:pt idx="1768">
                  <c:v>2.1158796490049703E-2</c:v>
                </c:pt>
                <c:pt idx="1769">
                  <c:v>2.1156818648578435E-2</c:v>
                </c:pt>
                <c:pt idx="1770">
                  <c:v>2.1154803754370954E-2</c:v>
                </c:pt>
                <c:pt idx="1771">
                  <c:v>2.1152751807645975E-2</c:v>
                </c:pt>
                <c:pt idx="1772">
                  <c:v>2.1150662808627319E-2</c:v>
                </c:pt>
                <c:pt idx="1773">
                  <c:v>2.1148536757542136E-2</c:v>
                </c:pt>
                <c:pt idx="1774">
                  <c:v>2.1146373654621797E-2</c:v>
                </c:pt>
                <c:pt idx="1775">
                  <c:v>2.1144708239604449E-2</c:v>
                </c:pt>
                <c:pt idx="1776">
                  <c:v>2.1142460190063935E-2</c:v>
                </c:pt>
                <c:pt idx="1777">
                  <c:v>2.11401750852593E-2</c:v>
                </c:pt>
                <c:pt idx="1778">
                  <c:v>2.1137852925440091E-2</c:v>
                </c:pt>
                <c:pt idx="1779">
                  <c:v>2.1135493710860709E-2</c:v>
                </c:pt>
                <c:pt idx="1780">
                  <c:v>2.1131860649613664E-2</c:v>
                </c:pt>
                <c:pt idx="1781">
                  <c:v>2.1130664118457793E-2</c:v>
                </c:pt>
                <c:pt idx="1782">
                  <c:v>2.1128193741163603E-2</c:v>
                </c:pt>
                <c:pt idx="1783">
                  <c:v>2.1125686310165932E-2</c:v>
                </c:pt>
                <c:pt idx="1784">
                  <c:v>2.1121938498425762E-2</c:v>
                </c:pt>
                <c:pt idx="1785">
                  <c:v>2.1120560288164097E-2</c:v>
                </c:pt>
                <c:pt idx="1786">
                  <c:v>2.1117941697721073E-2</c:v>
                </c:pt>
                <c:pt idx="1787">
                  <c:v>2.1115286054696852E-2</c:v>
                </c:pt>
                <c:pt idx="1788">
                  <c:v>2.1112982772866884E-2</c:v>
                </c:pt>
                <c:pt idx="1789">
                  <c:v>2.1107516342463439E-2</c:v>
                </c:pt>
                <c:pt idx="1790">
                  <c:v>2.1104733982574064E-2</c:v>
                </c:pt>
                <c:pt idx="1791">
                  <c:v>2.1101914575618386E-2</c:v>
                </c:pt>
                <c:pt idx="1792">
                  <c:v>2.1099058121902825E-2</c:v>
                </c:pt>
                <c:pt idx="1793">
                  <c:v>2.1096164621738467E-2</c:v>
                </c:pt>
                <c:pt idx="1794">
                  <c:v>2.1093234075440392E-2</c:v>
                </c:pt>
                <c:pt idx="1795">
                  <c:v>2.109026648332768E-2</c:v>
                </c:pt>
                <c:pt idx="1796">
                  <c:v>2.1087261845722738E-2</c:v>
                </c:pt>
                <c:pt idx="1797">
                  <c:v>2.1084220162953971E-2</c:v>
                </c:pt>
                <c:pt idx="1798">
                  <c:v>2.1081141435350892E-2</c:v>
                </c:pt>
                <c:pt idx="1799">
                  <c:v>2.10780256632499E-2</c:v>
                </c:pt>
                <c:pt idx="1800">
                  <c:v>2.1074872846989612E-2</c:v>
                </c:pt>
                <c:pt idx="1801">
                  <c:v>2.1071682986913087E-2</c:v>
                </c:pt>
                <c:pt idx="1802">
                  <c:v>2.1068456083368048E-2</c:v>
                </c:pt>
                <c:pt idx="1803">
                  <c:v>2.1065192136705324E-2</c:v>
                </c:pt>
                <c:pt idx="1804">
                  <c:v>2.1061891147280409E-2</c:v>
                </c:pt>
                <c:pt idx="1805">
                  <c:v>2.1058553115453016E-2</c:v>
                </c:pt>
                <c:pt idx="1806">
                  <c:v>2.1055178041585743E-2</c:v>
                </c:pt>
                <c:pt idx="1807">
                  <c:v>2.1051765926046295E-2</c:v>
                </c:pt>
                <c:pt idx="1808">
                  <c:v>2.1048316769206377E-2</c:v>
                </c:pt>
                <c:pt idx="1809">
                  <c:v>2.1044830571441464E-2</c:v>
                </c:pt>
                <c:pt idx="1810">
                  <c:v>2.1041307333130144E-2</c:v>
                </c:pt>
                <c:pt idx="1811">
                  <c:v>2.1037747054657219E-2</c:v>
                </c:pt>
                <c:pt idx="1812">
                  <c:v>2.1034149736409491E-2</c:v>
                </c:pt>
                <c:pt idx="1813">
                  <c:v>2.1030515378778425E-2</c:v>
                </c:pt>
                <c:pt idx="1814">
                  <c:v>2.102684398216037E-2</c:v>
                </c:pt>
                <c:pt idx="1815">
                  <c:v>2.1023135546954119E-2</c:v>
                </c:pt>
                <c:pt idx="1816">
                  <c:v>2.1019390073564015E-2</c:v>
                </c:pt>
                <c:pt idx="1817">
                  <c:v>2.1015607562397287E-2</c:v>
                </c:pt>
                <c:pt idx="1818">
                  <c:v>2.1011788013865829E-2</c:v>
                </c:pt>
                <c:pt idx="1819">
                  <c:v>2.1007931428385751E-2</c:v>
                </c:pt>
                <c:pt idx="1820">
                  <c:v>2.1004037806376052E-2</c:v>
                </c:pt>
                <c:pt idx="1821">
                  <c:v>2.1000107148261504E-2</c:v>
                </c:pt>
                <c:pt idx="1822">
                  <c:v>2.0996139454469098E-2</c:v>
                </c:pt>
                <c:pt idx="1823">
                  <c:v>2.0992134725431599E-2</c:v>
                </c:pt>
                <c:pt idx="1824">
                  <c:v>2.0988092961584437E-2</c:v>
                </c:pt>
                <c:pt idx="1825">
                  <c:v>2.0984014163367037E-2</c:v>
                </c:pt>
                <c:pt idx="1826">
                  <c:v>2.09798983312246E-2</c:v>
                </c:pt>
                <c:pt idx="1827">
                  <c:v>2.0975745465604101E-2</c:v>
                </c:pt>
                <c:pt idx="1828">
                  <c:v>2.0971555566958067E-2</c:v>
                </c:pt>
                <c:pt idx="1829">
                  <c:v>2.0967328635742577E-2</c:v>
                </c:pt>
                <c:pt idx="1830">
                  <c:v>2.0963064672417486E-2</c:v>
                </c:pt>
                <c:pt idx="1831">
                  <c:v>2.095876367744709E-2</c:v>
                </c:pt>
                <c:pt idx="1832">
                  <c:v>2.0954425651299236E-2</c:v>
                </c:pt>
                <c:pt idx="1833">
                  <c:v>2.0950050594446656E-2</c:v>
                </c:pt>
                <c:pt idx="1834">
                  <c:v>2.0945638507365194E-2</c:v>
                </c:pt>
                <c:pt idx="1835">
                  <c:v>2.0941189390535353E-2</c:v>
                </c:pt>
                <c:pt idx="1836">
                  <c:v>2.0936954676879553E-2</c:v>
                </c:pt>
                <c:pt idx="1837">
                  <c:v>2.0932428600317361E-2</c:v>
                </c:pt>
                <c:pt idx="1838">
                  <c:v>2.0927865493461682E-2</c:v>
                </c:pt>
                <c:pt idx="1839">
                  <c:v>2.0923265356810529E-2</c:v>
                </c:pt>
                <c:pt idx="1840">
                  <c:v>2.0918628190865905E-2</c:v>
                </c:pt>
                <c:pt idx="1841">
                  <c:v>2.0913953996133574E-2</c:v>
                </c:pt>
                <c:pt idx="1842">
                  <c:v>2.0909242773123952E-2</c:v>
                </c:pt>
                <c:pt idx="1843">
                  <c:v>2.0904494522351658E-2</c:v>
                </c:pt>
                <c:pt idx="1844">
                  <c:v>2.0899709244334413E-2</c:v>
                </c:pt>
                <c:pt idx="1845">
                  <c:v>2.0894886939594147E-2</c:v>
                </c:pt>
                <c:pt idx="1846">
                  <c:v>2.0890027608658105E-2</c:v>
                </c:pt>
                <c:pt idx="1847">
                  <c:v>2.0885131252055746E-2</c:v>
                </c:pt>
                <c:pt idx="1848">
                  <c:v>2.0880197870322501E-2</c:v>
                </c:pt>
                <c:pt idx="1849">
                  <c:v>2.0875227463996029E-2</c:v>
                </c:pt>
                <c:pt idx="1850">
                  <c:v>2.0870220033618849E-2</c:v>
                </c:pt>
                <c:pt idx="1851">
                  <c:v>2.0865175579737692E-2</c:v>
                </c:pt>
                <c:pt idx="1852">
                  <c:v>2.0860094102902831E-2</c:v>
                </c:pt>
                <c:pt idx="1853">
                  <c:v>2.0854975603669411E-2</c:v>
                </c:pt>
                <c:pt idx="1854">
                  <c:v>2.0849820082595897E-2</c:v>
                </c:pt>
                <c:pt idx="1855">
                  <c:v>2.084462754024408E-2</c:v>
                </c:pt>
                <c:pt idx="1856">
                  <c:v>2.0839397977181946E-2</c:v>
                </c:pt>
                <c:pt idx="1857">
                  <c:v>2.0834131393979476E-2</c:v>
                </c:pt>
                <c:pt idx="1858">
                  <c:v>2.0828827791211525E-2</c:v>
                </c:pt>
                <c:pt idx="1859">
                  <c:v>2.0823487169457373E-2</c:v>
                </c:pt>
                <c:pt idx="1860">
                  <c:v>2.0818109529299182E-2</c:v>
                </c:pt>
                <c:pt idx="1861">
                  <c:v>2.0812694871324422E-2</c:v>
                </c:pt>
                <c:pt idx="1862">
                  <c:v>2.0807243196123894E-2</c:v>
                </c:pt>
                <c:pt idx="1863">
                  <c:v>2.0801754504292381E-2</c:v>
                </c:pt>
                <c:pt idx="1864">
                  <c:v>2.0796228796429093E-2</c:v>
                </c:pt>
                <c:pt idx="1865">
                  <c:v>2.0790666073136781E-2</c:v>
                </c:pt>
                <c:pt idx="1866">
                  <c:v>2.0785066335022851E-2</c:v>
                </c:pt>
                <c:pt idx="1867">
                  <c:v>2.0779429582698249E-2</c:v>
                </c:pt>
                <c:pt idx="1868">
                  <c:v>2.0773755816778577E-2</c:v>
                </c:pt>
                <c:pt idx="1869">
                  <c:v>2.0768045037882529E-2</c:v>
                </c:pt>
                <c:pt idx="1870">
                  <c:v>2.0762297246633452E-2</c:v>
                </c:pt>
                <c:pt idx="1871">
                  <c:v>2.0756512443658684E-2</c:v>
                </c:pt>
                <c:pt idx="1872">
                  <c:v>2.0750690629589317E-2</c:v>
                </c:pt>
                <c:pt idx="1873">
                  <c:v>2.0744831805060884E-2</c:v>
                </c:pt>
                <c:pt idx="1874">
                  <c:v>2.0738935970712892E-2</c:v>
                </c:pt>
                <c:pt idx="1875">
                  <c:v>2.0733003127188843E-2</c:v>
                </c:pt>
                <c:pt idx="1876">
                  <c:v>2.0727033275136E-2</c:v>
                </c:pt>
                <c:pt idx="1877">
                  <c:v>2.0721026415205613E-2</c:v>
                </c:pt>
                <c:pt idx="1878">
                  <c:v>2.0714982548053578E-2</c:v>
                </c:pt>
                <c:pt idx="1879">
                  <c:v>2.0708901674339336E-2</c:v>
                </c:pt>
                <c:pt idx="1880">
                  <c:v>2.0702783794726318E-2</c:v>
                </c:pt>
                <c:pt idx="1881">
                  <c:v>2.0696628909882827E-2</c:v>
                </c:pt>
                <c:pt idx="1882">
                  <c:v>2.0690437020479593E-2</c:v>
                </c:pt>
                <c:pt idx="1883">
                  <c:v>2.0684208127192665E-2</c:v>
                </c:pt>
                <c:pt idx="1884">
                  <c:v>2.0677942230702306E-2</c:v>
                </c:pt>
                <c:pt idx="1885">
                  <c:v>2.0671639331691648E-2</c:v>
                </c:pt>
                <c:pt idx="1886">
                  <c:v>2.0665299430848702E-2</c:v>
                </c:pt>
                <c:pt idx="1887">
                  <c:v>2.0658922528865458E-2</c:v>
                </c:pt>
                <c:pt idx="1888">
                  <c:v>2.0652410707191482E-2</c:v>
                </c:pt>
                <c:pt idx="1889">
                  <c:v>2.0645962808761409E-2</c:v>
                </c:pt>
                <c:pt idx="1890">
                  <c:v>2.0639477913198645E-2</c:v>
                </c:pt>
                <c:pt idx="1891">
                  <c:v>2.0632956021209292E-2</c:v>
                </c:pt>
                <c:pt idx="1892">
                  <c:v>2.0626397133502561E-2</c:v>
                </c:pt>
                <c:pt idx="1893">
                  <c:v>2.0619801250792102E-2</c:v>
                </c:pt>
                <c:pt idx="1894">
                  <c:v>2.0613168373796231E-2</c:v>
                </c:pt>
                <c:pt idx="1895">
                  <c:v>2.0606498503236592E-2</c:v>
                </c:pt>
                <c:pt idx="1896">
                  <c:v>2.0599791639838827E-2</c:v>
                </c:pt>
                <c:pt idx="1897">
                  <c:v>2.0593047784333018E-2</c:v>
                </c:pt>
                <c:pt idx="1898">
                  <c:v>2.0586266937453024E-2</c:v>
                </c:pt>
                <c:pt idx="1899">
                  <c:v>2.0579449099936697E-2</c:v>
                </c:pt>
                <c:pt idx="1900">
                  <c:v>2.0572594272525668E-2</c:v>
                </c:pt>
                <c:pt idx="1901">
                  <c:v>2.0565702455966672E-2</c:v>
                </c:pt>
                <c:pt idx="1902">
                  <c:v>2.0558773651008888E-2</c:v>
                </c:pt>
                <c:pt idx="1903">
                  <c:v>2.0551807858406601E-2</c:v>
                </c:pt>
                <c:pt idx="1904">
                  <c:v>2.0544805078918538E-2</c:v>
                </c:pt>
                <c:pt idx="1905">
                  <c:v>2.0537765313305201E-2</c:v>
                </c:pt>
                <c:pt idx="1906">
                  <c:v>2.0530688562334198E-2</c:v>
                </c:pt>
                <c:pt idx="1907">
                  <c:v>2.0523574826774471E-2</c:v>
                </c:pt>
                <c:pt idx="1908">
                  <c:v>2.0516424107400733E-2</c:v>
                </c:pt>
                <c:pt idx="1909">
                  <c:v>2.0509236404990805E-2</c:v>
                </c:pt>
                <c:pt idx="1910">
                  <c:v>2.0502011720327395E-2</c:v>
                </c:pt>
                <c:pt idx="1911">
                  <c:v>2.0494750054195876E-2</c:v>
                </c:pt>
                <c:pt idx="1912">
                  <c:v>2.0487451407386725E-2</c:v>
                </c:pt>
                <c:pt idx="1913">
                  <c:v>2.0480115780694641E-2</c:v>
                </c:pt>
                <c:pt idx="1914">
                  <c:v>2.0472743174916985E-2</c:v>
                </c:pt>
                <c:pt idx="1915">
                  <c:v>2.0465333590856671E-2</c:v>
                </c:pt>
                <c:pt idx="1916">
                  <c:v>2.0457887029320165E-2</c:v>
                </c:pt>
                <c:pt idx="1917">
                  <c:v>2.045040349111682E-2</c:v>
                </c:pt>
                <c:pt idx="1918">
                  <c:v>2.0442882977061538E-2</c:v>
                </c:pt>
                <c:pt idx="1919">
                  <c:v>2.0435325542747629E-2</c:v>
                </c:pt>
                <c:pt idx="1920">
                  <c:v>2.0427731781877734E-2</c:v>
                </c:pt>
                <c:pt idx="1921">
                  <c:v>2.0420102593561085E-2</c:v>
                </c:pt>
                <c:pt idx="1922">
                  <c:v>2.0412438880390127E-2</c:v>
                </c:pt>
                <c:pt idx="1923">
                  <c:v>2.0404741544933547E-2</c:v>
                </c:pt>
                <c:pt idx="1924">
                  <c:v>2.0397011489736494E-2</c:v>
                </c:pt>
                <c:pt idx="1925">
                  <c:v>2.0389249617319471E-2</c:v>
                </c:pt>
                <c:pt idx="1926">
                  <c:v>2.0381456830179445E-2</c:v>
                </c:pt>
                <c:pt idx="1927">
                  <c:v>2.037363403078718E-2</c:v>
                </c:pt>
                <c:pt idx="1928">
                  <c:v>2.0365782121589904E-2</c:v>
                </c:pt>
                <c:pt idx="1929">
                  <c:v>2.0357902005009088E-2</c:v>
                </c:pt>
                <c:pt idx="1930">
                  <c:v>2.0349994583441111E-2</c:v>
                </c:pt>
                <c:pt idx="1931">
                  <c:v>2.0340925253100384E-2</c:v>
                </c:pt>
                <c:pt idx="1932">
                  <c:v>2.0332962359405959E-2</c:v>
                </c:pt>
                <c:pt idx="1933">
                  <c:v>2.0324974996656975E-2</c:v>
                </c:pt>
                <c:pt idx="1934">
                  <c:v>2.0316964067142562E-2</c:v>
                </c:pt>
                <c:pt idx="1935">
                  <c:v>2.0308930473123432E-2</c:v>
                </c:pt>
                <c:pt idx="1936">
                  <c:v>2.0300875116834316E-2</c:v>
                </c:pt>
                <c:pt idx="1937">
                  <c:v>2.0292798900482856E-2</c:v>
                </c:pt>
                <c:pt idx="1938">
                  <c:v>2.0284702726248716E-2</c:v>
                </c:pt>
                <c:pt idx="1939">
                  <c:v>2.0276587496285359E-2</c:v>
                </c:pt>
                <c:pt idx="1940">
                  <c:v>2.0268454112718048E-2</c:v>
                </c:pt>
                <c:pt idx="1941">
                  <c:v>2.026030347764407E-2</c:v>
                </c:pt>
                <c:pt idx="1942">
                  <c:v>2.0252136493133177E-2</c:v>
                </c:pt>
                <c:pt idx="1943">
                  <c:v>2.0243954061226699E-2</c:v>
                </c:pt>
                <c:pt idx="1944">
                  <c:v>2.0235757083938211E-2</c:v>
                </c:pt>
                <c:pt idx="1945">
                  <c:v>2.0227546463252866E-2</c:v>
                </c:pt>
                <c:pt idx="1946">
                  <c:v>2.0219323101126951E-2</c:v>
                </c:pt>
                <c:pt idx="1947">
                  <c:v>2.0211087899488556E-2</c:v>
                </c:pt>
                <c:pt idx="1948">
                  <c:v>2.0202841760237122E-2</c:v>
                </c:pt>
                <c:pt idx="1949">
                  <c:v>2.019458558524323E-2</c:v>
                </c:pt>
                <c:pt idx="1950">
                  <c:v>2.018632027634859E-2</c:v>
                </c:pt>
                <c:pt idx="1951">
                  <c:v>2.0178046735365385E-2</c:v>
                </c:pt>
                <c:pt idx="1952">
                  <c:v>2.016976586407826E-2</c:v>
                </c:pt>
                <c:pt idx="1953">
                  <c:v>2.0161478564240998E-2</c:v>
                </c:pt>
                <c:pt idx="1954">
                  <c:v>2.0153185737579626E-2</c:v>
                </c:pt>
                <c:pt idx="1955">
                  <c:v>2.0144888285789753E-2</c:v>
                </c:pt>
                <c:pt idx="1956">
                  <c:v>2.0136587110539006E-2</c:v>
                </c:pt>
                <c:pt idx="1957">
                  <c:v>2.0128283113464818E-2</c:v>
                </c:pt>
                <c:pt idx="1958">
                  <c:v>2.0119977196174865E-2</c:v>
                </c:pt>
                <c:pt idx="1959">
                  <c:v>2.0111670260249292E-2</c:v>
                </c:pt>
                <c:pt idx="1960">
                  <c:v>2.0103363207236713E-2</c:v>
                </c:pt>
                <c:pt idx="1961">
                  <c:v>2.0095056938657985E-2</c:v>
                </c:pt>
                <c:pt idx="1962">
                  <c:v>2.0086752356003768E-2</c:v>
                </c:pt>
                <c:pt idx="1963">
                  <c:v>2.0078450360736078E-2</c:v>
                </c:pt>
                <c:pt idx="1964">
                  <c:v>2.0070151854286511E-2</c:v>
                </c:pt>
                <c:pt idx="1965">
                  <c:v>2.006185773805802E-2</c:v>
                </c:pt>
                <c:pt idx="1966">
                  <c:v>2.0053568913424913E-2</c:v>
                </c:pt>
                <c:pt idx="1967">
                  <c:v>2.0045286281730634E-2</c:v>
                </c:pt>
                <c:pt idx="1968">
                  <c:v>2.0037010744291317E-2</c:v>
                </c:pt>
                <c:pt idx="1969">
                  <c:v>2.0028743202392674E-2</c:v>
                </c:pt>
                <c:pt idx="1970">
                  <c:v>2.0020484557291995E-2</c:v>
                </c:pt>
                <c:pt idx="1971">
                  <c:v>2.0012235655464394E-2</c:v>
                </c:pt>
                <c:pt idx="1972">
                  <c:v>2.0003996805476154E-2</c:v>
                </c:pt>
                <c:pt idx="1973">
                  <c:v>1.9995768010588666E-2</c:v>
                </c:pt>
                <c:pt idx="1974">
                  <c:v>1.9987549270559457E-2</c:v>
                </c:pt>
                <c:pt idx="1975">
                  <c:v>1.9979340585146943E-2</c:v>
                </c:pt>
                <c:pt idx="1976">
                  <c:v>1.9971141954109095E-2</c:v>
                </c:pt>
                <c:pt idx="1977">
                  <c:v>1.9962953377204551E-2</c:v>
                </c:pt>
                <c:pt idx="1978">
                  <c:v>1.995477485419217E-2</c:v>
                </c:pt>
                <c:pt idx="1979">
                  <c:v>1.9946606384831478E-2</c:v>
                </c:pt>
                <c:pt idx="1980">
                  <c:v>1.9938447968882E-2</c:v>
                </c:pt>
                <c:pt idx="1981">
                  <c:v>1.9930299606103041E-2</c:v>
                </c:pt>
                <c:pt idx="1982">
                  <c:v>1.9922161296255014E-2</c:v>
                </c:pt>
                <c:pt idx="1983">
                  <c:v>1.9914033039098111E-2</c:v>
                </c:pt>
                <c:pt idx="1984">
                  <c:v>1.990591483439319E-2</c:v>
                </c:pt>
                <c:pt idx="1985">
                  <c:v>1.9897806681901553E-2</c:v>
                </c:pt>
                <c:pt idx="1986">
                  <c:v>1.9889708581383614E-2</c:v>
                </c:pt>
                <c:pt idx="1987">
                  <c:v>1.9881620532601785E-2</c:v>
                </c:pt>
                <c:pt idx="1988">
                  <c:v>1.9873542535317812E-2</c:v>
                </c:pt>
                <c:pt idx="1989">
                  <c:v>1.9865474589293219E-2</c:v>
                </c:pt>
                <c:pt idx="1990">
                  <c:v>1.985741669429153E-2</c:v>
                </c:pt>
                <c:pt idx="1991">
                  <c:v>1.9849368850074711E-2</c:v>
                </c:pt>
                <c:pt idx="1992">
                  <c:v>1.9841331056406064E-2</c:v>
                </c:pt>
                <c:pt idx="1993">
                  <c:v>1.9833303313049111E-2</c:v>
                </c:pt>
                <c:pt idx="1994">
                  <c:v>1.9825285619767152E-2</c:v>
                </c:pt>
                <c:pt idx="1995">
                  <c:v>1.9817277976324377E-2</c:v>
                </c:pt>
                <c:pt idx="1996">
                  <c:v>1.9809280382484973E-2</c:v>
                </c:pt>
                <c:pt idx="1997">
                  <c:v>1.9801292838013795E-2</c:v>
                </c:pt>
                <c:pt idx="1998">
                  <c:v>1.9793315342675255E-2</c:v>
                </c:pt>
                <c:pt idx="1999">
                  <c:v>1.9785347896234651E-2</c:v>
                </c:pt>
                <c:pt idx="2000">
                  <c:v>1.9777390498457725E-2</c:v>
                </c:pt>
                <c:pt idx="2001">
                  <c:v>1.9769443149109556E-2</c:v>
                </c:pt>
                <c:pt idx="2002">
                  <c:v>1.9761505847957217E-2</c:v>
                </c:pt>
                <c:pt idx="2003">
                  <c:v>1.9753578594765786E-2</c:v>
                </c:pt>
                <c:pt idx="2004">
                  <c:v>1.9745661389303004E-2</c:v>
                </c:pt>
                <c:pt idx="2005">
                  <c:v>1.9737754231334836E-2</c:v>
                </c:pt>
                <c:pt idx="2006">
                  <c:v>1.9729857120629246E-2</c:v>
                </c:pt>
                <c:pt idx="2007">
                  <c:v>1.9721970056953531E-2</c:v>
                </c:pt>
                <c:pt idx="2008">
                  <c:v>1.9714093040075209E-2</c:v>
                </c:pt>
                <c:pt idx="2009">
                  <c:v>1.9706226069763133E-2</c:v>
                </c:pt>
                <c:pt idx="2010">
                  <c:v>1.9698369145785044E-2</c:v>
                </c:pt>
                <c:pt idx="2011">
                  <c:v>1.9690522267909571E-2</c:v>
                </c:pt>
                <c:pt idx="2012">
                  <c:v>1.9682685435906455E-2</c:v>
                </c:pt>
                <c:pt idx="2013">
                  <c:v>1.9674858649544102E-2</c:v>
                </c:pt>
                <c:pt idx="2014">
                  <c:v>1.9667041908593141E-2</c:v>
                </c:pt>
                <c:pt idx="2015">
                  <c:v>1.9659235212822201E-2</c:v>
                </c:pt>
                <c:pt idx="2016">
                  <c:v>1.9651438562002799E-2</c:v>
                </c:pt>
                <c:pt idx="2017">
                  <c:v>1.9643651955904451E-2</c:v>
                </c:pt>
                <c:pt idx="2018">
                  <c:v>1.9635875394298452E-2</c:v>
                </c:pt>
                <c:pt idx="2019">
                  <c:v>1.9628108876955652E-2</c:v>
                </c:pt>
                <c:pt idx="2020">
                  <c:v>1.9620352403647567E-2</c:v>
                </c:pt>
                <c:pt idx="2021">
                  <c:v>1.9612605974145936E-2</c:v>
                </c:pt>
                <c:pt idx="2022">
                  <c:v>1.9604869588222495E-2</c:v>
                </c:pt>
                <c:pt idx="2023">
                  <c:v>1.9597143245649429E-2</c:v>
                </c:pt>
                <c:pt idx="2024">
                  <c:v>1.9589426946199806E-2</c:v>
                </c:pt>
                <c:pt idx="2025">
                  <c:v>1.9581720689646476E-2</c:v>
                </c:pt>
                <c:pt idx="2026">
                  <c:v>1.9574024475761842E-2</c:v>
                </c:pt>
                <c:pt idx="2027">
                  <c:v>1.9566338304320086E-2</c:v>
                </c:pt>
                <c:pt idx="2028">
                  <c:v>1.9558662175094943E-2</c:v>
                </c:pt>
                <c:pt idx="2029">
                  <c:v>1.9550996087859929E-2</c:v>
                </c:pt>
                <c:pt idx="2030">
                  <c:v>1.954334004238989E-2</c:v>
                </c:pt>
                <c:pt idx="2031">
                  <c:v>1.953569403845945E-2</c:v>
                </c:pt>
                <c:pt idx="2032">
                  <c:v>1.9528058075843013E-2</c:v>
                </c:pt>
                <c:pt idx="2033">
                  <c:v>1.9520432154316536E-2</c:v>
                </c:pt>
                <c:pt idx="2034">
                  <c:v>1.9512816273655087E-2</c:v>
                </c:pt>
                <c:pt idx="2035">
                  <c:v>1.950412470469165E-2</c:v>
                </c:pt>
                <c:pt idx="2036">
                  <c:v>1.9496530339415674E-2</c:v>
                </c:pt>
                <c:pt idx="2037">
                  <c:v>1.9488946014301067E-2</c:v>
                </c:pt>
                <c:pt idx="2038">
                  <c:v>1.9481371729125119E-2</c:v>
                </c:pt>
                <c:pt idx="2039">
                  <c:v>1.9473807483664451E-2</c:v>
                </c:pt>
                <c:pt idx="2040">
                  <c:v>1.9466253277696799E-2</c:v>
                </c:pt>
                <c:pt idx="2041">
                  <c:v>1.9458709110999672E-2</c:v>
                </c:pt>
                <c:pt idx="2042">
                  <c:v>1.9451174983350805E-2</c:v>
                </c:pt>
                <c:pt idx="2043">
                  <c:v>1.9443650894528819E-2</c:v>
                </c:pt>
                <c:pt idx="2044">
                  <c:v>1.9436136844312113E-2</c:v>
                </c:pt>
                <c:pt idx="2045">
                  <c:v>1.9428585937408829E-2</c:v>
                </c:pt>
                <c:pt idx="2046">
                  <c:v>1.9421092929960672E-2</c:v>
                </c:pt>
                <c:pt idx="2047">
                  <c:v>1.941360996244694E-2</c:v>
                </c:pt>
                <c:pt idx="2048">
                  <c:v>1.9406137034646068E-2</c:v>
                </c:pt>
                <c:pt idx="2049">
                  <c:v>1.9398659868461236E-2</c:v>
                </c:pt>
                <c:pt idx="2050">
                  <c:v>1.9391221297295161E-2</c:v>
                </c:pt>
                <c:pt idx="2051">
                  <c:v>1.9383778487302453E-2</c:v>
                </c:pt>
                <c:pt idx="2052">
                  <c:v>1.9376345716136827E-2</c:v>
                </c:pt>
                <c:pt idx="2053">
                  <c:v>1.9368910009171875E-2</c:v>
                </c:pt>
                <c:pt idx="2054">
                  <c:v>1.9361510289405661E-2</c:v>
                </c:pt>
                <c:pt idx="2055">
                  <c:v>1.9354107633400314E-2</c:v>
                </c:pt>
                <c:pt idx="2056">
                  <c:v>1.9346703025465501E-2</c:v>
                </c:pt>
                <c:pt idx="2057">
                  <c:v>1.9339367604350954E-2</c:v>
                </c:pt>
                <c:pt idx="2058">
                  <c:v>1.9331959892187032E-2</c:v>
                </c:pt>
                <c:pt idx="2059">
                  <c:v>1.9324597386653888E-2</c:v>
                </c:pt>
                <c:pt idx="2060">
                  <c:v>1.9317244918191898E-2</c:v>
                </c:pt>
                <c:pt idx="2061">
                  <c:v>1.9309902486582806E-2</c:v>
                </c:pt>
                <c:pt idx="2062">
                  <c:v>1.9302570091609024E-2</c:v>
                </c:pt>
                <c:pt idx="2063">
                  <c:v>1.929524773305296E-2</c:v>
                </c:pt>
                <c:pt idx="2064">
                  <c:v>1.9287935410697021E-2</c:v>
                </c:pt>
                <c:pt idx="2065">
                  <c:v>1.9280633124324497E-2</c:v>
                </c:pt>
                <c:pt idx="2066">
                  <c:v>1.9273340873718677E-2</c:v>
                </c:pt>
                <c:pt idx="2067">
                  <c:v>1.9266058658663293E-2</c:v>
                </c:pt>
                <c:pt idx="2068">
                  <c:v>1.9258786478941851E-2</c:v>
                </c:pt>
                <c:pt idx="2069">
                  <c:v>1.9251524334339406E-2</c:v>
                </c:pt>
                <c:pt idx="2070">
                  <c:v>1.9244294370680315E-2</c:v>
                </c:pt>
                <c:pt idx="2071">
                  <c:v>1.9237030149627517E-2</c:v>
                </c:pt>
                <c:pt idx="2072">
                  <c:v>1.9229798109088616E-2</c:v>
                </c:pt>
                <c:pt idx="2073">
                  <c:v>1.9222576102807597E-2</c:v>
                </c:pt>
                <c:pt idx="2074">
                  <c:v>1.9215364130571046E-2</c:v>
                </c:pt>
                <c:pt idx="2075">
                  <c:v>1.9208162192164677E-2</c:v>
                </c:pt>
                <c:pt idx="2076">
                  <c:v>1.9200970287374428E-2</c:v>
                </c:pt>
                <c:pt idx="2077">
                  <c:v>1.9193788415987321E-2</c:v>
                </c:pt>
                <c:pt idx="2078">
                  <c:v>1.918661657779018E-2</c:v>
                </c:pt>
                <c:pt idx="2079">
                  <c:v>1.917946770922363E-2</c:v>
                </c:pt>
                <c:pt idx="2080">
                  <c:v>1.9172303000114792E-2</c:v>
                </c:pt>
                <c:pt idx="2081">
                  <c:v>1.9165161260211713E-2</c:v>
                </c:pt>
                <c:pt idx="2082">
                  <c:v>1.9158029552649374E-2</c:v>
                </c:pt>
                <c:pt idx="2083">
                  <c:v>1.9150907877215684E-2</c:v>
                </c:pt>
                <c:pt idx="2084">
                  <c:v>1.9143796233700102E-2</c:v>
                </c:pt>
                <c:pt idx="2085">
                  <c:v>1.9136694621891201E-2</c:v>
                </c:pt>
                <c:pt idx="2086">
                  <c:v>1.9129603041578E-2</c:v>
                </c:pt>
                <c:pt idx="2087">
                  <c:v>1.9121510661557737E-2</c:v>
                </c:pt>
                <c:pt idx="2088">
                  <c:v>1.9114441683164531E-2</c:v>
                </c:pt>
                <c:pt idx="2089">
                  <c:v>1.9107381278780103E-2</c:v>
                </c:pt>
                <c:pt idx="2090">
                  <c:v>1.9100330904383057E-2</c:v>
                </c:pt>
                <c:pt idx="2091">
                  <c:v>1.9093290559764695E-2</c:v>
                </c:pt>
                <c:pt idx="2092">
                  <c:v>1.9086259553436492E-2</c:v>
                </c:pt>
                <c:pt idx="2093">
                  <c:v>1.9079239959030388E-2</c:v>
                </c:pt>
                <c:pt idx="2094">
                  <c:v>1.9072229702499048E-2</c:v>
                </c:pt>
                <c:pt idx="2095">
                  <c:v>1.906522947491518E-2</c:v>
                </c:pt>
                <c:pt idx="2096">
                  <c:v>1.9058234341309228E-2</c:v>
                </c:pt>
                <c:pt idx="2097">
                  <c:v>1.9051259105760603E-2</c:v>
                </c:pt>
                <c:pt idx="2098">
                  <c:v>1.9044288963776718E-2</c:v>
                </c:pt>
                <c:pt idx="2099">
                  <c:v>1.9037328849913271E-2</c:v>
                </c:pt>
                <c:pt idx="2100">
                  <c:v>1.9030378763964451E-2</c:v>
                </c:pt>
                <c:pt idx="2101">
                  <c:v>1.9019470161610874E-2</c:v>
                </c:pt>
                <c:pt idx="2102">
                  <c:v>1.9012545143228587E-2</c:v>
                </c:pt>
                <c:pt idx="2103">
                  <c:v>1.9005630150765063E-2</c:v>
                </c:pt>
                <c:pt idx="2104">
                  <c:v>1.8998725184016241E-2</c:v>
                </c:pt>
                <c:pt idx="2105">
                  <c:v>1.8991830242779173E-2</c:v>
                </c:pt>
                <c:pt idx="2106">
                  <c:v>1.8984945326851577E-2</c:v>
                </c:pt>
                <c:pt idx="2107">
                  <c:v>1.8978070436029837E-2</c:v>
                </c:pt>
                <c:pt idx="2108">
                  <c:v>1.8971205570112337E-2</c:v>
                </c:pt>
                <c:pt idx="2109">
                  <c:v>1.8964350728897017E-2</c:v>
                </c:pt>
                <c:pt idx="2110">
                  <c:v>1.8957505912182038E-2</c:v>
                </c:pt>
                <c:pt idx="2111">
                  <c:v>1.8950671119765783E-2</c:v>
                </c:pt>
                <c:pt idx="2112">
                  <c:v>1.8943846351447968E-2</c:v>
                </c:pt>
                <c:pt idx="2113">
                  <c:v>1.8937031607026977E-2</c:v>
                </c:pt>
                <c:pt idx="2114">
                  <c:v>1.8930226886302526E-2</c:v>
                </c:pt>
                <c:pt idx="2115">
                  <c:v>1.8923432189074552E-2</c:v>
                </c:pt>
                <c:pt idx="2116">
                  <c:v>1.8916647515142992E-2</c:v>
                </c:pt>
                <c:pt idx="2117">
                  <c:v>1.890987286430823E-2</c:v>
                </c:pt>
                <c:pt idx="2118">
                  <c:v>1.8903108236371091E-2</c:v>
                </c:pt>
                <c:pt idx="2119">
                  <c:v>1.8896353631132401E-2</c:v>
                </c:pt>
                <c:pt idx="2120">
                  <c:v>1.8889609048393208E-2</c:v>
                </c:pt>
                <c:pt idx="2121">
                  <c:v>1.8882874487955448E-2</c:v>
                </c:pt>
                <c:pt idx="2122">
                  <c:v>1.8876149949621057E-2</c:v>
                </c:pt>
                <c:pt idx="2123">
                  <c:v>1.886943543319175E-2</c:v>
                </c:pt>
                <c:pt idx="2124">
                  <c:v>1.8862730938470351E-2</c:v>
                </c:pt>
                <c:pt idx="2125">
                  <c:v>1.885603646525924E-2</c:v>
                </c:pt>
                <c:pt idx="2126">
                  <c:v>1.8849352013361909E-2</c:v>
                </c:pt>
                <c:pt idx="2127">
                  <c:v>1.8842677582581624E-2</c:v>
                </c:pt>
                <c:pt idx="2128">
                  <c:v>1.8836013172721433E-2</c:v>
                </c:pt>
                <c:pt idx="2129">
                  <c:v>1.8829358783585937E-2</c:v>
                </c:pt>
                <c:pt idx="2130">
                  <c:v>1.8822714414979069E-2</c:v>
                </c:pt>
                <c:pt idx="2131">
                  <c:v>1.881608006670521E-2</c:v>
                </c:pt>
                <c:pt idx="2132">
                  <c:v>1.8809455738569403E-2</c:v>
                </c:pt>
                <c:pt idx="2133">
                  <c:v>1.8802841430376693E-2</c:v>
                </c:pt>
                <c:pt idx="2134">
                  <c:v>1.8796237141932348E-2</c:v>
                </c:pt>
                <c:pt idx="2135">
                  <c:v>1.8789642873042522E-2</c:v>
                </c:pt>
                <c:pt idx="2136">
                  <c:v>1.8783058623512705E-2</c:v>
                </c:pt>
                <c:pt idx="2137">
                  <c:v>1.8776484393149273E-2</c:v>
                </c:pt>
                <c:pt idx="2138">
                  <c:v>1.876992018175927E-2</c:v>
                </c:pt>
                <c:pt idx="2139">
                  <c:v>1.876336598914885E-2</c:v>
                </c:pt>
                <c:pt idx="2140">
                  <c:v>1.8756821815125946E-2</c:v>
                </c:pt>
                <c:pt idx="2141">
                  <c:v>1.8750287659497156E-2</c:v>
                </c:pt>
                <c:pt idx="2142">
                  <c:v>1.8743763522071299E-2</c:v>
                </c:pt>
                <c:pt idx="2143">
                  <c:v>1.873724940265542E-2</c:v>
                </c:pt>
                <c:pt idx="2144">
                  <c:v>1.873074530105856E-2</c:v>
                </c:pt>
                <c:pt idx="2145">
                  <c:v>1.8724251217089094E-2</c:v>
                </c:pt>
                <c:pt idx="2146">
                  <c:v>1.8717767150556064E-2</c:v>
                </c:pt>
                <c:pt idx="2147">
                  <c:v>1.8711293101268733E-2</c:v>
                </c:pt>
                <c:pt idx="2148">
                  <c:v>1.8704829069036588E-2</c:v>
                </c:pt>
                <c:pt idx="2149">
                  <c:v>1.8698375053669558E-2</c:v>
                </c:pt>
                <c:pt idx="2150">
                  <c:v>1.8691931054977573E-2</c:v>
                </c:pt>
                <c:pt idx="2151">
                  <c:v>1.8685497072771007E-2</c:v>
                </c:pt>
                <c:pt idx="2152">
                  <c:v>1.86790731068609E-2</c:v>
                </c:pt>
                <c:pt idx="2153">
                  <c:v>1.8672659157058513E-2</c:v>
                </c:pt>
                <c:pt idx="2154">
                  <c:v>1.8666255223174444E-2</c:v>
                </c:pt>
                <c:pt idx="2155">
                  <c:v>1.865986130502062E-2</c:v>
                </c:pt>
                <c:pt idx="2156">
                  <c:v>1.8653477402409191E-2</c:v>
                </c:pt>
                <c:pt idx="2157">
                  <c:v>1.8647103515151864E-2</c:v>
                </c:pt>
                <c:pt idx="2158">
                  <c:v>1.8640739643061677E-2</c:v>
                </c:pt>
                <c:pt idx="2159">
                  <c:v>1.863438578595078E-2</c:v>
                </c:pt>
                <c:pt idx="2160">
                  <c:v>1.8628041943632878E-2</c:v>
                </c:pt>
                <c:pt idx="2161">
                  <c:v>1.8621708115921232E-2</c:v>
                </c:pt>
                <c:pt idx="2162">
                  <c:v>1.8615384302629323E-2</c:v>
                </c:pt>
                <c:pt idx="2163">
                  <c:v>1.8609070503571079E-2</c:v>
                </c:pt>
                <c:pt idx="2164">
                  <c:v>1.8602766718561092E-2</c:v>
                </c:pt>
                <c:pt idx="2165">
                  <c:v>1.8596472947413512E-2</c:v>
                </c:pt>
                <c:pt idx="2166">
                  <c:v>1.8590189189943596E-2</c:v>
                </c:pt>
                <c:pt idx="2167">
                  <c:v>1.8583915445966381E-2</c:v>
                </c:pt>
                <c:pt idx="2168">
                  <c:v>1.8577651715297128E-2</c:v>
                </c:pt>
                <c:pt idx="2169">
                  <c:v>1.857139799775176E-2</c:v>
                </c:pt>
                <c:pt idx="2170">
                  <c:v>1.8565154293146202E-2</c:v>
                </c:pt>
                <c:pt idx="2171">
                  <c:v>1.8558920601296824E-2</c:v>
                </c:pt>
                <c:pt idx="2172">
                  <c:v>1.855269692202044E-2</c:v>
                </c:pt>
                <c:pt idx="2173">
                  <c:v>1.8546483255133639E-2</c:v>
                </c:pt>
                <c:pt idx="2174">
                  <c:v>1.8540279600453902E-2</c:v>
                </c:pt>
                <c:pt idx="2175">
                  <c:v>1.8534085957798707E-2</c:v>
                </c:pt>
                <c:pt idx="2176">
                  <c:v>1.8527902326985979E-2</c:v>
                </c:pt>
                <c:pt idx="2177">
                  <c:v>1.8521728707833418E-2</c:v>
                </c:pt>
                <c:pt idx="2178">
                  <c:v>1.8515565100159836E-2</c:v>
                </c:pt>
                <c:pt idx="2179">
                  <c:v>1.8509411503783824E-2</c:v>
                </c:pt>
                <c:pt idx="2180">
                  <c:v>1.8503267918524413E-2</c:v>
                </c:pt>
                <c:pt idx="2181">
                  <c:v>1.8497134344200861E-2</c:v>
                </c:pt>
                <c:pt idx="2182">
                  <c:v>1.8491010780632422E-2</c:v>
                </c:pt>
                <c:pt idx="2183">
                  <c:v>1.8484897227639241E-2</c:v>
                </c:pt>
                <c:pt idx="2184">
                  <c:v>1.8478793685041683E-2</c:v>
                </c:pt>
                <c:pt idx="2185">
                  <c:v>1.8472700152660115E-2</c:v>
                </c:pt>
                <c:pt idx="2186">
                  <c:v>1.8466616630314903E-2</c:v>
                </c:pt>
                <c:pt idx="2187">
                  <c:v>1.8460543117827966E-2</c:v>
                </c:pt>
                <c:pt idx="2188">
                  <c:v>1.8454479615019892E-2</c:v>
                </c:pt>
                <c:pt idx="2189">
                  <c:v>1.8448426121712602E-2</c:v>
                </c:pt>
                <c:pt idx="2190">
                  <c:v>1.8442382637727794E-2</c:v>
                </c:pt>
                <c:pt idx="2191">
                  <c:v>1.8435488054973748E-2</c:v>
                </c:pt>
                <c:pt idx="2192">
                  <c:v>1.8429466018939467E-2</c:v>
                </c:pt>
                <c:pt idx="2193">
                  <c:v>1.8423453991670558E-2</c:v>
                </c:pt>
                <c:pt idx="2194">
                  <c:v>1.8417451972989385E-2</c:v>
                </c:pt>
                <c:pt idx="2195">
                  <c:v>1.8411459962720089E-2</c:v>
                </c:pt>
                <c:pt idx="2196">
                  <c:v>1.8405477960686145E-2</c:v>
                </c:pt>
                <c:pt idx="2197">
                  <c:v>1.8399505966711693E-2</c:v>
                </c:pt>
                <c:pt idx="2198">
                  <c:v>1.8393543980621097E-2</c:v>
                </c:pt>
                <c:pt idx="2199">
                  <c:v>1.8387592002238939E-2</c:v>
                </c:pt>
                <c:pt idx="2200">
                  <c:v>1.8381650031390029E-2</c:v>
                </c:pt>
                <c:pt idx="2201">
                  <c:v>1.8375718067899838E-2</c:v>
                </c:pt>
                <c:pt idx="2202">
                  <c:v>1.8369796111593839E-2</c:v>
                </c:pt>
                <c:pt idx="2203">
                  <c:v>1.8363884162297728E-2</c:v>
                </c:pt>
                <c:pt idx="2204">
                  <c:v>1.8357982219837865E-2</c:v>
                </c:pt>
                <c:pt idx="2205">
                  <c:v>1.835209028404039E-2</c:v>
                </c:pt>
                <c:pt idx="2206">
                  <c:v>1.8346208354732108E-2</c:v>
                </c:pt>
                <c:pt idx="2207">
                  <c:v>1.8340336431740267E-2</c:v>
                </c:pt>
                <c:pt idx="2208">
                  <c:v>1.8334474514891674E-2</c:v>
                </c:pt>
                <c:pt idx="2209">
                  <c:v>1.8328622604014466E-2</c:v>
                </c:pt>
                <c:pt idx="2210">
                  <c:v>1.8322780698935892E-2</c:v>
                </c:pt>
                <c:pt idx="2211">
                  <c:v>1.8316948799484756E-2</c:v>
                </c:pt>
                <c:pt idx="2212">
                  <c:v>1.8311126905488972E-2</c:v>
                </c:pt>
                <c:pt idx="2213">
                  <c:v>1.8305315016778012E-2</c:v>
                </c:pt>
                <c:pt idx="2214">
                  <c:v>1.8299513133180456E-2</c:v>
                </c:pt>
                <c:pt idx="2215">
                  <c:v>1.8293721254525774E-2</c:v>
                </c:pt>
                <c:pt idx="2216">
                  <c:v>1.8287939380643659E-2</c:v>
                </c:pt>
                <c:pt idx="2217">
                  <c:v>1.82821675113638E-2</c:v>
                </c:pt>
                <c:pt idx="2218">
                  <c:v>1.827640564651678E-2</c:v>
                </c:pt>
                <c:pt idx="2219">
                  <c:v>1.8270653785932955E-2</c:v>
                </c:pt>
                <c:pt idx="2220">
                  <c:v>1.826491192944335E-2</c:v>
                </c:pt>
                <c:pt idx="2221">
                  <c:v>1.8259180076878989E-2</c:v>
                </c:pt>
                <c:pt idx="2222">
                  <c:v>1.8253458228070896E-2</c:v>
                </c:pt>
                <c:pt idx="2223">
                  <c:v>1.824774638285187E-2</c:v>
                </c:pt>
                <c:pt idx="2224">
                  <c:v>1.8242044541052715E-2</c:v>
                </c:pt>
                <c:pt idx="2225">
                  <c:v>1.8236352702506231E-2</c:v>
                </c:pt>
                <c:pt idx="2226">
                  <c:v>1.823067086704544E-2</c:v>
                </c:pt>
                <c:pt idx="2227">
                  <c:v>1.8224999034502698E-2</c:v>
                </c:pt>
                <c:pt idx="2228">
                  <c:v>1.821933720471125E-2</c:v>
                </c:pt>
                <c:pt idx="2229">
                  <c:v>1.8213685377505007E-2</c:v>
                </c:pt>
                <c:pt idx="2230">
                  <c:v>1.8208043552717212E-2</c:v>
                </c:pt>
                <c:pt idx="2231">
                  <c:v>1.8202411730182E-2</c:v>
                </c:pt>
                <c:pt idx="2232">
                  <c:v>1.8196789909734168E-2</c:v>
                </c:pt>
                <c:pt idx="2233">
                  <c:v>1.8191178091208071E-2</c:v>
                </c:pt>
                <c:pt idx="2234">
                  <c:v>1.8185576274438953E-2</c:v>
                </c:pt>
                <c:pt idx="2235">
                  <c:v>1.8179984459261611E-2</c:v>
                </c:pt>
                <c:pt idx="2236">
                  <c:v>1.8174402645511734E-2</c:v>
                </c:pt>
                <c:pt idx="2237">
                  <c:v>1.8168830833025673E-2</c:v>
                </c:pt>
                <c:pt idx="2238">
                  <c:v>1.8163269021639117E-2</c:v>
                </c:pt>
                <c:pt idx="2239">
                  <c:v>1.8157717211188196E-2</c:v>
                </c:pt>
                <c:pt idx="2240">
                  <c:v>1.8152175401510373E-2</c:v>
                </c:pt>
                <c:pt idx="2241">
                  <c:v>1.8146643592442224E-2</c:v>
                </c:pt>
                <c:pt idx="2242">
                  <c:v>1.8141121783821212E-2</c:v>
                </c:pt>
                <c:pt idx="2243">
                  <c:v>1.8135609975485023E-2</c:v>
                </c:pt>
                <c:pt idx="2244">
                  <c:v>1.8130108167271342E-2</c:v>
                </c:pt>
                <c:pt idx="2245">
                  <c:v>1.8124616359018519E-2</c:v>
                </c:pt>
                <c:pt idx="2246">
                  <c:v>1.811913455056513E-2</c:v>
                </c:pt>
                <c:pt idx="2247">
                  <c:v>1.8113662741749748E-2</c:v>
                </c:pt>
                <c:pt idx="2248">
                  <c:v>1.8108200932411389E-2</c:v>
                </c:pt>
                <c:pt idx="2249">
                  <c:v>1.8102749122389961E-2</c:v>
                </c:pt>
                <c:pt idx="2250">
                  <c:v>1.8097307311524702E-2</c:v>
                </c:pt>
                <c:pt idx="2251">
                  <c:v>1.8091875499655519E-2</c:v>
                </c:pt>
                <c:pt idx="2252">
                  <c:v>1.8086518414645585E-2</c:v>
                </c:pt>
                <c:pt idx="2253">
                  <c:v>1.8081107048746395E-2</c:v>
                </c:pt>
                <c:pt idx="2254">
                  <c:v>1.8075705681923238E-2</c:v>
                </c:pt>
                <c:pt idx="2255">
                  <c:v>1.8070314314016907E-2</c:v>
                </c:pt>
                <c:pt idx="2256">
                  <c:v>1.8064932944868627E-2</c:v>
                </c:pt>
                <c:pt idx="2257">
                  <c:v>1.8059561574319625E-2</c:v>
                </c:pt>
                <c:pt idx="2258">
                  <c:v>1.8054200202211133E-2</c:v>
                </c:pt>
                <c:pt idx="2259">
                  <c:v>1.8049120800710795E-2</c:v>
                </c:pt>
                <c:pt idx="2260">
                  <c:v>1.8043507452685684E-2</c:v>
                </c:pt>
                <c:pt idx="2261">
                  <c:v>1.8038176074952516E-2</c:v>
                </c:pt>
                <c:pt idx="2262">
                  <c:v>1.8032854695029864E-2</c:v>
                </c:pt>
                <c:pt idx="2263">
                  <c:v>1.8027543312760509E-2</c:v>
                </c:pt>
                <c:pt idx="2264">
                  <c:v>1.8022241927988118E-2</c:v>
                </c:pt>
                <c:pt idx="2265">
                  <c:v>1.8016950540555909E-2</c:v>
                </c:pt>
                <c:pt idx="2266">
                  <c:v>1.8011669150308437E-2</c:v>
                </c:pt>
                <c:pt idx="2267">
                  <c:v>1.8006397757089364E-2</c:v>
                </c:pt>
                <c:pt idx="2268">
                  <c:v>1.8001136360743682E-2</c:v>
                </c:pt>
                <c:pt idx="2269">
                  <c:v>1.7995884961116166E-2</c:v>
                </c:pt>
                <c:pt idx="2270">
                  <c:v>1.7990643558052251E-2</c:v>
                </c:pt>
                <c:pt idx="2271">
                  <c:v>1.7985412151396929E-2</c:v>
                </c:pt>
                <c:pt idx="2272">
                  <c:v>1.798019074099564E-2</c:v>
                </c:pt>
                <c:pt idx="2273">
                  <c:v>1.7974979326695145E-2</c:v>
                </c:pt>
                <c:pt idx="2274">
                  <c:v>1.7969777908341773E-2</c:v>
                </c:pt>
                <c:pt idx="2275">
                  <c:v>1.7964586485781836E-2</c:v>
                </c:pt>
                <c:pt idx="2276">
                  <c:v>1.7959405058862104E-2</c:v>
                </c:pt>
                <c:pt idx="2277">
                  <c:v>1.7954233627430451E-2</c:v>
                </c:pt>
                <c:pt idx="2278">
                  <c:v>1.7949072191333862E-2</c:v>
                </c:pt>
                <c:pt idx="2279">
                  <c:v>1.7943920750420207E-2</c:v>
                </c:pt>
                <c:pt idx="2280">
                  <c:v>1.7938779304537807E-2</c:v>
                </c:pt>
                <c:pt idx="2281">
                  <c:v>1.7933647853534747E-2</c:v>
                </c:pt>
                <c:pt idx="2282">
                  <c:v>1.792852639726001E-2</c:v>
                </c:pt>
                <c:pt idx="2283">
                  <c:v>1.7923414935562577E-2</c:v>
                </c:pt>
                <c:pt idx="2284">
                  <c:v>1.791831346829165E-2</c:v>
                </c:pt>
                <c:pt idx="2285">
                  <c:v>1.7913221995296869E-2</c:v>
                </c:pt>
                <c:pt idx="2286">
                  <c:v>1.7908140516428323E-2</c:v>
                </c:pt>
                <c:pt idx="2287">
                  <c:v>1.7903069031535653E-2</c:v>
                </c:pt>
                <c:pt idx="2288">
                  <c:v>1.7898007540469833E-2</c:v>
                </c:pt>
                <c:pt idx="2289">
                  <c:v>1.7892956043081394E-2</c:v>
                </c:pt>
                <c:pt idx="2290">
                  <c:v>1.7887914539221526E-2</c:v>
                </c:pt>
                <c:pt idx="2291">
                  <c:v>1.7882883028741203E-2</c:v>
                </c:pt>
                <c:pt idx="2292">
                  <c:v>1.7877861511492728E-2</c:v>
                </c:pt>
                <c:pt idx="2293">
                  <c:v>1.7872849987327733E-2</c:v>
                </c:pt>
                <c:pt idx="2294">
                  <c:v>1.7867848456098082E-2</c:v>
                </c:pt>
                <c:pt idx="2295">
                  <c:v>1.7862856917656735E-2</c:v>
                </c:pt>
                <c:pt idx="2296">
                  <c:v>1.7857875371856659E-2</c:v>
                </c:pt>
                <c:pt idx="2297">
                  <c:v>1.7852903818551043E-2</c:v>
                </c:pt>
                <c:pt idx="2298">
                  <c:v>1.7847942257592626E-2</c:v>
                </c:pt>
                <c:pt idx="2299">
                  <c:v>1.7842990688835929E-2</c:v>
                </c:pt>
                <c:pt idx="2300">
                  <c:v>1.7838049112134352E-2</c:v>
                </c:pt>
                <c:pt idx="2301">
                  <c:v>1.7833117527342419E-2</c:v>
                </c:pt>
                <c:pt idx="2302">
                  <c:v>1.7828195934314863E-2</c:v>
                </c:pt>
                <c:pt idx="2303">
                  <c:v>1.7823284332906641E-2</c:v>
                </c:pt>
                <c:pt idx="2304">
                  <c:v>1.7818382722972714E-2</c:v>
                </c:pt>
                <c:pt idx="2305">
                  <c:v>1.7813401848581822E-2</c:v>
                </c:pt>
                <c:pt idx="2306">
                  <c:v>1.7808519743683693E-2</c:v>
                </c:pt>
                <c:pt idx="2307">
                  <c:v>1.7803647629290209E-2</c:v>
                </c:pt>
                <c:pt idx="2308">
                  <c:v>1.7798785505258374E-2</c:v>
                </c:pt>
                <c:pt idx="2309">
                  <c:v>1.7793933371445192E-2</c:v>
                </c:pt>
                <c:pt idx="2310">
                  <c:v>1.7789091227707887E-2</c:v>
                </c:pt>
                <c:pt idx="2311">
                  <c:v>1.7784259073903907E-2</c:v>
                </c:pt>
                <c:pt idx="2312">
                  <c:v>1.7779436909891588E-2</c:v>
                </c:pt>
                <c:pt idx="2313">
                  <c:v>1.7774624735528821E-2</c:v>
                </c:pt>
                <c:pt idx="2314">
                  <c:v>1.7769822550674386E-2</c:v>
                </c:pt>
                <c:pt idx="2315">
                  <c:v>1.7765030355186617E-2</c:v>
                </c:pt>
                <c:pt idx="2316">
                  <c:v>1.7760248148925406E-2</c:v>
                </c:pt>
                <c:pt idx="2317">
                  <c:v>1.7755475931749531E-2</c:v>
                </c:pt>
                <c:pt idx="2318">
                  <c:v>1.7750713703519105E-2</c:v>
                </c:pt>
                <c:pt idx="2319">
                  <c:v>1.7745961464093796E-2</c:v>
                </c:pt>
                <c:pt idx="2320">
                  <c:v>1.7741219213333714E-2</c:v>
                </c:pt>
                <c:pt idx="2321">
                  <c:v>1.7736486951100083E-2</c:v>
                </c:pt>
                <c:pt idx="2322">
                  <c:v>1.7731764677253459E-2</c:v>
                </c:pt>
                <c:pt idx="2323">
                  <c:v>1.7727052391654619E-2</c:v>
                </c:pt>
                <c:pt idx="2324">
                  <c:v>1.7722350094165451E-2</c:v>
                </c:pt>
                <c:pt idx="2325">
                  <c:v>1.7717657784647844E-2</c:v>
                </c:pt>
                <c:pt idx="2326">
                  <c:v>1.7712975462963465E-2</c:v>
                </c:pt>
                <c:pt idx="2327">
                  <c:v>1.7708303128974867E-2</c:v>
                </c:pt>
                <c:pt idx="2328">
                  <c:v>1.7703640782544383E-2</c:v>
                </c:pt>
                <c:pt idx="2329">
                  <c:v>1.7698988423535678E-2</c:v>
                </c:pt>
                <c:pt idx="2330">
                  <c:v>1.7694346051811305E-2</c:v>
                </c:pt>
                <c:pt idx="2331">
                  <c:v>1.7689713667234708E-2</c:v>
                </c:pt>
                <c:pt idx="2332">
                  <c:v>1.7685091269670217E-2</c:v>
                </c:pt>
                <c:pt idx="2333">
                  <c:v>1.7680478858981719E-2</c:v>
                </c:pt>
                <c:pt idx="2334">
                  <c:v>1.7675876435033322E-2</c:v>
                </c:pt>
                <c:pt idx="2335">
                  <c:v>1.7671283997690246E-2</c:v>
                </c:pt>
                <c:pt idx="2336">
                  <c:v>1.7666701546817043E-2</c:v>
                </c:pt>
                <c:pt idx="2337">
                  <c:v>1.7662129082279376E-2</c:v>
                </c:pt>
                <c:pt idx="2338">
                  <c:v>1.7657566603942465E-2</c:v>
                </c:pt>
                <c:pt idx="2339">
                  <c:v>1.7653014111672416E-2</c:v>
                </c:pt>
                <c:pt idx="2340">
                  <c:v>1.7648471605335336E-2</c:v>
                </c:pt>
                <c:pt idx="2341">
                  <c:v>1.7643939084797333E-2</c:v>
                </c:pt>
                <c:pt idx="2342">
                  <c:v>1.7639416549925846E-2</c:v>
                </c:pt>
                <c:pt idx="2343">
                  <c:v>1.7634904000587426E-2</c:v>
                </c:pt>
                <c:pt idx="2344">
                  <c:v>1.7630401436649512E-2</c:v>
                </c:pt>
                <c:pt idx="2345">
                  <c:v>1.7625908857979766E-2</c:v>
                </c:pt>
                <c:pt idx="2346">
                  <c:v>1.7621426264446072E-2</c:v>
                </c:pt>
                <c:pt idx="2347">
                  <c:v>1.7615897474694407E-2</c:v>
                </c:pt>
                <c:pt idx="2348">
                  <c:v>1.7611438703630914E-2</c:v>
                </c:pt>
                <c:pt idx="2349">
                  <c:v>1.7606989918314574E-2</c:v>
                </c:pt>
                <c:pt idx="2350">
                  <c:v>1.7602551118614865E-2</c:v>
                </c:pt>
                <c:pt idx="2351">
                  <c:v>1.7598122304399517E-2</c:v>
                </c:pt>
                <c:pt idx="2352">
                  <c:v>1.7593366229661504E-2</c:v>
                </c:pt>
                <c:pt idx="2353">
                  <c:v>1.7589294631900714E-2</c:v>
                </c:pt>
                <c:pt idx="2354">
                  <c:v>1.7584895773356233E-2</c:v>
                </c:pt>
                <c:pt idx="2355">
                  <c:v>1.7580506899774501E-2</c:v>
                </c:pt>
                <c:pt idx="2356">
                  <c:v>1.7575784726145079E-2</c:v>
                </c:pt>
                <c:pt idx="2357">
                  <c:v>1.7571759106981628E-2</c:v>
                </c:pt>
                <c:pt idx="2358">
                  <c:v>1.7567400187511673E-2</c:v>
                </c:pt>
                <c:pt idx="2359">
                  <c:v>1.7563051252487933E-2</c:v>
                </c:pt>
                <c:pt idx="2360">
                  <c:v>1.7558828856009727E-2</c:v>
                </c:pt>
                <c:pt idx="2361">
                  <c:v>1.7551679578452273E-2</c:v>
                </c:pt>
                <c:pt idx="2362">
                  <c:v>1.7547365286184391E-2</c:v>
                </c:pt>
                <c:pt idx="2363">
                  <c:v>1.7543060976743519E-2</c:v>
                </c:pt>
                <c:pt idx="2364">
                  <c:v>1.7538766650003534E-2</c:v>
                </c:pt>
                <c:pt idx="2365">
                  <c:v>1.7534482305837651E-2</c:v>
                </c:pt>
                <c:pt idx="2366">
                  <c:v>1.7530207944120191E-2</c:v>
                </c:pt>
                <c:pt idx="2367">
                  <c:v>1.7525943564725699E-2</c:v>
                </c:pt>
                <c:pt idx="2368">
                  <c:v>1.752168916752872E-2</c:v>
                </c:pt>
                <c:pt idx="2369">
                  <c:v>1.7517444752404243E-2</c:v>
                </c:pt>
                <c:pt idx="2370">
                  <c:v>1.7513210319227035E-2</c:v>
                </c:pt>
                <c:pt idx="2371">
                  <c:v>1.7508985867873195E-2</c:v>
                </c:pt>
                <c:pt idx="2372">
                  <c:v>1.7504771398218377E-2</c:v>
                </c:pt>
                <c:pt idx="2373">
                  <c:v>1.750056691013846E-2</c:v>
                </c:pt>
                <c:pt idx="2374">
                  <c:v>1.7496372403510208E-2</c:v>
                </c:pt>
                <c:pt idx="2375">
                  <c:v>1.7492187878209942E-2</c:v>
                </c:pt>
                <c:pt idx="2376">
                  <c:v>1.7488013334114871E-2</c:v>
                </c:pt>
                <c:pt idx="2377">
                  <c:v>1.7483848771102428E-2</c:v>
                </c:pt>
                <c:pt idx="2378">
                  <c:v>1.7479694189050043E-2</c:v>
                </c:pt>
                <c:pt idx="2379">
                  <c:v>1.7475549587835593E-2</c:v>
                </c:pt>
                <c:pt idx="2380">
                  <c:v>1.7471414967337173E-2</c:v>
                </c:pt>
                <c:pt idx="2381">
                  <c:v>1.7467290327433549E-2</c:v>
                </c:pt>
                <c:pt idx="2382">
                  <c:v>1.7463175668003039E-2</c:v>
                </c:pt>
                <c:pt idx="2383">
                  <c:v>1.7459070988924852E-2</c:v>
                </c:pt>
                <c:pt idx="2384">
                  <c:v>1.7454976290078639E-2</c:v>
                </c:pt>
                <c:pt idx="2385">
                  <c:v>1.7450891571343385E-2</c:v>
                </c:pt>
                <c:pt idx="2386">
                  <c:v>1.7446816832599854E-2</c:v>
                </c:pt>
                <c:pt idx="2387">
                  <c:v>1.7442752073727696E-2</c:v>
                </c:pt>
                <c:pt idx="2388">
                  <c:v>1.7438697294607453E-2</c:v>
                </c:pt>
                <c:pt idx="2389">
                  <c:v>1.7434652495120329E-2</c:v>
                </c:pt>
                <c:pt idx="2390">
                  <c:v>1.7430617675146864E-2</c:v>
                </c:pt>
                <c:pt idx="2391">
                  <c:v>1.7426592834569155E-2</c:v>
                </c:pt>
                <c:pt idx="2392">
                  <c:v>1.7422577973268183E-2</c:v>
                </c:pt>
                <c:pt idx="2393">
                  <c:v>1.7418573091126266E-2</c:v>
                </c:pt>
                <c:pt idx="2394">
                  <c:v>1.741457818802572E-2</c:v>
                </c:pt>
                <c:pt idx="2395">
                  <c:v>1.7410593263849083E-2</c:v>
                </c:pt>
                <c:pt idx="2396">
                  <c:v>1.7406618318479339E-2</c:v>
                </c:pt>
                <c:pt idx="2397">
                  <c:v>1.7402653351799247E-2</c:v>
                </c:pt>
                <c:pt idx="2398">
                  <c:v>1.7398698363692899E-2</c:v>
                </c:pt>
                <c:pt idx="2399">
                  <c:v>1.7394753354043502E-2</c:v>
                </c:pt>
                <c:pt idx="2400">
                  <c:v>1.7390818322735369E-2</c:v>
                </c:pt>
                <c:pt idx="2401">
                  <c:v>1.7386893269652814E-2</c:v>
                </c:pt>
                <c:pt idx="2402">
                  <c:v>1.7382978194679932E-2</c:v>
                </c:pt>
                <c:pt idx="2403">
                  <c:v>1.7379073097702591E-2</c:v>
                </c:pt>
                <c:pt idx="2404">
                  <c:v>1.7375177978605327E-2</c:v>
                </c:pt>
                <c:pt idx="2405">
                  <c:v>1.7371292837274233E-2</c:v>
                </c:pt>
                <c:pt idx="2406">
                  <c:v>1.7367417673594288E-2</c:v>
                </c:pt>
                <c:pt idx="2407">
                  <c:v>1.736355248745225E-2</c:v>
                </c:pt>
                <c:pt idx="2408">
                  <c:v>1.7359697278734432E-2</c:v>
                </c:pt>
                <c:pt idx="2409">
                  <c:v>1.7355852047327147E-2</c:v>
                </c:pt>
                <c:pt idx="2410">
                  <c:v>1.7352016793117819E-2</c:v>
                </c:pt>
                <c:pt idx="2411">
                  <c:v>1.7348191515993205E-2</c:v>
                </c:pt>
                <c:pt idx="2412">
                  <c:v>1.7344376215841617E-2</c:v>
                </c:pt>
                <c:pt idx="2413">
                  <c:v>1.7340570892550478E-2</c:v>
                </c:pt>
                <c:pt idx="2414">
                  <c:v>1.7336775546007654E-2</c:v>
                </c:pt>
                <c:pt idx="2415">
                  <c:v>1.7332990176102125E-2</c:v>
                </c:pt>
                <c:pt idx="2416">
                  <c:v>1.7329214782722202E-2</c:v>
                </c:pt>
                <c:pt idx="2417">
                  <c:v>1.7325449365757528E-2</c:v>
                </c:pt>
                <c:pt idx="2418">
                  <c:v>1.7321693925096637E-2</c:v>
                </c:pt>
                <c:pt idx="2419">
                  <c:v>1.7317948460629617E-2</c:v>
                </c:pt>
                <c:pt idx="2420">
                  <c:v>1.7314212972246112E-2</c:v>
                </c:pt>
                <c:pt idx="2421">
                  <c:v>1.7310487459836654E-2</c:v>
                </c:pt>
                <c:pt idx="2422">
                  <c:v>1.7306771923291553E-2</c:v>
                </c:pt>
                <c:pt idx="2423">
                  <c:v>1.7303066362501784E-2</c:v>
                </c:pt>
                <c:pt idx="2424">
                  <c:v>1.7299370777358103E-2</c:v>
                </c:pt>
                <c:pt idx="2425">
                  <c:v>1.7295685167752373E-2</c:v>
                </c:pt>
                <c:pt idx="2426">
                  <c:v>1.7292009533575792E-2</c:v>
                </c:pt>
                <c:pt idx="2427">
                  <c:v>1.7288343874720669E-2</c:v>
                </c:pt>
                <c:pt idx="2428">
                  <c:v>1.7284688191078867E-2</c:v>
                </c:pt>
                <c:pt idx="2429">
                  <c:v>1.7281042482543585E-2</c:v>
                </c:pt>
                <c:pt idx="2430">
                  <c:v>1.7277406749006907E-2</c:v>
                </c:pt>
                <c:pt idx="2431">
                  <c:v>1.7273780990362475E-2</c:v>
                </c:pt>
                <c:pt idx="2432">
                  <c:v>1.7270165206503707E-2</c:v>
                </c:pt>
                <c:pt idx="2433">
                  <c:v>1.7266559397324022E-2</c:v>
                </c:pt>
                <c:pt idx="2434">
                  <c:v>1.7262963562717948E-2</c:v>
                </c:pt>
                <c:pt idx="2435">
                  <c:v>1.7259377702579126E-2</c:v>
                </c:pt>
                <c:pt idx="2436">
                  <c:v>1.7255801816802974E-2</c:v>
                </c:pt>
                <c:pt idx="2437">
                  <c:v>1.7252235905283575E-2</c:v>
                </c:pt>
                <c:pt idx="2438">
                  <c:v>1.7248679967916791E-2</c:v>
                </c:pt>
                <c:pt idx="2439">
                  <c:v>1.7245134039471699E-2</c:v>
                </c:pt>
                <c:pt idx="2440">
                  <c:v>1.7241598294214677E-2</c:v>
                </c:pt>
                <c:pt idx="2441">
                  <c:v>1.7238072941282434E-2</c:v>
                </c:pt>
                <c:pt idx="2442">
                  <c:v>1.7234558189810345E-2</c:v>
                </c:pt>
                <c:pt idx="2443">
                  <c:v>1.7231054248930677E-2</c:v>
                </c:pt>
                <c:pt idx="2444">
                  <c:v>1.7227561327773033E-2</c:v>
                </c:pt>
                <c:pt idx="2445">
                  <c:v>1.7224079635465239E-2</c:v>
                </c:pt>
                <c:pt idx="2446">
                  <c:v>1.7220609381131347E-2</c:v>
                </c:pt>
                <c:pt idx="2447">
                  <c:v>1.7217150773894074E-2</c:v>
                </c:pt>
                <c:pt idx="2448">
                  <c:v>1.7213704022872811E-2</c:v>
                </c:pt>
                <c:pt idx="2449">
                  <c:v>1.7210269337185613E-2</c:v>
                </c:pt>
                <c:pt idx="2450">
                  <c:v>1.7206846925946984E-2</c:v>
                </c:pt>
                <c:pt idx="2451">
                  <c:v>1.7203436998270094E-2</c:v>
                </c:pt>
                <c:pt idx="2452">
                  <c:v>1.7200039763264785E-2</c:v>
                </c:pt>
                <c:pt idx="2453">
                  <c:v>1.7196655430039343E-2</c:v>
                </c:pt>
                <c:pt idx="2454">
                  <c:v>1.7193284207698944E-2</c:v>
                </c:pt>
                <c:pt idx="2455">
                  <c:v>1.7189926305347658E-2</c:v>
                </c:pt>
                <c:pt idx="2456">
                  <c:v>1.7186581932085998E-2</c:v>
                </c:pt>
                <c:pt idx="2457">
                  <c:v>1.7183251297013369E-2</c:v>
                </c:pt>
                <c:pt idx="2458">
                  <c:v>1.7179934609226066E-2</c:v>
                </c:pt>
                <c:pt idx="2459">
                  <c:v>1.7176632077819276E-2</c:v>
                </c:pt>
                <c:pt idx="2460">
                  <c:v>1.7173520115212511E-2</c:v>
                </c:pt>
                <c:pt idx="2461">
                  <c:v>1.7170247611501953E-2</c:v>
                </c:pt>
                <c:pt idx="2462">
                  <c:v>1.7166989908809969E-2</c:v>
                </c:pt>
                <c:pt idx="2463">
                  <c:v>1.7163747215661104E-2</c:v>
                </c:pt>
                <c:pt idx="2464">
                  <c:v>1.7160519740576592E-2</c:v>
                </c:pt>
                <c:pt idx="2465">
                  <c:v>1.7157307692076337E-2</c:v>
                </c:pt>
                <c:pt idx="2466">
                  <c:v>1.7154111278677799E-2</c:v>
                </c:pt>
                <c:pt idx="2467">
                  <c:v>1.7150930708897782E-2</c:v>
                </c:pt>
                <c:pt idx="2468">
                  <c:v>1.7147766191249546E-2</c:v>
                </c:pt>
                <c:pt idx="2469">
                  <c:v>1.7144617934245241E-2</c:v>
                </c:pt>
                <c:pt idx="2470">
                  <c:v>1.7141486146395466E-2</c:v>
                </c:pt>
                <c:pt idx="2471">
                  <c:v>1.7138371036209271E-2</c:v>
                </c:pt>
                <c:pt idx="2472">
                  <c:v>1.713527281219239E-2</c:v>
                </c:pt>
                <c:pt idx="2473">
                  <c:v>1.713219168285077E-2</c:v>
                </c:pt>
                <c:pt idx="2474">
                  <c:v>1.7129127856688152E-2</c:v>
                </c:pt>
                <c:pt idx="2475">
                  <c:v>1.712608154220539E-2</c:v>
                </c:pt>
                <c:pt idx="2476">
                  <c:v>1.7123052947903117E-2</c:v>
                </c:pt>
                <c:pt idx="2477">
                  <c:v>1.7120042282280205E-2</c:v>
                </c:pt>
                <c:pt idx="2478">
                  <c:v>1.71170497538333E-2</c:v>
                </c:pt>
                <c:pt idx="2479">
                  <c:v>1.7114075571058169E-2</c:v>
                </c:pt>
                <c:pt idx="2480">
                  <c:v>1.7111119942449026E-2</c:v>
                </c:pt>
                <c:pt idx="2481">
                  <c:v>1.7108183076498754E-2</c:v>
                </c:pt>
                <c:pt idx="2482">
                  <c:v>1.7105265181698252E-2</c:v>
                </c:pt>
                <c:pt idx="2483">
                  <c:v>1.710236646653774E-2</c:v>
                </c:pt>
                <c:pt idx="2484">
                  <c:v>1.7099487139505685E-2</c:v>
                </c:pt>
                <c:pt idx="2485">
                  <c:v>1.7096627409090317E-2</c:v>
                </c:pt>
                <c:pt idx="2486">
                  <c:v>1.7093787483776771E-2</c:v>
                </c:pt>
                <c:pt idx="2487">
                  <c:v>1.7090967572050187E-2</c:v>
                </c:pt>
                <c:pt idx="2488">
                  <c:v>1.7088167882395477E-2</c:v>
                </c:pt>
                <c:pt idx="2489">
                  <c:v>1.7085388623294232E-2</c:v>
                </c:pt>
                <c:pt idx="2490">
                  <c:v>1.7082630003228488E-2</c:v>
                </c:pt>
                <c:pt idx="2491">
                  <c:v>1.7079892208780072E-2</c:v>
                </c:pt>
                <c:pt idx="2492">
                  <c:v>1.7077175291385027E-2</c:v>
                </c:pt>
                <c:pt idx="2493">
                  <c:v>1.7074479250976698E-2</c:v>
                </c:pt>
                <c:pt idx="2494">
                  <c:v>1.7071804087388568E-2</c:v>
                </c:pt>
                <c:pt idx="2495">
                  <c:v>1.7069149800455662E-2</c:v>
                </c:pt>
                <c:pt idx="2496">
                  <c:v>1.7066516390014781E-2</c:v>
                </c:pt>
                <c:pt idx="2497">
                  <c:v>1.7063903855902285E-2</c:v>
                </c:pt>
                <c:pt idx="2498">
                  <c:v>1.7061312197957187E-2</c:v>
                </c:pt>
                <c:pt idx="2499">
                  <c:v>1.7058741416020051E-2</c:v>
                </c:pt>
                <c:pt idx="2500">
                  <c:v>1.7056191509931661E-2</c:v>
                </c:pt>
                <c:pt idx="2501">
                  <c:v>1.7053662479534579E-2</c:v>
                </c:pt>
                <c:pt idx="2502">
                  <c:v>1.7051154324673135E-2</c:v>
                </c:pt>
                <c:pt idx="2503">
                  <c:v>1.7048313423655814E-2</c:v>
                </c:pt>
                <c:pt idx="2504">
                  <c:v>1.7045850001564954E-2</c:v>
                </c:pt>
                <c:pt idx="2505">
                  <c:v>1.704340745452677E-2</c:v>
                </c:pt>
                <c:pt idx="2506">
                  <c:v>1.7040985782390911E-2</c:v>
                </c:pt>
                <c:pt idx="2507">
                  <c:v>1.7038584985008123E-2</c:v>
                </c:pt>
                <c:pt idx="2508">
                  <c:v>1.7036205062229824E-2</c:v>
                </c:pt>
                <c:pt idx="2509">
                  <c:v>1.7033846013909424E-2</c:v>
                </c:pt>
                <c:pt idx="2510">
                  <c:v>1.703150783990099E-2</c:v>
                </c:pt>
                <c:pt idx="2511">
                  <c:v>1.7029190540060371E-2</c:v>
                </c:pt>
                <c:pt idx="2512">
                  <c:v>1.7026649576691977E-2</c:v>
                </c:pt>
                <c:pt idx="2513">
                  <c:v>1.7024372639118157E-2</c:v>
                </c:pt>
                <c:pt idx="2514">
                  <c:v>1.7022116574317181E-2</c:v>
                </c:pt>
                <c:pt idx="2515">
                  <c:v>1.701988138215027E-2</c:v>
                </c:pt>
                <c:pt idx="2516">
                  <c:v>1.701766706247998E-2</c:v>
                </c:pt>
                <c:pt idx="2517">
                  <c:v>1.7015473615169752E-2</c:v>
                </c:pt>
                <c:pt idx="2518">
                  <c:v>1.7013301040084805E-2</c:v>
                </c:pt>
                <c:pt idx="2519">
                  <c:v>1.7011149337091469E-2</c:v>
                </c:pt>
                <c:pt idx="2520">
                  <c:v>1.7009018506056961E-2</c:v>
                </c:pt>
                <c:pt idx="2521">
                  <c:v>1.7006908546850275E-2</c:v>
                </c:pt>
                <c:pt idx="2522">
                  <c:v>1.7004819459341514E-2</c:v>
                </c:pt>
                <c:pt idx="2523">
                  <c:v>1.7002751243401892E-2</c:v>
                </c:pt>
                <c:pt idx="2524">
                  <c:v>1.7000703898904401E-2</c:v>
                </c:pt>
                <c:pt idx="2525">
                  <c:v>1.6998677425723141E-2</c:v>
                </c:pt>
                <c:pt idx="2526">
                  <c:v>1.69966718237331E-2</c:v>
                </c:pt>
                <c:pt idx="2527">
                  <c:v>1.6994687092810379E-2</c:v>
                </c:pt>
                <c:pt idx="2528">
                  <c:v>1.6992723232833518E-2</c:v>
                </c:pt>
                <c:pt idx="2529">
                  <c:v>1.699078024368128E-2</c:v>
                </c:pt>
                <c:pt idx="2530">
                  <c:v>1.6988858125234207E-2</c:v>
                </c:pt>
                <c:pt idx="2531">
                  <c:v>1.6986956877373727E-2</c:v>
                </c:pt>
                <c:pt idx="2532">
                  <c:v>1.6985076499983265E-2</c:v>
                </c:pt>
                <c:pt idx="2533">
                  <c:v>1.698321699294647E-2</c:v>
                </c:pt>
                <c:pt idx="2534">
                  <c:v>1.6981378356149213E-2</c:v>
                </c:pt>
                <c:pt idx="2535">
                  <c:v>1.6979560589478249E-2</c:v>
                </c:pt>
                <c:pt idx="2536">
                  <c:v>1.6977763692822112E-2</c:v>
                </c:pt>
                <c:pt idx="2537">
                  <c:v>1.6975987666069114E-2</c:v>
                </c:pt>
                <c:pt idx="2538">
                  <c:v>1.697423250911112E-2</c:v>
                </c:pt>
                <c:pt idx="2539">
                  <c:v>1.6972498221839327E-2</c:v>
                </c:pt>
                <c:pt idx="2540">
                  <c:v>1.6970784804147376E-2</c:v>
                </c:pt>
                <c:pt idx="2541">
                  <c:v>1.6969092255929352E-2</c:v>
                </c:pt>
                <c:pt idx="2542">
                  <c:v>1.696742057708156E-2</c:v>
                </c:pt>
                <c:pt idx="2543">
                  <c:v>1.6965769767500749E-2</c:v>
                </c:pt>
                <c:pt idx="2544">
                  <c:v>1.6964139827085223E-2</c:v>
                </c:pt>
                <c:pt idx="2545">
                  <c:v>1.6962530755735283E-2</c:v>
                </c:pt>
                <c:pt idx="2546">
                  <c:v>1.6960942553351011E-2</c:v>
                </c:pt>
                <c:pt idx="2547">
                  <c:v>1.6959375219835149E-2</c:v>
                </c:pt>
                <c:pt idx="2548">
                  <c:v>1.6957828755091553E-2</c:v>
                </c:pt>
                <c:pt idx="2549">
                  <c:v>1.69563031590243E-2</c:v>
                </c:pt>
                <c:pt idx="2550">
                  <c:v>1.6954798431539908E-2</c:v>
                </c:pt>
                <c:pt idx="2551">
                  <c:v>1.6953314572545342E-2</c:v>
                </c:pt>
                <c:pt idx="2552">
                  <c:v>1.6951851581949562E-2</c:v>
                </c:pt>
                <c:pt idx="2553">
                  <c:v>1.6950409459662641E-2</c:v>
                </c:pt>
                <c:pt idx="2554">
                  <c:v>1.6948988205595761E-2</c:v>
                </c:pt>
                <c:pt idx="2555">
                  <c:v>1.6947587819661214E-2</c:v>
                </c:pt>
                <c:pt idx="2556">
                  <c:v>1.6946208301772625E-2</c:v>
                </c:pt>
                <c:pt idx="2557">
                  <c:v>1.6944849651845617E-2</c:v>
                </c:pt>
                <c:pt idx="2558">
                  <c:v>1.6943511869796479E-2</c:v>
                </c:pt>
                <c:pt idx="2559">
                  <c:v>1.6942194955542611E-2</c:v>
                </c:pt>
                <c:pt idx="2560">
                  <c:v>1.6940898909002744E-2</c:v>
                </c:pt>
                <c:pt idx="2561">
                  <c:v>1.693962373009783E-2</c:v>
                </c:pt>
                <c:pt idx="2562">
                  <c:v>1.69383694187486E-2</c:v>
                </c:pt>
                <c:pt idx="2563">
                  <c:v>1.6937135974878226E-2</c:v>
                </c:pt>
                <c:pt idx="2564">
                  <c:v>1.6935923398410324E-2</c:v>
                </c:pt>
                <c:pt idx="2565">
                  <c:v>1.6934731689271176E-2</c:v>
                </c:pt>
                <c:pt idx="2566">
                  <c:v>1.6933560847386842E-2</c:v>
                </c:pt>
                <c:pt idx="2567">
                  <c:v>1.6932410872684933E-2</c:v>
                </c:pt>
                <c:pt idx="2568">
                  <c:v>1.6931281765095285E-2</c:v>
                </c:pt>
                <c:pt idx="2569">
                  <c:v>1.6930173524548175E-2</c:v>
                </c:pt>
                <c:pt idx="2570">
                  <c:v>1.6929086150975214E-2</c:v>
                </c:pt>
                <c:pt idx="2571">
                  <c:v>1.6928019644309567E-2</c:v>
                </c:pt>
                <c:pt idx="2572">
                  <c:v>1.6926974004485729E-2</c:v>
                </c:pt>
                <c:pt idx="2573">
                  <c:v>1.6925949231439308E-2</c:v>
                </c:pt>
                <c:pt idx="2574">
                  <c:v>1.6924945325107021E-2</c:v>
                </c:pt>
                <c:pt idx="2575">
                  <c:v>1.6923962285426919E-2</c:v>
                </c:pt>
                <c:pt idx="2576">
                  <c:v>1.6923000112339048E-2</c:v>
                </c:pt>
                <c:pt idx="2577">
                  <c:v>1.6922058805784124E-2</c:v>
                </c:pt>
                <c:pt idx="2578">
                  <c:v>1.6921138365703303E-2</c:v>
                </c:pt>
                <c:pt idx="2579">
                  <c:v>1.6920238792041076E-2</c:v>
                </c:pt>
                <c:pt idx="2580">
                  <c:v>1.6919360084741264E-2</c:v>
                </c:pt>
                <c:pt idx="2581">
                  <c:v>1.6918502243750577E-2</c:v>
                </c:pt>
                <c:pt idx="2582">
                  <c:v>1.6917665269015281E-2</c:v>
                </c:pt>
                <c:pt idx="2583">
                  <c:v>1.6916849160484526E-2</c:v>
                </c:pt>
                <c:pt idx="2584">
                  <c:v>1.6916053918107909E-2</c:v>
                </c:pt>
                <c:pt idx="2585">
                  <c:v>1.6915279541836137E-2</c:v>
                </c:pt>
                <c:pt idx="2586">
                  <c:v>1.6914526031622135E-2</c:v>
                </c:pt>
                <c:pt idx="2587">
                  <c:v>1.6913793387419052E-2</c:v>
                </c:pt>
                <c:pt idx="2588">
                  <c:v>1.6913081609181813E-2</c:v>
                </c:pt>
                <c:pt idx="2589">
                  <c:v>1.6912390696866897E-2</c:v>
                </c:pt>
                <c:pt idx="2590">
                  <c:v>1.6911720650431894E-2</c:v>
                </c:pt>
                <c:pt idx="2591">
                  <c:v>1.6911071469834837E-2</c:v>
                </c:pt>
                <c:pt idx="2592">
                  <c:v>1.6910443155036425E-2</c:v>
                </c:pt>
                <c:pt idx="2593">
                  <c:v>1.69098357059978E-2</c:v>
                </c:pt>
                <c:pt idx="2594">
                  <c:v>1.6909249122681214E-2</c:v>
                </c:pt>
                <c:pt idx="2595">
                  <c:v>1.6908683405051361E-2</c:v>
                </c:pt>
                <c:pt idx="2596">
                  <c:v>1.6908138553072494E-2</c:v>
                </c:pt>
                <c:pt idx="2597">
                  <c:v>1.6907614566711748E-2</c:v>
                </c:pt>
                <c:pt idx="2598">
                  <c:v>1.6907111445936707E-2</c:v>
                </c:pt>
                <c:pt idx="2599">
                  <c:v>1.690662919071606E-2</c:v>
                </c:pt>
                <c:pt idx="2600">
                  <c:v>1.6906167801020722E-2</c:v>
                </c:pt>
                <c:pt idx="2601">
                  <c:v>1.6905727276821825E-2</c:v>
                </c:pt>
                <c:pt idx="2602">
                  <c:v>1.690530761809228E-2</c:v>
                </c:pt>
                <c:pt idx="2603">
                  <c:v>1.6904908824806331E-2</c:v>
                </c:pt>
                <c:pt idx="2604">
                  <c:v>1.6904530896939773E-2</c:v>
                </c:pt>
                <c:pt idx="2605">
                  <c:v>1.690417383446885E-2</c:v>
                </c:pt>
                <c:pt idx="2606">
                  <c:v>1.6903837637371799E-2</c:v>
                </c:pt>
                <c:pt idx="2607">
                  <c:v>1.6903478961528773E-2</c:v>
                </c:pt>
                <c:pt idx="2608">
                  <c:v>1.6903187475879156E-2</c:v>
                </c:pt>
                <c:pt idx="2609">
                  <c:v>1.6902916855542571E-2</c:v>
                </c:pt>
                <c:pt idx="2610">
                  <c:v>1.6902667100502367E-2</c:v>
                </c:pt>
                <c:pt idx="2611">
                  <c:v>1.690243821074322E-2</c:v>
                </c:pt>
                <c:pt idx="2612">
                  <c:v>1.6902230186251366E-2</c:v>
                </c:pt>
                <c:pt idx="2613">
                  <c:v>1.690204302701348E-2</c:v>
                </c:pt>
                <c:pt idx="2614">
                  <c:v>1.6901876733018462E-2</c:v>
                </c:pt>
                <c:pt idx="2615">
                  <c:v>1.6901731304255652E-2</c:v>
                </c:pt>
                <c:pt idx="2616">
                  <c:v>1.6901606740716613E-2</c:v>
                </c:pt>
                <c:pt idx="2617">
                  <c:v>1.6901503042393129E-2</c:v>
                </c:pt>
                <c:pt idx="2618">
                  <c:v>1.6901420209279205E-2</c:v>
                </c:pt>
                <c:pt idx="2619">
                  <c:v>1.6901358241369735E-2</c:v>
                </c:pt>
                <c:pt idx="2620">
                  <c:v>1.6900917333303948E-2</c:v>
                </c:pt>
                <c:pt idx="2621">
                  <c:v>1.6901296901149498E-2</c:v>
                </c:pt>
                <c:pt idx="2622">
                  <c:v>1.6901297528834958E-2</c:v>
                </c:pt>
                <c:pt idx="2623">
                  <c:v>1.6901319021717542E-2</c:v>
                </c:pt>
                <c:pt idx="2624">
                  <c:v>1.6901361379798141E-2</c:v>
                </c:pt>
                <c:pt idx="2625">
                  <c:v>1.6901424603079418E-2</c:v>
                </c:pt>
                <c:pt idx="2626">
                  <c:v>1.690150869156537E-2</c:v>
                </c:pt>
                <c:pt idx="2627">
                  <c:v>1.6901613645261104E-2</c:v>
                </c:pt>
                <c:pt idx="2628">
                  <c:v>1.690173946417306E-2</c:v>
                </c:pt>
                <c:pt idx="2629">
                  <c:v>1.6901886148309009E-2</c:v>
                </c:pt>
                <c:pt idx="2630">
                  <c:v>1.6902053697678054E-2</c:v>
                </c:pt>
                <c:pt idx="2631">
                  <c:v>1.6902242112290189E-2</c:v>
                </c:pt>
                <c:pt idx="2632">
                  <c:v>1.6902451392157625E-2</c:v>
                </c:pt>
                <c:pt idx="2633">
                  <c:v>1.6902681537292796E-2</c:v>
                </c:pt>
                <c:pt idx="2634">
                  <c:v>1.6902932547709693E-2</c:v>
                </c:pt>
                <c:pt idx="2635">
                  <c:v>1.6903204423424079E-2</c:v>
                </c:pt>
                <c:pt idx="2636">
                  <c:v>1.690349716445283E-2</c:v>
                </c:pt>
                <c:pt idx="2637">
                  <c:v>1.690381077081371E-2</c:v>
                </c:pt>
                <c:pt idx="2638">
                  <c:v>1.6904145242526036E-2</c:v>
                </c:pt>
                <c:pt idx="2639">
                  <c:v>1.690450057961046E-2</c:v>
                </c:pt>
                <c:pt idx="2640">
                  <c:v>1.6904876782088962E-2</c:v>
                </c:pt>
                <c:pt idx="2641">
                  <c:v>1.6905273849984415E-2</c:v>
                </c:pt>
                <c:pt idx="2642">
                  <c:v>1.6905691783321242E-2</c:v>
                </c:pt>
                <c:pt idx="2643">
                  <c:v>1.6906130582125645E-2</c:v>
                </c:pt>
                <c:pt idx="2644">
                  <c:v>1.6906590246424269E-2</c:v>
                </c:pt>
                <c:pt idx="2645">
                  <c:v>1.6907070776245314E-2</c:v>
                </c:pt>
                <c:pt idx="2646">
                  <c:v>1.6907572171618757E-2</c:v>
                </c:pt>
                <c:pt idx="2647">
                  <c:v>1.6908094432575016E-2</c:v>
                </c:pt>
                <c:pt idx="2648">
                  <c:v>1.6908637559146955E-2</c:v>
                </c:pt>
                <c:pt idx="2649">
                  <c:v>1.6909201551366992E-2</c:v>
                </c:pt>
                <c:pt idx="2650">
                  <c:v>1.6909786409270433E-2</c:v>
                </c:pt>
                <c:pt idx="2651">
                  <c:v>1.691039213289347E-2</c:v>
                </c:pt>
                <c:pt idx="2652">
                  <c:v>1.6911018722272741E-2</c:v>
                </c:pt>
                <c:pt idx="2653">
                  <c:v>1.6911666177447326E-2</c:v>
                </c:pt>
                <c:pt idx="2654">
                  <c:v>1.6912334498457193E-2</c:v>
                </c:pt>
                <c:pt idx="2655">
                  <c:v>1.6913023685342976E-2</c:v>
                </c:pt>
                <c:pt idx="2656">
                  <c:v>1.6913733738147307E-2</c:v>
                </c:pt>
                <c:pt idx="2657">
                  <c:v>1.6914464656914152E-2</c:v>
                </c:pt>
                <c:pt idx="2658">
                  <c:v>1.6915216441688363E-2</c:v>
                </c:pt>
                <c:pt idx="2659">
                  <c:v>1.6917019295746252E-2</c:v>
                </c:pt>
                <c:pt idx="2660">
                  <c:v>1.6917818847937843E-2</c:v>
                </c:pt>
                <c:pt idx="2661">
                  <c:v>1.6918639268215765E-2</c:v>
                </c:pt>
                <c:pt idx="2662">
                  <c:v>1.6919480556631037E-2</c:v>
                </c:pt>
                <c:pt idx="2663">
                  <c:v>1.692034271323533E-2</c:v>
                </c:pt>
                <c:pt idx="2664">
                  <c:v>1.6919825860893641E-2</c:v>
                </c:pt>
                <c:pt idx="2665">
                  <c:v>1.6922129631226308E-2</c:v>
                </c:pt>
                <c:pt idx="2666">
                  <c:v>1.6923054392723624E-2</c:v>
                </c:pt>
                <c:pt idx="2667">
                  <c:v>1.6924000022631683E-2</c:v>
                </c:pt>
                <c:pt idx="2668">
                  <c:v>1.6923548243038766E-2</c:v>
                </c:pt>
                <c:pt idx="2669">
                  <c:v>1.692595388791367E-2</c:v>
                </c:pt>
                <c:pt idx="2670">
                  <c:v>1.6926962123409058E-2</c:v>
                </c:pt>
                <c:pt idx="2671">
                  <c:v>1.6927991227556557E-2</c:v>
                </c:pt>
                <c:pt idx="2672">
                  <c:v>1.6929170604315411E-2</c:v>
                </c:pt>
                <c:pt idx="2673">
                  <c:v>1.6930251830630672E-2</c:v>
                </c:pt>
                <c:pt idx="2674">
                  <c:v>1.6931353924863658E-2</c:v>
                </c:pt>
                <c:pt idx="2675">
                  <c:v>1.6932476887082132E-2</c:v>
                </c:pt>
                <c:pt idx="2676">
                  <c:v>1.6933620717355404E-2</c:v>
                </c:pt>
                <c:pt idx="2677">
                  <c:v>1.6934785415754335E-2</c:v>
                </c:pt>
                <c:pt idx="2678">
                  <c:v>1.6935970982350449E-2</c:v>
                </c:pt>
                <c:pt idx="2679">
                  <c:v>1.6937177417217262E-2</c:v>
                </c:pt>
                <c:pt idx="2680">
                  <c:v>1.6938404720428957E-2</c:v>
                </c:pt>
                <c:pt idx="2681">
                  <c:v>1.6939652892061265E-2</c:v>
                </c:pt>
                <c:pt idx="2682">
                  <c:v>1.6940921932191912E-2</c:v>
                </c:pt>
                <c:pt idx="2683">
                  <c:v>1.6942211840898398E-2</c:v>
                </c:pt>
                <c:pt idx="2684">
                  <c:v>1.6943522618260664E-2</c:v>
                </c:pt>
                <c:pt idx="2685">
                  <c:v>1.6944854264359537E-2</c:v>
                </c:pt>
                <c:pt idx="2686">
                  <c:v>1.6946206779277391E-2</c:v>
                </c:pt>
                <c:pt idx="2687">
                  <c:v>1.6947580163097706E-2</c:v>
                </c:pt>
                <c:pt idx="2688">
                  <c:v>1.6948974415904851E-2</c:v>
                </c:pt>
                <c:pt idx="2689">
                  <c:v>1.6950389537785406E-2</c:v>
                </c:pt>
                <c:pt idx="2690">
                  <c:v>1.6951825528826625E-2</c:v>
                </c:pt>
                <c:pt idx="2691">
                  <c:v>1.6953282389116853E-2</c:v>
                </c:pt>
                <c:pt idx="2692">
                  <c:v>1.6954760118745998E-2</c:v>
                </c:pt>
                <c:pt idx="2693">
                  <c:v>1.6956258717805955E-2</c:v>
                </c:pt>
                <c:pt idx="2694">
                  <c:v>1.6957778186388623E-2</c:v>
                </c:pt>
                <c:pt idx="2695">
                  <c:v>1.6959318524587447E-2</c:v>
                </c:pt>
                <c:pt idx="2696">
                  <c:v>1.6960879732498532E-2</c:v>
                </c:pt>
                <c:pt idx="2697">
                  <c:v>1.696246181021754E-2</c:v>
                </c:pt>
                <c:pt idx="2698">
                  <c:v>1.6964064757842123E-2</c:v>
                </c:pt>
                <c:pt idx="2699">
                  <c:v>1.696568857547149E-2</c:v>
                </c:pt>
                <c:pt idx="2700">
                  <c:v>1.69673332632055E-2</c:v>
                </c:pt>
                <c:pt idx="2701">
                  <c:v>1.6968998821146244E-2</c:v>
                </c:pt>
                <c:pt idx="2702">
                  <c:v>1.6970685249396024E-2</c:v>
                </c:pt>
                <c:pt idx="2703">
                  <c:v>1.6972392548059136E-2</c:v>
                </c:pt>
                <c:pt idx="2704">
                  <c:v>1.6974120717240766E-2</c:v>
                </c:pt>
                <c:pt idx="2705">
                  <c:v>1.6975869757048307E-2</c:v>
                </c:pt>
                <c:pt idx="2706">
                  <c:v>1.697763966758872E-2</c:v>
                </c:pt>
                <c:pt idx="2707">
                  <c:v>1.6979430448971832E-2</c:v>
                </c:pt>
                <c:pt idx="2708">
                  <c:v>1.6981242101308365E-2</c:v>
                </c:pt>
                <c:pt idx="2709">
                  <c:v>1.6983074624709479E-2</c:v>
                </c:pt>
                <c:pt idx="2710">
                  <c:v>1.6984928019289216E-2</c:v>
                </c:pt>
                <c:pt idx="2711">
                  <c:v>1.6986802285160953E-2</c:v>
                </c:pt>
                <c:pt idx="2712">
                  <c:v>1.6988697422441162E-2</c:v>
                </c:pt>
                <c:pt idx="2713">
                  <c:v>1.6990613431246325E-2</c:v>
                </c:pt>
                <c:pt idx="2714">
                  <c:v>1.699255031169469E-2</c:v>
                </c:pt>
                <c:pt idx="2715">
                  <c:v>1.699450806390649E-2</c:v>
                </c:pt>
                <c:pt idx="2716">
                  <c:v>1.6996486688001751E-2</c:v>
                </c:pt>
                <c:pt idx="2717">
                  <c:v>1.6998486184103372E-2</c:v>
                </c:pt>
                <c:pt idx="2718">
                  <c:v>1.7000506552334246E-2</c:v>
                </c:pt>
                <c:pt idx="2719">
                  <c:v>1.7002547792819268E-2</c:v>
                </c:pt>
                <c:pt idx="2720">
                  <c:v>1.7004055088738035E-2</c:v>
                </c:pt>
                <c:pt idx="2721">
                  <c:v>1.7006136487028423E-2</c:v>
                </c:pt>
                <c:pt idx="2722">
                  <c:v>1.7008238756968996E-2</c:v>
                </c:pt>
                <c:pt idx="2723">
                  <c:v>1.7010361898689652E-2</c:v>
                </c:pt>
                <c:pt idx="2724">
                  <c:v>1.7012505912320952E-2</c:v>
                </c:pt>
                <c:pt idx="2725">
                  <c:v>1.7014670797994347E-2</c:v>
                </c:pt>
                <c:pt idx="2726">
                  <c:v>1.7016856555843729E-2</c:v>
                </c:pt>
                <c:pt idx="2727">
                  <c:v>1.7019063186003436E-2</c:v>
                </c:pt>
                <c:pt idx="2728">
                  <c:v>1.7021290688609358E-2</c:v>
                </c:pt>
                <c:pt idx="2729">
                  <c:v>1.7023539063798498E-2</c:v>
                </c:pt>
                <c:pt idx="2730">
                  <c:v>1.7025808311709412E-2</c:v>
                </c:pt>
                <c:pt idx="2731">
                  <c:v>1.7028098432481542E-2</c:v>
                </c:pt>
                <c:pt idx="2732">
                  <c:v>1.703040942625611E-2</c:v>
                </c:pt>
                <c:pt idx="2733">
                  <c:v>1.7032741293175224E-2</c:v>
                </c:pt>
                <c:pt idx="2734">
                  <c:v>1.7035094033382769E-2</c:v>
                </c:pt>
                <c:pt idx="2735">
                  <c:v>1.7037467647023297E-2</c:v>
                </c:pt>
                <c:pt idx="2736">
                  <c:v>1.7039862134242911E-2</c:v>
                </c:pt>
                <c:pt idx="2737">
                  <c:v>1.7042277495189051E-2</c:v>
                </c:pt>
                <c:pt idx="2738">
                  <c:v>1.7044713730010486E-2</c:v>
                </c:pt>
                <c:pt idx="2739">
                  <c:v>1.7047170838857095E-2</c:v>
                </c:pt>
                <c:pt idx="2740">
                  <c:v>1.7049648821880092E-2</c:v>
                </c:pt>
                <c:pt idx="2741">
                  <c:v>1.7052147679232244E-2</c:v>
                </c:pt>
                <c:pt idx="2742">
                  <c:v>1.7054667411067204E-2</c:v>
                </c:pt>
                <c:pt idx="2743">
                  <c:v>1.7057208017540182E-2</c:v>
                </c:pt>
                <c:pt idx="2744">
                  <c:v>1.705976949880772E-2</c:v>
                </c:pt>
                <c:pt idx="2745">
                  <c:v>1.7062351855027025E-2</c:v>
                </c:pt>
                <c:pt idx="2746">
                  <c:v>1.7064955086357747E-2</c:v>
                </c:pt>
                <c:pt idx="2747">
                  <c:v>1.7067579192959315E-2</c:v>
                </c:pt>
                <c:pt idx="2748">
                  <c:v>1.7070224174994042E-2</c:v>
                </c:pt>
                <c:pt idx="2749">
                  <c:v>1.7072890032624466E-2</c:v>
                </c:pt>
                <c:pt idx="2750">
                  <c:v>1.7075576766014455E-2</c:v>
                </c:pt>
                <c:pt idx="2751">
                  <c:v>1.7078284375329877E-2</c:v>
                </c:pt>
                <c:pt idx="2752">
                  <c:v>1.7081012860737266E-2</c:v>
                </c:pt>
                <c:pt idx="2753">
                  <c:v>1.7083762222404264E-2</c:v>
                </c:pt>
                <c:pt idx="2754">
                  <c:v>1.7086532460500514E-2</c:v>
                </c:pt>
                <c:pt idx="2755">
                  <c:v>1.7089323575196547E-2</c:v>
                </c:pt>
                <c:pt idx="2756">
                  <c:v>1.709213556666378E-2</c:v>
                </c:pt>
                <c:pt idx="2757">
                  <c:v>1.7094968435075852E-2</c:v>
                </c:pt>
                <c:pt idx="2758">
                  <c:v>1.7097822180606848E-2</c:v>
                </c:pt>
                <c:pt idx="2759">
                  <c:v>1.7100696803432403E-2</c:v>
                </c:pt>
                <c:pt idx="2760">
                  <c:v>1.7103592303729931E-2</c:v>
                </c:pt>
                <c:pt idx="2761">
                  <c:v>1.7106508681677068E-2</c:v>
                </c:pt>
                <c:pt idx="2762">
                  <c:v>1.7109445937453671E-2</c:v>
                </c:pt>
                <c:pt idx="2763">
                  <c:v>1.7112828366119714E-2</c:v>
                </c:pt>
                <c:pt idx="2764">
                  <c:v>1.7115810360712969E-2</c:v>
                </c:pt>
                <c:pt idx="2765">
                  <c:v>1.7118813233708341E-2</c:v>
                </c:pt>
                <c:pt idx="2766">
                  <c:v>1.7121836985290573E-2</c:v>
                </c:pt>
                <c:pt idx="2767">
                  <c:v>1.7124881615646181E-2</c:v>
                </c:pt>
                <c:pt idx="2768">
                  <c:v>1.7127947124962351E-2</c:v>
                </c:pt>
                <c:pt idx="2769">
                  <c:v>1.7131033513427374E-2</c:v>
                </c:pt>
                <c:pt idx="2770">
                  <c:v>1.713414078123221E-2</c:v>
                </c:pt>
                <c:pt idx="2771">
                  <c:v>1.7137268928567373E-2</c:v>
                </c:pt>
                <c:pt idx="2772">
                  <c:v>1.714041795562582E-2</c:v>
                </c:pt>
                <c:pt idx="2773">
                  <c:v>1.7143587862601173E-2</c:v>
                </c:pt>
                <c:pt idx="2774">
                  <c:v>1.7146778649688832E-2</c:v>
                </c:pt>
                <c:pt idx="2775">
                  <c:v>1.7149990317085306E-2</c:v>
                </c:pt>
                <c:pt idx="2776">
                  <c:v>1.7153222864987772E-2</c:v>
                </c:pt>
                <c:pt idx="2777">
                  <c:v>1.7156476293596068E-2</c:v>
                </c:pt>
                <c:pt idx="2778">
                  <c:v>1.7159750603109813E-2</c:v>
                </c:pt>
                <c:pt idx="2779">
                  <c:v>1.7163045793731069E-2</c:v>
                </c:pt>
                <c:pt idx="2780">
                  <c:v>1.7166361865662338E-2</c:v>
                </c:pt>
                <c:pt idx="2781">
                  <c:v>1.7169698819107904E-2</c:v>
                </c:pt>
                <c:pt idx="2782">
                  <c:v>1.7173056654273156E-2</c:v>
                </c:pt>
                <c:pt idx="2783">
                  <c:v>1.7176435371364818E-2</c:v>
                </c:pt>
                <c:pt idx="2784">
                  <c:v>1.7179834970591168E-2</c:v>
                </c:pt>
                <c:pt idx="2785">
                  <c:v>1.718325545216115E-2</c:v>
                </c:pt>
                <c:pt idx="2786">
                  <c:v>1.7186696816285485E-2</c:v>
                </c:pt>
                <c:pt idx="2787">
                  <c:v>1.7190159063176225E-2</c:v>
                </c:pt>
                <c:pt idx="2788">
                  <c:v>1.719364219304631E-2</c:v>
                </c:pt>
                <c:pt idx="2789">
                  <c:v>1.7197146206110236E-2</c:v>
                </c:pt>
                <c:pt idx="2790">
                  <c:v>1.7200671102583831E-2</c:v>
                </c:pt>
                <c:pt idx="2791">
                  <c:v>1.7204216882683809E-2</c:v>
                </c:pt>
                <c:pt idx="2792">
                  <c:v>1.7207783546628885E-2</c:v>
                </c:pt>
                <c:pt idx="2793">
                  <c:v>1.7211371094638439E-2</c:v>
                </c:pt>
                <c:pt idx="2794">
                  <c:v>1.7214979526933405E-2</c:v>
                </c:pt>
                <c:pt idx="2795">
                  <c:v>1.7218608843735828E-2</c:v>
                </c:pt>
                <c:pt idx="2796">
                  <c:v>1.7222259045269306E-2</c:v>
                </c:pt>
                <c:pt idx="2797">
                  <c:v>1.7225930131758549E-2</c:v>
                </c:pt>
                <c:pt idx="2798">
                  <c:v>1.7229622103429376E-2</c:v>
                </c:pt>
                <c:pt idx="2799">
                  <c:v>1.7233334960509605E-2</c:v>
                </c:pt>
                <c:pt idx="2800">
                  <c:v>1.7237068703227054E-2</c:v>
                </c:pt>
                <c:pt idx="2801">
                  <c:v>1.7240823331812205E-2</c:v>
                </c:pt>
                <c:pt idx="2802">
                  <c:v>1.7244598846496206E-2</c:v>
                </c:pt>
                <c:pt idx="2803">
                  <c:v>1.7248395247511317E-2</c:v>
                </c:pt>
                <c:pt idx="2804">
                  <c:v>1.7252212535091349E-2</c:v>
                </c:pt>
                <c:pt idx="2805">
                  <c:v>1.7256050709471227E-2</c:v>
                </c:pt>
                <c:pt idx="2806">
                  <c:v>1.7259909770887427E-2</c:v>
                </c:pt>
                <c:pt idx="2807">
                  <c:v>1.7263789719577094E-2</c:v>
                </c:pt>
                <c:pt idx="2808">
                  <c:v>1.7267690555780035E-2</c:v>
                </c:pt>
                <c:pt idx="2809">
                  <c:v>1.7271612279735393E-2</c:v>
                </c:pt>
                <c:pt idx="2810">
                  <c:v>1.7275554891685418E-2</c:v>
                </c:pt>
                <c:pt idx="2811">
                  <c:v>1.7279518391872584E-2</c:v>
                </c:pt>
                <c:pt idx="2812">
                  <c:v>1.7283502780540916E-2</c:v>
                </c:pt>
                <c:pt idx="2813">
                  <c:v>1.7287508057935552E-2</c:v>
                </c:pt>
                <c:pt idx="2814">
                  <c:v>1.7291534224303406E-2</c:v>
                </c:pt>
                <c:pt idx="2815">
                  <c:v>1.7295581279891836E-2</c:v>
                </c:pt>
                <c:pt idx="2816">
                  <c:v>1.7299649224950864E-2</c:v>
                </c:pt>
                <c:pt idx="2817">
                  <c:v>1.7303738059730511E-2</c:v>
                </c:pt>
                <c:pt idx="2818">
                  <c:v>1.7307847784482577E-2</c:v>
                </c:pt>
                <c:pt idx="2819">
                  <c:v>1.7311978399459749E-2</c:v>
                </c:pt>
                <c:pt idx="2820">
                  <c:v>1.7316129904916933E-2</c:v>
                </c:pt>
                <c:pt idx="2821">
                  <c:v>1.7320302301109258E-2</c:v>
                </c:pt>
                <c:pt idx="2822">
                  <c:v>1.7324495588293853E-2</c:v>
                </c:pt>
                <c:pt idx="2823">
                  <c:v>1.7328709766729178E-2</c:v>
                </c:pt>
                <c:pt idx="2824">
                  <c:v>1.7332944836674358E-2</c:v>
                </c:pt>
                <c:pt idx="2825">
                  <c:v>1.7337200798390073E-2</c:v>
                </c:pt>
                <c:pt idx="2826">
                  <c:v>1.7341477652138559E-2</c:v>
                </c:pt>
                <c:pt idx="2827">
                  <c:v>1.7345775398183161E-2</c:v>
                </c:pt>
                <c:pt idx="2828">
                  <c:v>1.7350094036788555E-2</c:v>
                </c:pt>
                <c:pt idx="2829">
                  <c:v>1.7354433568220529E-2</c:v>
                </c:pt>
                <c:pt idx="2830">
                  <c:v>1.7358793992746202E-2</c:v>
                </c:pt>
                <c:pt idx="2831">
                  <c:v>1.7363175310634249E-2</c:v>
                </c:pt>
                <c:pt idx="2832">
                  <c:v>1.7367577522154454E-2</c:v>
                </c:pt>
                <c:pt idx="2833">
                  <c:v>1.7372000627577933E-2</c:v>
                </c:pt>
                <c:pt idx="2834">
                  <c:v>1.7376444627176912E-2</c:v>
                </c:pt>
                <c:pt idx="2835">
                  <c:v>1.738090952122473E-2</c:v>
                </c:pt>
                <c:pt idx="2836">
                  <c:v>1.7385395309996721E-2</c:v>
                </c:pt>
                <c:pt idx="2837">
                  <c:v>1.7389901993768886E-2</c:v>
                </c:pt>
                <c:pt idx="2838">
                  <c:v>1.7394429572819003E-2</c:v>
                </c:pt>
                <c:pt idx="2839">
                  <c:v>1.7398978047425739E-2</c:v>
                </c:pt>
                <c:pt idx="2840">
                  <c:v>1.740354741786887E-2</c:v>
                </c:pt>
                <c:pt idx="2841">
                  <c:v>1.7408137684430169E-2</c:v>
                </c:pt>
                <c:pt idx="2842">
                  <c:v>1.7412748847392079E-2</c:v>
                </c:pt>
                <c:pt idx="2843">
                  <c:v>1.7417380907038371E-2</c:v>
                </c:pt>
                <c:pt idx="2844">
                  <c:v>1.7422033863654596E-2</c:v>
                </c:pt>
                <c:pt idx="2845">
                  <c:v>1.7426707717526968E-2</c:v>
                </c:pt>
                <c:pt idx="2846">
                  <c:v>1.7431402468943702E-2</c:v>
                </c:pt>
                <c:pt idx="2847">
                  <c:v>1.7436118118193678E-2</c:v>
                </c:pt>
                <c:pt idx="2848">
                  <c:v>1.7440854665566885E-2</c:v>
                </c:pt>
                <c:pt idx="2849">
                  <c:v>1.7445612111355313E-2</c:v>
                </c:pt>
                <c:pt idx="2850">
                  <c:v>1.7450390455852283E-2</c:v>
                </c:pt>
                <c:pt idx="2851">
                  <c:v>1.7455189699351559E-2</c:v>
                </c:pt>
                <c:pt idx="2852">
                  <c:v>1.7460009842148683E-2</c:v>
                </c:pt>
                <c:pt idx="2853">
                  <c:v>1.7464850884540528E-2</c:v>
                </c:pt>
                <c:pt idx="2854">
                  <c:v>1.7469712826825301E-2</c:v>
                </c:pt>
                <c:pt idx="2855">
                  <c:v>1.7474595669302539E-2</c:v>
                </c:pt>
                <c:pt idx="2856">
                  <c:v>1.7479499412272004E-2</c:v>
                </c:pt>
                <c:pt idx="2857">
                  <c:v>1.7484424056037007E-2</c:v>
                </c:pt>
                <c:pt idx="2858">
                  <c:v>1.7489369600899751E-2</c:v>
                </c:pt>
                <c:pt idx="2859">
                  <c:v>1.7494336047165548E-2</c:v>
                </c:pt>
                <c:pt idx="2860">
                  <c:v>1.7499323395139488E-2</c:v>
                </c:pt>
                <c:pt idx="2861">
                  <c:v>1.7504331645129323E-2</c:v>
                </c:pt>
                <c:pt idx="2862">
                  <c:v>1.7509360797442808E-2</c:v>
                </c:pt>
                <c:pt idx="2863">
                  <c:v>1.7514410852390361E-2</c:v>
                </c:pt>
                <c:pt idx="2864">
                  <c:v>1.7519481810282844E-2</c:v>
                </c:pt>
                <c:pt idx="2865">
                  <c:v>1.7524573671431787E-2</c:v>
                </c:pt>
                <c:pt idx="2866">
                  <c:v>1.7529686436151382E-2</c:v>
                </c:pt>
                <c:pt idx="2867">
                  <c:v>1.753482010475671E-2</c:v>
                </c:pt>
                <c:pt idx="2868">
                  <c:v>1.7539974677563075E-2</c:v>
                </c:pt>
                <c:pt idx="2869">
                  <c:v>1.7545150154888667E-2</c:v>
                </c:pt>
                <c:pt idx="2870">
                  <c:v>1.7550346537051675E-2</c:v>
                </c:pt>
                <c:pt idx="2871">
                  <c:v>1.7555563824372511E-2</c:v>
                </c:pt>
                <c:pt idx="2872">
                  <c:v>1.7560802017172472E-2</c:v>
                </c:pt>
                <c:pt idx="2873">
                  <c:v>1.7566061115773746E-2</c:v>
                </c:pt>
                <c:pt idx="2874">
                  <c:v>1.7571341120500295E-2</c:v>
                </c:pt>
                <c:pt idx="2875">
                  <c:v>1.7576642031677414E-2</c:v>
                </c:pt>
                <c:pt idx="2876">
                  <c:v>1.7582778782847596E-2</c:v>
                </c:pt>
                <c:pt idx="2877">
                  <c:v>1.7588123256594847E-2</c:v>
                </c:pt>
                <c:pt idx="2878">
                  <c:v>1.7593488638875526E-2</c:v>
                </c:pt>
                <c:pt idx="2879">
                  <c:v>1.759887493002113E-2</c:v>
                </c:pt>
                <c:pt idx="2880">
                  <c:v>1.7604282130364031E-2</c:v>
                </c:pt>
                <c:pt idx="2881">
                  <c:v>1.761300693204141E-2</c:v>
                </c:pt>
                <c:pt idx="2882">
                  <c:v>1.761515925997878E-2</c:v>
                </c:pt>
                <c:pt idx="2883">
                  <c:v>1.7620629189922465E-2</c:v>
                </c:pt>
                <c:pt idx="2884">
                  <c:v>1.7626120030406697E-2</c:v>
                </c:pt>
                <c:pt idx="2885">
                  <c:v>1.7631631781771153E-2</c:v>
                </c:pt>
                <c:pt idx="2886">
                  <c:v>1.7637164444355528E-2</c:v>
                </c:pt>
                <c:pt idx="2887">
                  <c:v>1.7642718018502156E-2</c:v>
                </c:pt>
                <c:pt idx="2888">
                  <c:v>1.7648292504553166E-2</c:v>
                </c:pt>
                <c:pt idx="2889">
                  <c:v>1.765388790285333E-2</c:v>
                </c:pt>
                <c:pt idx="2890">
                  <c:v>1.7659504213748321E-2</c:v>
                </c:pt>
                <c:pt idx="2891">
                  <c:v>1.7665141437584679E-2</c:v>
                </c:pt>
                <c:pt idx="2892">
                  <c:v>1.7670799574710513E-2</c:v>
                </c:pt>
                <c:pt idx="2893">
                  <c:v>1.7676478625475472E-2</c:v>
                </c:pt>
                <c:pt idx="2894">
                  <c:v>1.768217859023009E-2</c:v>
                </c:pt>
                <c:pt idx="2895">
                  <c:v>1.7687899469326453E-2</c:v>
                </c:pt>
                <c:pt idx="2896">
                  <c:v>1.7693641263117534E-2</c:v>
                </c:pt>
                <c:pt idx="2897">
                  <c:v>1.769940397195852E-2</c:v>
                </c:pt>
                <c:pt idx="2898">
                  <c:v>1.7705187596205037E-2</c:v>
                </c:pt>
                <c:pt idx="2899">
                  <c:v>1.7710992136213605E-2</c:v>
                </c:pt>
                <c:pt idx="2900">
                  <c:v>1.7716817592343836E-2</c:v>
                </c:pt>
                <c:pt idx="2901">
                  <c:v>1.7722663964955129E-2</c:v>
                </c:pt>
                <c:pt idx="2902">
                  <c:v>1.7728531254407976E-2</c:v>
                </c:pt>
                <c:pt idx="2903">
                  <c:v>1.7734419461065101E-2</c:v>
                </c:pt>
                <c:pt idx="2904">
                  <c:v>1.7740328585290319E-2</c:v>
                </c:pt>
                <c:pt idx="2905">
                  <c:v>1.7746258627448344E-2</c:v>
                </c:pt>
                <c:pt idx="2906">
                  <c:v>1.7752209587905431E-2</c:v>
                </c:pt>
                <c:pt idx="2907">
                  <c:v>1.7758181467029167E-2</c:v>
                </c:pt>
                <c:pt idx="2908">
                  <c:v>1.7764174265188473E-2</c:v>
                </c:pt>
                <c:pt idx="2909">
                  <c:v>1.7770187982753143E-2</c:v>
                </c:pt>
                <c:pt idx="2910">
                  <c:v>1.7776222620094529E-2</c:v>
                </c:pt>
                <c:pt idx="2911">
                  <c:v>1.7782278177585983E-2</c:v>
                </c:pt>
                <c:pt idx="2912">
                  <c:v>1.7788354655600618E-2</c:v>
                </c:pt>
                <c:pt idx="2913">
                  <c:v>1.7794452054514222E-2</c:v>
                </c:pt>
                <c:pt idx="2914">
                  <c:v>1.7800570374703457E-2</c:v>
                </c:pt>
                <c:pt idx="2915">
                  <c:v>1.7806709616546318E-2</c:v>
                </c:pt>
                <c:pt idx="2916">
                  <c:v>1.7812869780421244E-2</c:v>
                </c:pt>
                <c:pt idx="2917">
                  <c:v>1.7819050866708885E-2</c:v>
                </c:pt>
                <c:pt idx="2918">
                  <c:v>1.7825252875791883E-2</c:v>
                </c:pt>
                <c:pt idx="2919">
                  <c:v>1.7834149887402194E-2</c:v>
                </c:pt>
                <c:pt idx="2920">
                  <c:v>1.7840400327067477E-2</c:v>
                </c:pt>
                <c:pt idx="2921">
                  <c:v>1.784667169303002E-2</c:v>
                </c:pt>
                <c:pt idx="2922">
                  <c:v>1.7852963985678757E-2</c:v>
                </c:pt>
                <c:pt idx="2923">
                  <c:v>1.7859277205404821E-2</c:v>
                </c:pt>
                <c:pt idx="2924">
                  <c:v>1.7862909588556741E-2</c:v>
                </c:pt>
                <c:pt idx="2925">
                  <c:v>1.7871966427658332E-2</c:v>
                </c:pt>
                <c:pt idx="2926">
                  <c:v>1.7878342430973554E-2</c:v>
                </c:pt>
                <c:pt idx="2927">
                  <c:v>1.7884739362942326E-2</c:v>
                </c:pt>
                <c:pt idx="2928">
                  <c:v>1.7888433802871084E-2</c:v>
                </c:pt>
                <c:pt idx="2929">
                  <c:v>1.7894867170413331E-2</c:v>
                </c:pt>
                <c:pt idx="2930">
                  <c:v>1.7901321464331765E-2</c:v>
                </c:pt>
                <c:pt idx="2931">
                  <c:v>1.7907796685023847E-2</c:v>
                </c:pt>
                <c:pt idx="2932">
                  <c:v>1.791795341716218E-2</c:v>
                </c:pt>
                <c:pt idx="2933">
                  <c:v>1.7920809908325452E-2</c:v>
                </c:pt>
                <c:pt idx="2934">
                  <c:v>1.7927347911737224E-2</c:v>
                </c:pt>
                <c:pt idx="2935">
                  <c:v>1.7933906843524916E-2</c:v>
                </c:pt>
                <c:pt idx="2936">
                  <c:v>1.7940486704093983E-2</c:v>
                </c:pt>
                <c:pt idx="2937">
                  <c:v>1.794708749384899E-2</c:v>
                </c:pt>
                <c:pt idx="2938">
                  <c:v>1.7953709213196722E-2</c:v>
                </c:pt>
                <c:pt idx="2939">
                  <c:v>1.7960351862544854E-2</c:v>
                </c:pt>
                <c:pt idx="2940">
                  <c:v>1.7967015442302836E-2</c:v>
                </c:pt>
                <c:pt idx="2941">
                  <c:v>1.7973699952881228E-2</c:v>
                </c:pt>
                <c:pt idx="2942">
                  <c:v>1.7980405394691257E-2</c:v>
                </c:pt>
                <c:pt idx="2943">
                  <c:v>1.7987131768146369E-2</c:v>
                </c:pt>
                <c:pt idx="2944">
                  <c:v>1.7993879073661123E-2</c:v>
                </c:pt>
                <c:pt idx="2945">
                  <c:v>1.8000647311650519E-2</c:v>
                </c:pt>
                <c:pt idx="2946">
                  <c:v>1.8007436482532002E-2</c:v>
                </c:pt>
                <c:pt idx="2947">
                  <c:v>1.8014246586723459E-2</c:v>
                </c:pt>
                <c:pt idx="2948">
                  <c:v>1.8021077624644777E-2</c:v>
                </c:pt>
                <c:pt idx="2949">
                  <c:v>1.8027929596715841E-2</c:v>
                </c:pt>
                <c:pt idx="2950">
                  <c:v>1.8034802503360092E-2</c:v>
                </c:pt>
                <c:pt idx="2951">
                  <c:v>1.8041696344999858E-2</c:v>
                </c:pt>
                <c:pt idx="2952">
                  <c:v>1.8048611122060132E-2</c:v>
                </c:pt>
                <c:pt idx="2953">
                  <c:v>1.805554683496724E-2</c:v>
                </c:pt>
                <c:pt idx="2954">
                  <c:v>1.8062503484147951E-2</c:v>
                </c:pt>
                <c:pt idx="2955">
                  <c:v>1.8069481070030813E-2</c:v>
                </c:pt>
                <c:pt idx="2956">
                  <c:v>1.8076479593045702E-2</c:v>
                </c:pt>
                <c:pt idx="2957">
                  <c:v>1.8083499053624053E-2</c:v>
                </c:pt>
                <c:pt idx="2958">
                  <c:v>1.8090539452197962E-2</c:v>
                </c:pt>
                <c:pt idx="2959">
                  <c:v>1.8097600780277334E-2</c:v>
                </c:pt>
                <c:pt idx="2960">
                  <c:v>1.8104682734552791E-2</c:v>
                </c:pt>
                <c:pt idx="2961">
                  <c:v>1.8111784656400065E-2</c:v>
                </c:pt>
                <c:pt idx="2962">
                  <c:v>1.8118905866024049E-2</c:v>
                </c:pt>
                <c:pt idx="2963">
                  <c:v>1.8126045683612757E-2</c:v>
                </c:pt>
                <c:pt idx="2964">
                  <c:v>1.8133203429335554E-2</c:v>
                </c:pt>
                <c:pt idx="2965">
                  <c:v>1.8140378423343151E-2</c:v>
                </c:pt>
                <c:pt idx="2966">
                  <c:v>1.8147569985768941E-2</c:v>
                </c:pt>
                <c:pt idx="2967">
                  <c:v>1.8154777436726999E-2</c:v>
                </c:pt>
                <c:pt idx="2968">
                  <c:v>1.8162000096314301E-2</c:v>
                </c:pt>
                <c:pt idx="2969">
                  <c:v>1.816923728460762E-2</c:v>
                </c:pt>
                <c:pt idx="2970">
                  <c:v>1.817648832166574E-2</c:v>
                </c:pt>
                <c:pt idx="2971">
                  <c:v>1.818790915315005E-2</c:v>
                </c:pt>
                <c:pt idx="2972">
                  <c:v>1.8195192679007155E-2</c:v>
                </c:pt>
                <c:pt idx="2973">
                  <c:v>1.820248762511345E-2</c:v>
                </c:pt>
                <c:pt idx="2974">
                  <c:v>1.8209793311441347E-2</c:v>
                </c:pt>
                <c:pt idx="2975">
                  <c:v>1.8217109057943492E-2</c:v>
                </c:pt>
                <c:pt idx="2976">
                  <c:v>1.8224434184553884E-2</c:v>
                </c:pt>
                <c:pt idx="2977">
                  <c:v>1.8231768011186977E-2</c:v>
                </c:pt>
                <c:pt idx="2978">
                  <c:v>1.8239109857737912E-2</c:v>
                </c:pt>
                <c:pt idx="2979">
                  <c:v>1.8246459044081842E-2</c:v>
                </c:pt>
                <c:pt idx="2980">
                  <c:v>1.8253814890075715E-2</c:v>
                </c:pt>
                <c:pt idx="2981">
                  <c:v>1.8261176715555383E-2</c:v>
                </c:pt>
                <c:pt idx="2982">
                  <c:v>1.8268543840338491E-2</c:v>
                </c:pt>
                <c:pt idx="2983">
                  <c:v>1.827591558422248E-2</c:v>
                </c:pt>
                <c:pt idx="2984">
                  <c:v>1.8284345217828069E-2</c:v>
                </c:pt>
                <c:pt idx="2985">
                  <c:v>1.8291724569215795E-2</c:v>
                </c:pt>
                <c:pt idx="2986">
                  <c:v>1.8299106401797438E-2</c:v>
                </c:pt>
                <c:pt idx="2987">
                  <c:v>1.8306490035288725E-2</c:v>
                </c:pt>
                <c:pt idx="2988">
                  <c:v>1.8313874789385842E-2</c:v>
                </c:pt>
                <c:pt idx="2989">
                  <c:v>1.8321259983765215E-2</c:v>
                </c:pt>
                <c:pt idx="2990">
                  <c:v>1.8328644938083727E-2</c:v>
                </c:pt>
                <c:pt idx="2991">
                  <c:v>1.8336028971978946E-2</c:v>
                </c:pt>
                <c:pt idx="2992">
                  <c:v>1.8343411405068011E-2</c:v>
                </c:pt>
                <c:pt idx="2993">
                  <c:v>1.8350791556948298E-2</c:v>
                </c:pt>
                <c:pt idx="2994">
                  <c:v>1.8358168747197645E-2</c:v>
                </c:pt>
                <c:pt idx="2995">
                  <c:v>1.8365542295374571E-2</c:v>
                </c:pt>
                <c:pt idx="2996">
                  <c:v>1.8372911521018054E-2</c:v>
                </c:pt>
                <c:pt idx="2997">
                  <c:v>1.838027574364598E-2</c:v>
                </c:pt>
                <c:pt idx="2998">
                  <c:v>1.8387634282758691E-2</c:v>
                </c:pt>
                <c:pt idx="2999">
                  <c:v>1.8394986457834994E-2</c:v>
                </c:pt>
                <c:pt idx="3000">
                  <c:v>1.8402331588335707E-2</c:v>
                </c:pt>
                <c:pt idx="3001">
                  <c:v>1.8409668993701667E-2</c:v>
                </c:pt>
                <c:pt idx="3002">
                  <c:v>1.8416997993353501E-2</c:v>
                </c:pt>
                <c:pt idx="3003">
                  <c:v>1.842431790669341E-2</c:v>
                </c:pt>
                <c:pt idx="3004">
                  <c:v>1.8431628053104054E-2</c:v>
                </c:pt>
                <c:pt idx="3005">
                  <c:v>1.8438927751948553E-2</c:v>
                </c:pt>
                <c:pt idx="3006">
                  <c:v>1.844621632257093E-2</c:v>
                </c:pt>
                <c:pt idx="3007">
                  <c:v>1.8453493084296335E-2</c:v>
                </c:pt>
                <c:pt idx="3008">
                  <c:v>1.8460757356430157E-2</c:v>
                </c:pt>
                <c:pt idx="3009">
                  <c:v>1.8468008458260021E-2</c:v>
                </c:pt>
                <c:pt idx="3010">
                  <c:v>1.8475245709053567E-2</c:v>
                </c:pt>
                <c:pt idx="3011">
                  <c:v>1.8482468541469066E-2</c:v>
                </c:pt>
                <c:pt idx="3012">
                  <c:v>1.8489676841789482E-2</c:v>
                </c:pt>
                <c:pt idx="3013">
                  <c:v>1.8496870609705063E-2</c:v>
                </c:pt>
                <c:pt idx="3014">
                  <c:v>1.8504049844907611E-2</c:v>
                </c:pt>
                <c:pt idx="3015">
                  <c:v>1.8511214547088928E-2</c:v>
                </c:pt>
                <c:pt idx="3016">
                  <c:v>1.8518364715941482E-2</c:v>
                </c:pt>
                <c:pt idx="3017">
                  <c:v>1.852550035115863E-2</c:v>
                </c:pt>
                <c:pt idx="3018">
                  <c:v>1.8532621452434173E-2</c:v>
                </c:pt>
                <c:pt idx="3019">
                  <c:v>1.8539728019462354E-2</c:v>
                </c:pt>
                <c:pt idx="3020">
                  <c:v>1.854682005193875E-2</c:v>
                </c:pt>
                <c:pt idx="3021">
                  <c:v>1.8553897549558274E-2</c:v>
                </c:pt>
                <c:pt idx="3022">
                  <c:v>1.8560960512018054E-2</c:v>
                </c:pt>
                <c:pt idx="3023">
                  <c:v>1.8568008939014558E-2</c:v>
                </c:pt>
                <c:pt idx="3024">
                  <c:v>1.8575042830245803E-2</c:v>
                </c:pt>
                <c:pt idx="3025">
                  <c:v>1.8582062185409365E-2</c:v>
                </c:pt>
                <c:pt idx="3026">
                  <c:v>1.8589067004204596E-2</c:v>
                </c:pt>
                <c:pt idx="3027">
                  <c:v>1.8596057286330625E-2</c:v>
                </c:pt>
                <c:pt idx="3028">
                  <c:v>1.8603033031487248E-2</c:v>
                </c:pt>
                <c:pt idx="3029">
                  <c:v>1.8609994239376038E-2</c:v>
                </c:pt>
                <c:pt idx="3030">
                  <c:v>1.8616940909697455E-2</c:v>
                </c:pt>
                <c:pt idx="3031">
                  <c:v>1.8623873042153738E-2</c:v>
                </c:pt>
                <c:pt idx="3032">
                  <c:v>1.8630790636447125E-2</c:v>
                </c:pt>
                <c:pt idx="3033">
                  <c:v>1.863769369228141E-2</c:v>
                </c:pt>
                <c:pt idx="3034">
                  <c:v>1.8644582209360161E-2</c:v>
                </c:pt>
                <c:pt idx="3035">
                  <c:v>1.8651456187387172E-2</c:v>
                </c:pt>
                <c:pt idx="3036">
                  <c:v>1.8658315626068456E-2</c:v>
                </c:pt>
                <c:pt idx="3037">
                  <c:v>1.8665160525108915E-2</c:v>
                </c:pt>
                <c:pt idx="3038">
                  <c:v>1.867199088421545E-2</c:v>
                </c:pt>
                <c:pt idx="3039">
                  <c:v>1.8678806703094075E-2</c:v>
                </c:pt>
                <c:pt idx="3040">
                  <c:v>1.8685607981453245E-2</c:v>
                </c:pt>
                <c:pt idx="3041">
                  <c:v>1.8692394719000527E-2</c:v>
                </c:pt>
                <c:pt idx="3042">
                  <c:v>1.8699166915445042E-2</c:v>
                </c:pt>
                <c:pt idx="3043">
                  <c:v>1.8705924570495913E-2</c:v>
                </c:pt>
                <c:pt idx="3044">
                  <c:v>1.8712667683863593E-2</c:v>
                </c:pt>
                <c:pt idx="3045">
                  <c:v>1.871939625525787E-2</c:v>
                </c:pt>
                <c:pt idx="3046">
                  <c:v>1.8726110284391195E-2</c:v>
                </c:pt>
                <c:pt idx="3047">
                  <c:v>1.8732809770974468E-2</c:v>
                </c:pt>
                <c:pt idx="3048">
                  <c:v>1.8739494714720362E-2</c:v>
                </c:pt>
                <c:pt idx="3049">
                  <c:v>1.8746165115342217E-2</c:v>
                </c:pt>
                <c:pt idx="3050">
                  <c:v>1.8752820972553819E-2</c:v>
                </c:pt>
                <c:pt idx="3051">
                  <c:v>1.8759462286069617E-2</c:v>
                </c:pt>
                <c:pt idx="3052">
                  <c:v>1.8766089055604507E-2</c:v>
                </c:pt>
                <c:pt idx="3053">
                  <c:v>1.8772701280874049E-2</c:v>
                </c:pt>
                <c:pt idx="3054">
                  <c:v>1.8779298961594026E-2</c:v>
                </c:pt>
                <c:pt idx="3055">
                  <c:v>1.8785882097482443E-2</c:v>
                </c:pt>
                <c:pt idx="3056">
                  <c:v>1.8792450688255746E-2</c:v>
                </c:pt>
                <c:pt idx="3057">
                  <c:v>1.8799004733632829E-2</c:v>
                </c:pt>
                <c:pt idx="3058">
                  <c:v>1.8805544233331917E-2</c:v>
                </c:pt>
                <c:pt idx="3059">
                  <c:v>1.8812069187072122E-2</c:v>
                </c:pt>
                <c:pt idx="3060">
                  <c:v>1.8818579594574114E-2</c:v>
                </c:pt>
                <c:pt idx="3061">
                  <c:v>1.8825075455558338E-2</c:v>
                </c:pt>
                <c:pt idx="3062">
                  <c:v>1.8831556769745905E-2</c:v>
                </c:pt>
                <c:pt idx="3063">
                  <c:v>1.8838023536858373E-2</c:v>
                </c:pt>
                <c:pt idx="3064">
                  <c:v>1.8844475756618406E-2</c:v>
                </c:pt>
                <c:pt idx="3065">
                  <c:v>1.8850913428749339E-2</c:v>
                </c:pt>
                <c:pt idx="3066">
                  <c:v>1.8857336552974724E-2</c:v>
                </c:pt>
                <c:pt idx="3067">
                  <c:v>1.8863745129018783E-2</c:v>
                </c:pt>
                <c:pt idx="3068">
                  <c:v>1.8870139156607069E-2</c:v>
                </c:pt>
                <c:pt idx="3069">
                  <c:v>1.8876518635464468E-2</c:v>
                </c:pt>
                <c:pt idx="3070">
                  <c:v>1.8882883565317421E-2</c:v>
                </c:pt>
                <c:pt idx="3071">
                  <c:v>1.888923394589237E-2</c:v>
                </c:pt>
                <c:pt idx="3072">
                  <c:v>1.8895569776917975E-2</c:v>
                </c:pt>
                <c:pt idx="3073">
                  <c:v>1.8901891058121123E-2</c:v>
                </c:pt>
                <c:pt idx="3074">
                  <c:v>1.890819778923114E-2</c:v>
                </c:pt>
                <c:pt idx="3075">
                  <c:v>1.8915387665140226E-2</c:v>
                </c:pt>
                <c:pt idx="3076">
                  <c:v>1.8921663216568074E-2</c:v>
                </c:pt>
                <c:pt idx="3077">
                  <c:v>1.8927924217054137E-2</c:v>
                </c:pt>
                <c:pt idx="3078">
                  <c:v>1.893417066632952E-2</c:v>
                </c:pt>
                <c:pt idx="3079">
                  <c:v>1.8940402564125991E-2</c:v>
                </c:pt>
                <c:pt idx="3080">
                  <c:v>1.8946619910176654E-2</c:v>
                </c:pt>
                <c:pt idx="3081">
                  <c:v>1.8952822704214167E-2</c:v>
                </c:pt>
                <c:pt idx="3082">
                  <c:v>1.8959010945972521E-2</c:v>
                </c:pt>
                <c:pt idx="3083">
                  <c:v>1.896518463518615E-2</c:v>
                </c:pt>
                <c:pt idx="3084">
                  <c:v>1.8972264055755167E-2</c:v>
                </c:pt>
                <c:pt idx="3085">
                  <c:v>1.8978407915908071E-2</c:v>
                </c:pt>
                <c:pt idx="3086">
                  <c:v>1.8984537222055745E-2</c:v>
                </c:pt>
                <c:pt idx="3087">
                  <c:v>1.8990651973935565E-2</c:v>
                </c:pt>
                <c:pt idx="3088">
                  <c:v>1.8996752171283132E-2</c:v>
                </c:pt>
                <c:pt idx="3089">
                  <c:v>1.9002837813836267E-2</c:v>
                </c:pt>
                <c:pt idx="3090">
                  <c:v>1.9008908901333225E-2</c:v>
                </c:pt>
                <c:pt idx="3091">
                  <c:v>1.9018625880314936E-2</c:v>
                </c:pt>
                <c:pt idx="3092">
                  <c:v>1.902100741011388E-2</c:v>
                </c:pt>
                <c:pt idx="3093">
                  <c:v>1.9027034830876532E-2</c:v>
                </c:pt>
                <c:pt idx="3094">
                  <c:v>1.9033047695541368E-2</c:v>
                </c:pt>
                <c:pt idx="3095">
                  <c:v>1.9039046003850407E-2</c:v>
                </c:pt>
                <c:pt idx="3096">
                  <c:v>1.9045029755544351E-2</c:v>
                </c:pt>
                <c:pt idx="3097">
                  <c:v>1.9050998950366112E-2</c:v>
                </c:pt>
                <c:pt idx="3098">
                  <c:v>1.9056953588059481E-2</c:v>
                </c:pt>
                <c:pt idx="3099">
                  <c:v>1.9062893668366703E-2</c:v>
                </c:pt>
                <c:pt idx="3100">
                  <c:v>1.9068819191033353E-2</c:v>
                </c:pt>
                <c:pt idx="3101">
                  <c:v>1.9074730155803889E-2</c:v>
                </c:pt>
                <c:pt idx="3102">
                  <c:v>1.9080626562424097E-2</c:v>
                </c:pt>
                <c:pt idx="3103">
                  <c:v>1.9086508410639767E-2</c:v>
                </c:pt>
                <c:pt idx="3104">
                  <c:v>1.9092375700198023E-2</c:v>
                </c:pt>
                <c:pt idx="3105">
                  <c:v>1.9098228430846638E-2</c:v>
                </c:pt>
                <c:pt idx="3106">
                  <c:v>1.9104066602333842E-2</c:v>
                </c:pt>
                <c:pt idx="3107">
                  <c:v>1.910989021440742E-2</c:v>
                </c:pt>
                <c:pt idx="3108">
                  <c:v>1.9115699266817141E-2</c:v>
                </c:pt>
                <c:pt idx="3109">
                  <c:v>1.9121493759313227E-2</c:v>
                </c:pt>
                <c:pt idx="3110">
                  <c:v>1.9127273691646338E-2</c:v>
                </c:pt>
                <c:pt idx="3111">
                  <c:v>1.9133039063567357E-2</c:v>
                </c:pt>
                <c:pt idx="3112">
                  <c:v>1.9138789874828494E-2</c:v>
                </c:pt>
                <c:pt idx="3113">
                  <c:v>1.9144526125181961E-2</c:v>
                </c:pt>
                <c:pt idx="3114">
                  <c:v>1.915024781438085E-2</c:v>
                </c:pt>
                <c:pt idx="3115">
                  <c:v>1.9155954942178928E-2</c:v>
                </c:pt>
                <c:pt idx="3116">
                  <c:v>1.9161647508330621E-2</c:v>
                </c:pt>
                <c:pt idx="3117">
                  <c:v>1.9167325512591232E-2</c:v>
                </c:pt>
                <c:pt idx="3118">
                  <c:v>1.9172988954715638E-2</c:v>
                </c:pt>
                <c:pt idx="3119">
                  <c:v>1.9178637834460475E-2</c:v>
                </c:pt>
                <c:pt idx="3120">
                  <c:v>1.9184272151582384E-2</c:v>
                </c:pt>
                <c:pt idx="3121">
                  <c:v>1.9189891905839331E-2</c:v>
                </c:pt>
                <c:pt idx="3122">
                  <c:v>1.9195497096988843E-2</c:v>
                </c:pt>
                <c:pt idx="3123">
                  <c:v>1.9201087724790438E-2</c:v>
                </c:pt>
                <c:pt idx="3124">
                  <c:v>1.9206663789002747E-2</c:v>
                </c:pt>
                <c:pt idx="3125">
                  <c:v>1.9212225289385956E-2</c:v>
                </c:pt>
                <c:pt idx="3126">
                  <c:v>1.921777222570047E-2</c:v>
                </c:pt>
                <c:pt idx="3127">
                  <c:v>1.9223304597708019E-2</c:v>
                </c:pt>
                <c:pt idx="3128">
                  <c:v>1.9228822405170553E-2</c:v>
                </c:pt>
                <c:pt idx="3129">
                  <c:v>1.9234325647849815E-2</c:v>
                </c:pt>
                <c:pt idx="3130">
                  <c:v>1.9239814325509301E-2</c:v>
                </c:pt>
                <c:pt idx="3131">
                  <c:v>1.924528843791274E-2</c:v>
                </c:pt>
                <c:pt idx="3132">
                  <c:v>1.9250747984824967E-2</c:v>
                </c:pt>
                <c:pt idx="3133">
                  <c:v>1.9256192966009923E-2</c:v>
                </c:pt>
                <c:pt idx="3134">
                  <c:v>1.926162338123466E-2</c:v>
                </c:pt>
                <c:pt idx="3135">
                  <c:v>1.9267039230264453E-2</c:v>
                </c:pt>
                <c:pt idx="3136">
                  <c:v>1.9271558733168881E-2</c:v>
                </c:pt>
                <c:pt idx="3137">
                  <c:v>1.9276946207849477E-2</c:v>
                </c:pt>
                <c:pt idx="3138">
                  <c:v>1.9282319116338487E-2</c:v>
                </c:pt>
                <c:pt idx="3139">
                  <c:v>1.9287677458404762E-2</c:v>
                </c:pt>
                <c:pt idx="3140">
                  <c:v>1.9293021233819374E-2</c:v>
                </c:pt>
                <c:pt idx="3141">
                  <c:v>1.9298350442352064E-2</c:v>
                </c:pt>
                <c:pt idx="3142">
                  <c:v>1.9303665083773902E-2</c:v>
                </c:pt>
                <c:pt idx="3143">
                  <c:v>1.9308965157857294E-2</c:v>
                </c:pt>
                <c:pt idx="3144">
                  <c:v>1.9314250664374644E-2</c:v>
                </c:pt>
                <c:pt idx="3145">
                  <c:v>1.9319521603098577E-2</c:v>
                </c:pt>
                <c:pt idx="3146">
                  <c:v>1.9324777973803497E-2</c:v>
                </c:pt>
                <c:pt idx="3147">
                  <c:v>1.9330019776263363E-2</c:v>
                </c:pt>
                <c:pt idx="3148">
                  <c:v>1.9335247010253021E-2</c:v>
                </c:pt>
                <c:pt idx="3149">
                  <c:v>1.9340459675548649E-2</c:v>
                </c:pt>
                <c:pt idx="3150">
                  <c:v>1.934565777192554E-2</c:v>
                </c:pt>
                <c:pt idx="3151">
                  <c:v>1.9350841299161425E-2</c:v>
                </c:pt>
                <c:pt idx="3152">
                  <c:v>1.9356010257033374E-2</c:v>
                </c:pt>
                <c:pt idx="3153">
                  <c:v>1.936116464531934E-2</c:v>
                </c:pt>
                <c:pt idx="3154">
                  <c:v>1.9366304463798389E-2</c:v>
                </c:pt>
                <c:pt idx="3155">
                  <c:v>1.9371429712249366E-2</c:v>
                </c:pt>
                <c:pt idx="3156">
                  <c:v>1.9376540390453112E-2</c:v>
                </c:pt>
                <c:pt idx="3157">
                  <c:v>1.9381636498189359E-2</c:v>
                </c:pt>
                <c:pt idx="3158">
                  <c:v>1.9386718035240058E-2</c:v>
                </c:pt>
                <c:pt idx="3159">
                  <c:v>1.9391785001386275E-2</c:v>
                </c:pt>
                <c:pt idx="3160">
                  <c:v>1.9396837396411071E-2</c:v>
                </c:pt>
                <c:pt idx="3161">
                  <c:v>1.9401875220097065E-2</c:v>
                </c:pt>
                <c:pt idx="3162">
                  <c:v>1.9406898472228651E-2</c:v>
                </c:pt>
                <c:pt idx="3163">
                  <c:v>1.9411907152589336E-2</c:v>
                </c:pt>
                <c:pt idx="3164">
                  <c:v>1.9416901260964847E-2</c:v>
                </c:pt>
                <c:pt idx="3165">
                  <c:v>1.9421880797140467E-2</c:v>
                </c:pt>
                <c:pt idx="3166">
                  <c:v>1.9426845760902367E-2</c:v>
                </c:pt>
                <c:pt idx="3167">
                  <c:v>1.9431796152037162E-2</c:v>
                </c:pt>
                <c:pt idx="3168">
                  <c:v>1.9436731970333021E-2</c:v>
                </c:pt>
                <c:pt idx="3169">
                  <c:v>1.9441653215577004E-2</c:v>
                </c:pt>
                <c:pt idx="3170">
                  <c:v>1.9446559887559056E-2</c:v>
                </c:pt>
                <c:pt idx="3171">
                  <c:v>1.9451451986067347E-2</c:v>
                </c:pt>
                <c:pt idx="3172">
                  <c:v>1.9456329510892711E-2</c:v>
                </c:pt>
                <c:pt idx="3173">
                  <c:v>1.9461192461825538E-2</c:v>
                </c:pt>
                <c:pt idx="3174">
                  <c:v>1.9466040838656884E-2</c:v>
                </c:pt>
                <c:pt idx="3175">
                  <c:v>1.9470874641178471E-2</c:v>
                </c:pt>
                <c:pt idx="3176">
                  <c:v>1.9475693869183131E-2</c:v>
                </c:pt>
                <c:pt idx="3177">
                  <c:v>1.9480498522463696E-2</c:v>
                </c:pt>
                <c:pt idx="3178">
                  <c:v>1.9485288600813888E-2</c:v>
                </c:pt>
                <c:pt idx="3179">
                  <c:v>1.9490745128954101E-2</c:v>
                </c:pt>
                <c:pt idx="3180">
                  <c:v>1.9495503974619188E-2</c:v>
                </c:pt>
                <c:pt idx="3181">
                  <c:v>1.9500248244709528E-2</c:v>
                </c:pt>
                <c:pt idx="3182">
                  <c:v>1.9504977939021506E-2</c:v>
                </c:pt>
                <c:pt idx="3183">
                  <c:v>1.9509693057352617E-2</c:v>
                </c:pt>
                <c:pt idx="3184">
                  <c:v>1.9514393599499913E-2</c:v>
                </c:pt>
                <c:pt idx="3185">
                  <c:v>1.9519079565261555E-2</c:v>
                </c:pt>
                <c:pt idx="3186">
                  <c:v>1.952375095443637E-2</c:v>
                </c:pt>
                <c:pt idx="3187">
                  <c:v>1.9528407766823852E-2</c:v>
                </c:pt>
                <c:pt idx="3188">
                  <c:v>1.9533050002224384E-2</c:v>
                </c:pt>
                <c:pt idx="3189">
                  <c:v>1.9537677660438124E-2</c:v>
                </c:pt>
                <c:pt idx="3190">
                  <c:v>1.9542290741266566E-2</c:v>
                </c:pt>
                <c:pt idx="3191">
                  <c:v>1.9546889244511867E-2</c:v>
                </c:pt>
                <c:pt idx="3192">
                  <c:v>1.9550635041566799E-2</c:v>
                </c:pt>
                <c:pt idx="3193">
                  <c:v>1.9556042517463013E-2</c:v>
                </c:pt>
                <c:pt idx="3194">
                  <c:v>1.9560597286776282E-2</c:v>
                </c:pt>
                <c:pt idx="3195">
                  <c:v>1.9565137477720373E-2</c:v>
                </c:pt>
                <c:pt idx="3196">
                  <c:v>1.9569663090099665E-2</c:v>
                </c:pt>
                <c:pt idx="3197">
                  <c:v>1.9574174123720756E-2</c:v>
                </c:pt>
                <c:pt idx="3198">
                  <c:v>1.9578670578389135E-2</c:v>
                </c:pt>
                <c:pt idx="3199">
                  <c:v>1.9583152453912511E-2</c:v>
                </c:pt>
                <c:pt idx="3200">
                  <c:v>1.9587619750098373E-2</c:v>
                </c:pt>
                <c:pt idx="3201">
                  <c:v>1.9592072466754429E-2</c:v>
                </c:pt>
                <c:pt idx="3202">
                  <c:v>1.9596510603689943E-2</c:v>
                </c:pt>
                <c:pt idx="3203">
                  <c:v>1.9600934160713734E-2</c:v>
                </c:pt>
                <c:pt idx="3204">
                  <c:v>1.9605343137636622E-2</c:v>
                </c:pt>
                <c:pt idx="3205">
                  <c:v>1.9609737534268978E-2</c:v>
                </c:pt>
                <c:pt idx="3206">
                  <c:v>1.9614117350421845E-2</c:v>
                </c:pt>
                <c:pt idx="3207">
                  <c:v>1.9618482585907815E-2</c:v>
                </c:pt>
                <c:pt idx="3208">
                  <c:v>1.9622833240538595E-2</c:v>
                </c:pt>
                <c:pt idx="3209">
                  <c:v>1.9627169314128334E-2</c:v>
                </c:pt>
                <c:pt idx="3210">
                  <c:v>1.9631490806490071E-2</c:v>
                </c:pt>
                <c:pt idx="3211">
                  <c:v>1.9635797717438397E-2</c:v>
                </c:pt>
                <c:pt idx="3212">
                  <c:v>1.9640090046788794E-2</c:v>
                </c:pt>
                <c:pt idx="3213">
                  <c:v>1.9644367794356965E-2</c:v>
                </c:pt>
                <c:pt idx="3214">
                  <c:v>1.9648630959958391E-2</c:v>
                </c:pt>
                <c:pt idx="3215">
                  <c:v>1.9652879543410995E-2</c:v>
                </c:pt>
                <c:pt idx="3216">
                  <c:v>1.9657113544531812E-2</c:v>
                </c:pt>
                <c:pt idx="3217">
                  <c:v>1.9661332963138989E-2</c:v>
                </c:pt>
                <c:pt idx="3218">
                  <c:v>1.9665537799051558E-2</c:v>
                </c:pt>
                <c:pt idx="3219">
                  <c:v>1.9669728052089441E-2</c:v>
                </c:pt>
                <c:pt idx="3220">
                  <c:v>1.9673903722071673E-2</c:v>
                </c:pt>
                <c:pt idx="3221">
                  <c:v>1.9678064808819951E-2</c:v>
                </c:pt>
                <c:pt idx="3222">
                  <c:v>1.9682211312154863E-2</c:v>
                </c:pt>
                <c:pt idx="3223">
                  <c:v>1.9686343231898773E-2</c:v>
                </c:pt>
                <c:pt idx="3224">
                  <c:v>1.9690460567873824E-2</c:v>
                </c:pt>
                <c:pt idx="3225">
                  <c:v>1.9694563319903713E-2</c:v>
                </c:pt>
                <c:pt idx="3226">
                  <c:v>1.9698651487812135E-2</c:v>
                </c:pt>
                <c:pt idx="3227">
                  <c:v>1.9702725071423677E-2</c:v>
                </c:pt>
                <c:pt idx="3228">
                  <c:v>1.9706784070562922E-2</c:v>
                </c:pt>
                <c:pt idx="3229">
                  <c:v>1.9710828485056009E-2</c:v>
                </c:pt>
                <c:pt idx="3230">
                  <c:v>1.97148583147293E-2</c:v>
                </c:pt>
                <c:pt idx="3231">
                  <c:v>1.9721058439566213E-2</c:v>
                </c:pt>
                <c:pt idx="3232">
                  <c:v>1.9725055359491216E-2</c:v>
                </c:pt>
                <c:pt idx="3233">
                  <c:v>1.9729037692555108E-2</c:v>
                </c:pt>
                <c:pt idx="3234">
                  <c:v>1.9733005438585201E-2</c:v>
                </c:pt>
                <c:pt idx="3235">
                  <c:v>1.9736958597410783E-2</c:v>
                </c:pt>
                <c:pt idx="3236">
                  <c:v>1.9738490837864303E-2</c:v>
                </c:pt>
                <c:pt idx="3237">
                  <c:v>1.9744821152765379E-2</c:v>
                </c:pt>
                <c:pt idx="3238">
                  <c:v>1.9748730548955196E-2</c:v>
                </c:pt>
                <c:pt idx="3239">
                  <c:v>1.9752625357261657E-2</c:v>
                </c:pt>
                <c:pt idx="3240">
                  <c:v>1.9754109240415894E-2</c:v>
                </c:pt>
                <c:pt idx="3241">
                  <c:v>1.9760371209550973E-2</c:v>
                </c:pt>
                <c:pt idx="3242">
                  <c:v>1.9764222253199702E-2</c:v>
                </c:pt>
                <c:pt idx="3243">
                  <c:v>1.9768058708295955E-2</c:v>
                </c:pt>
                <c:pt idx="3244">
                  <c:v>1.9772468086068029E-2</c:v>
                </c:pt>
                <c:pt idx="3245">
                  <c:v>1.9776268703391775E-2</c:v>
                </c:pt>
                <c:pt idx="3246">
                  <c:v>1.9780054733085972E-2</c:v>
                </c:pt>
                <c:pt idx="3247">
                  <c:v>1.9783826174987196E-2</c:v>
                </c:pt>
                <c:pt idx="3248">
                  <c:v>1.9787583028933797E-2</c:v>
                </c:pt>
                <c:pt idx="3249">
                  <c:v>1.9791325294764794E-2</c:v>
                </c:pt>
                <c:pt idx="3250">
                  <c:v>1.9795052972319205E-2</c:v>
                </c:pt>
                <c:pt idx="3251">
                  <c:v>1.9798766061436712E-2</c:v>
                </c:pt>
                <c:pt idx="3252">
                  <c:v>1.9802464561958333E-2</c:v>
                </c:pt>
                <c:pt idx="3253">
                  <c:v>1.9806148473725083E-2</c:v>
                </c:pt>
                <c:pt idx="3254">
                  <c:v>1.9809817796578644E-2</c:v>
                </c:pt>
                <c:pt idx="3255">
                  <c:v>1.9813472530361365E-2</c:v>
                </c:pt>
                <c:pt idx="3256">
                  <c:v>1.9817112674916704E-2</c:v>
                </c:pt>
                <c:pt idx="3257">
                  <c:v>1.9820738230087898E-2</c:v>
                </c:pt>
                <c:pt idx="3258">
                  <c:v>1.9824349195719737E-2</c:v>
                </c:pt>
                <c:pt idx="3259">
                  <c:v>1.9827945571656569E-2</c:v>
                </c:pt>
                <c:pt idx="3260">
                  <c:v>1.9831527357744516E-2</c:v>
                </c:pt>
                <c:pt idx="3261">
                  <c:v>1.9835094553829702E-2</c:v>
                </c:pt>
                <c:pt idx="3262">
                  <c:v>1.9838647159758249E-2</c:v>
                </c:pt>
                <c:pt idx="3263">
                  <c:v>1.9842185175378502E-2</c:v>
                </c:pt>
                <c:pt idx="3264">
                  <c:v>1.9845708600537693E-2</c:v>
                </c:pt>
                <c:pt idx="3265">
                  <c:v>1.9849217435085276E-2</c:v>
                </c:pt>
                <c:pt idx="3266">
                  <c:v>1.9852711678869817E-2</c:v>
                </c:pt>
                <c:pt idx="3267">
                  <c:v>1.9856191331742101E-2</c:v>
                </c:pt>
                <c:pt idx="3268">
                  <c:v>1.9859656393552028E-2</c:v>
                </c:pt>
                <c:pt idx="3269">
                  <c:v>1.9863106864151048E-2</c:v>
                </c:pt>
                <c:pt idx="3270">
                  <c:v>1.986654274339128E-2</c:v>
                </c:pt>
                <c:pt idx="3271">
                  <c:v>1.9869964031124621E-2</c:v>
                </c:pt>
                <c:pt idx="3272">
                  <c:v>1.9873370727204298E-2</c:v>
                </c:pt>
                <c:pt idx="3273">
                  <c:v>1.9876762831484429E-2</c:v>
                </c:pt>
                <c:pt idx="3274">
                  <c:v>1.9880140343818686E-2</c:v>
                </c:pt>
                <c:pt idx="3275">
                  <c:v>1.9883503264062075E-2</c:v>
                </c:pt>
                <c:pt idx="3276">
                  <c:v>1.9886851592070931E-2</c:v>
                </c:pt>
                <c:pt idx="3277">
                  <c:v>1.9890185327700927E-2</c:v>
                </c:pt>
                <c:pt idx="3278">
                  <c:v>1.9893504470808843E-2</c:v>
                </c:pt>
                <c:pt idx="3279">
                  <c:v>1.9896809021252349E-2</c:v>
                </c:pt>
                <c:pt idx="3280">
                  <c:v>1.9900098978889114E-2</c:v>
                </c:pt>
                <c:pt idx="3281">
                  <c:v>1.9903374343578584E-2</c:v>
                </c:pt>
                <c:pt idx="3282">
                  <c:v>1.9906635115179316E-2</c:v>
                </c:pt>
                <c:pt idx="3283">
                  <c:v>1.9909881293551868E-2</c:v>
                </c:pt>
                <c:pt idx="3284">
                  <c:v>1.9913112878556349E-2</c:v>
                </c:pt>
                <c:pt idx="3285">
                  <c:v>1.9916329870054428E-2</c:v>
                </c:pt>
                <c:pt idx="3286">
                  <c:v>1.9919532267907547E-2</c:v>
                </c:pt>
                <c:pt idx="3287">
                  <c:v>1.9922720071978484E-2</c:v>
                </c:pt>
                <c:pt idx="3288">
                  <c:v>1.9925893282130458E-2</c:v>
                </c:pt>
                <c:pt idx="3289">
                  <c:v>1.9929051898226691E-2</c:v>
                </c:pt>
                <c:pt idx="3290">
                  <c:v>1.9932195920131734E-2</c:v>
                </c:pt>
                <c:pt idx="3291">
                  <c:v>1.9935325347710808E-2</c:v>
                </c:pt>
                <c:pt idx="3292">
                  <c:v>1.9939194047431632E-2</c:v>
                </c:pt>
                <c:pt idx="3293">
                  <c:v>1.9942293411101826E-2</c:v>
                </c:pt>
                <c:pt idx="3294">
                  <c:v>1.9945378179271098E-2</c:v>
                </c:pt>
                <c:pt idx="3295">
                  <c:v>1.9948448351807466E-2</c:v>
                </c:pt>
                <c:pt idx="3296">
                  <c:v>1.9951503928577849E-2</c:v>
                </c:pt>
                <c:pt idx="3297">
                  <c:v>1.9954544909450266E-2</c:v>
                </c:pt>
                <c:pt idx="3298">
                  <c:v>1.9957571294295182E-2</c:v>
                </c:pt>
                <c:pt idx="3299">
                  <c:v>1.9960583082981279E-2</c:v>
                </c:pt>
                <c:pt idx="3300">
                  <c:v>1.9963580275378798E-2</c:v>
                </c:pt>
                <c:pt idx="3301">
                  <c:v>1.9966562871359079E-2</c:v>
                </c:pt>
                <c:pt idx="3302">
                  <c:v>1.9969530870793471E-2</c:v>
                </c:pt>
                <c:pt idx="3303">
                  <c:v>1.9972484273554202E-2</c:v>
                </c:pt>
                <c:pt idx="3304">
                  <c:v>1.9975423079514169E-2</c:v>
                </c:pt>
                <c:pt idx="3305">
                  <c:v>1.9978347288546482E-2</c:v>
                </c:pt>
                <c:pt idx="3306">
                  <c:v>1.9981256900525594E-2</c:v>
                </c:pt>
                <c:pt idx="3307">
                  <c:v>1.9984151915326168E-2</c:v>
                </c:pt>
                <c:pt idx="3308">
                  <c:v>1.9987032332823087E-2</c:v>
                </c:pt>
                <c:pt idx="3309">
                  <c:v>1.9989898152893017E-2</c:v>
                </c:pt>
                <c:pt idx="3310">
                  <c:v>1.9992749375411949E-2</c:v>
                </c:pt>
                <c:pt idx="3311">
                  <c:v>1.9995586000257207E-2</c:v>
                </c:pt>
                <c:pt idx="3312">
                  <c:v>1.9998408027306999E-2</c:v>
                </c:pt>
                <c:pt idx="3313">
                  <c:v>2.0001215456439316E-2</c:v>
                </c:pt>
                <c:pt idx="3314">
                  <c:v>2.0004008287533692E-2</c:v>
                </c:pt>
                <c:pt idx="3315">
                  <c:v>2.0006786520469447E-2</c:v>
                </c:pt>
                <c:pt idx="3316">
                  <c:v>2.0009550155127221E-2</c:v>
                </c:pt>
                <c:pt idx="3317">
                  <c:v>2.0012299191388108E-2</c:v>
                </c:pt>
                <c:pt idx="3318">
                  <c:v>2.0015033629132966E-2</c:v>
                </c:pt>
                <c:pt idx="3319">
                  <c:v>2.0017753468244442E-2</c:v>
                </c:pt>
                <c:pt idx="3320">
                  <c:v>2.0020458708606279E-2</c:v>
                </c:pt>
                <c:pt idx="3321">
                  <c:v>2.0023149350100668E-2</c:v>
                </c:pt>
                <c:pt idx="3322">
                  <c:v>2.0025825392612238E-2</c:v>
                </c:pt>
                <c:pt idx="3323">
                  <c:v>2.0028486836025629E-2</c:v>
                </c:pt>
                <c:pt idx="3324">
                  <c:v>2.0031133680227017E-2</c:v>
                </c:pt>
                <c:pt idx="3325">
                  <c:v>2.0033765925101251E-2</c:v>
                </c:pt>
                <c:pt idx="3326">
                  <c:v>2.0036383570535624E-2</c:v>
                </c:pt>
                <c:pt idx="3327">
                  <c:v>2.0038986616417644E-2</c:v>
                </c:pt>
                <c:pt idx="3328">
                  <c:v>2.0041575062634154E-2</c:v>
                </c:pt>
                <c:pt idx="3329">
                  <c:v>2.0044148909074661E-2</c:v>
                </c:pt>
                <c:pt idx="3330">
                  <c:v>2.0046708155627996E-2</c:v>
                </c:pt>
                <c:pt idx="3331">
                  <c:v>2.0049252802183892E-2</c:v>
                </c:pt>
                <c:pt idx="3332">
                  <c:v>2.0051782848632953E-2</c:v>
                </c:pt>
                <c:pt idx="3333">
                  <c:v>2.0054298294865786E-2</c:v>
                </c:pt>
                <c:pt idx="3334">
                  <c:v>2.0056799140774559E-2</c:v>
                </c:pt>
                <c:pt idx="3335">
                  <c:v>2.0059285386251426E-2</c:v>
                </c:pt>
                <c:pt idx="3336">
                  <c:v>2.0061757031189214E-2</c:v>
                </c:pt>
                <c:pt idx="3337">
                  <c:v>2.0064214075481406E-2</c:v>
                </c:pt>
                <c:pt idx="3338">
                  <c:v>2.0066656519022383E-2</c:v>
                </c:pt>
                <c:pt idx="3339">
                  <c:v>2.0069084361706957E-2</c:v>
                </c:pt>
                <c:pt idx="3340">
                  <c:v>2.0071497603430168E-2</c:v>
                </c:pt>
                <c:pt idx="3341">
                  <c:v>2.0073896244088382E-2</c:v>
                </c:pt>
                <c:pt idx="3342">
                  <c:v>2.0076280283578413E-2</c:v>
                </c:pt>
                <c:pt idx="3343">
                  <c:v>2.0078649721797511E-2</c:v>
                </c:pt>
                <c:pt idx="3344">
                  <c:v>2.0080297216465981E-2</c:v>
                </c:pt>
                <c:pt idx="3345">
                  <c:v>2.0082638367292294E-2</c:v>
                </c:pt>
                <c:pt idx="3346">
                  <c:v>2.008496491733136E-2</c:v>
                </c:pt>
                <c:pt idx="3347">
                  <c:v>2.0087276866482595E-2</c:v>
                </c:pt>
                <c:pt idx="3348">
                  <c:v>2.0089574214647632E-2</c:v>
                </c:pt>
                <c:pt idx="3349">
                  <c:v>2.0091856961727217E-2</c:v>
                </c:pt>
                <c:pt idx="3350">
                  <c:v>2.0094125107623428E-2</c:v>
                </c:pt>
                <c:pt idx="3351">
                  <c:v>2.0096378652238789E-2</c:v>
                </c:pt>
                <c:pt idx="3352">
                  <c:v>2.0098617595476709E-2</c:v>
                </c:pt>
                <c:pt idx="3353">
                  <c:v>2.0100841937240821E-2</c:v>
                </c:pt>
                <c:pt idx="3354">
                  <c:v>2.0103051677435646E-2</c:v>
                </c:pt>
                <c:pt idx="3355">
                  <c:v>2.0105246815966593E-2</c:v>
                </c:pt>
                <c:pt idx="3356">
                  <c:v>2.0107427352738627E-2</c:v>
                </c:pt>
                <c:pt idx="3357">
                  <c:v>2.0109593287659155E-2</c:v>
                </c:pt>
                <c:pt idx="3358">
                  <c:v>2.0111744620634031E-2</c:v>
                </c:pt>
                <c:pt idx="3359">
                  <c:v>2.0113881351571328E-2</c:v>
                </c:pt>
                <c:pt idx="3360">
                  <c:v>2.0116003480379341E-2</c:v>
                </c:pt>
                <c:pt idx="3361">
                  <c:v>2.0118111006967032E-2</c:v>
                </c:pt>
                <c:pt idx="3362">
                  <c:v>2.0120203931243807E-2</c:v>
                </c:pt>
                <c:pt idx="3363">
                  <c:v>2.0122282253119739E-2</c:v>
                </c:pt>
                <c:pt idx="3364">
                  <c:v>2.012434597250512E-2</c:v>
                </c:pt>
                <c:pt idx="3365">
                  <c:v>2.0126395089312243E-2</c:v>
                </c:pt>
                <c:pt idx="3366">
                  <c:v>2.0128429603452069E-2</c:v>
                </c:pt>
                <c:pt idx="3367">
                  <c:v>2.0130449514837556E-2</c:v>
                </c:pt>
                <c:pt idx="3368">
                  <c:v>2.0132454823382773E-2</c:v>
                </c:pt>
                <c:pt idx="3369">
                  <c:v>2.0134445529000677E-2</c:v>
                </c:pt>
                <c:pt idx="3370">
                  <c:v>2.0136421631605783E-2</c:v>
                </c:pt>
                <c:pt idx="3371">
                  <c:v>2.0138383131113491E-2</c:v>
                </c:pt>
                <c:pt idx="3372">
                  <c:v>2.0140330027439424E-2</c:v>
                </c:pt>
                <c:pt idx="3373">
                  <c:v>2.0142262320500315E-2</c:v>
                </c:pt>
                <c:pt idx="3374">
                  <c:v>2.0144180010212231E-2</c:v>
                </c:pt>
                <c:pt idx="3375">
                  <c:v>2.0146083096493905E-2</c:v>
                </c:pt>
                <c:pt idx="3376">
                  <c:v>2.014797157926318E-2</c:v>
                </c:pt>
                <c:pt idx="3377">
                  <c:v>2.0149845458439009E-2</c:v>
                </c:pt>
                <c:pt idx="3378">
                  <c:v>2.0151704733940345E-2</c:v>
                </c:pt>
                <c:pt idx="3379">
                  <c:v>2.0153549405688143E-2</c:v>
                </c:pt>
                <c:pt idx="3380">
                  <c:v>2.0155379473602686E-2</c:v>
                </c:pt>
                <c:pt idx="3381">
                  <c:v>2.015719493760515E-2</c:v>
                </c:pt>
                <c:pt idx="3382">
                  <c:v>2.0158995797618262E-2</c:v>
                </c:pt>
                <c:pt idx="3383">
                  <c:v>2.016078205356453E-2</c:v>
                </c:pt>
                <c:pt idx="3384">
                  <c:v>2.0162553705366681E-2</c:v>
                </c:pt>
                <c:pt idx="3385">
                  <c:v>2.0164310752949E-2</c:v>
                </c:pt>
                <c:pt idx="3386">
                  <c:v>2.0166053196235767E-2</c:v>
                </c:pt>
                <c:pt idx="3387">
                  <c:v>2.0168026677085171E-2</c:v>
                </c:pt>
                <c:pt idx="3388">
                  <c:v>2.0169737825202594E-2</c:v>
                </c:pt>
                <c:pt idx="3389">
                  <c:v>2.0171434368791097E-2</c:v>
                </c:pt>
                <c:pt idx="3390">
                  <c:v>2.0173116307778294E-2</c:v>
                </c:pt>
                <c:pt idx="3391">
                  <c:v>2.0174783642091798E-2</c:v>
                </c:pt>
                <c:pt idx="3392">
                  <c:v>2.0176436371660111E-2</c:v>
                </c:pt>
                <c:pt idx="3393">
                  <c:v>2.0178074496412401E-2</c:v>
                </c:pt>
                <c:pt idx="3394">
                  <c:v>2.0179698016278058E-2</c:v>
                </c:pt>
                <c:pt idx="3395">
                  <c:v>2.0181306931187581E-2</c:v>
                </c:pt>
                <c:pt idx="3396">
                  <c:v>2.0182901241071249E-2</c:v>
                </c:pt>
                <c:pt idx="3397">
                  <c:v>2.0184480945861116E-2</c:v>
                </c:pt>
                <c:pt idx="3398">
                  <c:v>2.0186046045489237E-2</c:v>
                </c:pt>
                <c:pt idx="3399">
                  <c:v>2.0187596539888775E-2</c:v>
                </c:pt>
                <c:pt idx="3400">
                  <c:v>2.0189132428992673E-2</c:v>
                </c:pt>
                <c:pt idx="3401">
                  <c:v>2.0190653712734763E-2</c:v>
                </c:pt>
                <c:pt idx="3402">
                  <c:v>2.0192160391049985E-2</c:v>
                </c:pt>
                <c:pt idx="3403">
                  <c:v>2.0193652463873724E-2</c:v>
                </c:pt>
                <c:pt idx="3404">
                  <c:v>2.0195129931141587E-2</c:v>
                </c:pt>
                <c:pt idx="3405">
                  <c:v>2.0196592792790735E-2</c:v>
                </c:pt>
                <c:pt idx="3406">
                  <c:v>2.0198041048757664E-2</c:v>
                </c:pt>
                <c:pt idx="3407">
                  <c:v>2.0199474698980202E-2</c:v>
                </c:pt>
                <c:pt idx="3408">
                  <c:v>2.0200893743397064E-2</c:v>
                </c:pt>
                <c:pt idx="3409">
                  <c:v>2.0202298181947187E-2</c:v>
                </c:pt>
                <c:pt idx="3410">
                  <c:v>2.0203688014570398E-2</c:v>
                </c:pt>
                <c:pt idx="3411">
                  <c:v>2.0205063241206966E-2</c:v>
                </c:pt>
                <c:pt idx="3412">
                  <c:v>2.0206423861797607E-2</c:v>
                </c:pt>
                <c:pt idx="3413">
                  <c:v>2.0207769876283921E-2</c:v>
                </c:pt>
                <c:pt idx="3414">
                  <c:v>2.0209101284607955E-2</c:v>
                </c:pt>
                <c:pt idx="3415">
                  <c:v>2.0210418086712645E-2</c:v>
                </c:pt>
                <c:pt idx="3416">
                  <c:v>2.0211720282542034E-2</c:v>
                </c:pt>
                <c:pt idx="3417">
                  <c:v>2.0213007872039057E-2</c:v>
                </c:pt>
                <c:pt idx="3418">
                  <c:v>2.0214280855149314E-2</c:v>
                </c:pt>
                <c:pt idx="3419">
                  <c:v>2.0215539231817958E-2</c:v>
                </c:pt>
                <c:pt idx="3420">
                  <c:v>2.0216783001990368E-2</c:v>
                </c:pt>
                <c:pt idx="3421">
                  <c:v>2.0218012165613697E-2</c:v>
                </c:pt>
                <c:pt idx="3422">
                  <c:v>2.0219226722635097E-2</c:v>
                </c:pt>
                <c:pt idx="3423">
                  <c:v>2.022042667300239E-2</c:v>
                </c:pt>
                <c:pt idx="3424">
                  <c:v>2.0221612016663837E-2</c:v>
                </c:pt>
                <c:pt idx="3425">
                  <c:v>2.0222782753568369E-2</c:v>
                </c:pt>
                <c:pt idx="3426">
                  <c:v>2.0223938883666248E-2</c:v>
                </c:pt>
                <c:pt idx="3427">
                  <c:v>2.0225080406907514E-2</c:v>
                </c:pt>
                <c:pt idx="3428">
                  <c:v>2.0226207323243095E-2</c:v>
                </c:pt>
                <c:pt idx="3429">
                  <c:v>2.0227319632624585E-2</c:v>
                </c:pt>
                <c:pt idx="3430">
                  <c:v>2.0228417335004023E-2</c:v>
                </c:pt>
                <c:pt idx="3431">
                  <c:v>2.0229500430334557E-2</c:v>
                </c:pt>
                <c:pt idx="3432">
                  <c:v>2.023056891856978E-2</c:v>
                </c:pt>
                <c:pt idx="3433">
                  <c:v>2.0231622799663729E-2</c:v>
                </c:pt>
                <c:pt idx="3434">
                  <c:v>2.0232662073570884E-2</c:v>
                </c:pt>
                <c:pt idx="3435">
                  <c:v>2.0233686740246393E-2</c:v>
                </c:pt>
                <c:pt idx="3436">
                  <c:v>2.0234696799646734E-2</c:v>
                </c:pt>
                <c:pt idx="3437">
                  <c:v>2.023569225172861E-2</c:v>
                </c:pt>
                <c:pt idx="3438">
                  <c:v>2.0236673096448943E-2</c:v>
                </c:pt>
                <c:pt idx="3439">
                  <c:v>2.0237639333765323E-2</c:v>
                </c:pt>
                <c:pt idx="3440">
                  <c:v>2.0238590963637115E-2</c:v>
                </c:pt>
                <c:pt idx="3441">
                  <c:v>2.0239527986022576E-2</c:v>
                </c:pt>
                <c:pt idx="3442">
                  <c:v>2.024045040088196E-2</c:v>
                </c:pt>
                <c:pt idx="3443">
                  <c:v>2.0241358208175519E-2</c:v>
                </c:pt>
                <c:pt idx="3444">
                  <c:v>2.024225140786351E-2</c:v>
                </c:pt>
                <c:pt idx="3445">
                  <c:v>2.0243129999909293E-2</c:v>
                </c:pt>
                <c:pt idx="3446">
                  <c:v>2.0243993984273567E-2</c:v>
                </c:pt>
                <c:pt idx="3447">
                  <c:v>2.0244843360919917E-2</c:v>
                </c:pt>
                <c:pt idx="3448">
                  <c:v>2.0245678129811484E-2</c:v>
                </c:pt>
                <c:pt idx="3449">
                  <c:v>2.0246498290912962E-2</c:v>
                </c:pt>
                <c:pt idx="3450">
                  <c:v>2.0247303844188602E-2</c:v>
                </c:pt>
                <c:pt idx="3451">
                  <c:v>2.0248094789603988E-2</c:v>
                </c:pt>
                <c:pt idx="3452">
                  <c:v>2.0248871127125367E-2</c:v>
                </c:pt>
                <c:pt idx="3453">
                  <c:v>2.0249632856718769E-2</c:v>
                </c:pt>
                <c:pt idx="3454">
                  <c:v>2.025037997835244E-2</c:v>
                </c:pt>
                <c:pt idx="3455">
                  <c:v>2.0251112491993295E-2</c:v>
                </c:pt>
                <c:pt idx="3456">
                  <c:v>2.0251830397610471E-2</c:v>
                </c:pt>
                <c:pt idx="3457">
                  <c:v>2.0252533695172659E-2</c:v>
                </c:pt>
                <c:pt idx="3458">
                  <c:v>2.0253222384650105E-2</c:v>
                </c:pt>
                <c:pt idx="3459">
                  <c:v>2.0253896466013277E-2</c:v>
                </c:pt>
                <c:pt idx="3460">
                  <c:v>2.0254555939232644E-2</c:v>
                </c:pt>
                <c:pt idx="3461">
                  <c:v>2.0255200804280449E-2</c:v>
                </c:pt>
                <c:pt idx="3462">
                  <c:v>2.0255831061128937E-2</c:v>
                </c:pt>
                <c:pt idx="3463">
                  <c:v>2.0256446709750797E-2</c:v>
                </c:pt>
                <c:pt idx="3464">
                  <c:v>2.0257047750119606E-2</c:v>
                </c:pt>
                <c:pt idx="3465">
                  <c:v>2.0257634182209605E-2</c:v>
                </c:pt>
                <c:pt idx="3466">
                  <c:v>2.0258206005995261E-2</c:v>
                </c:pt>
                <c:pt idx="3467">
                  <c:v>2.0258763221453258E-2</c:v>
                </c:pt>
                <c:pt idx="3468">
                  <c:v>2.0259305828558061E-2</c:v>
                </c:pt>
                <c:pt idx="3469">
                  <c:v>2.0259833827287244E-2</c:v>
                </c:pt>
                <c:pt idx="3470">
                  <c:v>2.0260347217617936E-2</c:v>
                </c:pt>
                <c:pt idx="3471">
                  <c:v>2.0260845999528154E-2</c:v>
                </c:pt>
                <c:pt idx="3472">
                  <c:v>2.0261330172996361E-2</c:v>
                </c:pt>
                <c:pt idx="3473">
                  <c:v>2.0261799738001907E-2</c:v>
                </c:pt>
                <c:pt idx="3474">
                  <c:v>2.0262254694524362E-2</c:v>
                </c:pt>
                <c:pt idx="3475">
                  <c:v>2.0262695042544632E-2</c:v>
                </c:pt>
                <c:pt idx="3476">
                  <c:v>2.0263120782042954E-2</c:v>
                </c:pt>
                <c:pt idx="3477">
                  <c:v>2.0263531913002009E-2</c:v>
                </c:pt>
                <c:pt idx="3478">
                  <c:v>2.0263928435403811E-2</c:v>
                </c:pt>
                <c:pt idx="3479">
                  <c:v>2.0264310352906767E-2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027072"/>
        <c:axId val="55102822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42306</c:v>
                </c:pt>
                <c:pt idx="1">
                  <c:v>42338</c:v>
                </c:pt>
                <c:pt idx="2">
                  <c:v>42367</c:v>
                </c:pt>
                <c:pt idx="3">
                  <c:v>42398</c:v>
                </c:pt>
                <c:pt idx="4">
                  <c:v>42429</c:v>
                </c:pt>
                <c:pt idx="5">
                  <c:v>42458</c:v>
                </c:pt>
                <c:pt idx="6">
                  <c:v>42489</c:v>
                </c:pt>
                <c:pt idx="7">
                  <c:v>42521</c:v>
                </c:pt>
                <c:pt idx="8">
                  <c:v>42550</c:v>
                </c:pt>
                <c:pt idx="9">
                  <c:v>42580</c:v>
                </c:pt>
                <c:pt idx="10">
                  <c:v>42612</c:v>
                </c:pt>
                <c:pt idx="11">
                  <c:v>42642</c:v>
                </c:pt>
                <c:pt idx="12">
                  <c:v>42674</c:v>
                </c:pt>
                <c:pt idx="13">
                  <c:v>42703</c:v>
                </c:pt>
                <c:pt idx="14">
                  <c:v>42733</c:v>
                </c:pt>
                <c:pt idx="15">
                  <c:v>42765</c:v>
                </c:pt>
                <c:pt idx="16">
                  <c:v>42794</c:v>
                </c:pt>
                <c:pt idx="17">
                  <c:v>42823</c:v>
                </c:pt>
                <c:pt idx="18">
                  <c:v>42853</c:v>
                </c:pt>
                <c:pt idx="19">
                  <c:v>42885</c:v>
                </c:pt>
                <c:pt idx="20">
                  <c:v>42915</c:v>
                </c:pt>
                <c:pt idx="21">
                  <c:v>42947</c:v>
                </c:pt>
                <c:pt idx="22">
                  <c:v>42976</c:v>
                </c:pt>
                <c:pt idx="23">
                  <c:v>43007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9.9499999999999988E-3</c:v>
                </c:pt>
                <c:pt idx="1">
                  <c:v>1.01E-2</c:v>
                </c:pt>
                <c:pt idx="2">
                  <c:v>1.03E-2</c:v>
                </c:pt>
                <c:pt idx="3">
                  <c:v>1.0549999999999999E-2</c:v>
                </c:pt>
                <c:pt idx="4">
                  <c:v>1.085E-2</c:v>
                </c:pt>
                <c:pt idx="5">
                  <c:v>1.1049999999999999E-2</c:v>
                </c:pt>
                <c:pt idx="6">
                  <c:v>0</c:v>
                </c:pt>
                <c:pt idx="7">
                  <c:v>0</c:v>
                </c:pt>
                <c:pt idx="8">
                  <c:v>1.2199999999999999E-2</c:v>
                </c:pt>
                <c:pt idx="9">
                  <c:v>0</c:v>
                </c:pt>
                <c:pt idx="10">
                  <c:v>0</c:v>
                </c:pt>
                <c:pt idx="11">
                  <c:v>1.315E-2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27072"/>
        <c:axId val="551028224"/>
      </c:scatterChart>
      <c:dateAx>
        <c:axId val="551027072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282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51028224"/>
        <c:scaling>
          <c:orientation val="minMax"/>
          <c:max val="1.7000000000000001E-2"/>
          <c:min val="8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10270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42362</c:v>
                </c:pt>
                <c:pt idx="63">
                  <c:v>42367</c:v>
                </c:pt>
                <c:pt idx="64">
                  <c:v>42368</c:v>
                </c:pt>
                <c:pt idx="65">
                  <c:v>42369</c:v>
                </c:pt>
                <c:pt idx="66">
                  <c:v>42373</c:v>
                </c:pt>
                <c:pt idx="67">
                  <c:v>42374</c:v>
                </c:pt>
                <c:pt idx="68">
                  <c:v>42375</c:v>
                </c:pt>
                <c:pt idx="69">
                  <c:v>42376</c:v>
                </c:pt>
                <c:pt idx="70">
                  <c:v>42377</c:v>
                </c:pt>
                <c:pt idx="71">
                  <c:v>42380</c:v>
                </c:pt>
                <c:pt idx="72">
                  <c:v>42381</c:v>
                </c:pt>
                <c:pt idx="73">
                  <c:v>42382</c:v>
                </c:pt>
                <c:pt idx="74">
                  <c:v>42383</c:v>
                </c:pt>
                <c:pt idx="75">
                  <c:v>42384</c:v>
                </c:pt>
                <c:pt idx="76">
                  <c:v>42387</c:v>
                </c:pt>
                <c:pt idx="77">
                  <c:v>42388</c:v>
                </c:pt>
                <c:pt idx="78">
                  <c:v>42389</c:v>
                </c:pt>
                <c:pt idx="79">
                  <c:v>42390</c:v>
                </c:pt>
                <c:pt idx="80">
                  <c:v>42391</c:v>
                </c:pt>
                <c:pt idx="81">
                  <c:v>42394</c:v>
                </c:pt>
                <c:pt idx="82">
                  <c:v>42395</c:v>
                </c:pt>
                <c:pt idx="83">
                  <c:v>42396</c:v>
                </c:pt>
                <c:pt idx="84">
                  <c:v>42397</c:v>
                </c:pt>
                <c:pt idx="85">
                  <c:v>42398</c:v>
                </c:pt>
                <c:pt idx="86">
                  <c:v>42401</c:v>
                </c:pt>
                <c:pt idx="87">
                  <c:v>42402</c:v>
                </c:pt>
                <c:pt idx="88">
                  <c:v>42403</c:v>
                </c:pt>
                <c:pt idx="89">
                  <c:v>42404</c:v>
                </c:pt>
                <c:pt idx="90">
                  <c:v>42405</c:v>
                </c:pt>
                <c:pt idx="91">
                  <c:v>42408</c:v>
                </c:pt>
                <c:pt idx="92">
                  <c:v>42409</c:v>
                </c:pt>
                <c:pt idx="93">
                  <c:v>42410</c:v>
                </c:pt>
                <c:pt idx="94">
                  <c:v>42411</c:v>
                </c:pt>
                <c:pt idx="95">
                  <c:v>42412</c:v>
                </c:pt>
                <c:pt idx="96">
                  <c:v>42415</c:v>
                </c:pt>
                <c:pt idx="97">
                  <c:v>42416</c:v>
                </c:pt>
                <c:pt idx="98">
                  <c:v>42417</c:v>
                </c:pt>
                <c:pt idx="99">
                  <c:v>42418</c:v>
                </c:pt>
                <c:pt idx="100">
                  <c:v>42419</c:v>
                </c:pt>
                <c:pt idx="101">
                  <c:v>42422</c:v>
                </c:pt>
                <c:pt idx="102">
                  <c:v>42423</c:v>
                </c:pt>
                <c:pt idx="103">
                  <c:v>42424</c:v>
                </c:pt>
                <c:pt idx="104">
                  <c:v>42425</c:v>
                </c:pt>
                <c:pt idx="105">
                  <c:v>42426</c:v>
                </c:pt>
                <c:pt idx="106">
                  <c:v>42429</c:v>
                </c:pt>
                <c:pt idx="107">
                  <c:v>42430</c:v>
                </c:pt>
                <c:pt idx="108">
                  <c:v>42431</c:v>
                </c:pt>
                <c:pt idx="109">
                  <c:v>42432</c:v>
                </c:pt>
                <c:pt idx="110">
                  <c:v>42433</c:v>
                </c:pt>
                <c:pt idx="111">
                  <c:v>42436</c:v>
                </c:pt>
                <c:pt idx="112">
                  <c:v>42437</c:v>
                </c:pt>
                <c:pt idx="113">
                  <c:v>42438</c:v>
                </c:pt>
                <c:pt idx="114">
                  <c:v>42439</c:v>
                </c:pt>
                <c:pt idx="115">
                  <c:v>42440</c:v>
                </c:pt>
                <c:pt idx="116">
                  <c:v>42443</c:v>
                </c:pt>
                <c:pt idx="117">
                  <c:v>42444</c:v>
                </c:pt>
                <c:pt idx="118">
                  <c:v>42445</c:v>
                </c:pt>
                <c:pt idx="119">
                  <c:v>42446</c:v>
                </c:pt>
                <c:pt idx="120">
                  <c:v>42447</c:v>
                </c:pt>
                <c:pt idx="121">
                  <c:v>42450</c:v>
                </c:pt>
                <c:pt idx="122">
                  <c:v>42451</c:v>
                </c:pt>
                <c:pt idx="123">
                  <c:v>42452</c:v>
                </c:pt>
                <c:pt idx="124">
                  <c:v>42453</c:v>
                </c:pt>
                <c:pt idx="125">
                  <c:v>42458</c:v>
                </c:pt>
                <c:pt idx="126">
                  <c:v>42459</c:v>
                </c:pt>
                <c:pt idx="127">
                  <c:v>42460</c:v>
                </c:pt>
                <c:pt idx="128">
                  <c:v>42461</c:v>
                </c:pt>
                <c:pt idx="129">
                  <c:v>42464</c:v>
                </c:pt>
                <c:pt idx="130">
                  <c:v>42465</c:v>
                </c:pt>
                <c:pt idx="131">
                  <c:v>42466</c:v>
                </c:pt>
                <c:pt idx="132">
                  <c:v>42467</c:v>
                </c:pt>
                <c:pt idx="133">
                  <c:v>42468</c:v>
                </c:pt>
                <c:pt idx="134">
                  <c:v>42471</c:v>
                </c:pt>
                <c:pt idx="135">
                  <c:v>42472</c:v>
                </c:pt>
                <c:pt idx="136">
                  <c:v>42473</c:v>
                </c:pt>
                <c:pt idx="137">
                  <c:v>42474</c:v>
                </c:pt>
                <c:pt idx="138">
                  <c:v>42475</c:v>
                </c:pt>
                <c:pt idx="139">
                  <c:v>42478</c:v>
                </c:pt>
                <c:pt idx="140">
                  <c:v>42479</c:v>
                </c:pt>
                <c:pt idx="141">
                  <c:v>42480</c:v>
                </c:pt>
                <c:pt idx="142">
                  <c:v>42481</c:v>
                </c:pt>
                <c:pt idx="143">
                  <c:v>42482</c:v>
                </c:pt>
                <c:pt idx="144">
                  <c:v>42485</c:v>
                </c:pt>
                <c:pt idx="145">
                  <c:v>42486</c:v>
                </c:pt>
                <c:pt idx="146">
                  <c:v>42487</c:v>
                </c:pt>
                <c:pt idx="147">
                  <c:v>42488</c:v>
                </c:pt>
                <c:pt idx="148">
                  <c:v>42489</c:v>
                </c:pt>
                <c:pt idx="149">
                  <c:v>42493</c:v>
                </c:pt>
                <c:pt idx="150">
                  <c:v>42494</c:v>
                </c:pt>
                <c:pt idx="151">
                  <c:v>42495</c:v>
                </c:pt>
                <c:pt idx="152">
                  <c:v>42496</c:v>
                </c:pt>
                <c:pt idx="153">
                  <c:v>42499</c:v>
                </c:pt>
                <c:pt idx="154">
                  <c:v>42500</c:v>
                </c:pt>
                <c:pt idx="155">
                  <c:v>42501</c:v>
                </c:pt>
                <c:pt idx="156">
                  <c:v>42502</c:v>
                </c:pt>
                <c:pt idx="157">
                  <c:v>42503</c:v>
                </c:pt>
                <c:pt idx="158">
                  <c:v>42506</c:v>
                </c:pt>
                <c:pt idx="159">
                  <c:v>42507</c:v>
                </c:pt>
                <c:pt idx="160">
                  <c:v>42508</c:v>
                </c:pt>
                <c:pt idx="161">
                  <c:v>42509</c:v>
                </c:pt>
                <c:pt idx="162">
                  <c:v>42510</c:v>
                </c:pt>
                <c:pt idx="163">
                  <c:v>42513</c:v>
                </c:pt>
                <c:pt idx="164">
                  <c:v>42514</c:v>
                </c:pt>
                <c:pt idx="165">
                  <c:v>42515</c:v>
                </c:pt>
                <c:pt idx="166">
                  <c:v>42516</c:v>
                </c:pt>
                <c:pt idx="167">
                  <c:v>42517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42612</c:v>
                </c:pt>
                <c:pt idx="233">
                  <c:v>42613</c:v>
                </c:pt>
                <c:pt idx="234">
                  <c:v>42614</c:v>
                </c:pt>
                <c:pt idx="235">
                  <c:v>42615</c:v>
                </c:pt>
                <c:pt idx="236">
                  <c:v>42618</c:v>
                </c:pt>
                <c:pt idx="237">
                  <c:v>42619</c:v>
                </c:pt>
                <c:pt idx="238">
                  <c:v>42620</c:v>
                </c:pt>
                <c:pt idx="239">
                  <c:v>42621</c:v>
                </c:pt>
                <c:pt idx="240">
                  <c:v>42622</c:v>
                </c:pt>
                <c:pt idx="241">
                  <c:v>42625</c:v>
                </c:pt>
                <c:pt idx="242">
                  <c:v>42626</c:v>
                </c:pt>
                <c:pt idx="243">
                  <c:v>42627</c:v>
                </c:pt>
                <c:pt idx="244">
                  <c:v>42628</c:v>
                </c:pt>
                <c:pt idx="245">
                  <c:v>42629</c:v>
                </c:pt>
                <c:pt idx="246">
                  <c:v>42632</c:v>
                </c:pt>
                <c:pt idx="247">
                  <c:v>42633</c:v>
                </c:pt>
                <c:pt idx="248">
                  <c:v>42634</c:v>
                </c:pt>
                <c:pt idx="249">
                  <c:v>42635</c:v>
                </c:pt>
                <c:pt idx="250">
                  <c:v>42636</c:v>
                </c:pt>
                <c:pt idx="251">
                  <c:v>42639</c:v>
                </c:pt>
                <c:pt idx="252">
                  <c:v>42640</c:v>
                </c:pt>
                <c:pt idx="253">
                  <c:v>42641</c:v>
                </c:pt>
                <c:pt idx="254">
                  <c:v>42642</c:v>
                </c:pt>
                <c:pt idx="255">
                  <c:v>42643</c:v>
                </c:pt>
                <c:pt idx="256">
                  <c:v>42646</c:v>
                </c:pt>
                <c:pt idx="257">
                  <c:v>42647</c:v>
                </c:pt>
                <c:pt idx="258">
                  <c:v>42648</c:v>
                </c:pt>
                <c:pt idx="259">
                  <c:v>42649</c:v>
                </c:pt>
                <c:pt idx="260">
                  <c:v>42650</c:v>
                </c:pt>
                <c:pt idx="261">
                  <c:v>42653</c:v>
                </c:pt>
                <c:pt idx="262">
                  <c:v>42654</c:v>
                </c:pt>
                <c:pt idx="263">
                  <c:v>42655</c:v>
                </c:pt>
                <c:pt idx="264">
                  <c:v>42656</c:v>
                </c:pt>
                <c:pt idx="265">
                  <c:v>42657</c:v>
                </c:pt>
                <c:pt idx="266">
                  <c:v>42660</c:v>
                </c:pt>
                <c:pt idx="267">
                  <c:v>42661</c:v>
                </c:pt>
                <c:pt idx="268">
                  <c:v>42662</c:v>
                </c:pt>
                <c:pt idx="269">
                  <c:v>42663</c:v>
                </c:pt>
                <c:pt idx="270">
                  <c:v>42664</c:v>
                </c:pt>
                <c:pt idx="271">
                  <c:v>42667</c:v>
                </c:pt>
                <c:pt idx="272">
                  <c:v>42668</c:v>
                </c:pt>
                <c:pt idx="273">
                  <c:v>42669</c:v>
                </c:pt>
                <c:pt idx="274">
                  <c:v>42670</c:v>
                </c:pt>
                <c:pt idx="275">
                  <c:v>42671</c:v>
                </c:pt>
                <c:pt idx="276">
                  <c:v>42674</c:v>
                </c:pt>
                <c:pt idx="277">
                  <c:v>42675</c:v>
                </c:pt>
                <c:pt idx="278">
                  <c:v>42676</c:v>
                </c:pt>
                <c:pt idx="279">
                  <c:v>42677</c:v>
                </c:pt>
                <c:pt idx="280">
                  <c:v>42678</c:v>
                </c:pt>
                <c:pt idx="281">
                  <c:v>42681</c:v>
                </c:pt>
                <c:pt idx="282">
                  <c:v>42682</c:v>
                </c:pt>
                <c:pt idx="283">
                  <c:v>42683</c:v>
                </c:pt>
                <c:pt idx="284">
                  <c:v>42684</c:v>
                </c:pt>
                <c:pt idx="285">
                  <c:v>42685</c:v>
                </c:pt>
                <c:pt idx="286">
                  <c:v>42688</c:v>
                </c:pt>
                <c:pt idx="287">
                  <c:v>42689</c:v>
                </c:pt>
                <c:pt idx="288">
                  <c:v>42690</c:v>
                </c:pt>
                <c:pt idx="289">
                  <c:v>42691</c:v>
                </c:pt>
                <c:pt idx="290">
                  <c:v>42692</c:v>
                </c:pt>
                <c:pt idx="291">
                  <c:v>42695</c:v>
                </c:pt>
                <c:pt idx="292">
                  <c:v>42696</c:v>
                </c:pt>
                <c:pt idx="293">
                  <c:v>42697</c:v>
                </c:pt>
                <c:pt idx="294">
                  <c:v>42698</c:v>
                </c:pt>
                <c:pt idx="295">
                  <c:v>42699</c:v>
                </c:pt>
                <c:pt idx="296">
                  <c:v>42702</c:v>
                </c:pt>
                <c:pt idx="297">
                  <c:v>42703</c:v>
                </c:pt>
                <c:pt idx="298">
                  <c:v>42704</c:v>
                </c:pt>
                <c:pt idx="299">
                  <c:v>42705</c:v>
                </c:pt>
                <c:pt idx="300">
                  <c:v>42706</c:v>
                </c:pt>
                <c:pt idx="301">
                  <c:v>42709</c:v>
                </c:pt>
                <c:pt idx="302">
                  <c:v>42710</c:v>
                </c:pt>
                <c:pt idx="303">
                  <c:v>42711</c:v>
                </c:pt>
                <c:pt idx="304">
                  <c:v>42712</c:v>
                </c:pt>
                <c:pt idx="305">
                  <c:v>42713</c:v>
                </c:pt>
                <c:pt idx="306">
                  <c:v>42716</c:v>
                </c:pt>
                <c:pt idx="307">
                  <c:v>42717</c:v>
                </c:pt>
                <c:pt idx="308">
                  <c:v>42718</c:v>
                </c:pt>
                <c:pt idx="309">
                  <c:v>42719</c:v>
                </c:pt>
                <c:pt idx="310">
                  <c:v>42720</c:v>
                </c:pt>
                <c:pt idx="311">
                  <c:v>42723</c:v>
                </c:pt>
                <c:pt idx="312">
                  <c:v>42724</c:v>
                </c:pt>
                <c:pt idx="313">
                  <c:v>42725</c:v>
                </c:pt>
                <c:pt idx="314">
                  <c:v>42726</c:v>
                </c:pt>
                <c:pt idx="315">
                  <c:v>42727</c:v>
                </c:pt>
                <c:pt idx="316">
                  <c:v>42732</c:v>
                </c:pt>
                <c:pt idx="317">
                  <c:v>42733</c:v>
                </c:pt>
                <c:pt idx="318">
                  <c:v>42734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42741</c:v>
                </c:pt>
                <c:pt idx="323">
                  <c:v>42744</c:v>
                </c:pt>
                <c:pt idx="324">
                  <c:v>42745</c:v>
                </c:pt>
                <c:pt idx="325">
                  <c:v>42746</c:v>
                </c:pt>
                <c:pt idx="326">
                  <c:v>42747</c:v>
                </c:pt>
                <c:pt idx="327">
                  <c:v>42748</c:v>
                </c:pt>
                <c:pt idx="328">
                  <c:v>42751</c:v>
                </c:pt>
                <c:pt idx="329">
                  <c:v>42752</c:v>
                </c:pt>
                <c:pt idx="330">
                  <c:v>42753</c:v>
                </c:pt>
                <c:pt idx="331">
                  <c:v>42754</c:v>
                </c:pt>
                <c:pt idx="332">
                  <c:v>42755</c:v>
                </c:pt>
                <c:pt idx="333">
                  <c:v>42758</c:v>
                </c:pt>
                <c:pt idx="334">
                  <c:v>42759</c:v>
                </c:pt>
                <c:pt idx="335">
                  <c:v>42760</c:v>
                </c:pt>
                <c:pt idx="336">
                  <c:v>42761</c:v>
                </c:pt>
                <c:pt idx="337">
                  <c:v>42762</c:v>
                </c:pt>
                <c:pt idx="338">
                  <c:v>42765</c:v>
                </c:pt>
                <c:pt idx="339">
                  <c:v>42766</c:v>
                </c:pt>
                <c:pt idx="340">
                  <c:v>42767</c:v>
                </c:pt>
                <c:pt idx="341">
                  <c:v>42768</c:v>
                </c:pt>
                <c:pt idx="342">
                  <c:v>42769</c:v>
                </c:pt>
                <c:pt idx="343">
                  <c:v>42772</c:v>
                </c:pt>
                <c:pt idx="344">
                  <c:v>42773</c:v>
                </c:pt>
                <c:pt idx="345">
                  <c:v>42774</c:v>
                </c:pt>
                <c:pt idx="346">
                  <c:v>42775</c:v>
                </c:pt>
                <c:pt idx="347">
                  <c:v>42776</c:v>
                </c:pt>
                <c:pt idx="348">
                  <c:v>42779</c:v>
                </c:pt>
                <c:pt idx="349">
                  <c:v>42780</c:v>
                </c:pt>
                <c:pt idx="350">
                  <c:v>42781</c:v>
                </c:pt>
                <c:pt idx="351">
                  <c:v>42782</c:v>
                </c:pt>
                <c:pt idx="352">
                  <c:v>42783</c:v>
                </c:pt>
                <c:pt idx="353">
                  <c:v>42786</c:v>
                </c:pt>
                <c:pt idx="354">
                  <c:v>42787</c:v>
                </c:pt>
                <c:pt idx="355">
                  <c:v>42788</c:v>
                </c:pt>
                <c:pt idx="356">
                  <c:v>42789</c:v>
                </c:pt>
                <c:pt idx="357">
                  <c:v>42790</c:v>
                </c:pt>
                <c:pt idx="358">
                  <c:v>42793</c:v>
                </c:pt>
                <c:pt idx="359">
                  <c:v>42794</c:v>
                </c:pt>
                <c:pt idx="360">
                  <c:v>42795</c:v>
                </c:pt>
                <c:pt idx="361">
                  <c:v>42796</c:v>
                </c:pt>
                <c:pt idx="362">
                  <c:v>42797</c:v>
                </c:pt>
                <c:pt idx="363">
                  <c:v>42800</c:v>
                </c:pt>
                <c:pt idx="364">
                  <c:v>42801</c:v>
                </c:pt>
                <c:pt idx="365">
                  <c:v>42802</c:v>
                </c:pt>
                <c:pt idx="366">
                  <c:v>42803</c:v>
                </c:pt>
                <c:pt idx="367">
                  <c:v>42804</c:v>
                </c:pt>
                <c:pt idx="368">
                  <c:v>42807</c:v>
                </c:pt>
                <c:pt idx="369">
                  <c:v>42808</c:v>
                </c:pt>
                <c:pt idx="370">
                  <c:v>42809</c:v>
                </c:pt>
                <c:pt idx="371">
                  <c:v>42810</c:v>
                </c:pt>
                <c:pt idx="372">
                  <c:v>42811</c:v>
                </c:pt>
                <c:pt idx="373">
                  <c:v>42814</c:v>
                </c:pt>
                <c:pt idx="374">
                  <c:v>42815</c:v>
                </c:pt>
                <c:pt idx="375">
                  <c:v>42816</c:v>
                </c:pt>
                <c:pt idx="376">
                  <c:v>42817</c:v>
                </c:pt>
                <c:pt idx="377">
                  <c:v>42818</c:v>
                </c:pt>
                <c:pt idx="378">
                  <c:v>42821</c:v>
                </c:pt>
                <c:pt idx="379">
                  <c:v>42822</c:v>
                </c:pt>
                <c:pt idx="380">
                  <c:v>42823</c:v>
                </c:pt>
                <c:pt idx="381">
                  <c:v>42824</c:v>
                </c:pt>
                <c:pt idx="382">
                  <c:v>42825</c:v>
                </c:pt>
                <c:pt idx="383">
                  <c:v>42828</c:v>
                </c:pt>
                <c:pt idx="384">
                  <c:v>42829</c:v>
                </c:pt>
                <c:pt idx="385">
                  <c:v>42830</c:v>
                </c:pt>
                <c:pt idx="386">
                  <c:v>42831</c:v>
                </c:pt>
                <c:pt idx="387">
                  <c:v>42832</c:v>
                </c:pt>
                <c:pt idx="388">
                  <c:v>42835</c:v>
                </c:pt>
                <c:pt idx="389">
                  <c:v>42836</c:v>
                </c:pt>
                <c:pt idx="390">
                  <c:v>42837</c:v>
                </c:pt>
                <c:pt idx="391">
                  <c:v>42838</c:v>
                </c:pt>
                <c:pt idx="392">
                  <c:v>42843</c:v>
                </c:pt>
                <c:pt idx="393">
                  <c:v>42844</c:v>
                </c:pt>
                <c:pt idx="394">
                  <c:v>42845</c:v>
                </c:pt>
                <c:pt idx="395">
                  <c:v>42846</c:v>
                </c:pt>
                <c:pt idx="396">
                  <c:v>42849</c:v>
                </c:pt>
                <c:pt idx="397">
                  <c:v>42850</c:v>
                </c:pt>
                <c:pt idx="398">
                  <c:v>42851</c:v>
                </c:pt>
                <c:pt idx="399">
                  <c:v>42852</c:v>
                </c:pt>
                <c:pt idx="400">
                  <c:v>42853</c:v>
                </c:pt>
                <c:pt idx="401">
                  <c:v>42857</c:v>
                </c:pt>
                <c:pt idx="402">
                  <c:v>42858</c:v>
                </c:pt>
                <c:pt idx="403">
                  <c:v>42859</c:v>
                </c:pt>
                <c:pt idx="404">
                  <c:v>42860</c:v>
                </c:pt>
                <c:pt idx="405">
                  <c:v>42863</c:v>
                </c:pt>
                <c:pt idx="406">
                  <c:v>42864</c:v>
                </c:pt>
                <c:pt idx="407">
                  <c:v>42865</c:v>
                </c:pt>
                <c:pt idx="408">
                  <c:v>42866</c:v>
                </c:pt>
                <c:pt idx="409">
                  <c:v>42867</c:v>
                </c:pt>
                <c:pt idx="410">
                  <c:v>42870</c:v>
                </c:pt>
                <c:pt idx="411">
                  <c:v>42871</c:v>
                </c:pt>
                <c:pt idx="412">
                  <c:v>42872</c:v>
                </c:pt>
                <c:pt idx="413">
                  <c:v>42873</c:v>
                </c:pt>
                <c:pt idx="414">
                  <c:v>42874</c:v>
                </c:pt>
                <c:pt idx="415">
                  <c:v>42877</c:v>
                </c:pt>
                <c:pt idx="416">
                  <c:v>42878</c:v>
                </c:pt>
                <c:pt idx="417">
                  <c:v>42879</c:v>
                </c:pt>
                <c:pt idx="418">
                  <c:v>42880</c:v>
                </c:pt>
                <c:pt idx="419">
                  <c:v>42881</c:v>
                </c:pt>
                <c:pt idx="420">
                  <c:v>42885</c:v>
                </c:pt>
                <c:pt idx="421">
                  <c:v>42886</c:v>
                </c:pt>
                <c:pt idx="422">
                  <c:v>42887</c:v>
                </c:pt>
                <c:pt idx="423">
                  <c:v>42888</c:v>
                </c:pt>
                <c:pt idx="424">
                  <c:v>42891</c:v>
                </c:pt>
                <c:pt idx="425">
                  <c:v>42892</c:v>
                </c:pt>
                <c:pt idx="426">
                  <c:v>42893</c:v>
                </c:pt>
                <c:pt idx="427">
                  <c:v>42894</c:v>
                </c:pt>
                <c:pt idx="428">
                  <c:v>42895</c:v>
                </c:pt>
                <c:pt idx="429">
                  <c:v>42898</c:v>
                </c:pt>
                <c:pt idx="430">
                  <c:v>42899</c:v>
                </c:pt>
                <c:pt idx="431">
                  <c:v>42900</c:v>
                </c:pt>
                <c:pt idx="432">
                  <c:v>42901</c:v>
                </c:pt>
                <c:pt idx="433">
                  <c:v>42902</c:v>
                </c:pt>
                <c:pt idx="434">
                  <c:v>42905</c:v>
                </c:pt>
                <c:pt idx="435">
                  <c:v>42906</c:v>
                </c:pt>
                <c:pt idx="436">
                  <c:v>42907</c:v>
                </c:pt>
                <c:pt idx="437">
                  <c:v>42908</c:v>
                </c:pt>
                <c:pt idx="438">
                  <c:v>42909</c:v>
                </c:pt>
                <c:pt idx="439">
                  <c:v>42912</c:v>
                </c:pt>
                <c:pt idx="440">
                  <c:v>42913</c:v>
                </c:pt>
                <c:pt idx="441">
                  <c:v>42914</c:v>
                </c:pt>
                <c:pt idx="442">
                  <c:v>42915</c:v>
                </c:pt>
                <c:pt idx="443">
                  <c:v>42916</c:v>
                </c:pt>
                <c:pt idx="444">
                  <c:v>42919</c:v>
                </c:pt>
                <c:pt idx="445">
                  <c:v>42920</c:v>
                </c:pt>
                <c:pt idx="446">
                  <c:v>42921</c:v>
                </c:pt>
                <c:pt idx="447">
                  <c:v>42922</c:v>
                </c:pt>
                <c:pt idx="448">
                  <c:v>42923</c:v>
                </c:pt>
                <c:pt idx="449">
                  <c:v>42926</c:v>
                </c:pt>
                <c:pt idx="450">
                  <c:v>42927</c:v>
                </c:pt>
                <c:pt idx="451">
                  <c:v>42928</c:v>
                </c:pt>
                <c:pt idx="452">
                  <c:v>42929</c:v>
                </c:pt>
                <c:pt idx="453">
                  <c:v>42930</c:v>
                </c:pt>
                <c:pt idx="454">
                  <c:v>42933</c:v>
                </c:pt>
                <c:pt idx="455">
                  <c:v>42934</c:v>
                </c:pt>
                <c:pt idx="456">
                  <c:v>42935</c:v>
                </c:pt>
                <c:pt idx="457">
                  <c:v>42936</c:v>
                </c:pt>
                <c:pt idx="458">
                  <c:v>42937</c:v>
                </c:pt>
                <c:pt idx="459">
                  <c:v>42940</c:v>
                </c:pt>
                <c:pt idx="460">
                  <c:v>42941</c:v>
                </c:pt>
                <c:pt idx="461">
                  <c:v>42942</c:v>
                </c:pt>
                <c:pt idx="462">
                  <c:v>42943</c:v>
                </c:pt>
                <c:pt idx="463">
                  <c:v>42944</c:v>
                </c:pt>
                <c:pt idx="464">
                  <c:v>42947</c:v>
                </c:pt>
                <c:pt idx="465">
                  <c:v>42948</c:v>
                </c:pt>
                <c:pt idx="466">
                  <c:v>42949</c:v>
                </c:pt>
                <c:pt idx="467">
                  <c:v>42950</c:v>
                </c:pt>
                <c:pt idx="468">
                  <c:v>42951</c:v>
                </c:pt>
                <c:pt idx="469">
                  <c:v>42954</c:v>
                </c:pt>
                <c:pt idx="470">
                  <c:v>42955</c:v>
                </c:pt>
                <c:pt idx="471">
                  <c:v>42956</c:v>
                </c:pt>
                <c:pt idx="472">
                  <c:v>42957</c:v>
                </c:pt>
                <c:pt idx="473">
                  <c:v>42958</c:v>
                </c:pt>
                <c:pt idx="474">
                  <c:v>42961</c:v>
                </c:pt>
                <c:pt idx="475">
                  <c:v>42962</c:v>
                </c:pt>
                <c:pt idx="476">
                  <c:v>42963</c:v>
                </c:pt>
                <c:pt idx="477">
                  <c:v>42964</c:v>
                </c:pt>
                <c:pt idx="478">
                  <c:v>42965</c:v>
                </c:pt>
                <c:pt idx="479">
                  <c:v>42968</c:v>
                </c:pt>
                <c:pt idx="480">
                  <c:v>42969</c:v>
                </c:pt>
                <c:pt idx="481">
                  <c:v>42970</c:v>
                </c:pt>
                <c:pt idx="482">
                  <c:v>42971</c:v>
                </c:pt>
                <c:pt idx="483">
                  <c:v>42972</c:v>
                </c:pt>
                <c:pt idx="484">
                  <c:v>42976</c:v>
                </c:pt>
                <c:pt idx="485">
                  <c:v>42977</c:v>
                </c:pt>
                <c:pt idx="486">
                  <c:v>42978</c:v>
                </c:pt>
                <c:pt idx="487">
                  <c:v>42979</c:v>
                </c:pt>
                <c:pt idx="488">
                  <c:v>42982</c:v>
                </c:pt>
                <c:pt idx="489">
                  <c:v>42983</c:v>
                </c:pt>
                <c:pt idx="490">
                  <c:v>42984</c:v>
                </c:pt>
                <c:pt idx="491">
                  <c:v>42985</c:v>
                </c:pt>
                <c:pt idx="492">
                  <c:v>42986</c:v>
                </c:pt>
                <c:pt idx="493">
                  <c:v>42989</c:v>
                </c:pt>
                <c:pt idx="494">
                  <c:v>42990</c:v>
                </c:pt>
                <c:pt idx="495">
                  <c:v>42991</c:v>
                </c:pt>
                <c:pt idx="496">
                  <c:v>42992</c:v>
                </c:pt>
                <c:pt idx="497">
                  <c:v>42993</c:v>
                </c:pt>
                <c:pt idx="498">
                  <c:v>42996</c:v>
                </c:pt>
                <c:pt idx="499">
                  <c:v>42997</c:v>
                </c:pt>
                <c:pt idx="500">
                  <c:v>42998</c:v>
                </c:pt>
                <c:pt idx="501">
                  <c:v>42999</c:v>
                </c:pt>
                <c:pt idx="502">
                  <c:v>43000</c:v>
                </c:pt>
                <c:pt idx="503">
                  <c:v>43003</c:v>
                </c:pt>
                <c:pt idx="504">
                  <c:v>43004</c:v>
                </c:pt>
                <c:pt idx="505">
                  <c:v>43005</c:v>
                </c:pt>
                <c:pt idx="506">
                  <c:v>43006</c:v>
                </c:pt>
                <c:pt idx="507">
                  <c:v>43007</c:v>
                </c:pt>
                <c:pt idx="508">
                  <c:v>43010</c:v>
                </c:pt>
                <c:pt idx="509">
                  <c:v>43011</c:v>
                </c:pt>
                <c:pt idx="510">
                  <c:v>43012</c:v>
                </c:pt>
                <c:pt idx="511">
                  <c:v>43013</c:v>
                </c:pt>
                <c:pt idx="512">
                  <c:v>43014</c:v>
                </c:pt>
                <c:pt idx="513">
                  <c:v>43017</c:v>
                </c:pt>
                <c:pt idx="514">
                  <c:v>43018</c:v>
                </c:pt>
                <c:pt idx="515">
                  <c:v>43019</c:v>
                </c:pt>
                <c:pt idx="516">
                  <c:v>43020</c:v>
                </c:pt>
                <c:pt idx="517">
                  <c:v>43021</c:v>
                </c:pt>
                <c:pt idx="518">
                  <c:v>43028</c:v>
                </c:pt>
                <c:pt idx="519">
                  <c:v>43035</c:v>
                </c:pt>
                <c:pt idx="520">
                  <c:v>43042</c:v>
                </c:pt>
                <c:pt idx="521">
                  <c:v>43049</c:v>
                </c:pt>
                <c:pt idx="522">
                  <c:v>43056</c:v>
                </c:pt>
                <c:pt idx="523">
                  <c:v>43063</c:v>
                </c:pt>
                <c:pt idx="524">
                  <c:v>43070</c:v>
                </c:pt>
                <c:pt idx="525">
                  <c:v>43077</c:v>
                </c:pt>
                <c:pt idx="526">
                  <c:v>43084</c:v>
                </c:pt>
                <c:pt idx="527">
                  <c:v>43091</c:v>
                </c:pt>
                <c:pt idx="528">
                  <c:v>43098</c:v>
                </c:pt>
                <c:pt idx="529">
                  <c:v>43105</c:v>
                </c:pt>
                <c:pt idx="530">
                  <c:v>43112</c:v>
                </c:pt>
                <c:pt idx="531">
                  <c:v>43119</c:v>
                </c:pt>
                <c:pt idx="532">
                  <c:v>43126</c:v>
                </c:pt>
                <c:pt idx="533">
                  <c:v>43133</c:v>
                </c:pt>
                <c:pt idx="534">
                  <c:v>43140</c:v>
                </c:pt>
                <c:pt idx="535">
                  <c:v>43147</c:v>
                </c:pt>
                <c:pt idx="536">
                  <c:v>43154</c:v>
                </c:pt>
                <c:pt idx="537">
                  <c:v>43161</c:v>
                </c:pt>
                <c:pt idx="538">
                  <c:v>43168</c:v>
                </c:pt>
                <c:pt idx="539">
                  <c:v>43175</c:v>
                </c:pt>
                <c:pt idx="540">
                  <c:v>43182</c:v>
                </c:pt>
                <c:pt idx="541">
                  <c:v>43193</c:v>
                </c:pt>
                <c:pt idx="542">
                  <c:v>43200</c:v>
                </c:pt>
                <c:pt idx="543">
                  <c:v>43207</c:v>
                </c:pt>
                <c:pt idx="544">
                  <c:v>43214</c:v>
                </c:pt>
                <c:pt idx="545">
                  <c:v>43221</c:v>
                </c:pt>
                <c:pt idx="546">
                  <c:v>43228</c:v>
                </c:pt>
                <c:pt idx="547">
                  <c:v>43235</c:v>
                </c:pt>
                <c:pt idx="548">
                  <c:v>43242</c:v>
                </c:pt>
                <c:pt idx="549">
                  <c:v>43249</c:v>
                </c:pt>
                <c:pt idx="550">
                  <c:v>43256</c:v>
                </c:pt>
                <c:pt idx="551">
                  <c:v>43263</c:v>
                </c:pt>
                <c:pt idx="552">
                  <c:v>43270</c:v>
                </c:pt>
                <c:pt idx="553">
                  <c:v>43277</c:v>
                </c:pt>
                <c:pt idx="554">
                  <c:v>43284</c:v>
                </c:pt>
                <c:pt idx="555">
                  <c:v>43291</c:v>
                </c:pt>
                <c:pt idx="556">
                  <c:v>43298</c:v>
                </c:pt>
                <c:pt idx="557">
                  <c:v>43305</c:v>
                </c:pt>
                <c:pt idx="558">
                  <c:v>43312</c:v>
                </c:pt>
                <c:pt idx="559">
                  <c:v>43319</c:v>
                </c:pt>
                <c:pt idx="560">
                  <c:v>43326</c:v>
                </c:pt>
                <c:pt idx="561">
                  <c:v>43333</c:v>
                </c:pt>
                <c:pt idx="562">
                  <c:v>43340</c:v>
                </c:pt>
                <c:pt idx="563">
                  <c:v>43347</c:v>
                </c:pt>
                <c:pt idx="564">
                  <c:v>43354</c:v>
                </c:pt>
                <c:pt idx="565">
                  <c:v>43361</c:v>
                </c:pt>
                <c:pt idx="566">
                  <c:v>43368</c:v>
                </c:pt>
                <c:pt idx="567">
                  <c:v>43375</c:v>
                </c:pt>
                <c:pt idx="568">
                  <c:v>43382</c:v>
                </c:pt>
                <c:pt idx="569">
                  <c:v>43389</c:v>
                </c:pt>
                <c:pt idx="570">
                  <c:v>43396</c:v>
                </c:pt>
                <c:pt idx="571">
                  <c:v>43403</c:v>
                </c:pt>
                <c:pt idx="572">
                  <c:v>43410</c:v>
                </c:pt>
                <c:pt idx="573">
                  <c:v>43417</c:v>
                </c:pt>
                <c:pt idx="574">
                  <c:v>43424</c:v>
                </c:pt>
                <c:pt idx="575">
                  <c:v>43431</c:v>
                </c:pt>
                <c:pt idx="576">
                  <c:v>43438</c:v>
                </c:pt>
                <c:pt idx="577">
                  <c:v>43445</c:v>
                </c:pt>
                <c:pt idx="578">
                  <c:v>43452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1.0958188185002937E-2</c:v>
                </c:pt>
                <c:pt idx="1">
                  <c:v>1.0957888379573566E-2</c:v>
                </c:pt>
                <c:pt idx="2">
                  <c:v>1.0957288768552731E-2</c:v>
                </c:pt>
                <c:pt idx="3">
                  <c:v>1.0955419003623181E-2</c:v>
                </c:pt>
                <c:pt idx="4">
                  <c:v>1.0951892269527308E-2</c:v>
                </c:pt>
                <c:pt idx="5">
                  <c:v>1.0949793631035432E-2</c:v>
                </c:pt>
                <c:pt idx="6">
                  <c:v>1.0947395187033138E-2</c:v>
                </c:pt>
                <c:pt idx="7">
                  <c:v>1.0944696937601472E-2</c:v>
                </c:pt>
                <c:pt idx="8">
                  <c:v>1.0938628888877238E-2</c:v>
                </c:pt>
                <c:pt idx="9">
                  <c:v>1.0930905885175868E-2</c:v>
                </c:pt>
                <c:pt idx="10">
                  <c:v>1.0926708608435254E-2</c:v>
                </c:pt>
                <c:pt idx="11">
                  <c:v>1.0922211526346315E-2</c:v>
                </c:pt>
                <c:pt idx="12">
                  <c:v>1.0917414638746958E-2</c:v>
                </c:pt>
                <c:pt idx="13">
                  <c:v>1.0907147429928637E-2</c:v>
                </c:pt>
                <c:pt idx="14">
                  <c:v>1.0895229034623144E-2</c:v>
                </c:pt>
                <c:pt idx="15">
                  <c:v>1.088893312012007E-2</c:v>
                </c:pt>
                <c:pt idx="16">
                  <c:v>1.0882337400430764E-2</c:v>
                </c:pt>
                <c:pt idx="17">
                  <c:v>1.0875441875312086E-2</c:v>
                </c:pt>
                <c:pt idx="18">
                  <c:v>1.0860974638231918E-2</c:v>
                </c:pt>
                <c:pt idx="19">
                  <c:v>1.0844861722083543E-2</c:v>
                </c:pt>
                <c:pt idx="20">
                  <c:v>1.0836467170709518E-2</c:v>
                </c:pt>
                <c:pt idx="21">
                  <c:v>1.0827772814068215E-2</c:v>
                </c:pt>
                <c:pt idx="22">
                  <c:v>1.0818873361708725E-2</c:v>
                </c:pt>
                <c:pt idx="23">
                  <c:v>1.0802099546369423E-2</c:v>
                </c:pt>
                <c:pt idx="24">
                  <c:v>1.0785581228998087E-2</c:v>
                </c:pt>
                <c:pt idx="25">
                  <c:v>1.0777929324389257E-2</c:v>
                </c:pt>
                <c:pt idx="26">
                  <c:v>1.0770545871159332E-2</c:v>
                </c:pt>
                <c:pt idx="27">
                  <c:v>1.0763430869227264E-2</c:v>
                </c:pt>
                <c:pt idx="28">
                  <c:v>1.0750412321557009E-2</c:v>
                </c:pt>
                <c:pt idx="29">
                  <c:v>1.0737655375044897E-2</c:v>
                </c:pt>
                <c:pt idx="30">
                  <c:v>1.0731882629764211E-2</c:v>
                </c:pt>
                <c:pt idx="31">
                  <c:v>1.0726378335781384E-2</c:v>
                </c:pt>
                <c:pt idx="32">
                  <c:v>1.0721142493015368E-2</c:v>
                </c:pt>
                <c:pt idx="33">
                  <c:v>1.0711879997758283E-2</c:v>
                </c:pt>
                <c:pt idx="34">
                  <c:v>1.0702883634524651E-2</c:v>
                </c:pt>
                <c:pt idx="35">
                  <c:v>1.069899004792374E-2</c:v>
                </c:pt>
                <c:pt idx="36">
                  <c:v>1.069536491253964E-2</c:v>
                </c:pt>
                <c:pt idx="37">
                  <c:v>1.0692008228372352E-2</c:v>
                </c:pt>
                <c:pt idx="38">
                  <c:v>1.0686502562465099E-2</c:v>
                </c:pt>
                <c:pt idx="39">
                  <c:v>1.0681266003628176E-2</c:v>
                </c:pt>
                <c:pt idx="40">
                  <c:v>1.0679251575382853E-2</c:v>
                </c:pt>
                <c:pt idx="41">
                  <c:v>1.067750559819225E-2</c:v>
                </c:pt>
                <c:pt idx="42">
                  <c:v>1.0676028072299504E-2</c:v>
                </c:pt>
                <c:pt idx="43">
                  <c:v>1.0674280007437755E-2</c:v>
                </c:pt>
                <c:pt idx="44">
                  <c:v>1.0672653510214181E-2</c:v>
                </c:pt>
                <c:pt idx="45">
                  <c:v>1.0671624421173531E-2</c:v>
                </c:pt>
                <c:pt idx="46">
                  <c:v>1.0669969964441917E-2</c:v>
                </c:pt>
                <c:pt idx="47">
                  <c:v>1.0667690140019337E-2</c:v>
                </c:pt>
                <c:pt idx="48">
                  <c:v>1.0661357326765543E-2</c:v>
                </c:pt>
                <c:pt idx="49">
                  <c:v>1.0652317165662506E-2</c:v>
                </c:pt>
                <c:pt idx="50">
                  <c:v>1.064691050302824E-2</c:v>
                </c:pt>
                <c:pt idx="51">
                  <c:v>1.0640878472784054E-2</c:v>
                </c:pt>
                <c:pt idx="52">
                  <c:v>1.0634221075010997E-2</c:v>
                </c:pt>
                <c:pt idx="53">
                  <c:v>1.0619130653896821E-2</c:v>
                </c:pt>
                <c:pt idx="54">
                  <c:v>1.0601337809197364E-2</c:v>
                </c:pt>
                <c:pt idx="55">
                  <c:v>1.0591553574347268E-2</c:v>
                </c:pt>
                <c:pt idx="56">
                  <c:v>1.0581143972130391E-2</c:v>
                </c:pt>
                <c:pt idx="57">
                  <c:v>1.0570109002708827E-2</c:v>
                </c:pt>
                <c:pt idx="58">
                  <c:v>1.0546259214003392E-2</c:v>
                </c:pt>
                <c:pt idx="59">
                  <c:v>1.051971545378616E-2</c:v>
                </c:pt>
                <c:pt idx="60">
                  <c:v>1.0505553649070576E-2</c:v>
                </c:pt>
                <c:pt idx="61">
                  <c:v>1.0490766477555535E-2</c:v>
                </c:pt>
                <c:pt idx="62">
                  <c:v>1.0442624869568817E-2</c:v>
                </c:pt>
                <c:pt idx="63">
                  <c:v>1.0389185142934965E-2</c:v>
                </c:pt>
                <c:pt idx="64">
                  <c:v>1.0371666769137811E-2</c:v>
                </c:pt>
                <c:pt idx="65">
                  <c:v>1.0333414609594027E-2</c:v>
                </c:pt>
                <c:pt idx="66">
                  <c:v>1.0299389852747032E-2</c:v>
                </c:pt>
                <c:pt idx="67">
                  <c:v>1.0287997459258458E-2</c:v>
                </c:pt>
                <c:pt idx="68">
                  <c:v>1.0277626061934164E-2</c:v>
                </c:pt>
                <c:pt idx="69">
                  <c:v>1.0268275660855197E-2</c:v>
                </c:pt>
                <c:pt idx="70">
                  <c:v>1.0253266191521856E-2</c:v>
                </c:pt>
                <c:pt idx="71">
                  <c:v>1.0241084017371671E-2</c:v>
                </c:pt>
                <c:pt idx="72">
                  <c:v>1.0236838596465736E-2</c:v>
                </c:pt>
                <c:pt idx="73">
                  <c:v>1.023361417131885E-2</c:v>
                </c:pt>
                <c:pt idx="74">
                  <c:v>1.0231410742174152E-2</c:v>
                </c:pt>
                <c:pt idx="75">
                  <c:v>1.0230693948902378E-2</c:v>
                </c:pt>
                <c:pt idx="76">
                  <c:v>1.0232806983591081E-2</c:v>
                </c:pt>
                <c:pt idx="77">
                  <c:v>1.0235708533484766E-2</c:v>
                </c:pt>
                <c:pt idx="78">
                  <c:v>1.0239631079299594E-2</c:v>
                </c:pt>
                <c:pt idx="79">
                  <c:v>1.0244574621116609E-2</c:v>
                </c:pt>
                <c:pt idx="80">
                  <c:v>1.0258153311430615E-2</c:v>
                </c:pt>
                <c:pt idx="81">
                  <c:v>1.0274558748001317E-2</c:v>
                </c:pt>
                <c:pt idx="82">
                  <c:v>1.0284607269991364E-2</c:v>
                </c:pt>
                <c:pt idx="83">
                  <c:v>1.0295676788307784E-2</c:v>
                </c:pt>
                <c:pt idx="84">
                  <c:v>1.0307767303031623E-2</c:v>
                </c:pt>
                <c:pt idx="85">
                  <c:v>1.0333033215184455E-2</c:v>
                </c:pt>
                <c:pt idx="86">
                  <c:v>1.0355605421954461E-2</c:v>
                </c:pt>
                <c:pt idx="87">
                  <c:v>1.0365838386071635E-2</c:v>
                </c:pt>
                <c:pt idx="88">
                  <c:v>1.0375351713273195E-2</c:v>
                </c:pt>
                <c:pt idx="89">
                  <c:v>1.0384145403478096E-2</c:v>
                </c:pt>
                <c:pt idx="90">
                  <c:v>1.0399630287376931E-2</c:v>
                </c:pt>
                <c:pt idx="91">
                  <c:v>1.0412123793682726E-2</c:v>
                </c:pt>
                <c:pt idx="92">
                  <c:v>1.0417319298337002E-2</c:v>
                </c:pt>
                <c:pt idx="93">
                  <c:v>1.042179516575148E-2</c:v>
                </c:pt>
                <c:pt idx="94">
                  <c:v>1.0425551395845112E-2</c:v>
                </c:pt>
                <c:pt idx="95">
                  <c:v>1.0430963146943103E-2</c:v>
                </c:pt>
                <c:pt idx="96">
                  <c:v>1.0433379943578514E-2</c:v>
                </c:pt>
                <c:pt idx="97">
                  <c:v>1.0433537987311059E-2</c:v>
                </c:pt>
                <c:pt idx="98">
                  <c:v>1.0432976393641713E-2</c:v>
                </c:pt>
                <c:pt idx="99">
                  <c:v>1.0431695162651522E-2</c:v>
                </c:pt>
                <c:pt idx="100">
                  <c:v>1.0427031766678438E-2</c:v>
                </c:pt>
                <c:pt idx="101">
                  <c:v>1.0419373865725445E-2</c:v>
                </c:pt>
                <c:pt idx="102">
                  <c:v>1.0414494448374167E-2</c:v>
                </c:pt>
                <c:pt idx="103">
                  <c:v>1.0408895393783091E-2</c:v>
                </c:pt>
                <c:pt idx="104">
                  <c:v>1.0402576702033262E-2</c:v>
                </c:pt>
                <c:pt idx="105">
                  <c:v>1.0387836150013893E-2</c:v>
                </c:pt>
                <c:pt idx="106">
                  <c:v>1.0370250691724703E-2</c:v>
                </c:pt>
                <c:pt idx="107">
                  <c:v>1.0361204581014194E-2</c:v>
                </c:pt>
                <c:pt idx="108">
                  <c:v>1.0352309599653831E-2</c:v>
                </c:pt>
                <c:pt idx="109">
                  <c:v>1.0343565747562566E-2</c:v>
                </c:pt>
                <c:pt idx="110">
                  <c:v>1.0326873970186353E-2</c:v>
                </c:pt>
                <c:pt idx="111">
                  <c:v>1.0310101632293733E-2</c:v>
                </c:pt>
                <c:pt idx="112">
                  <c:v>1.0302113426710058E-2</c:v>
                </c:pt>
                <c:pt idx="113">
                  <c:v>1.0294276350314435E-2</c:v>
                </c:pt>
                <c:pt idx="114">
                  <c:v>1.0286590403187912E-2</c:v>
                </c:pt>
                <c:pt idx="115">
                  <c:v>1.02720113395031E-2</c:v>
                </c:pt>
                <c:pt idx="116">
                  <c:v>1.0257357906967579E-2</c:v>
                </c:pt>
                <c:pt idx="117">
                  <c:v>1.0250427606024459E-2</c:v>
                </c:pt>
                <c:pt idx="118">
                  <c:v>1.0243648434188346E-2</c:v>
                </c:pt>
                <c:pt idx="119">
                  <c:v>1.0237020391540286E-2</c:v>
                </c:pt>
                <c:pt idx="120">
                  <c:v>1.0224554471848595E-2</c:v>
                </c:pt>
                <c:pt idx="121">
                  <c:v>1.0212019512585435E-2</c:v>
                </c:pt>
                <c:pt idx="122">
                  <c:v>1.0206147115796593E-2</c:v>
                </c:pt>
                <c:pt idx="123">
                  <c:v>1.0200425848114758E-2</c:v>
                </c:pt>
                <c:pt idx="124">
                  <c:v>1.0184888295458272E-2</c:v>
                </c:pt>
                <c:pt idx="125">
                  <c:v>1.0169291576520578E-2</c:v>
                </c:pt>
                <c:pt idx="126">
                  <c:v>1.0164745951356524E-2</c:v>
                </c:pt>
                <c:pt idx="127">
                  <c:v>1.0160469194068211E-2</c:v>
                </c:pt>
                <c:pt idx="128">
                  <c:v>1.0153094317993199E-2</c:v>
                </c:pt>
                <c:pt idx="129">
                  <c:v>1.0146050843105048E-2</c:v>
                </c:pt>
                <c:pt idx="130">
                  <c:v>1.0143118424871256E-2</c:v>
                </c:pt>
                <c:pt idx="131">
                  <c:v>1.0140454874513205E-2</c:v>
                </c:pt>
                <c:pt idx="132">
                  <c:v>1.0138060191868803E-2</c:v>
                </c:pt>
                <c:pt idx="133">
                  <c:v>1.0134448428715805E-2</c:v>
                </c:pt>
                <c:pt idx="134">
                  <c:v>1.0131170139238144E-2</c:v>
                </c:pt>
                <c:pt idx="135">
                  <c:v>1.013011979548617E-2</c:v>
                </c:pt>
                <c:pt idx="136">
                  <c:v>1.0129338319528891E-2</c:v>
                </c:pt>
                <c:pt idx="137">
                  <c:v>1.0128825711366307E-2</c:v>
                </c:pt>
                <c:pt idx="138">
                  <c:v>1.0128977793334439E-2</c:v>
                </c:pt>
                <c:pt idx="139">
                  <c:v>1.0129463956257689E-2</c:v>
                </c:pt>
                <c:pt idx="140">
                  <c:v>1.0130295686906488E-2</c:v>
                </c:pt>
                <c:pt idx="141">
                  <c:v>1.0131396285349981E-2</c:v>
                </c:pt>
                <c:pt idx="142">
                  <c:v>1.0132765751588169E-2</c:v>
                </c:pt>
                <c:pt idx="143">
                  <c:v>1.0136682410039068E-2</c:v>
                </c:pt>
                <c:pt idx="144">
                  <c:v>1.0140932294082639E-2</c:v>
                </c:pt>
                <c:pt idx="145">
                  <c:v>1.0143646099213255E-2</c:v>
                </c:pt>
                <c:pt idx="146">
                  <c:v>1.0146628772138566E-2</c:v>
                </c:pt>
                <c:pt idx="147">
                  <c:v>1.0149880312858572E-2</c:v>
                </c:pt>
                <c:pt idx="148">
                  <c:v>1.0158916546722241E-2</c:v>
                </c:pt>
                <c:pt idx="149">
                  <c:v>1.01668882661754E-2</c:v>
                </c:pt>
                <c:pt idx="150">
                  <c:v>1.0170138537953788E-2</c:v>
                </c:pt>
                <c:pt idx="151">
                  <c:v>1.0173334782336285E-2</c:v>
                </c:pt>
                <c:pt idx="152">
                  <c:v>1.0179831081796506E-2</c:v>
                </c:pt>
                <c:pt idx="153">
                  <c:v>1.018557948655574E-2</c:v>
                </c:pt>
                <c:pt idx="154">
                  <c:v>1.0188505594120878E-2</c:v>
                </c:pt>
                <c:pt idx="155">
                  <c:v>1.0191377674452218E-2</c:v>
                </c:pt>
                <c:pt idx="156">
                  <c:v>1.0194195727306621E-2</c:v>
                </c:pt>
                <c:pt idx="157">
                  <c:v>1.0199936766174627E-2</c:v>
                </c:pt>
                <c:pt idx="158">
                  <c:v>1.0204927665251606E-2</c:v>
                </c:pt>
                <c:pt idx="159">
                  <c:v>1.0207475581369696E-2</c:v>
                </c:pt>
                <c:pt idx="160">
                  <c:v>1.0209969470091895E-2</c:v>
                </c:pt>
                <c:pt idx="161">
                  <c:v>1.0212409331337158E-2</c:v>
                </c:pt>
                <c:pt idx="162">
                  <c:v>1.0217394963567552E-2</c:v>
                </c:pt>
                <c:pt idx="163">
                  <c:v>1.0221628502845581E-2</c:v>
                </c:pt>
                <c:pt idx="164">
                  <c:v>1.022379822735453E-2</c:v>
                </c:pt>
                <c:pt idx="165">
                  <c:v>1.0225913924467589E-2</c:v>
                </c:pt>
                <c:pt idx="166">
                  <c:v>1.0227975594184757E-2</c:v>
                </c:pt>
                <c:pt idx="167">
                  <c:v>1.0233289960362157E-2</c:v>
                </c:pt>
                <c:pt idx="168">
                  <c:v>1.0237405630123542E-2</c:v>
                </c:pt>
                <c:pt idx="169">
                  <c:v>1.0238735724807935E-2</c:v>
                </c:pt>
                <c:pt idx="170">
                  <c:v>1.0239604381439005E-2</c:v>
                </c:pt>
                <c:pt idx="171">
                  <c:v>1.0240090840559398E-2</c:v>
                </c:pt>
                <c:pt idx="172">
                  <c:v>1.0238464627267962E-2</c:v>
                </c:pt>
                <c:pt idx="173">
                  <c:v>1.0237026093551371E-2</c:v>
                </c:pt>
                <c:pt idx="174">
                  <c:v>1.0235126121700411E-2</c:v>
                </c:pt>
                <c:pt idx="175">
                  <c:v>1.0232764711877174E-2</c:v>
                </c:pt>
                <c:pt idx="176">
                  <c:v>1.0226790292382123E-2</c:v>
                </c:pt>
                <c:pt idx="177">
                  <c:v>1.0218704692132041E-2</c:v>
                </c:pt>
                <c:pt idx="178">
                  <c:v>1.0214036092204282E-2</c:v>
                </c:pt>
                <c:pt idx="179">
                  <c:v>1.0208906054223199E-2</c:v>
                </c:pt>
                <c:pt idx="180">
                  <c:v>1.0203314578350886E-2</c:v>
                </c:pt>
                <c:pt idx="181">
                  <c:v>1.0190878018322785E-2</c:v>
                </c:pt>
                <c:pt idx="182">
                  <c:v>1.0176334295625145E-2</c:v>
                </c:pt>
                <c:pt idx="183">
                  <c:v>1.0168435630296679E-2</c:v>
                </c:pt>
                <c:pt idx="184">
                  <c:v>1.016007552715803E-2</c:v>
                </c:pt>
                <c:pt idx="185">
                  <c:v>1.0151253986209197E-2</c:v>
                </c:pt>
                <c:pt idx="186">
                  <c:v>1.0132354038426829E-2</c:v>
                </c:pt>
                <c:pt idx="187">
                  <c:v>1.0111353445608762E-2</c:v>
                </c:pt>
                <c:pt idx="188">
                  <c:v>1.0100224716338424E-2</c:v>
                </c:pt>
                <c:pt idx="189">
                  <c:v>1.0088792576457006E-2</c:v>
                </c:pt>
                <c:pt idx="190">
                  <c:v>1.0077689133626277E-2</c:v>
                </c:pt>
                <c:pt idx="191">
                  <c:v>1.0057381773656006E-2</c:v>
                </c:pt>
                <c:pt idx="192">
                  <c:v>1.0038142600262701E-2</c:v>
                </c:pt>
                <c:pt idx="193">
                  <c:v>1.0029472776330595E-2</c:v>
                </c:pt>
                <c:pt idx="194">
                  <c:v>1.0021289675999911E-2</c:v>
                </c:pt>
                <c:pt idx="195">
                  <c:v>1.0013593299351697E-2</c:v>
                </c:pt>
                <c:pt idx="196">
                  <c:v>1.00000969233686E-2</c:v>
                </c:pt>
                <c:pt idx="197">
                  <c:v>9.9876750285299298E-3</c:v>
                </c:pt>
                <c:pt idx="198">
                  <c:v>9.9824122695646444E-3</c:v>
                </c:pt>
                <c:pt idx="199">
                  <c:v>9.9776362342007818E-3</c:v>
                </c:pt>
                <c:pt idx="200">
                  <c:v>9.9733469221952031E-3</c:v>
                </c:pt>
                <c:pt idx="201">
                  <c:v>9.9666628463368507E-3</c:v>
                </c:pt>
                <c:pt idx="202">
                  <c:v>9.961056908728283E-3</c:v>
                </c:pt>
                <c:pt idx="203">
                  <c:v>9.959201213838309E-3</c:v>
                </c:pt>
                <c:pt idx="204">
                  <c:v>9.9578322423876653E-3</c:v>
                </c:pt>
                <c:pt idx="205">
                  <c:v>9.9569499942953055E-3</c:v>
                </c:pt>
                <c:pt idx="206">
                  <c:v>9.9570795229205391E-3</c:v>
                </c:pt>
                <c:pt idx="207">
                  <c:v>9.9582882358328906E-3</c:v>
                </c:pt>
                <c:pt idx="208">
                  <c:v>9.9598396045319504E-3</c:v>
                </c:pt>
                <c:pt idx="209">
                  <c:v>9.961877696832433E-3</c:v>
                </c:pt>
                <c:pt idx="210">
                  <c:v>9.9644025124101532E-3</c:v>
                </c:pt>
                <c:pt idx="211">
                  <c:v>9.9739455808411943E-3</c:v>
                </c:pt>
                <c:pt idx="212">
                  <c:v>9.9900516963691288E-3</c:v>
                </c:pt>
                <c:pt idx="213">
                  <c:v>1.0001939440268393E-2</c:v>
                </c:pt>
                <c:pt idx="214">
                  <c:v>1.0016046235793441E-2</c:v>
                </c:pt>
                <c:pt idx="215">
                  <c:v>1.0032372083187413E-2</c:v>
                </c:pt>
                <c:pt idx="216">
                  <c:v>1.0072698576699681E-2</c:v>
                </c:pt>
                <c:pt idx="217">
                  <c:v>1.011986599858461E-2</c:v>
                </c:pt>
                <c:pt idx="218">
                  <c:v>1.0147287110834347E-2</c:v>
                </c:pt>
                <c:pt idx="219">
                  <c:v>1.0176927277465442E-2</c:v>
                </c:pt>
                <c:pt idx="220">
                  <c:v>1.020878649880208E-2</c:v>
                </c:pt>
                <c:pt idx="221">
                  <c:v>1.0280191319930189E-2</c:v>
                </c:pt>
                <c:pt idx="222">
                  <c:v>1.0358413945225076E-2</c:v>
                </c:pt>
                <c:pt idx="223">
                  <c:v>1.0401368450301263E-2</c:v>
                </c:pt>
                <c:pt idx="224">
                  <c:v>1.0446542014459492E-2</c:v>
                </c:pt>
                <c:pt idx="225">
                  <c:v>1.0493934638348135E-2</c:v>
                </c:pt>
                <c:pt idx="226">
                  <c:v>1.0596424366834391E-2</c:v>
                </c:pt>
                <c:pt idx="227">
                  <c:v>1.0705695749280153E-2</c:v>
                </c:pt>
                <c:pt idx="228">
                  <c:v>1.076418368576082E-2</c:v>
                </c:pt>
                <c:pt idx="229">
                  <c:v>1.0824890687726185E-2</c:v>
                </c:pt>
                <c:pt idx="230">
                  <c:v>1.0887816756310897E-2</c:v>
                </c:pt>
                <c:pt idx="231">
                  <c:v>1.1056729630272988E-2</c:v>
                </c:pt>
                <c:pt idx="232">
                  <c:v>1.1232990169494084E-2</c:v>
                </c:pt>
                <c:pt idx="233">
                  <c:v>1.1292772829873954E-2</c:v>
                </c:pt>
                <c:pt idx="234">
                  <c:v>1.1338316723989994E-2</c:v>
                </c:pt>
                <c:pt idx="235">
                  <c:v>1.1382296866696933E-2</c:v>
                </c:pt>
                <c:pt idx="236">
                  <c:v>1.1378104558147362E-2</c:v>
                </c:pt>
                <c:pt idx="237">
                  <c:v>1.135245457523415E-2</c:v>
                </c:pt>
                <c:pt idx="238">
                  <c:v>1.1312565819168174E-2</c:v>
                </c:pt>
                <c:pt idx="239">
                  <c:v>1.1258438294650119E-2</c:v>
                </c:pt>
                <c:pt idx="240">
                  <c:v>1.1103058442456145E-2</c:v>
                </c:pt>
                <c:pt idx="241">
                  <c:v>1.0899540664099927E-2</c:v>
                </c:pt>
                <c:pt idx="242">
                  <c:v>1.0774219425860876E-2</c:v>
                </c:pt>
                <c:pt idx="243">
                  <c:v>1.0634659482061659E-2</c:v>
                </c:pt>
                <c:pt idx="244">
                  <c:v>1.0480860849316764E-2</c:v>
                </c:pt>
                <c:pt idx="245">
                  <c:v>1.0126082259073929E-2</c:v>
                </c:pt>
                <c:pt idx="246">
                  <c:v>9.7232798120672204E-3</c:v>
                </c:pt>
                <c:pt idx="247">
                  <c:v>9.4982880371397016E-3</c:v>
                </c:pt>
                <c:pt idx="248">
                  <c:v>9.259057706101359E-3</c:v>
                </c:pt>
                <c:pt idx="249">
                  <c:v>9.0055888469131595E-3</c:v>
                </c:pt>
                <c:pt idx="250">
                  <c:v>8.4513851233336545E-3</c:v>
                </c:pt>
                <c:pt idx="251">
                  <c:v>7.8493287472880535E-3</c:v>
                </c:pt>
                <c:pt idx="252">
                  <c:v>7.5246677257667649E-3</c:v>
                </c:pt>
                <c:pt idx="253">
                  <c:v>7.185768379197599E-3</c:v>
                </c:pt>
                <c:pt idx="254">
                  <c:v>6.8391919834920323E-3</c:v>
                </c:pt>
                <c:pt idx="255">
                  <c:v>6.2167861919667135E-3</c:v>
                </c:pt>
                <c:pt idx="256">
                  <c:v>5.6779321495836754E-3</c:v>
                </c:pt>
                <c:pt idx="257">
                  <c:v>5.4504395713084186E-3</c:v>
                </c:pt>
                <c:pt idx="258">
                  <c:v>5.2480758433359753E-3</c:v>
                </c:pt>
                <c:pt idx="259">
                  <c:v>5.0708409238464647E-3</c:v>
                </c:pt>
                <c:pt idx="260">
                  <c:v>4.8001967224324078E-3</c:v>
                </c:pt>
                <c:pt idx="261">
                  <c:v>4.6131886769984476E-3</c:v>
                </c:pt>
                <c:pt idx="262">
                  <c:v>4.561597354817426E-3</c:v>
                </c:pt>
                <c:pt idx="263">
                  <c:v>4.5351346994504382E-3</c:v>
                </c:pt>
                <c:pt idx="264">
                  <c:v>4.5338007053052909E-3</c:v>
                </c:pt>
                <c:pt idx="265">
                  <c:v>4.6149532756796976E-3</c:v>
                </c:pt>
                <c:pt idx="266">
                  <c:v>4.7797514138847585E-3</c:v>
                </c:pt>
                <c:pt idx="267">
                  <c:v>4.9040608257788776E-3</c:v>
                </c:pt>
                <c:pt idx="268">
                  <c:v>5.053498975078341E-3</c:v>
                </c:pt>
                <c:pt idx="269">
                  <c:v>5.2280658929049206E-3</c:v>
                </c:pt>
                <c:pt idx="270">
                  <c:v>5.6610502275829724E-3</c:v>
                </c:pt>
                <c:pt idx="271">
                  <c:v>6.1776220460052489E-3</c:v>
                </c:pt>
                <c:pt idx="272">
                  <c:v>6.4778334498938328E-3</c:v>
                </c:pt>
                <c:pt idx="273">
                  <c:v>6.8031739164264859E-3</c:v>
                </c:pt>
                <c:pt idx="274">
                  <c:v>7.1536435126284825E-3</c:v>
                </c:pt>
                <c:pt idx="275">
                  <c:v>7.9385193385047206E-3</c:v>
                </c:pt>
                <c:pt idx="276">
                  <c:v>8.799574615584449E-3</c:v>
                </c:pt>
                <c:pt idx="277">
                  <c:v>9.2322503602537687E-3</c:v>
                </c:pt>
                <c:pt idx="278">
                  <c:v>9.6466149027729653E-3</c:v>
                </c:pt>
                <c:pt idx="279">
                  <c:v>1.0042668180655356E-2</c:v>
                </c:pt>
                <c:pt idx="280">
                  <c:v>1.0774054795713214E-2</c:v>
                </c:pt>
                <c:pt idx="281">
                  <c:v>1.1443767495608048E-2</c:v>
                </c:pt>
                <c:pt idx="282">
                  <c:v>1.1748263611639498E-2</c:v>
                </c:pt>
                <c:pt idx="283">
                  <c:v>1.2034448146710508E-2</c:v>
                </c:pt>
                <c:pt idx="284">
                  <c:v>1.230232105786655E-2</c:v>
                </c:pt>
                <c:pt idx="285">
                  <c:v>1.2777475164656623E-2</c:v>
                </c:pt>
                <c:pt idx="286">
                  <c:v>1.3190695697858912E-2</c:v>
                </c:pt>
                <c:pt idx="287">
                  <c:v>1.3367009939622143E-2</c:v>
                </c:pt>
                <c:pt idx="288">
                  <c:v>1.3525012356799815E-2</c:v>
                </c:pt>
                <c:pt idx="289">
                  <c:v>1.3664702925726413E-2</c:v>
                </c:pt>
                <c:pt idx="290">
                  <c:v>1.3883572520119182E-2</c:v>
                </c:pt>
                <c:pt idx="291">
                  <c:v>1.4040346339382337E-2</c:v>
                </c:pt>
                <c:pt idx="292">
                  <c:v>1.4088477406651867E-2</c:v>
                </c:pt>
                <c:pt idx="293">
                  <c:v>1.4118296540733821E-2</c:v>
                </c:pt>
                <c:pt idx="294">
                  <c:v>1.41298037372517E-2</c:v>
                </c:pt>
                <c:pt idx="295">
                  <c:v>1.409232239106791E-2</c:v>
                </c:pt>
                <c:pt idx="296">
                  <c:v>1.3992713154328262E-2</c:v>
                </c:pt>
                <c:pt idx="297">
                  <c:v>1.3916102783994022E-2</c:v>
                </c:pt>
                <c:pt idx="298">
                  <c:v>1.3838390961069535E-2</c:v>
                </c:pt>
                <c:pt idx="299">
                  <c:v>1.3763019776535934E-2</c:v>
                </c:pt>
                <c:pt idx="300">
                  <c:v>1.3620587767885219E-2</c:v>
                </c:pt>
                <c:pt idx="301">
                  <c:v>1.3484941395403016E-2</c:v>
                </c:pt>
                <c:pt idx="302">
                  <c:v>1.3421273382643317E-2</c:v>
                </c:pt>
                <c:pt idx="303">
                  <c:v>1.3359946000413014E-2</c:v>
                </c:pt>
                <c:pt idx="304">
                  <c:v>1.3300959247415367E-2</c:v>
                </c:pt>
                <c:pt idx="305">
                  <c:v>1.3191264540523736E-2</c:v>
                </c:pt>
                <c:pt idx="306">
                  <c:v>1.3088418506598254E-2</c:v>
                </c:pt>
                <c:pt idx="307">
                  <c:v>1.3041134884040906E-2</c:v>
                </c:pt>
                <c:pt idx="308">
                  <c:v>1.2996191884637742E-2</c:v>
                </c:pt>
                <c:pt idx="309">
                  <c:v>1.29535895075783E-2</c:v>
                </c:pt>
                <c:pt idx="310">
                  <c:v>1.2876641064030194E-2</c:v>
                </c:pt>
                <c:pt idx="311">
                  <c:v>1.280658620664954E-2</c:v>
                </c:pt>
                <c:pt idx="312">
                  <c:v>1.2775686929800134E-2</c:v>
                </c:pt>
                <c:pt idx="313">
                  <c:v>1.2747128270917951E-2</c:v>
                </c:pt>
                <c:pt idx="314">
                  <c:v>1.2720910229597759E-2</c:v>
                </c:pt>
                <c:pt idx="315">
                  <c:v>1.2659518485079513E-2</c:v>
                </c:pt>
                <c:pt idx="316">
                  <c:v>1.261275492438152E-2</c:v>
                </c:pt>
                <c:pt idx="317">
                  <c:v>1.2603066851997191E-2</c:v>
                </c:pt>
                <c:pt idx="318">
                  <c:v>1.2595207227087679E-2</c:v>
                </c:pt>
                <c:pt idx="319">
                  <c:v>1.2602116633387839E-2</c:v>
                </c:pt>
                <c:pt idx="320">
                  <c:v>1.2611570276244155E-2</c:v>
                </c:pt>
                <c:pt idx="321">
                  <c:v>1.2624238481644401E-2</c:v>
                </c:pt>
                <c:pt idx="322">
                  <c:v>1.2660729238823666E-2</c:v>
                </c:pt>
                <c:pt idx="323">
                  <c:v>1.2707056936870353E-2</c:v>
                </c:pt>
                <c:pt idx="324">
                  <c:v>1.2735797961717088E-2</c:v>
                </c:pt>
                <c:pt idx="325">
                  <c:v>1.2767753552511696E-2</c:v>
                </c:pt>
                <c:pt idx="326">
                  <c:v>1.2802923709983594E-2</c:v>
                </c:pt>
                <c:pt idx="327">
                  <c:v>1.2884434041793662E-2</c:v>
                </c:pt>
                <c:pt idx="328">
                  <c:v>1.2975750026662514E-2</c:v>
                </c:pt>
                <c:pt idx="329">
                  <c:v>1.3026993033243839E-2</c:v>
                </c:pt>
                <c:pt idx="330">
                  <c:v>1.3081450613391388E-2</c:v>
                </c:pt>
                <c:pt idx="331">
                  <c:v>1.3139122768482947E-2</c:v>
                </c:pt>
                <c:pt idx="332">
                  <c:v>1.3265664434306917E-2</c:v>
                </c:pt>
                <c:pt idx="333">
                  <c:v>1.3401957170383616E-2</c:v>
                </c:pt>
                <c:pt idx="334">
                  <c:v>1.3475702224914343E-2</c:v>
                </c:pt>
                <c:pt idx="335">
                  <c:v>1.3552661864925097E-2</c:v>
                </c:pt>
                <c:pt idx="336">
                  <c:v>1.3632836092279943E-2</c:v>
                </c:pt>
                <c:pt idx="337">
                  <c:v>1.3804421897024948E-2</c:v>
                </c:pt>
                <c:pt idx="338">
                  <c:v>1.3983918628212022E-2</c:v>
                </c:pt>
                <c:pt idx="339">
                  <c:v>1.4069604074143927E-2</c:v>
                </c:pt>
                <c:pt idx="340">
                  <c:v>1.4147942362288113E-2</c:v>
                </c:pt>
                <c:pt idx="341">
                  <c:v>1.4218933487700758E-2</c:v>
                </c:pt>
                <c:pt idx="342">
                  <c:v>1.4336988285249912E-2</c:v>
                </c:pt>
                <c:pt idx="343">
                  <c:v>1.4429426284393587E-2</c:v>
                </c:pt>
                <c:pt idx="344">
                  <c:v>1.446368154136124E-2</c:v>
                </c:pt>
                <c:pt idx="345">
                  <c:v>1.4490589616632521E-2</c:v>
                </c:pt>
                <c:pt idx="346">
                  <c:v>1.4510150508667552E-2</c:v>
                </c:pt>
                <c:pt idx="347">
                  <c:v>1.4525359682250329E-2</c:v>
                </c:pt>
                <c:pt idx="348">
                  <c:v>1.4514922226533944E-2</c:v>
                </c:pt>
                <c:pt idx="349">
                  <c:v>1.4497747193148447E-2</c:v>
                </c:pt>
                <c:pt idx="350">
                  <c:v>1.4473224976040422E-2</c:v>
                </c:pt>
                <c:pt idx="351">
                  <c:v>1.4441355576668702E-2</c:v>
                </c:pt>
                <c:pt idx="352">
                  <c:v>1.435369060307316E-2</c:v>
                </c:pt>
                <c:pt idx="353">
                  <c:v>1.4240406201768696E-2</c:v>
                </c:pt>
                <c:pt idx="354">
                  <c:v>1.4171800928846068E-2</c:v>
                </c:pt>
                <c:pt idx="355">
                  <c:v>1.4095848491895158E-2</c:v>
                </c:pt>
                <c:pt idx="356">
                  <c:v>1.4012548895454557E-2</c:v>
                </c:pt>
                <c:pt idx="357">
                  <c:v>1.3821982571550578E-2</c:v>
                </c:pt>
                <c:pt idx="358">
                  <c:v>1.3605879022262624E-2</c:v>
                </c:pt>
                <c:pt idx="359">
                  <c:v>1.3488193242802149E-2</c:v>
                </c:pt>
                <c:pt idx="360">
                  <c:v>1.3374907985351792E-2</c:v>
                </c:pt>
                <c:pt idx="361">
                  <c:v>1.326837277429771E-2</c:v>
                </c:pt>
                <c:pt idx="362">
                  <c:v>1.3078271048927819E-2</c:v>
                </c:pt>
                <c:pt idx="363">
                  <c:v>1.290973228220027E-2</c:v>
                </c:pt>
                <c:pt idx="364">
                  <c:v>1.2836947222324424E-2</c:v>
                </c:pt>
                <c:pt idx="365">
                  <c:v>1.2770912179019822E-2</c:v>
                </c:pt>
                <c:pt idx="366">
                  <c:v>1.2711627148639382E-2</c:v>
                </c:pt>
                <c:pt idx="367">
                  <c:v>1.261599315252049E-2</c:v>
                </c:pt>
                <c:pt idx="368">
                  <c:v>1.2541987096709173E-2</c:v>
                </c:pt>
                <c:pt idx="369">
                  <c:v>1.2516452089291752E-2</c:v>
                </c:pt>
                <c:pt idx="370">
                  <c:v>1.249766708069644E-2</c:v>
                </c:pt>
                <c:pt idx="371">
                  <c:v>1.2485632069869634E-2</c:v>
                </c:pt>
                <c:pt idx="372">
                  <c:v>1.2484489034431853E-2</c:v>
                </c:pt>
                <c:pt idx="373">
                  <c:v>1.2504991996872272E-2</c:v>
                </c:pt>
                <c:pt idx="374">
                  <c:v>1.252670697253766E-2</c:v>
                </c:pt>
                <c:pt idx="375">
                  <c:v>1.2555171947511434E-2</c:v>
                </c:pt>
                <c:pt idx="376">
                  <c:v>1.2590386923576613E-2</c:v>
                </c:pt>
                <c:pt idx="377">
                  <c:v>1.2683757622230509E-2</c:v>
                </c:pt>
                <c:pt idx="378">
                  <c:v>1.2798746882111134E-2</c:v>
                </c:pt>
                <c:pt idx="379">
                  <c:v>1.2867711899861023E-2</c:v>
                </c:pt>
                <c:pt idx="380">
                  <c:v>1.2942101271027351E-2</c:v>
                </c:pt>
                <c:pt idx="381">
                  <c:v>1.3016612338209166E-2</c:v>
                </c:pt>
                <c:pt idx="382">
                  <c:v>1.3162095839316009E-2</c:v>
                </c:pt>
                <c:pt idx="383">
                  <c:v>1.3302616906447629E-2</c:v>
                </c:pt>
                <c:pt idx="384">
                  <c:v>1.3371108119859532E-2</c:v>
                </c:pt>
                <c:pt idx="385">
                  <c:v>1.3438395360458877E-2</c:v>
                </c:pt>
                <c:pt idx="386">
                  <c:v>1.3504478627516248E-2</c:v>
                </c:pt>
                <c:pt idx="387">
                  <c:v>1.3633141090506619E-2</c:v>
                </c:pt>
                <c:pt idx="388">
                  <c:v>1.3756771947844859E-2</c:v>
                </c:pt>
                <c:pt idx="389">
                  <c:v>1.3816835337953082E-2</c:v>
                </c:pt>
                <c:pt idx="390">
                  <c:v>1.3875694750629108E-2</c:v>
                </c:pt>
                <c:pt idx="391">
                  <c:v>1.4044925883630599E-2</c:v>
                </c:pt>
                <c:pt idx="392">
                  <c:v>1.4203567673215511E-2</c:v>
                </c:pt>
                <c:pt idx="393">
                  <c:v>1.4253999229683068E-2</c:v>
                </c:pt>
                <c:pt idx="394">
                  <c:v>1.4303226804422975E-2</c:v>
                </c:pt>
                <c:pt idx="395">
                  <c:v>1.4398236610966657E-2</c:v>
                </c:pt>
                <c:pt idx="396">
                  <c:v>1.4488097278487766E-2</c:v>
                </c:pt>
                <c:pt idx="397">
                  <c:v>1.4531304938348866E-2</c:v>
                </c:pt>
                <c:pt idx="398">
                  <c:v>1.4573308613969882E-2</c:v>
                </c:pt>
                <c:pt idx="399">
                  <c:v>1.4614108304783491E-2</c:v>
                </c:pt>
                <c:pt idx="400">
                  <c:v>1.4710976886637694E-2</c:v>
                </c:pt>
                <c:pt idx="401">
                  <c:v>1.4800046974340342E-2</c:v>
                </c:pt>
                <c:pt idx="402">
                  <c:v>1.4833622748772202E-2</c:v>
                </c:pt>
                <c:pt idx="403">
                  <c:v>1.4865994535884219E-2</c:v>
                </c:pt>
                <c:pt idx="404">
                  <c:v>1.4927335255441692E-2</c:v>
                </c:pt>
                <c:pt idx="405">
                  <c:v>1.4983441804974351E-2</c:v>
                </c:pt>
                <c:pt idx="406">
                  <c:v>1.5009793650948566E-2</c:v>
                </c:pt>
                <c:pt idx="407">
                  <c:v>1.5034941507900967E-2</c:v>
                </c:pt>
                <c:pt idx="408">
                  <c:v>1.5058885375507369E-2</c:v>
                </c:pt>
                <c:pt idx="409">
                  <c:v>1.5103384733512842E-2</c:v>
                </c:pt>
                <c:pt idx="410">
                  <c:v>1.5142620948582763E-2</c:v>
                </c:pt>
                <c:pt idx="411">
                  <c:v>1.5160544866379411E-2</c:v>
                </c:pt>
                <c:pt idx="412">
                  <c:v>1.5177264793695411E-2</c:v>
                </c:pt>
                <c:pt idx="413">
                  <c:v>1.5192780730206579E-2</c:v>
                </c:pt>
                <c:pt idx="414">
                  <c:v>1.5220433945415762E-2</c:v>
                </c:pt>
                <c:pt idx="415">
                  <c:v>1.5242804566663049E-2</c:v>
                </c:pt>
                <c:pt idx="416">
                  <c:v>1.5252300547610176E-2</c:v>
                </c:pt>
                <c:pt idx="417">
                  <c:v>1.5260592537185147E-2</c:v>
                </c:pt>
                <c:pt idx="418">
                  <c:v>1.5267680535144823E-2</c:v>
                </c:pt>
                <c:pt idx="419">
                  <c:v>1.5280340021180949E-2</c:v>
                </c:pt>
                <c:pt idx="420">
                  <c:v>1.5285060650065407E-2</c:v>
                </c:pt>
                <c:pt idx="421">
                  <c:v>1.5284924697847035E-2</c:v>
                </c:pt>
                <c:pt idx="422">
                  <c:v>1.5283584753851276E-2</c:v>
                </c:pt>
                <c:pt idx="423">
                  <c:v>1.5277530975513025E-2</c:v>
                </c:pt>
                <c:pt idx="424">
                  <c:v>1.5266185060499593E-2</c:v>
                </c:pt>
                <c:pt idx="425">
                  <c:v>1.5258825158022127E-2</c:v>
                </c:pt>
                <c:pt idx="426">
                  <c:v>1.5250261264091458E-2</c:v>
                </c:pt>
                <c:pt idx="427">
                  <c:v>1.5240493378626541E-2</c:v>
                </c:pt>
                <c:pt idx="428">
                  <c:v>1.5217578710634932E-2</c:v>
                </c:pt>
                <c:pt idx="429">
                  <c:v>1.5189381924909373E-2</c:v>
                </c:pt>
                <c:pt idx="430">
                  <c:v>1.5173594084042508E-2</c:v>
                </c:pt>
                <c:pt idx="431">
                  <c:v>1.5156602252532902E-2</c:v>
                </c:pt>
                <c:pt idx="432">
                  <c:v>1.513840643054265E-2</c:v>
                </c:pt>
                <c:pt idx="433">
                  <c:v>1.5098626013497764E-2</c:v>
                </c:pt>
                <c:pt idx="434">
                  <c:v>1.5053583241179114E-2</c:v>
                </c:pt>
                <c:pt idx="435">
                  <c:v>1.5029367469541199E-2</c:v>
                </c:pt>
                <c:pt idx="436">
                  <c:v>1.5003947708719378E-2</c:v>
                </c:pt>
                <c:pt idx="437">
                  <c:v>1.4977323958875743E-2</c:v>
                </c:pt>
                <c:pt idx="438">
                  <c:v>1.49206730570813E-2</c:v>
                </c:pt>
                <c:pt idx="439">
                  <c:v>1.4858789074956302E-2</c:v>
                </c:pt>
                <c:pt idx="440">
                  <c:v>1.4826145384380096E-2</c:v>
                </c:pt>
                <c:pt idx="441">
                  <c:v>1.4792297706565094E-2</c:v>
                </c:pt>
                <c:pt idx="442">
                  <c:v>1.4757535349988471E-2</c:v>
                </c:pt>
                <c:pt idx="443">
                  <c:v>1.4689796060196233E-2</c:v>
                </c:pt>
                <c:pt idx="444">
                  <c:v>1.4622647314102011E-2</c:v>
                </c:pt>
                <c:pt idx="445">
                  <c:v>1.45902549601995E-2</c:v>
                </c:pt>
                <c:pt idx="446">
                  <c:v>1.4558394468057179E-2</c:v>
                </c:pt>
                <c:pt idx="447">
                  <c:v>1.4527065837431907E-2</c:v>
                </c:pt>
                <c:pt idx="448">
                  <c:v>1.4466754797904565E-2</c:v>
                </c:pt>
                <c:pt idx="449">
                  <c:v>1.4407069928399352E-2</c:v>
                </c:pt>
                <c:pt idx="450">
                  <c:v>1.4378400603738406E-2</c:v>
                </c:pt>
                <c:pt idx="451">
                  <c:v>1.4350263140027186E-2</c:v>
                </c:pt>
                <c:pt idx="452">
                  <c:v>1.4322657536941508E-2</c:v>
                </c:pt>
                <c:pt idx="453">
                  <c:v>1.426977704299078E-2</c:v>
                </c:pt>
                <c:pt idx="454">
                  <c:v>1.421755372899014E-2</c:v>
                </c:pt>
                <c:pt idx="455">
                  <c:v>1.4192607427573334E-2</c:v>
                </c:pt>
                <c:pt idx="456">
                  <c:v>1.4168192986133699E-2</c:v>
                </c:pt>
                <c:pt idx="457">
                  <c:v>1.4144310404590188E-2</c:v>
                </c:pt>
                <c:pt idx="458">
                  <c:v>1.4098862668887603E-2</c:v>
                </c:pt>
                <c:pt idx="459">
                  <c:v>1.4054098675351234E-2</c:v>
                </c:pt>
                <c:pt idx="460">
                  <c:v>1.4032875391748467E-2</c:v>
                </c:pt>
                <c:pt idx="461">
                  <c:v>1.4012183967474501E-2</c:v>
                </c:pt>
                <c:pt idx="462">
                  <c:v>1.3992024402367242E-2</c:v>
                </c:pt>
                <c:pt idx="463">
                  <c:v>1.3954011565750307E-2</c:v>
                </c:pt>
                <c:pt idx="464">
                  <c:v>1.3916704732389595E-2</c:v>
                </c:pt>
                <c:pt idx="465">
                  <c:v>1.3899204462143322E-2</c:v>
                </c:pt>
                <c:pt idx="466">
                  <c:v>1.3882236050496433E-2</c:v>
                </c:pt>
                <c:pt idx="467">
                  <c:v>1.386579949761102E-2</c:v>
                </c:pt>
                <c:pt idx="468">
                  <c:v>1.3835223640483731E-2</c:v>
                </c:pt>
                <c:pt idx="469">
                  <c:v>1.3805371870847516E-2</c:v>
                </c:pt>
                <c:pt idx="470">
                  <c:v>1.3791594610067515E-2</c:v>
                </c:pt>
                <c:pt idx="471">
                  <c:v>1.3778349207562712E-2</c:v>
                </c:pt>
                <c:pt idx="472">
                  <c:v>1.3765635663252063E-2</c:v>
                </c:pt>
                <c:pt idx="473">
                  <c:v>1.3742498816769293E-2</c:v>
                </c:pt>
                <c:pt idx="474">
                  <c:v>1.3720100066735297E-2</c:v>
                </c:pt>
                <c:pt idx="475">
                  <c:v>1.3710045812503902E-2</c:v>
                </c:pt>
                <c:pt idx="476">
                  <c:v>1.370052341622352E-2</c:v>
                </c:pt>
                <c:pt idx="477">
                  <c:v>1.369153287773206E-2</c:v>
                </c:pt>
                <c:pt idx="478">
                  <c:v>1.3675837035064994E-2</c:v>
                </c:pt>
                <c:pt idx="479">
                  <c:v>1.3660889301736479E-2</c:v>
                </c:pt>
                <c:pt idx="480">
                  <c:v>1.3654558052027532E-2</c:v>
                </c:pt>
                <c:pt idx="481">
                  <c:v>1.3648758659864368E-2</c:v>
                </c:pt>
                <c:pt idx="482">
                  <c:v>1.364349112540908E-2</c:v>
                </c:pt>
                <c:pt idx="483">
                  <c:v>1.3633745396903207E-2</c:v>
                </c:pt>
                <c:pt idx="484">
                  <c:v>1.3625131316643557E-2</c:v>
                </c:pt>
                <c:pt idx="485">
                  <c:v>1.3623054927462963E-2</c:v>
                </c:pt>
                <c:pt idx="486">
                  <c:v>1.3621510395828151E-2</c:v>
                </c:pt>
                <c:pt idx="487">
                  <c:v>1.3620702442942447E-2</c:v>
                </c:pt>
                <c:pt idx="488">
                  <c:v>1.3620650844260451E-2</c:v>
                </c:pt>
                <c:pt idx="489">
                  <c:v>1.3621765600111413E-2</c:v>
                </c:pt>
                <c:pt idx="490">
                  <c:v>1.3623412213508157E-2</c:v>
                </c:pt>
                <c:pt idx="491">
                  <c:v>1.3625590684369637E-2</c:v>
                </c:pt>
                <c:pt idx="492">
                  <c:v>1.3632229597133987E-2</c:v>
                </c:pt>
                <c:pt idx="493">
                  <c:v>1.363962314311129E-2</c:v>
                </c:pt>
                <c:pt idx="494">
                  <c:v>1.3644460901782729E-2</c:v>
                </c:pt>
                <c:pt idx="495">
                  <c:v>1.3649830517918904E-2</c:v>
                </c:pt>
                <c:pt idx="496">
                  <c:v>1.3655731991844E-2</c:v>
                </c:pt>
                <c:pt idx="497">
                  <c:v>1.366981972242017E-2</c:v>
                </c:pt>
                <c:pt idx="498">
                  <c:v>1.3684656463974765E-2</c:v>
                </c:pt>
                <c:pt idx="499">
                  <c:v>1.369321722635819E-2</c:v>
                </c:pt>
                <c:pt idx="500">
                  <c:v>1.3702309846530536E-2</c:v>
                </c:pt>
                <c:pt idx="501">
                  <c:v>1.3711934324653896E-2</c:v>
                </c:pt>
                <c:pt idx="502">
                  <c:v>1.3733472843006819E-2</c:v>
                </c:pt>
                <c:pt idx="503">
                  <c:v>1.375575081633329E-2</c:v>
                </c:pt>
                <c:pt idx="504">
                  <c:v>1.3768034584373812E-2</c:v>
                </c:pt>
                <c:pt idx="505">
                  <c:v>1.3780850210608486E-2</c:v>
                </c:pt>
                <c:pt idx="506">
                  <c:v>1.3794197694956267E-2</c:v>
                </c:pt>
                <c:pt idx="507">
                  <c:v>1.3822368787984226E-2</c:v>
                </c:pt>
                <c:pt idx="508">
                  <c:v>1.3849534488904469E-2</c:v>
                </c:pt>
                <c:pt idx="509">
                  <c:v>1.3863354198889732E-2</c:v>
                </c:pt>
                <c:pt idx="510">
                  <c:v>1.3877159000816874E-2</c:v>
                </c:pt>
                <c:pt idx="511">
                  <c:v>1.3890948894604849E-2</c:v>
                </c:pt>
                <c:pt idx="512">
                  <c:v>1.3919009745726093E-2</c:v>
                </c:pt>
                <c:pt idx="513">
                  <c:v>1.3945959388202978E-2</c:v>
                </c:pt>
                <c:pt idx="514">
                  <c:v>1.3959674741214068E-2</c:v>
                </c:pt>
                <c:pt idx="515">
                  <c:v>1.3973375186004944E-2</c:v>
                </c:pt>
                <c:pt idx="516">
                  <c:v>1.3987060722656652E-2</c:v>
                </c:pt>
                <c:pt idx="517">
                  <c:v>1.4014920199110586E-2</c:v>
                </c:pt>
                <c:pt idx="518">
                  <c:v>1.4110100146354684E-2</c:v>
                </c:pt>
                <c:pt idx="519">
                  <c:v>1.4204549585756418E-2</c:v>
                </c:pt>
                <c:pt idx="520">
                  <c:v>1.429826851564083E-2</c:v>
                </c:pt>
                <c:pt idx="521">
                  <c:v>1.4391256934305948E-2</c:v>
                </c:pt>
                <c:pt idx="522">
                  <c:v>1.4483514840049802E-2</c:v>
                </c:pt>
                <c:pt idx="523">
                  <c:v>1.4575042231278481E-2</c:v>
                </c:pt>
                <c:pt idx="524">
                  <c:v>1.4665839106262995E-2</c:v>
                </c:pt>
                <c:pt idx="525">
                  <c:v>1.4755905463409437E-2</c:v>
                </c:pt>
                <c:pt idx="526">
                  <c:v>1.484524130109688E-2</c:v>
                </c:pt>
                <c:pt idx="527">
                  <c:v>1.4947046980932299E-2</c:v>
                </c:pt>
                <c:pt idx="528">
                  <c:v>1.5028275241253664E-2</c:v>
                </c:pt>
                <c:pt idx="529">
                  <c:v>1.5108865681358054E-2</c:v>
                </c:pt>
                <c:pt idx="530">
                  <c:v>1.519527942521637E-2</c:v>
                </c:pt>
                <c:pt idx="531">
                  <c:v>1.5280962641727182E-2</c:v>
                </c:pt>
                <c:pt idx="532">
                  <c:v>1.536591532929658E-2</c:v>
                </c:pt>
                <c:pt idx="533">
                  <c:v>1.5450137486411702E-2</c:v>
                </c:pt>
                <c:pt idx="534">
                  <c:v>1.5533629111559682E-2</c:v>
                </c:pt>
                <c:pt idx="535">
                  <c:v>1.5616390203227658E-2</c:v>
                </c:pt>
                <c:pt idx="536">
                  <c:v>1.5698420759956793E-2</c:v>
                </c:pt>
                <c:pt idx="537">
                  <c:v>1.5779720780234228E-2</c:v>
                </c:pt>
                <c:pt idx="538">
                  <c:v>1.5860290262601127E-2</c:v>
                </c:pt>
                <c:pt idx="539">
                  <c:v>1.5940129205625674E-2</c:v>
                </c:pt>
                <c:pt idx="540">
                  <c:v>1.6019237607822017E-2</c:v>
                </c:pt>
                <c:pt idx="541">
                  <c:v>1.613027446538351E-2</c:v>
                </c:pt>
                <c:pt idx="542">
                  <c:v>1.6207601840007024E-2</c:v>
                </c:pt>
                <c:pt idx="543">
                  <c:v>1.6284198701547181E-2</c:v>
                </c:pt>
                <c:pt idx="544">
                  <c:v>1.6360065049436656E-2</c:v>
                </c:pt>
                <c:pt idx="545">
                  <c:v>1.6435200883108125E-2</c:v>
                </c:pt>
                <c:pt idx="546">
                  <c:v>1.6509606202237403E-2</c:v>
                </c:pt>
                <c:pt idx="547">
                  <c:v>1.6583281006338213E-2</c:v>
                </c:pt>
                <c:pt idx="548">
                  <c:v>1.6656225294924276E-2</c:v>
                </c:pt>
                <c:pt idx="549">
                  <c:v>1.6728439067752454E-2</c:v>
                </c:pt>
                <c:pt idx="550">
                  <c:v>1.679992232409333E-2</c:v>
                </c:pt>
                <c:pt idx="551">
                  <c:v>1.6870675063784812E-2</c:v>
                </c:pt>
                <c:pt idx="552">
                  <c:v>1.6940697286259576E-2</c:v>
                </c:pt>
                <c:pt idx="553">
                  <c:v>1.700998899111239E-2</c:v>
                </c:pt>
                <c:pt idx="554">
                  <c:v>1.7078550177938023E-2</c:v>
                </c:pt>
                <c:pt idx="555">
                  <c:v>1.7146380846331244E-2</c:v>
                </c:pt>
                <c:pt idx="556">
                  <c:v>1.7213480995967867E-2</c:v>
                </c:pt>
                <c:pt idx="557">
                  <c:v>1.7279850626199522E-2</c:v>
                </c:pt>
                <c:pt idx="558">
                  <c:v>1.7345489736945163E-2</c:v>
                </c:pt>
                <c:pt idx="559">
                  <c:v>1.741039832755642E-2</c:v>
                </c:pt>
                <c:pt idx="560">
                  <c:v>1.7474576397790154E-2</c:v>
                </c:pt>
                <c:pt idx="561">
                  <c:v>1.7538023947160086E-2</c:v>
                </c:pt>
                <c:pt idx="562">
                  <c:v>1.7600740975342033E-2</c:v>
                </c:pt>
                <c:pt idx="563">
                  <c:v>1.7662727481930762E-2</c:v>
                </c:pt>
                <c:pt idx="564">
                  <c:v>1.7723983466683135E-2</c:v>
                </c:pt>
                <c:pt idx="565">
                  <c:v>1.7784508929031828E-2</c:v>
                </c:pt>
                <c:pt idx="566">
                  <c:v>1.7844303868733702E-2</c:v>
                </c:pt>
                <c:pt idx="567">
                  <c:v>1.7903432039548806E-2</c:v>
                </c:pt>
                <c:pt idx="568">
                  <c:v>1.7962117103439423E-2</c:v>
                </c:pt>
                <c:pt idx="569">
                  <c:v>1.8020378918041091E-2</c:v>
                </c:pt>
                <c:pt idx="570">
                  <c:v>1.8078217483029624E-2</c:v>
                </c:pt>
                <c:pt idx="571">
                  <c:v>1.8135632798405021E-2</c:v>
                </c:pt>
                <c:pt idx="572">
                  <c:v>1.8192624863843099E-2</c:v>
                </c:pt>
                <c:pt idx="573">
                  <c:v>1.8249193679100717E-2</c:v>
                </c:pt>
                <c:pt idx="574">
                  <c:v>1.830533924409683E-2</c:v>
                </c:pt>
                <c:pt idx="575">
                  <c:v>1.8361061558588299E-2</c:v>
                </c:pt>
                <c:pt idx="576">
                  <c:v>1.8416360622413031E-2</c:v>
                </c:pt>
                <c:pt idx="577">
                  <c:v>1.8471236435327887E-2</c:v>
                </c:pt>
                <c:pt idx="578">
                  <c:v>1.8525688997089729E-2</c:v>
                </c:pt>
                <c:pt idx="579">
                  <c:v>1.8595077513426927E-2</c:v>
                </c:pt>
                <c:pt idx="580">
                  <c:v>1.8648562643484023E-2</c:v>
                </c:pt>
                <c:pt idx="581">
                  <c:v>1.8701624521820781E-2</c:v>
                </c:pt>
                <c:pt idx="582">
                  <c:v>1.8754263148275108E-2</c:v>
                </c:pt>
                <c:pt idx="583">
                  <c:v>1.8806478522684911E-2</c:v>
                </c:pt>
                <c:pt idx="584">
                  <c:v>1.8858270644807051E-2</c:v>
                </c:pt>
                <c:pt idx="585">
                  <c:v>1.8909639514560483E-2</c:v>
                </c:pt>
                <c:pt idx="586">
                  <c:v>1.8960585131702068E-2</c:v>
                </c:pt>
                <c:pt idx="587">
                  <c:v>1.9011107495988666E-2</c:v>
                </c:pt>
                <c:pt idx="588">
                  <c:v>1.9061206607339232E-2</c:v>
                </c:pt>
                <c:pt idx="589">
                  <c:v>1.9110882465510626E-2</c:v>
                </c:pt>
                <c:pt idx="590">
                  <c:v>1.9160135070502848E-2</c:v>
                </c:pt>
                <c:pt idx="591">
                  <c:v>1.9208964421910668E-2</c:v>
                </c:pt>
                <c:pt idx="592">
                  <c:v>1.9257370519653039E-2</c:v>
                </c:pt>
                <c:pt idx="593">
                  <c:v>1.9305353363648914E-2</c:v>
                </c:pt>
                <c:pt idx="594">
                  <c:v>1.9352912953655155E-2</c:v>
                </c:pt>
                <c:pt idx="595">
                  <c:v>1.9415495648161585E-2</c:v>
                </c:pt>
                <c:pt idx="596">
                  <c:v>1.9446762370969317E-2</c:v>
                </c:pt>
                <c:pt idx="597">
                  <c:v>1.9493052197953054E-2</c:v>
                </c:pt>
                <c:pt idx="598">
                  <c:v>1.9538918770379832E-2</c:v>
                </c:pt>
                <c:pt idx="599">
                  <c:v>1.9584362087925467E-2</c:v>
                </c:pt>
                <c:pt idx="600">
                  <c:v>1.9629382150589958E-2</c:v>
                </c:pt>
                <c:pt idx="601">
                  <c:v>1.9673978958130167E-2</c:v>
                </c:pt>
                <c:pt idx="602">
                  <c:v>1.9718152510384002E-2</c:v>
                </c:pt>
                <c:pt idx="603">
                  <c:v>1.9761902807189369E-2</c:v>
                </c:pt>
                <c:pt idx="604">
                  <c:v>1.9805229848465222E-2</c:v>
                </c:pt>
                <c:pt idx="605">
                  <c:v>1.984813363404947E-2</c:v>
                </c:pt>
                <c:pt idx="606">
                  <c:v>1.9890614163617926E-2</c:v>
                </c:pt>
                <c:pt idx="607">
                  <c:v>1.9932671437332683E-2</c:v>
                </c:pt>
                <c:pt idx="608">
                  <c:v>1.997430545478851E-2</c:v>
                </c:pt>
                <c:pt idx="609">
                  <c:v>2.0015516215904361E-2</c:v>
                </c:pt>
                <c:pt idx="610">
                  <c:v>2.0056303720599189E-2</c:v>
                </c:pt>
                <c:pt idx="611">
                  <c:v>2.0096667968710902E-2</c:v>
                </c:pt>
                <c:pt idx="612">
                  <c:v>2.0136608960077407E-2</c:v>
                </c:pt>
                <c:pt idx="613">
                  <c:v>2.0176126694617658E-2</c:v>
                </c:pt>
                <c:pt idx="614">
                  <c:v>2.0215221172088516E-2</c:v>
                </c:pt>
                <c:pt idx="615">
                  <c:v>2.0253892392327888E-2</c:v>
                </c:pt>
                <c:pt idx="616">
                  <c:v>2.0292140355416821E-2</c:v>
                </c:pt>
                <c:pt idx="617">
                  <c:v>2.032996506103113E-2</c:v>
                </c:pt>
                <c:pt idx="618">
                  <c:v>2.0367366509089768E-2</c:v>
                </c:pt>
                <c:pt idx="619">
                  <c:v>2.0404368173189136E-2</c:v>
                </c:pt>
                <c:pt idx="620">
                  <c:v>2.0441109626695431E-2</c:v>
                </c:pt>
                <c:pt idx="621">
                  <c:v>2.0477614343205053E-2</c:v>
                </c:pt>
                <c:pt idx="622">
                  <c:v>2.0513882322636956E-2</c:v>
                </c:pt>
                <c:pt idx="623">
                  <c:v>2.054991356499114E-2</c:v>
                </c:pt>
                <c:pt idx="624">
                  <c:v>2.0585708070186559E-2</c:v>
                </c:pt>
                <c:pt idx="625">
                  <c:v>2.062126583806112E-2</c:v>
                </c:pt>
                <c:pt idx="626">
                  <c:v>2.065658686869587E-2</c:v>
                </c:pt>
                <c:pt idx="627">
                  <c:v>2.0691671161847669E-2</c:v>
                </c:pt>
                <c:pt idx="628">
                  <c:v>2.0726518717516518E-2</c:v>
                </c:pt>
                <c:pt idx="629">
                  <c:v>2.0761129535783462E-2</c:v>
                </c:pt>
                <c:pt idx="630">
                  <c:v>2.0795503616324318E-2</c:v>
                </c:pt>
                <c:pt idx="631">
                  <c:v>2.0840539219586139E-2</c:v>
                </c:pt>
                <c:pt idx="632">
                  <c:v>2.0874376051976954E-2</c:v>
                </c:pt>
                <c:pt idx="633">
                  <c:v>2.0907976125704723E-2</c:v>
                </c:pt>
                <c:pt idx="634">
                  <c:v>2.0941339440580336E-2</c:v>
                </c:pt>
                <c:pt idx="635">
                  <c:v>2.0974465996387675E-2</c:v>
                </c:pt>
                <c:pt idx="636">
                  <c:v>2.1007355792964647E-2</c:v>
                </c:pt>
                <c:pt idx="637">
                  <c:v>2.1040008830095124E-2</c:v>
                </c:pt>
                <c:pt idx="638">
                  <c:v>2.1072425107590002E-2</c:v>
                </c:pt>
                <c:pt idx="639">
                  <c:v>2.1104604625260169E-2</c:v>
                </c:pt>
                <c:pt idx="640">
                  <c:v>2.113654738291652E-2</c:v>
                </c:pt>
                <c:pt idx="641">
                  <c:v>2.1168253380369949E-2</c:v>
                </c:pt>
                <c:pt idx="642">
                  <c:v>2.1199722617458359E-2</c:v>
                </c:pt>
                <c:pt idx="643">
                  <c:v>2.1230955093992646E-2</c:v>
                </c:pt>
                <c:pt idx="644">
                  <c:v>2.1261950809783697E-2</c:v>
                </c:pt>
                <c:pt idx="645">
                  <c:v>2.1292709764615395E-2</c:v>
                </c:pt>
                <c:pt idx="646">
                  <c:v>2.1334994932934448E-2</c:v>
                </c:pt>
                <c:pt idx="647">
                  <c:v>2.136517536541982E-2</c:v>
                </c:pt>
                <c:pt idx="648">
                  <c:v>2.13951190591255E-2</c:v>
                </c:pt>
                <c:pt idx="649">
                  <c:v>2.1424826013970444E-2</c:v>
                </c:pt>
                <c:pt idx="650">
                  <c:v>2.145429622995465E-2</c:v>
                </c:pt>
                <c:pt idx="651">
                  <c:v>2.1483529706997073E-2</c:v>
                </c:pt>
                <c:pt idx="652">
                  <c:v>2.1512526445016666E-2</c:v>
                </c:pt>
                <c:pt idx="653">
                  <c:v>2.1541286443932384E-2</c:v>
                </c:pt>
                <c:pt idx="654">
                  <c:v>2.1569809703744225E-2</c:v>
                </c:pt>
                <c:pt idx="655">
                  <c:v>2.159809622445219E-2</c:v>
                </c:pt>
                <c:pt idx="656">
                  <c:v>2.1626146005894187E-2</c:v>
                </c:pt>
                <c:pt idx="657">
                  <c:v>2.1653959048070215E-2</c:v>
                </c:pt>
                <c:pt idx="658">
                  <c:v>2.1681535350899228E-2</c:v>
                </c:pt>
                <c:pt idx="659">
                  <c:v>2.170887491430018E-2</c:v>
                </c:pt>
                <c:pt idx="660">
                  <c:v>2.1735977738354118E-2</c:v>
                </c:pt>
                <c:pt idx="661">
                  <c:v>2.1762843822817901E-2</c:v>
                </c:pt>
                <c:pt idx="662">
                  <c:v>2.1789473167772577E-2</c:v>
                </c:pt>
                <c:pt idx="663">
                  <c:v>2.1815865773056053E-2</c:v>
                </c:pt>
                <c:pt idx="664">
                  <c:v>2.1842021638749376E-2</c:v>
                </c:pt>
                <c:pt idx="665">
                  <c:v>2.1867940764852545E-2</c:v>
                </c:pt>
                <c:pt idx="666">
                  <c:v>2.1893623151041375E-2</c:v>
                </c:pt>
                <c:pt idx="667">
                  <c:v>2.1919068797477959E-2</c:v>
                </c:pt>
                <c:pt idx="668">
                  <c:v>2.194427770408125E-2</c:v>
                </c:pt>
                <c:pt idx="669">
                  <c:v>2.1969249870770202E-2</c:v>
                </c:pt>
                <c:pt idx="670">
                  <c:v>2.1993985886508138E-2</c:v>
                </c:pt>
                <c:pt idx="671">
                  <c:v>2.2018583536793646E-2</c:v>
                </c:pt>
                <c:pt idx="672">
                  <c:v>2.204311763301714E-2</c:v>
                </c:pt>
                <c:pt idx="673">
                  <c:v>2.2067588175340713E-2</c:v>
                </c:pt>
                <c:pt idx="674">
                  <c:v>2.209199516368332E-2</c:v>
                </c:pt>
                <c:pt idx="675">
                  <c:v>2.2116338598126006E-2</c:v>
                </c:pt>
                <c:pt idx="676">
                  <c:v>2.2140618478587726E-2</c:v>
                </c:pt>
                <c:pt idx="677">
                  <c:v>2.2164834804906386E-2</c:v>
                </c:pt>
                <c:pt idx="678">
                  <c:v>2.2188987577325125E-2</c:v>
                </c:pt>
                <c:pt idx="679">
                  <c:v>2.2213076795681852E-2</c:v>
                </c:pt>
                <c:pt idx="680">
                  <c:v>2.2237102460057612E-2</c:v>
                </c:pt>
                <c:pt idx="681">
                  <c:v>2.2261064570290312E-2</c:v>
                </c:pt>
                <c:pt idx="682">
                  <c:v>2.2284963126460999E-2</c:v>
                </c:pt>
                <c:pt idx="683">
                  <c:v>2.2308798128569673E-2</c:v>
                </c:pt>
                <c:pt idx="684">
                  <c:v>2.2332569576616335E-2</c:v>
                </c:pt>
                <c:pt idx="685">
                  <c:v>2.2356277470600983E-2</c:v>
                </c:pt>
                <c:pt idx="686">
                  <c:v>2.2379921810361525E-2</c:v>
                </c:pt>
                <c:pt idx="687">
                  <c:v>2.2403502596060054E-2</c:v>
                </c:pt>
                <c:pt idx="688">
                  <c:v>2.2427019827615524E-2</c:v>
                </c:pt>
                <c:pt idx="689">
                  <c:v>2.2450473505027935E-2</c:v>
                </c:pt>
                <c:pt idx="690">
                  <c:v>2.247386362821624E-2</c:v>
                </c:pt>
                <c:pt idx="691">
                  <c:v>2.2497190197342531E-2</c:v>
                </c:pt>
                <c:pt idx="692">
                  <c:v>2.2520453212244718E-2</c:v>
                </c:pt>
                <c:pt idx="693">
                  <c:v>2.2543652672841752E-2</c:v>
                </c:pt>
                <c:pt idx="694">
                  <c:v>2.2566788579376773E-2</c:v>
                </c:pt>
                <c:pt idx="695">
                  <c:v>2.2589860931606642E-2</c:v>
                </c:pt>
                <c:pt idx="696">
                  <c:v>2.261286972953136E-2</c:v>
                </c:pt>
                <c:pt idx="697">
                  <c:v>2.2635814973313018E-2</c:v>
                </c:pt>
                <c:pt idx="698">
                  <c:v>2.2658696662789524E-2</c:v>
                </c:pt>
                <c:pt idx="699">
                  <c:v>2.2681514798041924E-2</c:v>
                </c:pt>
                <c:pt idx="700">
                  <c:v>2.2704269378989173E-2</c:v>
                </c:pt>
                <c:pt idx="701">
                  <c:v>2.2726960405631269E-2</c:v>
                </c:pt>
                <c:pt idx="702">
                  <c:v>2.2749587877968214E-2</c:v>
                </c:pt>
                <c:pt idx="703">
                  <c:v>2.2772151796000006E-2</c:v>
                </c:pt>
                <c:pt idx="704">
                  <c:v>2.2794652159645601E-2</c:v>
                </c:pt>
                <c:pt idx="705">
                  <c:v>2.2817088968986043E-2</c:v>
                </c:pt>
                <c:pt idx="706">
                  <c:v>2.2839462223940288E-2</c:v>
                </c:pt>
                <c:pt idx="707">
                  <c:v>2.286177192458938E-2</c:v>
                </c:pt>
                <c:pt idx="708">
                  <c:v>2.2884018070852274E-2</c:v>
                </c:pt>
                <c:pt idx="709">
                  <c:v>2.2906200662647924E-2</c:v>
                </c:pt>
                <c:pt idx="710">
                  <c:v>2.2928319700138422E-2</c:v>
                </c:pt>
                <c:pt idx="711">
                  <c:v>2.2950375183161675E-2</c:v>
                </c:pt>
                <c:pt idx="712">
                  <c:v>2.297236711179873E-2</c:v>
                </c:pt>
                <c:pt idx="713">
                  <c:v>2.2994295485887495E-2</c:v>
                </c:pt>
                <c:pt idx="714">
                  <c:v>2.3016160305590061E-2</c:v>
                </c:pt>
                <c:pt idx="715">
                  <c:v>2.3037961570906429E-2</c:v>
                </c:pt>
                <c:pt idx="716">
                  <c:v>2.3059699281674506E-2</c:v>
                </c:pt>
                <c:pt idx="717">
                  <c:v>2.3081373437975339E-2</c:v>
                </c:pt>
                <c:pt idx="718">
                  <c:v>2.3102984039889973E-2</c:v>
                </c:pt>
                <c:pt idx="719">
                  <c:v>2.3124531087175271E-2</c:v>
                </c:pt>
                <c:pt idx="720">
                  <c:v>2.3146014579993324E-2</c:v>
                </c:pt>
                <c:pt idx="721">
                  <c:v>2.3167434518263086E-2</c:v>
                </c:pt>
                <c:pt idx="722">
                  <c:v>2.3188790901984557E-2</c:v>
                </c:pt>
                <c:pt idx="723">
                  <c:v>2.3209975857666487E-2</c:v>
                </c:pt>
                <c:pt idx="724">
                  <c:v>2.3230848385284997E-2</c:v>
                </c:pt>
                <c:pt idx="725">
                  <c:v>2.3251407635312971E-2</c:v>
                </c:pt>
                <c:pt idx="726">
                  <c:v>2.3271653607669363E-2</c:v>
                </c:pt>
                <c:pt idx="727">
                  <c:v>2.3291586302516265E-2</c:v>
                </c:pt>
                <c:pt idx="728">
                  <c:v>2.3311205719529493E-2</c:v>
                </c:pt>
                <c:pt idx="729">
                  <c:v>2.3330511858871139E-2</c:v>
                </c:pt>
                <c:pt idx="730">
                  <c:v>2.3349504720379111E-2</c:v>
                </c:pt>
                <c:pt idx="731">
                  <c:v>2.3368184303972361E-2</c:v>
                </c:pt>
                <c:pt idx="732">
                  <c:v>2.3386550609731938E-2</c:v>
                </c:pt>
                <c:pt idx="733">
                  <c:v>2.3404603637576793E-2</c:v>
                </c:pt>
                <c:pt idx="734">
                  <c:v>2.3422343387344835E-2</c:v>
                </c:pt>
                <c:pt idx="735">
                  <c:v>2.3442233781301169E-2</c:v>
                </c:pt>
                <c:pt idx="736">
                  <c:v>2.3459302220997236E-2</c:v>
                </c:pt>
                <c:pt idx="737">
                  <c:v>2.3476057382454396E-2</c:v>
                </c:pt>
                <c:pt idx="738">
                  <c:v>2.3492499265753697E-2</c:v>
                </c:pt>
                <c:pt idx="739">
                  <c:v>2.3508627870895138E-2</c:v>
                </c:pt>
                <c:pt idx="740">
                  <c:v>2.3524443197716627E-2</c:v>
                </c:pt>
                <c:pt idx="741">
                  <c:v>2.3539945246218164E-2</c:v>
                </c:pt>
                <c:pt idx="742">
                  <c:v>2.3555134016399748E-2</c:v>
                </c:pt>
                <c:pt idx="743">
                  <c:v>2.3570009508180334E-2</c:v>
                </c:pt>
                <c:pt idx="744">
                  <c:v>2.3584571721559922E-2</c:v>
                </c:pt>
                <c:pt idx="745">
                  <c:v>2.3598820656457464E-2</c:v>
                </c:pt>
                <c:pt idx="746">
                  <c:v>2.3612756312872962E-2</c:v>
                </c:pt>
                <c:pt idx="747">
                  <c:v>2.3626378690725369E-2</c:v>
                </c:pt>
                <c:pt idx="748">
                  <c:v>2.3639687790014685E-2</c:v>
                </c:pt>
                <c:pt idx="749">
                  <c:v>2.365268361074091E-2</c:v>
                </c:pt>
                <c:pt idx="750">
                  <c:v>2.3665366152741951E-2</c:v>
                </c:pt>
                <c:pt idx="751">
                  <c:v>2.3677735416179901E-2</c:v>
                </c:pt>
                <c:pt idx="752">
                  <c:v>2.3689791400892668E-2</c:v>
                </c:pt>
                <c:pt idx="753">
                  <c:v>2.3701534106880251E-2</c:v>
                </c:pt>
                <c:pt idx="754">
                  <c:v>2.3712963534061604E-2</c:v>
                </c:pt>
                <c:pt idx="755">
                  <c:v>2.3724079682436727E-2</c:v>
                </c:pt>
                <c:pt idx="756">
                  <c:v>2.3734882552005621E-2</c:v>
                </c:pt>
                <c:pt idx="757">
                  <c:v>2.3745372142687238E-2</c:v>
                </c:pt>
                <c:pt idx="758">
                  <c:v>2.3755548454643671E-2</c:v>
                </c:pt>
                <c:pt idx="759">
                  <c:v>2.3765411487550736E-2</c:v>
                </c:pt>
                <c:pt idx="760">
                  <c:v>2.3774961241570525E-2</c:v>
                </c:pt>
                <c:pt idx="761">
                  <c:v>2.3784197716703037E-2</c:v>
                </c:pt>
                <c:pt idx="762">
                  <c:v>2.3793120912786181E-2</c:v>
                </c:pt>
                <c:pt idx="763">
                  <c:v>2.3801730829901002E-2</c:v>
                </c:pt>
                <c:pt idx="764">
                  <c:v>2.3810027467966455E-2</c:v>
                </c:pt>
                <c:pt idx="765">
                  <c:v>2.3818010826982539E-2</c:v>
                </c:pt>
                <c:pt idx="766">
                  <c:v>2.3825680906949254E-2</c:v>
                </c:pt>
                <c:pt idx="767">
                  <c:v>2.38330377078666E-2</c:v>
                </c:pt>
                <c:pt idx="768">
                  <c:v>2.3840081229653531E-2</c:v>
                </c:pt>
                <c:pt idx="769">
                  <c:v>2.3846811472310048E-2</c:v>
                </c:pt>
                <c:pt idx="770">
                  <c:v>2.3853228435836149E-2</c:v>
                </c:pt>
                <c:pt idx="771">
                  <c:v>2.3859332120231835E-2</c:v>
                </c:pt>
                <c:pt idx="772">
                  <c:v>2.3865122525497107E-2</c:v>
                </c:pt>
                <c:pt idx="773">
                  <c:v>2.3870599651550917E-2</c:v>
                </c:pt>
                <c:pt idx="774">
                  <c:v>2.3875763498312219E-2</c:v>
                </c:pt>
                <c:pt idx="775">
                  <c:v>2.3880749282504388E-2</c:v>
                </c:pt>
                <c:pt idx="776">
                  <c:v>2.3885733743534976E-2</c:v>
                </c:pt>
                <c:pt idx="777">
                  <c:v>2.3890717946271067E-2</c:v>
                </c:pt>
                <c:pt idx="778">
                  <c:v>2.3895701890712662E-2</c:v>
                </c:pt>
                <c:pt idx="779">
                  <c:v>2.3900685576778713E-2</c:v>
                </c:pt>
                <c:pt idx="780">
                  <c:v>2.3905669004469221E-2</c:v>
                </c:pt>
                <c:pt idx="781">
                  <c:v>2.3910652173784186E-2</c:v>
                </c:pt>
                <c:pt idx="782">
                  <c:v>2.3915635084804654E-2</c:v>
                </c:pt>
                <c:pt idx="783">
                  <c:v>2.3920617737449579E-2</c:v>
                </c:pt>
                <c:pt idx="784">
                  <c:v>2.392560013171896E-2</c:v>
                </c:pt>
                <c:pt idx="785">
                  <c:v>2.3930582267693845E-2</c:v>
                </c:pt>
                <c:pt idx="786">
                  <c:v>2.3935564145374233E-2</c:v>
                </c:pt>
                <c:pt idx="787">
                  <c:v>2.3940545764679078E-2</c:v>
                </c:pt>
                <c:pt idx="788">
                  <c:v>2.3945527125608379E-2</c:v>
                </c:pt>
                <c:pt idx="789">
                  <c:v>2.3950508228162137E-2</c:v>
                </c:pt>
                <c:pt idx="790">
                  <c:v>2.3955489072421399E-2</c:v>
                </c:pt>
                <c:pt idx="791">
                  <c:v>2.3960469658305117E-2</c:v>
                </c:pt>
                <c:pt idx="792">
                  <c:v>2.3965449985813292E-2</c:v>
                </c:pt>
                <c:pt idx="793">
                  <c:v>2.397043005502697E-2</c:v>
                </c:pt>
                <c:pt idx="794">
                  <c:v>2.3975409865946151E-2</c:v>
                </c:pt>
                <c:pt idx="795">
                  <c:v>2.3980389418489789E-2</c:v>
                </c:pt>
                <c:pt idx="796">
                  <c:v>2.3985368712576838E-2</c:v>
                </c:pt>
                <c:pt idx="797">
                  <c:v>2.3990347748450436E-2</c:v>
                </c:pt>
                <c:pt idx="798">
                  <c:v>2.399532652594849E-2</c:v>
                </c:pt>
                <c:pt idx="799">
                  <c:v>2.4000305045071002E-2</c:v>
                </c:pt>
                <c:pt idx="800">
                  <c:v>2.4005283305899017E-2</c:v>
                </c:pt>
                <c:pt idx="801">
                  <c:v>2.4010261308351488E-2</c:v>
                </c:pt>
                <c:pt idx="802">
                  <c:v>2.4015239052428416E-2</c:v>
                </c:pt>
                <c:pt idx="803">
                  <c:v>2.4020216538210848E-2</c:v>
                </c:pt>
                <c:pt idx="804">
                  <c:v>2.4025193765617736E-2</c:v>
                </c:pt>
                <c:pt idx="805">
                  <c:v>2.4030170734568035E-2</c:v>
                </c:pt>
                <c:pt idx="806">
                  <c:v>2.4035147445304883E-2</c:v>
                </c:pt>
                <c:pt idx="807">
                  <c:v>2.4040123897747234E-2</c:v>
                </c:pt>
                <c:pt idx="808">
                  <c:v>2.4045100091732996E-2</c:v>
                </c:pt>
                <c:pt idx="809">
                  <c:v>2.4050076027424261E-2</c:v>
                </c:pt>
                <c:pt idx="810">
                  <c:v>2.4055051704739983E-2</c:v>
                </c:pt>
                <c:pt idx="811">
                  <c:v>2.4060027123761207E-2</c:v>
                </c:pt>
                <c:pt idx="812">
                  <c:v>2.4065002284406889E-2</c:v>
                </c:pt>
                <c:pt idx="813">
                  <c:v>2.4069977186677027E-2</c:v>
                </c:pt>
                <c:pt idx="814">
                  <c:v>2.4074951830652669E-2</c:v>
                </c:pt>
                <c:pt idx="815">
                  <c:v>2.4079926216252767E-2</c:v>
                </c:pt>
                <c:pt idx="816">
                  <c:v>2.4084900343558369E-2</c:v>
                </c:pt>
                <c:pt idx="817">
                  <c:v>2.4089874212407381E-2</c:v>
                </c:pt>
                <c:pt idx="818">
                  <c:v>2.4094847822961896E-2</c:v>
                </c:pt>
                <c:pt idx="819">
                  <c:v>2.4099821175221914E-2</c:v>
                </c:pt>
                <c:pt idx="820">
                  <c:v>2.4104794269106389E-2</c:v>
                </c:pt>
                <c:pt idx="821">
                  <c:v>2.4109767104615321E-2</c:v>
                </c:pt>
                <c:pt idx="822">
                  <c:v>2.4114739681829755E-2</c:v>
                </c:pt>
                <c:pt idx="823">
                  <c:v>2.4119712000668647E-2</c:v>
                </c:pt>
                <c:pt idx="824">
                  <c:v>2.4124684061131996E-2</c:v>
                </c:pt>
                <c:pt idx="825">
                  <c:v>2.4129655863300847E-2</c:v>
                </c:pt>
                <c:pt idx="826">
                  <c:v>2.4134627407094156E-2</c:v>
                </c:pt>
                <c:pt idx="827">
                  <c:v>2.4139603931019327E-2</c:v>
                </c:pt>
                <c:pt idx="828">
                  <c:v>2.414459671752911E-2</c:v>
                </c:pt>
                <c:pt idx="829">
                  <c:v>2.4149606169747706E-2</c:v>
                </c:pt>
                <c:pt idx="830">
                  <c:v>2.4154632287756161E-2</c:v>
                </c:pt>
                <c:pt idx="831">
                  <c:v>2.4159675071311337E-2</c:v>
                </c:pt>
                <c:pt idx="832">
                  <c:v>2.4164734520575326E-2</c:v>
                </c:pt>
                <c:pt idx="833">
                  <c:v>2.4169810635548128E-2</c:v>
                </c:pt>
                <c:pt idx="834">
                  <c:v>2.4174903416148696E-2</c:v>
                </c:pt>
                <c:pt idx="835">
                  <c:v>2.4180012862377032E-2</c:v>
                </c:pt>
                <c:pt idx="836">
                  <c:v>2.4185138974395226E-2</c:v>
                </c:pt>
                <c:pt idx="837">
                  <c:v>2.4190281752041187E-2</c:v>
                </c:pt>
                <c:pt idx="838">
                  <c:v>2.4195441195477008E-2</c:v>
                </c:pt>
                <c:pt idx="839">
                  <c:v>2.4200617304459549E-2</c:v>
                </c:pt>
                <c:pt idx="840">
                  <c:v>2.4205810079150902E-2</c:v>
                </c:pt>
                <c:pt idx="841">
                  <c:v>2.4211019519551069E-2</c:v>
                </c:pt>
                <c:pt idx="842">
                  <c:v>2.4216245625660049E-2</c:v>
                </c:pt>
                <c:pt idx="843">
                  <c:v>2.4221488397396795E-2</c:v>
                </c:pt>
                <c:pt idx="844">
                  <c:v>2.4226747834842355E-2</c:v>
                </c:pt>
                <c:pt idx="845">
                  <c:v>2.4232023937996727E-2</c:v>
                </c:pt>
                <c:pt idx="846">
                  <c:v>2.4237316706778866E-2</c:v>
                </c:pt>
                <c:pt idx="847">
                  <c:v>2.4242626141269819E-2</c:v>
                </c:pt>
                <c:pt idx="848">
                  <c:v>2.4247952241469584E-2</c:v>
                </c:pt>
                <c:pt idx="849">
                  <c:v>2.4253295007378162E-2</c:v>
                </c:pt>
                <c:pt idx="850">
                  <c:v>2.4258654438914506E-2</c:v>
                </c:pt>
                <c:pt idx="851">
                  <c:v>2.426403053624071E-2</c:v>
                </c:pt>
                <c:pt idx="852">
                  <c:v>2.4269423299113635E-2</c:v>
                </c:pt>
                <c:pt idx="853">
                  <c:v>2.4274832727776419E-2</c:v>
                </c:pt>
                <c:pt idx="854">
                  <c:v>2.4280258822148015E-2</c:v>
                </c:pt>
                <c:pt idx="855">
                  <c:v>2.4285701582147379E-2</c:v>
                </c:pt>
                <c:pt idx="856">
                  <c:v>2.4291161007936601E-2</c:v>
                </c:pt>
                <c:pt idx="857">
                  <c:v>2.4296637099353591E-2</c:v>
                </c:pt>
                <c:pt idx="858">
                  <c:v>2.4302129856479393E-2</c:v>
                </c:pt>
                <c:pt idx="859">
                  <c:v>2.4307639279232962E-2</c:v>
                </c:pt>
                <c:pt idx="860">
                  <c:v>2.431316536777639E-2</c:v>
                </c:pt>
                <c:pt idx="861">
                  <c:v>2.4318708121947585E-2</c:v>
                </c:pt>
                <c:pt idx="862">
                  <c:v>2.4324267541827593E-2</c:v>
                </c:pt>
                <c:pt idx="863">
                  <c:v>2.4329843627416414E-2</c:v>
                </c:pt>
                <c:pt idx="864">
                  <c:v>2.4335436378795094E-2</c:v>
                </c:pt>
                <c:pt idx="865">
                  <c:v>2.4341045795720495E-2</c:v>
                </c:pt>
                <c:pt idx="866">
                  <c:v>2.4346671878516801E-2</c:v>
                </c:pt>
                <c:pt idx="867">
                  <c:v>2.4352314626940874E-2</c:v>
                </c:pt>
                <c:pt idx="868">
                  <c:v>2.4357974040992714E-2</c:v>
                </c:pt>
                <c:pt idx="869">
                  <c:v>2.4363650120753366E-2</c:v>
                </c:pt>
                <c:pt idx="870">
                  <c:v>2.4369342866384924E-2</c:v>
                </c:pt>
                <c:pt idx="871">
                  <c:v>2.4375052277563203E-2</c:v>
                </c:pt>
                <c:pt idx="872">
                  <c:v>2.4380778354531341E-2</c:v>
                </c:pt>
                <c:pt idx="873">
                  <c:v>2.4386521097127245E-2</c:v>
                </c:pt>
                <c:pt idx="874">
                  <c:v>2.4392280505513009E-2</c:v>
                </c:pt>
                <c:pt idx="875">
                  <c:v>2.4398056579526539E-2</c:v>
                </c:pt>
                <c:pt idx="876">
                  <c:v>2.4403849319329929E-2</c:v>
                </c:pt>
                <c:pt idx="877">
                  <c:v>2.4409658724842132E-2</c:v>
                </c:pt>
                <c:pt idx="878">
                  <c:v>2.4415484795982101E-2</c:v>
                </c:pt>
                <c:pt idx="879">
                  <c:v>2.4421325202831357E-2</c:v>
                </c:pt>
                <c:pt idx="880">
                  <c:v>2.4427153701145343E-2</c:v>
                </c:pt>
                <c:pt idx="881">
                  <c:v>2.4432962810271297E-2</c:v>
                </c:pt>
                <c:pt idx="882">
                  <c:v>2.4438752530209218E-2</c:v>
                </c:pt>
                <c:pt idx="883">
                  <c:v>2.444452286087806E-2</c:v>
                </c:pt>
                <c:pt idx="884">
                  <c:v>2.4450273802358868E-2</c:v>
                </c:pt>
                <c:pt idx="885">
                  <c:v>2.4456005354570598E-2</c:v>
                </c:pt>
                <c:pt idx="886">
                  <c:v>2.4461717517513248E-2</c:v>
                </c:pt>
                <c:pt idx="887">
                  <c:v>2.446741029118682E-2</c:v>
                </c:pt>
                <c:pt idx="888">
                  <c:v>2.4473083675753404E-2</c:v>
                </c:pt>
                <c:pt idx="889">
                  <c:v>2.4478737670888817E-2</c:v>
                </c:pt>
                <c:pt idx="890">
                  <c:v>2.448437227699829E-2</c:v>
                </c:pt>
                <c:pt idx="891">
                  <c:v>2.4494031483398942E-2</c:v>
                </c:pt>
                <c:pt idx="892">
                  <c:v>2.4499619751243339E-2</c:v>
                </c:pt>
                <c:pt idx="893">
                  <c:v>2.4505188627387268E-2</c:v>
                </c:pt>
                <c:pt idx="894">
                  <c:v>2.4510738111884759E-2</c:v>
                </c:pt>
                <c:pt idx="895">
                  <c:v>2.4516268204681783E-2</c:v>
                </c:pt>
                <c:pt idx="896">
                  <c:v>2.4521778905805352E-2</c:v>
                </c:pt>
                <c:pt idx="897">
                  <c:v>2.4527270215228457E-2</c:v>
                </c:pt>
                <c:pt idx="898">
                  <c:v>2.4532742132978107E-2</c:v>
                </c:pt>
                <c:pt idx="899">
                  <c:v>2.4538194659000277E-2</c:v>
                </c:pt>
                <c:pt idx="900">
                  <c:v>2.4543627793376009E-2</c:v>
                </c:pt>
                <c:pt idx="901">
                  <c:v>2.4549041536024257E-2</c:v>
                </c:pt>
                <c:pt idx="902">
                  <c:v>2.4554435886999054E-2</c:v>
                </c:pt>
                <c:pt idx="903">
                  <c:v>2.4559810846246369E-2</c:v>
                </c:pt>
                <c:pt idx="904">
                  <c:v>2.4565166413793214E-2</c:v>
                </c:pt>
                <c:pt idx="905">
                  <c:v>2.4570502589639592E-2</c:v>
                </c:pt>
                <c:pt idx="906">
                  <c:v>2.4575819373785505E-2</c:v>
                </c:pt>
                <c:pt idx="907">
                  <c:v>2.4581725725481007E-2</c:v>
                </c:pt>
                <c:pt idx="908">
                  <c:v>2.4586994705720899E-2</c:v>
                </c:pt>
                <c:pt idx="909">
                  <c:v>2.4592244296610666E-2</c:v>
                </c:pt>
                <c:pt idx="910">
                  <c:v>2.4597474498231353E-2</c:v>
                </c:pt>
                <c:pt idx="911">
                  <c:v>2.4602685310664008E-2</c:v>
                </c:pt>
                <c:pt idx="912">
                  <c:v>2.4607876733746537E-2</c:v>
                </c:pt>
                <c:pt idx="913">
                  <c:v>2.4613048767641033E-2</c:v>
                </c:pt>
                <c:pt idx="914">
                  <c:v>2.4618201412266449E-2</c:v>
                </c:pt>
                <c:pt idx="915">
                  <c:v>2.4623334667622787E-2</c:v>
                </c:pt>
                <c:pt idx="916">
                  <c:v>2.4628448533791092E-2</c:v>
                </c:pt>
                <c:pt idx="917">
                  <c:v>2.4633543010528225E-2</c:v>
                </c:pt>
                <c:pt idx="918">
                  <c:v>2.4638618098158371E-2</c:v>
                </c:pt>
                <c:pt idx="919">
                  <c:v>2.4643673796357346E-2</c:v>
                </c:pt>
                <c:pt idx="920">
                  <c:v>2.4648710105449334E-2</c:v>
                </c:pt>
                <c:pt idx="921">
                  <c:v>2.4653727025191197E-2</c:v>
                </c:pt>
                <c:pt idx="922">
                  <c:v>2.465872455566398E-2</c:v>
                </c:pt>
                <c:pt idx="923">
                  <c:v>2.4663702696867684E-2</c:v>
                </c:pt>
                <c:pt idx="924">
                  <c:v>2.4668661448883356E-2</c:v>
                </c:pt>
                <c:pt idx="925">
                  <c:v>2.4673600811548901E-2</c:v>
                </c:pt>
                <c:pt idx="926">
                  <c:v>2.4678520784945368E-2</c:v>
                </c:pt>
                <c:pt idx="927">
                  <c:v>2.4683421369072756E-2</c:v>
                </c:pt>
                <c:pt idx="928">
                  <c:v>2.4688302563931064E-2</c:v>
                </c:pt>
                <c:pt idx="929">
                  <c:v>2.4693164369520293E-2</c:v>
                </c:pt>
                <c:pt idx="930">
                  <c:v>2.4698005768547526E-2</c:v>
                </c:pt>
                <c:pt idx="931">
                  <c:v>2.4702798278188887E-2</c:v>
                </c:pt>
                <c:pt idx="932">
                  <c:v>2.470752867404169E-2</c:v>
                </c:pt>
                <c:pt idx="933">
                  <c:v>2.4712196956186983E-2</c:v>
                </c:pt>
                <c:pt idx="934">
                  <c:v>2.4716803124543718E-2</c:v>
                </c:pt>
                <c:pt idx="935">
                  <c:v>2.4721347179111897E-2</c:v>
                </c:pt>
                <c:pt idx="936">
                  <c:v>2.4725829120053611E-2</c:v>
                </c:pt>
                <c:pt idx="937">
                  <c:v>2.4730248947206768E-2</c:v>
                </c:pt>
                <c:pt idx="938">
                  <c:v>2.4734606660652414E-2</c:v>
                </c:pt>
                <c:pt idx="939">
                  <c:v>2.4738902260309503E-2</c:v>
                </c:pt>
                <c:pt idx="940">
                  <c:v>2.4743135746259082E-2</c:v>
                </c:pt>
                <c:pt idx="941">
                  <c:v>2.4747307118339057E-2</c:v>
                </c:pt>
                <c:pt idx="942">
                  <c:v>2.4751416376792568E-2</c:v>
                </c:pt>
                <c:pt idx="943">
                  <c:v>2.4755463521457521E-2</c:v>
                </c:pt>
                <c:pt idx="944">
                  <c:v>2.4759448552333918E-2</c:v>
                </c:pt>
                <c:pt idx="945">
                  <c:v>2.4763371469502804E-2</c:v>
                </c:pt>
                <c:pt idx="946">
                  <c:v>2.4767232272883133E-2</c:v>
                </c:pt>
                <c:pt idx="947">
                  <c:v>2.4771030962474905E-2</c:v>
                </c:pt>
                <c:pt idx="948">
                  <c:v>2.477476753827812E-2</c:v>
                </c:pt>
                <c:pt idx="949">
                  <c:v>2.4778442000373824E-2</c:v>
                </c:pt>
                <c:pt idx="950">
                  <c:v>2.4782054348680971E-2</c:v>
                </c:pt>
                <c:pt idx="951">
                  <c:v>2.4785604583199561E-2</c:v>
                </c:pt>
                <c:pt idx="952">
                  <c:v>2.478909270401064E-2</c:v>
                </c:pt>
                <c:pt idx="953">
                  <c:v>2.4792518711033162E-2</c:v>
                </c:pt>
                <c:pt idx="954">
                  <c:v>2.4795882604267128E-2</c:v>
                </c:pt>
                <c:pt idx="955">
                  <c:v>2.4799184383712536E-2</c:v>
                </c:pt>
                <c:pt idx="956">
                  <c:v>2.4802424049288341E-2</c:v>
                </c:pt>
                <c:pt idx="957">
                  <c:v>2.4805601601156635E-2</c:v>
                </c:pt>
                <c:pt idx="958">
                  <c:v>2.4808717039236372E-2</c:v>
                </c:pt>
                <c:pt idx="959">
                  <c:v>2.4811770363608598E-2</c:v>
                </c:pt>
                <c:pt idx="960">
                  <c:v>2.4814761574111222E-2</c:v>
                </c:pt>
                <c:pt idx="961">
                  <c:v>2.4817690670906334E-2</c:v>
                </c:pt>
                <c:pt idx="962">
                  <c:v>2.4820557653831843E-2</c:v>
                </c:pt>
                <c:pt idx="963">
                  <c:v>2.4823362523049841E-2</c:v>
                </c:pt>
                <c:pt idx="964">
                  <c:v>2.482610527831719E-2</c:v>
                </c:pt>
                <c:pt idx="965">
                  <c:v>2.4828785919877028E-2</c:v>
                </c:pt>
                <c:pt idx="966">
                  <c:v>2.4831404447729355E-2</c:v>
                </c:pt>
                <c:pt idx="967">
                  <c:v>2.4833960861631033E-2</c:v>
                </c:pt>
                <c:pt idx="968">
                  <c:v>2.4836455161825199E-2</c:v>
                </c:pt>
                <c:pt idx="969">
                  <c:v>2.4838887348230809E-2</c:v>
                </c:pt>
                <c:pt idx="970">
                  <c:v>2.4841257420847862E-2</c:v>
                </c:pt>
                <c:pt idx="971">
                  <c:v>2.4843565379595312E-2</c:v>
                </c:pt>
                <c:pt idx="972">
                  <c:v>2.484581122463525E-2</c:v>
                </c:pt>
                <c:pt idx="973">
                  <c:v>2.4847994955805586E-2</c:v>
                </c:pt>
                <c:pt idx="974">
                  <c:v>2.4850116573187364E-2</c:v>
                </c:pt>
                <c:pt idx="975">
                  <c:v>2.4852176076699539E-2</c:v>
                </c:pt>
                <c:pt idx="976">
                  <c:v>2.4854173466423157E-2</c:v>
                </c:pt>
                <c:pt idx="977">
                  <c:v>2.4856108742358218E-2</c:v>
                </c:pt>
                <c:pt idx="978">
                  <c:v>2.4857981904504722E-2</c:v>
                </c:pt>
                <c:pt idx="979">
                  <c:v>2.4859792952862669E-2</c:v>
                </c:pt>
                <c:pt idx="980">
                  <c:v>2.4861541887432059E-2</c:v>
                </c:pt>
                <c:pt idx="981">
                  <c:v>2.4863228708131846E-2</c:v>
                </c:pt>
                <c:pt idx="982">
                  <c:v>2.4864853415043076E-2</c:v>
                </c:pt>
                <c:pt idx="983">
                  <c:v>2.4866416008084702E-2</c:v>
                </c:pt>
                <c:pt idx="984">
                  <c:v>2.4867916487337771E-2</c:v>
                </c:pt>
                <c:pt idx="985">
                  <c:v>2.486935485288333E-2</c:v>
                </c:pt>
                <c:pt idx="986">
                  <c:v>2.4870731104478239E-2</c:v>
                </c:pt>
                <c:pt idx="987">
                  <c:v>2.4872045242284591E-2</c:v>
                </c:pt>
                <c:pt idx="988">
                  <c:v>2.4873297266302385E-2</c:v>
                </c:pt>
                <c:pt idx="989">
                  <c:v>2.4874487176450577E-2</c:v>
                </c:pt>
                <c:pt idx="990">
                  <c:v>2.4875614972810212E-2</c:v>
                </c:pt>
                <c:pt idx="991">
                  <c:v>2.4876680655381289E-2</c:v>
                </c:pt>
                <c:pt idx="992">
                  <c:v>2.487768422416381E-2</c:v>
                </c:pt>
                <c:pt idx="993">
                  <c:v>2.4878625679076727E-2</c:v>
                </c:pt>
                <c:pt idx="994">
                  <c:v>2.4879505020120041E-2</c:v>
                </c:pt>
                <c:pt idx="995">
                  <c:v>2.4880322247374798E-2</c:v>
                </c:pt>
                <c:pt idx="996">
                  <c:v>2.4881077360840997E-2</c:v>
                </c:pt>
                <c:pt idx="997">
                  <c:v>2.488177036051864E-2</c:v>
                </c:pt>
                <c:pt idx="998">
                  <c:v>2.488240124632668E-2</c:v>
                </c:pt>
                <c:pt idx="999">
                  <c:v>2.4882970018265116E-2</c:v>
                </c:pt>
                <c:pt idx="1000">
                  <c:v>2.4883476676414995E-2</c:v>
                </c:pt>
                <c:pt idx="1001">
                  <c:v>2.4883921220776317E-2</c:v>
                </c:pt>
                <c:pt idx="1002">
                  <c:v>2.4884303651349082E-2</c:v>
                </c:pt>
                <c:pt idx="1003">
                  <c:v>2.4884623967971198E-2</c:v>
                </c:pt>
                <c:pt idx="1004">
                  <c:v>2.4884882170885803E-2</c:v>
                </c:pt>
                <c:pt idx="1005">
                  <c:v>2.4885078259930804E-2</c:v>
                </c:pt>
                <c:pt idx="1006">
                  <c:v>2.4885212235106202E-2</c:v>
                </c:pt>
                <c:pt idx="1007">
                  <c:v>2.4885284096493043E-2</c:v>
                </c:pt>
                <c:pt idx="1008">
                  <c:v>2.4885293844091327E-2</c:v>
                </c:pt>
                <c:pt idx="1009">
                  <c:v>2.4885241477901054E-2</c:v>
                </c:pt>
                <c:pt idx="1010">
                  <c:v>2.4885126997760132E-2</c:v>
                </c:pt>
                <c:pt idx="1011">
                  <c:v>2.4884950403911699E-2</c:v>
                </c:pt>
                <c:pt idx="1012">
                  <c:v>2.4884711696112616E-2</c:v>
                </c:pt>
                <c:pt idx="1013">
                  <c:v>2.4884410874606022E-2</c:v>
                </c:pt>
                <c:pt idx="1014">
                  <c:v>2.4884047939148779E-2</c:v>
                </c:pt>
                <c:pt idx="1015">
                  <c:v>2.4883622889984025E-2</c:v>
                </c:pt>
                <c:pt idx="1016">
                  <c:v>2.4883135727030714E-2</c:v>
                </c:pt>
                <c:pt idx="1017">
                  <c:v>2.48825864502078E-2</c:v>
                </c:pt>
                <c:pt idx="1018">
                  <c:v>2.4881975059515282E-2</c:v>
                </c:pt>
                <c:pt idx="1019">
                  <c:v>2.4881301555115254E-2</c:v>
                </c:pt>
                <c:pt idx="1020">
                  <c:v>2.4880565936764576E-2</c:v>
                </c:pt>
                <c:pt idx="1021">
                  <c:v>2.4879768204625341E-2</c:v>
                </c:pt>
                <c:pt idx="1022">
                  <c:v>2.4878908358697549E-2</c:v>
                </c:pt>
                <c:pt idx="1023">
                  <c:v>2.4877986398900154E-2</c:v>
                </c:pt>
                <c:pt idx="1024">
                  <c:v>2.4877002325395248E-2</c:v>
                </c:pt>
                <c:pt idx="1025">
                  <c:v>2.4875956137939692E-2</c:v>
                </c:pt>
                <c:pt idx="1026">
                  <c:v>2.4874847836695579E-2</c:v>
                </c:pt>
                <c:pt idx="1027">
                  <c:v>2.487367742166291E-2</c:v>
                </c:pt>
                <c:pt idx="1028">
                  <c:v>2.4872444892841683E-2</c:v>
                </c:pt>
                <c:pt idx="1029">
                  <c:v>2.4871150250150853E-2</c:v>
                </c:pt>
                <c:pt idx="1030">
                  <c:v>2.4869793493671466E-2</c:v>
                </c:pt>
                <c:pt idx="1031">
                  <c:v>2.4868374623322476E-2</c:v>
                </c:pt>
                <c:pt idx="1032">
                  <c:v>2.4866893639184928E-2</c:v>
                </c:pt>
                <c:pt idx="1033">
                  <c:v>2.4865350541258824E-2</c:v>
                </c:pt>
                <c:pt idx="1034">
                  <c:v>2.4863745329544162E-2</c:v>
                </c:pt>
                <c:pt idx="1035">
                  <c:v>2.4862100082992944E-2</c:v>
                </c:pt>
                <c:pt idx="1036">
                  <c:v>2.4860443661051113E-2</c:v>
                </c:pt>
                <c:pt idx="1037">
                  <c:v>2.4858776237400848E-2</c:v>
                </c:pt>
                <c:pt idx="1038">
                  <c:v>2.4857097812123197E-2</c:v>
                </c:pt>
                <c:pt idx="1039">
                  <c:v>2.4855408385299205E-2</c:v>
                </c:pt>
                <c:pt idx="1040">
                  <c:v>2.485370795676678E-2</c:v>
                </c:pt>
                <c:pt idx="1041">
                  <c:v>2.4851996526606968E-2</c:v>
                </c:pt>
                <c:pt idx="1042">
                  <c:v>2.4850274094819769E-2</c:v>
                </c:pt>
                <c:pt idx="1043">
                  <c:v>2.4848540661405183E-2</c:v>
                </c:pt>
                <c:pt idx="1044">
                  <c:v>2.484679622636321E-2</c:v>
                </c:pt>
                <c:pt idx="1045">
                  <c:v>2.4845040789693851E-2</c:v>
                </c:pt>
                <c:pt idx="1046">
                  <c:v>2.4843274351316058E-2</c:v>
                </c:pt>
                <c:pt idx="1047">
                  <c:v>2.4841242093294191E-2</c:v>
                </c:pt>
                <c:pt idx="1048">
                  <c:v>2.4839452080012148E-2</c:v>
                </c:pt>
                <c:pt idx="1049">
                  <c:v>2.4837651065102717E-2</c:v>
                </c:pt>
                <c:pt idx="1050">
                  <c:v>2.4835839048646946E-2</c:v>
                </c:pt>
                <c:pt idx="1051">
                  <c:v>2.4834016030563788E-2</c:v>
                </c:pt>
                <c:pt idx="1052">
                  <c:v>2.4832182010691151E-2</c:v>
                </c:pt>
                <c:pt idx="1053">
                  <c:v>2.4830336989353219E-2</c:v>
                </c:pt>
                <c:pt idx="1054">
                  <c:v>2.4828480966306854E-2</c:v>
                </c:pt>
                <c:pt idx="1055">
                  <c:v>2.4826613941552056E-2</c:v>
                </c:pt>
                <c:pt idx="1056">
                  <c:v>2.4824735915250917E-2</c:v>
                </c:pt>
                <c:pt idx="1057">
                  <c:v>2.4822846887322392E-2</c:v>
                </c:pt>
                <c:pt idx="1058">
                  <c:v>2.4820946857766479E-2</c:v>
                </c:pt>
                <c:pt idx="1059">
                  <c:v>2.4819035826502134E-2</c:v>
                </c:pt>
                <c:pt idx="1060">
                  <c:v>2.4817113793691448E-2</c:v>
                </c:pt>
                <c:pt idx="1061">
                  <c:v>2.4815180759253375E-2</c:v>
                </c:pt>
                <c:pt idx="1062">
                  <c:v>2.4813236723187915E-2</c:v>
                </c:pt>
                <c:pt idx="1063">
                  <c:v>2.4811281685414022E-2</c:v>
                </c:pt>
                <c:pt idx="1064">
                  <c:v>2.4809315646012742E-2</c:v>
                </c:pt>
                <c:pt idx="1065">
                  <c:v>2.4807338605065121E-2</c:v>
                </c:pt>
                <c:pt idx="1066">
                  <c:v>2.4805350562409068E-2</c:v>
                </c:pt>
                <c:pt idx="1067">
                  <c:v>2.4803351518206673E-2</c:v>
                </c:pt>
                <c:pt idx="1068">
                  <c:v>2.4801341472295846E-2</c:v>
                </c:pt>
                <c:pt idx="1069">
                  <c:v>2.4799320424838678E-2</c:v>
                </c:pt>
                <c:pt idx="1070">
                  <c:v>2.4797288375754123E-2</c:v>
                </c:pt>
                <c:pt idx="1071">
                  <c:v>2.4795245324880089E-2</c:v>
                </c:pt>
                <c:pt idx="1072">
                  <c:v>2.4793191272459714E-2</c:v>
                </c:pt>
                <c:pt idx="1073">
                  <c:v>2.4791126218492998E-2</c:v>
                </c:pt>
                <c:pt idx="1074">
                  <c:v>2.4789050162817849E-2</c:v>
                </c:pt>
                <c:pt idx="1075">
                  <c:v>2.478696310559636E-2</c:v>
                </c:pt>
                <c:pt idx="1076">
                  <c:v>2.4784865046666438E-2</c:v>
                </c:pt>
                <c:pt idx="1077">
                  <c:v>2.4782755986028082E-2</c:v>
                </c:pt>
                <c:pt idx="1078">
                  <c:v>2.4780635923924432E-2</c:v>
                </c:pt>
                <c:pt idx="1079">
                  <c:v>2.4778504860112349E-2</c:v>
                </c:pt>
                <c:pt idx="1080">
                  <c:v>2.4776362794672879E-2</c:v>
                </c:pt>
                <c:pt idx="1081">
                  <c:v>2.4774209727687069E-2</c:v>
                </c:pt>
                <c:pt idx="1082">
                  <c:v>2.4772045658992825E-2</c:v>
                </c:pt>
                <c:pt idx="1083">
                  <c:v>2.4769870588752241E-2</c:v>
                </c:pt>
                <c:pt idx="1084">
                  <c:v>2.4767684516803223E-2</c:v>
                </c:pt>
                <c:pt idx="1085">
                  <c:v>2.4765487443226819E-2</c:v>
                </c:pt>
                <c:pt idx="1086">
                  <c:v>2.4763279368023028E-2</c:v>
                </c:pt>
                <c:pt idx="1087">
                  <c:v>2.476106029119185E-2</c:v>
                </c:pt>
                <c:pt idx="1088">
                  <c:v>2.4758830212733285E-2</c:v>
                </c:pt>
                <c:pt idx="1089">
                  <c:v>2.4756589132728379E-2</c:v>
                </c:pt>
                <c:pt idx="1090">
                  <c:v>2.4754337051096087E-2</c:v>
                </c:pt>
                <c:pt idx="1091">
                  <c:v>2.4752073967755361E-2</c:v>
                </c:pt>
                <c:pt idx="1092">
                  <c:v>2.4749799882706203E-2</c:v>
                </c:pt>
                <c:pt idx="1093">
                  <c:v>2.474751479619175E-2</c:v>
                </c:pt>
                <c:pt idx="1094">
                  <c:v>2.474521870804991E-2</c:v>
                </c:pt>
                <c:pt idx="1095">
                  <c:v>2.4742911618280683E-2</c:v>
                </c:pt>
                <c:pt idx="1096">
                  <c:v>2.4740593526803023E-2</c:v>
                </c:pt>
                <c:pt idx="1097">
                  <c:v>2.4738264433779023E-2</c:v>
                </c:pt>
                <c:pt idx="1098">
                  <c:v>2.4735924339127635E-2</c:v>
                </c:pt>
                <c:pt idx="1099">
                  <c:v>2.4733573242767815E-2</c:v>
                </c:pt>
                <c:pt idx="1100">
                  <c:v>2.4731211144861653E-2</c:v>
                </c:pt>
                <c:pt idx="1101">
                  <c:v>2.4728838045247059E-2</c:v>
                </c:pt>
                <c:pt idx="1102">
                  <c:v>2.4726453944086124E-2</c:v>
                </c:pt>
                <c:pt idx="1103">
                  <c:v>2.4724058841297802E-2</c:v>
                </c:pt>
                <c:pt idx="1104">
                  <c:v>2.4721652736882094E-2</c:v>
                </c:pt>
                <c:pt idx="1105">
                  <c:v>2.4719235630838998E-2</c:v>
                </c:pt>
                <c:pt idx="1106">
                  <c:v>2.4716807523168516E-2</c:v>
                </c:pt>
                <c:pt idx="1107">
                  <c:v>2.4714368413870647E-2</c:v>
                </c:pt>
                <c:pt idx="1108">
                  <c:v>2.4711918303026437E-2</c:v>
                </c:pt>
                <c:pt idx="1109">
                  <c:v>2.4709457190473794E-2</c:v>
                </c:pt>
                <c:pt idx="1110">
                  <c:v>2.4706985076293764E-2</c:v>
                </c:pt>
                <c:pt idx="1111">
                  <c:v>2.4704501960567393E-2</c:v>
                </c:pt>
                <c:pt idx="1112">
                  <c:v>2.470200784313259E-2</c:v>
                </c:pt>
                <c:pt idx="1113">
                  <c:v>2.4699502724151445E-2</c:v>
                </c:pt>
                <c:pt idx="1114">
                  <c:v>2.4696986603461868E-2</c:v>
                </c:pt>
                <c:pt idx="1115">
                  <c:v>2.469445948122595E-2</c:v>
                </c:pt>
                <c:pt idx="1116">
                  <c:v>2.4691921357362645E-2</c:v>
                </c:pt>
                <c:pt idx="1117">
                  <c:v>2.4689372231871953E-2</c:v>
                </c:pt>
                <c:pt idx="1118">
                  <c:v>2.4686812104753875E-2</c:v>
                </c:pt>
                <c:pt idx="1119">
                  <c:v>2.4684240976008409E-2</c:v>
                </c:pt>
                <c:pt idx="1120">
                  <c:v>2.4681658845716603E-2</c:v>
                </c:pt>
                <c:pt idx="1121">
                  <c:v>2.4679065713716364E-2</c:v>
                </c:pt>
                <c:pt idx="1122">
                  <c:v>2.4676461580088738E-2</c:v>
                </c:pt>
                <c:pt idx="1123">
                  <c:v>2.4673846444914771E-2</c:v>
                </c:pt>
                <c:pt idx="1124">
                  <c:v>2.4671220308113417E-2</c:v>
                </c:pt>
                <c:pt idx="1125">
                  <c:v>2.4668583169603631E-2</c:v>
                </c:pt>
                <c:pt idx="1126">
                  <c:v>2.4665935029547503E-2</c:v>
                </c:pt>
                <c:pt idx="1127">
                  <c:v>2.4663275887945035E-2</c:v>
                </c:pt>
                <c:pt idx="1128">
                  <c:v>2.4660605744634134E-2</c:v>
                </c:pt>
                <c:pt idx="1129">
                  <c:v>2.4657924599695846E-2</c:v>
                </c:pt>
                <c:pt idx="1130">
                  <c:v>2.4655232453130171E-2</c:v>
                </c:pt>
                <c:pt idx="1131">
                  <c:v>2.4652529305018156E-2</c:v>
                </c:pt>
                <c:pt idx="1132">
                  <c:v>2.4649815155197707E-2</c:v>
                </c:pt>
                <c:pt idx="1133">
                  <c:v>2.4647090003911964E-2</c:v>
                </c:pt>
                <c:pt idx="1134">
                  <c:v>2.4644353850917788E-2</c:v>
                </c:pt>
                <c:pt idx="1135">
                  <c:v>2.4641606696296225E-2</c:v>
                </c:pt>
                <c:pt idx="1136">
                  <c:v>2.4638848540047276E-2</c:v>
                </c:pt>
                <c:pt idx="1137">
                  <c:v>2.4636079382251985E-2</c:v>
                </c:pt>
                <c:pt idx="1138">
                  <c:v>2.4633299222748262E-2</c:v>
                </c:pt>
                <c:pt idx="1139">
                  <c:v>2.4630508061698198E-2</c:v>
                </c:pt>
                <c:pt idx="1140">
                  <c:v>2.4627705899020746E-2</c:v>
                </c:pt>
                <c:pt idx="1141">
                  <c:v>2.4624892734715909E-2</c:v>
                </c:pt>
                <c:pt idx="1142">
                  <c:v>2.4622068568783684E-2</c:v>
                </c:pt>
                <c:pt idx="1143">
                  <c:v>2.4619233401305118E-2</c:v>
                </c:pt>
                <c:pt idx="1144">
                  <c:v>2.4616387232199166E-2</c:v>
                </c:pt>
                <c:pt idx="1145">
                  <c:v>2.4613530061465827E-2</c:v>
                </c:pt>
                <c:pt idx="1146">
                  <c:v>2.4610661889105101E-2</c:v>
                </c:pt>
                <c:pt idx="1147">
                  <c:v>2.4607782715116988E-2</c:v>
                </c:pt>
                <c:pt idx="1148">
                  <c:v>2.4604892539501488E-2</c:v>
                </c:pt>
                <c:pt idx="1149">
                  <c:v>2.4601991362339648E-2</c:v>
                </c:pt>
                <c:pt idx="1150">
                  <c:v>2.4599079183550421E-2</c:v>
                </c:pt>
                <c:pt idx="1151">
                  <c:v>2.4595737507857596E-2</c:v>
                </c:pt>
                <c:pt idx="1152">
                  <c:v>2.4592801754083071E-2</c:v>
                </c:pt>
                <c:pt idx="1153">
                  <c:v>2.4589854998762206E-2</c:v>
                </c:pt>
                <c:pt idx="1154">
                  <c:v>2.4586897241895E-2</c:v>
                </c:pt>
                <c:pt idx="1155">
                  <c:v>2.4583928483400408E-2</c:v>
                </c:pt>
                <c:pt idx="1156">
                  <c:v>2.4580948723197382E-2</c:v>
                </c:pt>
                <c:pt idx="1157">
                  <c:v>2.4577957961529062E-2</c:v>
                </c:pt>
                <c:pt idx="1158">
                  <c:v>2.4574956198152309E-2</c:v>
                </c:pt>
                <c:pt idx="1159">
                  <c:v>2.4571943433229215E-2</c:v>
                </c:pt>
                <c:pt idx="1160">
                  <c:v>2.4568919666678735E-2</c:v>
                </c:pt>
                <c:pt idx="1161">
                  <c:v>2.4565884898500867E-2</c:v>
                </c:pt>
                <c:pt idx="1162">
                  <c:v>2.4562839128695613E-2</c:v>
                </c:pt>
                <c:pt idx="1163">
                  <c:v>2.4559782357262971E-2</c:v>
                </c:pt>
                <c:pt idx="1164">
                  <c:v>2.4556714584365036E-2</c:v>
                </c:pt>
                <c:pt idx="1165">
                  <c:v>2.4553635809677621E-2</c:v>
                </c:pt>
                <c:pt idx="1166">
                  <c:v>2.4550546033524911E-2</c:v>
                </c:pt>
                <c:pt idx="1167">
                  <c:v>2.4549858849177264E-2</c:v>
                </c:pt>
                <c:pt idx="1168">
                  <c:v>2.4544333476256286E-2</c:v>
                </c:pt>
                <c:pt idx="1169">
                  <c:v>2.4541210695221416E-2</c:v>
                </c:pt>
                <c:pt idx="1170">
                  <c:v>2.4538076912559159E-2</c:v>
                </c:pt>
                <c:pt idx="1171">
                  <c:v>2.4534932128350562E-2</c:v>
                </c:pt>
                <c:pt idx="1172">
                  <c:v>2.4531776342514577E-2</c:v>
                </c:pt>
                <c:pt idx="1173">
                  <c:v>2.452860955497016E-2</c:v>
                </c:pt>
                <c:pt idx="1174">
                  <c:v>2.4525431765960448E-2</c:v>
                </c:pt>
                <c:pt idx="1175">
                  <c:v>2.4522242975242303E-2</c:v>
                </c:pt>
                <c:pt idx="1176">
                  <c:v>2.4519043183058864E-2</c:v>
                </c:pt>
                <c:pt idx="1177">
                  <c:v>2.4515832389166992E-2</c:v>
                </c:pt>
                <c:pt idx="1178">
                  <c:v>2.4512610593728779E-2</c:v>
                </c:pt>
                <c:pt idx="1179">
                  <c:v>2.4509377796582132E-2</c:v>
                </c:pt>
                <c:pt idx="1180">
                  <c:v>2.4506133997970192E-2</c:v>
                </c:pt>
                <c:pt idx="1181">
                  <c:v>2.4502879197649818E-2</c:v>
                </c:pt>
                <c:pt idx="1182">
                  <c:v>2.4499613395702058E-2</c:v>
                </c:pt>
                <c:pt idx="1183">
                  <c:v>2.4496336592289003E-2</c:v>
                </c:pt>
                <c:pt idx="1184">
                  <c:v>2.4493048787167515E-2</c:v>
                </c:pt>
                <c:pt idx="1185">
                  <c:v>2.4489749980499687E-2</c:v>
                </c:pt>
                <c:pt idx="1186">
                  <c:v>2.4486440172204471E-2</c:v>
                </c:pt>
                <c:pt idx="1187">
                  <c:v>2.4483119362281869E-2</c:v>
                </c:pt>
                <c:pt idx="1188">
                  <c:v>2.4479787550812926E-2</c:v>
                </c:pt>
                <c:pt idx="1189">
                  <c:v>2.4476444737716596E-2</c:v>
                </c:pt>
                <c:pt idx="1190">
                  <c:v>2.4473090922992879E-2</c:v>
                </c:pt>
                <c:pt idx="1191">
                  <c:v>2.4469723182329872E-2</c:v>
                </c:pt>
                <c:pt idx="1192">
                  <c:v>2.4466324127491168E-2</c:v>
                </c:pt>
                <c:pt idx="1193">
                  <c:v>2.4462890834083817E-2</c:v>
                </c:pt>
                <c:pt idx="1194">
                  <c:v>2.4459423302107819E-2</c:v>
                </c:pt>
                <c:pt idx="1195">
                  <c:v>2.4455921531725267E-2</c:v>
                </c:pt>
                <c:pt idx="1196">
                  <c:v>2.4452385522774067E-2</c:v>
                </c:pt>
                <c:pt idx="1197">
                  <c:v>2.4448815275254221E-2</c:v>
                </c:pt>
                <c:pt idx="1198">
                  <c:v>2.4445210789165728E-2</c:v>
                </c:pt>
                <c:pt idx="1199">
                  <c:v>2.4441572064589634E-2</c:v>
                </c:pt>
                <c:pt idx="1200">
                  <c:v>2.4437899101525939E-2</c:v>
                </c:pt>
                <c:pt idx="1201">
                  <c:v>2.4434191899893598E-2</c:v>
                </c:pt>
                <c:pt idx="1202">
                  <c:v>2.443045045969261E-2</c:v>
                </c:pt>
                <c:pt idx="1203">
                  <c:v>2.4427224076899828E-2</c:v>
                </c:pt>
                <c:pt idx="1204">
                  <c:v>2.442340386606253E-2</c:v>
                </c:pt>
                <c:pt idx="1205">
                  <c:v>2.4419549412172024E-2</c:v>
                </c:pt>
                <c:pt idx="1206">
                  <c:v>2.4415660715282343E-2</c:v>
                </c:pt>
                <c:pt idx="1207">
                  <c:v>2.4411737775339452E-2</c:v>
                </c:pt>
                <c:pt idx="1208">
                  <c:v>2.4407780592424398E-2</c:v>
                </c:pt>
                <c:pt idx="1209">
                  <c:v>2.4403789166483152E-2</c:v>
                </c:pt>
                <c:pt idx="1210">
                  <c:v>2.4399763497515718E-2</c:v>
                </c:pt>
                <c:pt idx="1211">
                  <c:v>2.4395703585576117E-2</c:v>
                </c:pt>
                <c:pt idx="1212">
                  <c:v>2.4391609430610327E-2</c:v>
                </c:pt>
                <c:pt idx="1213">
                  <c:v>2.4387481032645358E-2</c:v>
                </c:pt>
                <c:pt idx="1214">
                  <c:v>2.4383318391681213E-2</c:v>
                </c:pt>
                <c:pt idx="1215">
                  <c:v>2.4379121507744909E-2</c:v>
                </c:pt>
                <c:pt idx="1216">
                  <c:v>2.4374890380809425E-2</c:v>
                </c:pt>
                <c:pt idx="1217">
                  <c:v>2.4370625010901779E-2</c:v>
                </c:pt>
                <c:pt idx="1218">
                  <c:v>2.4362846261272164E-2</c:v>
                </c:pt>
                <c:pt idx="1219">
                  <c:v>2.4358498310256271E-2</c:v>
                </c:pt>
                <c:pt idx="1220">
                  <c:v>2.4354116120752778E-2</c:v>
                </c:pt>
                <c:pt idx="1221">
                  <c:v>2.4349699692599591E-2</c:v>
                </c:pt>
                <c:pt idx="1222">
                  <c:v>2.4345249026120896E-2</c:v>
                </c:pt>
                <c:pt idx="1223">
                  <c:v>2.4340764120992509E-2</c:v>
                </c:pt>
                <c:pt idx="1224">
                  <c:v>2.4336244977538612E-2</c:v>
                </c:pt>
                <c:pt idx="1225">
                  <c:v>2.4331691595353977E-2</c:v>
                </c:pt>
                <c:pt idx="1226">
                  <c:v>2.4327103974843833E-2</c:v>
                </c:pt>
                <c:pt idx="1227">
                  <c:v>2.4322482115765043E-2</c:v>
                </c:pt>
                <c:pt idx="1228">
                  <c:v>2.4317826018279698E-2</c:v>
                </c:pt>
                <c:pt idx="1229">
                  <c:v>2.431313568214466E-2</c:v>
                </c:pt>
                <c:pt idx="1230">
                  <c:v>2.4308411107603067E-2</c:v>
                </c:pt>
                <c:pt idx="1231">
                  <c:v>2.4303652294573874E-2</c:v>
                </c:pt>
                <c:pt idx="1232">
                  <c:v>2.429885924305708E-2</c:v>
                </c:pt>
                <c:pt idx="1233">
                  <c:v>2.4294031953052686E-2</c:v>
                </c:pt>
                <c:pt idx="1234">
                  <c:v>2.4289170424479645E-2</c:v>
                </c:pt>
                <c:pt idx="1235">
                  <c:v>2.4284274657581095E-2</c:v>
                </c:pt>
                <c:pt idx="1236">
                  <c:v>2.4279344652032853E-2</c:v>
                </c:pt>
                <c:pt idx="1237">
                  <c:v>2.4274380408078056E-2</c:v>
                </c:pt>
                <c:pt idx="1238">
                  <c:v>2.4269381925635658E-2</c:v>
                </c:pt>
                <c:pt idx="1239">
                  <c:v>2.426434920470566E-2</c:v>
                </c:pt>
                <c:pt idx="1240">
                  <c:v>2.4259282245288061E-2</c:v>
                </c:pt>
                <c:pt idx="1241">
                  <c:v>2.4254181047382861E-2</c:v>
                </c:pt>
                <c:pt idx="1242">
                  <c:v>2.4249045611071107E-2</c:v>
                </c:pt>
                <c:pt idx="1243">
                  <c:v>2.4243875936271753E-2</c:v>
                </c:pt>
                <c:pt idx="1244">
                  <c:v>2.4238672022822705E-2</c:v>
                </c:pt>
                <c:pt idx="1245">
                  <c:v>2.4233433871048149E-2</c:v>
                </c:pt>
                <c:pt idx="1246">
                  <c:v>2.4228161480867039E-2</c:v>
                </c:pt>
                <c:pt idx="1247">
                  <c:v>2.4222854852117282E-2</c:v>
                </c:pt>
                <c:pt idx="1248">
                  <c:v>2.421751398496097E-2</c:v>
                </c:pt>
                <c:pt idx="1249">
                  <c:v>2.4212138879236011E-2</c:v>
                </c:pt>
                <c:pt idx="1250">
                  <c:v>2.4206729535104499E-2</c:v>
                </c:pt>
                <c:pt idx="1251">
                  <c:v>2.4201285952485385E-2</c:v>
                </c:pt>
                <c:pt idx="1252">
                  <c:v>2.4195808131459717E-2</c:v>
                </c:pt>
                <c:pt idx="1253">
                  <c:v>2.4190296071946449E-2</c:v>
                </c:pt>
                <c:pt idx="1254">
                  <c:v>2.4184749774026626E-2</c:v>
                </c:pt>
                <c:pt idx="1255">
                  <c:v>2.4179169237538156E-2</c:v>
                </c:pt>
                <c:pt idx="1256">
                  <c:v>2.4173554462643132E-2</c:v>
                </c:pt>
                <c:pt idx="1257">
                  <c:v>2.4167905449341553E-2</c:v>
                </c:pt>
                <c:pt idx="1258">
                  <c:v>2.4162222197471328E-2</c:v>
                </c:pt>
                <c:pt idx="1259">
                  <c:v>2.4156504707275595E-2</c:v>
                </c:pt>
                <c:pt idx="1260">
                  <c:v>2.415075297859226E-2</c:v>
                </c:pt>
                <c:pt idx="1261">
                  <c:v>2.4144967011421326E-2</c:v>
                </c:pt>
                <c:pt idx="1262">
                  <c:v>2.4139146805843836E-2</c:v>
                </c:pt>
                <c:pt idx="1263">
                  <c:v>2.4133292361778746E-2</c:v>
                </c:pt>
                <c:pt idx="1264">
                  <c:v>2.4127403679388149E-2</c:v>
                </c:pt>
                <c:pt idx="1265">
                  <c:v>2.4121480758428904E-2</c:v>
                </c:pt>
                <c:pt idx="1266">
                  <c:v>2.4115523599063104E-2</c:v>
                </c:pt>
                <c:pt idx="1267">
                  <c:v>2.4109532201209705E-2</c:v>
                </c:pt>
                <c:pt idx="1268">
                  <c:v>2.4103506565030797E-2</c:v>
                </c:pt>
                <c:pt idx="1269">
                  <c:v>2.4097446690283242E-2</c:v>
                </c:pt>
                <c:pt idx="1270">
                  <c:v>2.4091352577210179E-2</c:v>
                </c:pt>
                <c:pt idx="1271">
                  <c:v>2.4085224225730562E-2</c:v>
                </c:pt>
                <c:pt idx="1272">
                  <c:v>2.4079061635682297E-2</c:v>
                </c:pt>
                <c:pt idx="1273">
                  <c:v>2.4072864807308525E-2</c:v>
                </c:pt>
                <c:pt idx="1274">
                  <c:v>2.4066633740447152E-2</c:v>
                </c:pt>
                <c:pt idx="1275">
                  <c:v>2.4060368435260271E-2</c:v>
                </c:pt>
                <c:pt idx="1276">
                  <c:v>2.4054068891585789E-2</c:v>
                </c:pt>
                <c:pt idx="1277">
                  <c:v>2.4047735109504753E-2</c:v>
                </c:pt>
                <c:pt idx="1278">
                  <c:v>2.4041367088936116E-2</c:v>
                </c:pt>
                <c:pt idx="1279">
                  <c:v>2.4034964830041972E-2</c:v>
                </c:pt>
                <c:pt idx="1280">
                  <c:v>2.4028528332741272E-2</c:v>
                </c:pt>
                <c:pt idx="1281">
                  <c:v>2.4022057596952973E-2</c:v>
                </c:pt>
                <c:pt idx="1282">
                  <c:v>2.4015552622839165E-2</c:v>
                </c:pt>
                <c:pt idx="1283">
                  <c:v>2.400901341015671E-2</c:v>
                </c:pt>
                <c:pt idx="1284">
                  <c:v>2.400243995931084E-2</c:v>
                </c:pt>
                <c:pt idx="1285">
                  <c:v>2.3995832269815276E-2</c:v>
                </c:pt>
                <c:pt idx="1286">
                  <c:v>2.3989190342156297E-2</c:v>
                </c:pt>
                <c:pt idx="1287">
                  <c:v>2.3982514175847625E-2</c:v>
                </c:pt>
                <c:pt idx="1288">
                  <c:v>2.397580377129449E-2</c:v>
                </c:pt>
                <c:pt idx="1289">
                  <c:v>2.3969059128334802E-2</c:v>
                </c:pt>
                <c:pt idx="1290">
                  <c:v>2.3962280246806467E-2</c:v>
                </c:pt>
                <c:pt idx="1291">
                  <c:v>2.3955467127033669E-2</c:v>
                </c:pt>
                <c:pt idx="1292">
                  <c:v>2.3948619768935364E-2</c:v>
                </c:pt>
                <c:pt idx="1293">
                  <c:v>2.3941738172349458E-2</c:v>
                </c:pt>
                <c:pt idx="1294">
                  <c:v>2.3934822337356998E-2</c:v>
                </c:pt>
                <c:pt idx="1295">
                  <c:v>2.392787226403903E-2</c:v>
                </c:pt>
                <c:pt idx="1296">
                  <c:v>2.3920887952233461E-2</c:v>
                </c:pt>
                <c:pt idx="1297">
                  <c:v>2.391386940218343E-2</c:v>
                </c:pt>
                <c:pt idx="1298">
                  <c:v>2.3906816613645798E-2</c:v>
                </c:pt>
                <c:pt idx="1299">
                  <c:v>2.3899729586782659E-2</c:v>
                </c:pt>
                <c:pt idx="1300">
                  <c:v>2.3892608321431918E-2</c:v>
                </c:pt>
                <c:pt idx="1301">
                  <c:v>2.3885452817836716E-2</c:v>
                </c:pt>
                <c:pt idx="1302">
                  <c:v>2.3878263075916006E-2</c:v>
                </c:pt>
                <c:pt idx="1303">
                  <c:v>2.3871039095507696E-2</c:v>
                </c:pt>
                <c:pt idx="1304">
                  <c:v>2.3863780876773877E-2</c:v>
                </c:pt>
                <c:pt idx="1305">
                  <c:v>2.3856488419633504E-2</c:v>
                </c:pt>
                <c:pt idx="1306">
                  <c:v>2.3849161724086576E-2</c:v>
                </c:pt>
                <c:pt idx="1307">
                  <c:v>2.3840746433374527E-2</c:v>
                </c:pt>
                <c:pt idx="1308">
                  <c:v>2.3833346369952491E-2</c:v>
                </c:pt>
                <c:pt idx="1309">
                  <c:v>2.3825912068204946E-2</c:v>
                </c:pt>
                <c:pt idx="1310">
                  <c:v>2.3818443528050848E-2</c:v>
                </c:pt>
                <c:pt idx="1311">
                  <c:v>2.3810940749571241E-2</c:v>
                </c:pt>
                <c:pt idx="1312">
                  <c:v>2.3803403732847173E-2</c:v>
                </c:pt>
                <c:pt idx="1313">
                  <c:v>2.3795832477635503E-2</c:v>
                </c:pt>
                <c:pt idx="1314">
                  <c:v>2.378822698401728E-2</c:v>
                </c:pt>
                <c:pt idx="1315">
                  <c:v>2.3780587252235641E-2</c:v>
                </c:pt>
                <c:pt idx="1316">
                  <c:v>2.3772913282128494E-2</c:v>
                </c:pt>
                <c:pt idx="1317">
                  <c:v>2.37652050734527E-2</c:v>
                </c:pt>
                <c:pt idx="1318">
                  <c:v>2.375746262661349E-2</c:v>
                </c:pt>
                <c:pt idx="1319">
                  <c:v>2.374968594128668E-2</c:v>
                </c:pt>
                <c:pt idx="1320">
                  <c:v>2.3741875017796454E-2</c:v>
                </c:pt>
                <c:pt idx="1321">
                  <c:v>2.3734029855899674E-2</c:v>
                </c:pt>
                <c:pt idx="1322">
                  <c:v>2.3726150455677386E-2</c:v>
                </c:pt>
                <c:pt idx="1323">
                  <c:v>2.371823681712959E-2</c:v>
                </c:pt>
                <c:pt idx="1324">
                  <c:v>2.3710288940256286E-2</c:v>
                </c:pt>
                <c:pt idx="1325">
                  <c:v>2.3702306824976427E-2</c:v>
                </c:pt>
                <c:pt idx="1326">
                  <c:v>2.3694290471452106E-2</c:v>
                </c:pt>
                <c:pt idx="1327">
                  <c:v>2.3686239879602278E-2</c:v>
                </c:pt>
                <c:pt idx="1328">
                  <c:v>2.3678155049507987E-2</c:v>
                </c:pt>
                <c:pt idx="1329">
                  <c:v>2.3670035981007143E-2</c:v>
                </c:pt>
                <c:pt idx="1330">
                  <c:v>2.366188267418079E-2</c:v>
                </c:pt>
                <c:pt idx="1331">
                  <c:v>2.3653695129109975E-2</c:v>
                </c:pt>
                <c:pt idx="1332">
                  <c:v>2.3645473345632606E-2</c:v>
                </c:pt>
                <c:pt idx="1333">
                  <c:v>2.3637217323910775E-2</c:v>
                </c:pt>
                <c:pt idx="1334">
                  <c:v>2.3628927063944483E-2</c:v>
                </c:pt>
                <c:pt idx="1335">
                  <c:v>2.3620602565571636E-2</c:v>
                </c:pt>
                <c:pt idx="1336">
                  <c:v>2.3612243829035373E-2</c:v>
                </c:pt>
                <c:pt idx="1337">
                  <c:v>2.360385085401151E-2</c:v>
                </c:pt>
                <c:pt idx="1338">
                  <c:v>2.3595423640824231E-2</c:v>
                </c:pt>
                <c:pt idx="1339">
                  <c:v>2.3586962189311445E-2</c:v>
                </c:pt>
                <c:pt idx="1340">
                  <c:v>2.357846649947315E-2</c:v>
                </c:pt>
                <c:pt idx="1341">
                  <c:v>2.3569936571390393E-2</c:v>
                </c:pt>
                <c:pt idx="1342">
                  <c:v>2.3561372405063175E-2</c:v>
                </c:pt>
                <c:pt idx="1343">
                  <c:v>2.3552774000410448E-2</c:v>
                </c:pt>
                <c:pt idx="1344">
                  <c:v>2.354414135751326E-2</c:v>
                </c:pt>
                <c:pt idx="1345">
                  <c:v>2.3535474476290563E-2</c:v>
                </c:pt>
                <c:pt idx="1346">
                  <c:v>2.3526773356823405E-2</c:v>
                </c:pt>
                <c:pt idx="1347">
                  <c:v>2.3518037999111785E-2</c:v>
                </c:pt>
                <c:pt idx="1348">
                  <c:v>2.3509268402993611E-2</c:v>
                </c:pt>
                <c:pt idx="1349">
                  <c:v>2.3500464568712021E-2</c:v>
                </c:pt>
                <c:pt idx="1350">
                  <c:v>2.3491626496185969E-2</c:v>
                </c:pt>
                <c:pt idx="1351">
                  <c:v>2.3482754185415455E-2</c:v>
                </c:pt>
                <c:pt idx="1352">
                  <c:v>2.3473847636319434E-2</c:v>
                </c:pt>
                <c:pt idx="1353">
                  <c:v>2.346490684897895E-2</c:v>
                </c:pt>
                <c:pt idx="1354">
                  <c:v>2.3455931823394005E-2</c:v>
                </c:pt>
                <c:pt idx="1355">
                  <c:v>2.3446922559483552E-2</c:v>
                </c:pt>
                <c:pt idx="1356">
                  <c:v>2.3437879057409683E-2</c:v>
                </c:pt>
                <c:pt idx="1357">
                  <c:v>2.3428801317010306E-2</c:v>
                </c:pt>
                <c:pt idx="1358">
                  <c:v>2.3419689338447514E-2</c:v>
                </c:pt>
                <c:pt idx="1359">
                  <c:v>2.3410543121640259E-2</c:v>
                </c:pt>
                <c:pt idx="1360">
                  <c:v>2.3401362666588543E-2</c:v>
                </c:pt>
                <c:pt idx="1361">
                  <c:v>2.3392147973211319E-2</c:v>
                </c:pt>
                <c:pt idx="1362">
                  <c:v>2.3382899041751726E-2</c:v>
                </c:pt>
                <c:pt idx="1363">
                  <c:v>2.3373615871966624E-2</c:v>
                </c:pt>
                <c:pt idx="1364">
                  <c:v>2.3364298463937061E-2</c:v>
                </c:pt>
                <c:pt idx="1365">
                  <c:v>2.3354946817744082E-2</c:v>
                </c:pt>
                <c:pt idx="1366">
                  <c:v>2.3345560933225595E-2</c:v>
                </c:pt>
                <c:pt idx="1367">
                  <c:v>2.3336140810543693E-2</c:v>
                </c:pt>
                <c:pt idx="1368">
                  <c:v>2.3326686449698375E-2</c:v>
                </c:pt>
                <c:pt idx="1369">
                  <c:v>2.3317197850527549E-2</c:v>
                </c:pt>
                <c:pt idx="1370">
                  <c:v>2.3307675013193307E-2</c:v>
                </c:pt>
                <c:pt idx="1371">
                  <c:v>2.3298117937776697E-2</c:v>
                </c:pt>
                <c:pt idx="1372">
                  <c:v>2.3288526624034578E-2</c:v>
                </c:pt>
                <c:pt idx="1373">
                  <c:v>2.3278901072047997E-2</c:v>
                </c:pt>
                <c:pt idx="1374">
                  <c:v>2.3269241281979047E-2</c:v>
                </c:pt>
                <c:pt idx="1375">
                  <c:v>2.3259547253503543E-2</c:v>
                </c:pt>
                <c:pt idx="1376">
                  <c:v>2.324981898694567E-2</c:v>
                </c:pt>
                <c:pt idx="1377">
                  <c:v>2.324005648222438E-2</c:v>
                </c:pt>
                <c:pt idx="1378">
                  <c:v>2.3230259739339676E-2</c:v>
                </c:pt>
                <c:pt idx="1379">
                  <c:v>2.3220428758129463E-2</c:v>
                </c:pt>
                <c:pt idx="1380">
                  <c:v>2.3210563538836881E-2</c:v>
                </c:pt>
                <c:pt idx="1381">
                  <c:v>2.3200664081299838E-2</c:v>
                </c:pt>
                <c:pt idx="1382">
                  <c:v>2.3190730385761471E-2</c:v>
                </c:pt>
                <c:pt idx="1383">
                  <c:v>2.318076245181655E-2</c:v>
                </c:pt>
                <c:pt idx="1384">
                  <c:v>2.3170760279870306E-2</c:v>
                </c:pt>
                <c:pt idx="1385">
                  <c:v>2.3160723869598554E-2</c:v>
                </c:pt>
                <c:pt idx="1386">
                  <c:v>2.3150653221244433E-2</c:v>
                </c:pt>
                <c:pt idx="1387">
                  <c:v>2.3140548334726896E-2</c:v>
                </c:pt>
                <c:pt idx="1388">
                  <c:v>2.3130409209964897E-2</c:v>
                </c:pt>
                <c:pt idx="1389">
                  <c:v>2.3120235847120529E-2</c:v>
                </c:pt>
                <c:pt idx="1390">
                  <c:v>2.3110028246112746E-2</c:v>
                </c:pt>
                <c:pt idx="1391">
                  <c:v>2.3099786406941547E-2</c:v>
                </c:pt>
                <c:pt idx="1392">
                  <c:v>2.3089510329606933E-2</c:v>
                </c:pt>
                <c:pt idx="1393">
                  <c:v>2.3079200014108903E-2</c:v>
                </c:pt>
                <c:pt idx="1394">
                  <c:v>2.3068855460528503E-2</c:v>
                </c:pt>
                <c:pt idx="1395">
                  <c:v>2.3058476668703642E-2</c:v>
                </c:pt>
                <c:pt idx="1396">
                  <c:v>2.3048063638796412E-2</c:v>
                </c:pt>
                <c:pt idx="1397">
                  <c:v>2.3037616370725766E-2</c:v>
                </c:pt>
                <c:pt idx="1398">
                  <c:v>2.3027134864572751E-2</c:v>
                </c:pt>
                <c:pt idx="1399">
                  <c:v>2.3016619120256321E-2</c:v>
                </c:pt>
                <c:pt idx="1400">
                  <c:v>2.3006069137776475E-2</c:v>
                </c:pt>
                <c:pt idx="1401">
                  <c:v>2.2995484917295306E-2</c:v>
                </c:pt>
                <c:pt idx="1402">
                  <c:v>2.2984866458569675E-2</c:v>
                </c:pt>
                <c:pt idx="1403">
                  <c:v>2.2974213761761675E-2</c:v>
                </c:pt>
                <c:pt idx="1404">
                  <c:v>2.2963526826790259E-2</c:v>
                </c:pt>
                <c:pt idx="1405">
                  <c:v>2.2952805653817521E-2</c:v>
                </c:pt>
                <c:pt idx="1406">
                  <c:v>2.2942050242681367E-2</c:v>
                </c:pt>
                <c:pt idx="1407">
                  <c:v>2.2931260593381797E-2</c:v>
                </c:pt>
                <c:pt idx="1408">
                  <c:v>2.2920436705999858E-2</c:v>
                </c:pt>
                <c:pt idx="1409">
                  <c:v>2.290957858053555E-2</c:v>
                </c:pt>
                <c:pt idx="1410">
                  <c:v>2.2898686216988873E-2</c:v>
                </c:pt>
                <c:pt idx="1411">
                  <c:v>2.288775961527878E-2</c:v>
                </c:pt>
                <c:pt idx="1412">
                  <c:v>2.2876798775567364E-2</c:v>
                </c:pt>
                <c:pt idx="1413">
                  <c:v>2.2865803697692533E-2</c:v>
                </c:pt>
                <c:pt idx="1414">
                  <c:v>2.2854774381735332E-2</c:v>
                </c:pt>
                <c:pt idx="1415">
                  <c:v>2.2843710827695762E-2</c:v>
                </c:pt>
                <c:pt idx="1416">
                  <c:v>2.283261303565487E-2</c:v>
                </c:pt>
                <c:pt idx="1417">
                  <c:v>2.2821481005450561E-2</c:v>
                </c:pt>
                <c:pt idx="1418">
                  <c:v>2.281031473724493E-2</c:v>
                </c:pt>
                <c:pt idx="1419">
                  <c:v>2.2799114231037976E-2</c:v>
                </c:pt>
                <c:pt idx="1420">
                  <c:v>2.2787879486505513E-2</c:v>
                </c:pt>
                <c:pt idx="1421">
                  <c:v>2.2776610504052774E-2</c:v>
                </c:pt>
                <c:pt idx="1422">
                  <c:v>2.2765307283598712E-2</c:v>
                </c:pt>
                <c:pt idx="1423">
                  <c:v>2.2753969824981235E-2</c:v>
                </c:pt>
                <c:pt idx="1424">
                  <c:v>2.2742598128362435E-2</c:v>
                </c:pt>
                <c:pt idx="1425">
                  <c:v>2.2731192193661265E-2</c:v>
                </c:pt>
                <c:pt idx="1426">
                  <c:v>2.2719752020958772E-2</c:v>
                </c:pt>
                <c:pt idx="1427">
                  <c:v>2.270827761017391E-2</c:v>
                </c:pt>
                <c:pt idx="1428">
                  <c:v>2.2696768961387725E-2</c:v>
                </c:pt>
                <c:pt idx="1429">
                  <c:v>2.2685226074600218E-2</c:v>
                </c:pt>
                <c:pt idx="1430">
                  <c:v>2.2673648949649294E-2</c:v>
                </c:pt>
                <c:pt idx="1431">
                  <c:v>2.2662037586697048E-2</c:v>
                </c:pt>
                <c:pt idx="1432">
                  <c:v>2.2650391985824525E-2</c:v>
                </c:pt>
                <c:pt idx="1433">
                  <c:v>2.2638712146788587E-2</c:v>
                </c:pt>
                <c:pt idx="1434">
                  <c:v>2.2626998069832371E-2</c:v>
                </c:pt>
                <c:pt idx="1435">
                  <c:v>2.2615249754793787E-2</c:v>
                </c:pt>
                <c:pt idx="1436">
                  <c:v>2.260346720175388E-2</c:v>
                </c:pt>
                <c:pt idx="1437">
                  <c:v>2.2591650410712649E-2</c:v>
                </c:pt>
                <c:pt idx="1438">
                  <c:v>2.257979938158905E-2</c:v>
                </c:pt>
                <c:pt idx="1439">
                  <c:v>2.256791411462622E-2</c:v>
                </c:pt>
                <c:pt idx="1440">
                  <c:v>2.2555994609499974E-2</c:v>
                </c:pt>
                <c:pt idx="1441">
                  <c:v>2.2544040866453452E-2</c:v>
                </c:pt>
                <c:pt idx="1442">
                  <c:v>2.2532052885405607E-2</c:v>
                </c:pt>
                <c:pt idx="1443">
                  <c:v>2.2520030666356439E-2</c:v>
                </c:pt>
                <c:pt idx="1444">
                  <c:v>2.2507974209224901E-2</c:v>
                </c:pt>
                <c:pt idx="1445">
                  <c:v>2.2495883514254134E-2</c:v>
                </c:pt>
                <c:pt idx="1446">
                  <c:v>2.2483758581282043E-2</c:v>
                </c:pt>
                <c:pt idx="1447">
                  <c:v>2.2471599410227583E-2</c:v>
                </c:pt>
                <c:pt idx="1448">
                  <c:v>2.2459406001333893E-2</c:v>
                </c:pt>
                <c:pt idx="1449">
                  <c:v>2.2447178354438879E-2</c:v>
                </c:pt>
                <c:pt idx="1450">
                  <c:v>2.2434916469461497E-2</c:v>
                </c:pt>
                <c:pt idx="1451">
                  <c:v>2.2422646851291139E-2</c:v>
                </c:pt>
                <c:pt idx="1452">
                  <c:v>2.2410426586901844E-2</c:v>
                </c:pt>
                <c:pt idx="1453">
                  <c:v>2.239825771509385E-2</c:v>
                </c:pt>
                <c:pt idx="1454">
                  <c:v>2.2386140236029251E-2</c:v>
                </c:pt>
                <c:pt idx="1455">
                  <c:v>2.2374074149464906E-2</c:v>
                </c:pt>
                <c:pt idx="1456">
                  <c:v>2.2362059455481864E-2</c:v>
                </c:pt>
                <c:pt idx="1457">
                  <c:v>2.235009615416117E-2</c:v>
                </c:pt>
                <c:pt idx="1458">
                  <c:v>2.2338184245421777E-2</c:v>
                </c:pt>
                <c:pt idx="1459">
                  <c:v>2.232632372918264E-2</c:v>
                </c:pt>
                <c:pt idx="1460">
                  <c:v>2.2314514605605851E-2</c:v>
                </c:pt>
                <c:pt idx="1461">
                  <c:v>2.2302756874529317E-2</c:v>
                </c:pt>
                <c:pt idx="1462">
                  <c:v>2.2291050536115131E-2</c:v>
                </c:pt>
                <c:pt idx="1463">
                  <c:v>2.2277734793300086E-2</c:v>
                </c:pt>
                <c:pt idx="1464">
                  <c:v>2.2266138581706896E-2</c:v>
                </c:pt>
                <c:pt idx="1465">
                  <c:v>2.2254593762695007E-2</c:v>
                </c:pt>
                <c:pt idx="1466">
                  <c:v>2.2243100336264421E-2</c:v>
                </c:pt>
                <c:pt idx="1467">
                  <c:v>2.2231658302415136E-2</c:v>
                </c:pt>
                <c:pt idx="1468">
                  <c:v>2.222026766098506E-2</c:v>
                </c:pt>
                <c:pt idx="1469">
                  <c:v>2.2208928412136286E-2</c:v>
                </c:pt>
                <c:pt idx="1470">
                  <c:v>2.2197640555868814E-2</c:v>
                </c:pt>
                <c:pt idx="1471">
                  <c:v>2.2186404092101597E-2</c:v>
                </c:pt>
                <c:pt idx="1472">
                  <c:v>2.2175219020753589E-2</c:v>
                </c:pt>
                <c:pt idx="1473">
                  <c:v>2.216408534206793E-2</c:v>
                </c:pt>
                <c:pt idx="1474">
                  <c:v>2.2153003055882525E-2</c:v>
                </c:pt>
                <c:pt idx="1475">
                  <c:v>2.214197216211633E-2</c:v>
                </c:pt>
                <c:pt idx="1476">
                  <c:v>2.2130992660931437E-2</c:v>
                </c:pt>
                <c:pt idx="1477">
                  <c:v>2.2120064552084706E-2</c:v>
                </c:pt>
                <c:pt idx="1478">
                  <c:v>2.2108768547618673E-2</c:v>
                </c:pt>
                <c:pt idx="1479">
                  <c:v>2.209836251213515E-2</c:v>
                </c:pt>
                <c:pt idx="1480">
                  <c:v>2.2087588580789186E-2</c:v>
                </c:pt>
                <c:pt idx="1481">
                  <c:v>2.2076866042024523E-2</c:v>
                </c:pt>
                <c:pt idx="1482">
                  <c:v>2.2066194895760116E-2</c:v>
                </c:pt>
                <c:pt idx="1483">
                  <c:v>2.2055575141833872E-2</c:v>
                </c:pt>
                <c:pt idx="1484">
                  <c:v>2.2045006780488929E-2</c:v>
                </c:pt>
                <c:pt idx="1485">
                  <c:v>2.2034489811563196E-2</c:v>
                </c:pt>
                <c:pt idx="1486">
                  <c:v>2.2024024235056672E-2</c:v>
                </c:pt>
                <c:pt idx="1487">
                  <c:v>2.2013610051050403E-2</c:v>
                </c:pt>
                <c:pt idx="1488">
                  <c:v>2.2003247259463343E-2</c:v>
                </c:pt>
                <c:pt idx="1489">
                  <c:v>2.1992935860295493E-2</c:v>
                </c:pt>
                <c:pt idx="1490">
                  <c:v>2.1982675853627898E-2</c:v>
                </c:pt>
                <c:pt idx="1491">
                  <c:v>2.1972467239379512E-2</c:v>
                </c:pt>
                <c:pt idx="1492">
                  <c:v>2.1962310017469289E-2</c:v>
                </c:pt>
                <c:pt idx="1493">
                  <c:v>2.1952204188059321E-2</c:v>
                </c:pt>
                <c:pt idx="1494">
                  <c:v>2.1942149751068563E-2</c:v>
                </c:pt>
                <c:pt idx="1495">
                  <c:v>2.1932146706497013E-2</c:v>
                </c:pt>
                <c:pt idx="1496">
                  <c:v>2.1922195054344673E-2</c:v>
                </c:pt>
                <c:pt idx="1497">
                  <c:v>2.1912294794530496E-2</c:v>
                </c:pt>
                <c:pt idx="1498">
                  <c:v>2.1902445927216574E-2</c:v>
                </c:pt>
                <c:pt idx="1499">
                  <c:v>2.1892648452240815E-2</c:v>
                </c:pt>
                <c:pt idx="1500">
                  <c:v>2.1882902369765311E-2</c:v>
                </c:pt>
                <c:pt idx="1501">
                  <c:v>2.1873207679465878E-2</c:v>
                </c:pt>
                <c:pt idx="1502">
                  <c:v>2.18635643816667E-2</c:v>
                </c:pt>
                <c:pt idx="1503">
                  <c:v>2.1853972476286732E-2</c:v>
                </c:pt>
                <c:pt idx="1504">
                  <c:v>2.1844431963244926E-2</c:v>
                </c:pt>
                <c:pt idx="1505">
                  <c:v>2.1834942842622329E-2</c:v>
                </c:pt>
                <c:pt idx="1506">
                  <c:v>2.1825505114337895E-2</c:v>
                </c:pt>
                <c:pt idx="1507">
                  <c:v>2.1816118778472671E-2</c:v>
                </c:pt>
                <c:pt idx="1508">
                  <c:v>2.1806783834864563E-2</c:v>
                </c:pt>
                <c:pt idx="1509">
                  <c:v>2.1797500283675664E-2</c:v>
                </c:pt>
                <c:pt idx="1510">
                  <c:v>2.1788268124824928E-2</c:v>
                </c:pt>
                <c:pt idx="1511">
                  <c:v>2.1779087358393401E-2</c:v>
                </c:pt>
                <c:pt idx="1512">
                  <c:v>2.1769957984218991E-2</c:v>
                </c:pt>
                <c:pt idx="1513">
                  <c:v>2.1760880002382743E-2</c:v>
                </c:pt>
                <c:pt idx="1514">
                  <c:v>2.1751853412884659E-2</c:v>
                </c:pt>
                <c:pt idx="1515">
                  <c:v>2.1737772605822103E-2</c:v>
                </c:pt>
                <c:pt idx="1516">
                  <c:v>2.1728878168120191E-2</c:v>
                </c:pt>
                <c:pt idx="1517">
                  <c:v>2.1720035122675396E-2</c:v>
                </c:pt>
                <c:pt idx="1518">
                  <c:v>2.171124346964981E-2</c:v>
                </c:pt>
                <c:pt idx="1519">
                  <c:v>2.1702503208800294E-2</c:v>
                </c:pt>
                <c:pt idx="1520">
                  <c:v>2.1693814340451034E-2</c:v>
                </c:pt>
                <c:pt idx="1521">
                  <c:v>2.1685176864277844E-2</c:v>
                </c:pt>
                <c:pt idx="1522">
                  <c:v>2.1676590780361771E-2</c:v>
                </c:pt>
                <c:pt idx="1523">
                  <c:v>2.1668056088864907E-2</c:v>
                </c:pt>
                <c:pt idx="1524">
                  <c:v>2.1659572789544113E-2</c:v>
                </c:pt>
                <c:pt idx="1525">
                  <c:v>2.1651140882642528E-2</c:v>
                </c:pt>
                <c:pt idx="1526">
                  <c:v>2.164276036799806E-2</c:v>
                </c:pt>
                <c:pt idx="1527">
                  <c:v>2.1634431245610708E-2</c:v>
                </c:pt>
                <c:pt idx="1528">
                  <c:v>2.1626153515561519E-2</c:v>
                </c:pt>
                <c:pt idx="1529">
                  <c:v>2.1616756182040175E-2</c:v>
                </c:pt>
                <c:pt idx="1530">
                  <c:v>2.1608588578163612E-2</c:v>
                </c:pt>
                <c:pt idx="1531">
                  <c:v>2.1600472366625212E-2</c:v>
                </c:pt>
                <c:pt idx="1532">
                  <c:v>2.1592407547506021E-2</c:v>
                </c:pt>
                <c:pt idx="1533">
                  <c:v>2.15843941205629E-2</c:v>
                </c:pt>
                <c:pt idx="1534">
                  <c:v>2.1576432085795849E-2</c:v>
                </c:pt>
                <c:pt idx="1535">
                  <c:v>2.1568521443366961E-2</c:v>
                </c:pt>
                <c:pt idx="1536">
                  <c:v>2.1560662193276237E-2</c:v>
                </c:pt>
                <c:pt idx="1537">
                  <c:v>2.1552854335361582E-2</c:v>
                </c:pt>
                <c:pt idx="1538">
                  <c:v>2.1545097869704044E-2</c:v>
                </c:pt>
                <c:pt idx="1539">
                  <c:v>2.1537392796222576E-2</c:v>
                </c:pt>
                <c:pt idx="1540">
                  <c:v>2.1529739115079272E-2</c:v>
                </c:pt>
                <c:pt idx="1541">
                  <c:v>2.1522136826112037E-2</c:v>
                </c:pt>
                <c:pt idx="1542">
                  <c:v>2.1514585929564012E-2</c:v>
                </c:pt>
                <c:pt idx="1543">
                  <c:v>2.1507086425029964E-2</c:v>
                </c:pt>
                <c:pt idx="1544">
                  <c:v>2.149963831283408E-2</c:v>
                </c:pt>
                <c:pt idx="1545">
                  <c:v>2.1492241592895311E-2</c:v>
                </c:pt>
                <c:pt idx="1546">
                  <c:v>2.1484896265051567E-2</c:v>
                </c:pt>
                <c:pt idx="1547">
                  <c:v>2.1477602329545986E-2</c:v>
                </c:pt>
                <c:pt idx="1548">
                  <c:v>2.1470359786297522E-2</c:v>
                </c:pt>
                <c:pt idx="1549">
                  <c:v>2.1463168635063035E-2</c:v>
                </c:pt>
                <c:pt idx="1550">
                  <c:v>2.1456028876166711E-2</c:v>
                </c:pt>
                <c:pt idx="1551">
                  <c:v>2.1448940509608549E-2</c:v>
                </c:pt>
                <c:pt idx="1552">
                  <c:v>2.1441903535145412E-2</c:v>
                </c:pt>
                <c:pt idx="1553">
                  <c:v>2.1434917952777299E-2</c:v>
                </c:pt>
                <c:pt idx="1554">
                  <c:v>2.1427983762747349E-2</c:v>
                </c:pt>
                <c:pt idx="1555">
                  <c:v>2.1421100964893469E-2</c:v>
                </c:pt>
                <c:pt idx="1556">
                  <c:v>2.1414269559296706E-2</c:v>
                </c:pt>
                <c:pt idx="1557">
                  <c:v>2.140748954571392E-2</c:v>
                </c:pt>
                <c:pt idx="1558">
                  <c:v>2.1400760924388251E-2</c:v>
                </c:pt>
                <c:pt idx="1559">
                  <c:v>2.1394083695400745E-2</c:v>
                </c:pt>
                <c:pt idx="1560">
                  <c:v>2.1387457858427217E-2</c:v>
                </c:pt>
                <c:pt idx="1561">
                  <c:v>2.1380883413710805E-2</c:v>
                </c:pt>
                <c:pt idx="1562">
                  <c:v>2.1374360361170464E-2</c:v>
                </c:pt>
                <c:pt idx="1563">
                  <c:v>2.1367888700806192E-2</c:v>
                </c:pt>
                <c:pt idx="1564">
                  <c:v>2.1361468432536945E-2</c:v>
                </c:pt>
                <c:pt idx="1565">
                  <c:v>2.1355099556605861E-2</c:v>
                </c:pt>
                <c:pt idx="1566">
                  <c:v>2.1348782072688754E-2</c:v>
                </c:pt>
                <c:pt idx="1567">
                  <c:v>2.1342515980947718E-2</c:v>
                </c:pt>
                <c:pt idx="1568">
                  <c:v>2.1336301281463799E-2</c:v>
                </c:pt>
                <c:pt idx="1569">
                  <c:v>2.1330137974074903E-2</c:v>
                </c:pt>
                <c:pt idx="1570">
                  <c:v>2.1324026058862078E-2</c:v>
                </c:pt>
                <c:pt idx="1571">
                  <c:v>2.1317965535744277E-2</c:v>
                </c:pt>
                <c:pt idx="1572">
                  <c:v>2.1311956404883592E-2</c:v>
                </c:pt>
                <c:pt idx="1573">
                  <c:v>2.1305998666117931E-2</c:v>
                </c:pt>
                <c:pt idx="1574">
                  <c:v>2.1300092319447295E-2</c:v>
                </c:pt>
                <c:pt idx="1575">
                  <c:v>2.1294237365033775E-2</c:v>
                </c:pt>
                <c:pt idx="1576">
                  <c:v>2.1288433802634232E-2</c:v>
                </c:pt>
                <c:pt idx="1577">
                  <c:v>2.1282681632491807E-2</c:v>
                </c:pt>
                <c:pt idx="1578">
                  <c:v>2.1276980854363359E-2</c:v>
                </c:pt>
                <c:pt idx="1579">
                  <c:v>2.1271331468410981E-2</c:v>
                </c:pt>
                <c:pt idx="1580">
                  <c:v>2.126573347471572E-2</c:v>
                </c:pt>
                <c:pt idx="1581">
                  <c:v>2.1260186873034437E-2</c:v>
                </c:pt>
                <c:pt idx="1582">
                  <c:v>2.1254691663529224E-2</c:v>
                </c:pt>
                <c:pt idx="1583">
                  <c:v>2.1249247846200081E-2</c:v>
                </c:pt>
                <c:pt idx="1584">
                  <c:v>2.1243855420884916E-2</c:v>
                </c:pt>
                <c:pt idx="1585">
                  <c:v>2.1238514387745822E-2</c:v>
                </c:pt>
                <c:pt idx="1586">
                  <c:v>2.1233224746620705E-2</c:v>
                </c:pt>
                <c:pt idx="1587">
                  <c:v>2.1227986497671658E-2</c:v>
                </c:pt>
                <c:pt idx="1588">
                  <c:v>2.1222799640898682E-2</c:v>
                </c:pt>
                <c:pt idx="1589">
                  <c:v>2.1217664176139683E-2</c:v>
                </c:pt>
                <c:pt idx="1590">
                  <c:v>2.1212580103637801E-2</c:v>
                </c:pt>
                <c:pt idx="1591">
                  <c:v>2.1207547423149897E-2</c:v>
                </c:pt>
                <c:pt idx="1592">
                  <c:v>2.1202566134838063E-2</c:v>
                </c:pt>
                <c:pt idx="1593">
                  <c:v>2.1197636238459161E-2</c:v>
                </c:pt>
                <c:pt idx="1594">
                  <c:v>2.1192757734337375E-2</c:v>
                </c:pt>
                <c:pt idx="1595">
                  <c:v>2.1187930622310613E-2</c:v>
                </c:pt>
                <c:pt idx="1596">
                  <c:v>2.1183154902216783E-2</c:v>
                </c:pt>
                <c:pt idx="1597">
                  <c:v>2.1178430574380069E-2</c:v>
                </c:pt>
                <c:pt idx="1598">
                  <c:v>2.117375763863838E-2</c:v>
                </c:pt>
                <c:pt idx="1599">
                  <c:v>2.1169136094991714E-2</c:v>
                </c:pt>
                <c:pt idx="1600">
                  <c:v>2.1164565943359026E-2</c:v>
                </c:pt>
                <c:pt idx="1601">
                  <c:v>2.1160047183821362E-2</c:v>
                </c:pt>
                <c:pt idx="1602">
                  <c:v>2.1155579816459769E-2</c:v>
                </c:pt>
                <c:pt idx="1603">
                  <c:v>2.1151163841112153E-2</c:v>
                </c:pt>
                <c:pt idx="1604">
                  <c:v>2.1146799257778515E-2</c:v>
                </c:pt>
                <c:pt idx="1605">
                  <c:v>2.1142486066620947E-2</c:v>
                </c:pt>
                <c:pt idx="1606">
                  <c:v>2.1138224267558403E-2</c:v>
                </c:pt>
                <c:pt idx="1607">
                  <c:v>2.1134013860509837E-2</c:v>
                </c:pt>
                <c:pt idx="1608">
                  <c:v>2.1129854845475249E-2</c:v>
                </c:pt>
                <c:pt idx="1609">
                  <c:v>2.1125747222697777E-2</c:v>
                </c:pt>
                <c:pt idx="1610">
                  <c:v>2.1121690991934283E-2</c:v>
                </c:pt>
                <c:pt idx="1611">
                  <c:v>2.1117686153103721E-2</c:v>
                </c:pt>
                <c:pt idx="1612">
                  <c:v>2.1113732706449229E-2</c:v>
                </c:pt>
                <c:pt idx="1613">
                  <c:v>2.1109830651808714E-2</c:v>
                </c:pt>
                <c:pt idx="1614">
                  <c:v>2.1105979989263224E-2</c:v>
                </c:pt>
                <c:pt idx="1615">
                  <c:v>2.1102180718731711E-2</c:v>
                </c:pt>
                <c:pt idx="1616">
                  <c:v>2.1098432840376269E-2</c:v>
                </c:pt>
                <c:pt idx="1617">
                  <c:v>2.1094736354034804E-2</c:v>
                </c:pt>
                <c:pt idx="1618">
                  <c:v>2.1091091259707317E-2</c:v>
                </c:pt>
                <c:pt idx="1619">
                  <c:v>2.1086988366709747E-2</c:v>
                </c:pt>
                <c:pt idx="1620">
                  <c:v>2.1083453398311747E-2</c:v>
                </c:pt>
                <c:pt idx="1621">
                  <c:v>2.1079969821765632E-2</c:v>
                </c:pt>
                <c:pt idx="1622">
                  <c:v>2.1076537637476633E-2</c:v>
                </c:pt>
                <c:pt idx="1623">
                  <c:v>2.1073156845120566E-2</c:v>
                </c:pt>
                <c:pt idx="1624">
                  <c:v>2.1069827444859524E-2</c:v>
                </c:pt>
                <c:pt idx="1625">
                  <c:v>2.1066549436612458E-2</c:v>
                </c:pt>
                <c:pt idx="1626">
                  <c:v>2.1063322820541464E-2</c:v>
                </c:pt>
                <c:pt idx="1627">
                  <c:v>2.1060147596322354E-2</c:v>
                </c:pt>
                <c:pt idx="1628">
                  <c:v>2.1057023764279315E-2</c:v>
                </c:pt>
                <c:pt idx="1629">
                  <c:v>2.1053951324250253E-2</c:v>
                </c:pt>
                <c:pt idx="1630">
                  <c:v>2.1050930276235169E-2</c:v>
                </c:pt>
                <c:pt idx="1631">
                  <c:v>2.1047960620234063E-2</c:v>
                </c:pt>
                <c:pt idx="1632">
                  <c:v>2.1045042356327981E-2</c:v>
                </c:pt>
                <c:pt idx="1633">
                  <c:v>2.1042175484435877E-2</c:v>
                </c:pt>
                <c:pt idx="1634">
                  <c:v>2.1039360004638796E-2</c:v>
                </c:pt>
                <c:pt idx="1635">
                  <c:v>2.1036595916774647E-2</c:v>
                </c:pt>
                <c:pt idx="1636">
                  <c:v>2.1033883221005523E-2</c:v>
                </c:pt>
                <c:pt idx="1637">
                  <c:v>2.1031221917331422E-2</c:v>
                </c:pt>
                <c:pt idx="1638">
                  <c:v>2.1028612005509206E-2</c:v>
                </c:pt>
                <c:pt idx="1639">
                  <c:v>2.1026053485863061E-2</c:v>
                </c:pt>
                <c:pt idx="1640">
                  <c:v>2.1023546358230893E-2</c:v>
                </c:pt>
                <c:pt idx="1641">
                  <c:v>2.1021090622531657E-2</c:v>
                </c:pt>
                <c:pt idx="1642">
                  <c:v>2.1018686279008492E-2</c:v>
                </c:pt>
                <c:pt idx="1643">
                  <c:v>2.1016333327418257E-2</c:v>
                </c:pt>
                <c:pt idx="1644">
                  <c:v>2.1014031767842001E-2</c:v>
                </c:pt>
                <c:pt idx="1645">
                  <c:v>2.1011781600279722E-2</c:v>
                </c:pt>
                <c:pt idx="1646">
                  <c:v>2.1009582824812467E-2</c:v>
                </c:pt>
                <c:pt idx="1647">
                  <c:v>2.1007435441278144E-2</c:v>
                </c:pt>
                <c:pt idx="1648">
                  <c:v>2.1005339449838845E-2</c:v>
                </c:pt>
                <c:pt idx="1649">
                  <c:v>2.1003294850413523E-2</c:v>
                </c:pt>
                <c:pt idx="1650">
                  <c:v>2.1001301642921133E-2</c:v>
                </c:pt>
                <c:pt idx="1651">
                  <c:v>2.0999359827604813E-2</c:v>
                </c:pt>
                <c:pt idx="1652">
                  <c:v>2.0997469404221425E-2</c:v>
                </c:pt>
                <c:pt idx="1653">
                  <c:v>2.0995630372852014E-2</c:v>
                </c:pt>
                <c:pt idx="1654">
                  <c:v>2.0993842733496582E-2</c:v>
                </c:pt>
                <c:pt idx="1655">
                  <c:v>2.0992106486155127E-2</c:v>
                </c:pt>
                <c:pt idx="1656">
                  <c:v>2.0990421630746603E-2</c:v>
                </c:pt>
                <c:pt idx="1657">
                  <c:v>2.098878816751415E-2</c:v>
                </c:pt>
                <c:pt idx="1658">
                  <c:v>2.0987206096133582E-2</c:v>
                </c:pt>
                <c:pt idx="1659">
                  <c:v>2.0985675416848038E-2</c:v>
                </c:pt>
                <c:pt idx="1660">
                  <c:v>2.0984196129657517E-2</c:v>
                </c:pt>
                <c:pt idx="1661">
                  <c:v>2.0982768234318883E-2</c:v>
                </c:pt>
                <c:pt idx="1662">
                  <c:v>2.0981391731156318E-2</c:v>
                </c:pt>
                <c:pt idx="1663">
                  <c:v>2.0980066619926685E-2</c:v>
                </c:pt>
                <c:pt idx="1664">
                  <c:v>2.0978792900629983E-2</c:v>
                </c:pt>
                <c:pt idx="1665">
                  <c:v>2.0977570573428306E-2</c:v>
                </c:pt>
                <c:pt idx="1666">
                  <c:v>2.0976399638240606E-2</c:v>
                </c:pt>
                <c:pt idx="1667">
                  <c:v>2.0975280094985838E-2</c:v>
                </c:pt>
                <c:pt idx="1668">
                  <c:v>2.0974211943745047E-2</c:v>
                </c:pt>
                <c:pt idx="1669">
                  <c:v>2.0973195184680327E-2</c:v>
                </c:pt>
                <c:pt idx="1670">
                  <c:v>2.0972229817386445E-2</c:v>
                </c:pt>
                <c:pt idx="1671">
                  <c:v>2.0971315842268634E-2</c:v>
                </c:pt>
                <c:pt idx="1672">
                  <c:v>2.0970453259083754E-2</c:v>
                </c:pt>
                <c:pt idx="1673">
                  <c:v>2.0969642067912853E-2</c:v>
                </c:pt>
                <c:pt idx="1674">
                  <c:v>2.0968882268755928E-2</c:v>
                </c:pt>
                <c:pt idx="1675">
                  <c:v>2.0968173861531936E-2</c:v>
                </c:pt>
                <c:pt idx="1676">
                  <c:v>2.0967516846402967E-2</c:v>
                </c:pt>
                <c:pt idx="1677">
                  <c:v>2.0966911223287976E-2</c:v>
                </c:pt>
                <c:pt idx="1678">
                  <c:v>2.0966356992105917E-2</c:v>
                </c:pt>
                <c:pt idx="1679">
                  <c:v>2.0965854153018881E-2</c:v>
                </c:pt>
                <c:pt idx="1680">
                  <c:v>2.0965402705864777E-2</c:v>
                </c:pt>
                <c:pt idx="1681">
                  <c:v>2.0965002650724651E-2</c:v>
                </c:pt>
                <c:pt idx="1682">
                  <c:v>2.0964653987679549E-2</c:v>
                </c:pt>
                <c:pt idx="1683">
                  <c:v>2.0964356716486332E-2</c:v>
                </c:pt>
                <c:pt idx="1684">
                  <c:v>2.0964110837388139E-2</c:v>
                </c:pt>
                <c:pt idx="1685">
                  <c:v>2.0963916350222878E-2</c:v>
                </c:pt>
                <c:pt idx="1686">
                  <c:v>2.0963773255071594E-2</c:v>
                </c:pt>
                <c:pt idx="1687">
                  <c:v>2.0963681551934288E-2</c:v>
                </c:pt>
                <c:pt idx="1688">
                  <c:v>2.0963641240892006E-2</c:v>
                </c:pt>
                <c:pt idx="1689">
                  <c:v>2.0963652321701609E-2</c:v>
                </c:pt>
                <c:pt idx="1690">
                  <c:v>2.0963714794687283E-2</c:v>
                </c:pt>
                <c:pt idx="1691">
                  <c:v>2.0963828659524841E-2</c:v>
                </c:pt>
                <c:pt idx="1692">
                  <c:v>2.0963993916457424E-2</c:v>
                </c:pt>
                <c:pt idx="1693">
                  <c:v>2.0964210565322938E-2</c:v>
                </c:pt>
                <c:pt idx="1694">
                  <c:v>2.096447860620243E-2</c:v>
                </c:pt>
                <c:pt idx="1695">
                  <c:v>2.0964798039176946E-2</c:v>
                </c:pt>
                <c:pt idx="1696">
                  <c:v>2.0965168864003347E-2</c:v>
                </c:pt>
                <c:pt idx="1697">
                  <c:v>2.0965591081005819E-2</c:v>
                </c:pt>
                <c:pt idx="1698">
                  <c:v>2.0966064689860175E-2</c:v>
                </c:pt>
                <c:pt idx="1699">
                  <c:v>2.0966589690809556E-2</c:v>
                </c:pt>
                <c:pt idx="1700">
                  <c:v>2.0967166083772915E-2</c:v>
                </c:pt>
                <c:pt idx="1701">
                  <c:v>2.0967793868588158E-2</c:v>
                </c:pt>
                <c:pt idx="1702">
                  <c:v>2.0968473045579472E-2</c:v>
                </c:pt>
                <c:pt idx="1703">
                  <c:v>2.0969203614503718E-2</c:v>
                </c:pt>
                <c:pt idx="1704">
                  <c:v>2.0969985575441941E-2</c:v>
                </c:pt>
                <c:pt idx="1705">
                  <c:v>2.0970818928313095E-2</c:v>
                </c:pt>
                <c:pt idx="1706">
                  <c:v>2.097170367336032E-2</c:v>
                </c:pt>
                <c:pt idx="1707">
                  <c:v>2.0972639810340477E-2</c:v>
                </c:pt>
                <c:pt idx="1708">
                  <c:v>2.0973627339253564E-2</c:v>
                </c:pt>
                <c:pt idx="1709">
                  <c:v>2.0974666260261676E-2</c:v>
                </c:pt>
                <c:pt idx="1710">
                  <c:v>2.0975756573283766E-2</c:v>
                </c:pt>
                <c:pt idx="1711">
                  <c:v>2.0976871138270736E-2</c:v>
                </c:pt>
                <c:pt idx="1712">
                  <c:v>2.0977951499944192E-2</c:v>
                </c:pt>
                <c:pt idx="1713">
                  <c:v>2.0978995570795078E-2</c:v>
                </c:pt>
                <c:pt idx="1714">
                  <c:v>2.0980003350580256E-2</c:v>
                </c:pt>
                <c:pt idx="1715">
                  <c:v>2.0980974839380773E-2</c:v>
                </c:pt>
                <c:pt idx="1716">
                  <c:v>2.0981910037277673E-2</c:v>
                </c:pt>
                <c:pt idx="1717">
                  <c:v>2.0982808944189912E-2</c:v>
                </c:pt>
                <c:pt idx="1718">
                  <c:v>2.0983671560198536E-2</c:v>
                </c:pt>
                <c:pt idx="1719">
                  <c:v>2.0984497885060405E-2</c:v>
                </c:pt>
                <c:pt idx="1720">
                  <c:v>2.0985287919099704E-2</c:v>
                </c:pt>
                <c:pt idx="1721">
                  <c:v>2.0986041662154342E-2</c:v>
                </c:pt>
                <c:pt idx="1722">
                  <c:v>2.0986759114305364E-2</c:v>
                </c:pt>
                <c:pt idx="1723">
                  <c:v>2.0987534621609294E-2</c:v>
                </c:pt>
                <c:pt idx="1724">
                  <c:v>2.0988174307341456E-2</c:v>
                </c:pt>
                <c:pt idx="1725">
                  <c:v>2.0988777702088957E-2</c:v>
                </c:pt>
                <c:pt idx="1726">
                  <c:v>2.0989344805770749E-2</c:v>
                </c:pt>
                <c:pt idx="1727">
                  <c:v>2.0989875618629972E-2</c:v>
                </c:pt>
                <c:pt idx="1728">
                  <c:v>2.0990370140504533E-2</c:v>
                </c:pt>
                <c:pt idx="1729">
                  <c:v>2.0990828371394432E-2</c:v>
                </c:pt>
                <c:pt idx="1730">
                  <c:v>2.099125031129967E-2</c:v>
                </c:pt>
                <c:pt idx="1731">
                  <c:v>2.0991635960139199E-2</c:v>
                </c:pt>
                <c:pt idx="1732">
                  <c:v>2.0991985318237205E-2</c:v>
                </c:pt>
                <c:pt idx="1733">
                  <c:v>2.0992298385188457E-2</c:v>
                </c:pt>
                <c:pt idx="1734">
                  <c:v>2.0992575161155047E-2</c:v>
                </c:pt>
                <c:pt idx="1735">
                  <c:v>2.0992815646299068E-2</c:v>
                </c:pt>
                <c:pt idx="1736">
                  <c:v>2.0993019840296334E-2</c:v>
                </c:pt>
                <c:pt idx="1737">
                  <c:v>2.0993187743552078E-2</c:v>
                </c:pt>
                <c:pt idx="1738">
                  <c:v>2.0993319355661066E-2</c:v>
                </c:pt>
                <c:pt idx="1739">
                  <c:v>2.0995849571660452E-2</c:v>
                </c:pt>
                <c:pt idx="1740">
                  <c:v>2.0993473707006105E-2</c:v>
                </c:pt>
                <c:pt idx="1741">
                  <c:v>2.0993496446242155E-2</c:v>
                </c:pt>
                <c:pt idx="1742">
                  <c:v>2.0993482894493543E-2</c:v>
                </c:pt>
                <c:pt idx="1743">
                  <c:v>2.0993433051841315E-2</c:v>
                </c:pt>
                <c:pt idx="1744">
                  <c:v>2.0993346918204425E-2</c:v>
                </c:pt>
                <c:pt idx="1745">
                  <c:v>2.0993224493582874E-2</c:v>
                </c:pt>
                <c:pt idx="1746">
                  <c:v>2.0993065777895614E-2</c:v>
                </c:pt>
                <c:pt idx="1747">
                  <c:v>2.0992870771304739E-2</c:v>
                </c:pt>
                <c:pt idx="1748">
                  <c:v>2.0992639473810248E-2</c:v>
                </c:pt>
                <c:pt idx="1749">
                  <c:v>2.0992371885331096E-2</c:v>
                </c:pt>
                <c:pt idx="1750">
                  <c:v>2.0992068005786235E-2</c:v>
                </c:pt>
                <c:pt idx="1751">
                  <c:v>2.0991727835418805E-2</c:v>
                </c:pt>
                <c:pt idx="1752">
                  <c:v>2.0991351373904621E-2</c:v>
                </c:pt>
                <c:pt idx="1753">
                  <c:v>2.0990938621486821E-2</c:v>
                </c:pt>
                <c:pt idx="1754">
                  <c:v>2.0990489578246452E-2</c:v>
                </c:pt>
                <c:pt idx="1755">
                  <c:v>2.0990004243859328E-2</c:v>
                </c:pt>
                <c:pt idx="1756">
                  <c:v>2.0989482618568589E-2</c:v>
                </c:pt>
                <c:pt idx="1757">
                  <c:v>2.0988924702293188E-2</c:v>
                </c:pt>
                <c:pt idx="1758">
                  <c:v>2.0988330495114171E-2</c:v>
                </c:pt>
                <c:pt idx="1759">
                  <c:v>2.0987699996869447E-2</c:v>
                </c:pt>
                <c:pt idx="1760">
                  <c:v>2.098703320764006E-2</c:v>
                </c:pt>
                <c:pt idx="1761">
                  <c:v>2.0986330127588104E-2</c:v>
                </c:pt>
                <c:pt idx="1762">
                  <c:v>2.0985590756389394E-2</c:v>
                </c:pt>
                <c:pt idx="1763">
                  <c:v>2.0984815094449161E-2</c:v>
                </c:pt>
                <c:pt idx="1764">
                  <c:v>2.0984003141281127E-2</c:v>
                </c:pt>
                <c:pt idx="1765">
                  <c:v>2.0983154897290524E-2</c:v>
                </c:pt>
                <c:pt idx="1766">
                  <c:v>2.0982270362396305E-2</c:v>
                </c:pt>
                <c:pt idx="1767">
                  <c:v>2.0981349536355332E-2</c:v>
                </c:pt>
                <c:pt idx="1768">
                  <c:v>2.0980392419491789E-2</c:v>
                </c:pt>
                <c:pt idx="1769">
                  <c:v>2.0979399011562538E-2</c:v>
                </c:pt>
                <c:pt idx="1770">
                  <c:v>2.0978369312810718E-2</c:v>
                </c:pt>
                <c:pt idx="1771">
                  <c:v>2.097730332299319E-2</c:v>
                </c:pt>
                <c:pt idx="1772">
                  <c:v>2.0976201042272047E-2</c:v>
                </c:pt>
                <c:pt idx="1773">
                  <c:v>2.0975062470485195E-2</c:v>
                </c:pt>
                <c:pt idx="1774">
                  <c:v>2.0973887607794728E-2</c:v>
                </c:pt>
                <c:pt idx="1775">
                  <c:v>2.0973528557317971E-2</c:v>
                </c:pt>
                <c:pt idx="1776">
                  <c:v>2.0972270599307622E-2</c:v>
                </c:pt>
                <c:pt idx="1777">
                  <c:v>2.0970976346152231E-2</c:v>
                </c:pt>
                <c:pt idx="1778">
                  <c:v>2.0969645797878821E-2</c:v>
                </c:pt>
                <c:pt idx="1779">
                  <c:v>2.0968278954514401E-2</c:v>
                </c:pt>
                <c:pt idx="1780">
                  <c:v>2.0966875816004947E-2</c:v>
                </c:pt>
                <c:pt idx="1781">
                  <c:v>2.096543638237747E-2</c:v>
                </c:pt>
                <c:pt idx="1782">
                  <c:v>2.0963960653631968E-2</c:v>
                </c:pt>
                <c:pt idx="1783">
                  <c:v>2.0962448629768447E-2</c:v>
                </c:pt>
                <c:pt idx="1784">
                  <c:v>2.0960900310786904E-2</c:v>
                </c:pt>
                <c:pt idx="1785">
                  <c:v>2.0959315696687335E-2</c:v>
                </c:pt>
                <c:pt idx="1786">
                  <c:v>2.0957694787496765E-2</c:v>
                </c:pt>
                <c:pt idx="1787">
                  <c:v>2.0956037583161152E-2</c:v>
                </c:pt>
                <c:pt idx="1788">
                  <c:v>2.0954344083734536E-2</c:v>
                </c:pt>
                <c:pt idx="1789">
                  <c:v>2.0950659513546688E-2</c:v>
                </c:pt>
                <c:pt idx="1790">
                  <c:v>2.0948878073421273E-2</c:v>
                </c:pt>
                <c:pt idx="1791">
                  <c:v>2.094706034223015E-2</c:v>
                </c:pt>
                <c:pt idx="1792">
                  <c:v>2.0945206320135412E-2</c:v>
                </c:pt>
                <c:pt idx="1793">
                  <c:v>2.0943316007056012E-2</c:v>
                </c:pt>
                <c:pt idx="1794">
                  <c:v>2.0941389403072996E-2</c:v>
                </c:pt>
                <c:pt idx="1795">
                  <c:v>2.0939426508186365E-2</c:v>
                </c:pt>
                <c:pt idx="1796">
                  <c:v>2.0937427322152979E-2</c:v>
                </c:pt>
                <c:pt idx="1797">
                  <c:v>2.0935391845378071E-2</c:v>
                </c:pt>
                <c:pt idx="1798">
                  <c:v>2.0933320077456408E-2</c:v>
                </c:pt>
                <c:pt idx="1799">
                  <c:v>2.0931212018793222E-2</c:v>
                </c:pt>
                <c:pt idx="1800">
                  <c:v>2.0929067668983281E-2</c:v>
                </c:pt>
                <c:pt idx="1801">
                  <c:v>2.0926887028350771E-2</c:v>
                </c:pt>
                <c:pt idx="1802">
                  <c:v>2.09246700967336E-2</c:v>
                </c:pt>
                <c:pt idx="1803">
                  <c:v>2.0922416874131766E-2</c:v>
                </c:pt>
                <c:pt idx="1804">
                  <c:v>2.0920127360545271E-2</c:v>
                </c:pt>
                <c:pt idx="1805">
                  <c:v>2.0917801556136206E-2</c:v>
                </c:pt>
                <c:pt idx="1806">
                  <c:v>2.091543946074248E-2</c:v>
                </c:pt>
                <c:pt idx="1807">
                  <c:v>2.0913041074364092E-2</c:v>
                </c:pt>
                <c:pt idx="1808">
                  <c:v>2.0910606397001041E-2</c:v>
                </c:pt>
                <c:pt idx="1809">
                  <c:v>2.0908135428896468E-2</c:v>
                </c:pt>
                <c:pt idx="1810">
                  <c:v>2.0905628169564094E-2</c:v>
                </c:pt>
                <c:pt idx="1811">
                  <c:v>2.0903084619409151E-2</c:v>
                </c:pt>
                <c:pt idx="1812">
                  <c:v>2.0900504778350593E-2</c:v>
                </c:pt>
                <c:pt idx="1813">
                  <c:v>2.0897888646307372E-2</c:v>
                </c:pt>
                <c:pt idx="1814">
                  <c:v>2.0895236223441582E-2</c:v>
                </c:pt>
                <c:pt idx="1815">
                  <c:v>2.0892547509429038E-2</c:v>
                </c:pt>
                <c:pt idx="1816">
                  <c:v>2.0889822504593925E-2</c:v>
                </c:pt>
                <c:pt idx="1817">
                  <c:v>2.0887061208855195E-2</c:v>
                </c:pt>
                <c:pt idx="1818">
                  <c:v>2.0884263622131805E-2</c:v>
                </c:pt>
                <c:pt idx="1819">
                  <c:v>2.0881429744504798E-2</c:v>
                </c:pt>
                <c:pt idx="1820">
                  <c:v>2.087855957589313E-2</c:v>
                </c:pt>
                <c:pt idx="1821">
                  <c:v>2.08756531162968E-2</c:v>
                </c:pt>
                <c:pt idx="1822">
                  <c:v>2.0872710365796854E-2</c:v>
                </c:pt>
                <c:pt idx="1823">
                  <c:v>2.0869731324474339E-2</c:v>
                </c:pt>
                <c:pt idx="1824">
                  <c:v>2.0866715992167162E-2</c:v>
                </c:pt>
                <c:pt idx="1825">
                  <c:v>2.0863664368794277E-2</c:v>
                </c:pt>
                <c:pt idx="1826">
                  <c:v>2.0860576454679869E-2</c:v>
                </c:pt>
                <c:pt idx="1827">
                  <c:v>2.0857452249499753E-2</c:v>
                </c:pt>
                <c:pt idx="1828">
                  <c:v>2.0854291753416021E-2</c:v>
                </c:pt>
                <c:pt idx="1829">
                  <c:v>2.0851094966428674E-2</c:v>
                </c:pt>
                <c:pt idx="1830">
                  <c:v>2.0847861888537711E-2</c:v>
                </c:pt>
                <c:pt idx="1831">
                  <c:v>2.0844592519662086E-2</c:v>
                </c:pt>
                <c:pt idx="1832">
                  <c:v>2.0841286859882846E-2</c:v>
                </c:pt>
                <c:pt idx="1833">
                  <c:v>2.0837944909281036E-2</c:v>
                </c:pt>
                <c:pt idx="1834">
                  <c:v>2.0834566667613519E-2</c:v>
                </c:pt>
                <c:pt idx="1835">
                  <c:v>2.0831152135123432E-2</c:v>
                </c:pt>
                <c:pt idx="1836">
                  <c:v>2.0827701311729729E-2</c:v>
                </c:pt>
                <c:pt idx="1837">
                  <c:v>2.0824214197351365E-2</c:v>
                </c:pt>
                <c:pt idx="1838">
                  <c:v>2.0820690791988339E-2</c:v>
                </c:pt>
                <c:pt idx="1839">
                  <c:v>2.0817131095802743E-2</c:v>
                </c:pt>
                <c:pt idx="1840">
                  <c:v>2.0813535108632486E-2</c:v>
                </c:pt>
                <c:pt idx="1841">
                  <c:v>2.0809902830639659E-2</c:v>
                </c:pt>
                <c:pt idx="1842">
                  <c:v>2.0806234261662171E-2</c:v>
                </c:pt>
                <c:pt idx="1843">
                  <c:v>2.0802529401781067E-2</c:v>
                </c:pt>
                <c:pt idx="1844">
                  <c:v>2.0798788251077394E-2</c:v>
                </c:pt>
                <c:pt idx="1845">
                  <c:v>2.0795010809226966E-2</c:v>
                </c:pt>
                <c:pt idx="1846">
                  <c:v>2.0791197076716061E-2</c:v>
                </c:pt>
                <c:pt idx="1847">
                  <c:v>2.0787347053139449E-2</c:v>
                </c:pt>
                <c:pt idx="1848">
                  <c:v>2.0783460738740267E-2</c:v>
                </c:pt>
                <c:pt idx="1849">
                  <c:v>2.077953813343747E-2</c:v>
                </c:pt>
                <c:pt idx="1850">
                  <c:v>2.077557923715001E-2</c:v>
                </c:pt>
                <c:pt idx="1851">
                  <c:v>2.0771584050039982E-2</c:v>
                </c:pt>
                <c:pt idx="1852">
                  <c:v>2.0767552571945291E-2</c:v>
                </c:pt>
                <c:pt idx="1853">
                  <c:v>2.0763484803028032E-2</c:v>
                </c:pt>
                <c:pt idx="1854">
                  <c:v>2.075938074312611E-2</c:v>
                </c:pt>
                <c:pt idx="1855">
                  <c:v>2.0755240392401619E-2</c:v>
                </c:pt>
                <c:pt idx="1856">
                  <c:v>2.0751063750773513E-2</c:v>
                </c:pt>
                <c:pt idx="1857">
                  <c:v>2.0746850818160745E-2</c:v>
                </c:pt>
                <c:pt idx="1858">
                  <c:v>2.0742601594725407E-2</c:v>
                </c:pt>
                <c:pt idx="1859">
                  <c:v>2.0738316080386454E-2</c:v>
                </c:pt>
                <c:pt idx="1860">
                  <c:v>2.0733994275143885E-2</c:v>
                </c:pt>
                <c:pt idx="1861">
                  <c:v>2.0729636179078748E-2</c:v>
                </c:pt>
                <c:pt idx="1862">
                  <c:v>2.0725241792109994E-2</c:v>
                </c:pt>
                <c:pt idx="1863">
                  <c:v>2.0720811114156579E-2</c:v>
                </c:pt>
                <c:pt idx="1864">
                  <c:v>2.0716344145380594E-2</c:v>
                </c:pt>
                <c:pt idx="1865">
                  <c:v>2.0711840885619948E-2</c:v>
                </c:pt>
                <c:pt idx="1866">
                  <c:v>2.0707301335036732E-2</c:v>
                </c:pt>
                <c:pt idx="1867">
                  <c:v>2.0702725493630947E-2</c:v>
                </c:pt>
                <c:pt idx="1868">
                  <c:v>2.0698113361321546E-2</c:v>
                </c:pt>
                <c:pt idx="1869">
                  <c:v>2.069346493810853E-2</c:v>
                </c:pt>
                <c:pt idx="1870">
                  <c:v>2.0688780223910852E-2</c:v>
                </c:pt>
                <c:pt idx="1871">
                  <c:v>2.0684059219052697E-2</c:v>
                </c:pt>
                <c:pt idx="1872">
                  <c:v>2.0679301923128834E-2</c:v>
                </c:pt>
                <c:pt idx="1873">
                  <c:v>2.0674508336463449E-2</c:v>
                </c:pt>
                <c:pt idx="1874">
                  <c:v>2.0669678458813401E-2</c:v>
                </c:pt>
                <c:pt idx="1875">
                  <c:v>2.0664812290259738E-2</c:v>
                </c:pt>
                <c:pt idx="1876">
                  <c:v>2.0659909830964551E-2</c:v>
                </c:pt>
                <c:pt idx="1877">
                  <c:v>2.0654971080684703E-2</c:v>
                </c:pt>
                <c:pt idx="1878">
                  <c:v>2.0649996039744378E-2</c:v>
                </c:pt>
                <c:pt idx="1879">
                  <c:v>2.0644984707738345E-2</c:v>
                </c:pt>
                <c:pt idx="1880">
                  <c:v>2.0639937084909743E-2</c:v>
                </c:pt>
                <c:pt idx="1881">
                  <c:v>2.0634853171258571E-2</c:v>
                </c:pt>
                <c:pt idx="1882">
                  <c:v>2.0629732966703784E-2</c:v>
                </c:pt>
                <c:pt idx="1883">
                  <c:v>2.0624576471245382E-2</c:v>
                </c:pt>
                <c:pt idx="1884">
                  <c:v>2.061938368496441E-2</c:v>
                </c:pt>
                <c:pt idx="1885">
                  <c:v>2.0614154607860868E-2</c:v>
                </c:pt>
                <c:pt idx="1886">
                  <c:v>2.0608889239853712E-2</c:v>
                </c:pt>
                <c:pt idx="1887">
                  <c:v>2.0603587581023985E-2</c:v>
                </c:pt>
                <c:pt idx="1888">
                  <c:v>2.0598249631290644E-2</c:v>
                </c:pt>
                <c:pt idx="1889">
                  <c:v>2.0592875390815779E-2</c:v>
                </c:pt>
                <c:pt idx="1890">
                  <c:v>2.0587464859356253E-2</c:v>
                </c:pt>
                <c:pt idx="1891">
                  <c:v>2.0582018037155203E-2</c:v>
                </c:pt>
                <c:pt idx="1892">
                  <c:v>2.0576534923969492E-2</c:v>
                </c:pt>
                <c:pt idx="1893">
                  <c:v>2.0571015520123304E-2</c:v>
                </c:pt>
                <c:pt idx="1894">
                  <c:v>2.05654598253735E-2</c:v>
                </c:pt>
                <c:pt idx="1895">
                  <c:v>2.0559867839801127E-2</c:v>
                </c:pt>
                <c:pt idx="1896">
                  <c:v>2.0554239563244092E-2</c:v>
                </c:pt>
                <c:pt idx="1897">
                  <c:v>2.0548574995945534E-2</c:v>
                </c:pt>
                <c:pt idx="1898">
                  <c:v>2.0542874137905454E-2</c:v>
                </c:pt>
                <c:pt idx="1899">
                  <c:v>2.0537136988880711E-2</c:v>
                </c:pt>
                <c:pt idx="1900">
                  <c:v>2.0531363549033399E-2</c:v>
                </c:pt>
                <c:pt idx="1901">
                  <c:v>2.0525553818363518E-2</c:v>
                </c:pt>
                <c:pt idx="1902">
                  <c:v>2.0519707796871067E-2</c:v>
                </c:pt>
                <c:pt idx="1903">
                  <c:v>2.0513825484556047E-2</c:v>
                </c:pt>
                <c:pt idx="1904">
                  <c:v>2.0507906881499505E-2</c:v>
                </c:pt>
                <c:pt idx="1905">
                  <c:v>2.05019519874583E-2</c:v>
                </c:pt>
                <c:pt idx="1906">
                  <c:v>2.0495960802756619E-2</c:v>
                </c:pt>
                <c:pt idx="1907">
                  <c:v>2.0489933327232368E-2</c:v>
                </c:pt>
                <c:pt idx="1908">
                  <c:v>2.0483869560804502E-2</c:v>
                </c:pt>
                <c:pt idx="1909">
                  <c:v>2.047776950347302E-2</c:v>
                </c:pt>
                <c:pt idx="1910">
                  <c:v>2.0471633155562108E-2</c:v>
                </c:pt>
                <c:pt idx="1911">
                  <c:v>2.0465460516666534E-2</c:v>
                </c:pt>
                <c:pt idx="1912">
                  <c:v>2.045925158694839E-2</c:v>
                </c:pt>
                <c:pt idx="1913">
                  <c:v>2.0453006366488724E-2</c:v>
                </c:pt>
                <c:pt idx="1914">
                  <c:v>2.0446724855206488E-2</c:v>
                </c:pt>
                <c:pt idx="1915">
                  <c:v>2.0440407053020637E-2</c:v>
                </c:pt>
                <c:pt idx="1916">
                  <c:v>2.0434052960255356E-2</c:v>
                </c:pt>
                <c:pt idx="1917">
                  <c:v>2.0427662576505412E-2</c:v>
                </c:pt>
                <c:pt idx="1918">
                  <c:v>2.0421235901932899E-2</c:v>
                </c:pt>
                <c:pt idx="1919">
                  <c:v>2.0414772936618863E-2</c:v>
                </c:pt>
                <c:pt idx="1920">
                  <c:v>2.0408273680644351E-2</c:v>
                </c:pt>
                <c:pt idx="1921">
                  <c:v>2.0401738133685177E-2</c:v>
                </c:pt>
                <c:pt idx="1922">
                  <c:v>2.0395166295984479E-2</c:v>
                </c:pt>
                <c:pt idx="1923">
                  <c:v>2.0388558167461213E-2</c:v>
                </c:pt>
                <c:pt idx="1924">
                  <c:v>2.0381913748196423E-2</c:v>
                </c:pt>
                <c:pt idx="1925">
                  <c:v>2.0375233038109064E-2</c:v>
                </c:pt>
                <c:pt idx="1926">
                  <c:v>2.0368516037361228E-2</c:v>
                </c:pt>
                <c:pt idx="1927">
                  <c:v>2.0361762745709777E-2</c:v>
                </c:pt>
                <c:pt idx="1928">
                  <c:v>2.0354973163235757E-2</c:v>
                </c:pt>
                <c:pt idx="1929">
                  <c:v>2.0348147290101259E-2</c:v>
                </c:pt>
                <c:pt idx="1930">
                  <c:v>2.0341285126063147E-2</c:v>
                </c:pt>
                <c:pt idx="1931">
                  <c:v>2.0333398215282017E-2</c:v>
                </c:pt>
                <c:pt idx="1932">
                  <c:v>2.0326458285392368E-2</c:v>
                </c:pt>
                <c:pt idx="1933">
                  <c:v>2.031948206468015E-2</c:v>
                </c:pt>
                <c:pt idx="1934">
                  <c:v>2.0312469553307455E-2</c:v>
                </c:pt>
                <c:pt idx="1935">
                  <c:v>2.0305420750950098E-2</c:v>
                </c:pt>
                <c:pt idx="1936">
                  <c:v>2.0298335658094357E-2</c:v>
                </c:pt>
                <c:pt idx="1937">
                  <c:v>2.0291214274253955E-2</c:v>
                </c:pt>
                <c:pt idx="1938">
                  <c:v>2.0284056599753075E-2</c:v>
                </c:pt>
                <c:pt idx="1939">
                  <c:v>2.0276862634510673E-2</c:v>
                </c:pt>
                <c:pt idx="1940">
                  <c:v>2.0269632378445701E-2</c:v>
                </c:pt>
                <c:pt idx="1941">
                  <c:v>2.0262365831801299E-2</c:v>
                </c:pt>
                <c:pt idx="1942">
                  <c:v>2.0255062994253281E-2</c:v>
                </c:pt>
                <c:pt idx="1943">
                  <c:v>2.0247723866044787E-2</c:v>
                </c:pt>
                <c:pt idx="1944">
                  <c:v>2.024034844685163E-2</c:v>
                </c:pt>
                <c:pt idx="1945">
                  <c:v>2.023293673716009E-2</c:v>
                </c:pt>
                <c:pt idx="1946">
                  <c:v>2.022548873664598E-2</c:v>
                </c:pt>
                <c:pt idx="1947">
                  <c:v>2.0218004445390347E-2</c:v>
                </c:pt>
                <c:pt idx="1948">
                  <c:v>2.0210483863393192E-2</c:v>
                </c:pt>
                <c:pt idx="1949">
                  <c:v>2.0202926990735559E-2</c:v>
                </c:pt>
                <c:pt idx="1950">
                  <c:v>2.0195333827255357E-2</c:v>
                </c:pt>
                <c:pt idx="1951">
                  <c:v>2.0187704372952586E-2</c:v>
                </c:pt>
                <c:pt idx="1952">
                  <c:v>2.0180038628232477E-2</c:v>
                </c:pt>
                <c:pt idx="1953">
                  <c:v>2.0172336592365614E-2</c:v>
                </c:pt>
                <c:pt idx="1954">
                  <c:v>2.0164598266081413E-2</c:v>
                </c:pt>
                <c:pt idx="1955">
                  <c:v>2.0156823649055688E-2</c:v>
                </c:pt>
                <c:pt idx="1956">
                  <c:v>2.0149012741126349E-2</c:v>
                </c:pt>
                <c:pt idx="1957">
                  <c:v>2.0141165542698625E-2</c:v>
                </c:pt>
                <c:pt idx="1958">
                  <c:v>2.0133282053367285E-2</c:v>
                </c:pt>
                <c:pt idx="1959">
                  <c:v>2.0125362273456515E-2</c:v>
                </c:pt>
                <c:pt idx="1960">
                  <c:v>2.0117406202804222E-2</c:v>
                </c:pt>
                <c:pt idx="1961">
                  <c:v>2.0109413841410406E-2</c:v>
                </c:pt>
                <c:pt idx="1962">
                  <c:v>2.0101385189275067E-2</c:v>
                </c:pt>
                <c:pt idx="1963">
                  <c:v>2.0093320246479252E-2</c:v>
                </c:pt>
                <c:pt idx="1964">
                  <c:v>2.0085219013022959E-2</c:v>
                </c:pt>
                <c:pt idx="1965">
                  <c:v>2.0077081488744097E-2</c:v>
                </c:pt>
                <c:pt idx="1966">
                  <c:v>2.0068907673966851E-2</c:v>
                </c:pt>
                <c:pt idx="1967">
                  <c:v>2.0060697568367036E-2</c:v>
                </c:pt>
                <c:pt idx="1968">
                  <c:v>2.0052451172025698E-2</c:v>
                </c:pt>
                <c:pt idx="1969">
                  <c:v>2.004416848510493E-2</c:v>
                </c:pt>
                <c:pt idx="1970">
                  <c:v>2.0035849507442638E-2</c:v>
                </c:pt>
                <c:pt idx="1971">
                  <c:v>2.002750850326529E-2</c:v>
                </c:pt>
                <c:pt idx="1972">
                  <c:v>2.0019176195272825E-2</c:v>
                </c:pt>
                <c:pt idx="1973">
                  <c:v>2.0010853680831886E-2</c:v>
                </c:pt>
                <c:pt idx="1974">
                  <c:v>2.0002540959780379E-2</c:v>
                </c:pt>
                <c:pt idx="1975">
                  <c:v>1.9994238032280398E-2</c:v>
                </c:pt>
                <c:pt idx="1976">
                  <c:v>1.9985944898088803E-2</c:v>
                </c:pt>
                <c:pt idx="1977">
                  <c:v>1.9977661557448734E-2</c:v>
                </c:pt>
                <c:pt idx="1978">
                  <c:v>1.9969388010279143E-2</c:v>
                </c:pt>
                <c:pt idx="1979">
                  <c:v>1.9961124256580032E-2</c:v>
                </c:pt>
                <c:pt idx="1980">
                  <c:v>1.9952870296270353E-2</c:v>
                </c:pt>
                <c:pt idx="1981">
                  <c:v>1.9944626129593246E-2</c:v>
                </c:pt>
                <c:pt idx="1982">
                  <c:v>1.9936391756305571E-2</c:v>
                </c:pt>
                <c:pt idx="1983">
                  <c:v>1.992816717640733E-2</c:v>
                </c:pt>
                <c:pt idx="1984">
                  <c:v>1.9919952389979567E-2</c:v>
                </c:pt>
                <c:pt idx="1985">
                  <c:v>1.991174739710333E-2</c:v>
                </c:pt>
                <c:pt idx="1986">
                  <c:v>1.9903552197616525E-2</c:v>
                </c:pt>
                <c:pt idx="1987">
                  <c:v>1.9895366791519153E-2</c:v>
                </c:pt>
                <c:pt idx="1988">
                  <c:v>1.9887191179054353E-2</c:v>
                </c:pt>
                <c:pt idx="1989">
                  <c:v>1.9879025359897939E-2</c:v>
                </c:pt>
                <c:pt idx="1990">
                  <c:v>1.9870869334293051E-2</c:v>
                </c:pt>
                <c:pt idx="1991">
                  <c:v>1.9862723102077595E-2</c:v>
                </c:pt>
                <c:pt idx="1992">
                  <c:v>1.9854586663332618E-2</c:v>
                </c:pt>
                <c:pt idx="1993">
                  <c:v>1.9846460018058121E-2</c:v>
                </c:pt>
                <c:pt idx="1994">
                  <c:v>1.9838343166173056E-2</c:v>
                </c:pt>
                <c:pt idx="1995">
                  <c:v>1.983023610775847E-2</c:v>
                </c:pt>
                <c:pt idx="1996">
                  <c:v>1.9822138842814363E-2</c:v>
                </c:pt>
                <c:pt idx="1997">
                  <c:v>1.9814051371421781E-2</c:v>
                </c:pt>
                <c:pt idx="1998">
                  <c:v>1.9805973693418633E-2</c:v>
                </c:pt>
                <c:pt idx="1999">
                  <c:v>1.9797905808885963E-2</c:v>
                </c:pt>
                <c:pt idx="2000">
                  <c:v>1.9789847717661679E-2</c:v>
                </c:pt>
                <c:pt idx="2001">
                  <c:v>1.9781799419988921E-2</c:v>
                </c:pt>
                <c:pt idx="2002">
                  <c:v>1.9773760915786642E-2</c:v>
                </c:pt>
                <c:pt idx="2003">
                  <c:v>1.9765732204973796E-2</c:v>
                </c:pt>
                <c:pt idx="2004">
                  <c:v>1.9757713287712475E-2</c:v>
                </c:pt>
                <c:pt idx="2005">
                  <c:v>1.9749704163759541E-2</c:v>
                </c:pt>
                <c:pt idx="2006">
                  <c:v>1.9741704833358131E-2</c:v>
                </c:pt>
                <c:pt idx="2007">
                  <c:v>1.9733715296346155E-2</c:v>
                </c:pt>
                <c:pt idx="2008">
                  <c:v>1.9725735552885704E-2</c:v>
                </c:pt>
                <c:pt idx="2009">
                  <c:v>1.9717765602814685E-2</c:v>
                </c:pt>
                <c:pt idx="2010">
                  <c:v>1.9709805446052053E-2</c:v>
                </c:pt>
                <c:pt idx="2011">
                  <c:v>1.9701855082840947E-2</c:v>
                </c:pt>
                <c:pt idx="2012">
                  <c:v>1.9693914513100319E-2</c:v>
                </c:pt>
                <c:pt idx="2013">
                  <c:v>1.9685983736749124E-2</c:v>
                </c:pt>
                <c:pt idx="2014">
                  <c:v>1.9678062753787362E-2</c:v>
                </c:pt>
                <c:pt idx="2015">
                  <c:v>1.9670151564377125E-2</c:v>
                </c:pt>
                <c:pt idx="2016">
                  <c:v>1.9662250168356321E-2</c:v>
                </c:pt>
                <c:pt idx="2017">
                  <c:v>1.9654358565805996E-2</c:v>
                </c:pt>
                <c:pt idx="2018">
                  <c:v>1.9646476756645104E-2</c:v>
                </c:pt>
                <c:pt idx="2019">
                  <c:v>1.963860474095469E-2</c:v>
                </c:pt>
                <c:pt idx="2020">
                  <c:v>1.963074251865371E-2</c:v>
                </c:pt>
                <c:pt idx="2021">
                  <c:v>1.9622890089823208E-2</c:v>
                </c:pt>
                <c:pt idx="2022">
                  <c:v>1.9615047454544232E-2</c:v>
                </c:pt>
                <c:pt idx="2023">
                  <c:v>1.9607214612492596E-2</c:v>
                </c:pt>
                <c:pt idx="2024">
                  <c:v>1.9599391563992485E-2</c:v>
                </c:pt>
                <c:pt idx="2025">
                  <c:v>1.9591578308962854E-2</c:v>
                </c:pt>
                <c:pt idx="2026">
                  <c:v>1.9583774847241608E-2</c:v>
                </c:pt>
                <c:pt idx="2027">
                  <c:v>1.9575981179071889E-2</c:v>
                </c:pt>
                <c:pt idx="2028">
                  <c:v>1.9568197304291601E-2</c:v>
                </c:pt>
                <c:pt idx="2029">
                  <c:v>1.9560423222900747E-2</c:v>
                </c:pt>
                <c:pt idx="2030">
                  <c:v>1.9552658934899325E-2</c:v>
                </c:pt>
                <c:pt idx="2031">
                  <c:v>1.9544904440449429E-2</c:v>
                </c:pt>
                <c:pt idx="2032">
                  <c:v>1.9537159739388965E-2</c:v>
                </c:pt>
                <c:pt idx="2033">
                  <c:v>1.952942483179898E-2</c:v>
                </c:pt>
                <c:pt idx="2034">
                  <c:v>1.9521699717598429E-2</c:v>
                </c:pt>
                <c:pt idx="2035">
                  <c:v>1.9512883007575255E-2</c:v>
                </c:pt>
                <c:pt idx="2036">
                  <c:v>1.950517887933656E-2</c:v>
                </c:pt>
                <c:pt idx="2037">
                  <c:v>1.9497484544406252E-2</c:v>
                </c:pt>
                <c:pt idx="2038">
                  <c:v>1.9489800002946422E-2</c:v>
                </c:pt>
                <c:pt idx="2039">
                  <c:v>1.9482125254957072E-2</c:v>
                </c:pt>
                <c:pt idx="2040">
                  <c:v>1.9474460300357155E-2</c:v>
                </c:pt>
                <c:pt idx="2041">
                  <c:v>1.946680513914667E-2</c:v>
                </c:pt>
                <c:pt idx="2042">
                  <c:v>1.9459159771406664E-2</c:v>
                </c:pt>
                <c:pt idx="2043">
                  <c:v>1.9451524197137138E-2</c:v>
                </c:pt>
                <c:pt idx="2044">
                  <c:v>1.9443898416175998E-2</c:v>
                </c:pt>
                <c:pt idx="2045">
                  <c:v>1.9436282428766383E-2</c:v>
                </c:pt>
                <c:pt idx="2046">
                  <c:v>1.9428676234584108E-2</c:v>
                </c:pt>
                <c:pt idx="2047">
                  <c:v>1.9421079833953359E-2</c:v>
                </c:pt>
                <c:pt idx="2048">
                  <c:v>1.9413493226712042E-2</c:v>
                </c:pt>
                <c:pt idx="2049">
                  <c:v>1.9405916412941204E-2</c:v>
                </c:pt>
                <c:pt idx="2050">
                  <c:v>1.9398250931491834E-2</c:v>
                </c:pt>
                <c:pt idx="2051">
                  <c:v>1.9390792165648874E-2</c:v>
                </c:pt>
                <c:pt idx="2052">
                  <c:v>1.938324473212738E-2</c:v>
                </c:pt>
                <c:pt idx="2053">
                  <c:v>1.937570709199532E-2</c:v>
                </c:pt>
                <c:pt idx="2054">
                  <c:v>1.9368179245171646E-2</c:v>
                </c:pt>
                <c:pt idx="2055">
                  <c:v>1.9360661191980544E-2</c:v>
                </c:pt>
                <c:pt idx="2056">
                  <c:v>1.9353152932016782E-2</c:v>
                </c:pt>
                <c:pt idx="2057">
                  <c:v>1.9345654465604545E-2</c:v>
                </c:pt>
                <c:pt idx="2058">
                  <c:v>1.9338165792500694E-2</c:v>
                </c:pt>
                <c:pt idx="2059">
                  <c:v>1.9330686912867323E-2</c:v>
                </c:pt>
                <c:pt idx="2060">
                  <c:v>1.9323217826623384E-2</c:v>
                </c:pt>
                <c:pt idx="2061">
                  <c:v>1.9315758533768879E-2</c:v>
                </c:pt>
                <c:pt idx="2062">
                  <c:v>1.9308309034384852E-2</c:v>
                </c:pt>
                <c:pt idx="2063">
                  <c:v>1.9300869328390258E-2</c:v>
                </c:pt>
                <c:pt idx="2064">
                  <c:v>1.929343941570405E-2</c:v>
                </c:pt>
                <c:pt idx="2065">
                  <c:v>1.9286019296569368E-2</c:v>
                </c:pt>
                <c:pt idx="2066">
                  <c:v>1.9278608970824118E-2</c:v>
                </c:pt>
                <c:pt idx="2067">
                  <c:v>1.9271208438468301E-2</c:v>
                </c:pt>
                <c:pt idx="2068">
                  <c:v>1.9263817699420871E-2</c:v>
                </c:pt>
                <c:pt idx="2069">
                  <c:v>1.9256436754006012E-2</c:v>
                </c:pt>
                <c:pt idx="2070">
                  <c:v>1.9249065601737447E-2</c:v>
                </c:pt>
                <c:pt idx="2071">
                  <c:v>1.9241704243101454E-2</c:v>
                </c:pt>
                <c:pt idx="2072">
                  <c:v>1.9234352677773847E-2</c:v>
                </c:pt>
                <c:pt idx="2073">
                  <c:v>1.9227010905754627E-2</c:v>
                </c:pt>
                <c:pt idx="2074">
                  <c:v>1.9219678927286932E-2</c:v>
                </c:pt>
                <c:pt idx="2075">
                  <c:v>1.9212356742127623E-2</c:v>
                </c:pt>
                <c:pt idx="2076">
                  <c:v>1.9205044350438794E-2</c:v>
                </c:pt>
                <c:pt idx="2077">
                  <c:v>1.919774175205835E-2</c:v>
                </c:pt>
                <c:pt idx="2078">
                  <c:v>1.9190448947229433E-2</c:v>
                </c:pt>
                <c:pt idx="2079">
                  <c:v>1.9183165935708901E-2</c:v>
                </c:pt>
                <c:pt idx="2080">
                  <c:v>1.9175892717496756E-2</c:v>
                </c:pt>
                <c:pt idx="2081">
                  <c:v>1.9168629292836137E-2</c:v>
                </c:pt>
                <c:pt idx="2082">
                  <c:v>1.916137566156495E-2</c:v>
                </c:pt>
                <c:pt idx="2083">
                  <c:v>1.9154131823521103E-2</c:v>
                </c:pt>
                <c:pt idx="2084">
                  <c:v>1.9146897779028782E-2</c:v>
                </c:pt>
                <c:pt idx="2085">
                  <c:v>1.913967352800694E-2</c:v>
                </c:pt>
                <c:pt idx="2086">
                  <c:v>1.9132459070212438E-2</c:v>
                </c:pt>
                <c:pt idx="2087">
                  <c:v>1.9124199722000045E-2</c:v>
                </c:pt>
                <c:pt idx="2088">
                  <c:v>1.911700689567401E-2</c:v>
                </c:pt>
                <c:pt idx="2089">
                  <c:v>1.9109823864088181E-2</c:v>
                </c:pt>
                <c:pt idx="2090">
                  <c:v>1.9102650627188526E-2</c:v>
                </c:pt>
                <c:pt idx="2091">
                  <c:v>1.9095487184948027E-2</c:v>
                </c:pt>
                <c:pt idx="2092">
                  <c:v>1.9088333537420715E-2</c:v>
                </c:pt>
                <c:pt idx="2093">
                  <c:v>1.9081189684606596E-2</c:v>
                </c:pt>
                <c:pt idx="2094">
                  <c:v>1.9074055626478646E-2</c:v>
                </c:pt>
                <c:pt idx="2095">
                  <c:v>1.9066931363063887E-2</c:v>
                </c:pt>
                <c:pt idx="2096">
                  <c:v>1.9059816894335301E-2</c:v>
                </c:pt>
                <c:pt idx="2097">
                  <c:v>1.9052712220292888E-2</c:v>
                </c:pt>
                <c:pt idx="2098">
                  <c:v>1.9045617340909631E-2</c:v>
                </c:pt>
                <c:pt idx="2099">
                  <c:v>1.9038532256239565E-2</c:v>
                </c:pt>
                <c:pt idx="2100">
                  <c:v>1.9031456966228658E-2</c:v>
                </c:pt>
                <c:pt idx="2101">
                  <c:v>1.9020375152543068E-2</c:v>
                </c:pt>
                <c:pt idx="2102">
                  <c:v>1.901332438440817E-2</c:v>
                </c:pt>
                <c:pt idx="2103">
                  <c:v>1.9006283409662705E-2</c:v>
                </c:pt>
                <c:pt idx="2104">
                  <c:v>1.8999252228225627E-2</c:v>
                </c:pt>
                <c:pt idx="2105">
                  <c:v>1.8992230840096935E-2</c:v>
                </c:pt>
                <c:pt idx="2106">
                  <c:v>1.8985219245600815E-2</c:v>
                </c:pt>
                <c:pt idx="2107">
                  <c:v>1.8978217444332035E-2</c:v>
                </c:pt>
                <c:pt idx="2108">
                  <c:v>1.8971225436371641E-2</c:v>
                </c:pt>
                <c:pt idx="2109">
                  <c:v>1.8964243221881727E-2</c:v>
                </c:pt>
                <c:pt idx="2110">
                  <c:v>1.8957270800862291E-2</c:v>
                </c:pt>
                <c:pt idx="2111">
                  <c:v>1.8950308173151242E-2</c:v>
                </c:pt>
                <c:pt idx="2112">
                  <c:v>1.894335533874858E-2</c:v>
                </c:pt>
                <c:pt idx="2113">
                  <c:v>1.8936412297816396E-2</c:v>
                </c:pt>
                <c:pt idx="2114">
                  <c:v>1.8929479050273645E-2</c:v>
                </c:pt>
                <c:pt idx="2115">
                  <c:v>1.8922555596039281E-2</c:v>
                </c:pt>
                <c:pt idx="2116">
                  <c:v>1.8915641935194349E-2</c:v>
                </c:pt>
                <c:pt idx="2117">
                  <c:v>1.8908738067738851E-2</c:v>
                </c:pt>
                <c:pt idx="2118">
                  <c:v>1.8901843993672784E-2</c:v>
                </c:pt>
                <c:pt idx="2119">
                  <c:v>1.8894959712915105E-2</c:v>
                </c:pt>
                <c:pt idx="2120">
                  <c:v>1.888808522570895E-2</c:v>
                </c:pt>
                <c:pt idx="2121">
                  <c:v>1.8881220531730136E-2</c:v>
                </c:pt>
                <c:pt idx="2122">
                  <c:v>1.8874365631221801E-2</c:v>
                </c:pt>
                <c:pt idx="2123">
                  <c:v>1.8867520524021852E-2</c:v>
                </c:pt>
                <c:pt idx="2124">
                  <c:v>1.8860685210292383E-2</c:v>
                </c:pt>
                <c:pt idx="2125">
                  <c:v>1.8853859689790253E-2</c:v>
                </c:pt>
                <c:pt idx="2126">
                  <c:v>1.8847043962758603E-2</c:v>
                </c:pt>
                <c:pt idx="2127">
                  <c:v>1.8840238029035339E-2</c:v>
                </c:pt>
                <c:pt idx="2128">
                  <c:v>1.8833441888782554E-2</c:v>
                </c:pt>
                <c:pt idx="2129">
                  <c:v>1.8826655541838155E-2</c:v>
                </c:pt>
                <c:pt idx="2130">
                  <c:v>1.8819878988202143E-2</c:v>
                </c:pt>
                <c:pt idx="2131">
                  <c:v>1.881311222803661E-2</c:v>
                </c:pt>
                <c:pt idx="2132">
                  <c:v>1.880635526126051E-2</c:v>
                </c:pt>
                <c:pt idx="2133">
                  <c:v>1.879960808771175E-2</c:v>
                </c:pt>
                <c:pt idx="2134">
                  <c:v>1.8792870707633469E-2</c:v>
                </c:pt>
                <c:pt idx="2135">
                  <c:v>1.8786143121025667E-2</c:v>
                </c:pt>
                <c:pt idx="2136">
                  <c:v>1.8779425327645205E-2</c:v>
                </c:pt>
                <c:pt idx="2137">
                  <c:v>1.877271732757313E-2</c:v>
                </c:pt>
                <c:pt idx="2138">
                  <c:v>1.8766019120971533E-2</c:v>
                </c:pt>
                <c:pt idx="2139">
                  <c:v>1.875933070775937E-2</c:v>
                </c:pt>
                <c:pt idx="2140">
                  <c:v>1.8752652087936639E-2</c:v>
                </c:pt>
                <c:pt idx="2141">
                  <c:v>1.8745983261341248E-2</c:v>
                </c:pt>
                <c:pt idx="2142">
                  <c:v>1.8739324228216336E-2</c:v>
                </c:pt>
                <c:pt idx="2143">
                  <c:v>1.8732674988480857E-2</c:v>
                </c:pt>
                <c:pt idx="2144">
                  <c:v>1.8726035542053765E-2</c:v>
                </c:pt>
                <c:pt idx="2145">
                  <c:v>1.8719405888935059E-2</c:v>
                </c:pt>
                <c:pt idx="2146">
                  <c:v>1.8712786029286832E-2</c:v>
                </c:pt>
                <c:pt idx="2147">
                  <c:v>1.8706175962946991E-2</c:v>
                </c:pt>
                <c:pt idx="2148">
                  <c:v>1.8699575689915537E-2</c:v>
                </c:pt>
                <c:pt idx="2149">
                  <c:v>1.8692985210354562E-2</c:v>
                </c:pt>
                <c:pt idx="2150">
                  <c:v>1.8686404524101974E-2</c:v>
                </c:pt>
                <c:pt idx="2151">
                  <c:v>1.8679833631238818E-2</c:v>
                </c:pt>
                <c:pt idx="2152">
                  <c:v>1.8673272531603002E-2</c:v>
                </c:pt>
                <c:pt idx="2153">
                  <c:v>1.8666721225518712E-2</c:v>
                </c:pt>
                <c:pt idx="2154">
                  <c:v>1.8660179712661762E-2</c:v>
                </c:pt>
                <c:pt idx="2155">
                  <c:v>1.8653647993194244E-2</c:v>
                </c:pt>
                <c:pt idx="2156">
                  <c:v>1.864712606711616E-2</c:v>
                </c:pt>
                <c:pt idx="2157">
                  <c:v>1.8640613934508554E-2</c:v>
                </c:pt>
                <c:pt idx="2158">
                  <c:v>1.8634111595128289E-2</c:v>
                </c:pt>
                <c:pt idx="2159">
                  <c:v>1.8627619048975363E-2</c:v>
                </c:pt>
                <c:pt idx="2160">
                  <c:v>1.8621136296292917E-2</c:v>
                </c:pt>
                <c:pt idx="2161">
                  <c:v>1.861466333708095E-2</c:v>
                </c:pt>
                <c:pt idx="2162">
                  <c:v>1.8608200171177369E-2</c:v>
                </c:pt>
                <c:pt idx="2163">
                  <c:v>1.8601746798420082E-2</c:v>
                </c:pt>
                <c:pt idx="2164">
                  <c:v>1.8595303219295367E-2</c:v>
                </c:pt>
                <c:pt idx="2165">
                  <c:v>1.8588869433316946E-2</c:v>
                </c:pt>
                <c:pt idx="2166">
                  <c:v>1.8582445440727957E-2</c:v>
                </c:pt>
                <c:pt idx="2167">
                  <c:v>1.8576031241528401E-2</c:v>
                </c:pt>
                <c:pt idx="2168">
                  <c:v>1.8569626835718278E-2</c:v>
                </c:pt>
                <c:pt idx="2169">
                  <c:v>1.8563232223297588E-2</c:v>
                </c:pt>
                <c:pt idx="2170">
                  <c:v>1.8556847404104237E-2</c:v>
                </c:pt>
                <c:pt idx="2171">
                  <c:v>1.855047237830032E-2</c:v>
                </c:pt>
                <c:pt idx="2172">
                  <c:v>1.8544107145885835E-2</c:v>
                </c:pt>
                <c:pt idx="2173">
                  <c:v>1.8537751706698691E-2</c:v>
                </c:pt>
                <c:pt idx="2174">
                  <c:v>1.8531406060982025E-2</c:v>
                </c:pt>
                <c:pt idx="2175">
                  <c:v>1.8525070208654792E-2</c:v>
                </c:pt>
                <c:pt idx="2176">
                  <c:v>1.85187441495549E-2</c:v>
                </c:pt>
                <c:pt idx="2177">
                  <c:v>1.851242788384444E-2</c:v>
                </c:pt>
                <c:pt idx="2178">
                  <c:v>1.8506121411523413E-2</c:v>
                </c:pt>
                <c:pt idx="2179">
                  <c:v>1.8499824732510772E-2</c:v>
                </c:pt>
                <c:pt idx="2180">
                  <c:v>1.8493537846806518E-2</c:v>
                </c:pt>
                <c:pt idx="2181">
                  <c:v>1.8487260754491697E-2</c:v>
                </c:pt>
                <c:pt idx="2182">
                  <c:v>1.8480993455566308E-2</c:v>
                </c:pt>
                <c:pt idx="2183">
                  <c:v>1.8474735949949306E-2</c:v>
                </c:pt>
                <c:pt idx="2184">
                  <c:v>1.8468488237559644E-2</c:v>
                </c:pt>
                <c:pt idx="2185">
                  <c:v>1.8462250318640461E-2</c:v>
                </c:pt>
                <c:pt idx="2186">
                  <c:v>1.8456022193029664E-2</c:v>
                </c:pt>
                <c:pt idx="2187">
                  <c:v>1.84498038608083E-2</c:v>
                </c:pt>
                <c:pt idx="2188">
                  <c:v>1.8443595321814277E-2</c:v>
                </c:pt>
                <c:pt idx="2189">
                  <c:v>1.8437396576290732E-2</c:v>
                </c:pt>
                <c:pt idx="2190">
                  <c:v>1.8431207624075574E-2</c:v>
                </c:pt>
                <c:pt idx="2191">
                  <c:v>1.8424146527645791E-2</c:v>
                </c:pt>
                <c:pt idx="2192">
                  <c:v>1.8417978561149351E-2</c:v>
                </c:pt>
                <c:pt idx="2193">
                  <c:v>1.8411820387961297E-2</c:v>
                </c:pt>
                <c:pt idx="2194">
                  <c:v>1.8405672008081631E-2</c:v>
                </c:pt>
                <c:pt idx="2195">
                  <c:v>1.8399533421591396E-2</c:v>
                </c:pt>
                <c:pt idx="2196">
                  <c:v>1.8393404628490595E-2</c:v>
                </c:pt>
                <c:pt idx="2197">
                  <c:v>1.8387285628617134E-2</c:v>
                </c:pt>
                <c:pt idx="2198">
                  <c:v>1.8381176422214152E-2</c:v>
                </c:pt>
                <c:pt idx="2199">
                  <c:v>1.837507700903851E-2</c:v>
                </c:pt>
                <c:pt idx="2200">
                  <c:v>1.8368987389090208E-2</c:v>
                </c:pt>
                <c:pt idx="2201">
                  <c:v>1.8362907562612385E-2</c:v>
                </c:pt>
                <c:pt idx="2202">
                  <c:v>1.8356837529523995E-2</c:v>
                </c:pt>
                <c:pt idx="2203">
                  <c:v>1.8350777289743991E-2</c:v>
                </c:pt>
                <c:pt idx="2204">
                  <c:v>1.8344726843191328E-2</c:v>
                </c:pt>
                <c:pt idx="2205">
                  <c:v>1.8338686190109144E-2</c:v>
                </c:pt>
                <c:pt idx="2206">
                  <c:v>1.8332655330254299E-2</c:v>
                </c:pt>
                <c:pt idx="2207">
                  <c:v>1.8326634263707842E-2</c:v>
                </c:pt>
                <c:pt idx="2208">
                  <c:v>1.8320622990550817E-2</c:v>
                </c:pt>
                <c:pt idx="2209">
                  <c:v>1.8314621510864271E-2</c:v>
                </c:pt>
                <c:pt idx="2210">
                  <c:v>1.8308629824324019E-2</c:v>
                </c:pt>
                <c:pt idx="2211">
                  <c:v>1.8302647931173199E-2</c:v>
                </c:pt>
                <c:pt idx="2212">
                  <c:v>1.8296675831330766E-2</c:v>
                </c:pt>
                <c:pt idx="2213">
                  <c:v>1.829071352479672E-2</c:v>
                </c:pt>
                <c:pt idx="2214">
                  <c:v>1.8284761011652106E-2</c:v>
                </c:pt>
                <c:pt idx="2215">
                  <c:v>1.8278818291734833E-2</c:v>
                </c:pt>
                <c:pt idx="2216">
                  <c:v>1.8272885365288039E-2</c:v>
                </c:pt>
                <c:pt idx="2217">
                  <c:v>1.8266962232068584E-2</c:v>
                </c:pt>
                <c:pt idx="2218">
                  <c:v>1.8261048892157516E-2</c:v>
                </c:pt>
                <c:pt idx="2219">
                  <c:v>1.8255145345716928E-2</c:v>
                </c:pt>
                <c:pt idx="2220">
                  <c:v>1.8249251592503679E-2</c:v>
                </c:pt>
                <c:pt idx="2221">
                  <c:v>1.8243367632598817E-2</c:v>
                </c:pt>
                <c:pt idx="2222">
                  <c:v>1.8237493466002341E-2</c:v>
                </c:pt>
                <c:pt idx="2223">
                  <c:v>1.8231629092795298E-2</c:v>
                </c:pt>
                <c:pt idx="2224">
                  <c:v>1.8225774512896642E-2</c:v>
                </c:pt>
                <c:pt idx="2225">
                  <c:v>1.8219929726225326E-2</c:v>
                </c:pt>
                <c:pt idx="2226">
                  <c:v>1.8214094733024488E-2</c:v>
                </c:pt>
                <c:pt idx="2227">
                  <c:v>1.8208269533050991E-2</c:v>
                </c:pt>
                <c:pt idx="2228">
                  <c:v>1.8202454126466927E-2</c:v>
                </c:pt>
                <c:pt idx="2229">
                  <c:v>1.8196648513110203E-2</c:v>
                </c:pt>
                <c:pt idx="2230">
                  <c:v>1.8190852693061865E-2</c:v>
                </c:pt>
                <c:pt idx="2231">
                  <c:v>1.8185066666484007E-2</c:v>
                </c:pt>
                <c:pt idx="2232">
                  <c:v>1.8179290433133488E-2</c:v>
                </c:pt>
                <c:pt idx="2233">
                  <c:v>1.817352399301031E-2</c:v>
                </c:pt>
                <c:pt idx="2234">
                  <c:v>1.8167767346438657E-2</c:v>
                </c:pt>
                <c:pt idx="2235">
                  <c:v>1.8162020493013298E-2</c:v>
                </c:pt>
                <c:pt idx="2236">
                  <c:v>1.8156283432896325E-2</c:v>
                </c:pt>
                <c:pt idx="2237">
                  <c:v>1.8150556166168785E-2</c:v>
                </c:pt>
                <c:pt idx="2238">
                  <c:v>1.8144838692830678E-2</c:v>
                </c:pt>
                <c:pt idx="2239">
                  <c:v>1.8139131012638865E-2</c:v>
                </c:pt>
                <c:pt idx="2240">
                  <c:v>1.8133433125836484E-2</c:v>
                </c:pt>
                <c:pt idx="2241">
                  <c:v>1.812774503234249E-2</c:v>
                </c:pt>
                <c:pt idx="2242">
                  <c:v>1.8122066732156883E-2</c:v>
                </c:pt>
                <c:pt idx="2243">
                  <c:v>1.8116398225360708E-2</c:v>
                </c:pt>
                <c:pt idx="2244">
                  <c:v>1.8110739511710827E-2</c:v>
                </c:pt>
                <c:pt idx="2245">
                  <c:v>1.8105090591612472E-2</c:v>
                </c:pt>
                <c:pt idx="2246">
                  <c:v>1.809945146466041E-2</c:v>
                </c:pt>
                <c:pt idx="2247">
                  <c:v>1.8093822131016735E-2</c:v>
                </c:pt>
                <c:pt idx="2248">
                  <c:v>1.8088202590681446E-2</c:v>
                </c:pt>
                <c:pt idx="2249">
                  <c:v>1.8082592843816636E-2</c:v>
                </c:pt>
                <c:pt idx="2250">
                  <c:v>1.807699289009812E-2</c:v>
                </c:pt>
                <c:pt idx="2251">
                  <c:v>1.8071402729769037E-2</c:v>
                </c:pt>
                <c:pt idx="2252">
                  <c:v>1.8065822362748341E-2</c:v>
                </c:pt>
                <c:pt idx="2253">
                  <c:v>1.806025178903603E-2</c:v>
                </c:pt>
                <c:pt idx="2254">
                  <c:v>1.805469100855106E-2</c:v>
                </c:pt>
                <c:pt idx="2255">
                  <c:v>1.8049140021455523E-2</c:v>
                </c:pt>
                <c:pt idx="2256">
                  <c:v>1.8043598827668372E-2</c:v>
                </c:pt>
                <c:pt idx="2257">
                  <c:v>1.8038067427189608E-2</c:v>
                </c:pt>
                <c:pt idx="2258">
                  <c:v>1.8032545819938184E-2</c:v>
                </c:pt>
                <c:pt idx="2259">
                  <c:v>1.8027034006157239E-2</c:v>
                </c:pt>
                <c:pt idx="2260">
                  <c:v>1.8021531985603634E-2</c:v>
                </c:pt>
                <c:pt idx="2261">
                  <c:v>1.8016039758277369E-2</c:v>
                </c:pt>
                <c:pt idx="2262">
                  <c:v>1.8010557324259491E-2</c:v>
                </c:pt>
                <c:pt idx="2263">
                  <c:v>1.8005084683712091E-2</c:v>
                </c:pt>
                <c:pt idx="2264">
                  <c:v>1.7999621836310986E-2</c:v>
                </c:pt>
                <c:pt idx="2265">
                  <c:v>1.7994168782218267E-2</c:v>
                </c:pt>
                <c:pt idx="2266">
                  <c:v>1.7988725521514981E-2</c:v>
                </c:pt>
                <c:pt idx="2267">
                  <c:v>1.7983292054120081E-2</c:v>
                </c:pt>
                <c:pt idx="2268">
                  <c:v>1.7977868379952522E-2</c:v>
                </c:pt>
                <c:pt idx="2269">
                  <c:v>1.7972454499093349E-2</c:v>
                </c:pt>
                <c:pt idx="2270">
                  <c:v>1.7967050411704655E-2</c:v>
                </c:pt>
                <c:pt idx="2271">
                  <c:v>1.7961656117462255E-2</c:v>
                </c:pt>
                <c:pt idx="2272">
                  <c:v>1.7956271616447195E-2</c:v>
                </c:pt>
                <c:pt idx="2273">
                  <c:v>1.7950896908902614E-2</c:v>
                </c:pt>
                <c:pt idx="2274">
                  <c:v>1.7945531994504327E-2</c:v>
                </c:pt>
                <c:pt idx="2275">
                  <c:v>1.7940176873576519E-2</c:v>
                </c:pt>
                <c:pt idx="2276">
                  <c:v>1.7934831545795005E-2</c:v>
                </c:pt>
                <c:pt idx="2277">
                  <c:v>1.792949601148397E-2</c:v>
                </c:pt>
                <c:pt idx="2278">
                  <c:v>1.7924170270319228E-2</c:v>
                </c:pt>
                <c:pt idx="2279">
                  <c:v>1.7918854322462874E-2</c:v>
                </c:pt>
                <c:pt idx="2280">
                  <c:v>1.7913548167995952E-2</c:v>
                </c:pt>
                <c:pt idx="2281">
                  <c:v>1.790825180675637E-2</c:v>
                </c:pt>
                <c:pt idx="2282">
                  <c:v>1.7902965238825175E-2</c:v>
                </c:pt>
                <c:pt idx="2283">
                  <c:v>1.7897688464202366E-2</c:v>
                </c:pt>
                <c:pt idx="2284">
                  <c:v>1.7892421482887944E-2</c:v>
                </c:pt>
                <c:pt idx="2285">
                  <c:v>1.7887164294881908E-2</c:v>
                </c:pt>
                <c:pt idx="2286">
                  <c:v>1.7881916900184258E-2</c:v>
                </c:pt>
                <c:pt idx="2287">
                  <c:v>1.7876679298632903E-2</c:v>
                </c:pt>
                <c:pt idx="2288">
                  <c:v>1.7871451490552026E-2</c:v>
                </c:pt>
                <c:pt idx="2289">
                  <c:v>1.786623347569849E-2</c:v>
                </c:pt>
                <c:pt idx="2290">
                  <c:v>1.786102525415334E-2</c:v>
                </c:pt>
                <c:pt idx="2291">
                  <c:v>1.785582682583553E-2</c:v>
                </c:pt>
                <c:pt idx="2292">
                  <c:v>1.7850638190907153E-2</c:v>
                </c:pt>
                <c:pt idx="2293">
                  <c:v>1.7845459349206116E-2</c:v>
                </c:pt>
                <c:pt idx="2294">
                  <c:v>1.7840290300813466E-2</c:v>
                </c:pt>
                <c:pt idx="2295">
                  <c:v>1.7835131045729202E-2</c:v>
                </c:pt>
                <c:pt idx="2296">
                  <c:v>1.7829981583953325E-2</c:v>
                </c:pt>
                <c:pt idx="2297">
                  <c:v>1.7824841915485834E-2</c:v>
                </c:pt>
                <c:pt idx="2298">
                  <c:v>1.7819712040245683E-2</c:v>
                </c:pt>
                <c:pt idx="2299">
                  <c:v>1.7814591958313919E-2</c:v>
                </c:pt>
                <c:pt idx="2300">
                  <c:v>1.7809481669690541E-2</c:v>
                </c:pt>
                <c:pt idx="2301">
                  <c:v>1.7804381174294504E-2</c:v>
                </c:pt>
                <c:pt idx="2302">
                  <c:v>1.7799290472287899E-2</c:v>
                </c:pt>
                <c:pt idx="2303">
                  <c:v>1.7794209563508634E-2</c:v>
                </c:pt>
                <c:pt idx="2304">
                  <c:v>1.7789138448037756E-2</c:v>
                </c:pt>
                <c:pt idx="2305">
                  <c:v>1.7784077125794218E-2</c:v>
                </c:pt>
                <c:pt idx="2306">
                  <c:v>1.7779025596940112E-2</c:v>
                </c:pt>
                <c:pt idx="2307">
                  <c:v>1.7773983861313347E-2</c:v>
                </c:pt>
                <c:pt idx="2308">
                  <c:v>1.7768951918994969E-2</c:v>
                </c:pt>
                <c:pt idx="2309">
                  <c:v>1.776392976990393E-2</c:v>
                </c:pt>
                <c:pt idx="2310">
                  <c:v>1.7758917414202324E-2</c:v>
                </c:pt>
                <c:pt idx="2311">
                  <c:v>1.7753914851728059E-2</c:v>
                </c:pt>
                <c:pt idx="2312">
                  <c:v>1.7748922082481133E-2</c:v>
                </c:pt>
                <c:pt idx="2313">
                  <c:v>1.7743939106623641E-2</c:v>
                </c:pt>
                <c:pt idx="2314">
                  <c:v>1.7738965923993488E-2</c:v>
                </c:pt>
                <c:pt idx="2315">
                  <c:v>1.7734002534671722E-2</c:v>
                </c:pt>
                <c:pt idx="2316">
                  <c:v>1.7729048938577296E-2</c:v>
                </c:pt>
                <c:pt idx="2317">
                  <c:v>1.7724105135872303E-2</c:v>
                </c:pt>
                <c:pt idx="2318">
                  <c:v>1.7719171126394651E-2</c:v>
                </c:pt>
                <c:pt idx="2319">
                  <c:v>1.7714246910144338E-2</c:v>
                </c:pt>
                <c:pt idx="2320">
                  <c:v>1.7709332487202412E-2</c:v>
                </c:pt>
                <c:pt idx="2321">
                  <c:v>1.7704427857649918E-2</c:v>
                </c:pt>
                <c:pt idx="2322">
                  <c:v>1.7699533021324765E-2</c:v>
                </c:pt>
                <c:pt idx="2323">
                  <c:v>1.7694647978145905E-2</c:v>
                </c:pt>
                <c:pt idx="2324">
                  <c:v>1.7689772728437525E-2</c:v>
                </c:pt>
                <c:pt idx="2325">
                  <c:v>1.7684907271956485E-2</c:v>
                </c:pt>
                <c:pt idx="2326">
                  <c:v>1.7680051608621739E-2</c:v>
                </c:pt>
                <c:pt idx="2327">
                  <c:v>1.7675205738595379E-2</c:v>
                </c:pt>
                <c:pt idx="2328">
                  <c:v>1.7670369662039498E-2</c:v>
                </c:pt>
                <c:pt idx="2329">
                  <c:v>1.7665543378629911E-2</c:v>
                </c:pt>
                <c:pt idx="2330">
                  <c:v>1.7660726888447664E-2</c:v>
                </c:pt>
                <c:pt idx="2331">
                  <c:v>1.765592019165485E-2</c:v>
                </c:pt>
                <c:pt idx="2332">
                  <c:v>1.7651123288089376E-2</c:v>
                </c:pt>
                <c:pt idx="2333">
                  <c:v>1.7646336177832289E-2</c:v>
                </c:pt>
                <c:pt idx="2334">
                  <c:v>1.7641558860721496E-2</c:v>
                </c:pt>
                <c:pt idx="2335">
                  <c:v>1.7636791337081181E-2</c:v>
                </c:pt>
                <c:pt idx="2336">
                  <c:v>1.7632033606668207E-2</c:v>
                </c:pt>
                <c:pt idx="2337">
                  <c:v>1.7627285669401527E-2</c:v>
                </c:pt>
                <c:pt idx="2338">
                  <c:v>1.7622547525524279E-2</c:v>
                </c:pt>
                <c:pt idx="2339">
                  <c:v>1.7617819174874372E-2</c:v>
                </c:pt>
                <c:pt idx="2340">
                  <c:v>1.7613100617532851E-2</c:v>
                </c:pt>
                <c:pt idx="2341">
                  <c:v>1.7608391853337624E-2</c:v>
                </c:pt>
                <c:pt idx="2342">
                  <c:v>1.7603692882612876E-2</c:v>
                </c:pt>
                <c:pt idx="2343">
                  <c:v>1.7599003705115468E-2</c:v>
                </c:pt>
                <c:pt idx="2344">
                  <c:v>1.75943243208454E-2</c:v>
                </c:pt>
                <c:pt idx="2345">
                  <c:v>1.7589654729802673E-2</c:v>
                </c:pt>
                <c:pt idx="2346">
                  <c:v>1.7584994932149378E-2</c:v>
                </c:pt>
                <c:pt idx="2347">
                  <c:v>1.7579201718198233E-2</c:v>
                </c:pt>
                <c:pt idx="2348">
                  <c:v>1.7574565257659401E-2</c:v>
                </c:pt>
                <c:pt idx="2349">
                  <c:v>1.7569938591428524E-2</c:v>
                </c:pt>
                <c:pt idx="2350">
                  <c:v>1.756532171950561E-2</c:v>
                </c:pt>
                <c:pt idx="2351">
                  <c:v>1.756071464194468E-2</c:v>
                </c:pt>
                <c:pt idx="2352">
                  <c:v>1.7556117358745738E-2</c:v>
                </c:pt>
                <c:pt idx="2353">
                  <c:v>1.7551529869827741E-2</c:v>
                </c:pt>
                <c:pt idx="2354">
                  <c:v>1.7546952175244712E-2</c:v>
                </c:pt>
                <c:pt idx="2355">
                  <c:v>1.7542384274969645E-2</c:v>
                </c:pt>
                <c:pt idx="2356">
                  <c:v>1.7537826169056563E-2</c:v>
                </c:pt>
                <c:pt idx="2357">
                  <c:v>1.7533277857424423E-2</c:v>
                </c:pt>
                <c:pt idx="2358">
                  <c:v>1.7528739340127258E-2</c:v>
                </c:pt>
                <c:pt idx="2359">
                  <c:v>1.7524210617165064E-2</c:v>
                </c:pt>
                <c:pt idx="2360">
                  <c:v>1.7519691688537842E-2</c:v>
                </c:pt>
                <c:pt idx="2361">
                  <c:v>1.7512412754455697E-2</c:v>
                </c:pt>
                <c:pt idx="2362">
                  <c:v>1.7507918043294657E-2</c:v>
                </c:pt>
                <c:pt idx="2363">
                  <c:v>1.7503433125360957E-2</c:v>
                </c:pt>
                <c:pt idx="2364">
                  <c:v>1.7498958000654596E-2</c:v>
                </c:pt>
                <c:pt idx="2365">
                  <c:v>1.7494492669337669E-2</c:v>
                </c:pt>
                <c:pt idx="2366">
                  <c:v>1.7490037131167036E-2</c:v>
                </c:pt>
                <c:pt idx="2367">
                  <c:v>1.7485591386304788E-2</c:v>
                </c:pt>
                <c:pt idx="2368">
                  <c:v>1.7481155434669882E-2</c:v>
                </c:pt>
                <c:pt idx="2369">
                  <c:v>1.7476729276343361E-2</c:v>
                </c:pt>
                <c:pt idx="2370">
                  <c:v>1.7472312911244181E-2</c:v>
                </c:pt>
                <c:pt idx="2371">
                  <c:v>1.7467906339453387E-2</c:v>
                </c:pt>
                <c:pt idx="2372">
                  <c:v>1.7463509560889934E-2</c:v>
                </c:pt>
                <c:pt idx="2373">
                  <c:v>1.7459122575634867E-2</c:v>
                </c:pt>
                <c:pt idx="2374">
                  <c:v>1.7454745383688186E-2</c:v>
                </c:pt>
                <c:pt idx="2375">
                  <c:v>1.7450377984806753E-2</c:v>
                </c:pt>
                <c:pt idx="2376">
                  <c:v>1.7446020379314753E-2</c:v>
                </c:pt>
                <c:pt idx="2377">
                  <c:v>1.7441672567050093E-2</c:v>
                </c:pt>
                <c:pt idx="2378">
                  <c:v>1.7437334548012773E-2</c:v>
                </c:pt>
                <c:pt idx="2379">
                  <c:v>1.7433006322364886E-2</c:v>
                </c:pt>
                <c:pt idx="2380">
                  <c:v>1.7428687889944339E-2</c:v>
                </c:pt>
                <c:pt idx="2381">
                  <c:v>1.7424379250670086E-2</c:v>
                </c:pt>
                <c:pt idx="2382">
                  <c:v>1.7420080404704219E-2</c:v>
                </c:pt>
                <c:pt idx="2383">
                  <c:v>1.7415791352046739E-2</c:v>
                </c:pt>
                <c:pt idx="2384">
                  <c:v>1.7411512092616599E-2</c:v>
                </c:pt>
                <c:pt idx="2385">
                  <c:v>1.7407242626413799E-2</c:v>
                </c:pt>
                <c:pt idx="2386">
                  <c:v>1.7402982953519386E-2</c:v>
                </c:pt>
                <c:pt idx="2387">
                  <c:v>1.7398733073852313E-2</c:v>
                </c:pt>
                <c:pt idx="2388">
                  <c:v>1.739449298741258E-2</c:v>
                </c:pt>
                <c:pt idx="2389">
                  <c:v>1.7390262694281233E-2</c:v>
                </c:pt>
                <c:pt idx="2390">
                  <c:v>1.7386042194377227E-2</c:v>
                </c:pt>
                <c:pt idx="2391">
                  <c:v>1.7381831487862653E-2</c:v>
                </c:pt>
                <c:pt idx="2392">
                  <c:v>1.7377630574413327E-2</c:v>
                </c:pt>
                <c:pt idx="2393">
                  <c:v>1.7373439454272388E-2</c:v>
                </c:pt>
                <c:pt idx="2394">
                  <c:v>1.7369258127439835E-2</c:v>
                </c:pt>
                <c:pt idx="2395">
                  <c:v>1.7365086593834622E-2</c:v>
                </c:pt>
                <c:pt idx="2396">
                  <c:v>1.736092485345675E-2</c:v>
                </c:pt>
                <c:pt idx="2397">
                  <c:v>1.7356772906306217E-2</c:v>
                </c:pt>
                <c:pt idx="2398">
                  <c:v>1.7352630752464071E-2</c:v>
                </c:pt>
                <c:pt idx="2399">
                  <c:v>1.7348498391849265E-2</c:v>
                </c:pt>
                <c:pt idx="2400">
                  <c:v>1.73443758244618E-2</c:v>
                </c:pt>
                <c:pt idx="2401">
                  <c:v>1.734026305038272E-2</c:v>
                </c:pt>
                <c:pt idx="2402">
                  <c:v>1.7336160069530981E-2</c:v>
                </c:pt>
                <c:pt idx="2403">
                  <c:v>1.7332066881987629E-2</c:v>
                </c:pt>
                <c:pt idx="2404">
                  <c:v>1.732798348759057E-2</c:v>
                </c:pt>
                <c:pt idx="2405">
                  <c:v>1.7323909886501898E-2</c:v>
                </c:pt>
                <c:pt idx="2406">
                  <c:v>1.7319846078721612E-2</c:v>
                </c:pt>
                <c:pt idx="2407">
                  <c:v>1.7315792064087621E-2</c:v>
                </c:pt>
                <c:pt idx="2408">
                  <c:v>1.7311747842680969E-2</c:v>
                </c:pt>
                <c:pt idx="2409">
                  <c:v>1.730771341466375E-2</c:v>
                </c:pt>
                <c:pt idx="2410">
                  <c:v>1.7303688779873871E-2</c:v>
                </c:pt>
                <c:pt idx="2411">
                  <c:v>1.729967393814924E-2</c:v>
                </c:pt>
                <c:pt idx="2412">
                  <c:v>1.7295668889814042E-2</c:v>
                </c:pt>
                <c:pt idx="2413">
                  <c:v>1.729167363478723E-2</c:v>
                </c:pt>
                <c:pt idx="2414">
                  <c:v>1.7287688172906712E-2</c:v>
                </c:pt>
                <c:pt idx="2415">
                  <c:v>1.7283712504334581E-2</c:v>
                </c:pt>
                <c:pt idx="2416">
                  <c:v>1.7279746628989789E-2</c:v>
                </c:pt>
                <c:pt idx="2417">
                  <c:v>1.7275790546953385E-2</c:v>
                </c:pt>
                <c:pt idx="2418">
                  <c:v>1.7271844257982227E-2</c:v>
                </c:pt>
                <c:pt idx="2419">
                  <c:v>1.7267907762319457E-2</c:v>
                </c:pt>
                <c:pt idx="2420">
                  <c:v>1.7263981060046119E-2</c:v>
                </c:pt>
                <c:pt idx="2421">
                  <c:v>1.7260064150919074E-2</c:v>
                </c:pt>
                <c:pt idx="2422">
                  <c:v>1.725615703501937E-2</c:v>
                </c:pt>
                <c:pt idx="2423">
                  <c:v>1.7252259712428053E-2</c:v>
                </c:pt>
                <c:pt idx="2424">
                  <c:v>1.7248372183064076E-2</c:v>
                </c:pt>
                <c:pt idx="2425">
                  <c:v>1.7244494446846392E-2</c:v>
                </c:pt>
                <c:pt idx="2426">
                  <c:v>1.7240626503937095E-2</c:v>
                </c:pt>
                <c:pt idx="2427">
                  <c:v>1.7236768354417231E-2</c:v>
                </c:pt>
                <c:pt idx="2428">
                  <c:v>1.7232919997881568E-2</c:v>
                </c:pt>
                <c:pt idx="2429">
                  <c:v>1.7229081434735338E-2</c:v>
                </c:pt>
                <c:pt idx="2430">
                  <c:v>1.7225252664816448E-2</c:v>
                </c:pt>
                <c:pt idx="2431">
                  <c:v>1.7221433688205945E-2</c:v>
                </c:pt>
                <c:pt idx="2432">
                  <c:v>1.7217624504660689E-2</c:v>
                </c:pt>
                <c:pt idx="2433">
                  <c:v>1.7213825114504866E-2</c:v>
                </c:pt>
                <c:pt idx="2434">
                  <c:v>1.7210035517576383E-2</c:v>
                </c:pt>
                <c:pt idx="2435">
                  <c:v>1.720625571387524E-2</c:v>
                </c:pt>
                <c:pt idx="2436">
                  <c:v>1.7202485703401438E-2</c:v>
                </c:pt>
                <c:pt idx="2437">
                  <c:v>1.7198725486154975E-2</c:v>
                </c:pt>
                <c:pt idx="2438">
                  <c:v>1.71949750622169E-2</c:v>
                </c:pt>
                <c:pt idx="2439">
                  <c:v>1.7191234431425118E-2</c:v>
                </c:pt>
                <c:pt idx="2440">
                  <c:v>1.7187503593860676E-2</c:v>
                </c:pt>
                <c:pt idx="2441">
                  <c:v>1.718378254960462E-2</c:v>
                </c:pt>
                <c:pt idx="2442">
                  <c:v>1.7180071298575905E-2</c:v>
                </c:pt>
                <c:pt idx="2443">
                  <c:v>1.7176369840855576E-2</c:v>
                </c:pt>
                <c:pt idx="2444">
                  <c:v>1.7172678176200495E-2</c:v>
                </c:pt>
                <c:pt idx="2445">
                  <c:v>1.7168996305015893E-2</c:v>
                </c:pt>
                <c:pt idx="2446">
                  <c:v>1.7165324226977585E-2</c:v>
                </c:pt>
                <c:pt idx="2447">
                  <c:v>1.7161661942085571E-2</c:v>
                </c:pt>
                <c:pt idx="2448">
                  <c:v>1.7158009450420897E-2</c:v>
                </c:pt>
                <c:pt idx="2449">
                  <c:v>1.7154366752064609E-2</c:v>
                </c:pt>
                <c:pt idx="2450">
                  <c:v>1.7150733846935662E-2</c:v>
                </c:pt>
                <c:pt idx="2451">
                  <c:v>1.7147110735034055E-2</c:v>
                </c:pt>
                <c:pt idx="2452">
                  <c:v>1.7143497416440834E-2</c:v>
                </c:pt>
                <c:pt idx="2453">
                  <c:v>1.7139893891074953E-2</c:v>
                </c:pt>
                <c:pt idx="2454">
                  <c:v>1.713630015877432E-2</c:v>
                </c:pt>
                <c:pt idx="2455">
                  <c:v>1.713271621986312E-2</c:v>
                </c:pt>
                <c:pt idx="2456">
                  <c:v>1.712914207417926E-2</c:v>
                </c:pt>
                <c:pt idx="2457">
                  <c:v>1.712557772172274E-2</c:v>
                </c:pt>
                <c:pt idx="2458">
                  <c:v>1.7122023162412514E-2</c:v>
                </c:pt>
                <c:pt idx="2459">
                  <c:v>1.7118478396491721E-2</c:v>
                </c:pt>
                <c:pt idx="2460">
                  <c:v>1.7114943423717222E-2</c:v>
                </c:pt>
                <c:pt idx="2461">
                  <c:v>1.7111418244170062E-2</c:v>
                </c:pt>
                <c:pt idx="2462">
                  <c:v>1.7107902857850243E-2</c:v>
                </c:pt>
                <c:pt idx="2463">
                  <c:v>1.7104397264676718E-2</c:v>
                </c:pt>
                <c:pt idx="2464">
                  <c:v>1.7100901464892626E-2</c:v>
                </c:pt>
                <c:pt idx="2465">
                  <c:v>1.7097415458254828E-2</c:v>
                </c:pt>
                <c:pt idx="2466">
                  <c:v>1.7093939244844369E-2</c:v>
                </c:pt>
                <c:pt idx="2467">
                  <c:v>1.7090472824742298E-2</c:v>
                </c:pt>
                <c:pt idx="2468">
                  <c:v>1.7087016197948612E-2</c:v>
                </c:pt>
                <c:pt idx="2469">
                  <c:v>1.7083569364220175E-2</c:v>
                </c:pt>
                <c:pt idx="2470">
                  <c:v>1.7080132323719077E-2</c:v>
                </c:pt>
                <c:pt idx="2471">
                  <c:v>1.7076705076607412E-2</c:v>
                </c:pt>
                <c:pt idx="2472">
                  <c:v>1.7073287622560995E-2</c:v>
                </c:pt>
                <c:pt idx="2473">
                  <c:v>1.7069879961741918E-2</c:v>
                </c:pt>
                <c:pt idx="2474">
                  <c:v>1.7066482094312274E-2</c:v>
                </c:pt>
                <c:pt idx="2475">
                  <c:v>1.7063094020028924E-2</c:v>
                </c:pt>
                <c:pt idx="2476">
                  <c:v>1.7059715738891867E-2</c:v>
                </c:pt>
                <c:pt idx="2477">
                  <c:v>1.7056347251144244E-2</c:v>
                </c:pt>
                <c:pt idx="2478">
                  <c:v>1.7052988556461868E-2</c:v>
                </c:pt>
                <c:pt idx="2479">
                  <c:v>1.7049639655087878E-2</c:v>
                </c:pt>
                <c:pt idx="2480">
                  <c:v>1.7046300546941229E-2</c:v>
                </c:pt>
                <c:pt idx="2481">
                  <c:v>1.7042971232102966E-2</c:v>
                </c:pt>
                <c:pt idx="2482">
                  <c:v>1.7039651710410997E-2</c:v>
                </c:pt>
                <c:pt idx="2483">
                  <c:v>1.7036341981865322E-2</c:v>
                </c:pt>
                <c:pt idx="2484">
                  <c:v>1.7033042046628033E-2</c:v>
                </c:pt>
                <c:pt idx="2485">
                  <c:v>1.7029751904618085E-2</c:v>
                </c:pt>
                <c:pt idx="2486">
                  <c:v>1.7026471555916523E-2</c:v>
                </c:pt>
                <c:pt idx="2487">
                  <c:v>1.7023201000280208E-2</c:v>
                </c:pt>
                <c:pt idx="2488">
                  <c:v>1.7019940238114373E-2</c:v>
                </c:pt>
                <c:pt idx="2489">
                  <c:v>1.7016689268851692E-2</c:v>
                </c:pt>
                <c:pt idx="2490">
                  <c:v>1.7013448092978445E-2</c:v>
                </c:pt>
                <c:pt idx="2491">
                  <c:v>1.7010221343667364E-2</c:v>
                </c:pt>
                <c:pt idx="2492">
                  <c:v>1.7007015077425969E-2</c:v>
                </c:pt>
                <c:pt idx="2493">
                  <c:v>1.7003829330562992E-2</c:v>
                </c:pt>
                <c:pt idx="2494">
                  <c:v>1.7000664102916341E-2</c:v>
                </c:pt>
                <c:pt idx="2495">
                  <c:v>1.6997519394729155E-2</c:v>
                </c:pt>
                <c:pt idx="2496">
                  <c:v>1.6994395206001434E-2</c:v>
                </c:pt>
                <c:pt idx="2497">
                  <c:v>1.6991291536733177E-2</c:v>
                </c:pt>
                <c:pt idx="2498">
                  <c:v>1.6988208386681247E-2</c:v>
                </c:pt>
                <c:pt idx="2499">
                  <c:v>1.6985145756088782E-2</c:v>
                </c:pt>
                <c:pt idx="2500">
                  <c:v>1.6982103644955782E-2</c:v>
                </c:pt>
                <c:pt idx="2501">
                  <c:v>1.6979082053039107E-2</c:v>
                </c:pt>
                <c:pt idx="2502">
                  <c:v>1.6976080980662944E-2</c:v>
                </c:pt>
                <c:pt idx="2503">
                  <c:v>1.6972676309398027E-2</c:v>
                </c:pt>
                <c:pt idx="2504">
                  <c:v>1.6969719207141631E-2</c:v>
                </c:pt>
                <c:pt idx="2505">
                  <c:v>1.6966782624182608E-2</c:v>
                </c:pt>
                <c:pt idx="2506">
                  <c:v>1.6963866560602003E-2</c:v>
                </c:pt>
                <c:pt idx="2507">
                  <c:v>1.6960971016399817E-2</c:v>
                </c:pt>
                <c:pt idx="2508">
                  <c:v>1.6958095991738142E-2</c:v>
                </c:pt>
                <c:pt idx="2509">
                  <c:v>1.695524148637384E-2</c:v>
                </c:pt>
                <c:pt idx="2510">
                  <c:v>1.6952407500387956E-2</c:v>
                </c:pt>
                <c:pt idx="2511">
                  <c:v>1.6949594033780491E-2</c:v>
                </c:pt>
                <c:pt idx="2512">
                  <c:v>1.6946801086470398E-2</c:v>
                </c:pt>
                <c:pt idx="2513">
                  <c:v>1.6944028658700816E-2</c:v>
                </c:pt>
                <c:pt idx="2514">
                  <c:v>1.694127675014756E-2</c:v>
                </c:pt>
                <c:pt idx="2515">
                  <c:v>1.6938545361134816E-2</c:v>
                </c:pt>
                <c:pt idx="2516">
                  <c:v>1.6935834491419444E-2</c:v>
                </c:pt>
                <c:pt idx="2517">
                  <c:v>1.693314414108249E-2</c:v>
                </c:pt>
                <c:pt idx="2518">
                  <c:v>1.6930474310042909E-2</c:v>
                </c:pt>
                <c:pt idx="2519">
                  <c:v>1.6927824998624885E-2</c:v>
                </c:pt>
                <c:pt idx="2520">
                  <c:v>1.6925196206423188E-2</c:v>
                </c:pt>
                <c:pt idx="2521">
                  <c:v>1.6922587933599909E-2</c:v>
                </c:pt>
                <c:pt idx="2522">
                  <c:v>1.6920000180155048E-2</c:v>
                </c:pt>
                <c:pt idx="2523">
                  <c:v>1.6917432946169653E-2</c:v>
                </c:pt>
                <c:pt idx="2524">
                  <c:v>1.6914886231400583E-2</c:v>
                </c:pt>
                <c:pt idx="2525">
                  <c:v>1.6912360036172025E-2</c:v>
                </c:pt>
                <c:pt idx="2526">
                  <c:v>1.6909854360321885E-2</c:v>
                </c:pt>
                <c:pt idx="2527">
                  <c:v>1.6907369203688072E-2</c:v>
                </c:pt>
                <c:pt idx="2528">
                  <c:v>1.6904904566513723E-2</c:v>
                </c:pt>
                <c:pt idx="2529">
                  <c:v>1.6902460448798839E-2</c:v>
                </c:pt>
                <c:pt idx="2530">
                  <c:v>1.6900036850462374E-2</c:v>
                </c:pt>
                <c:pt idx="2531">
                  <c:v>1.6897633771342235E-2</c:v>
                </c:pt>
                <c:pt idx="2532">
                  <c:v>1.6895251211681561E-2</c:v>
                </c:pt>
                <c:pt idx="2533">
                  <c:v>1.6892889171399306E-2</c:v>
                </c:pt>
                <c:pt idx="2534">
                  <c:v>1.6890547650495469E-2</c:v>
                </c:pt>
                <c:pt idx="2535">
                  <c:v>1.6888226648889004E-2</c:v>
                </c:pt>
                <c:pt idx="2536">
                  <c:v>1.6885926166742005E-2</c:v>
                </c:pt>
                <c:pt idx="2537">
                  <c:v>1.688364620405447E-2</c:v>
                </c:pt>
                <c:pt idx="2538">
                  <c:v>1.6881386760583261E-2</c:v>
                </c:pt>
                <c:pt idx="2539">
                  <c:v>1.6879147836490471E-2</c:v>
                </c:pt>
                <c:pt idx="2540">
                  <c:v>1.6876929431857146E-2</c:v>
                </c:pt>
                <c:pt idx="2541">
                  <c:v>1.6874731546521193E-2</c:v>
                </c:pt>
                <c:pt idx="2542">
                  <c:v>1.6872554180644705E-2</c:v>
                </c:pt>
                <c:pt idx="2543">
                  <c:v>1.6870397333984544E-2</c:v>
                </c:pt>
                <c:pt idx="2544">
                  <c:v>1.6868261006864893E-2</c:v>
                </c:pt>
                <c:pt idx="2545">
                  <c:v>1.6866145198961568E-2</c:v>
                </c:pt>
                <c:pt idx="2546">
                  <c:v>1.6864049910517709E-2</c:v>
                </c:pt>
                <c:pt idx="2547">
                  <c:v>1.6861975141371222E-2</c:v>
                </c:pt>
                <c:pt idx="2548">
                  <c:v>1.6859920891846292E-2</c:v>
                </c:pt>
                <c:pt idx="2549">
                  <c:v>1.6857887161375595E-2</c:v>
                </c:pt>
                <c:pt idx="2550">
                  <c:v>1.685587395044541E-2</c:v>
                </c:pt>
                <c:pt idx="2551">
                  <c:v>1.6853881258812597E-2</c:v>
                </c:pt>
                <c:pt idx="2552">
                  <c:v>1.6851909086558203E-2</c:v>
                </c:pt>
                <c:pt idx="2553">
                  <c:v>1.6849957433601181E-2</c:v>
                </c:pt>
                <c:pt idx="2554">
                  <c:v>1.6848026300103625E-2</c:v>
                </c:pt>
                <c:pt idx="2555">
                  <c:v>1.6846115685984486E-2</c:v>
                </c:pt>
                <c:pt idx="2556">
                  <c:v>1.6844225591243767E-2</c:v>
                </c:pt>
                <c:pt idx="2557">
                  <c:v>1.6842356015719373E-2</c:v>
                </c:pt>
                <c:pt idx="2558">
                  <c:v>1.6840506959735491E-2</c:v>
                </c:pt>
                <c:pt idx="2559">
                  <c:v>1.6838678423048981E-2</c:v>
                </c:pt>
                <c:pt idx="2560">
                  <c:v>1.6836870405659843E-2</c:v>
                </c:pt>
                <c:pt idx="2561">
                  <c:v>1.683508290773017E-2</c:v>
                </c:pt>
                <c:pt idx="2562">
                  <c:v>1.6833315929178916E-2</c:v>
                </c:pt>
                <c:pt idx="2563">
                  <c:v>1.6831569469925034E-2</c:v>
                </c:pt>
                <c:pt idx="2564">
                  <c:v>1.6829843529968525E-2</c:v>
                </c:pt>
                <c:pt idx="2565">
                  <c:v>1.682813810947148E-2</c:v>
                </c:pt>
                <c:pt idx="2566">
                  <c:v>1.68264532084339E-2</c:v>
                </c:pt>
                <c:pt idx="2567">
                  <c:v>1.6824788826612647E-2</c:v>
                </c:pt>
                <c:pt idx="2568">
                  <c:v>1.6823144964088765E-2</c:v>
                </c:pt>
                <c:pt idx="2569">
                  <c:v>1.6821521621105395E-2</c:v>
                </c:pt>
                <c:pt idx="2570">
                  <c:v>1.6819918797419398E-2</c:v>
                </c:pt>
                <c:pt idx="2571">
                  <c:v>1.6818336493030772E-2</c:v>
                </c:pt>
                <c:pt idx="2572">
                  <c:v>1.6816774708101612E-2</c:v>
                </c:pt>
                <c:pt idx="2573">
                  <c:v>1.6815233442469824E-2</c:v>
                </c:pt>
                <c:pt idx="2574">
                  <c:v>1.6813712696216454E-2</c:v>
                </c:pt>
                <c:pt idx="2575">
                  <c:v>1.6812212469260457E-2</c:v>
                </c:pt>
                <c:pt idx="2576">
                  <c:v>1.6810732761844971E-2</c:v>
                </c:pt>
                <c:pt idx="2577">
                  <c:v>1.6809273573645811E-2</c:v>
                </c:pt>
                <c:pt idx="2578">
                  <c:v>1.680783490482507E-2</c:v>
                </c:pt>
                <c:pt idx="2579">
                  <c:v>1.6806416755301701E-2</c:v>
                </c:pt>
                <c:pt idx="2580">
                  <c:v>1.6805019125237797E-2</c:v>
                </c:pt>
                <c:pt idx="2581">
                  <c:v>1.6803642014552311E-2</c:v>
                </c:pt>
                <c:pt idx="2582">
                  <c:v>1.6802285423083152E-2</c:v>
                </c:pt>
                <c:pt idx="2583">
                  <c:v>1.6800949351073458E-2</c:v>
                </c:pt>
                <c:pt idx="2584">
                  <c:v>1.6799633798442182E-2</c:v>
                </c:pt>
                <c:pt idx="2585">
                  <c:v>1.6798338765108278E-2</c:v>
                </c:pt>
                <c:pt idx="2586">
                  <c:v>1.6797064251152793E-2</c:v>
                </c:pt>
                <c:pt idx="2587">
                  <c:v>1.6795810256656774E-2</c:v>
                </c:pt>
                <c:pt idx="2588">
                  <c:v>1.679457678137708E-2</c:v>
                </c:pt>
                <c:pt idx="2589">
                  <c:v>1.6793363825475804E-2</c:v>
                </c:pt>
                <c:pt idx="2590">
                  <c:v>1.6792171388952948E-2</c:v>
                </c:pt>
                <c:pt idx="2591">
                  <c:v>1.6790999471889556E-2</c:v>
                </c:pt>
                <c:pt idx="2592">
                  <c:v>1.678984807404249E-2</c:v>
                </c:pt>
                <c:pt idx="2593">
                  <c:v>1.6788717195573843E-2</c:v>
                </c:pt>
                <c:pt idx="2594">
                  <c:v>1.6787606836483615E-2</c:v>
                </c:pt>
                <c:pt idx="2595">
                  <c:v>1.6786516996771805E-2</c:v>
                </c:pt>
                <c:pt idx="2596">
                  <c:v>1.6785447676357368E-2</c:v>
                </c:pt>
                <c:pt idx="2597">
                  <c:v>1.6784398875321349E-2</c:v>
                </c:pt>
                <c:pt idx="2598">
                  <c:v>1.6783370593663749E-2</c:v>
                </c:pt>
                <c:pt idx="2599">
                  <c:v>1.6782362831303521E-2</c:v>
                </c:pt>
                <c:pt idx="2600">
                  <c:v>1.6781375588321712E-2</c:v>
                </c:pt>
                <c:pt idx="2601">
                  <c:v>1.6780408864718321E-2</c:v>
                </c:pt>
                <c:pt idx="2602">
                  <c:v>1.6779462660574396E-2</c:v>
                </c:pt>
                <c:pt idx="2603">
                  <c:v>1.6778536975646796E-2</c:v>
                </c:pt>
                <c:pt idx="2604">
                  <c:v>1.6777631810016569E-2</c:v>
                </c:pt>
                <c:pt idx="2605">
                  <c:v>1.6776747163926853E-2</c:v>
                </c:pt>
                <c:pt idx="2606">
                  <c:v>1.6775883037134509E-2</c:v>
                </c:pt>
                <c:pt idx="2607">
                  <c:v>1.6774920589289755E-2</c:v>
                </c:pt>
                <c:pt idx="2608">
                  <c:v>1.6774100432536132E-2</c:v>
                </c:pt>
                <c:pt idx="2609">
                  <c:v>1.6773300795079882E-2</c:v>
                </c:pt>
                <c:pt idx="2610">
                  <c:v>1.6772521676921004E-2</c:v>
                </c:pt>
                <c:pt idx="2611">
                  <c:v>1.6771763078221591E-2</c:v>
                </c:pt>
                <c:pt idx="2612">
                  <c:v>1.6771024998900597E-2</c:v>
                </c:pt>
                <c:pt idx="2613">
                  <c:v>1.6770307438795928E-2</c:v>
                </c:pt>
                <c:pt idx="2614">
                  <c:v>1.6769610398150725E-2</c:v>
                </c:pt>
                <c:pt idx="2615">
                  <c:v>1.6768933876802894E-2</c:v>
                </c:pt>
                <c:pt idx="2616">
                  <c:v>1.6768277874914528E-2</c:v>
                </c:pt>
                <c:pt idx="2617">
                  <c:v>1.6767642392242488E-2</c:v>
                </c:pt>
                <c:pt idx="2618">
                  <c:v>1.6767027428948866E-2</c:v>
                </c:pt>
                <c:pt idx="2619">
                  <c:v>1.676643298511471E-2</c:v>
                </c:pt>
                <c:pt idx="2620">
                  <c:v>1.6765859060577926E-2</c:v>
                </c:pt>
                <c:pt idx="2621">
                  <c:v>1.6765305655338514E-2</c:v>
                </c:pt>
                <c:pt idx="2622">
                  <c:v>1.6766164789209892E-2</c:v>
                </c:pt>
                <c:pt idx="2623">
                  <c:v>1.67642604029139E-2</c:v>
                </c:pt>
                <c:pt idx="2624">
                  <c:v>1.6763768555809744E-2</c:v>
                </c:pt>
                <c:pt idx="2625">
                  <c:v>1.676329722800296E-2</c:v>
                </c:pt>
                <c:pt idx="2626">
                  <c:v>1.6762846419574595E-2</c:v>
                </c:pt>
                <c:pt idx="2627">
                  <c:v>1.6762416130443603E-2</c:v>
                </c:pt>
                <c:pt idx="2628">
                  <c:v>1.6762006360772075E-2</c:v>
                </c:pt>
                <c:pt idx="2629">
                  <c:v>1.6761617110397919E-2</c:v>
                </c:pt>
                <c:pt idx="2630">
                  <c:v>1.6761248379321136E-2</c:v>
                </c:pt>
                <c:pt idx="2631">
                  <c:v>1.6760900167622772E-2</c:v>
                </c:pt>
                <c:pt idx="2632">
                  <c:v>1.6760572475383873E-2</c:v>
                </c:pt>
                <c:pt idx="2633">
                  <c:v>1.6760265302361299E-2</c:v>
                </c:pt>
                <c:pt idx="2634">
                  <c:v>1.6759978648636098E-2</c:v>
                </c:pt>
                <c:pt idx="2635">
                  <c:v>1.6759712514370362E-2</c:v>
                </c:pt>
                <c:pt idx="2636">
                  <c:v>1.6759466899401998E-2</c:v>
                </c:pt>
                <c:pt idx="2637">
                  <c:v>1.6759241803893099E-2</c:v>
                </c:pt>
                <c:pt idx="2638">
                  <c:v>1.6759037227681572E-2</c:v>
                </c:pt>
                <c:pt idx="2639">
                  <c:v>1.6758853170848464E-2</c:v>
                </c:pt>
                <c:pt idx="2640">
                  <c:v>1.6758689633312729E-2</c:v>
                </c:pt>
                <c:pt idx="2641">
                  <c:v>1.6758546615074366E-2</c:v>
                </c:pt>
                <c:pt idx="2642">
                  <c:v>1.6758424116214421E-2</c:v>
                </c:pt>
                <c:pt idx="2643">
                  <c:v>1.6758322136813941E-2</c:v>
                </c:pt>
                <c:pt idx="2644">
                  <c:v>1.6758240676710834E-2</c:v>
                </c:pt>
                <c:pt idx="2645">
                  <c:v>1.6758179735905099E-2</c:v>
                </c:pt>
                <c:pt idx="2646">
                  <c:v>1.6758139314477782E-2</c:v>
                </c:pt>
                <c:pt idx="2647">
                  <c:v>1.6758119412428885E-2</c:v>
                </c:pt>
                <c:pt idx="2648">
                  <c:v>1.6758120029677359E-2</c:v>
                </c:pt>
                <c:pt idx="2649">
                  <c:v>1.6758141166304252E-2</c:v>
                </c:pt>
                <c:pt idx="2650">
                  <c:v>1.6758182822309564E-2</c:v>
                </c:pt>
                <c:pt idx="2651">
                  <c:v>1.6758244997693295E-2</c:v>
                </c:pt>
                <c:pt idx="2652">
                  <c:v>1.6758327692293351E-2</c:v>
                </c:pt>
                <c:pt idx="2653">
                  <c:v>1.6758430906352872E-2</c:v>
                </c:pt>
                <c:pt idx="2654">
                  <c:v>1.6758554639790813E-2</c:v>
                </c:pt>
                <c:pt idx="2655">
                  <c:v>1.6758698892526125E-2</c:v>
                </c:pt>
                <c:pt idx="2656">
                  <c:v>1.675886366455881E-2</c:v>
                </c:pt>
                <c:pt idx="2657">
                  <c:v>1.6759048956050959E-2</c:v>
                </c:pt>
                <c:pt idx="2658">
                  <c:v>1.6759254766840481E-2</c:v>
                </c:pt>
                <c:pt idx="2659">
                  <c:v>1.6760319224045826E-2</c:v>
                </c:pt>
                <c:pt idx="2660">
                  <c:v>1.6760571959416236E-2</c:v>
                </c:pt>
                <c:pt idx="2661">
                  <c:v>1.6760845216029129E-2</c:v>
                </c:pt>
                <c:pt idx="2662">
                  <c:v>1.6761138993911517E-2</c:v>
                </c:pt>
                <c:pt idx="2663">
                  <c:v>1.6761453292982363E-2</c:v>
                </c:pt>
                <c:pt idx="2664">
                  <c:v>1.6761788113268672E-2</c:v>
                </c:pt>
                <c:pt idx="2665">
                  <c:v>1.6762143454824484E-2</c:v>
                </c:pt>
                <c:pt idx="2666">
                  <c:v>1.6762519317622775E-2</c:v>
                </c:pt>
                <c:pt idx="2667">
                  <c:v>1.6762915701636537E-2</c:v>
                </c:pt>
                <c:pt idx="2668">
                  <c:v>1.6763332606919795E-2</c:v>
                </c:pt>
                <c:pt idx="2669">
                  <c:v>1.6763770033418522E-2</c:v>
                </c:pt>
                <c:pt idx="2670">
                  <c:v>1.6764227981159729E-2</c:v>
                </c:pt>
                <c:pt idx="2671">
                  <c:v>1.6764706450143423E-2</c:v>
                </c:pt>
                <c:pt idx="2672">
                  <c:v>1.6764655413895602E-2</c:v>
                </c:pt>
                <c:pt idx="2673">
                  <c:v>1.676518367160873E-2</c:v>
                </c:pt>
                <c:pt idx="2674">
                  <c:v>1.6765732448700277E-2</c:v>
                </c:pt>
                <c:pt idx="2675">
                  <c:v>1.6766301745170242E-2</c:v>
                </c:pt>
                <c:pt idx="2676">
                  <c:v>1.676689156093758E-2</c:v>
                </c:pt>
                <c:pt idx="2677">
                  <c:v>1.6767501896083337E-2</c:v>
                </c:pt>
                <c:pt idx="2678">
                  <c:v>1.6768132750607512E-2</c:v>
                </c:pt>
                <c:pt idx="2679">
                  <c:v>1.6768784124510105E-2</c:v>
                </c:pt>
                <c:pt idx="2680">
                  <c:v>1.6769456017710072E-2</c:v>
                </c:pt>
                <c:pt idx="2681">
                  <c:v>1.677014843020741E-2</c:v>
                </c:pt>
                <c:pt idx="2682">
                  <c:v>1.6770861362164213E-2</c:v>
                </c:pt>
                <c:pt idx="2683">
                  <c:v>1.6771594813499435E-2</c:v>
                </c:pt>
                <c:pt idx="2684">
                  <c:v>1.6772348784050983E-2</c:v>
                </c:pt>
                <c:pt idx="2685">
                  <c:v>1.6773123274061996E-2</c:v>
                </c:pt>
                <c:pt idx="2686">
                  <c:v>1.6773918283289335E-2</c:v>
                </c:pt>
                <c:pt idx="2687">
                  <c:v>1.6774733812057185E-2</c:v>
                </c:pt>
                <c:pt idx="2688">
                  <c:v>1.6775569860041362E-2</c:v>
                </c:pt>
                <c:pt idx="2689">
                  <c:v>1.6776426427485003E-2</c:v>
                </c:pt>
                <c:pt idx="2690">
                  <c:v>1.677730351414497E-2</c:v>
                </c:pt>
                <c:pt idx="2691">
                  <c:v>1.6778201120264402E-2</c:v>
                </c:pt>
                <c:pt idx="2692">
                  <c:v>1.6779119245681207E-2</c:v>
                </c:pt>
                <c:pt idx="2693">
                  <c:v>1.6780057890557476E-2</c:v>
                </c:pt>
                <c:pt idx="2694">
                  <c:v>1.6781017054731118E-2</c:v>
                </c:pt>
                <c:pt idx="2695">
                  <c:v>1.6781996738121085E-2</c:v>
                </c:pt>
                <c:pt idx="2696">
                  <c:v>1.6782996941132611E-2</c:v>
                </c:pt>
                <c:pt idx="2697">
                  <c:v>1.6784017663360462E-2</c:v>
                </c:pt>
                <c:pt idx="2698">
                  <c:v>1.6785058904966732E-2</c:v>
                </c:pt>
                <c:pt idx="2699">
                  <c:v>1.6786120665870374E-2</c:v>
                </c:pt>
                <c:pt idx="2700">
                  <c:v>1.6787202946071389E-2</c:v>
                </c:pt>
                <c:pt idx="2701">
                  <c:v>1.6788305745812915E-2</c:v>
                </c:pt>
                <c:pt idx="2702">
                  <c:v>1.6789429064770767E-2</c:v>
                </c:pt>
                <c:pt idx="2703">
                  <c:v>1.6790572903107037E-2</c:v>
                </c:pt>
                <c:pt idx="2704">
                  <c:v>1.6791737260821726E-2</c:v>
                </c:pt>
                <c:pt idx="2705">
                  <c:v>1.679292213799588E-2</c:v>
                </c:pt>
                <c:pt idx="2706">
                  <c:v>1.6794127534305314E-2</c:v>
                </c:pt>
                <c:pt idx="2707">
                  <c:v>1.6795353450155259E-2</c:v>
                </c:pt>
                <c:pt idx="2708">
                  <c:v>1.6796599885302577E-2</c:v>
                </c:pt>
                <c:pt idx="2709">
                  <c:v>1.6797866839828313E-2</c:v>
                </c:pt>
                <c:pt idx="2710">
                  <c:v>1.6799154313651421E-2</c:v>
                </c:pt>
                <c:pt idx="2711">
                  <c:v>1.6800462306933994E-2</c:v>
                </c:pt>
                <c:pt idx="2712">
                  <c:v>1.6801790819432894E-2</c:v>
                </c:pt>
                <c:pt idx="2713">
                  <c:v>1.6803139851472304E-2</c:v>
                </c:pt>
                <c:pt idx="2714">
                  <c:v>1.6804509402646994E-2</c:v>
                </c:pt>
                <c:pt idx="2715">
                  <c:v>1.680589947328115E-2</c:v>
                </c:pt>
                <c:pt idx="2716">
                  <c:v>1.6807310063293723E-2</c:v>
                </c:pt>
                <c:pt idx="2717">
                  <c:v>1.6808741172684716E-2</c:v>
                </c:pt>
                <c:pt idx="2718">
                  <c:v>1.6810192801373081E-2</c:v>
                </c:pt>
                <c:pt idx="2719">
                  <c:v>1.6811664949601957E-2</c:v>
                </c:pt>
                <c:pt idx="2720">
                  <c:v>1.6813157616966112E-2</c:v>
                </c:pt>
                <c:pt idx="2721">
                  <c:v>1.6814670803789733E-2</c:v>
                </c:pt>
                <c:pt idx="2722">
                  <c:v>1.6816204509910726E-2</c:v>
                </c:pt>
                <c:pt idx="2723">
                  <c:v>1.6817758735491184E-2</c:v>
                </c:pt>
                <c:pt idx="2724">
                  <c:v>1.6819333480287968E-2</c:v>
                </c:pt>
                <c:pt idx="2725">
                  <c:v>1.6820928744544217E-2</c:v>
                </c:pt>
                <c:pt idx="2726">
                  <c:v>1.6822544528259931E-2</c:v>
                </c:pt>
                <c:pt idx="2727">
                  <c:v>1.682418083119197E-2</c:v>
                </c:pt>
                <c:pt idx="2728">
                  <c:v>1.6825837653502429E-2</c:v>
                </c:pt>
                <c:pt idx="2729">
                  <c:v>1.6827514995272352E-2</c:v>
                </c:pt>
                <c:pt idx="2730">
                  <c:v>1.6829212856339648E-2</c:v>
                </c:pt>
                <c:pt idx="2731">
                  <c:v>1.6830931236704316E-2</c:v>
                </c:pt>
                <c:pt idx="2732">
                  <c:v>1.6832670136447403E-2</c:v>
                </c:pt>
                <c:pt idx="2733">
                  <c:v>1.6834429555649955E-2</c:v>
                </c:pt>
                <c:pt idx="2734">
                  <c:v>1.6836209494149879E-2</c:v>
                </c:pt>
                <c:pt idx="2735">
                  <c:v>1.6838009952028221E-2</c:v>
                </c:pt>
                <c:pt idx="2736">
                  <c:v>1.6839830929284982E-2</c:v>
                </c:pt>
                <c:pt idx="2737">
                  <c:v>1.6841672425839116E-2</c:v>
                </c:pt>
                <c:pt idx="2738">
                  <c:v>1.6843534441933761E-2</c:v>
                </c:pt>
                <c:pt idx="2739">
                  <c:v>1.6845416977082639E-2</c:v>
                </c:pt>
                <c:pt idx="2740">
                  <c:v>1.6847320031853075E-2</c:v>
                </c:pt>
                <c:pt idx="2741">
                  <c:v>1.6849243605920883E-2</c:v>
                </c:pt>
                <c:pt idx="2742">
                  <c:v>1.6851187699367109E-2</c:v>
                </c:pt>
                <c:pt idx="2743">
                  <c:v>1.6853152312110709E-2</c:v>
                </c:pt>
                <c:pt idx="2744">
                  <c:v>1.6855137444313772E-2</c:v>
                </c:pt>
                <c:pt idx="2745">
                  <c:v>1.6857143095895255E-2</c:v>
                </c:pt>
                <c:pt idx="2746">
                  <c:v>1.685916926677411E-2</c:v>
                </c:pt>
                <c:pt idx="2747">
                  <c:v>1.686121595711243E-2</c:v>
                </c:pt>
                <c:pt idx="2748">
                  <c:v>1.6863283166667076E-2</c:v>
                </c:pt>
                <c:pt idx="2749">
                  <c:v>1.6865370895681187E-2</c:v>
                </c:pt>
                <c:pt idx="2750">
                  <c:v>1.6867479144073716E-2</c:v>
                </c:pt>
                <c:pt idx="2751">
                  <c:v>1.6869607911844664E-2</c:v>
                </c:pt>
                <c:pt idx="2752">
                  <c:v>1.6871757198912984E-2</c:v>
                </c:pt>
                <c:pt idx="2753">
                  <c:v>1.6873927005359723E-2</c:v>
                </c:pt>
                <c:pt idx="2754">
                  <c:v>1.6876117331265927E-2</c:v>
                </c:pt>
                <c:pt idx="2755">
                  <c:v>1.687832817655055E-2</c:v>
                </c:pt>
                <c:pt idx="2756">
                  <c:v>1.6880559541132545E-2</c:v>
                </c:pt>
                <c:pt idx="2757">
                  <c:v>1.6882811425092958E-2</c:v>
                </c:pt>
                <c:pt idx="2758">
                  <c:v>1.6885083828431791E-2</c:v>
                </c:pt>
                <c:pt idx="2759">
                  <c:v>1.6887376751149041E-2</c:v>
                </c:pt>
                <c:pt idx="2760">
                  <c:v>1.6889690193244711E-2</c:v>
                </c:pt>
                <c:pt idx="2761">
                  <c:v>1.6892024154637753E-2</c:v>
                </c:pt>
                <c:pt idx="2762">
                  <c:v>1.6894378635571305E-2</c:v>
                </c:pt>
                <c:pt idx="2763">
                  <c:v>1.6897094596532991E-2</c:v>
                </c:pt>
                <c:pt idx="2764">
                  <c:v>1.6899493047505265E-2</c:v>
                </c:pt>
                <c:pt idx="2765">
                  <c:v>1.6901912017774912E-2</c:v>
                </c:pt>
                <c:pt idx="2766">
                  <c:v>1.690435150734193E-2</c:v>
                </c:pt>
                <c:pt idx="2767">
                  <c:v>1.690681151644946E-2</c:v>
                </c:pt>
                <c:pt idx="2768">
                  <c:v>1.6909292044935409E-2</c:v>
                </c:pt>
                <c:pt idx="2769">
                  <c:v>1.6911793092637684E-2</c:v>
                </c:pt>
                <c:pt idx="2770">
                  <c:v>1.6914314659799423E-2</c:v>
                </c:pt>
                <c:pt idx="2771">
                  <c:v>1.6916856746420628E-2</c:v>
                </c:pt>
                <c:pt idx="2772">
                  <c:v>1.6919419352339204E-2</c:v>
                </c:pt>
                <c:pt idx="2773">
                  <c:v>1.6922002477555154E-2</c:v>
                </c:pt>
                <c:pt idx="2774">
                  <c:v>1.6924606122311614E-2</c:v>
                </c:pt>
                <c:pt idx="2775">
                  <c:v>1.6927230286446493E-2</c:v>
                </c:pt>
                <c:pt idx="2776">
                  <c:v>1.6929874969797698E-2</c:v>
                </c:pt>
                <c:pt idx="2777">
                  <c:v>1.6932540172608368E-2</c:v>
                </c:pt>
                <c:pt idx="2778">
                  <c:v>1.6935225894797457E-2</c:v>
                </c:pt>
                <c:pt idx="2779">
                  <c:v>1.693793213644601E-2</c:v>
                </c:pt>
                <c:pt idx="2780">
                  <c:v>1.6940658897391936E-2</c:v>
                </c:pt>
                <c:pt idx="2781">
                  <c:v>1.6943406177797327E-2</c:v>
                </c:pt>
                <c:pt idx="2782">
                  <c:v>1.694617397750009E-2</c:v>
                </c:pt>
                <c:pt idx="2783">
                  <c:v>1.6948962296662318E-2</c:v>
                </c:pt>
                <c:pt idx="2784">
                  <c:v>1.6951771135040872E-2</c:v>
                </c:pt>
                <c:pt idx="2785">
                  <c:v>1.6954600493040983E-2</c:v>
                </c:pt>
                <c:pt idx="2786">
                  <c:v>1.6957450370257421E-2</c:v>
                </c:pt>
                <c:pt idx="2787">
                  <c:v>1.6960320766852277E-2</c:v>
                </c:pt>
                <c:pt idx="2788">
                  <c:v>1.6963211682906598E-2</c:v>
                </c:pt>
                <c:pt idx="2789">
                  <c:v>1.6966123118420384E-2</c:v>
                </c:pt>
                <c:pt idx="2790">
                  <c:v>1.6969055073231543E-2</c:v>
                </c:pt>
                <c:pt idx="2791">
                  <c:v>1.6972007547259027E-2</c:v>
                </c:pt>
                <c:pt idx="2792">
                  <c:v>1.6974980540989115E-2</c:v>
                </c:pt>
                <c:pt idx="2793">
                  <c:v>1.6977974053935529E-2</c:v>
                </c:pt>
                <c:pt idx="2794">
                  <c:v>1.6980988086260362E-2</c:v>
                </c:pt>
                <c:pt idx="2795">
                  <c:v>1.6984022637963614E-2</c:v>
                </c:pt>
                <c:pt idx="2796">
                  <c:v>1.698707770912633E-2</c:v>
                </c:pt>
                <c:pt idx="2797">
                  <c:v>1.6990153299667465E-2</c:v>
                </c:pt>
                <c:pt idx="2798">
                  <c:v>1.6993249409505973E-2</c:v>
                </c:pt>
                <c:pt idx="2799">
                  <c:v>1.6996366038884991E-2</c:v>
                </c:pt>
                <c:pt idx="2800">
                  <c:v>1.6999503187561382E-2</c:v>
                </c:pt>
                <c:pt idx="2801">
                  <c:v>1.7002660855616192E-2</c:v>
                </c:pt>
                <c:pt idx="2802">
                  <c:v>1.7005839043130466E-2</c:v>
                </c:pt>
                <c:pt idx="2803">
                  <c:v>1.7009037749942113E-2</c:v>
                </c:pt>
                <c:pt idx="2804">
                  <c:v>1.7012256976213225E-2</c:v>
                </c:pt>
                <c:pt idx="2805">
                  <c:v>1.7015496721862755E-2</c:v>
                </c:pt>
                <c:pt idx="2806">
                  <c:v>1.7018756986890704E-2</c:v>
                </c:pt>
                <c:pt idx="2807">
                  <c:v>1.7022037771378118E-2</c:v>
                </c:pt>
                <c:pt idx="2808">
                  <c:v>1.702533907524395E-2</c:v>
                </c:pt>
                <c:pt idx="2809">
                  <c:v>1.7028660898407155E-2</c:v>
                </c:pt>
                <c:pt idx="2810">
                  <c:v>1.7032003241110871E-2</c:v>
                </c:pt>
                <c:pt idx="2811">
                  <c:v>1.703536610311196E-2</c:v>
                </c:pt>
                <c:pt idx="2812">
                  <c:v>1.7038749484572513E-2</c:v>
                </c:pt>
                <c:pt idx="2813">
                  <c:v>1.7042153385411485E-2</c:v>
                </c:pt>
                <c:pt idx="2814">
                  <c:v>1.7045577805628875E-2</c:v>
                </c:pt>
                <c:pt idx="2815">
                  <c:v>1.7049022745224685E-2</c:v>
                </c:pt>
                <c:pt idx="2816">
                  <c:v>1.7052488204198912E-2</c:v>
                </c:pt>
                <c:pt idx="2817">
                  <c:v>1.7055974182632605E-2</c:v>
                </c:pt>
                <c:pt idx="2818">
                  <c:v>1.7059480680525763E-2</c:v>
                </c:pt>
                <c:pt idx="2819">
                  <c:v>1.7063007697716293E-2</c:v>
                </c:pt>
                <c:pt idx="2820">
                  <c:v>1.7066555234366287E-2</c:v>
                </c:pt>
                <c:pt idx="2821">
                  <c:v>1.7070123290313655E-2</c:v>
                </c:pt>
                <c:pt idx="2822">
                  <c:v>1.7073711865801533E-2</c:v>
                </c:pt>
                <c:pt idx="2823">
                  <c:v>1.7077320960586784E-2</c:v>
                </c:pt>
                <c:pt idx="2824">
                  <c:v>1.7080950574912546E-2</c:v>
                </c:pt>
                <c:pt idx="2825">
                  <c:v>1.7084600708616726E-2</c:v>
                </c:pt>
                <c:pt idx="2826">
                  <c:v>1.7088271361618279E-2</c:v>
                </c:pt>
                <c:pt idx="2827">
                  <c:v>1.7091962533998251E-2</c:v>
                </c:pt>
                <c:pt idx="2828">
                  <c:v>1.709567422599978E-2</c:v>
                </c:pt>
                <c:pt idx="2829">
                  <c:v>1.7099406437217635E-2</c:v>
                </c:pt>
                <c:pt idx="2830">
                  <c:v>1.7103159167894955E-2</c:v>
                </c:pt>
                <c:pt idx="2831">
                  <c:v>1.7106932417950693E-2</c:v>
                </c:pt>
                <c:pt idx="2832">
                  <c:v>1.7110726187546943E-2</c:v>
                </c:pt>
                <c:pt idx="2833">
                  <c:v>1.7114540476440565E-2</c:v>
                </c:pt>
                <c:pt idx="2834">
                  <c:v>1.7118375284793652E-2</c:v>
                </c:pt>
                <c:pt idx="2835">
                  <c:v>1.7122230612444111E-2</c:v>
                </c:pt>
                <c:pt idx="2836">
                  <c:v>1.7126106459635082E-2</c:v>
                </c:pt>
                <c:pt idx="2837">
                  <c:v>1.7130002826204471E-2</c:v>
                </c:pt>
                <c:pt idx="2838">
                  <c:v>1.7133919712152279E-2</c:v>
                </c:pt>
                <c:pt idx="2839">
                  <c:v>1.7137857117559552E-2</c:v>
                </c:pt>
                <c:pt idx="2840">
                  <c:v>1.7141815042426289E-2</c:v>
                </c:pt>
                <c:pt idx="2841">
                  <c:v>1.7145793486590399E-2</c:v>
                </c:pt>
                <c:pt idx="2842">
                  <c:v>1.7149792450213974E-2</c:v>
                </c:pt>
                <c:pt idx="2843">
                  <c:v>1.7153811933297014E-2</c:v>
                </c:pt>
                <c:pt idx="2844">
                  <c:v>1.7157851935839519E-2</c:v>
                </c:pt>
                <c:pt idx="2845">
                  <c:v>1.7161912457598349E-2</c:v>
                </c:pt>
                <c:pt idx="2846">
                  <c:v>1.7165993498978738E-2</c:v>
                </c:pt>
                <c:pt idx="2847">
                  <c:v>1.7170095059737545E-2</c:v>
                </c:pt>
                <c:pt idx="2848">
                  <c:v>1.7174217139793724E-2</c:v>
                </c:pt>
                <c:pt idx="2849">
                  <c:v>1.7178359739390414E-2</c:v>
                </c:pt>
                <c:pt idx="2850">
                  <c:v>1.7182522858365523E-2</c:v>
                </c:pt>
                <c:pt idx="2851">
                  <c:v>1.7186706496881143E-2</c:v>
                </c:pt>
                <c:pt idx="2852">
                  <c:v>1.719091065461309E-2</c:v>
                </c:pt>
                <c:pt idx="2853">
                  <c:v>1.7195135331885547E-2</c:v>
                </c:pt>
                <c:pt idx="2854">
                  <c:v>1.7199380528617469E-2</c:v>
                </c:pt>
                <c:pt idx="2855">
                  <c:v>1.7203646244808857E-2</c:v>
                </c:pt>
                <c:pt idx="2856">
                  <c:v>1.720793248021657E-2</c:v>
                </c:pt>
                <c:pt idx="2857">
                  <c:v>1.7212239235245841E-2</c:v>
                </c:pt>
                <c:pt idx="2858">
                  <c:v>1.721656650965353E-2</c:v>
                </c:pt>
                <c:pt idx="2859">
                  <c:v>1.7220914303439638E-2</c:v>
                </c:pt>
                <c:pt idx="2860">
                  <c:v>1.7225282616604165E-2</c:v>
                </c:pt>
                <c:pt idx="2861">
                  <c:v>1.7229671449390249E-2</c:v>
                </c:pt>
                <c:pt idx="2862">
                  <c:v>1.7234080801473706E-2</c:v>
                </c:pt>
                <c:pt idx="2863">
                  <c:v>1.7238510672935581E-2</c:v>
                </c:pt>
                <c:pt idx="2864">
                  <c:v>1.7242961064019013E-2</c:v>
                </c:pt>
                <c:pt idx="2865">
                  <c:v>1.7247431974399818E-2</c:v>
                </c:pt>
                <c:pt idx="2866">
                  <c:v>1.7251923404240088E-2</c:v>
                </c:pt>
                <c:pt idx="2867">
                  <c:v>1.7256435353458777E-2</c:v>
                </c:pt>
                <c:pt idx="2868">
                  <c:v>1.7260967822217976E-2</c:v>
                </c:pt>
                <c:pt idx="2869">
                  <c:v>1.7265520810355595E-2</c:v>
                </c:pt>
                <c:pt idx="2870">
                  <c:v>1.7270094317871632E-2</c:v>
                </c:pt>
                <c:pt idx="2871">
                  <c:v>1.7274688344847133E-2</c:v>
                </c:pt>
                <c:pt idx="2872">
                  <c:v>1.7279302891444193E-2</c:v>
                </c:pt>
                <c:pt idx="2873">
                  <c:v>1.7283937957338624E-2</c:v>
                </c:pt>
                <c:pt idx="2874">
                  <c:v>1.7288593542611475E-2</c:v>
                </c:pt>
                <c:pt idx="2875">
                  <c:v>1.7293269647424836E-2</c:v>
                </c:pt>
                <c:pt idx="2876">
                  <c:v>1.7297966271616616E-2</c:v>
                </c:pt>
                <c:pt idx="2877">
                  <c:v>1.7302683415267861E-2</c:v>
                </c:pt>
                <c:pt idx="2878">
                  <c:v>1.7307421078378571E-2</c:v>
                </c:pt>
                <c:pt idx="2879">
                  <c:v>1.7312179260948746E-2</c:v>
                </c:pt>
                <c:pt idx="2880">
                  <c:v>1.7316957962897339E-2</c:v>
                </c:pt>
                <c:pt idx="2881">
                  <c:v>1.7321757184305397E-2</c:v>
                </c:pt>
                <c:pt idx="2882">
                  <c:v>1.7326576925253967E-2</c:v>
                </c:pt>
                <c:pt idx="2883">
                  <c:v>1.7331417185580955E-2</c:v>
                </c:pt>
                <c:pt idx="2884">
                  <c:v>1.7336277965286362E-2</c:v>
                </c:pt>
                <c:pt idx="2885">
                  <c:v>1.734115926453228E-2</c:v>
                </c:pt>
                <c:pt idx="2886">
                  <c:v>1.7346061083237663E-2</c:v>
                </c:pt>
                <c:pt idx="2887">
                  <c:v>1.7350983421321464E-2</c:v>
                </c:pt>
                <c:pt idx="2888">
                  <c:v>1.7355926278864731E-2</c:v>
                </c:pt>
                <c:pt idx="2889">
                  <c:v>1.7360889655867462E-2</c:v>
                </c:pt>
                <c:pt idx="2890">
                  <c:v>1.7365873552410704E-2</c:v>
                </c:pt>
                <c:pt idx="2891">
                  <c:v>1.7370877968332366E-2</c:v>
                </c:pt>
                <c:pt idx="2892">
                  <c:v>1.7375902903632445E-2</c:v>
                </c:pt>
                <c:pt idx="2893">
                  <c:v>1.7380948358554082E-2</c:v>
                </c:pt>
                <c:pt idx="2894">
                  <c:v>1.7386014332854138E-2</c:v>
                </c:pt>
                <c:pt idx="2895">
                  <c:v>1.7391100826613659E-2</c:v>
                </c:pt>
                <c:pt idx="2896">
                  <c:v>1.7396207839751598E-2</c:v>
                </c:pt>
                <c:pt idx="2897">
                  <c:v>1.7401335372430049E-2</c:v>
                </c:pt>
                <c:pt idx="2898">
                  <c:v>1.7406483424567964E-2</c:v>
                </c:pt>
                <c:pt idx="2899">
                  <c:v>1.7411651996165345E-2</c:v>
                </c:pt>
                <c:pt idx="2900">
                  <c:v>1.741684108722219E-2</c:v>
                </c:pt>
                <c:pt idx="2901">
                  <c:v>1.74220506977385E-2</c:v>
                </c:pt>
                <c:pt idx="2902">
                  <c:v>1.7427280827714275E-2</c:v>
                </c:pt>
                <c:pt idx="2903">
                  <c:v>1.7432531477068469E-2</c:v>
                </c:pt>
                <c:pt idx="2904">
                  <c:v>1.743780264604422E-2</c:v>
                </c:pt>
                <c:pt idx="2905">
                  <c:v>1.744309433439839E-2</c:v>
                </c:pt>
                <c:pt idx="2906">
                  <c:v>1.7448406542212025E-2</c:v>
                </c:pt>
                <c:pt idx="2907">
                  <c:v>1.7453739269566171E-2</c:v>
                </c:pt>
                <c:pt idx="2908">
                  <c:v>1.7459092516298735E-2</c:v>
                </c:pt>
                <c:pt idx="2909">
                  <c:v>1.7464466282571811E-2</c:v>
                </c:pt>
                <c:pt idx="2910">
                  <c:v>1.7469860568223305E-2</c:v>
                </c:pt>
                <c:pt idx="2911">
                  <c:v>1.7475275373415311E-2</c:v>
                </c:pt>
                <c:pt idx="2912">
                  <c:v>1.7480710698066781E-2</c:v>
                </c:pt>
                <c:pt idx="2913">
                  <c:v>1.7486166542177717E-2</c:v>
                </c:pt>
                <c:pt idx="2914">
                  <c:v>1.7491642905748117E-2</c:v>
                </c:pt>
                <c:pt idx="2915">
                  <c:v>1.7497139788859029E-2</c:v>
                </c:pt>
                <c:pt idx="2916">
                  <c:v>1.7502657191429405E-2</c:v>
                </c:pt>
                <c:pt idx="2917">
                  <c:v>1.75081951133782E-2</c:v>
                </c:pt>
                <c:pt idx="2918">
                  <c:v>1.7513753554948552E-2</c:v>
                </c:pt>
                <c:pt idx="2919">
                  <c:v>1.7520131185336796E-2</c:v>
                </c:pt>
                <c:pt idx="2920">
                  <c:v>1.7525733597189008E-2</c:v>
                </c:pt>
                <c:pt idx="2921">
                  <c:v>1.7531356528581732E-2</c:v>
                </c:pt>
                <c:pt idx="2922">
                  <c:v>1.7536999979271828E-2</c:v>
                </c:pt>
                <c:pt idx="2923">
                  <c:v>1.7542663949502435E-2</c:v>
                </c:pt>
                <c:pt idx="2924">
                  <c:v>1.7548348439273553E-2</c:v>
                </c:pt>
                <c:pt idx="2925">
                  <c:v>1.755405344842309E-2</c:v>
                </c:pt>
                <c:pt idx="2926">
                  <c:v>1.7559778977113139E-2</c:v>
                </c:pt>
                <c:pt idx="2927">
                  <c:v>1.7565525025424744E-2</c:v>
                </c:pt>
                <c:pt idx="2928">
                  <c:v>1.7571291593114768E-2</c:v>
                </c:pt>
                <c:pt idx="2929">
                  <c:v>1.7577078680183211E-2</c:v>
                </c:pt>
                <c:pt idx="2930">
                  <c:v>1.7582886286873212E-2</c:v>
                </c:pt>
                <c:pt idx="2931">
                  <c:v>1.7588714413022677E-2</c:v>
                </c:pt>
                <c:pt idx="2932">
                  <c:v>1.7594563058712653E-2</c:v>
                </c:pt>
                <c:pt idx="2933">
                  <c:v>1.7603811120351143E-2</c:v>
                </c:pt>
                <c:pt idx="2934">
                  <c:v>1.7606321908471001E-2</c:v>
                </c:pt>
                <c:pt idx="2935">
                  <c:v>1.7612232112539372E-2</c:v>
                </c:pt>
                <c:pt idx="2936">
                  <c:v>1.7618162836148255E-2</c:v>
                </c:pt>
                <c:pt idx="2937">
                  <c:v>1.7624114079297648E-2</c:v>
                </c:pt>
                <c:pt idx="2938">
                  <c:v>1.7630085841906507E-2</c:v>
                </c:pt>
                <c:pt idx="2939">
                  <c:v>1.763607812397483E-2</c:v>
                </c:pt>
                <c:pt idx="2940">
                  <c:v>1.7642090925583664E-2</c:v>
                </c:pt>
                <c:pt idx="2941">
                  <c:v>1.7648124246651964E-2</c:v>
                </c:pt>
                <c:pt idx="2942">
                  <c:v>1.7654178087341821E-2</c:v>
                </c:pt>
                <c:pt idx="2943">
                  <c:v>1.7660252447410096E-2</c:v>
                </c:pt>
                <c:pt idx="2944">
                  <c:v>1.7666347327018883E-2</c:v>
                </c:pt>
                <c:pt idx="2945">
                  <c:v>1.7672462726168181E-2</c:v>
                </c:pt>
                <c:pt idx="2946">
                  <c:v>1.7678598644776944E-2</c:v>
                </c:pt>
                <c:pt idx="2947">
                  <c:v>1.7684755082926218E-2</c:v>
                </c:pt>
                <c:pt idx="2948">
                  <c:v>1.7690932040453911E-2</c:v>
                </c:pt>
                <c:pt idx="2949">
                  <c:v>1.7697129517603161E-2</c:v>
                </c:pt>
                <c:pt idx="2950">
                  <c:v>1.7703347514292922E-2</c:v>
                </c:pt>
                <c:pt idx="2951">
                  <c:v>1.7709586030442148E-2</c:v>
                </c:pt>
                <c:pt idx="2952">
                  <c:v>1.7715845066050839E-2</c:v>
                </c:pt>
                <c:pt idx="2953">
                  <c:v>1.7722124621281088E-2</c:v>
                </c:pt>
                <c:pt idx="2954">
                  <c:v>1.7728424695970801E-2</c:v>
                </c:pt>
                <c:pt idx="2955">
                  <c:v>1.7734745290201026E-2</c:v>
                </c:pt>
                <c:pt idx="2956">
                  <c:v>1.7741086403890716E-2</c:v>
                </c:pt>
                <c:pt idx="2957">
                  <c:v>1.7747448037201963E-2</c:v>
                </c:pt>
                <c:pt idx="2958">
                  <c:v>1.7753830189972675E-2</c:v>
                </c:pt>
                <c:pt idx="2959">
                  <c:v>1.7760232862202852E-2</c:v>
                </c:pt>
                <c:pt idx="2960">
                  <c:v>1.7766656054054586E-2</c:v>
                </c:pt>
                <c:pt idx="2961">
                  <c:v>1.7773099765365785E-2</c:v>
                </c:pt>
                <c:pt idx="2962">
                  <c:v>1.7779563996136449E-2</c:v>
                </c:pt>
                <c:pt idx="2963">
                  <c:v>1.7786048746528671E-2</c:v>
                </c:pt>
                <c:pt idx="2964">
                  <c:v>1.7792554016461404E-2</c:v>
                </c:pt>
                <c:pt idx="2965">
                  <c:v>1.7799079805934648E-2</c:v>
                </c:pt>
                <c:pt idx="2966">
                  <c:v>1.780562611478631E-2</c:v>
                </c:pt>
                <c:pt idx="2967">
                  <c:v>1.7812192943259531E-2</c:v>
                </c:pt>
                <c:pt idx="2968">
                  <c:v>1.7818780291273262E-2</c:v>
                </c:pt>
                <c:pt idx="2969">
                  <c:v>1.7825388158746458E-2</c:v>
                </c:pt>
                <c:pt idx="2970">
                  <c:v>1.7832016545841212E-2</c:v>
                </c:pt>
                <c:pt idx="2971">
                  <c:v>1.7842474040412615E-2</c:v>
                </c:pt>
                <c:pt idx="2972">
                  <c:v>1.7849155192040111E-2</c:v>
                </c:pt>
                <c:pt idx="2973">
                  <c:v>1.7855856863127073E-2</c:v>
                </c:pt>
                <c:pt idx="2974">
                  <c:v>1.7862579053835592E-2</c:v>
                </c:pt>
                <c:pt idx="2975">
                  <c:v>1.786932176392253E-2</c:v>
                </c:pt>
                <c:pt idx="2976">
                  <c:v>1.7876084993712071E-2</c:v>
                </c:pt>
                <c:pt idx="2977">
                  <c:v>1.7882868742961078E-2</c:v>
                </c:pt>
                <c:pt idx="2978">
                  <c:v>1.7889673011831642E-2</c:v>
                </c:pt>
                <c:pt idx="2979">
                  <c:v>1.7896497800080624E-2</c:v>
                </c:pt>
                <c:pt idx="2980">
                  <c:v>1.790334310803221E-2</c:v>
                </c:pt>
                <c:pt idx="2981">
                  <c:v>1.7910208935362215E-2</c:v>
                </c:pt>
                <c:pt idx="2982">
                  <c:v>1.7917095282394824E-2</c:v>
                </c:pt>
                <c:pt idx="2983">
                  <c:v>1.7924002148805851E-2</c:v>
                </c:pt>
                <c:pt idx="2984">
                  <c:v>1.7931920836536941E-2</c:v>
                </c:pt>
                <c:pt idx="2985">
                  <c:v>1.7938871673554013E-2</c:v>
                </c:pt>
                <c:pt idx="2986">
                  <c:v>1.7945843030111597E-2</c:v>
                </c:pt>
                <c:pt idx="2987">
                  <c:v>1.7952834906128645E-2</c:v>
                </c:pt>
                <c:pt idx="2988">
                  <c:v>1.7959847301767251E-2</c:v>
                </c:pt>
                <c:pt idx="2989">
                  <c:v>1.7966880217027414E-2</c:v>
                </c:pt>
                <c:pt idx="2990">
                  <c:v>1.7973933651747043E-2</c:v>
                </c:pt>
                <c:pt idx="2991">
                  <c:v>1.7981007606007182E-2</c:v>
                </c:pt>
                <c:pt idx="2992">
                  <c:v>1.7988102079969925E-2</c:v>
                </c:pt>
                <c:pt idx="2993">
                  <c:v>1.7995217073311087E-2</c:v>
                </c:pt>
                <c:pt idx="2994">
                  <c:v>1.8002352586273807E-2</c:v>
                </c:pt>
                <c:pt idx="2995">
                  <c:v>1.8009508618777037E-2</c:v>
                </c:pt>
                <c:pt idx="2996">
                  <c:v>1.8016685170901825E-2</c:v>
                </c:pt>
                <c:pt idx="2997">
                  <c:v>1.802388224264817E-2</c:v>
                </c:pt>
                <c:pt idx="2998">
                  <c:v>1.8031099833772934E-2</c:v>
                </c:pt>
                <c:pt idx="2999">
                  <c:v>1.8038337944600302E-2</c:v>
                </c:pt>
                <c:pt idx="3000">
                  <c:v>1.8045596574968181E-2</c:v>
                </c:pt>
                <c:pt idx="3001">
                  <c:v>1.8052875724957618E-2</c:v>
                </c:pt>
                <c:pt idx="3002">
                  <c:v>1.8060175394325473E-2</c:v>
                </c:pt>
                <c:pt idx="3003">
                  <c:v>1.8067495583395932E-2</c:v>
                </c:pt>
                <c:pt idx="3004">
                  <c:v>1.8074836292087948E-2</c:v>
                </c:pt>
                <c:pt idx="3005">
                  <c:v>1.8082197520158383E-2</c:v>
                </c:pt>
                <c:pt idx="3006">
                  <c:v>1.8089579268093514E-2</c:v>
                </c:pt>
                <c:pt idx="3007">
                  <c:v>1.8096981535407064E-2</c:v>
                </c:pt>
                <c:pt idx="3008">
                  <c:v>1.8104404322342171E-2</c:v>
                </c:pt>
                <c:pt idx="3009">
                  <c:v>1.811184762881779E-2</c:v>
                </c:pt>
                <c:pt idx="3010">
                  <c:v>1.8119311336344257E-2</c:v>
                </c:pt>
                <c:pt idx="3011">
                  <c:v>1.8126775774259807E-2</c:v>
                </c:pt>
                <c:pt idx="3012">
                  <c:v>1.8134225892918465E-2</c:v>
                </c:pt>
                <c:pt idx="3013">
                  <c:v>1.8141661692482325E-2</c:v>
                </c:pt>
                <c:pt idx="3014">
                  <c:v>1.8149083172951386E-2</c:v>
                </c:pt>
                <c:pt idx="3015">
                  <c:v>1.8156490334325648E-2</c:v>
                </c:pt>
                <c:pt idx="3016">
                  <c:v>1.8163883176443019E-2</c:v>
                </c:pt>
                <c:pt idx="3017">
                  <c:v>1.8171261699384544E-2</c:v>
                </c:pt>
                <c:pt idx="3018">
                  <c:v>1.8178625903393364E-2</c:v>
                </c:pt>
                <c:pt idx="3019">
                  <c:v>1.8185975788064246E-2</c:v>
                </c:pt>
                <c:pt idx="3020">
                  <c:v>1.8193311353802422E-2</c:v>
                </c:pt>
                <c:pt idx="3021">
                  <c:v>1.820063260020266E-2</c:v>
                </c:pt>
                <c:pt idx="3022">
                  <c:v>1.8207939527589145E-2</c:v>
                </c:pt>
                <c:pt idx="3023">
                  <c:v>1.821523213571874E-2</c:v>
                </c:pt>
                <c:pt idx="3024">
                  <c:v>1.8222510424753535E-2</c:v>
                </c:pt>
                <c:pt idx="3025">
                  <c:v>1.8229774394693532E-2</c:v>
                </c:pt>
                <c:pt idx="3026">
                  <c:v>1.823702404553873E-2</c:v>
                </c:pt>
                <c:pt idx="3027">
                  <c:v>1.8244259377127037E-2</c:v>
                </c:pt>
                <c:pt idx="3028">
                  <c:v>1.8251480389701591E-2</c:v>
                </c:pt>
                <c:pt idx="3029">
                  <c:v>1.8258687082938208E-2</c:v>
                </c:pt>
                <c:pt idx="3030">
                  <c:v>1.8265879457242118E-2</c:v>
                </c:pt>
                <c:pt idx="3031">
                  <c:v>1.8273057512208091E-2</c:v>
                </c:pt>
                <c:pt idx="3032">
                  <c:v>1.8280221248160311E-2</c:v>
                </c:pt>
                <c:pt idx="3033">
                  <c:v>1.8287370664936686E-2</c:v>
                </c:pt>
                <c:pt idx="3034">
                  <c:v>1.829450576245617E-2</c:v>
                </c:pt>
                <c:pt idx="3035">
                  <c:v>1.8301626540880855E-2</c:v>
                </c:pt>
                <c:pt idx="3036">
                  <c:v>1.8308733000291788E-2</c:v>
                </c:pt>
                <c:pt idx="3037">
                  <c:v>1.8315825140364783E-2</c:v>
                </c:pt>
                <c:pt idx="3038">
                  <c:v>1.8322902961424026E-2</c:v>
                </c:pt>
                <c:pt idx="3039">
                  <c:v>1.8329966463226377E-2</c:v>
                </c:pt>
                <c:pt idx="3040">
                  <c:v>1.833701564593393E-2</c:v>
                </c:pt>
                <c:pt idx="3041">
                  <c:v>1.8344050509384591E-2</c:v>
                </c:pt>
                <c:pt idx="3042">
                  <c:v>1.8351071053740453E-2</c:v>
                </c:pt>
                <c:pt idx="3043">
                  <c:v>1.8358077279001517E-2</c:v>
                </c:pt>
                <c:pt idx="3044">
                  <c:v>1.8365069185167782E-2</c:v>
                </c:pt>
                <c:pt idx="3045">
                  <c:v>1.8372046771915063E-2</c:v>
                </c:pt>
                <c:pt idx="3046">
                  <c:v>1.8379010039810684E-2</c:v>
                </c:pt>
                <c:pt idx="3047">
                  <c:v>1.8385958988287321E-2</c:v>
                </c:pt>
                <c:pt idx="3048">
                  <c:v>1.8392893617750206E-2</c:v>
                </c:pt>
                <c:pt idx="3049">
                  <c:v>1.8399813927875153E-2</c:v>
                </c:pt>
                <c:pt idx="3050">
                  <c:v>1.8406719919067394E-2</c:v>
                </c:pt>
                <c:pt idx="3051">
                  <c:v>1.8413611590921697E-2</c:v>
                </c:pt>
                <c:pt idx="3052">
                  <c:v>1.8420488943681201E-2</c:v>
                </c:pt>
                <c:pt idx="3053">
                  <c:v>1.8427351977264861E-2</c:v>
                </c:pt>
                <c:pt idx="3054">
                  <c:v>1.8434200691672675E-2</c:v>
                </c:pt>
                <c:pt idx="3055">
                  <c:v>1.8441035086985691E-2</c:v>
                </c:pt>
                <c:pt idx="3056">
                  <c:v>1.8447855163041815E-2</c:v>
                </c:pt>
                <c:pt idx="3057">
                  <c:v>1.8454660920003141E-2</c:v>
                </c:pt>
                <c:pt idx="3058">
                  <c:v>1.8461452357788621E-2</c:v>
                </c:pt>
                <c:pt idx="3059">
                  <c:v>1.8468229476317211E-2</c:v>
                </c:pt>
                <c:pt idx="3060">
                  <c:v>1.8474992275669955E-2</c:v>
                </c:pt>
                <c:pt idx="3061">
                  <c:v>1.8481740756089993E-2</c:v>
                </c:pt>
                <c:pt idx="3062">
                  <c:v>1.8488474917091047E-2</c:v>
                </c:pt>
                <c:pt idx="3063">
                  <c:v>1.8495194758916256E-2</c:v>
                </c:pt>
                <c:pt idx="3064">
                  <c:v>1.8501900281646666E-2</c:v>
                </c:pt>
                <c:pt idx="3065">
                  <c:v>1.8508591485201231E-2</c:v>
                </c:pt>
                <c:pt idx="3066">
                  <c:v>1.8515268369579951E-2</c:v>
                </c:pt>
                <c:pt idx="3067">
                  <c:v>1.852193093470178E-2</c:v>
                </c:pt>
                <c:pt idx="3068">
                  <c:v>1.852857918072881E-2</c:v>
                </c:pt>
                <c:pt idx="3069">
                  <c:v>1.8535213107661042E-2</c:v>
                </c:pt>
                <c:pt idx="3070">
                  <c:v>1.8541832715255335E-2</c:v>
                </c:pt>
                <c:pt idx="3071">
                  <c:v>1.8548438003673784E-2</c:v>
                </c:pt>
                <c:pt idx="3072">
                  <c:v>1.855502897307848E-2</c:v>
                </c:pt>
                <c:pt idx="3073">
                  <c:v>1.8561605623145239E-2</c:v>
                </c:pt>
                <c:pt idx="3074">
                  <c:v>1.8568167954036152E-2</c:v>
                </c:pt>
                <c:pt idx="3075">
                  <c:v>1.8575650227077301E-2</c:v>
                </c:pt>
                <c:pt idx="3076">
                  <c:v>1.8582181874089443E-2</c:v>
                </c:pt>
                <c:pt idx="3077">
                  <c:v>1.858869920192574E-2</c:v>
                </c:pt>
                <c:pt idx="3078">
                  <c:v>1.85952022104241E-2</c:v>
                </c:pt>
                <c:pt idx="3079">
                  <c:v>1.8601690899746615E-2</c:v>
                </c:pt>
                <c:pt idx="3080">
                  <c:v>1.8608165270136423E-2</c:v>
                </c:pt>
                <c:pt idx="3081">
                  <c:v>1.8614625321107248E-2</c:v>
                </c:pt>
                <c:pt idx="3082">
                  <c:v>1.8621071052983273E-2</c:v>
                </c:pt>
                <c:pt idx="3083">
                  <c:v>1.8627502465602408E-2</c:v>
                </c:pt>
                <c:pt idx="3084">
                  <c:v>1.8633919559126744E-2</c:v>
                </c:pt>
                <c:pt idx="3085">
                  <c:v>1.8640322333394188E-2</c:v>
                </c:pt>
                <c:pt idx="3086">
                  <c:v>1.8646710788404741E-2</c:v>
                </c:pt>
                <c:pt idx="3087">
                  <c:v>1.8653084924320495E-2</c:v>
                </c:pt>
                <c:pt idx="3088">
                  <c:v>1.8659444741060405E-2</c:v>
                </c:pt>
                <c:pt idx="3089">
                  <c:v>1.8665790238624469E-2</c:v>
                </c:pt>
                <c:pt idx="3090">
                  <c:v>1.8672121416850596E-2</c:v>
                </c:pt>
                <c:pt idx="3091">
                  <c:v>1.8678438275981923E-2</c:v>
                </c:pt>
                <c:pt idx="3092">
                  <c:v>1.8684740815937406E-2</c:v>
                </c:pt>
                <c:pt idx="3093">
                  <c:v>1.8691029036554951E-2</c:v>
                </c:pt>
                <c:pt idx="3094">
                  <c:v>1.8697302938077698E-2</c:v>
                </c:pt>
                <c:pt idx="3095">
                  <c:v>1.8703562520424599E-2</c:v>
                </c:pt>
                <c:pt idx="3096">
                  <c:v>1.8709807783595656E-2</c:v>
                </c:pt>
                <c:pt idx="3097">
                  <c:v>1.8716038727509821E-2</c:v>
                </c:pt>
                <c:pt idx="3098">
                  <c:v>1.8722255352248141E-2</c:v>
                </c:pt>
                <c:pt idx="3099">
                  <c:v>1.8728457657729569E-2</c:v>
                </c:pt>
                <c:pt idx="3100">
                  <c:v>1.8734645644116199E-2</c:v>
                </c:pt>
                <c:pt idx="3101">
                  <c:v>1.8740819311164891E-2</c:v>
                </c:pt>
                <c:pt idx="3102">
                  <c:v>1.8746978659199831E-2</c:v>
                </c:pt>
                <c:pt idx="3103">
                  <c:v>1.8753123687815787E-2</c:v>
                </c:pt>
                <c:pt idx="3104">
                  <c:v>1.8759254397336944E-2</c:v>
                </c:pt>
                <c:pt idx="3105">
                  <c:v>1.8765370787682256E-2</c:v>
                </c:pt>
                <c:pt idx="3106">
                  <c:v>1.8771472858851723E-2</c:v>
                </c:pt>
                <c:pt idx="3107">
                  <c:v>1.8777560610683253E-2</c:v>
                </c:pt>
                <c:pt idx="3108">
                  <c:v>1.8783634043338937E-2</c:v>
                </c:pt>
                <c:pt idx="3109">
                  <c:v>1.878969315673773E-2</c:v>
                </c:pt>
                <c:pt idx="3110">
                  <c:v>1.8795737951041724E-2</c:v>
                </c:pt>
                <c:pt idx="3111">
                  <c:v>1.8801768426088827E-2</c:v>
                </c:pt>
                <c:pt idx="3112">
                  <c:v>1.8807784581960085E-2</c:v>
                </c:pt>
                <c:pt idx="3113">
                  <c:v>1.8813786418574452E-2</c:v>
                </c:pt>
                <c:pt idx="3114">
                  <c:v>1.8819773935931927E-2</c:v>
                </c:pt>
                <c:pt idx="3115">
                  <c:v>1.8825747134113557E-2</c:v>
                </c:pt>
                <c:pt idx="3116">
                  <c:v>1.8831706013200389E-2</c:v>
                </c:pt>
                <c:pt idx="3117">
                  <c:v>1.8837650573030329E-2</c:v>
                </c:pt>
                <c:pt idx="3118">
                  <c:v>1.8843580813603378E-2</c:v>
                </c:pt>
                <c:pt idx="3119">
                  <c:v>1.8849496734919535E-2</c:v>
                </c:pt>
                <c:pt idx="3120">
                  <c:v>1.8855398337059848E-2</c:v>
                </c:pt>
                <c:pt idx="3121">
                  <c:v>1.8861285620024315E-2</c:v>
                </c:pt>
                <c:pt idx="3122">
                  <c:v>1.8867158583650845E-2</c:v>
                </c:pt>
                <c:pt idx="3123">
                  <c:v>1.8873017228182576E-2</c:v>
                </c:pt>
                <c:pt idx="3124">
                  <c:v>1.8878861553457416E-2</c:v>
                </c:pt>
                <c:pt idx="3125">
                  <c:v>1.8884691559475364E-2</c:v>
                </c:pt>
                <c:pt idx="3126">
                  <c:v>1.8890507246155375E-2</c:v>
                </c:pt>
                <c:pt idx="3127">
                  <c:v>1.8896308613821633E-2</c:v>
                </c:pt>
                <c:pt idx="3128">
                  <c:v>1.8902095662231E-2</c:v>
                </c:pt>
                <c:pt idx="3129">
                  <c:v>1.8907868391464522E-2</c:v>
                </c:pt>
                <c:pt idx="3130">
                  <c:v>1.8913626801360106E-2</c:v>
                </c:pt>
                <c:pt idx="3131">
                  <c:v>1.8919370892079845E-2</c:v>
                </c:pt>
                <c:pt idx="3132">
                  <c:v>1.8925100663542693E-2</c:v>
                </c:pt>
                <c:pt idx="3133">
                  <c:v>1.893081611574865E-2</c:v>
                </c:pt>
                <c:pt idx="3134">
                  <c:v>1.8936517248778761E-2</c:v>
                </c:pt>
                <c:pt idx="3135">
                  <c:v>1.8942204062633028E-2</c:v>
                </c:pt>
                <c:pt idx="3136">
                  <c:v>1.8947876557230403E-2</c:v>
                </c:pt>
                <c:pt idx="3137">
                  <c:v>1.8953534732489841E-2</c:v>
                </c:pt>
                <c:pt idx="3138">
                  <c:v>1.8959178588654479E-2</c:v>
                </c:pt>
                <c:pt idx="3139">
                  <c:v>1.8964808125562227E-2</c:v>
                </c:pt>
                <c:pt idx="3140">
                  <c:v>1.8970423343294129E-2</c:v>
                </c:pt>
                <c:pt idx="3141">
                  <c:v>1.8976024241607048E-2</c:v>
                </c:pt>
                <c:pt idx="3142">
                  <c:v>1.8981610820906214E-2</c:v>
                </c:pt>
                <c:pt idx="3143">
                  <c:v>1.8987183080948489E-2</c:v>
                </c:pt>
                <c:pt idx="3144">
                  <c:v>1.899274102157178E-2</c:v>
                </c:pt>
                <c:pt idx="3145">
                  <c:v>1.8998284643100272E-2</c:v>
                </c:pt>
                <c:pt idx="3146">
                  <c:v>1.9003813945371872E-2</c:v>
                </c:pt>
                <c:pt idx="3147">
                  <c:v>1.9009328928467628E-2</c:v>
                </c:pt>
                <c:pt idx="3148">
                  <c:v>1.9014829592225446E-2</c:v>
                </c:pt>
                <c:pt idx="3149">
                  <c:v>1.9020315936807419E-2</c:v>
                </c:pt>
                <c:pt idx="3150">
                  <c:v>1.9025787962132501E-2</c:v>
                </c:pt>
                <c:pt idx="3151">
                  <c:v>1.9031245668200691E-2</c:v>
                </c:pt>
                <c:pt idx="3152">
                  <c:v>1.903668905501199E-2</c:v>
                </c:pt>
                <c:pt idx="3153">
                  <c:v>1.9042118122647445E-2</c:v>
                </c:pt>
                <c:pt idx="3154">
                  <c:v>1.9047532871107054E-2</c:v>
                </c:pt>
                <c:pt idx="3155">
                  <c:v>1.9052933300147679E-2</c:v>
                </c:pt>
                <c:pt idx="3156">
                  <c:v>1.9058319410093505E-2</c:v>
                </c:pt>
                <c:pt idx="3157">
                  <c:v>1.906369120078244E-2</c:v>
                </c:pt>
                <c:pt idx="3158">
                  <c:v>1.9069048672214484E-2</c:v>
                </c:pt>
                <c:pt idx="3159">
                  <c:v>1.9074391824389636E-2</c:v>
                </c:pt>
                <c:pt idx="3160">
                  <c:v>1.9079720657388943E-2</c:v>
                </c:pt>
                <c:pt idx="3161">
                  <c:v>1.9085035171050313E-2</c:v>
                </c:pt>
                <c:pt idx="3162">
                  <c:v>1.9090335365454791E-2</c:v>
                </c:pt>
                <c:pt idx="3163">
                  <c:v>1.9095621240683425E-2</c:v>
                </c:pt>
                <c:pt idx="3164">
                  <c:v>1.9100892796655167E-2</c:v>
                </c:pt>
                <c:pt idx="3165">
                  <c:v>1.9106150033451064E-2</c:v>
                </c:pt>
                <c:pt idx="3166">
                  <c:v>1.9111392950909023E-2</c:v>
                </c:pt>
                <c:pt idx="3167">
                  <c:v>1.9116621549029045E-2</c:v>
                </c:pt>
                <c:pt idx="3168">
                  <c:v>1.9121835828135314E-2</c:v>
                </c:pt>
                <c:pt idx="3169">
                  <c:v>1.9127035787741553E-2</c:v>
                </c:pt>
                <c:pt idx="3170">
                  <c:v>1.9132221428171947E-2</c:v>
                </c:pt>
                <c:pt idx="3171">
                  <c:v>1.9137392749426496E-2</c:v>
                </c:pt>
                <c:pt idx="3172">
                  <c:v>1.9142549751424154E-2</c:v>
                </c:pt>
                <c:pt idx="3173">
                  <c:v>1.914769243416492E-2</c:v>
                </c:pt>
                <c:pt idx="3174">
                  <c:v>1.9152820797648795E-2</c:v>
                </c:pt>
                <c:pt idx="3175">
                  <c:v>1.9157934841875779E-2</c:v>
                </c:pt>
                <c:pt idx="3176">
                  <c:v>1.9163034566845871E-2</c:v>
                </c:pt>
                <c:pt idx="3177">
                  <c:v>1.9168119972559072E-2</c:v>
                </c:pt>
                <c:pt idx="3178">
                  <c:v>1.9173191059096428E-2</c:v>
                </c:pt>
                <c:pt idx="3179">
                  <c:v>1.9178969052610073E-2</c:v>
                </c:pt>
                <c:pt idx="3180">
                  <c:v>1.9184009455025519E-2</c:v>
                </c:pt>
                <c:pt idx="3181">
                  <c:v>1.9189035538021981E-2</c:v>
                </c:pt>
                <c:pt idx="3182">
                  <c:v>1.9194047301842598E-2</c:v>
                </c:pt>
                <c:pt idx="3183">
                  <c:v>1.919904474648737E-2</c:v>
                </c:pt>
                <c:pt idx="3184">
                  <c:v>1.9204027871794205E-2</c:v>
                </c:pt>
                <c:pt idx="3185">
                  <c:v>1.9208996677763102E-2</c:v>
                </c:pt>
                <c:pt idx="3186">
                  <c:v>1.9213951164556153E-2</c:v>
                </c:pt>
                <c:pt idx="3187">
                  <c:v>1.921889133217336E-2</c:v>
                </c:pt>
                <c:pt idx="3188">
                  <c:v>1.9223817180533675E-2</c:v>
                </c:pt>
                <c:pt idx="3189">
                  <c:v>1.9228728709475007E-2</c:v>
                </c:pt>
                <c:pt idx="3190">
                  <c:v>1.9233625919240493E-2</c:v>
                </c:pt>
                <c:pt idx="3191">
                  <c:v>1.9238508809749089E-2</c:v>
                </c:pt>
                <c:pt idx="3192">
                  <c:v>1.9243377381000792E-2</c:v>
                </c:pt>
                <c:pt idx="3193">
                  <c:v>1.9248231632833512E-2</c:v>
                </c:pt>
                <c:pt idx="3194">
                  <c:v>1.9256483007086045E-2</c:v>
                </c:pt>
                <c:pt idx="3195">
                  <c:v>1.9257897179214556E-2</c:v>
                </c:pt>
                <c:pt idx="3196">
                  <c:v>1.9262708473276602E-2</c:v>
                </c:pt>
                <c:pt idx="3197">
                  <c:v>1.9267505448243849E-2</c:v>
                </c:pt>
                <c:pt idx="3198">
                  <c:v>1.9272288103792112E-2</c:v>
                </c:pt>
                <c:pt idx="3199">
                  <c:v>1.9277056440245577E-2</c:v>
                </c:pt>
                <c:pt idx="3200">
                  <c:v>1.9281810457361104E-2</c:v>
                </c:pt>
                <c:pt idx="3201">
                  <c:v>1.9286550155219739E-2</c:v>
                </c:pt>
                <c:pt idx="3202">
                  <c:v>1.929127553390253E-2</c:v>
                </c:pt>
                <c:pt idx="3203">
                  <c:v>1.929598659308529E-2</c:v>
                </c:pt>
                <c:pt idx="3204">
                  <c:v>1.9300683333092206E-2</c:v>
                </c:pt>
                <c:pt idx="3205">
                  <c:v>1.9305365754004322E-2</c:v>
                </c:pt>
                <c:pt idx="3206">
                  <c:v>1.9310033855578501E-2</c:v>
                </c:pt>
                <c:pt idx="3207">
                  <c:v>1.9314687637733696E-2</c:v>
                </c:pt>
                <c:pt idx="3208">
                  <c:v>1.9319327100713046E-2</c:v>
                </c:pt>
                <c:pt idx="3209">
                  <c:v>1.9323952244435505E-2</c:v>
                </c:pt>
                <c:pt idx="3210">
                  <c:v>1.9328563068820026E-2</c:v>
                </c:pt>
                <c:pt idx="3211">
                  <c:v>1.9333159573947656E-2</c:v>
                </c:pt>
                <c:pt idx="3212">
                  <c:v>1.9337741759899441E-2</c:v>
                </c:pt>
                <c:pt idx="3213">
                  <c:v>1.9342309626594334E-2</c:v>
                </c:pt>
                <c:pt idx="3214">
                  <c:v>1.9346863173870243E-2</c:v>
                </c:pt>
                <c:pt idx="3215">
                  <c:v>1.9351402401889262E-2</c:v>
                </c:pt>
                <c:pt idx="3216">
                  <c:v>1.9355927310732435E-2</c:v>
                </c:pt>
                <c:pt idx="3217">
                  <c:v>1.9360437900156624E-2</c:v>
                </c:pt>
                <c:pt idx="3218">
                  <c:v>1.9364934170323922E-2</c:v>
                </c:pt>
                <c:pt idx="3219">
                  <c:v>1.9369416121477467E-2</c:v>
                </c:pt>
                <c:pt idx="3220">
                  <c:v>1.937388375296889E-2</c:v>
                </c:pt>
                <c:pt idx="3221">
                  <c:v>1.937833706544656E-2</c:v>
                </c:pt>
                <c:pt idx="3222">
                  <c:v>1.9382776058586293E-2</c:v>
                </c:pt>
                <c:pt idx="3223">
                  <c:v>1.9387200732469134E-2</c:v>
                </c:pt>
                <c:pt idx="3224">
                  <c:v>1.9391611087014038E-2</c:v>
                </c:pt>
                <c:pt idx="3225">
                  <c:v>1.939600712230205E-2</c:v>
                </c:pt>
                <c:pt idx="3226">
                  <c:v>1.9400388838252125E-2</c:v>
                </c:pt>
                <c:pt idx="3227">
                  <c:v>1.9404756235026355E-2</c:v>
                </c:pt>
                <c:pt idx="3228">
                  <c:v>1.9409109312381601E-2</c:v>
                </c:pt>
                <c:pt idx="3229">
                  <c:v>1.9413448070561001E-2</c:v>
                </c:pt>
                <c:pt idx="3230">
                  <c:v>1.9417772509483511E-2</c:v>
                </c:pt>
                <c:pt idx="3231">
                  <c:v>1.9424344985450686E-2</c:v>
                </c:pt>
                <c:pt idx="3232">
                  <c:v>1.9428637151392984E-2</c:v>
                </c:pt>
                <c:pt idx="3233">
                  <c:v>1.9432914996565524E-2</c:v>
                </c:pt>
                <c:pt idx="3234">
                  <c:v>1.9437178521076369E-2</c:v>
                </c:pt>
                <c:pt idx="3235">
                  <c:v>1.944142772487149E-2</c:v>
                </c:pt>
                <c:pt idx="3236">
                  <c:v>1.944566260795089E-2</c:v>
                </c:pt>
                <c:pt idx="3237">
                  <c:v>1.9449883170260533E-2</c:v>
                </c:pt>
                <c:pt idx="3238">
                  <c:v>1.9454089411935497E-2</c:v>
                </c:pt>
                <c:pt idx="3239">
                  <c:v>1.9458281332840704E-2</c:v>
                </c:pt>
                <c:pt idx="3240">
                  <c:v>1.9462458933057206E-2</c:v>
                </c:pt>
                <c:pt idx="3241">
                  <c:v>1.9466622212530964E-2</c:v>
                </c:pt>
                <c:pt idx="3242">
                  <c:v>1.9470771171289002E-2</c:v>
                </c:pt>
                <c:pt idx="3243">
                  <c:v>1.9474905809331314E-2</c:v>
                </c:pt>
                <c:pt idx="3244">
                  <c:v>1.9479748053914392E-2</c:v>
                </c:pt>
                <c:pt idx="3245">
                  <c:v>1.9483847475456617E-2</c:v>
                </c:pt>
                <c:pt idx="3246">
                  <c:v>1.9487932577660905E-2</c:v>
                </c:pt>
                <c:pt idx="3247">
                  <c:v>1.9492003360608301E-2</c:v>
                </c:pt>
                <c:pt idx="3248">
                  <c:v>1.9496059824298806E-2</c:v>
                </c:pt>
                <c:pt idx="3249">
                  <c:v>1.9500101968651373E-2</c:v>
                </c:pt>
                <c:pt idx="3250">
                  <c:v>1.9504129793666003E-2</c:v>
                </c:pt>
                <c:pt idx="3251">
                  <c:v>1.9508143299504788E-2</c:v>
                </c:pt>
                <c:pt idx="3252">
                  <c:v>1.9512142485843542E-2</c:v>
                </c:pt>
                <c:pt idx="3253">
                  <c:v>1.9516127353087498E-2</c:v>
                </c:pt>
                <c:pt idx="3254">
                  <c:v>1.952009790091247E-2</c:v>
                </c:pt>
                <c:pt idx="3255">
                  <c:v>1.9524054129399504E-2</c:v>
                </c:pt>
                <c:pt idx="3256">
                  <c:v>1.952799603879174E-2</c:v>
                </c:pt>
                <c:pt idx="3257">
                  <c:v>1.9531923628683945E-2</c:v>
                </c:pt>
                <c:pt idx="3258">
                  <c:v>1.9535836899400305E-2</c:v>
                </c:pt>
                <c:pt idx="3259">
                  <c:v>1.953973585094082E-2</c:v>
                </c:pt>
                <c:pt idx="3260">
                  <c:v>1.9543620482981305E-2</c:v>
                </c:pt>
                <c:pt idx="3261">
                  <c:v>1.9547490795764899E-2</c:v>
                </c:pt>
                <c:pt idx="3262">
                  <c:v>1.9551346789372648E-2</c:v>
                </c:pt>
                <c:pt idx="3263">
                  <c:v>1.9555188463561413E-2</c:v>
                </c:pt>
                <c:pt idx="3264">
                  <c:v>1.955901581841224E-2</c:v>
                </c:pt>
                <c:pt idx="3265">
                  <c:v>1.9562828853925129E-2</c:v>
                </c:pt>
                <c:pt idx="3266">
                  <c:v>1.956662757034322E-2</c:v>
                </c:pt>
                <c:pt idx="3267">
                  <c:v>1.9570411967423373E-2</c:v>
                </c:pt>
                <c:pt idx="3268">
                  <c:v>1.9574182045003496E-2</c:v>
                </c:pt>
                <c:pt idx="3269">
                  <c:v>1.9577937803326728E-2</c:v>
                </c:pt>
                <c:pt idx="3270">
                  <c:v>1.9581679242636207E-2</c:v>
                </c:pt>
                <c:pt idx="3271">
                  <c:v>1.958540636236461E-2</c:v>
                </c:pt>
                <c:pt idx="3272">
                  <c:v>1.9589119162755075E-2</c:v>
                </c:pt>
                <c:pt idx="3273">
                  <c:v>1.9592817644131788E-2</c:v>
                </c:pt>
                <c:pt idx="3274">
                  <c:v>1.9596501806008471E-2</c:v>
                </c:pt>
                <c:pt idx="3275">
                  <c:v>1.9600171648547215E-2</c:v>
                </c:pt>
                <c:pt idx="3276">
                  <c:v>1.9603827171829069E-2</c:v>
                </c:pt>
                <c:pt idx="3277">
                  <c:v>1.9607468375854031E-2</c:v>
                </c:pt>
                <c:pt idx="3278">
                  <c:v>1.961109526046001E-2</c:v>
                </c:pt>
                <c:pt idx="3279">
                  <c:v>1.9614707825809097E-2</c:v>
                </c:pt>
                <c:pt idx="3280">
                  <c:v>1.9618306071901292E-2</c:v>
                </c:pt>
                <c:pt idx="3281">
                  <c:v>1.9621889998655551E-2</c:v>
                </c:pt>
                <c:pt idx="3282">
                  <c:v>1.9625459606152917E-2</c:v>
                </c:pt>
                <c:pt idx="3283">
                  <c:v>1.96290148942313E-2</c:v>
                </c:pt>
                <c:pt idx="3284">
                  <c:v>1.9632555863052792E-2</c:v>
                </c:pt>
                <c:pt idx="3285">
                  <c:v>1.9636082512536346E-2</c:v>
                </c:pt>
                <c:pt idx="3286">
                  <c:v>1.9639594842763008E-2</c:v>
                </c:pt>
                <c:pt idx="3287">
                  <c:v>1.9643092853651734E-2</c:v>
                </c:pt>
                <c:pt idx="3288">
                  <c:v>1.9646576545283567E-2</c:v>
                </c:pt>
                <c:pt idx="3289">
                  <c:v>1.9650045917577463E-2</c:v>
                </c:pt>
                <c:pt idx="3290">
                  <c:v>1.9653500970452376E-2</c:v>
                </c:pt>
                <c:pt idx="3291">
                  <c:v>1.9656941704232489E-2</c:v>
                </c:pt>
                <c:pt idx="3292">
                  <c:v>1.9660368118593619E-2</c:v>
                </c:pt>
                <c:pt idx="3293">
                  <c:v>1.9663780213535764E-2</c:v>
                </c:pt>
                <c:pt idx="3294">
                  <c:v>1.9667177989221019E-2</c:v>
                </c:pt>
                <c:pt idx="3295">
                  <c:v>1.9670561445730428E-2</c:v>
                </c:pt>
                <c:pt idx="3296">
                  <c:v>1.9673930582820853E-2</c:v>
                </c:pt>
                <c:pt idx="3297">
                  <c:v>1.9677285400573341E-2</c:v>
                </c:pt>
                <c:pt idx="3298">
                  <c:v>1.9680625899149984E-2</c:v>
                </c:pt>
                <c:pt idx="3299">
                  <c:v>1.9683952078307643E-2</c:v>
                </c:pt>
                <c:pt idx="3300">
                  <c:v>1.9687263938127364E-2</c:v>
                </c:pt>
                <c:pt idx="3301">
                  <c:v>1.9690561478690194E-2</c:v>
                </c:pt>
                <c:pt idx="3302">
                  <c:v>1.969384469983404E-2</c:v>
                </c:pt>
                <c:pt idx="3303">
                  <c:v>1.9697113601802041E-2</c:v>
                </c:pt>
                <c:pt idx="3304">
                  <c:v>1.9700368184351058E-2</c:v>
                </c:pt>
                <c:pt idx="3305">
                  <c:v>1.9703608447643184E-2</c:v>
                </c:pt>
                <c:pt idx="3306">
                  <c:v>1.9706834391678418E-2</c:v>
                </c:pt>
                <c:pt idx="3307">
                  <c:v>1.9710046016294669E-2</c:v>
                </c:pt>
                <c:pt idx="3308">
                  <c:v>1.9713243321410889E-2</c:v>
                </c:pt>
                <c:pt idx="3309">
                  <c:v>1.9716426307594404E-2</c:v>
                </c:pt>
                <c:pt idx="3310">
                  <c:v>1.9719594974277888E-2</c:v>
                </c:pt>
                <c:pt idx="3311">
                  <c:v>1.9722749321461341E-2</c:v>
                </c:pt>
                <c:pt idx="3312">
                  <c:v>1.9725889349631043E-2</c:v>
                </c:pt>
                <c:pt idx="3313">
                  <c:v>1.9729015058462807E-2</c:v>
                </c:pt>
                <c:pt idx="3314">
                  <c:v>1.973212644779454E-2</c:v>
                </c:pt>
                <c:pt idx="3315">
                  <c:v>1.9735223517788336E-2</c:v>
                </c:pt>
                <c:pt idx="3316">
                  <c:v>1.9738306268606287E-2</c:v>
                </c:pt>
                <c:pt idx="3317">
                  <c:v>1.9741374700167347E-2</c:v>
                </c:pt>
                <c:pt idx="3318">
                  <c:v>1.9744428812309422E-2</c:v>
                </c:pt>
                <c:pt idx="3319">
                  <c:v>1.9747468604951468E-2</c:v>
                </c:pt>
                <c:pt idx="3320">
                  <c:v>1.9750494078579761E-2</c:v>
                </c:pt>
                <c:pt idx="3321">
                  <c:v>1.9753505232626978E-2</c:v>
                </c:pt>
                <c:pt idx="3322">
                  <c:v>1.9756502067417303E-2</c:v>
                </c:pt>
                <c:pt idx="3323">
                  <c:v>1.9759484582950737E-2</c:v>
                </c:pt>
                <c:pt idx="3324">
                  <c:v>1.9762452779308326E-2</c:v>
                </c:pt>
                <c:pt idx="3325">
                  <c:v>1.9765406656084838E-2</c:v>
                </c:pt>
                <c:pt idx="3326">
                  <c:v>1.976834621360446E-2</c:v>
                </c:pt>
                <c:pt idx="3327">
                  <c:v>1.9771271451867189E-2</c:v>
                </c:pt>
                <c:pt idx="3328">
                  <c:v>1.9774182370710935E-2</c:v>
                </c:pt>
                <c:pt idx="3329">
                  <c:v>1.977707897029779E-2</c:v>
                </c:pt>
                <c:pt idx="3330">
                  <c:v>1.9779961250546707E-2</c:v>
                </c:pt>
                <c:pt idx="3331">
                  <c:v>1.9782829211538733E-2</c:v>
                </c:pt>
                <c:pt idx="3332">
                  <c:v>1.9785682853030728E-2</c:v>
                </c:pt>
                <c:pt idx="3333">
                  <c:v>1.9788522175346879E-2</c:v>
                </c:pt>
                <c:pt idx="3334">
                  <c:v>1.9791347178162999E-2</c:v>
                </c:pt>
                <c:pt idx="3335">
                  <c:v>1.9794157861965367E-2</c:v>
                </c:pt>
                <c:pt idx="3336">
                  <c:v>1.9796954226105612E-2</c:v>
                </c:pt>
                <c:pt idx="3337">
                  <c:v>1.9799736271151058E-2</c:v>
                </c:pt>
                <c:pt idx="3338">
                  <c:v>1.9802503996696474E-2</c:v>
                </c:pt>
                <c:pt idx="3339">
                  <c:v>1.9805257402984999E-2</c:v>
                </c:pt>
                <c:pt idx="3340">
                  <c:v>1.9807996490016633E-2</c:v>
                </c:pt>
                <c:pt idx="3341">
                  <c:v>1.9810721257629282E-2</c:v>
                </c:pt>
                <c:pt idx="3342">
                  <c:v>1.9813431705985041E-2</c:v>
                </c:pt>
                <c:pt idx="3343">
                  <c:v>1.9816127834921815E-2</c:v>
                </c:pt>
                <c:pt idx="3344">
                  <c:v>1.9818809644601698E-2</c:v>
                </c:pt>
                <c:pt idx="3345">
                  <c:v>1.9821477134943644E-2</c:v>
                </c:pt>
                <c:pt idx="3346">
                  <c:v>1.9824130305947651E-2</c:v>
                </c:pt>
                <c:pt idx="3347">
                  <c:v>1.9826769157613722E-2</c:v>
                </c:pt>
                <c:pt idx="3348">
                  <c:v>1.9829393689779762E-2</c:v>
                </c:pt>
                <c:pt idx="3349">
                  <c:v>1.9832003902932049E-2</c:v>
                </c:pt>
                <c:pt idx="3350">
                  <c:v>1.9834599796584307E-2</c:v>
                </c:pt>
                <c:pt idx="3351">
                  <c:v>1.9837181370898627E-2</c:v>
                </c:pt>
                <c:pt idx="3352">
                  <c:v>1.9839748625875009E-2</c:v>
                </c:pt>
                <c:pt idx="3353">
                  <c:v>1.9842301561513453E-2</c:v>
                </c:pt>
                <c:pt idx="3354">
                  <c:v>1.9844840177976053E-2</c:v>
                </c:pt>
                <c:pt idx="3355">
                  <c:v>1.9847364474938622E-2</c:v>
                </c:pt>
                <c:pt idx="3356">
                  <c:v>1.9849874452644301E-2</c:v>
                </c:pt>
                <c:pt idx="3357">
                  <c:v>1.9852370111012041E-2</c:v>
                </c:pt>
                <c:pt idx="3358">
                  <c:v>1.9854851449960798E-2</c:v>
                </c:pt>
                <c:pt idx="3359">
                  <c:v>1.9857318469571617E-2</c:v>
                </c:pt>
                <c:pt idx="3360">
                  <c:v>1.9859771169925544E-2</c:v>
                </c:pt>
                <c:pt idx="3361">
                  <c:v>1.9862209550941534E-2</c:v>
                </c:pt>
                <c:pt idx="3362">
                  <c:v>1.9864633612619587E-2</c:v>
                </c:pt>
                <c:pt idx="3363">
                  <c:v>1.9867043354959701E-2</c:v>
                </c:pt>
                <c:pt idx="3364">
                  <c:v>1.9869438777880832E-2</c:v>
                </c:pt>
                <c:pt idx="3365">
                  <c:v>1.9871819881626118E-2</c:v>
                </c:pt>
                <c:pt idx="3366">
                  <c:v>1.9874186665871374E-2</c:v>
                </c:pt>
                <c:pt idx="3367">
                  <c:v>1.9876539130859738E-2</c:v>
                </c:pt>
                <c:pt idx="3368">
                  <c:v>1.9878877276591211E-2</c:v>
                </c:pt>
                <c:pt idx="3369">
                  <c:v>1.9881201102822654E-2</c:v>
                </c:pt>
                <c:pt idx="3370">
                  <c:v>1.988351060971616E-2</c:v>
                </c:pt>
                <c:pt idx="3371">
                  <c:v>1.988580579743382E-2</c:v>
                </c:pt>
                <c:pt idx="3372">
                  <c:v>1.9888086665813542E-2</c:v>
                </c:pt>
                <c:pt idx="3373">
                  <c:v>1.9890353214693235E-2</c:v>
                </c:pt>
                <c:pt idx="3374">
                  <c:v>1.9892605444316036E-2</c:v>
                </c:pt>
                <c:pt idx="3375">
                  <c:v>1.9894843354519853E-2</c:v>
                </c:pt>
                <c:pt idx="3376">
                  <c:v>1.9897066945547826E-2</c:v>
                </c:pt>
                <c:pt idx="3377">
                  <c:v>1.9899276217156814E-2</c:v>
                </c:pt>
                <c:pt idx="3378">
                  <c:v>1.9901471169346818E-2</c:v>
                </c:pt>
                <c:pt idx="3379">
                  <c:v>1.9903651802279931E-2</c:v>
                </c:pt>
                <c:pt idx="3380">
                  <c:v>1.9905818115794061E-2</c:v>
                </c:pt>
                <c:pt idx="3381">
                  <c:v>1.9907970110051298E-2</c:v>
                </c:pt>
                <c:pt idx="3382">
                  <c:v>1.9910107784970599E-2</c:v>
                </c:pt>
                <c:pt idx="3383">
                  <c:v>1.9912231140633008E-2</c:v>
                </c:pt>
                <c:pt idx="3384">
                  <c:v>1.991434017671434E-2</c:v>
                </c:pt>
                <c:pt idx="3385">
                  <c:v>1.9916434893700874E-2</c:v>
                </c:pt>
                <c:pt idx="3386">
                  <c:v>1.9918515291268424E-2</c:v>
                </c:pt>
                <c:pt idx="3387">
                  <c:v>1.9920875354426659E-2</c:v>
                </c:pt>
                <c:pt idx="3388">
                  <c:v>1.9922925067710207E-2</c:v>
                </c:pt>
                <c:pt idx="3389">
                  <c:v>1.992496046157477E-2</c:v>
                </c:pt>
                <c:pt idx="3390">
                  <c:v>1.9926981536182442E-2</c:v>
                </c:pt>
                <c:pt idx="3391">
                  <c:v>1.992898829137113E-2</c:v>
                </c:pt>
                <c:pt idx="3392">
                  <c:v>1.9930980727140835E-2</c:v>
                </c:pt>
                <c:pt idx="3393">
                  <c:v>1.9932958843653648E-2</c:v>
                </c:pt>
                <c:pt idx="3394">
                  <c:v>1.9934922640828523E-2</c:v>
                </c:pt>
                <c:pt idx="3395">
                  <c:v>1.9936872118665461E-2</c:v>
                </c:pt>
                <c:pt idx="3396">
                  <c:v>1.9938807277245507E-2</c:v>
                </c:pt>
                <c:pt idx="3397">
                  <c:v>1.994072811640657E-2</c:v>
                </c:pt>
                <c:pt idx="3398">
                  <c:v>1.9942634636067602E-2</c:v>
                </c:pt>
                <c:pt idx="3399">
                  <c:v>1.9944526836552789E-2</c:v>
                </c:pt>
                <c:pt idx="3400">
                  <c:v>1.9946404717618993E-2</c:v>
                </c:pt>
                <c:pt idx="3401">
                  <c:v>1.9948268279347259E-2</c:v>
                </c:pt>
                <c:pt idx="3402">
                  <c:v>1.9950117521818633E-2</c:v>
                </c:pt>
                <c:pt idx="3403">
                  <c:v>1.9951952444871024E-2</c:v>
                </c:pt>
                <c:pt idx="3404">
                  <c:v>1.9953773048504431E-2</c:v>
                </c:pt>
                <c:pt idx="3405">
                  <c:v>1.9955579333043039E-2</c:v>
                </c:pt>
                <c:pt idx="3406">
                  <c:v>1.9957371298081616E-2</c:v>
                </c:pt>
                <c:pt idx="3407">
                  <c:v>1.9959148943620164E-2</c:v>
                </c:pt>
                <c:pt idx="3408">
                  <c:v>1.9960912270063913E-2</c:v>
                </c:pt>
                <c:pt idx="3409">
                  <c:v>1.9962661277007632E-2</c:v>
                </c:pt>
                <c:pt idx="3410">
                  <c:v>1.9964395964613413E-2</c:v>
                </c:pt>
                <c:pt idx="3411">
                  <c:v>1.9966116332962303E-2</c:v>
                </c:pt>
                <c:pt idx="3412">
                  <c:v>1.9967822381892208E-2</c:v>
                </c:pt>
                <c:pt idx="3413">
                  <c:v>1.9969514111565223E-2</c:v>
                </c:pt>
                <c:pt idx="3414">
                  <c:v>1.9971191521819254E-2</c:v>
                </c:pt>
                <c:pt idx="3415">
                  <c:v>1.9972854612654301E-2</c:v>
                </c:pt>
                <c:pt idx="3416">
                  <c:v>1.9974503384232456E-2</c:v>
                </c:pt>
                <c:pt idx="3417">
                  <c:v>1.9976137836391628E-2</c:v>
                </c:pt>
                <c:pt idx="3418">
                  <c:v>1.9977757969212862E-2</c:v>
                </c:pt>
                <c:pt idx="3419">
                  <c:v>1.997936378285825E-2</c:v>
                </c:pt>
                <c:pt idx="3420">
                  <c:v>1.9980955276922563E-2</c:v>
                </c:pt>
                <c:pt idx="3421">
                  <c:v>1.9982532451567891E-2</c:v>
                </c:pt>
                <c:pt idx="3422">
                  <c:v>1.9984095307118421E-2</c:v>
                </c:pt>
                <c:pt idx="3423">
                  <c:v>1.9985643843249967E-2</c:v>
                </c:pt>
                <c:pt idx="3424">
                  <c:v>1.9987178060043576E-2</c:v>
                </c:pt>
                <c:pt idx="3425">
                  <c:v>1.9988697957337154E-2</c:v>
                </c:pt>
                <c:pt idx="3426">
                  <c:v>1.9990203535616979E-2</c:v>
                </c:pt>
                <c:pt idx="3427">
                  <c:v>1.9991694794234682E-2</c:v>
                </c:pt>
                <c:pt idx="3428">
                  <c:v>1.999317173367654E-2</c:v>
                </c:pt>
                <c:pt idx="3429">
                  <c:v>1.9994634353618368E-2</c:v>
                </c:pt>
                <c:pt idx="3430">
                  <c:v>1.9996082654303304E-2</c:v>
                </c:pt>
                <c:pt idx="3431">
                  <c:v>1.9997516635569257E-2</c:v>
                </c:pt>
                <c:pt idx="3432">
                  <c:v>1.9998936297497272E-2</c:v>
                </c:pt>
                <c:pt idx="3433">
                  <c:v>2.0000341640168395E-2</c:v>
                </c:pt>
                <c:pt idx="3434">
                  <c:v>2.0001732663420535E-2</c:v>
                </c:pt>
                <c:pt idx="3435">
                  <c:v>2.0003109367172645E-2</c:v>
                </c:pt>
                <c:pt idx="3436">
                  <c:v>2.0004471751748909E-2</c:v>
                </c:pt>
                <c:pt idx="3437">
                  <c:v>2.0005819816987236E-2</c:v>
                </c:pt>
                <c:pt idx="3438">
                  <c:v>2.0007153562887625E-2</c:v>
                </c:pt>
                <c:pt idx="3439">
                  <c:v>2.0008472989287984E-2</c:v>
                </c:pt>
                <c:pt idx="3440">
                  <c:v>2.0009778096512498E-2</c:v>
                </c:pt>
                <c:pt idx="3441">
                  <c:v>2.0011068884318028E-2</c:v>
                </c:pt>
                <c:pt idx="3442">
                  <c:v>2.0012345352704575E-2</c:v>
                </c:pt>
                <c:pt idx="3443">
                  <c:v>2.0013607501753183E-2</c:v>
                </c:pt>
                <c:pt idx="3444">
                  <c:v>2.0014855331463854E-2</c:v>
                </c:pt>
                <c:pt idx="3445">
                  <c:v>2.0016088841917634E-2</c:v>
                </c:pt>
                <c:pt idx="3446">
                  <c:v>2.001730803295243E-2</c:v>
                </c:pt>
                <c:pt idx="3447">
                  <c:v>2.0018512904568242E-2</c:v>
                </c:pt>
                <c:pt idx="3448">
                  <c:v>2.0019703456927163E-2</c:v>
                </c:pt>
                <c:pt idx="3449">
                  <c:v>2.0020879689867099E-2</c:v>
                </c:pt>
                <c:pt idx="3450">
                  <c:v>2.0022041603388052E-2</c:v>
                </c:pt>
                <c:pt idx="3451">
                  <c:v>2.0023189197652114E-2</c:v>
                </c:pt>
                <c:pt idx="3452">
                  <c:v>2.002432247274033E-2</c:v>
                </c:pt>
                <c:pt idx="3453">
                  <c:v>2.0025441428166424E-2</c:v>
                </c:pt>
                <c:pt idx="3454">
                  <c:v>2.002654606425458E-2</c:v>
                </c:pt>
                <c:pt idx="3455">
                  <c:v>2.0027636381085845E-2</c:v>
                </c:pt>
                <c:pt idx="3456">
                  <c:v>2.0028712378660218E-2</c:v>
                </c:pt>
                <c:pt idx="3457">
                  <c:v>2.0029774056734562E-2</c:v>
                </c:pt>
                <c:pt idx="3458">
                  <c:v>2.0030821415470967E-2</c:v>
                </c:pt>
                <c:pt idx="3459">
                  <c:v>2.0031854454950482E-2</c:v>
                </c:pt>
                <c:pt idx="3460">
                  <c:v>2.0032873175011012E-2</c:v>
                </c:pt>
                <c:pt idx="3461">
                  <c:v>2.0033877575652559E-2</c:v>
                </c:pt>
                <c:pt idx="3462">
                  <c:v>2.0034867657037214E-2</c:v>
                </c:pt>
                <c:pt idx="3463">
                  <c:v>2.0035843419002886E-2</c:v>
                </c:pt>
                <c:pt idx="3464">
                  <c:v>2.0036804861711666E-2</c:v>
                </c:pt>
                <c:pt idx="3465">
                  <c:v>2.0037751984920416E-2</c:v>
                </c:pt>
                <c:pt idx="3466">
                  <c:v>2.0038684788791228E-2</c:v>
                </c:pt>
                <c:pt idx="3467">
                  <c:v>2.0039603273486195E-2</c:v>
                </c:pt>
                <c:pt idx="3468">
                  <c:v>2.0040507438600086E-2</c:v>
                </c:pt>
                <c:pt idx="3469">
                  <c:v>2.0041397284457085E-2</c:v>
                </c:pt>
                <c:pt idx="3470">
                  <c:v>2.0042272811057193E-2</c:v>
                </c:pt>
                <c:pt idx="3471">
                  <c:v>2.0043134018238318E-2</c:v>
                </c:pt>
                <c:pt idx="3472">
                  <c:v>2.0043980905838366E-2</c:v>
                </c:pt>
                <c:pt idx="3473">
                  <c:v>2.0044813474424661E-2</c:v>
                </c:pt>
                <c:pt idx="3474">
                  <c:v>2.0045631723510926E-2</c:v>
                </c:pt>
                <c:pt idx="3475">
                  <c:v>2.0046435653178207E-2</c:v>
                </c:pt>
                <c:pt idx="3476">
                  <c:v>2.0047225263426505E-2</c:v>
                </c:pt>
                <c:pt idx="3477">
                  <c:v>2.0048000554498957E-2</c:v>
                </c:pt>
                <c:pt idx="3478">
                  <c:v>2.0048761526152425E-2</c:v>
                </c:pt>
                <c:pt idx="3479">
                  <c:v>2.004950817838691E-2</c:v>
                </c:pt>
                <c:pt idx="3480">
                  <c:v>2.0050240511283457E-2</c:v>
                </c:pt>
                <c:pt idx="3481">
                  <c:v>2.0050958525004159E-2</c:v>
                </c:pt>
                <c:pt idx="3482">
                  <c:v>2.0051662219143784E-2</c:v>
                </c:pt>
                <c:pt idx="3483">
                  <c:v>2.0052351593864426E-2</c:v>
                </c:pt>
                <c:pt idx="3484">
                  <c:v>2.0053026649490269E-2</c:v>
                </c:pt>
                <c:pt idx="3485">
                  <c:v>2.0053687385535035E-2</c:v>
                </c:pt>
                <c:pt idx="3486">
                  <c:v>2.0054333802403956E-2</c:v>
                </c:pt>
                <c:pt idx="3487">
                  <c:v>2.0054965899772847E-2</c:v>
                </c:pt>
                <c:pt idx="3488">
                  <c:v>2.0055583677803801E-2</c:v>
                </c:pt>
                <c:pt idx="3489">
                  <c:v>2.005618713665891E-2</c:v>
                </c:pt>
                <c:pt idx="3490">
                  <c:v>2.0056776275932942E-2</c:v>
                </c:pt>
                <c:pt idx="3491">
                  <c:v>2.005743204416488E-2</c:v>
                </c:pt>
                <c:pt idx="3492">
                  <c:v>2.005799049915491E-2</c:v>
                </c:pt>
                <c:pt idx="3493">
                  <c:v>2.0058534634888048E-2</c:v>
                </c:pt>
                <c:pt idx="3494">
                  <c:v>2.0059064451121156E-2</c:v>
                </c:pt>
                <c:pt idx="3495">
                  <c:v>2.005957994793528E-2</c:v>
                </c:pt>
                <c:pt idx="3496">
                  <c:v>2.0060081125654605E-2</c:v>
                </c:pt>
                <c:pt idx="3497">
                  <c:v>2.0060567983792854E-2</c:v>
                </c:pt>
                <c:pt idx="3498">
                  <c:v>2.0061040522755258E-2</c:v>
                </c:pt>
                <c:pt idx="3499">
                  <c:v>2.0061498742136585E-2</c:v>
                </c:pt>
                <c:pt idx="3500">
                  <c:v>2.0061942642342068E-2</c:v>
                </c:pt>
                <c:pt idx="3501">
                  <c:v>2.006237222304752E-2</c:v>
                </c:pt>
                <c:pt idx="3502">
                  <c:v>2.0062787484496081E-2</c:v>
                </c:pt>
                <c:pt idx="3503">
                  <c:v>2.0063188426525658E-2</c:v>
                </c:pt>
                <c:pt idx="3504">
                  <c:v>2.0063575049298343E-2</c:v>
                </c:pt>
                <c:pt idx="3505">
                  <c:v>2.0066256765775004E-2</c:v>
                </c:pt>
                <c:pt idx="3506">
                  <c:v>2.0064305336505717E-2</c:v>
                </c:pt>
                <c:pt idx="3507">
                  <c:v>2.0064649001183543E-2</c:v>
                </c:pt>
                <c:pt idx="3508">
                  <c:v>2.0064978346523432E-2</c:v>
                </c:pt>
                <c:pt idx="3509">
                  <c:v>2.0065293372444337E-2</c:v>
                </c:pt>
                <c:pt idx="3510">
                  <c:v>2.0065594078946258E-2</c:v>
                </c:pt>
                <c:pt idx="3511">
                  <c:v>2.0065880466110242E-2</c:v>
                </c:pt>
                <c:pt idx="3512">
                  <c:v>2.0066152534017334E-2</c:v>
                </c:pt>
                <c:pt idx="3513">
                  <c:v>2.0066410282505442E-2</c:v>
                </c:pt>
                <c:pt idx="3514">
                  <c:v>2.0066653711574567E-2</c:v>
                </c:pt>
                <c:pt idx="3515">
                  <c:v>2.00668828213868E-2</c:v>
                </c:pt>
                <c:pt idx="3516">
                  <c:v>2.0067097611699003E-2</c:v>
                </c:pt>
                <c:pt idx="3517">
                  <c:v>2.0067298082673268E-2</c:v>
                </c:pt>
                <c:pt idx="3518">
                  <c:v>2.0067484234552735E-2</c:v>
                </c:pt>
                <c:pt idx="3519">
                  <c:v>2.0067656066689032E-2</c:v>
                </c:pt>
                <c:pt idx="3520">
                  <c:v>2.0067813579649485E-2</c:v>
                </c:pt>
                <c:pt idx="3521">
                  <c:v>2.0067956773272E-2</c:v>
                </c:pt>
                <c:pt idx="3522">
                  <c:v>2.0068085647556577E-2</c:v>
                </c:pt>
                <c:pt idx="3523">
                  <c:v>2.0068200202422171E-2</c:v>
                </c:pt>
                <c:pt idx="3524">
                  <c:v>2.006830043786878E-2</c:v>
                </c:pt>
                <c:pt idx="3525">
                  <c:v>2.0068386354139545E-2</c:v>
                </c:pt>
                <c:pt idx="3526">
                  <c:v>2.0068457950829233E-2</c:v>
                </c:pt>
                <c:pt idx="3527">
                  <c:v>2.0068515228262029E-2</c:v>
                </c:pt>
                <c:pt idx="3528">
                  <c:v>2.0068558186356888E-2</c:v>
                </c:pt>
                <c:pt idx="3529">
                  <c:v>2.006858682511381E-2</c:v>
                </c:pt>
                <c:pt idx="3530">
                  <c:v>2.0068601144451748E-2</c:v>
                </c:pt>
                <c:pt idx="3531">
                  <c:v>2.0068602946596847E-2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36288"/>
        <c:axId val="710637824"/>
      </c:lineChart>
      <c:dateAx>
        <c:axId val="710636288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78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0637824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063628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54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GBPLibor"/>
      <sheetName val="Deposits"/>
      <sheetName val="FRA"/>
      <sheetName val="IMMFra"/>
      <sheetName val="IMMFra6M "/>
      <sheetName val="OIS"/>
      <sheetName val="MPC OIS"/>
      <sheetName val="Futures3M"/>
      <sheetName val="FuturesHWConvAdj"/>
      <sheetName val="BasisSwap1MxM"/>
      <sheetName val="BasisSwap3M6M"/>
      <sheetName val="BasisSwapxM12M"/>
      <sheetName val="Swaps1M"/>
      <sheetName val="Swap3MAnnual"/>
      <sheetName val="Swap3MSemiAnnual"/>
      <sheetName val="Swap6M"/>
      <sheetName val="SwapsIMMDated"/>
      <sheetName val="LiborSwapIsda"/>
    </sheetNames>
    <definedNames>
      <definedName name="TriggerCounter" refersTo="='General Settings'!$D$7"/>
    </definedNames>
    <sheetDataSet>
      <sheetData sheetId="0">
        <row r="7">
          <cell r="D7">
            <v>12650</v>
          </cell>
        </row>
      </sheetData>
      <sheetData sheetId="1"/>
      <sheetData sheetId="2">
        <row r="7">
          <cell r="D7" t="str">
            <v>D</v>
          </cell>
        </row>
      </sheetData>
      <sheetData sheetId="3">
        <row r="7">
          <cell r="D7" t="str">
            <v>6F</v>
          </cell>
        </row>
      </sheetData>
      <sheetData sheetId="4">
        <row r="7">
          <cell r="D7" t="str">
            <v>M6</v>
          </cell>
        </row>
      </sheetData>
      <sheetData sheetId="5">
        <row r="7">
          <cell r="D7" t="str">
            <v>Z5</v>
          </cell>
        </row>
      </sheetData>
      <sheetData sheetId="6"/>
      <sheetData sheetId="7">
        <row r="7">
          <cell r="D7" t="str">
            <v>OIS</v>
          </cell>
        </row>
      </sheetData>
      <sheetData sheetId="8">
        <row r="7">
          <cell r="D7" t="str">
            <v>Z5</v>
          </cell>
        </row>
      </sheetData>
      <sheetData sheetId="9"/>
      <sheetData sheetId="10">
        <row r="7">
          <cell r="D7" t="str">
            <v>6L</v>
          </cell>
        </row>
      </sheetData>
      <sheetData sheetId="11">
        <row r="7">
          <cell r="D7" t="str">
            <v>6L</v>
          </cell>
        </row>
      </sheetData>
      <sheetData sheetId="12">
        <row r="7">
          <cell r="D7" t="str">
            <v>12L</v>
          </cell>
        </row>
      </sheetData>
      <sheetData sheetId="13">
        <row r="7">
          <cell r="D7" t="str">
            <v>X1S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3L</v>
          </cell>
        </row>
      </sheetData>
      <sheetData sheetId="16">
        <row r="7">
          <cell r="D7" t="str">
            <v>6L</v>
          </cell>
        </row>
      </sheetData>
      <sheetData sheetId="17">
        <row r="7">
          <cell r="D7">
            <v>12</v>
          </cell>
        </row>
      </sheetData>
      <sheetData sheetId="18">
        <row r="7">
          <cell r="D7" t="str">
            <v>GBP6M#0000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23 2015 09:48:15</v>
      </c>
    </row>
    <row r="2" spans="2:14" ht="19.5" x14ac:dyDescent="0.35">
      <c r="B2" s="2" t="s">
        <v>19</v>
      </c>
      <c r="C2" s="3"/>
      <c r="D2" s="3"/>
      <c r="E2" s="4"/>
      <c r="G2" s="34" t="s">
        <v>144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/>
      <c r="E4" s="8"/>
      <c r="G4" s="6"/>
      <c r="H4" s="138" t="s">
        <v>145</v>
      </c>
      <c r="I4" s="37" t="str">
        <f>Currency&amp;"ON"</f>
        <v>GBPON</v>
      </c>
      <c r="J4" s="37" t="str">
        <f>Currency&amp;"1M"</f>
        <v>GBP1M</v>
      </c>
      <c r="K4" s="37" t="str">
        <f>Currency&amp;"3M"</f>
        <v>GBP3M</v>
      </c>
      <c r="L4" s="37" t="str">
        <f>Currency&amp;"6M"</f>
        <v>GBP6M</v>
      </c>
      <c r="M4" s="37" t="str">
        <f>Currency&amp;"1Y"</f>
        <v>GBP1Y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 ca="1">COUNTA(_xll.ohPack(_xll.ohFilter(CheckON,FlagON)))</f>
        <v>33</v>
      </c>
      <c r="J5" s="23">
        <f ca="1">COUNTA(_xll.ohPack(_xll.ohFilter(Check1M,Flag1M)))</f>
        <v>11</v>
      </c>
      <c r="K5" s="23">
        <f ca="1">COUNTA(_xll.ohPack(_xll.ohFilter(Check3M,Flag3M)))</f>
        <v>64</v>
      </c>
      <c r="L5" s="23">
        <f ca="1">COUNTA(_xll.ohPack(_xll.ohFilter(Check6M,Flag6M)))</f>
        <v>27</v>
      </c>
      <c r="M5" s="23">
        <f ca="1">COUNTA(_xll.ohPack(_xll.ohFilter(Check1Y,Flag1Y)))</f>
        <v>8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42276</v>
      </c>
      <c r="E6" s="8"/>
      <c r="G6" s="6"/>
      <c r="H6" s="29" t="s">
        <v>24</v>
      </c>
      <c r="I6" s="17">
        <f ca="1">COUNTIF(CheckON,TRUE)</f>
        <v>33</v>
      </c>
      <c r="J6" s="17">
        <f ca="1">COUNTIF(Check1M,"=TRUE")</f>
        <v>11</v>
      </c>
      <c r="K6" s="17">
        <f ca="1">COUNTIF(Check3M,TRUE)</f>
        <v>46</v>
      </c>
      <c r="L6" s="17">
        <f ca="1">COUNTIF(Check6M,TRUE)</f>
        <v>27</v>
      </c>
      <c r="M6" s="17">
        <f ca="1">COUNTIF(Check1Y,TRUE)</f>
        <v>8</v>
      </c>
      <c r="N6" s="8"/>
    </row>
    <row r="7" spans="2:14" s="1" customFormat="1" ht="11.25" customHeight="1" x14ac:dyDescent="0.2">
      <c r="B7" s="6"/>
      <c r="C7" s="28" t="s">
        <v>21</v>
      </c>
      <c r="D7" s="10">
        <f ca="1">[1]!TriggerCounter</f>
        <v>12650</v>
      </c>
      <c r="E7" s="8"/>
      <c r="G7" s="24"/>
      <c r="H7" s="26" t="s">
        <v>25</v>
      </c>
      <c r="I7" s="108">
        <f ca="1">I5-I6</f>
        <v>0</v>
      </c>
      <c r="J7" s="108">
        <f ca="1">J5-J6</f>
        <v>0</v>
      </c>
      <c r="K7" s="108">
        <f ca="1">K5-K6</f>
        <v>18</v>
      </c>
      <c r="L7" s="108">
        <f ca="1">L5-L6</f>
        <v>0</v>
      </c>
      <c r="M7" s="108">
        <f ca="1"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152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0</v>
      </c>
      <c r="E13" s="8" t="s">
        <v>27</v>
      </c>
      <c r="G13" s="6"/>
      <c r="H13" s="32" t="s">
        <v>7</v>
      </c>
      <c r="I13" s="22" t="s">
        <v>154</v>
      </c>
      <c r="J13" s="22" t="s">
        <v>155</v>
      </c>
      <c r="K13" s="22" t="s">
        <v>155</v>
      </c>
      <c r="L13" s="22" t="s">
        <v>155</v>
      </c>
      <c r="M13" s="22" t="s">
        <v>155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153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Sonia</v>
      </c>
      <c r="J15" s="47" t="str">
        <f>PROPER(Currency)&amp;J13&amp;J12</f>
        <v>GbpLibor1M</v>
      </c>
      <c r="K15" s="47" t="str">
        <f>PROPER(Currency)&amp;K13&amp;K12</f>
        <v>GbpLibor3M</v>
      </c>
      <c r="L15" s="47" t="str">
        <f>PROPER(Currency)&amp;L13&amp;L12</f>
        <v>GbpLibor6M</v>
      </c>
      <c r="M15" s="47" t="str">
        <f>PROPER(Currency)&amp;M13&amp;M12</f>
        <v>GbpLibor1Y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23">
        <f>_xll.qlInterestRateIndexFixingDays(Index1Y,Trigger)</f>
        <v>0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22" t="str">
        <f>_xll.qlInterestRateIndexDayCounter(Index1Y,Trigger)</f>
        <v>Actual/365 (Fixed)</v>
      </c>
      <c r="N19" s="8"/>
    </row>
    <row r="20" spans="1:14" s="1" customFormat="1" ht="16.5" x14ac:dyDescent="0.3">
      <c r="B20" s="2" t="s">
        <v>133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obj_004e9#0001</v>
      </c>
      <c r="K21" s="47" t="str">
        <f>_xll.qlIborIndex(,K13,"1D",K16,Currency,Calendar,K17,K18,K19,K4,Permanent,Trigger,ObjectOverwrite)</f>
        <v>obj_004eb#0001</v>
      </c>
      <c r="L21" s="47" t="str">
        <f>_xll.qlIborIndex(,L13,"1D",L16,Currency,Calendar,L17,L18,L19,L4,Permanent,Trigger,ObjectOverwrite)</f>
        <v>obj_004ec#0001</v>
      </c>
      <c r="M21" s="47" t="str">
        <f>_xll.qlIborIndex(,M13,"1D",M16,Currency,Calendar,M17,M18,M19,M4,Permanent,Trigger,ObjectOverwrite)</f>
        <v>obj_004ea#0001</v>
      </c>
      <c r="N21" s="8"/>
    </row>
    <row r="22" spans="1:14" ht="11.25" customHeight="1" x14ac:dyDescent="0.25">
      <c r="B22" s="6"/>
      <c r="C22" s="27" t="s">
        <v>157</v>
      </c>
      <c r="D22" s="127">
        <v>4.0000000000000002E-4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1.25" customHeight="1" x14ac:dyDescent="0.25">
      <c r="B23" s="6"/>
      <c r="C23" s="32" t="s">
        <v>53</v>
      </c>
      <c r="D23" s="199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134</v>
      </c>
      <c r="D24" s="137">
        <v>1E-3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27" t="s">
        <v>147</v>
      </c>
      <c r="D25" s="137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22" t="str">
        <f>_xll.qlInterestRateIndexDayCounter(ONIndex1Y,Trigger)</f>
        <v>Actual/365 (Fixed)</v>
      </c>
      <c r="N25" s="8"/>
    </row>
    <row r="26" spans="1:14" ht="11.25" customHeight="1" thickBot="1" x14ac:dyDescent="0.3">
      <c r="B26" s="6"/>
      <c r="C26" s="29" t="s">
        <v>148</v>
      </c>
      <c r="D26" s="204">
        <v>2.5000000000000001E-5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159</v>
      </c>
      <c r="D27" s="128">
        <v>2.9999999999999997E-4</v>
      </c>
      <c r="E27" s="8"/>
    </row>
    <row r="28" spans="1:14" ht="11.25" customHeight="1" x14ac:dyDescent="0.25">
      <c r="B28" s="6"/>
      <c r="C28" s="29" t="s">
        <v>160</v>
      </c>
      <c r="D28" s="204">
        <v>5.0000000000000001E-4</v>
      </c>
      <c r="E28" s="8"/>
    </row>
    <row r="29" spans="1:14" ht="11.25" customHeight="1" x14ac:dyDescent="0.25">
      <c r="B29" s="6"/>
      <c r="C29" s="32" t="s">
        <v>135</v>
      </c>
      <c r="D29" s="129">
        <v>2.0000000000000001E-4</v>
      </c>
      <c r="E29" s="8"/>
    </row>
    <row r="30" spans="1:14" ht="11.25" customHeight="1" x14ac:dyDescent="0.25">
      <c r="B30" s="6"/>
      <c r="C30" s="27" t="s">
        <v>142</v>
      </c>
      <c r="D30" s="127">
        <v>5.0000000000000001E-4</v>
      </c>
      <c r="E30" s="8"/>
    </row>
    <row r="31" spans="1:14" ht="11.25" customHeight="1" x14ac:dyDescent="0.25">
      <c r="B31" s="6"/>
      <c r="C31" s="29" t="s">
        <v>151</v>
      </c>
      <c r="D31" s="204">
        <v>5.0000000000000001E-4</v>
      </c>
      <c r="E31" s="8"/>
    </row>
    <row r="32" spans="1:14" ht="11.25" customHeight="1" x14ac:dyDescent="0.25">
      <c r="B32" s="6"/>
      <c r="C32" s="26" t="s">
        <v>143</v>
      </c>
      <c r="D32" s="196">
        <v>1E-3</v>
      </c>
      <c r="E32" s="8"/>
    </row>
    <row r="33" spans="2:5" ht="11.25" customHeight="1" thickBot="1" x14ac:dyDescent="0.3">
      <c r="B33" s="11"/>
      <c r="C33" s="12"/>
      <c r="D33" s="12"/>
      <c r="E33" s="13"/>
    </row>
  </sheetData>
  <conditionalFormatting sqref="I7:M7">
    <cfRule type="cellIs" dxfId="9" priority="1" operator="notEqual">
      <formula>0</formula>
    </cfRule>
    <cfRule type="cellIs" dxfId="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7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9.28515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9" si="0">EDATE(SettlementDate,$B3)</f>
        <v>42642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4.4931481116272654E-3</v>
      </c>
      <c r="H3" s="53">
        <f>IF(G3&gt;=0,ROUNDDOWN(G3*10,2)/10,ROUNDUP(G3*10,2)/10)</f>
        <v>4.0000000000000001E-3</v>
      </c>
      <c r="I3" s="82">
        <f>MAX(_xll.ohPack(Data!$F$4:INDEX(FwdON,MATCH(E3+1,SettlementDates,1),1)))</f>
        <v>6.261752209270055E-3</v>
      </c>
      <c r="J3" s="53">
        <f t="shared" ref="J3:J9" si="2">IF(I3-G3&gt;1%,(QUOTIENT(I3*10000,50)+1)*0.5%,(QUOTIENT(I3*10000,10)+1)*0.1%)</f>
        <v>7.0000000000000001E-3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43007</v>
      </c>
      <c r="F4" s="77">
        <f t="shared" si="1"/>
        <v>3</v>
      </c>
      <c r="G4" s="83">
        <f>MIN(_xll.ohPack(Data!$F$4:INDEX(FwdON,MATCH(E4+1,SettlementDates,1),1)))</f>
        <v>4.4931481116272654E-3</v>
      </c>
      <c r="H4" s="54">
        <f t="shared" ref="H4:H9" si="4">IF(G4&gt;=0,ROUNDDOWN(G4*10,2)/10,ROUNDUP(G4*10,2)/10)</f>
        <v>4.0000000000000001E-3</v>
      </c>
      <c r="I4" s="83">
        <f>MAX(_xll.ohPack(Data!$F$4:INDEX(FwdON,MATCH(E4+1,SettlementDates,1),1)))</f>
        <v>9.9415901330916316E-3</v>
      </c>
      <c r="J4" s="54">
        <f t="shared" si="2"/>
        <v>0.01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44103</v>
      </c>
      <c r="F5" s="77">
        <f t="shared" si="1"/>
        <v>6</v>
      </c>
      <c r="G5" s="83">
        <f>MIN(_xll.ohPack(Data!$F$4:INDEX(FwdON,MATCH(E5+1,SettlementDates,1),1)))</f>
        <v>4.4931481116272654E-3</v>
      </c>
      <c r="H5" s="54">
        <f t="shared" si="4"/>
        <v>4.0000000000000001E-3</v>
      </c>
      <c r="I5" s="83">
        <f>MAX(_xll.ohPack(Data!$F$4:INDEX(FwdON,MATCH(E5+1,SettlementDates,1),1)))</f>
        <v>1.7312270868127255E-2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45929</v>
      </c>
      <c r="F6" s="77">
        <f t="shared" si="1"/>
        <v>6</v>
      </c>
      <c r="G6" s="83">
        <f>MIN(_xll.ohPack(Data!$F$4:INDEX(FwdON,MATCH(E6+1,SettlementDates,1),1)))</f>
        <v>4.4931481116272654E-3</v>
      </c>
      <c r="H6" s="54">
        <f t="shared" si="4"/>
        <v>4.0000000000000001E-3</v>
      </c>
      <c r="I6" s="83">
        <f>MAX(_xll.ohPack(Data!$F$4:INDEX(FwdON,MATCH(E6+1,SettlementDates,1),1)))</f>
        <v>2.1380585821574316E-2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49581</v>
      </c>
      <c r="F7" s="77">
        <f t="shared" si="1"/>
        <v>12</v>
      </c>
      <c r="G7" s="83">
        <f>MIN(_xll.ohPack(Data!$F$4:INDEX(FwdON,MATCH(E7+1,SettlementDates,1),1)))</f>
        <v>4.4931481116272654E-3</v>
      </c>
      <c r="H7" s="54">
        <f t="shared" si="4"/>
        <v>4.0000000000000001E-3</v>
      </c>
      <c r="I7" s="83">
        <f>MAX(_xll.ohPack(Data!$F$4:INDEX(FwdON,MATCH(E7+1,SettlementDates,1),1)))</f>
        <v>2.2683926406391608E-2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53234</v>
      </c>
      <c r="F8" s="77">
        <f t="shared" si="1"/>
        <v>36</v>
      </c>
      <c r="G8" s="83">
        <f>MIN(_xll.ohPack(Data!$F$4:INDEX(FwdON,MATCH(E8+1,SettlementDates,1),1)))</f>
        <v>4.4931481116272654E-3</v>
      </c>
      <c r="H8" s="54">
        <f t="shared" si="4"/>
        <v>4.0000000000000001E-3</v>
      </c>
      <c r="I8" s="83">
        <f>MAX(_xll.ohPack(Data!$F$4:INDEX(FwdON,MATCH(E8+1,SettlementDates,1),1)))</f>
        <v>2.2683926406391608E-2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64191</v>
      </c>
      <c r="F9" s="77">
        <f t="shared" si="1"/>
        <v>60</v>
      </c>
      <c r="G9" s="84">
        <f>MIN(_xll.ohPack(Data!$F$4:INDEX(FwdON,MATCH(E9+1,SettlementDates,1),1)))</f>
        <v>4.4931481116272654E-3</v>
      </c>
      <c r="H9" s="55">
        <f t="shared" si="4"/>
        <v>4.0000000000000001E-3</v>
      </c>
      <c r="I9" s="84">
        <f>MAX(_xll.ohPack(Data!$F$4:INDEX(FwdON,MATCH(E9+1,SettlementDates,1),1)))</f>
        <v>2.2683926406391608E-2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205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206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206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206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206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206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07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146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hidden="1" outlineLevel="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100</v>
      </c>
      <c r="AD22" s="104" t="s">
        <v>111</v>
      </c>
    </row>
    <row r="23" spans="3:30" hidden="1" outlineLevel="1" x14ac:dyDescent="0.2">
      <c r="J23" s="62"/>
      <c r="K23" s="62"/>
      <c r="L23" s="62"/>
      <c r="M23" s="52" t="s">
        <v>156</v>
      </c>
      <c r="N23" s="52" t="s">
        <v>53</v>
      </c>
      <c r="O23" s="52" t="e">
        <f ca="1">qlMPCNextCode(SettlementDate,Trigger)</f>
        <v>#NAME?</v>
      </c>
      <c r="P23" s="52" t="e">
        <f t="shared" ref="P23:P33" ca="1" si="5">Currency&amp;M23&amp;N23&amp;O23&amp;QuoteSuffix</f>
        <v>#NAME?</v>
      </c>
      <c r="Q23" s="140"/>
      <c r="R23" s="131" t="e">
        <f ca="1">_xll.qlCalendarAdvance(Calendar,S23,"-2D","f",,Trigger)</f>
        <v>#NUM!</v>
      </c>
      <c r="S23" s="131" t="e">
        <f t="shared" ref="S23:S33" ca="1" si="6">qlMPCdate(O23,,Trigger)</f>
        <v>#NAME?</v>
      </c>
      <c r="T23" s="131" t="e">
        <f t="shared" ref="T23:T33" ca="1" si="7">qlMPCNextDate(S23,Trigger)</f>
        <v>#NAME?</v>
      </c>
      <c r="U23" s="130" t="e">
        <f ca="1">_xll.qlOvernightIndexedSwapFairRate(AA23,_xll.ohTrigger(Trigger,TriggerON,InterestRatesTrigger))</f>
        <v>#VALUE!</v>
      </c>
      <c r="V23" s="130" t="e">
        <f ca="1">_xll.qlQuoteValue(P23,_xll.ohTrigger(Trigger,TriggerON,InterestRatesTrigger))</f>
        <v>#VALUE!</v>
      </c>
      <c r="W23" s="130" t="b">
        <f t="shared" ref="W23:W33" ca="1" si="8">NOT(ISERROR(V23))</f>
        <v>0</v>
      </c>
      <c r="X23" s="197" t="e">
        <f ca="1">(U23-V23)*10000</f>
        <v>#VALUE!</v>
      </c>
      <c r="Y23" s="50" t="e">
        <f ca="1">ABS(X23/10000)&lt;=ABS('General Settings'!$D$22)</f>
        <v>#VALUE!</v>
      </c>
      <c r="AA23" s="52" t="e">
        <f ca="1">_xll.qlMakeDatedOIS(,S23,T23,IndexON,,DayCountConv,,Permanent,Trigger,ObjectOverwrite)</f>
        <v>#NUM!</v>
      </c>
      <c r="AC23" s="68" t="s">
        <v>101</v>
      </c>
      <c r="AD23" s="51" t="s">
        <v>158</v>
      </c>
    </row>
    <row r="24" spans="3:30" hidden="1" outlineLevel="1" x14ac:dyDescent="0.2">
      <c r="M24" s="50" t="s">
        <v>156</v>
      </c>
      <c r="N24" s="50" t="s">
        <v>53</v>
      </c>
      <c r="O24" s="50" t="e">
        <f t="shared" ref="O24:O33" ca="1" si="9">qlMPCNextCode(S23,Trigger)</f>
        <v>#NAME?</v>
      </c>
      <c r="P24" s="50" t="e">
        <f t="shared" ca="1" si="5"/>
        <v>#NAME?</v>
      </c>
      <c r="Q24" s="141"/>
      <c r="R24" s="120" t="e">
        <f ca="1">_xll.qlCalendarAdvance(Calendar,S24,"-2D","f",,Trigger)</f>
        <v>#NUM!</v>
      </c>
      <c r="S24" s="120" t="e">
        <f t="shared" ca="1" si="6"/>
        <v>#NAME?</v>
      </c>
      <c r="T24" s="120" t="e">
        <f t="shared" ca="1" si="7"/>
        <v>#NAME?</v>
      </c>
      <c r="U24" s="125" t="e">
        <f ca="1">_xll.qlOvernightIndexedSwapFairRate(AA24,_xll.ohTrigger(Trigger,TriggerON,InterestRatesTrigger))</f>
        <v>#VALUE!</v>
      </c>
      <c r="V24" s="125" t="e">
        <f ca="1">_xll.qlQuoteValue(P24,_xll.ohTrigger(Trigger,TriggerON,InterestRatesTrigger))</f>
        <v>#VALUE!</v>
      </c>
      <c r="W24" s="125" t="b">
        <f t="shared" ca="1" si="8"/>
        <v>0</v>
      </c>
      <c r="X24" s="198" t="e">
        <f t="shared" ref="X24:X69" ca="1" si="10">(U24-V24)*10000</f>
        <v>#VALUE!</v>
      </c>
      <c r="Y24" s="50" t="e">
        <f ca="1">ABS(X24/10000)&lt;=ABS('General Settings'!$D$22)</f>
        <v>#VALUE!</v>
      </c>
      <c r="AA24" s="50" t="e">
        <f ca="1">_xll.qlMakeDatedOIS(,S24,T24,IndexON,,DayCountConv,,Permanent,Trigger,ObjectOverwrite)</f>
        <v>#NUM!</v>
      </c>
    </row>
    <row r="25" spans="3:30" hidden="1" outlineLevel="1" x14ac:dyDescent="0.2">
      <c r="M25" s="50" t="s">
        <v>156</v>
      </c>
      <c r="N25" s="50" t="s">
        <v>53</v>
      </c>
      <c r="O25" s="50" t="e">
        <f t="shared" ca="1" si="9"/>
        <v>#NAME?</v>
      </c>
      <c r="P25" s="50" t="e">
        <f t="shared" ca="1" si="5"/>
        <v>#NAME?</v>
      </c>
      <c r="Q25" s="141"/>
      <c r="R25" s="120" t="e">
        <f ca="1">_xll.qlCalendarAdvance(Calendar,S25,"-2D","f",,Trigger)</f>
        <v>#NUM!</v>
      </c>
      <c r="S25" s="120" t="e">
        <f t="shared" ca="1" si="6"/>
        <v>#NAME?</v>
      </c>
      <c r="T25" s="120" t="e">
        <f t="shared" ca="1" si="7"/>
        <v>#NAME?</v>
      </c>
      <c r="U25" s="125" t="e">
        <f ca="1">_xll.qlOvernightIndexedSwapFairRate(AA25,_xll.ohTrigger(Trigger,TriggerON,InterestRatesTrigger))</f>
        <v>#VALUE!</v>
      </c>
      <c r="V25" s="125" t="e">
        <f ca="1">_xll.qlQuoteValue(P25,_xll.ohTrigger(Trigger,TriggerON,InterestRatesTrigger))</f>
        <v>#VALUE!</v>
      </c>
      <c r="W25" s="125" t="b">
        <f t="shared" ca="1" si="8"/>
        <v>0</v>
      </c>
      <c r="X25" s="198" t="e">
        <f t="shared" ca="1" si="10"/>
        <v>#VALUE!</v>
      </c>
      <c r="Y25" s="50" t="e">
        <f ca="1">ABS(X25/10000)&lt;=ABS('General Settings'!$D$22)</f>
        <v>#VALUE!</v>
      </c>
      <c r="AA25" s="50" t="e">
        <f ca="1">_xll.qlMakeDatedOIS(,S25,T25,IndexON,,DayCountConv,,Permanent,Trigger,ObjectOverwrite)</f>
        <v>#NUM!</v>
      </c>
    </row>
    <row r="26" spans="3:30" hidden="1" outlineLevel="1" x14ac:dyDescent="0.2">
      <c r="M26" s="50" t="s">
        <v>156</v>
      </c>
      <c r="N26" s="50" t="s">
        <v>53</v>
      </c>
      <c r="O26" s="50" t="e">
        <f t="shared" ca="1" si="9"/>
        <v>#NAME?</v>
      </c>
      <c r="P26" s="50" t="e">
        <f t="shared" ca="1" si="5"/>
        <v>#NAME?</v>
      </c>
      <c r="Q26" s="141"/>
      <c r="R26" s="120" t="e">
        <f ca="1">_xll.qlCalendarAdvance(Calendar,S26,"-2D","f",,Trigger)</f>
        <v>#NUM!</v>
      </c>
      <c r="S26" s="120" t="e">
        <f t="shared" ca="1" si="6"/>
        <v>#NAME?</v>
      </c>
      <c r="T26" s="120" t="e">
        <f t="shared" ca="1" si="7"/>
        <v>#NAME?</v>
      </c>
      <c r="U26" s="125" t="e">
        <f ca="1">_xll.qlOvernightIndexedSwapFairRate(AA26,_xll.ohTrigger(Trigger,TriggerON,InterestRatesTrigger))</f>
        <v>#VALUE!</v>
      </c>
      <c r="V26" s="125" t="e">
        <f ca="1">_xll.qlQuoteValue(P26,_xll.ohTrigger(Trigger,TriggerON,InterestRatesTrigger))</f>
        <v>#VALUE!</v>
      </c>
      <c r="W26" s="125" t="b">
        <f t="shared" ca="1" si="8"/>
        <v>0</v>
      </c>
      <c r="X26" s="198" t="e">
        <f t="shared" ca="1" si="10"/>
        <v>#VALUE!</v>
      </c>
      <c r="Y26" s="50" t="e">
        <f ca="1">ABS(X26/10000)&lt;=ABS('General Settings'!$D$22)</f>
        <v>#VALUE!</v>
      </c>
      <c r="AA26" s="50" t="e">
        <f ca="1">_xll.qlMakeDatedOIS(,S26,T26,IndexON,,DayCountConv,,Permanent,Trigger,ObjectOverwrite)</f>
        <v>#NUM!</v>
      </c>
    </row>
    <row r="27" spans="3:30" hidden="1" outlineLevel="1" x14ac:dyDescent="0.2">
      <c r="M27" s="50" t="s">
        <v>156</v>
      </c>
      <c r="N27" s="50" t="s">
        <v>53</v>
      </c>
      <c r="O27" s="50" t="e">
        <f t="shared" ca="1" si="9"/>
        <v>#NAME?</v>
      </c>
      <c r="P27" s="50" t="e">
        <f t="shared" ca="1" si="5"/>
        <v>#NAME?</v>
      </c>
      <c r="Q27" s="141"/>
      <c r="R27" s="120" t="e">
        <f ca="1">_xll.qlCalendarAdvance(Calendar,S27,"-2D","f",,Trigger)</f>
        <v>#NUM!</v>
      </c>
      <c r="S27" s="120" t="e">
        <f t="shared" ca="1" si="6"/>
        <v>#NAME?</v>
      </c>
      <c r="T27" s="120" t="e">
        <f t="shared" ca="1" si="7"/>
        <v>#NAME?</v>
      </c>
      <c r="U27" s="125" t="e">
        <f ca="1">_xll.qlOvernightIndexedSwapFairRate(AA27,_xll.ohTrigger(Trigger,TriggerON,InterestRatesTrigger))</f>
        <v>#VALUE!</v>
      </c>
      <c r="V27" s="125" t="e">
        <f ca="1">_xll.qlQuoteValue(P27,_xll.ohTrigger(Trigger,TriggerON,InterestRatesTrigger))</f>
        <v>#VALUE!</v>
      </c>
      <c r="W27" s="125" t="b">
        <f t="shared" ca="1" si="8"/>
        <v>0</v>
      </c>
      <c r="X27" s="198" t="e">
        <f t="shared" ca="1" si="10"/>
        <v>#VALUE!</v>
      </c>
      <c r="Y27" s="50" t="e">
        <f ca="1">ABS(X27/10000)&lt;=ABS('General Settings'!$D$22)</f>
        <v>#VALUE!</v>
      </c>
      <c r="AA27" s="50" t="e">
        <f ca="1">_xll.qlMakeDatedOIS(,S27,T27,IndexON,,DayCountConv,,Permanent,Trigger,ObjectOverwrite)</f>
        <v>#NUM!</v>
      </c>
    </row>
    <row r="28" spans="3:30" hidden="1" outlineLevel="1" x14ac:dyDescent="0.2">
      <c r="M28" s="50" t="s">
        <v>156</v>
      </c>
      <c r="N28" s="50" t="s">
        <v>53</v>
      </c>
      <c r="O28" s="50" t="e">
        <f t="shared" ca="1" si="9"/>
        <v>#NAME?</v>
      </c>
      <c r="P28" s="50" t="e">
        <f t="shared" ca="1" si="5"/>
        <v>#NAME?</v>
      </c>
      <c r="Q28" s="141"/>
      <c r="R28" s="120" t="e">
        <f ca="1">_xll.qlCalendarAdvance(Calendar,S28,"-2D","f",,Trigger)</f>
        <v>#NUM!</v>
      </c>
      <c r="S28" s="120" t="e">
        <f t="shared" ca="1" si="6"/>
        <v>#NAME?</v>
      </c>
      <c r="T28" s="120" t="e">
        <f t="shared" ca="1" si="7"/>
        <v>#NAME?</v>
      </c>
      <c r="U28" s="125" t="e">
        <f ca="1">_xll.qlOvernightIndexedSwapFairRate(AA28,_xll.ohTrigger(Trigger,TriggerON,InterestRatesTrigger))</f>
        <v>#VALUE!</v>
      </c>
      <c r="V28" s="125" t="e">
        <f ca="1">_xll.qlQuoteValue(P28,_xll.ohTrigger(Trigger,TriggerON,InterestRatesTrigger))</f>
        <v>#VALUE!</v>
      </c>
      <c r="W28" s="125" t="b">
        <f t="shared" ca="1" si="8"/>
        <v>0</v>
      </c>
      <c r="X28" s="198" t="e">
        <f t="shared" ca="1" si="10"/>
        <v>#VALUE!</v>
      </c>
      <c r="Y28" s="50" t="e">
        <f ca="1">ABS(X28/10000)&lt;=ABS('General Settings'!$D$22)</f>
        <v>#VALUE!</v>
      </c>
      <c r="AA28" s="50" t="e">
        <f ca="1">_xll.qlMakeDatedOIS(,S28,T28,IndexON,,DayCountConv,,Permanent,Trigger,ObjectOverwrite)</f>
        <v>#NUM!</v>
      </c>
    </row>
    <row r="29" spans="3:30" hidden="1" outlineLevel="1" x14ac:dyDescent="0.2">
      <c r="M29" s="50" t="s">
        <v>156</v>
      </c>
      <c r="N29" s="50" t="s">
        <v>53</v>
      </c>
      <c r="O29" s="50" t="e">
        <f t="shared" ca="1" si="9"/>
        <v>#NAME?</v>
      </c>
      <c r="P29" s="50" t="e">
        <f t="shared" ca="1" si="5"/>
        <v>#NAME?</v>
      </c>
      <c r="Q29" s="141"/>
      <c r="R29" s="120" t="e">
        <f ca="1">_xll.qlCalendarAdvance(Calendar,S29,"-2D","f",,Trigger)</f>
        <v>#NUM!</v>
      </c>
      <c r="S29" s="120" t="e">
        <f t="shared" ca="1" si="6"/>
        <v>#NAME?</v>
      </c>
      <c r="T29" s="120" t="e">
        <f t="shared" ca="1" si="7"/>
        <v>#NAME?</v>
      </c>
      <c r="U29" s="125" t="e">
        <f ca="1">_xll.qlOvernightIndexedSwapFairRate(AA29,_xll.ohTrigger(Trigger,TriggerON,InterestRatesTrigger))</f>
        <v>#VALUE!</v>
      </c>
      <c r="V29" s="125" t="e">
        <f ca="1">_xll.qlQuoteValue(P29,_xll.ohTrigger(Trigger,TriggerON,InterestRatesTrigger))</f>
        <v>#VALUE!</v>
      </c>
      <c r="W29" s="125" t="b">
        <f t="shared" ca="1" si="8"/>
        <v>0</v>
      </c>
      <c r="X29" s="198" t="e">
        <f t="shared" ca="1" si="10"/>
        <v>#VALUE!</v>
      </c>
      <c r="Y29" s="50" t="e">
        <f ca="1">ABS(X29/10000)&lt;=ABS('General Settings'!$D$22)</f>
        <v>#VALUE!</v>
      </c>
      <c r="AA29" s="50" t="e">
        <f ca="1">_xll.qlMakeDatedOIS(,S29,T29,IndexON,,DayCountConv,,Permanent,Trigger,ObjectOverwrite)</f>
        <v>#NUM!</v>
      </c>
    </row>
    <row r="30" spans="3:30" hidden="1" outlineLevel="1" x14ac:dyDescent="0.2">
      <c r="M30" s="50" t="s">
        <v>156</v>
      </c>
      <c r="N30" s="50" t="s">
        <v>53</v>
      </c>
      <c r="O30" s="50" t="e">
        <f t="shared" ca="1" si="9"/>
        <v>#NAME?</v>
      </c>
      <c r="P30" s="50" t="e">
        <f t="shared" ca="1" si="5"/>
        <v>#NAME?</v>
      </c>
      <c r="Q30" s="141"/>
      <c r="R30" s="120" t="e">
        <f ca="1">_xll.qlCalendarAdvance(Calendar,S30,"-2D","f",,Trigger)</f>
        <v>#NUM!</v>
      </c>
      <c r="S30" s="120" t="e">
        <f t="shared" ca="1" si="6"/>
        <v>#NAME?</v>
      </c>
      <c r="T30" s="120" t="e">
        <f t="shared" ca="1" si="7"/>
        <v>#NAME?</v>
      </c>
      <c r="U30" s="125" t="e">
        <f ca="1">_xll.qlOvernightIndexedSwapFairRate(AA30,_xll.ohTrigger(Trigger,TriggerON,InterestRatesTrigger))</f>
        <v>#VALUE!</v>
      </c>
      <c r="V30" s="125" t="e">
        <f ca="1">_xll.qlQuoteValue(P30,_xll.ohTrigger(Trigger,TriggerON,InterestRatesTrigger))</f>
        <v>#VALUE!</v>
      </c>
      <c r="W30" s="125" t="b">
        <f t="shared" ca="1" si="8"/>
        <v>0</v>
      </c>
      <c r="X30" s="198" t="e">
        <f t="shared" ca="1" si="10"/>
        <v>#VALUE!</v>
      </c>
      <c r="Y30" s="50" t="e">
        <f ca="1">ABS(X30/10000)&lt;=ABS('General Settings'!$D$22)</f>
        <v>#VALUE!</v>
      </c>
      <c r="AA30" s="50" t="e">
        <f ca="1">_xll.qlMakeDatedOIS(,S30,T30,IndexON,,DayCountConv,,Permanent,Trigger,ObjectOverwrite)</f>
        <v>#NUM!</v>
      </c>
    </row>
    <row r="31" spans="3:30" hidden="1" outlineLevel="1" x14ac:dyDescent="0.2">
      <c r="M31" s="50" t="s">
        <v>156</v>
      </c>
      <c r="N31" s="50" t="s">
        <v>53</v>
      </c>
      <c r="O31" s="50" t="e">
        <f t="shared" ca="1" si="9"/>
        <v>#NAME?</v>
      </c>
      <c r="P31" s="50" t="e">
        <f t="shared" ca="1" si="5"/>
        <v>#NAME?</v>
      </c>
      <c r="Q31" s="141"/>
      <c r="R31" s="120" t="e">
        <f ca="1">_xll.qlCalendarAdvance(Calendar,S31,"-2D","f",,Trigger)</f>
        <v>#NUM!</v>
      </c>
      <c r="S31" s="120" t="e">
        <f t="shared" ca="1" si="6"/>
        <v>#NAME?</v>
      </c>
      <c r="T31" s="120" t="e">
        <f t="shared" ca="1" si="7"/>
        <v>#NAME?</v>
      </c>
      <c r="U31" s="125" t="e">
        <f ca="1">_xll.qlOvernightIndexedSwapFairRate(AA31,_xll.ohTrigger(Trigger,TriggerON,InterestRatesTrigger))</f>
        <v>#VALUE!</v>
      </c>
      <c r="V31" s="125" t="e">
        <f ca="1">_xll.qlQuoteValue(P31,_xll.ohTrigger(Trigger,TriggerON,InterestRatesTrigger))</f>
        <v>#VALUE!</v>
      </c>
      <c r="W31" s="125" t="b">
        <f t="shared" ca="1" si="8"/>
        <v>0</v>
      </c>
      <c r="X31" s="198" t="e">
        <f t="shared" ca="1" si="10"/>
        <v>#VALUE!</v>
      </c>
      <c r="Y31" s="50" t="e">
        <f ca="1">ABS(X31/10000)&lt;=ABS('General Settings'!$D$22)</f>
        <v>#VALUE!</v>
      </c>
      <c r="AA31" s="50" t="e">
        <f ca="1">_xll.qlMakeDatedOIS(,S31,T31,IndexON,,DayCountConv,,Permanent,Trigger,ObjectOverwrite)</f>
        <v>#NUM!</v>
      </c>
    </row>
    <row r="32" spans="3:30" hidden="1" outlineLevel="1" x14ac:dyDescent="0.2">
      <c r="M32" s="94" t="s">
        <v>156</v>
      </c>
      <c r="N32" s="94" t="s">
        <v>53</v>
      </c>
      <c r="O32" s="94" t="e">
        <f t="shared" ca="1" si="9"/>
        <v>#NAME?</v>
      </c>
      <c r="P32" s="94" t="e">
        <f t="shared" ca="1" si="5"/>
        <v>#NAME?</v>
      </c>
      <c r="Q32" s="141"/>
      <c r="R32" s="106" t="e">
        <f ca="1">_xll.qlCalendarAdvance(Calendar,S32,"-2D","f",,Trigger)</f>
        <v>#NUM!</v>
      </c>
      <c r="S32" s="106" t="e">
        <f t="shared" ca="1" si="6"/>
        <v>#NAME?</v>
      </c>
      <c r="T32" s="106" t="e">
        <f t="shared" ca="1" si="7"/>
        <v>#NAME?</v>
      </c>
      <c r="U32" s="97" t="e">
        <f ca="1">_xll.qlOvernightIndexedSwapFairRate(AA32,_xll.ohTrigger(Trigger,TriggerON,InterestRatesTrigger))</f>
        <v>#VALUE!</v>
      </c>
      <c r="V32" s="97" t="e">
        <f ca="1">_xll.qlQuoteValue(P32,_xll.ohTrigger(Trigger,TriggerON,InterestRatesTrigger))</f>
        <v>#VALUE!</v>
      </c>
      <c r="W32" s="97" t="b">
        <f t="shared" ca="1" si="8"/>
        <v>0</v>
      </c>
      <c r="X32" s="168" t="e">
        <f t="shared" ca="1" si="10"/>
        <v>#VALUE!</v>
      </c>
      <c r="Y32" s="50" t="e">
        <f ca="1">ABS(X32/10000)&lt;=ABS('General Settings'!$D$22)</f>
        <v>#VALUE!</v>
      </c>
      <c r="AA32" s="50" t="e">
        <f ca="1">_xll.qlMakeDatedOIS(,S32,T32,IndexON,,DayCountConv,,Permanent,Trigger,ObjectOverwrite)</f>
        <v>#NUM!</v>
      </c>
    </row>
    <row r="33" spans="13:27" hidden="1" outlineLevel="1" x14ac:dyDescent="0.2">
      <c r="M33" s="94" t="s">
        <v>156</v>
      </c>
      <c r="N33" s="94" t="s">
        <v>53</v>
      </c>
      <c r="O33" s="94" t="e">
        <f t="shared" ca="1" si="9"/>
        <v>#NAME?</v>
      </c>
      <c r="P33" s="94" t="e">
        <f t="shared" ca="1" si="5"/>
        <v>#NAME?</v>
      </c>
      <c r="Q33" s="141"/>
      <c r="R33" s="106" t="e">
        <f ca="1">_xll.qlCalendarAdvance(Calendar,S33,"-2D","f",,Trigger)</f>
        <v>#NUM!</v>
      </c>
      <c r="S33" s="106" t="e">
        <f t="shared" ca="1" si="6"/>
        <v>#NAME?</v>
      </c>
      <c r="T33" s="106" t="e">
        <f t="shared" ca="1" si="7"/>
        <v>#NAME?</v>
      </c>
      <c r="U33" s="97" t="e">
        <f ca="1">_xll.qlOvernightIndexedSwapFairRate(AA33,_xll.ohTrigger(Trigger,TriggerON,InterestRatesTrigger))</f>
        <v>#VALUE!</v>
      </c>
      <c r="V33" s="97" t="e">
        <f ca="1">_xll.qlQuoteValue(P33,_xll.ohTrigger(Trigger,TriggerON,InterestRatesTrigger))</f>
        <v>#VALUE!</v>
      </c>
      <c r="W33" s="97" t="b">
        <f t="shared" ca="1" si="8"/>
        <v>0</v>
      </c>
      <c r="X33" s="168" t="e">
        <f t="shared" ca="1" si="10"/>
        <v>#VALUE!</v>
      </c>
      <c r="Y33" s="50" t="e">
        <f ca="1">ABS(X33/10000)&lt;=ABS('General Settings'!$D$22)</f>
        <v>#VALUE!</v>
      </c>
      <c r="AA33" s="50" t="e">
        <f ca="1">_xll.qlMakeDatedOIS(,S33,T33,IndexON,,DayCountConv,,Permanent,Trigger,ObjectOverwrite)</f>
        <v>#NUM!</v>
      </c>
    </row>
    <row r="34" spans="13:27" collapsed="1" x14ac:dyDescent="0.2">
      <c r="M34" s="117" t="s">
        <v>53</v>
      </c>
      <c r="N34" s="117"/>
      <c r="O34" s="117" t="s">
        <v>60</v>
      </c>
      <c r="P34" s="117" t="str">
        <f t="shared" ref="P34:P69" si="11">Currency&amp;O34&amp;M34&amp;QuoteSuffix</f>
        <v>GBPSWOIS_Quote</v>
      </c>
      <c r="Q34" s="140"/>
      <c r="R34" s="118">
        <f t="shared" ref="R34:R65" si="12">EvaluationDate</f>
        <v>42276</v>
      </c>
      <c r="S34" s="118">
        <f>_xll.qlSwapStartDate(AA34)</f>
        <v>42276</v>
      </c>
      <c r="T34" s="118">
        <f>_xll.qlSwapMaturityDate(AA34)</f>
        <v>42283</v>
      </c>
      <c r="U34" s="119">
        <f ca="1">_xll.qlOvernightIndexedSwapFairRate(AA34,_xll.ohTrigger(Trigger,TriggerON,InterestRatesTrigger))</f>
        <v>4.5875000098965259E-3</v>
      </c>
      <c r="V34" s="119">
        <f ca="1">_xll.qlQuoteValue(P34,_xll.ohTrigger(Trigger,TriggerON,InterestRatesTrigger))</f>
        <v>4.5874999999999996E-3</v>
      </c>
      <c r="W34" s="119" t="b">
        <f t="shared" ref="W34" ca="1" si="13">NOT(ISERROR(V34))</f>
        <v>1</v>
      </c>
      <c r="X34" s="166">
        <f t="shared" ca="1" si="10"/>
        <v>9.8965263067851694E-8</v>
      </c>
      <c r="Y34" s="52" t="b">
        <f ca="1">ABS(X34/10000)&lt;=ABS('General Settings'!$D$23)</f>
        <v>1</v>
      </c>
      <c r="AA34" s="52" t="str">
        <f>_xll.qlMakeOIS(,SettlementDays,IF(O34="SW","1W",O34),IndexON,,FwdStart,DayCountConv,,Permanent,Trigger,ObjectOverwrite)</f>
        <v>obj_0046a#0002</v>
      </c>
    </row>
    <row r="35" spans="13:27" x14ac:dyDescent="0.2">
      <c r="M35" s="110" t="s">
        <v>53</v>
      </c>
      <c r="N35" s="110"/>
      <c r="O35" s="110" t="s">
        <v>61</v>
      </c>
      <c r="P35" s="110" t="str">
        <f t="shared" si="11"/>
        <v>GBP2WOIS_Quote</v>
      </c>
      <c r="Q35" s="141"/>
      <c r="R35" s="111">
        <f t="shared" si="12"/>
        <v>42276</v>
      </c>
      <c r="S35" s="111">
        <f>_xll.qlSwapStartDate(AA35)</f>
        <v>42276</v>
      </c>
      <c r="T35" s="111">
        <f>_xll.qlSwapMaturityDate(AA35)</f>
        <v>42290</v>
      </c>
      <c r="U35" s="112">
        <f ca="1">_xll.qlOvernightIndexedSwapFairRate(AA35,_xll.ohTrigger(Trigger,TriggerON,InterestRatesTrigger))</f>
        <v>4.6000000000012689E-3</v>
      </c>
      <c r="V35" s="112">
        <f ca="1">_xll.qlQuoteValue(P35,_xll.ohTrigger(Trigger,TriggerON,InterestRatesTrigger))</f>
        <v>4.5999999999999999E-3</v>
      </c>
      <c r="W35" s="112" t="b">
        <f t="shared" ref="W35:W65" ca="1" si="14">NOT(ISERROR(V35))</f>
        <v>1</v>
      </c>
      <c r="X35" s="167">
        <f t="shared" ca="1" si="10"/>
        <v>1.2689502226770344E-11</v>
      </c>
      <c r="Y35" s="50" t="b">
        <f ca="1">ABS(X35/10000)&lt;=ABS('General Settings'!$D$23)</f>
        <v>1</v>
      </c>
      <c r="AA35" s="50" t="str">
        <f>_xll.qlMakeOIS(,SettlementDays,IF(O35="SW","1W",O35),IndexON,,FwdStart,DayCountConv,,Permanent,Trigger,ObjectOverwrite)</f>
        <v>obj_0048c#0002</v>
      </c>
    </row>
    <row r="36" spans="13:27" x14ac:dyDescent="0.2">
      <c r="M36" s="50" t="s">
        <v>53</v>
      </c>
      <c r="N36" s="50"/>
      <c r="O36" s="50" t="s">
        <v>62</v>
      </c>
      <c r="P36" s="50" t="str">
        <f t="shared" si="11"/>
        <v>GBP3WOIS_Quote</v>
      </c>
      <c r="Q36" s="141"/>
      <c r="R36" s="120">
        <f t="shared" si="12"/>
        <v>42276</v>
      </c>
      <c r="S36" s="120">
        <f>_xll.qlSwapStartDate(AA36)</f>
        <v>42276</v>
      </c>
      <c r="T36" s="120">
        <f>_xll.qlSwapMaturityDate(AA36)</f>
        <v>42297</v>
      </c>
      <c r="U36" s="125">
        <f ca="1">_xll.qlOvernightIndexedSwapFairRate(AA36,_xll.ohTrigger(Trigger,TriggerON,InterestRatesTrigger))</f>
        <v>4.6064257579403467E-3</v>
      </c>
      <c r="V36" s="125" t="e">
        <f ca="1">_xll.qlQuoteValue(P36,_xll.ohTrigger(Trigger,TriggerON,InterestRatesTrigger))</f>
        <v>#NUM!</v>
      </c>
      <c r="W36" s="125" t="b">
        <f t="shared" ca="1" si="14"/>
        <v>0</v>
      </c>
      <c r="X36" s="198" t="e">
        <f t="shared" ca="1" si="10"/>
        <v>#NUM!</v>
      </c>
      <c r="Y36" s="50" t="e">
        <f ca="1">ABS(X36/10000)&lt;=ABS('General Settings'!$D$23)</f>
        <v>#NUM!</v>
      </c>
      <c r="AA36" s="50" t="str">
        <f>_xll.qlMakeOIS(,SettlementDays,IF(O36="SW","1W",O36),IndexON,,FwdStart,DayCountConv,,Permanent,Trigger,ObjectOverwrite)</f>
        <v>obj_00486#0002</v>
      </c>
    </row>
    <row r="37" spans="13:27" x14ac:dyDescent="0.2">
      <c r="M37" s="110" t="s">
        <v>53</v>
      </c>
      <c r="N37" s="110"/>
      <c r="O37" s="110" t="s">
        <v>30</v>
      </c>
      <c r="P37" s="110" t="str">
        <f t="shared" si="11"/>
        <v>GBP1MOIS_Quote</v>
      </c>
      <c r="Q37" s="141"/>
      <c r="R37" s="111">
        <f t="shared" si="12"/>
        <v>42276</v>
      </c>
      <c r="S37" s="111">
        <f>_xll.qlSwapStartDate(AA37)</f>
        <v>42276</v>
      </c>
      <c r="T37" s="111">
        <f>_xll.qlSwapMaturityDate(AA37)</f>
        <v>42306</v>
      </c>
      <c r="U37" s="112">
        <f ca="1">_xll.qlOvernightIndexedSwapFairRate(AA37,_xll.ohTrigger(Trigger,TriggerON,InterestRatesTrigger))</f>
        <v>4.5999999999985688E-3</v>
      </c>
      <c r="V37" s="112">
        <f ca="1">_xll.qlQuoteValue(P37,_xll.ohTrigger(Trigger,TriggerON,InterestRatesTrigger))</f>
        <v>4.5999999999999999E-3</v>
      </c>
      <c r="W37" s="112" t="b">
        <f t="shared" ca="1" si="14"/>
        <v>1</v>
      </c>
      <c r="X37" s="167">
        <f t="shared" ca="1" si="10"/>
        <v>-1.4311468676808659E-11</v>
      </c>
      <c r="Y37" s="50" t="b">
        <f ca="1">ABS(X37/10000)&lt;=ABS('General Settings'!$D$23)</f>
        <v>1</v>
      </c>
      <c r="AA37" s="50" t="str">
        <f>_xll.qlMakeOIS(,SettlementDays,IF(O37="SW","1W",O37),IndexON,,FwdStart,DayCountConv,,Permanent,Trigger,ObjectOverwrite)</f>
        <v>obj_0046d#0002</v>
      </c>
    </row>
    <row r="38" spans="13:27" x14ac:dyDescent="0.2">
      <c r="M38" s="110" t="s">
        <v>53</v>
      </c>
      <c r="N38" s="110"/>
      <c r="O38" s="110" t="s">
        <v>63</v>
      </c>
      <c r="P38" s="110" t="str">
        <f t="shared" si="11"/>
        <v>GBP2MOIS_Quote</v>
      </c>
      <c r="Q38" s="141"/>
      <c r="R38" s="111">
        <f t="shared" si="12"/>
        <v>42276</v>
      </c>
      <c r="S38" s="111">
        <f>_xll.qlSwapStartDate(AA38)</f>
        <v>42276</v>
      </c>
      <c r="T38" s="111">
        <f>_xll.qlSwapMaturityDate(AA38)</f>
        <v>42338</v>
      </c>
      <c r="U38" s="112">
        <f ca="1">_xll.qlOvernightIndexedSwapFairRate(AA38,_xll.ohTrigger(Trigger,TriggerON,InterestRatesTrigger))</f>
        <v>4.6124999975581627E-3</v>
      </c>
      <c r="V38" s="112">
        <f ca="1">_xll.qlQuoteValue(P38,_xll.ohTrigger(Trigger,TriggerON,InterestRatesTrigger))</f>
        <v>4.6125000000000003E-3</v>
      </c>
      <c r="W38" s="112" t="b">
        <f t="shared" ca="1" si="14"/>
        <v>1</v>
      </c>
      <c r="X38" s="167">
        <f t="shared" ca="1" si="10"/>
        <v>-2.4418375307866391E-8</v>
      </c>
      <c r="Y38" s="50" t="b">
        <f ca="1">ABS(X38/10000)&lt;=ABS('General Settings'!$D$23)</f>
        <v>1</v>
      </c>
      <c r="AA38" s="50" t="str">
        <f>_xll.qlMakeOIS(,SettlementDays,IF(O38="SW","1W",O38),IndexON,,FwdStart,DayCountConv,,Permanent,Trigger,ObjectOverwrite)</f>
        <v>obj_0048a#0002</v>
      </c>
    </row>
    <row r="39" spans="13:27" x14ac:dyDescent="0.2">
      <c r="M39" s="110" t="s">
        <v>53</v>
      </c>
      <c r="N39" s="110"/>
      <c r="O39" s="110" t="s">
        <v>31</v>
      </c>
      <c r="P39" s="110" t="str">
        <f t="shared" si="11"/>
        <v>GBP3MOIS_Quote</v>
      </c>
      <c r="Q39" s="141"/>
      <c r="R39" s="111">
        <f t="shared" si="12"/>
        <v>42276</v>
      </c>
      <c r="S39" s="111">
        <f>_xll.qlSwapStartDate(AA39)</f>
        <v>42276</v>
      </c>
      <c r="T39" s="111">
        <f>_xll.qlSwapMaturityDate(AA39)</f>
        <v>42367</v>
      </c>
      <c r="U39" s="112">
        <f ca="1">_xll.qlOvernightIndexedSwapFairRate(AA39,_xll.ohTrigger(Trigger,TriggerON,InterestRatesTrigger))</f>
        <v>4.637500000839667E-3</v>
      </c>
      <c r="V39" s="112">
        <f ca="1">_xll.qlQuoteValue(P39,_xll.ohTrigger(Trigger,TriggerON,InterestRatesTrigger))</f>
        <v>4.6375000000000001E-3</v>
      </c>
      <c r="W39" s="112" t="b">
        <f t="shared" ca="1" si="14"/>
        <v>1</v>
      </c>
      <c r="X39" s="167">
        <f t="shared" ca="1" si="10"/>
        <v>8.3966687769443382E-9</v>
      </c>
      <c r="Y39" s="50" t="b">
        <f ca="1">ABS(X39/10000)&lt;=ABS('General Settings'!$D$23)</f>
        <v>1</v>
      </c>
      <c r="AA39" s="50" t="str">
        <f>_xll.qlMakeOIS(,SettlementDays,IF(O39="SW","1W",O39),IndexON,,FwdStart,DayCountConv,,Permanent,Trigger,ObjectOverwrite)</f>
        <v>obj_00483#0002</v>
      </c>
    </row>
    <row r="40" spans="13:27" x14ac:dyDescent="0.2">
      <c r="M40" s="110" t="s">
        <v>53</v>
      </c>
      <c r="N40" s="110"/>
      <c r="O40" s="110" t="s">
        <v>64</v>
      </c>
      <c r="P40" s="110" t="str">
        <f t="shared" si="11"/>
        <v>GBP4MOIS_Quote</v>
      </c>
      <c r="Q40" s="141"/>
      <c r="R40" s="111">
        <f t="shared" si="12"/>
        <v>42276</v>
      </c>
      <c r="S40" s="111">
        <f>_xll.qlSwapStartDate(AA40)</f>
        <v>42276</v>
      </c>
      <c r="T40" s="111">
        <f>_xll.qlSwapMaturityDate(AA40)</f>
        <v>42398</v>
      </c>
      <c r="U40" s="112">
        <f ca="1">_xll.qlOvernightIndexedSwapFairRate(AA40,_xll.ohTrigger(Trigger,TriggerON,InterestRatesTrigger))</f>
        <v>4.6249999999999052E-3</v>
      </c>
      <c r="V40" s="112">
        <f ca="1">_xll.qlQuoteValue(P40,_xll.ohTrigger(Trigger,TriggerON,InterestRatesTrigger))</f>
        <v>4.6250000000000006E-3</v>
      </c>
      <c r="W40" s="112" t="b">
        <f t="shared" ca="1" si="14"/>
        <v>1</v>
      </c>
      <c r="X40" s="167">
        <f t="shared" ca="1" si="10"/>
        <v>-9.540979117872439E-13</v>
      </c>
      <c r="Y40" s="50" t="b">
        <f ca="1">ABS(X40/10000)&lt;=ABS('General Settings'!$D$23)</f>
        <v>1</v>
      </c>
      <c r="AA40" s="50" t="str">
        <f>_xll.qlMakeOIS(,SettlementDays,IF(O40="SW","1W",O40),IndexON,,FwdStart,DayCountConv,,Permanent,Trigger,ObjectOverwrite)</f>
        <v>obj_0046c#0002</v>
      </c>
    </row>
    <row r="41" spans="13:27" x14ac:dyDescent="0.2">
      <c r="M41" s="110" t="s">
        <v>53</v>
      </c>
      <c r="N41" s="110"/>
      <c r="O41" s="110" t="s">
        <v>65</v>
      </c>
      <c r="P41" s="110" t="str">
        <f t="shared" si="11"/>
        <v>GBP5MOIS_Quote</v>
      </c>
      <c r="Q41" s="141"/>
      <c r="R41" s="111">
        <f t="shared" si="12"/>
        <v>42276</v>
      </c>
      <c r="S41" s="111">
        <f>_xll.qlSwapStartDate(AA41)</f>
        <v>42276</v>
      </c>
      <c r="T41" s="111">
        <f>_xll.qlSwapMaturityDate(AA41)</f>
        <v>42429</v>
      </c>
      <c r="U41" s="112">
        <f ca="1">_xll.qlOvernightIndexedSwapFairRate(AA41,_xll.ohTrigger(Trigger,TriggerON,InterestRatesTrigger))</f>
        <v>4.6874999999999088E-3</v>
      </c>
      <c r="V41" s="112">
        <f ca="1">_xll.qlQuoteValue(P41,_xll.ohTrigger(Trigger,TriggerON,InterestRatesTrigger))</f>
        <v>4.6874999999999998E-3</v>
      </c>
      <c r="W41" s="112" t="b">
        <f t="shared" ca="1" si="14"/>
        <v>1</v>
      </c>
      <c r="X41" s="167">
        <f t="shared" ca="1" si="10"/>
        <v>-9.1072982488782372E-13</v>
      </c>
      <c r="Y41" s="50" t="b">
        <f ca="1">ABS(X41/10000)&lt;=ABS('General Settings'!$D$23)</f>
        <v>1</v>
      </c>
      <c r="AA41" s="50" t="str">
        <f>_xll.qlMakeOIS(,SettlementDays,IF(O41="SW","1W",O41),IndexON,,FwdStart,DayCountConv,,Permanent,Trigger,ObjectOverwrite)</f>
        <v>obj_0046f#0002</v>
      </c>
    </row>
    <row r="42" spans="13:27" x14ac:dyDescent="0.2">
      <c r="M42" s="110" t="s">
        <v>53</v>
      </c>
      <c r="N42" s="110"/>
      <c r="O42" s="110" t="s">
        <v>32</v>
      </c>
      <c r="P42" s="110" t="str">
        <f t="shared" si="11"/>
        <v>GBP6MOIS_Quote</v>
      </c>
      <c r="Q42" s="141"/>
      <c r="R42" s="111">
        <f t="shared" si="12"/>
        <v>42276</v>
      </c>
      <c r="S42" s="111">
        <f>_xll.qlSwapStartDate(AA42)</f>
        <v>42276</v>
      </c>
      <c r="T42" s="111">
        <f>_xll.qlSwapMaturityDate(AA42)</f>
        <v>42458</v>
      </c>
      <c r="U42" s="112">
        <f ca="1">_xll.qlOvernightIndexedSwapFairRate(AA42,_xll.ohTrigger(Trigger,TriggerON,InterestRatesTrigger))</f>
        <v>4.7374999999999379E-3</v>
      </c>
      <c r="V42" s="112">
        <f ca="1">_xll.qlQuoteValue(P42,_xll.ohTrigger(Trigger,TriggerON,InterestRatesTrigger))</f>
        <v>4.7375000000000004E-3</v>
      </c>
      <c r="W42" s="112" t="b">
        <f t="shared" ca="1" si="14"/>
        <v>1</v>
      </c>
      <c r="X42" s="167">
        <f t="shared" ca="1" si="10"/>
        <v>-6.2450045135165055E-13</v>
      </c>
      <c r="Y42" s="50" t="b">
        <f ca="1">ABS(X42/10000)&lt;=ABS('General Settings'!$D$23)</f>
        <v>1</v>
      </c>
      <c r="AA42" s="50" t="str">
        <f>_xll.qlMakeOIS(,SettlementDays,IF(O42="SW","1W",O42),IndexON,,FwdStart,DayCountConv,,Permanent,Trigger,ObjectOverwrite)</f>
        <v>obj_0047f#0002</v>
      </c>
    </row>
    <row r="43" spans="13:27" x14ac:dyDescent="0.2">
      <c r="M43" s="110" t="s">
        <v>53</v>
      </c>
      <c r="N43" s="110"/>
      <c r="O43" s="110" t="s">
        <v>66</v>
      </c>
      <c r="P43" s="110" t="str">
        <f t="shared" si="11"/>
        <v>GBP7MOIS_Quote</v>
      </c>
      <c r="Q43" s="141"/>
      <c r="R43" s="111">
        <f t="shared" si="12"/>
        <v>42276</v>
      </c>
      <c r="S43" s="111">
        <f>_xll.qlSwapStartDate(AA43)</f>
        <v>42276</v>
      </c>
      <c r="T43" s="111">
        <f>_xll.qlSwapMaturityDate(AA43)</f>
        <v>42489</v>
      </c>
      <c r="U43" s="112">
        <f ca="1">_xll.qlOvernightIndexedSwapFairRate(AA43,_xll.ohTrigger(Trigger,TriggerON,InterestRatesTrigger))</f>
        <v>4.7874999999999047E-3</v>
      </c>
      <c r="V43" s="112">
        <f ca="1">_xll.qlQuoteValue(P43,_xll.ohTrigger(Trigger,TriggerON,InterestRatesTrigger))</f>
        <v>4.7875000000000001E-3</v>
      </c>
      <c r="W43" s="112" t="b">
        <f t="shared" ca="1" si="14"/>
        <v>1</v>
      </c>
      <c r="X43" s="167">
        <f t="shared" ca="1" si="10"/>
        <v>-9.540979117872439E-13</v>
      </c>
      <c r="Y43" s="50" t="b">
        <f ca="1">ABS(X43/10000)&lt;=ABS('General Settings'!$D$23)</f>
        <v>1</v>
      </c>
      <c r="AA43" s="50" t="str">
        <f>_xll.qlMakeOIS(,SettlementDays,IF(O43="SW","1W",O43),IndexON,,FwdStart,DayCountConv,,Permanent,Trigger,ObjectOverwrite)</f>
        <v>obj_0047b#0002</v>
      </c>
    </row>
    <row r="44" spans="13:27" x14ac:dyDescent="0.2">
      <c r="M44" s="110" t="s">
        <v>53</v>
      </c>
      <c r="N44" s="110"/>
      <c r="O44" s="110" t="s">
        <v>67</v>
      </c>
      <c r="P44" s="110" t="str">
        <f t="shared" si="11"/>
        <v>GBP8MOIS_Quote</v>
      </c>
      <c r="Q44" s="141"/>
      <c r="R44" s="111">
        <f t="shared" si="12"/>
        <v>42276</v>
      </c>
      <c r="S44" s="111">
        <f>_xll.qlSwapStartDate(AA44)</f>
        <v>42276</v>
      </c>
      <c r="T44" s="111">
        <f>_xll.qlSwapMaturityDate(AA44)</f>
        <v>42521</v>
      </c>
      <c r="U44" s="112">
        <f ca="1">_xll.qlOvernightIndexedSwapFairRate(AA44,_xll.ohTrigger(Trigger,TriggerON,InterestRatesTrigger))</f>
        <v>4.8624999999999077E-3</v>
      </c>
      <c r="V44" s="112">
        <f ca="1">_xll.qlQuoteValue(P44,_xll.ohTrigger(Trigger,TriggerON,InterestRatesTrigger))</f>
        <v>4.8624999999999996E-3</v>
      </c>
      <c r="W44" s="112" t="b">
        <f t="shared" ca="1" si="14"/>
        <v>1</v>
      </c>
      <c r="X44" s="167">
        <f t="shared" ca="1" si="10"/>
        <v>-9.1940344226770776E-13</v>
      </c>
      <c r="Y44" s="50" t="b">
        <f ca="1">ABS(X44/10000)&lt;=ABS('General Settings'!$D$23)</f>
        <v>1</v>
      </c>
      <c r="AA44" s="50" t="str">
        <f>_xll.qlMakeOIS(,SettlementDays,IF(O44="SW","1W",O44),IndexON,,FwdStart,DayCountConv,,Permanent,Trigger,ObjectOverwrite)</f>
        <v>obj_00469#0002</v>
      </c>
    </row>
    <row r="45" spans="13:27" x14ac:dyDescent="0.2">
      <c r="M45" s="110" t="s">
        <v>53</v>
      </c>
      <c r="N45" s="110"/>
      <c r="O45" s="110" t="s">
        <v>68</v>
      </c>
      <c r="P45" s="110" t="str">
        <f t="shared" si="11"/>
        <v>GBP9MOIS_Quote</v>
      </c>
      <c r="Q45" s="141"/>
      <c r="R45" s="111">
        <f t="shared" si="12"/>
        <v>42276</v>
      </c>
      <c r="S45" s="111">
        <f>_xll.qlSwapStartDate(AA45)</f>
        <v>42276</v>
      </c>
      <c r="T45" s="111">
        <f>_xll.qlSwapMaturityDate(AA45)</f>
        <v>42550</v>
      </c>
      <c r="U45" s="112">
        <f ca="1">_xll.qlOvernightIndexedSwapFairRate(AA45,_xll.ohTrigger(Trigger,TriggerON,InterestRatesTrigger))</f>
        <v>4.937500000000138E-3</v>
      </c>
      <c r="V45" s="112">
        <f ca="1">_xll.qlQuoteValue(P45,_xll.ohTrigger(Trigger,TriggerON,InterestRatesTrigger))</f>
        <v>4.9375E-3</v>
      </c>
      <c r="W45" s="112" t="b">
        <f t="shared" ca="1" si="14"/>
        <v>1</v>
      </c>
      <c r="X45" s="167">
        <f t="shared" ca="1" si="10"/>
        <v>1.3791051634015616E-12</v>
      </c>
      <c r="Y45" s="50" t="b">
        <f ca="1">ABS(X45/10000)&lt;=ABS('General Settings'!$D$23)</f>
        <v>1</v>
      </c>
      <c r="AA45" s="50" t="str">
        <f>_xll.qlMakeOIS(,SettlementDays,IF(O45="SW","1W",O45),IndexON,,FwdStart,DayCountConv,,Permanent,Trigger,ObjectOverwrite)</f>
        <v>obj_00475#0002</v>
      </c>
    </row>
    <row r="46" spans="13:27" x14ac:dyDescent="0.2">
      <c r="M46" s="110" t="s">
        <v>53</v>
      </c>
      <c r="N46" s="110"/>
      <c r="O46" s="110" t="s">
        <v>69</v>
      </c>
      <c r="P46" s="110" t="str">
        <f t="shared" si="11"/>
        <v>GBP10MOIS_Quote</v>
      </c>
      <c r="Q46" s="141"/>
      <c r="R46" s="111">
        <f t="shared" si="12"/>
        <v>42276</v>
      </c>
      <c r="S46" s="111">
        <f>_xll.qlSwapStartDate(AA46)</f>
        <v>42276</v>
      </c>
      <c r="T46" s="111">
        <f>_xll.qlSwapMaturityDate(AA46)</f>
        <v>42580</v>
      </c>
      <c r="U46" s="112">
        <f ca="1">_xll.qlOvernightIndexedSwapFairRate(AA46,_xll.ohTrigger(Trigger,TriggerON,InterestRatesTrigger))</f>
        <v>5.0000000000002673E-3</v>
      </c>
      <c r="V46" s="112">
        <f ca="1">_xll.qlQuoteValue(P46,_xll.ohTrigger(Trigger,TriggerON,InterestRatesTrigger))</f>
        <v>5.0000000000000001E-3</v>
      </c>
      <c r="W46" s="112" t="b">
        <f t="shared" ca="1" si="14"/>
        <v>1</v>
      </c>
      <c r="X46" s="167">
        <f t="shared" ca="1" si="10"/>
        <v>2.6714741530042829E-12</v>
      </c>
      <c r="Y46" s="50" t="b">
        <f ca="1">ABS(X46/10000)&lt;=ABS('General Settings'!$D$23)</f>
        <v>1</v>
      </c>
      <c r="AA46" s="50" t="str">
        <f>_xll.qlMakeOIS(,SettlementDays,IF(O46="SW","1W",O46),IndexON,,FwdStart,DayCountConv,,Permanent,Trigger,ObjectOverwrite)</f>
        <v>obj_00470#0002</v>
      </c>
    </row>
    <row r="47" spans="13:27" x14ac:dyDescent="0.2">
      <c r="M47" s="110" t="s">
        <v>53</v>
      </c>
      <c r="N47" s="110"/>
      <c r="O47" s="110" t="s">
        <v>70</v>
      </c>
      <c r="P47" s="110" t="str">
        <f t="shared" si="11"/>
        <v>GBP11MOIS_Quote</v>
      </c>
      <c r="Q47" s="141"/>
      <c r="R47" s="111">
        <f t="shared" si="12"/>
        <v>42276</v>
      </c>
      <c r="S47" s="111">
        <f>_xll.qlSwapStartDate(AA47)</f>
        <v>42276</v>
      </c>
      <c r="T47" s="111">
        <f>_xll.qlSwapMaturityDate(AA47)</f>
        <v>42612</v>
      </c>
      <c r="U47" s="112">
        <f ca="1">_xll.qlOvernightIndexedSwapFairRate(AA47,_xll.ohTrigger(Trigger,TriggerON,InterestRatesTrigger))</f>
        <v>5.1124999999999227E-3</v>
      </c>
      <c r="V47" s="112">
        <f ca="1">_xll.qlQuoteValue(P47,_xll.ohTrigger(Trigger,TriggerON,InterestRatesTrigger))</f>
        <v>5.1124999999999999E-3</v>
      </c>
      <c r="W47" s="112" t="b">
        <f t="shared" ca="1" si="14"/>
        <v>1</v>
      </c>
      <c r="X47" s="167">
        <f t="shared" ca="1" si="10"/>
        <v>-7.7195194680967916E-13</v>
      </c>
      <c r="Y47" s="50" t="b">
        <f ca="1">ABS(X47/10000)&lt;=ABS('General Settings'!$D$23)</f>
        <v>1</v>
      </c>
      <c r="AA47" s="50" t="str">
        <f>_xll.qlMakeOIS(,SettlementDays,IF(O47="SW","1W",O47),IndexON,,FwdStart,DayCountConv,,Permanent,Trigger,ObjectOverwrite)</f>
        <v>obj_0047c#0002</v>
      </c>
    </row>
    <row r="48" spans="13:27" x14ac:dyDescent="0.2">
      <c r="M48" s="110" t="s">
        <v>53</v>
      </c>
      <c r="N48" s="110"/>
      <c r="O48" s="110" t="s">
        <v>33</v>
      </c>
      <c r="P48" s="110" t="str">
        <f t="shared" si="11"/>
        <v>GBP1YOIS_Quote</v>
      </c>
      <c r="Q48" s="141"/>
      <c r="R48" s="111">
        <f t="shared" si="12"/>
        <v>42276</v>
      </c>
      <c r="S48" s="111">
        <f>_xll.qlSwapStartDate(AA48)</f>
        <v>42276</v>
      </c>
      <c r="T48" s="111">
        <f>_xll.qlSwapMaturityDate(AA48)</f>
        <v>42642</v>
      </c>
      <c r="U48" s="112">
        <f ca="1">_xll.qlOvernightIndexedSwapFairRate(AA48,_xll.ohTrigger(Trigger,TriggerON,InterestRatesTrigger))</f>
        <v>5.2000000000001732E-3</v>
      </c>
      <c r="V48" s="112">
        <f ca="1">_xll.qlQuoteValue(P48,_xll.ohTrigger(Trigger,TriggerON,InterestRatesTrigger))</f>
        <v>5.1999999999999998E-3</v>
      </c>
      <c r="W48" s="112" t="b">
        <f t="shared" ca="1" si="14"/>
        <v>1</v>
      </c>
      <c r="X48" s="167">
        <f t="shared" ca="1" si="10"/>
        <v>1.7347234759768071E-12</v>
      </c>
      <c r="Y48" s="50" t="b">
        <f ca="1">ABS(X48/10000)&lt;=ABS('General Settings'!$D$23)</f>
        <v>1</v>
      </c>
      <c r="AA48" s="50" t="str">
        <f>_xll.qlMakeOIS(,SettlementDays,IF(O48="SW","1W",O48),IndexON,,FwdStart,DayCountConv,,Permanent,Trigger,ObjectOverwrite)</f>
        <v>obj_00485#0002</v>
      </c>
    </row>
    <row r="49" spans="13:27" x14ac:dyDescent="0.2">
      <c r="M49" s="110" t="s">
        <v>53</v>
      </c>
      <c r="N49" s="110"/>
      <c r="O49" s="110" t="s">
        <v>73</v>
      </c>
      <c r="P49" s="110" t="str">
        <f t="shared" si="11"/>
        <v>GBP15MOIS_Quote</v>
      </c>
      <c r="Q49" s="141"/>
      <c r="R49" s="111">
        <f t="shared" si="12"/>
        <v>42276</v>
      </c>
      <c r="S49" s="111">
        <f>_xll.qlSwapStartDate(AA49)</f>
        <v>42276</v>
      </c>
      <c r="T49" s="111">
        <f>_xll.qlSwapMaturityDate(AA49)</f>
        <v>42733</v>
      </c>
      <c r="U49" s="112">
        <f ca="1">_xll.qlOvernightIndexedSwapFairRate(AA49,_xll.ohTrigger(Trigger,TriggerON,InterestRatesTrigger))</f>
        <v>5.4999999999997048E-3</v>
      </c>
      <c r="V49" s="112">
        <f ca="1">_xll.qlQuoteValue(P49,_xll.ohTrigger(Trigger,TriggerON,InterestRatesTrigger))</f>
        <v>5.5000000000000005E-3</v>
      </c>
      <c r="W49" s="112" t="b">
        <f t="shared" ca="1" si="14"/>
        <v>1</v>
      </c>
      <c r="X49" s="167">
        <f t="shared" ca="1" si="10"/>
        <v>-2.9577035265404561E-12</v>
      </c>
      <c r="Y49" s="50" t="b">
        <f ca="1">ABS(X49/10000)&lt;=ABS('General Settings'!$D$23)</f>
        <v>1</v>
      </c>
      <c r="AA49" s="50" t="str">
        <f>_xll.qlMakeOIS(,SettlementDays,IF(O49="SW","1W",O49),IndexON,,FwdStart,DayCountConv,,Permanent,Trigger,ObjectOverwrite)</f>
        <v>obj_0047a#0002</v>
      </c>
    </row>
    <row r="50" spans="13:27" x14ac:dyDescent="0.2">
      <c r="M50" s="110" t="s">
        <v>53</v>
      </c>
      <c r="N50" s="110"/>
      <c r="O50" s="110" t="s">
        <v>76</v>
      </c>
      <c r="P50" s="110" t="str">
        <f t="shared" si="11"/>
        <v>GBP18MOIS_Quote</v>
      </c>
      <c r="Q50" s="141"/>
      <c r="R50" s="111">
        <f t="shared" si="12"/>
        <v>42276</v>
      </c>
      <c r="S50" s="111">
        <f>_xll.qlSwapStartDate(AA50)</f>
        <v>42276</v>
      </c>
      <c r="T50" s="111">
        <f>_xll.qlSwapMaturityDate(AA50)</f>
        <v>42823</v>
      </c>
      <c r="U50" s="112">
        <f ca="1">_xll.qlOvernightIndexedSwapFairRate(AA50,_xll.ohTrigger(Trigger,TriggerON,InterestRatesTrigger))</f>
        <v>5.8500000000001875E-3</v>
      </c>
      <c r="V50" s="112">
        <f ca="1">_xll.qlQuoteValue(P50,_xll.ohTrigger(Trigger,TriggerON,InterestRatesTrigger))</f>
        <v>5.8499999999999993E-3</v>
      </c>
      <c r="W50" s="112" t="b">
        <f t="shared" ca="1" si="14"/>
        <v>1</v>
      </c>
      <c r="X50" s="167">
        <f t="shared" ca="1" si="10"/>
        <v>1.8821749714348357E-12</v>
      </c>
      <c r="Y50" s="50" t="b">
        <f ca="1">ABS(X50/10000)&lt;=ABS('General Settings'!$D$23)</f>
        <v>1</v>
      </c>
      <c r="AA50" s="50" t="str">
        <f>_xll.qlMakeOIS(,SettlementDays,IF(O50="SW","1W",O50),IndexON,,FwdStart,DayCountConv,,Permanent,Trigger,ObjectOverwrite)</f>
        <v>obj_00471#0002</v>
      </c>
    </row>
    <row r="51" spans="13:27" x14ac:dyDescent="0.2">
      <c r="M51" s="94" t="s">
        <v>53</v>
      </c>
      <c r="N51" s="94"/>
      <c r="O51" s="94" t="s">
        <v>79</v>
      </c>
      <c r="P51" s="94" t="str">
        <f t="shared" si="11"/>
        <v>GBP21MOIS_Quote</v>
      </c>
      <c r="Q51" s="141"/>
      <c r="R51" s="106">
        <f t="shared" si="12"/>
        <v>42276</v>
      </c>
      <c r="S51" s="106">
        <f>_xll.qlSwapStartDate(AA51)</f>
        <v>42276</v>
      </c>
      <c r="T51" s="106">
        <f>_xll.qlSwapMaturityDate(AA51)</f>
        <v>42915</v>
      </c>
      <c r="U51" s="97">
        <f ca="1">_xll.qlOvernightIndexedSwapFairRate(AA51,_xll.ohTrigger(Trigger,TriggerON,InterestRatesTrigger))</f>
        <v>6.2558954189373657E-3</v>
      </c>
      <c r="V51" s="97" t="e">
        <f ca="1">_xll.qlQuoteValue(P51,_xll.ohTrigger(Trigger,TriggerON,InterestRatesTrigger))</f>
        <v>#NUM!</v>
      </c>
      <c r="W51" s="97" t="b">
        <f t="shared" ca="1" si="14"/>
        <v>0</v>
      </c>
      <c r="X51" s="168" t="e">
        <f t="shared" ca="1" si="10"/>
        <v>#NUM!</v>
      </c>
      <c r="Y51" s="50" t="e">
        <f ca="1">ABS(X51/10000)&lt;=ABS('General Settings'!$D$23)</f>
        <v>#NUM!</v>
      </c>
      <c r="AA51" s="50" t="str">
        <f>_xll.qlMakeOIS(,SettlementDays,IF(O51="SW","1W",O51),IndexON,,FwdStart,DayCountConv,,Permanent,Trigger,ObjectOverwrite)</f>
        <v>obj_00472#0002</v>
      </c>
    </row>
    <row r="52" spans="13:27" x14ac:dyDescent="0.2">
      <c r="M52" s="110" t="s">
        <v>53</v>
      </c>
      <c r="N52" s="110"/>
      <c r="O52" s="110" t="s">
        <v>82</v>
      </c>
      <c r="P52" s="110" t="str">
        <f t="shared" si="11"/>
        <v>GBP2YOIS_Quote</v>
      </c>
      <c r="Q52" s="141"/>
      <c r="R52" s="111">
        <f t="shared" si="12"/>
        <v>42276</v>
      </c>
      <c r="S52" s="111">
        <f>_xll.qlSwapStartDate(AA52)</f>
        <v>42276</v>
      </c>
      <c r="T52" s="111">
        <f>_xll.qlSwapMaturityDate(AA52)</f>
        <v>43007</v>
      </c>
      <c r="U52" s="112">
        <f ca="1">_xll.qlOvernightIndexedSwapFairRate(AA52,_xll.ohTrigger(Trigger,TriggerON,InterestRatesTrigger))</f>
        <v>6.6749999999998677E-3</v>
      </c>
      <c r="V52" s="112">
        <f ca="1">_xll.qlQuoteValue(P52,_xll.ohTrigger(Trigger,TriggerON,InterestRatesTrigger))</f>
        <v>6.6749999999999995E-3</v>
      </c>
      <c r="W52" s="112" t="b">
        <f t="shared" ca="1" si="14"/>
        <v>1</v>
      </c>
      <c r="X52" s="167">
        <f t="shared" ca="1" si="10"/>
        <v>-1.3183898417423734E-12</v>
      </c>
      <c r="Y52" s="50" t="b">
        <f ca="1">ABS(X52/10000)&lt;=ABS('General Settings'!$D$23)</f>
        <v>1</v>
      </c>
      <c r="AA52" s="50" t="str">
        <f>_xll.qlMakeOIS(,SettlementDays,IF(O52="SW","1W",O52),IndexON,,FwdStart,DayCountConv,,Permanent,Trigger,ObjectOverwrite)</f>
        <v>obj_00479#0002</v>
      </c>
    </row>
    <row r="53" spans="13:27" x14ac:dyDescent="0.2">
      <c r="M53" s="110" t="s">
        <v>53</v>
      </c>
      <c r="N53" s="110"/>
      <c r="O53" s="110" t="s">
        <v>83</v>
      </c>
      <c r="P53" s="110" t="str">
        <f t="shared" si="11"/>
        <v>GBP3YOIS_Quote</v>
      </c>
      <c r="Q53" s="141"/>
      <c r="R53" s="111">
        <f t="shared" si="12"/>
        <v>42276</v>
      </c>
      <c r="S53" s="111">
        <f>_xll.qlSwapStartDate(AA53)</f>
        <v>42276</v>
      </c>
      <c r="T53" s="111">
        <f>_xll.qlSwapMaturityDate(AA53)</f>
        <v>43371</v>
      </c>
      <c r="U53" s="112">
        <f ca="1">_xll.qlOvernightIndexedSwapFairRate(AA53,_xll.ohTrigger(Trigger,TriggerON,InterestRatesTrigger))</f>
        <v>8.2374999999999445E-3</v>
      </c>
      <c r="V53" s="112">
        <f ca="1">_xll.qlQuoteValue(P53,_xll.ohTrigger(Trigger,TriggerON,InterestRatesTrigger))</f>
        <v>8.2375E-3</v>
      </c>
      <c r="W53" s="112" t="b">
        <f t="shared" ca="1" si="14"/>
        <v>1</v>
      </c>
      <c r="X53" s="167">
        <f t="shared" ca="1" si="10"/>
        <v>-5.5511151231257827E-13</v>
      </c>
      <c r="Y53" s="50" t="b">
        <f ca="1">ABS(X53/10000)&lt;=ABS('General Settings'!$D$23)</f>
        <v>1</v>
      </c>
      <c r="AA53" s="50" t="str">
        <f>_xll.qlMakeOIS(,SettlementDays,IF(O53="SW","1W",O53),IndexON,,FwdStart,DayCountConv,,Permanent,Trigger,ObjectOverwrite)</f>
        <v>obj_00473#0002</v>
      </c>
    </row>
    <row r="54" spans="13:27" x14ac:dyDescent="0.2">
      <c r="M54" s="110" t="s">
        <v>53</v>
      </c>
      <c r="N54" s="110"/>
      <c r="O54" s="110" t="s">
        <v>84</v>
      </c>
      <c r="P54" s="110" t="str">
        <f t="shared" si="11"/>
        <v>GBP4YOIS_Quote</v>
      </c>
      <c r="Q54" s="141"/>
      <c r="R54" s="111">
        <f t="shared" si="12"/>
        <v>42276</v>
      </c>
      <c r="S54" s="111">
        <f>_xll.qlSwapStartDate(AA54)</f>
        <v>42276</v>
      </c>
      <c r="T54" s="111">
        <f>_xll.qlSwapMaturityDate(AA54)</f>
        <v>43738</v>
      </c>
      <c r="U54" s="112">
        <f ca="1">_xll.qlOvernightIndexedSwapFairRate(AA54,_xll.ohTrigger(Trigger,TriggerON,InterestRatesTrigger))</f>
        <v>9.7500000000016237E-3</v>
      </c>
      <c r="V54" s="112">
        <f ca="1">_xll.qlQuoteValue(P54,_xll.ohTrigger(Trigger,TriggerON,InterestRatesTrigger))</f>
        <v>9.75E-3</v>
      </c>
      <c r="W54" s="112" t="b">
        <f t="shared" ca="1" si="14"/>
        <v>1</v>
      </c>
      <c r="X54" s="167">
        <f t="shared" ca="1" si="10"/>
        <v>1.6237011735142914E-11</v>
      </c>
      <c r="Y54" s="50" t="b">
        <f ca="1">ABS(X54/10000)&lt;=ABS('General Settings'!$D$23)</f>
        <v>1</v>
      </c>
      <c r="AA54" s="50" t="str">
        <f>_xll.qlMakeOIS(,SettlementDays,IF(O54="SW","1W",O54),IndexON,,FwdStart,DayCountConv,,Permanent,Trigger,ObjectOverwrite)</f>
        <v>obj_00484#0002</v>
      </c>
    </row>
    <row r="55" spans="13:27" x14ac:dyDescent="0.2">
      <c r="M55" s="110" t="s">
        <v>53</v>
      </c>
      <c r="N55" s="110"/>
      <c r="O55" s="110" t="s">
        <v>85</v>
      </c>
      <c r="P55" s="110" t="str">
        <f t="shared" si="11"/>
        <v>GBP5YOIS_Quote</v>
      </c>
      <c r="Q55" s="141"/>
      <c r="R55" s="111">
        <f t="shared" si="12"/>
        <v>42276</v>
      </c>
      <c r="S55" s="111">
        <f>_xll.qlSwapStartDate(AA55)</f>
        <v>42276</v>
      </c>
      <c r="T55" s="111">
        <f>_xll.qlSwapMaturityDate(AA55)</f>
        <v>44103</v>
      </c>
      <c r="U55" s="112">
        <f ca="1">_xll.qlOvernightIndexedSwapFairRate(AA55,_xll.ohTrigger(Trigger,TriggerON,InterestRatesTrigger))</f>
        <v>1.1075000000001087E-2</v>
      </c>
      <c r="V55" s="112">
        <f ca="1">_xll.qlQuoteValue(P55,_xll.ohTrigger(Trigger,TriggerON,InterestRatesTrigger))</f>
        <v>1.1075E-2</v>
      </c>
      <c r="W55" s="112" t="b">
        <f t="shared" ca="1" si="14"/>
        <v>1</v>
      </c>
      <c r="X55" s="167">
        <f t="shared" ca="1" si="10"/>
        <v>1.087671619437458E-11</v>
      </c>
      <c r="Y55" s="50" t="b">
        <f ca="1">ABS(X55/10000)&lt;=ABS('General Settings'!$D$23)</f>
        <v>1</v>
      </c>
      <c r="AA55" s="50" t="str">
        <f>_xll.qlMakeOIS(,SettlementDays,IF(O55="SW","1W",O55),IndexON,,FwdStart,DayCountConv,,Permanent,Trigger,ObjectOverwrite)</f>
        <v>obj_00489#0002</v>
      </c>
    </row>
    <row r="56" spans="13:27" x14ac:dyDescent="0.2">
      <c r="M56" s="110" t="s">
        <v>53</v>
      </c>
      <c r="N56" s="110"/>
      <c r="O56" s="110" t="s">
        <v>86</v>
      </c>
      <c r="P56" s="110" t="str">
        <f t="shared" si="11"/>
        <v>GBP6YOIS_Quote</v>
      </c>
      <c r="Q56" s="141"/>
      <c r="R56" s="111">
        <f t="shared" si="12"/>
        <v>42276</v>
      </c>
      <c r="S56" s="111">
        <f>_xll.qlSwapStartDate(AA56)</f>
        <v>42276</v>
      </c>
      <c r="T56" s="111">
        <f>_xll.qlSwapMaturityDate(AA56)</f>
        <v>44468</v>
      </c>
      <c r="U56" s="112">
        <f ca="1">_xll.qlOvernightIndexedSwapFairRate(AA56,_xll.ohTrigger(Trigger,TriggerON,InterestRatesTrigger))</f>
        <v>1.2212500000000705E-2</v>
      </c>
      <c r="V56" s="112">
        <f ca="1">_xll.qlQuoteValue(P56,_xll.ohTrigger(Trigger,TriggerON,InterestRatesTrigger))</f>
        <v>1.2212499999999999E-2</v>
      </c>
      <c r="W56" s="112" t="b">
        <f t="shared" ca="1" si="14"/>
        <v>1</v>
      </c>
      <c r="X56" s="167">
        <f t="shared" ca="1" si="10"/>
        <v>7.0603245472256049E-12</v>
      </c>
      <c r="Y56" s="50" t="b">
        <f ca="1">ABS(X56/10000)&lt;=ABS('General Settings'!$D$23)</f>
        <v>1</v>
      </c>
      <c r="AA56" s="50" t="str">
        <f>_xll.qlMakeOIS(,SettlementDays,IF(O56="SW","1W",O56),IndexON,,FwdStart,DayCountConv,,Permanent,Trigger,ObjectOverwrite)</f>
        <v>obj_0046b#0002</v>
      </c>
    </row>
    <row r="57" spans="13:27" x14ac:dyDescent="0.2">
      <c r="M57" s="110" t="s">
        <v>53</v>
      </c>
      <c r="N57" s="110"/>
      <c r="O57" s="110" t="s">
        <v>87</v>
      </c>
      <c r="P57" s="110" t="str">
        <f t="shared" si="11"/>
        <v>GBP7YOIS_Quote</v>
      </c>
      <c r="Q57" s="141"/>
      <c r="R57" s="111">
        <f t="shared" si="12"/>
        <v>42276</v>
      </c>
      <c r="S57" s="111">
        <f>_xll.qlSwapStartDate(AA57)</f>
        <v>42276</v>
      </c>
      <c r="T57" s="111">
        <f>_xll.qlSwapMaturityDate(AA57)</f>
        <v>44833</v>
      </c>
      <c r="U57" s="112">
        <f ca="1">_xll.qlOvernightIndexedSwapFairRate(AA57,_xll.ohTrigger(Trigger,TriggerON,InterestRatesTrigger))</f>
        <v>1.3162500000000478E-2</v>
      </c>
      <c r="V57" s="112">
        <f ca="1">_xll.qlQuoteValue(P57,_xll.ohTrigger(Trigger,TriggerON,InterestRatesTrigger))</f>
        <v>1.3162500000000001E-2</v>
      </c>
      <c r="W57" s="112" t="b">
        <f t="shared" ca="1" si="14"/>
        <v>1</v>
      </c>
      <c r="X57" s="167">
        <f t="shared" ca="1" si="10"/>
        <v>4.7704895589362195E-12</v>
      </c>
      <c r="Y57" s="50" t="b">
        <f ca="1">ABS(X57/10000)&lt;=ABS('General Settings'!$D$23)</f>
        <v>1</v>
      </c>
      <c r="AA57" s="50" t="str">
        <f>_xll.qlMakeOIS(,SettlementDays,IF(O57="SW","1W",O57),IndexON,,FwdStart,DayCountConv,,Permanent,Trigger,ObjectOverwrite)</f>
        <v>obj_00474#0002</v>
      </c>
    </row>
    <row r="58" spans="13:27" x14ac:dyDescent="0.2">
      <c r="M58" s="110" t="s">
        <v>53</v>
      </c>
      <c r="N58" s="110"/>
      <c r="O58" s="110" t="s">
        <v>88</v>
      </c>
      <c r="P58" s="110" t="str">
        <f t="shared" si="11"/>
        <v>GBP8YOIS_Quote</v>
      </c>
      <c r="Q58" s="141"/>
      <c r="R58" s="111">
        <f t="shared" si="12"/>
        <v>42276</v>
      </c>
      <c r="S58" s="111">
        <f>_xll.qlSwapStartDate(AA58)</f>
        <v>42276</v>
      </c>
      <c r="T58" s="111">
        <f>_xll.qlSwapMaturityDate(AA58)</f>
        <v>45198</v>
      </c>
      <c r="U58" s="112">
        <f ca="1">_xll.qlOvernightIndexedSwapFairRate(AA58,_xll.ohTrigger(Trigger,TriggerON,InterestRatesTrigger))</f>
        <v>1.39500000000004E-2</v>
      </c>
      <c r="V58" s="112">
        <f ca="1">_xll.qlQuoteValue(P58,_xll.ohTrigger(Trigger,TriggerON,InterestRatesTrigger))</f>
        <v>1.3950000000000001E-2</v>
      </c>
      <c r="W58" s="112" t="b">
        <f t="shared" ca="1" si="14"/>
        <v>1</v>
      </c>
      <c r="X58" s="167">
        <f t="shared" ca="1" si="10"/>
        <v>3.9898639947466563E-12</v>
      </c>
      <c r="Y58" s="50" t="b">
        <f ca="1">ABS(X58/10000)&lt;=ABS('General Settings'!$D$23)</f>
        <v>1</v>
      </c>
      <c r="AA58" s="50" t="str">
        <f>_xll.qlMakeOIS(,SettlementDays,IF(O58="SW","1W",O58),IndexON,,FwdStart,DayCountConv,,Permanent,Trigger,ObjectOverwrite)</f>
        <v>obj_00481#0002</v>
      </c>
    </row>
    <row r="59" spans="13:27" x14ac:dyDescent="0.2">
      <c r="M59" s="110" t="s">
        <v>53</v>
      </c>
      <c r="N59" s="110"/>
      <c r="O59" s="110" t="s">
        <v>89</v>
      </c>
      <c r="P59" s="110" t="str">
        <f t="shared" si="11"/>
        <v>GBP9YOIS_Quote</v>
      </c>
      <c r="Q59" s="141"/>
      <c r="R59" s="111">
        <f t="shared" si="12"/>
        <v>42276</v>
      </c>
      <c r="S59" s="111">
        <f>_xll.qlSwapStartDate(AA59)</f>
        <v>42276</v>
      </c>
      <c r="T59" s="111">
        <f>_xll.qlSwapMaturityDate(AA59)</f>
        <v>45565</v>
      </c>
      <c r="U59" s="112">
        <f ca="1">_xll.qlOvernightIndexedSwapFairRate(AA59,_xll.ohTrigger(Trigger,TriggerON,InterestRatesTrigger))</f>
        <v>1.4650000000000319E-2</v>
      </c>
      <c r="V59" s="112">
        <f ca="1">_xll.qlQuoteValue(P59,_xll.ohTrigger(Trigger,TriggerON,InterestRatesTrigger))</f>
        <v>1.4649999999999998E-2</v>
      </c>
      <c r="W59" s="112" t="b">
        <f t="shared" ca="1" si="14"/>
        <v>1</v>
      </c>
      <c r="X59" s="167">
        <f t="shared" ca="1" si="10"/>
        <v>3.2092384305570931E-12</v>
      </c>
      <c r="Y59" s="50" t="b">
        <f ca="1">ABS(X59/10000)&lt;=ABS('General Settings'!$D$23)</f>
        <v>1</v>
      </c>
      <c r="AA59" s="50" t="str">
        <f>_xll.qlMakeOIS(,SettlementDays,IF(O59="SW","1W",O59),IndexON,,FwdStart,DayCountConv,,Permanent,Trigger,ObjectOverwrite)</f>
        <v>obj_00476#0002</v>
      </c>
    </row>
    <row r="60" spans="13:27" x14ac:dyDescent="0.2">
      <c r="M60" s="110" t="s">
        <v>53</v>
      </c>
      <c r="N60" s="110"/>
      <c r="O60" s="110" t="s">
        <v>90</v>
      </c>
      <c r="P60" s="110" t="str">
        <f t="shared" si="11"/>
        <v>GBP10YOIS_Quote</v>
      </c>
      <c r="Q60" s="141"/>
      <c r="R60" s="111">
        <f t="shared" si="12"/>
        <v>42276</v>
      </c>
      <c r="S60" s="111">
        <f>_xll.qlSwapStartDate(AA60)</f>
        <v>42276</v>
      </c>
      <c r="T60" s="111">
        <f>_xll.qlSwapMaturityDate(AA60)</f>
        <v>45929</v>
      </c>
      <c r="U60" s="112">
        <f ca="1">_xll.qlOvernightIndexedSwapFairRate(AA60,_xll.ohTrigger(Trigger,TriggerON,InterestRatesTrigger))</f>
        <v>1.5250000000000189E-2</v>
      </c>
      <c r="V60" s="112">
        <f ca="1">_xll.qlQuoteValue(P60,_xll.ohTrigger(Trigger,TriggerON,InterestRatesTrigger))</f>
        <v>1.525E-2</v>
      </c>
      <c r="W60" s="112" t="b">
        <f t="shared" ca="1" si="14"/>
        <v>1</v>
      </c>
      <c r="X60" s="167">
        <f t="shared" ca="1" si="10"/>
        <v>1.8908485888147197E-12</v>
      </c>
      <c r="Y60" s="50" t="b">
        <f ca="1">ABS(X60/10000)&lt;=ABS('General Settings'!$D$23)</f>
        <v>1</v>
      </c>
      <c r="AA60" s="50" t="str">
        <f>_xll.qlMakeOIS(,SettlementDays,IF(O60="SW","1W",O60),IndexON,,FwdStart,DayCountConv,,Permanent,Trigger,ObjectOverwrite)</f>
        <v>obj_0047d#0002</v>
      </c>
    </row>
    <row r="61" spans="13:27" x14ac:dyDescent="0.2">
      <c r="M61" s="94" t="s">
        <v>53</v>
      </c>
      <c r="N61" s="94"/>
      <c r="O61" s="94" t="s">
        <v>116</v>
      </c>
      <c r="P61" s="94" t="str">
        <f t="shared" si="11"/>
        <v>GBP11YOIS_Quote</v>
      </c>
      <c r="Q61" s="141"/>
      <c r="R61" s="106">
        <f t="shared" si="12"/>
        <v>42276</v>
      </c>
      <c r="S61" s="106">
        <f>_xll.qlSwapStartDate(AA61)</f>
        <v>42276</v>
      </c>
      <c r="T61" s="106">
        <f>_xll.qlSwapMaturityDate(AA61)</f>
        <v>46294</v>
      </c>
      <c r="U61" s="97">
        <f ca="1">_xll.qlOvernightIndexedSwapFairRate(AA61,_xll.ohTrigger(Trigger,TriggerON,InterestRatesTrigger))</f>
        <v>1.5812434515188156E-2</v>
      </c>
      <c r="V61" s="97" t="e">
        <f ca="1">_xll.qlQuoteValue(P61,_xll.ohTrigger(Trigger,TriggerON,InterestRatesTrigger))</f>
        <v>#NUM!</v>
      </c>
      <c r="W61" s="97" t="b">
        <f t="shared" ca="1" si="14"/>
        <v>0</v>
      </c>
      <c r="X61" s="168" t="e">
        <f t="shared" ca="1" si="10"/>
        <v>#NUM!</v>
      </c>
      <c r="Y61" s="50" t="e">
        <f ca="1">ABS(X61/10000)&lt;=ABS('General Settings'!$D$23)</f>
        <v>#NUM!</v>
      </c>
      <c r="AA61" s="50" t="str">
        <f>_xll.qlMakeOIS(,SettlementDays,IF(O61="SW","1W",O61),IndexON,,FwdStart,DayCountConv,,Permanent,Trigger,ObjectOverwrite)</f>
        <v>obj_0046e#0002</v>
      </c>
    </row>
    <row r="62" spans="13:27" x14ac:dyDescent="0.2">
      <c r="M62" s="110" t="s">
        <v>53</v>
      </c>
      <c r="N62" s="110"/>
      <c r="O62" s="110" t="s">
        <v>91</v>
      </c>
      <c r="P62" s="110" t="str">
        <f t="shared" si="11"/>
        <v>GBP12YOIS_Quote</v>
      </c>
      <c r="Q62" s="141"/>
      <c r="R62" s="111">
        <f t="shared" si="12"/>
        <v>42276</v>
      </c>
      <c r="S62" s="111">
        <f>_xll.qlSwapStartDate(AA62)</f>
        <v>42276</v>
      </c>
      <c r="T62" s="111">
        <f>_xll.qlSwapMaturityDate(AA62)</f>
        <v>46659</v>
      </c>
      <c r="U62" s="112">
        <f ca="1">_xll.qlOvernightIndexedSwapFairRate(AA62,_xll.ohTrigger(Trigger,TriggerON,InterestRatesTrigger))</f>
        <v>1.6325000000027384E-2</v>
      </c>
      <c r="V62" s="112">
        <f ca="1">_xll.qlQuoteValue(P62,_xll.ohTrigger(Trigger,TriggerON,InterestRatesTrigger))</f>
        <v>1.6324999999999999E-2</v>
      </c>
      <c r="W62" s="112" t="b">
        <f t="shared" ca="1" si="14"/>
        <v>1</v>
      </c>
      <c r="X62" s="167">
        <f t="shared" ca="1" si="10"/>
        <v>2.7384344791769877E-10</v>
      </c>
      <c r="Y62" s="50" t="b">
        <f ca="1">ABS(X62/10000)&lt;=ABS('General Settings'!$D$23)</f>
        <v>1</v>
      </c>
      <c r="AA62" s="50" t="str">
        <f>_xll.qlMakeOIS(,SettlementDays,IF(O62="SW","1W",O62),IndexON,,FwdStart,DayCountConv,,Permanent,Trigger,ObjectOverwrite)</f>
        <v>obj_00478#0002</v>
      </c>
    </row>
    <row r="63" spans="13:27" x14ac:dyDescent="0.2">
      <c r="M63" s="110" t="s">
        <v>53</v>
      </c>
      <c r="N63" s="110"/>
      <c r="O63" s="110" t="s">
        <v>92</v>
      </c>
      <c r="P63" s="110" t="str">
        <f t="shared" si="11"/>
        <v>GBP15YOIS_Quote</v>
      </c>
      <c r="Q63" s="141"/>
      <c r="R63" s="111">
        <f t="shared" si="12"/>
        <v>42276</v>
      </c>
      <c r="S63" s="111">
        <f>_xll.qlSwapStartDate(AA63)</f>
        <v>42276</v>
      </c>
      <c r="T63" s="111">
        <f>_xll.qlSwapMaturityDate(AA63)</f>
        <v>47756</v>
      </c>
      <c r="U63" s="112">
        <f ca="1">_xll.qlOvernightIndexedSwapFairRate(AA63,_xll.ohTrigger(Trigger,TriggerON,InterestRatesTrigger))</f>
        <v>1.7487500000030565E-2</v>
      </c>
      <c r="V63" s="112">
        <f ca="1">_xll.qlQuoteValue(P63,_xll.ohTrigger(Trigger,TriggerON,InterestRatesTrigger))</f>
        <v>1.74875E-2</v>
      </c>
      <c r="W63" s="112" t="b">
        <f t="shared" ca="1" si="14"/>
        <v>1</v>
      </c>
      <c r="X63" s="167">
        <f t="shared" ca="1" si="10"/>
        <v>3.0565827646711341E-10</v>
      </c>
      <c r="Y63" s="50" t="b">
        <f ca="1">ABS(X63/10000)&lt;=ABS('General Settings'!$D$23)</f>
        <v>1</v>
      </c>
      <c r="AA63" s="50" t="str">
        <f>_xll.qlMakeOIS(,SettlementDays,IF(O63="SW","1W",O63),IndexON,,FwdStart,DayCountConv,,Permanent,Trigger,ObjectOverwrite)</f>
        <v>obj_0047e#0002</v>
      </c>
    </row>
    <row r="64" spans="13:27" x14ac:dyDescent="0.2">
      <c r="M64" s="110" t="s">
        <v>53</v>
      </c>
      <c r="N64" s="110"/>
      <c r="O64" s="110" t="s">
        <v>93</v>
      </c>
      <c r="P64" s="110" t="str">
        <f t="shared" si="11"/>
        <v>GBP20YOIS_Quote</v>
      </c>
      <c r="Q64" s="141"/>
      <c r="R64" s="111">
        <f t="shared" si="12"/>
        <v>42276</v>
      </c>
      <c r="S64" s="111">
        <f>_xll.qlSwapStartDate(AA64)</f>
        <v>42276</v>
      </c>
      <c r="T64" s="111">
        <f>_xll.qlSwapMaturityDate(AA64)</f>
        <v>49580</v>
      </c>
      <c r="U64" s="112">
        <f ca="1">_xll.qlOvernightIndexedSwapFairRate(AA64,_xll.ohTrigger(Trigger,TriggerON,InterestRatesTrigger))</f>
        <v>1.851249999999887E-2</v>
      </c>
      <c r="V64" s="112">
        <f ca="1">_xll.qlQuoteValue(P64,_xll.ohTrigger(Trigger,TriggerON,InterestRatesTrigger))</f>
        <v>1.8512499999999998E-2</v>
      </c>
      <c r="W64" s="112" t="b">
        <f t="shared" ca="1" si="14"/>
        <v>1</v>
      </c>
      <c r="X64" s="167">
        <f t="shared" ca="1" si="10"/>
        <v>-1.1275702593849246E-11</v>
      </c>
      <c r="Y64" s="50" t="b">
        <f ca="1">ABS(X64/10000)&lt;=ABS('General Settings'!$D$23)</f>
        <v>1</v>
      </c>
      <c r="AA64" s="50" t="str">
        <f>_xll.qlMakeOIS(,SettlementDays,IF(O64="SW","1W",O64),IndexON,,FwdStart,DayCountConv,,Permanent,Trigger,ObjectOverwrite)</f>
        <v>obj_0048b#0002</v>
      </c>
    </row>
    <row r="65" spans="10:27" x14ac:dyDescent="0.2">
      <c r="M65" s="110" t="s">
        <v>53</v>
      </c>
      <c r="N65" s="110"/>
      <c r="O65" s="110" t="s">
        <v>94</v>
      </c>
      <c r="P65" s="110" t="str">
        <f t="shared" si="11"/>
        <v>GBP25YOIS_Quote</v>
      </c>
      <c r="Q65" s="141"/>
      <c r="R65" s="111">
        <f t="shared" si="12"/>
        <v>42276</v>
      </c>
      <c r="S65" s="111">
        <f>_xll.qlSwapStartDate(AA65)</f>
        <v>42276</v>
      </c>
      <c r="T65" s="111">
        <f>_xll.qlSwapMaturityDate(AA65)</f>
        <v>51407</v>
      </c>
      <c r="U65" s="112">
        <f ca="1">_xll.qlOvernightIndexedSwapFairRate(AA65,_xll.ohTrigger(Trigger,TriggerON,InterestRatesTrigger))</f>
        <v>1.8824999999991363E-2</v>
      </c>
      <c r="V65" s="112">
        <f ca="1">_xll.qlQuoteValue(P65,_xll.ohTrigger(Trigger,TriggerON,InterestRatesTrigger))</f>
        <v>1.8824999999999998E-2</v>
      </c>
      <c r="W65" s="112" t="b">
        <f t="shared" ca="1" si="14"/>
        <v>1</v>
      </c>
      <c r="X65" s="167">
        <f t="shared" ca="1" si="10"/>
        <v>-8.6354534634125457E-11</v>
      </c>
      <c r="Y65" s="50" t="b">
        <f ca="1">ABS(X65/10000)&lt;=ABS('General Settings'!$D$23)</f>
        <v>1</v>
      </c>
      <c r="AA65" s="50" t="str">
        <f>_xll.qlMakeOIS(,SettlementDays,IF(O65="SW","1W",O65),IndexON,,FwdStart,DayCountConv,,Permanent,Trigger,ObjectOverwrite)</f>
        <v>obj_00477#0002</v>
      </c>
    </row>
    <row r="66" spans="10:27" x14ac:dyDescent="0.2">
      <c r="M66" s="110" t="s">
        <v>53</v>
      </c>
      <c r="N66" s="110"/>
      <c r="O66" s="110" t="s">
        <v>96</v>
      </c>
      <c r="P66" s="110" t="str">
        <f t="shared" si="11"/>
        <v>GBP30YOIS_Quote</v>
      </c>
      <c r="Q66" s="141"/>
      <c r="R66" s="111">
        <f t="shared" ref="R66:R69" si="15">EvaluationDate</f>
        <v>42276</v>
      </c>
      <c r="S66" s="111">
        <f>_xll.qlSwapStartDate(AA66)</f>
        <v>42276</v>
      </c>
      <c r="T66" s="111">
        <f>_xll.qlSwapMaturityDate(AA66)</f>
        <v>53234</v>
      </c>
      <c r="U66" s="112">
        <f ca="1">_xll.qlOvernightIndexedSwapFairRate(AA66,_xll.ohTrigger(Trigger,TriggerON,InterestRatesTrigger))</f>
        <v>1.8950000000017193E-2</v>
      </c>
      <c r="V66" s="112">
        <f ca="1">_xll.qlQuoteValue(P66,_xll.ohTrigger(Trigger,TriggerON,InterestRatesTrigger))</f>
        <v>1.8950000000000002E-2</v>
      </c>
      <c r="W66" s="112" t="b">
        <f t="shared" ref="W66:W69" ca="1" si="16">NOT(ISERROR(V66))</f>
        <v>1</v>
      </c>
      <c r="X66" s="167">
        <f t="shared" ca="1" si="10"/>
        <v>1.7191109646930158E-10</v>
      </c>
      <c r="Y66" s="50" t="b">
        <f ca="1">ABS(X66/10000)&lt;=ABS('General Settings'!$D$23)</f>
        <v>1</v>
      </c>
      <c r="AA66" s="50" t="str">
        <f>_xll.qlMakeOIS(,SettlementDays,IF(O66="SW","1W",O66),IndexON,,FwdStart,DayCountConv,,Permanent,Trigger,ObjectOverwrite)</f>
        <v>obj_00480#0002</v>
      </c>
    </row>
    <row r="67" spans="10:27" x14ac:dyDescent="0.2">
      <c r="M67" s="110" t="s">
        <v>53</v>
      </c>
      <c r="N67" s="110"/>
      <c r="O67" s="110" t="s">
        <v>98</v>
      </c>
      <c r="P67" s="110" t="str">
        <f t="shared" si="11"/>
        <v>GBP40YOIS_Quote</v>
      </c>
      <c r="Q67" s="141"/>
      <c r="R67" s="111">
        <f t="shared" si="15"/>
        <v>42276</v>
      </c>
      <c r="S67" s="111">
        <f>_xll.qlSwapStartDate(AA67)</f>
        <v>42276</v>
      </c>
      <c r="T67" s="111">
        <f>_xll.qlSwapMaturityDate(AA67)</f>
        <v>56886</v>
      </c>
      <c r="U67" s="112">
        <f ca="1">_xll.qlOvernightIndexedSwapFairRate(AA67,_xll.ohTrigger(Trigger,TriggerON,InterestRatesTrigger))</f>
        <v>1.8687499999993161E-2</v>
      </c>
      <c r="V67" s="112">
        <f ca="1">_xll.qlQuoteValue(P67,_xll.ohTrigger(Trigger,TriggerON,InterestRatesTrigger))</f>
        <v>1.8687499999999999E-2</v>
      </c>
      <c r="W67" s="112" t="b">
        <f t="shared" ca="1" si="16"/>
        <v>1</v>
      </c>
      <c r="X67" s="167">
        <f t="shared" ca="1" si="10"/>
        <v>-6.8382799423005736E-11</v>
      </c>
      <c r="Y67" s="50" t="b">
        <f ca="1">ABS(X67/10000)&lt;=ABS('General Settings'!$D$23)</f>
        <v>1</v>
      </c>
      <c r="AA67" s="50" t="str">
        <f>_xll.qlMakeOIS(,SettlementDays,IF(O67="SW","1W",O67),IndexON,,FwdStart,DayCountConv,,Permanent,Trigger,ObjectOverwrite)</f>
        <v>obj_00482#0002</v>
      </c>
    </row>
    <row r="68" spans="10:27" x14ac:dyDescent="0.2">
      <c r="M68" s="110" t="s">
        <v>53</v>
      </c>
      <c r="N68" s="110"/>
      <c r="O68" s="110" t="s">
        <v>99</v>
      </c>
      <c r="P68" s="110" t="str">
        <f t="shared" si="11"/>
        <v>GBP50YOIS_Quote</v>
      </c>
      <c r="Q68" s="141"/>
      <c r="R68" s="111">
        <f t="shared" si="15"/>
        <v>42276</v>
      </c>
      <c r="S68" s="111">
        <f>_xll.qlSwapStartDate(AA68)</f>
        <v>42276</v>
      </c>
      <c r="T68" s="111">
        <f>_xll.qlSwapMaturityDate(AA68)</f>
        <v>60539</v>
      </c>
      <c r="U68" s="112">
        <f ca="1">_xll.qlOvernightIndexedSwapFairRate(AA68,_xll.ohTrigger(Trigger,TriggerON,InterestRatesTrigger))</f>
        <v>1.8362499999978181E-2</v>
      </c>
      <c r="V68" s="112">
        <f ca="1">_xll.qlQuoteValue(P68,_xll.ohTrigger(Trigger,TriggerON,InterestRatesTrigger))</f>
        <v>1.83625E-2</v>
      </c>
      <c r="W68" s="112" t="b">
        <f t="shared" ca="1" si="16"/>
        <v>1</v>
      </c>
      <c r="X68" s="167">
        <f t="shared" ca="1" si="10"/>
        <v>-2.181935188083628E-10</v>
      </c>
      <c r="Y68" s="50" t="b">
        <f ca="1">ABS(X68/10000)&lt;=ABS('General Settings'!$D$23)</f>
        <v>1</v>
      </c>
      <c r="AA68" s="50" t="str">
        <f>_xll.qlMakeOIS(,SettlementDays,IF(O68="SW","1W",O68),IndexON,,FwdStart,DayCountConv,,Permanent,Trigger,ObjectOverwrite)</f>
        <v>obj_00487#0002</v>
      </c>
    </row>
    <row r="69" spans="10:27" x14ac:dyDescent="0.2">
      <c r="M69" s="114" t="s">
        <v>53</v>
      </c>
      <c r="N69" s="114"/>
      <c r="O69" s="114" t="s">
        <v>130</v>
      </c>
      <c r="P69" s="114" t="str">
        <f t="shared" si="11"/>
        <v>GBP60YOIS_Quote</v>
      </c>
      <c r="Q69" s="142"/>
      <c r="R69" s="115">
        <f t="shared" si="15"/>
        <v>42276</v>
      </c>
      <c r="S69" s="115">
        <f>_xll.qlSwapStartDate(AA69)</f>
        <v>42276</v>
      </c>
      <c r="T69" s="115">
        <f>_xll.qlSwapMaturityDate(AA69)</f>
        <v>64192</v>
      </c>
      <c r="U69" s="116">
        <f ca="1">_xll.qlOvernightIndexedSwapFairRate(AA69,_xll.ohTrigger(Trigger,TriggerON,InterestRatesTrigger))</f>
        <v>1.8399999999998258E-2</v>
      </c>
      <c r="V69" s="116">
        <f ca="1">_xll.qlQuoteValue(P69,_xll.ohTrigger(Trigger,TriggerON,InterestRatesTrigger))</f>
        <v>1.84E-2</v>
      </c>
      <c r="W69" s="116" t="b">
        <f t="shared" ca="1" si="16"/>
        <v>1</v>
      </c>
      <c r="X69" s="169">
        <f t="shared" ca="1" si="10"/>
        <v>-1.7416623698807143E-11</v>
      </c>
      <c r="Y69" s="51" t="b">
        <f ca="1">ABS(X69/10000)&lt;=ABS('General Settings'!$D$23)</f>
        <v>1</v>
      </c>
      <c r="AA69" s="51" t="str">
        <f>_xll.qlMakeOIS(,SettlementDays,IF(O69="SW","1W",O69),IndexON,,FwdStart,DayCountConv,,Permanent,Trigger,ObjectOverwrite)</f>
        <v>obj_00488#0002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7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16" si="0">EDATE(SettlementDate,$B3)</f>
        <v>42642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5.0819999999997352E-3</v>
      </c>
      <c r="H3" s="53">
        <f>IF(G3&gt;=0,ROUNDDOWN(G3*10,2)/10,ROUNDUP(G3*10,2)/10)</f>
        <v>5.0000000000000001E-3</v>
      </c>
      <c r="I3" s="82">
        <f>MAX(_xll.ohPack(Data!$J$4:INDEX(Fwd1M,MATCH(E3+1,SettlementDates,1),1)))</f>
        <v>7.1995133850219052E-3</v>
      </c>
      <c r="J3" s="53">
        <f t="shared" ref="J3:J16" si="2">IF(I3-G3&gt;1%,(QUOTIENT(I3*10000,50)+1)*0.5%,(QUOTIENT(I3*10000,10)+1)*0.1%)</f>
        <v>8.0000000000000002E-3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43007</v>
      </c>
      <c r="F4" s="77">
        <f t="shared" si="1"/>
        <v>3</v>
      </c>
      <c r="G4" s="83">
        <f>MIN(_xll.ohPack(Data!$J$4:INDEX(Fwd1M,MATCH(E4+1,SettlementDates,1),1)))</f>
        <v>5.0819999999997352E-3</v>
      </c>
      <c r="H4" s="54">
        <f t="shared" ref="H4:H16" si="4">IF(G4&gt;=0,ROUNDDOWN(G4*10,2)/10,ROUNDUP(G4*10,2)/10)</f>
        <v>5.0000000000000001E-3</v>
      </c>
      <c r="I4" s="83">
        <f>MAX(_xll.ohPack(Data!$J$4:INDEX(Fwd1M,MATCH(E4+1,SettlementDates,1),1)))</f>
        <v>1.1197004093302688E-2</v>
      </c>
      <c r="J4" s="54">
        <f t="shared" si="2"/>
        <v>1.2E-2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44103</v>
      </c>
      <c r="F5" s="77">
        <f t="shared" si="1"/>
        <v>6</v>
      </c>
      <c r="G5" s="83">
        <f>MIN(_xll.ohPack(Data!$J$4:INDEX(Fwd1M,MATCH(E5+1,SettlementDates,1),1)))</f>
        <v>5.0819999999997352E-3</v>
      </c>
      <c r="H5" s="54">
        <f t="shared" si="4"/>
        <v>5.0000000000000001E-3</v>
      </c>
      <c r="I5" s="83">
        <f>MAX(_xll.ohPack(Data!$J$4:INDEX(Fwd1M,MATCH(E5+1,SettlementDates,1),1)))</f>
        <v>1.8860843071435762E-2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45929</v>
      </c>
      <c r="F6" s="77">
        <f t="shared" si="1"/>
        <v>6</v>
      </c>
      <c r="G6" s="83">
        <f>MIN(_xll.ohPack(Data!$J$4:INDEX(Fwd1M,MATCH(E6+1,SettlementDates,1),1)))</f>
        <v>5.0819999999997352E-3</v>
      </c>
      <c r="H6" s="54">
        <f t="shared" si="4"/>
        <v>5.0000000000000001E-3</v>
      </c>
      <c r="I6" s="83">
        <f>MAX(_xll.ohPack(Data!$J$4:INDEX(Fwd1M,MATCH(E6+1,SettlementDates,1),1)))</f>
        <v>2.2430041491435935E-2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49581</v>
      </c>
      <c r="F7" s="77">
        <f t="shared" si="1"/>
        <v>12</v>
      </c>
      <c r="G7" s="83">
        <f>MIN(_xll.ohPack(Data!$J$4:INDEX(Fwd1M,MATCH(E7+1,SettlementDates,1),1)))</f>
        <v>5.0819999999997352E-3</v>
      </c>
      <c r="H7" s="54">
        <f t="shared" si="4"/>
        <v>5.0000000000000001E-3</v>
      </c>
      <c r="I7" s="83">
        <f>MAX(_xll.ohPack(Data!$J$4:INDEX(Fwd1M,MATCH(E7+1,SettlementDates,1),1)))</f>
        <v>2.3421418053555014E-2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53234</v>
      </c>
      <c r="F8" s="77">
        <f t="shared" si="1"/>
        <v>36</v>
      </c>
      <c r="G8" s="83">
        <f>MIN(_xll.ohPack(Data!$J$4:INDEX(Fwd1M,MATCH(E8+1,SettlementDates,1),1)))</f>
        <v>5.0819999999997352E-3</v>
      </c>
      <c r="H8" s="54">
        <f t="shared" si="4"/>
        <v>5.0000000000000001E-3</v>
      </c>
      <c r="I8" s="83">
        <f>MAX(_xll.ohPack(Data!$J$4:INDEX(Fwd1M,MATCH(E8+1,SettlementDates,1),1)))</f>
        <v>2.3421418053555014E-2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64191</v>
      </c>
      <c r="F9" s="77">
        <f t="shared" si="1"/>
        <v>60</v>
      </c>
      <c r="G9" s="84">
        <f>MIN(_xll.ohPack(Data!$J$4:INDEX(Fwd1M,MATCH(E9+1,SettlementDates,1),1)))</f>
        <v>5.0819999999997352E-3</v>
      </c>
      <c r="H9" s="55">
        <f t="shared" si="4"/>
        <v>5.0000000000000001E-3</v>
      </c>
      <c r="I9" s="84">
        <f>MAX(_xll.ohPack(Data!$J$4:INDEX(Fwd1M,MATCH(E9+1,SettlementDates,1),1)))</f>
        <v>2.3421418053555014E-2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42642</v>
      </c>
      <c r="F10" s="78">
        <f t="shared" si="1"/>
        <v>1</v>
      </c>
      <c r="G10" s="83">
        <f>MIN(_xll.ohPack(Data!$N$4:INDEX(ONFwd1M,MATCH(E10+1,SettlementDates,1),1)))</f>
        <v>5.0398573460597174E-3</v>
      </c>
      <c r="H10" s="54">
        <f t="shared" si="4"/>
        <v>5.0000000000000001E-3</v>
      </c>
      <c r="I10" s="83">
        <f>MAX(_xll.ohPack(Data!$N$4:INDEX(ONFwd1M,MATCH(E10+1,SettlementDates,1),1)))</f>
        <v>7.0446550997871346E-3</v>
      </c>
      <c r="J10" s="54">
        <f t="shared" si="2"/>
        <v>8.0000000000000002E-3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43007</v>
      </c>
      <c r="F11" s="77">
        <f t="shared" si="1"/>
        <v>3</v>
      </c>
      <c r="G11" s="83">
        <f>MIN(_xll.ohPack(Data!$N$4:INDEX(ONFwd1M,MATCH(E11+1,SettlementDates,1),1)))</f>
        <v>5.0398573460597174E-3</v>
      </c>
      <c r="H11" s="54">
        <f t="shared" si="4"/>
        <v>5.0000000000000001E-3</v>
      </c>
      <c r="I11" s="83">
        <f>MAX(_xll.ohPack(Data!$N$4:INDEX(ONFwd1M,MATCH(E11+1,SettlementDates,1),1)))</f>
        <v>1.1033888177620634E-2</v>
      </c>
      <c r="J11" s="54">
        <f t="shared" si="2"/>
        <v>1.2E-2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44103</v>
      </c>
      <c r="F12" s="77">
        <f t="shared" si="1"/>
        <v>6</v>
      </c>
      <c r="G12" s="83">
        <f>MIN(_xll.ohPack(Data!$N$4:INDEX(ONFwd1M,MATCH(E12+1,SettlementDates,1),1)))</f>
        <v>5.0398573460597174E-3</v>
      </c>
      <c r="H12" s="54">
        <f t="shared" si="4"/>
        <v>5.0000000000000001E-3</v>
      </c>
      <c r="I12" s="83">
        <f>MAX(_xll.ohPack(Data!$N$4:INDEX(ONFwd1M,MATCH(E12+1,SettlementDates,1),1)))</f>
        <v>1.8780705416207022E-2</v>
      </c>
      <c r="J12" s="54">
        <f t="shared" si="2"/>
        <v>0.02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45929</v>
      </c>
      <c r="F13" s="77">
        <f t="shared" si="1"/>
        <v>6</v>
      </c>
      <c r="G13" s="83">
        <f>MIN(_xll.ohPack(Data!$N$4:INDEX(ONFwd1M,MATCH(E13+1,SettlementDates,1),1)))</f>
        <v>5.0398573460597174E-3</v>
      </c>
      <c r="H13" s="54">
        <f t="shared" si="4"/>
        <v>5.0000000000000001E-3</v>
      </c>
      <c r="I13" s="83">
        <f>MAX(_xll.ohPack(Data!$N$4:INDEX(ONFwd1M,MATCH(E13+1,SettlementDates,1),1)))</f>
        <v>2.2384416439584776E-2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49581</v>
      </c>
      <c r="F14" s="77">
        <f t="shared" si="1"/>
        <v>12</v>
      </c>
      <c r="G14" s="83">
        <f>MIN(_xll.ohPack(Data!$N$4:INDEX(ONFwd1M,MATCH(E14+1,SettlementDates,1),1)))</f>
        <v>5.0398573460597174E-3</v>
      </c>
      <c r="H14" s="54">
        <f t="shared" si="4"/>
        <v>5.0000000000000001E-3</v>
      </c>
      <c r="I14" s="83">
        <f>MAX(_xll.ohPack(Data!$N$4:INDEX(ONFwd1M,MATCH(E14+1,SettlementDates,1),1)))</f>
        <v>2.3396691621575538E-2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53234</v>
      </c>
      <c r="F15" s="77">
        <f t="shared" si="1"/>
        <v>36</v>
      </c>
      <c r="G15" s="83">
        <f>MIN(_xll.ohPack(Data!$N$4:INDEX(ONFwd1M,MATCH(E15+1,SettlementDates,1),1)))</f>
        <v>5.0398573460597174E-3</v>
      </c>
      <c r="H15" s="54">
        <f t="shared" si="4"/>
        <v>5.0000000000000001E-3</v>
      </c>
      <c r="I15" s="83">
        <f>MAX(_xll.ohPack(Data!$N$4:INDEX(ONFwd1M,MATCH(E15+1,SettlementDates,1),1)))</f>
        <v>2.3396691621575538E-2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64191</v>
      </c>
      <c r="F16" s="81">
        <f t="shared" si="1"/>
        <v>60</v>
      </c>
      <c r="G16" s="84">
        <f>MIN(_xll.ohPack(Data!$N$4:INDEX(ONFwd1M,MATCH(E16+1,SettlementDates,1),1)))</f>
        <v>5.0398573460597174E-3</v>
      </c>
      <c r="H16" s="55">
        <f t="shared" si="4"/>
        <v>5.0000000000000001E-3</v>
      </c>
      <c r="I16" s="84">
        <f>MAX(_xll.ohPack(Data!$N$4:INDEX(ONFwd1M,MATCH(E16+1,SettlementDates,1),1)))</f>
        <v>2.3396691621575538E-2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146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105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108</v>
      </c>
      <c r="AD22" s="103" t="s">
        <v>109</v>
      </c>
      <c r="AE22" s="104" t="s">
        <v>110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GBP2X1S_Quote</v>
      </c>
      <c r="Q23" s="123"/>
      <c r="R23" s="118">
        <f t="shared" ref="R23:R33" si="7">EvaluationDate</f>
        <v>42276</v>
      </c>
      <c r="S23" s="118">
        <f>_xll.qlInterestRateIndexValueDate(AA23,R23)</f>
        <v>42276</v>
      </c>
      <c r="T23" s="118">
        <f>_xll.qlInterestRateIndexMaturity(AA23,S23)</f>
        <v>42338</v>
      </c>
      <c r="U23" s="119">
        <f ca="1">_xll.qlIndexFixing(AA23,R23,,_xll.ohTrigger(Trigger,Trigger1M,InterestRatesTrigger))</f>
        <v>5.1750000000000875E-3</v>
      </c>
      <c r="V23" s="119">
        <f ca="1">_xll.qlQuoteValue(P23,_xll.ohTrigger(Trigger,Trigger1M,InterestRatesTrigger))</f>
        <v>5.1749999999999999E-3</v>
      </c>
      <c r="W23" s="119" t="b">
        <f ca="1">NOT(ISERROR(V23))</f>
        <v>1</v>
      </c>
      <c r="X23" s="166">
        <f ca="1">(U23-V23)*10000</f>
        <v>8.7603535536828758E-13</v>
      </c>
      <c r="Y23" s="52" t="b">
        <f ca="1">ABS(X23/10000)&lt;=ABS('General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obj_00496#0001</v>
      </c>
      <c r="AC23" s="103" t="s">
        <v>33</v>
      </c>
      <c r="AD23" s="103" t="s">
        <v>112</v>
      </c>
      <c r="AE23" s="104" t="s">
        <v>158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GBP3X1S_Quote</v>
      </c>
      <c r="Q24" s="122"/>
      <c r="R24" s="111">
        <f t="shared" si="7"/>
        <v>42276</v>
      </c>
      <c r="S24" s="111">
        <f>_xll.qlInterestRateIndexValueDate(AA24,R24)</f>
        <v>42276</v>
      </c>
      <c r="T24" s="111">
        <f>_xll.qlInterestRateIndexMaturity(AA24,S24)</f>
        <v>42367</v>
      </c>
      <c r="U24" s="112">
        <f ca="1">_xll.qlIndexFixing(AA24,R24,,_xll.ohTrigger(Trigger,Trigger1M,InterestRatesTrigger))</f>
        <v>5.225000000000154E-3</v>
      </c>
      <c r="V24" s="112">
        <f ca="1">_xll.qlQuoteValue(P24,_xll.ohTrigger(Trigger,Trigger1M,InterestRatesTrigger))</f>
        <v>5.2249999999999996E-3</v>
      </c>
      <c r="W24" s="112" t="b">
        <f t="shared" ref="W24:W33" ca="1" si="8">NOT(ISERROR(V24))</f>
        <v>1</v>
      </c>
      <c r="X24" s="167">
        <f t="shared" ref="X24:X33" ca="1" si="9">(U24-V24)*10000</f>
        <v>1.5439038936193583E-12</v>
      </c>
      <c r="Y24" s="50" t="b">
        <f ca="1">ABS(X24/10000)&lt;=ABS('General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obj_004e4#0001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GBP4X1S_Quote</v>
      </c>
      <c r="Q25" s="122"/>
      <c r="R25" s="111">
        <f t="shared" si="7"/>
        <v>42276</v>
      </c>
      <c r="S25" s="111">
        <f>_xll.qlInterestRateIndexValueDate(AA25,R25)</f>
        <v>42276</v>
      </c>
      <c r="T25" s="111">
        <f>_xll.qlInterestRateIndexMaturity(AA25,S25)</f>
        <v>42398</v>
      </c>
      <c r="U25" s="112">
        <f ca="1">_xll.qlIndexFixing(AA25,R25,,_xll.ohTrigger(Trigger,Trigger1M,InterestRatesTrigger))</f>
        <v>5.2500000000000671E-3</v>
      </c>
      <c r="V25" s="112">
        <f ca="1">_xll.qlQuoteValue(P25,_xll.ohTrigger(Trigger,Trigger1M,InterestRatesTrigger))</f>
        <v>5.2499999999999995E-3</v>
      </c>
      <c r="W25" s="112" t="b">
        <f t="shared" ca="1" si="8"/>
        <v>1</v>
      </c>
      <c r="X25" s="167">
        <f t="shared" ca="1" si="9"/>
        <v>6.7654215563095477E-13</v>
      </c>
      <c r="Y25" s="50" t="b">
        <f ca="1">ABS(X25/10000)&lt;=ABS('General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obj_004a4#0001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GBP5X1S_Quote</v>
      </c>
      <c r="Q26" s="122"/>
      <c r="R26" s="111">
        <f t="shared" si="7"/>
        <v>42276</v>
      </c>
      <c r="S26" s="111">
        <f>_xll.qlInterestRateIndexValueDate(AA26,R26)</f>
        <v>42276</v>
      </c>
      <c r="T26" s="111">
        <f>_xll.qlInterestRateIndexMaturity(AA26,S26)</f>
        <v>42429</v>
      </c>
      <c r="U26" s="112">
        <f ca="1">_xll.qlIndexFixing(AA26,R26,,_xll.ohTrigger(Trigger,Trigger1M,InterestRatesTrigger))</f>
        <v>5.2749999999999663E-3</v>
      </c>
      <c r="V26" s="112">
        <f ca="1">_xll.qlQuoteValue(P26,_xll.ohTrigger(Trigger,Trigger1M,InterestRatesTrigger))</f>
        <v>5.275000000000001E-3</v>
      </c>
      <c r="W26" s="112" t="b">
        <f t="shared" ca="1" si="8"/>
        <v>1</v>
      </c>
      <c r="X26" s="167">
        <f t="shared" ca="1" si="9"/>
        <v>-3.4694469519536142E-13</v>
      </c>
      <c r="Y26" s="50" t="b">
        <f ca="1">ABS(X26/10000)&lt;=ABS('General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obj_004d7#0001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GBP6X1S_Quote</v>
      </c>
      <c r="Q27" s="122"/>
      <c r="R27" s="111">
        <f t="shared" si="7"/>
        <v>42276</v>
      </c>
      <c r="S27" s="111">
        <f>_xll.qlInterestRateIndexValueDate(AA27,R27)</f>
        <v>42276</v>
      </c>
      <c r="T27" s="111">
        <f>_xll.qlInterestRateIndexMaturity(AA27,S27)</f>
        <v>42458</v>
      </c>
      <c r="U27" s="112">
        <f ca="1">_xll.qlIndexFixing(AA27,R27,,_xll.ohTrigger(Trigger,Trigger1M,InterestRatesTrigger))</f>
        <v>5.2999999999997546E-3</v>
      </c>
      <c r="V27" s="112">
        <f ca="1">_xll.qlQuoteValue(P27,_xll.ohTrigger(Trigger,Trigger1M,InterestRatesTrigger))</f>
        <v>5.3E-3</v>
      </c>
      <c r="W27" s="112" t="b">
        <f t="shared" ca="1" si="8"/>
        <v>1</v>
      </c>
      <c r="X27" s="167">
        <f t="shared" ca="1" si="9"/>
        <v>-2.454633718507182E-12</v>
      </c>
      <c r="Y27" s="50" t="b">
        <f ca="1">ABS(X27/10000)&lt;=ABS('General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obj_00499#0001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GBP7X1S_Quote</v>
      </c>
      <c r="Q28" s="122"/>
      <c r="R28" s="111">
        <f t="shared" si="7"/>
        <v>42276</v>
      </c>
      <c r="S28" s="111">
        <f>_xll.qlInterestRateIndexValueDate(AA28,R28)</f>
        <v>42276</v>
      </c>
      <c r="T28" s="111">
        <f>_xll.qlInterestRateIndexMaturity(AA28,S28)</f>
        <v>42489</v>
      </c>
      <c r="U28" s="112">
        <f ca="1">_xll.qlIndexFixing(AA28,R28,,_xll.ohTrigger(Trigger,Trigger1M,InterestRatesTrigger))</f>
        <v>5.3374999999998649E-3</v>
      </c>
      <c r="V28" s="112">
        <f ca="1">_xll.qlQuoteValue(P28,_xll.ohTrigger(Trigger,Trigger1M,InterestRatesTrigger))</f>
        <v>5.3374999999999994E-3</v>
      </c>
      <c r="W28" s="112" t="b">
        <f t="shared" ca="1" si="8"/>
        <v>1</v>
      </c>
      <c r="X28" s="167">
        <f t="shared" ca="1" si="9"/>
        <v>-1.3444106938820255E-12</v>
      </c>
      <c r="Y28" s="50" t="b">
        <f ca="1">ABS(X28/10000)&lt;=ABS('General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obj_0048e#0001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GBP8X1S_Quote</v>
      </c>
      <c r="Q29" s="122"/>
      <c r="R29" s="111">
        <f t="shared" si="7"/>
        <v>42276</v>
      </c>
      <c r="S29" s="111">
        <f>_xll.qlInterestRateIndexValueDate(AA29,R29)</f>
        <v>42276</v>
      </c>
      <c r="T29" s="111">
        <f>_xll.qlInterestRateIndexMaturity(AA29,S29)</f>
        <v>42521</v>
      </c>
      <c r="U29" s="112">
        <f ca="1">_xll.qlIndexFixing(AA29,R29,,_xll.ohTrigger(Trigger,Trigger1M,InterestRatesTrigger))</f>
        <v>5.4000000000000367E-3</v>
      </c>
      <c r="V29" s="112">
        <f ca="1">_xll.qlQuoteValue(P29,_xll.ohTrigger(Trigger,Trigger1M,InterestRatesTrigger))</f>
        <v>5.4000000000000003E-3</v>
      </c>
      <c r="W29" s="112" t="b">
        <f t="shared" ca="1" si="8"/>
        <v>1</v>
      </c>
      <c r="X29" s="167">
        <f t="shared" ca="1" si="9"/>
        <v>3.6429192995512949E-13</v>
      </c>
      <c r="Y29" s="50" t="b">
        <f ca="1">ABS(X29/10000)&lt;=ABS('General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obj_004d1#0001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GBP9X1S_Quote</v>
      </c>
      <c r="Q30" s="122"/>
      <c r="R30" s="111">
        <f t="shared" si="7"/>
        <v>42276</v>
      </c>
      <c r="S30" s="111">
        <f>_xll.qlInterestRateIndexValueDate(AA30,R30)</f>
        <v>42276</v>
      </c>
      <c r="T30" s="111">
        <f>_xll.qlInterestRateIndexMaturity(AA30,S30)</f>
        <v>42550</v>
      </c>
      <c r="U30" s="112">
        <f ca="1">_xll.qlIndexFixing(AA30,R30,,_xll.ohTrigger(Trigger,Trigger1M,InterestRatesTrigger))</f>
        <v>5.4625000000000472E-3</v>
      </c>
      <c r="V30" s="112">
        <f ca="1">_xll.qlQuoteValue(P30,_xll.ohTrigger(Trigger,Trigger1M,InterestRatesTrigger))</f>
        <v>5.4625000000000003E-3</v>
      </c>
      <c r="W30" s="112" t="b">
        <f t="shared" ca="1" si="8"/>
        <v>1</v>
      </c>
      <c r="X30" s="167">
        <f t="shared" ca="1" si="9"/>
        <v>4.6837533851373792E-13</v>
      </c>
      <c r="Y30" s="50" t="b">
        <f ca="1">ABS(X30/10000)&lt;=ABS('General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obj_004d0#0001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GBP10X1S_Quote</v>
      </c>
      <c r="Q31" s="122"/>
      <c r="R31" s="111">
        <f t="shared" si="7"/>
        <v>42276</v>
      </c>
      <c r="S31" s="111">
        <f>_xll.qlInterestRateIndexValueDate(AA31,R31)</f>
        <v>42276</v>
      </c>
      <c r="T31" s="111">
        <f>_xll.qlInterestRateIndexMaturity(AA31,S31)</f>
        <v>42580</v>
      </c>
      <c r="U31" s="112">
        <f ca="1">_xll.qlIndexFixing(AA31,R31,,_xll.ohTrigger(Trigger,Trigger1M,InterestRatesTrigger))</f>
        <v>5.5500000000000002E-3</v>
      </c>
      <c r="V31" s="112">
        <f ca="1">_xll.qlQuoteValue(P31,_xll.ohTrigger(Trigger,Trigger1M,InterestRatesTrigger))</f>
        <v>5.5499999999999994E-3</v>
      </c>
      <c r="W31" s="112" t="b">
        <f t="shared" ca="1" si="8"/>
        <v>1</v>
      </c>
      <c r="X31" s="167">
        <f t="shared" ca="1" si="9"/>
        <v>8.6736173798840355E-15</v>
      </c>
      <c r="Y31" s="50" t="b">
        <f ca="1">ABS(X31/10000)&lt;=ABS('General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obj_004c3#0001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GBP11X1S_Quote</v>
      </c>
      <c r="Q32" s="122"/>
      <c r="R32" s="111">
        <f t="shared" si="7"/>
        <v>42276</v>
      </c>
      <c r="S32" s="111">
        <f>_xll.qlInterestRateIndexValueDate(AA32,R32)</f>
        <v>42276</v>
      </c>
      <c r="T32" s="111">
        <f>_xll.qlInterestRateIndexMaturity(AA32,S32)</f>
        <v>42612</v>
      </c>
      <c r="U32" s="112">
        <f ca="1">_xll.qlIndexFixing(AA32,R32,,_xll.ohTrigger(Trigger,Trigger1M,InterestRatesTrigger))</f>
        <v>5.6374999999997304E-3</v>
      </c>
      <c r="V32" s="112">
        <f ca="1">_xll.qlQuoteValue(P32,_xll.ohTrigger(Trigger,Trigger1M,InterestRatesTrigger))</f>
        <v>5.6375000000000001E-3</v>
      </c>
      <c r="W32" s="112" t="b">
        <f t="shared" ca="1" si="8"/>
        <v>1</v>
      </c>
      <c r="X32" s="167">
        <f t="shared" ca="1" si="9"/>
        <v>-2.697495005143935E-12</v>
      </c>
      <c r="Y32" s="50" t="b">
        <f ca="1">ABS(X32/10000)&lt;=ABS('General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obj_004a0#0001</v>
      </c>
    </row>
    <row r="33" spans="13:64" x14ac:dyDescent="0.2">
      <c r="M33" s="114" t="s">
        <v>60</v>
      </c>
      <c r="N33" s="114"/>
      <c r="O33" s="114" t="s">
        <v>106</v>
      </c>
      <c r="P33" s="114" t="str">
        <f t="shared" si="6"/>
        <v>GBP12X1S_Quote</v>
      </c>
      <c r="Q33" s="124"/>
      <c r="R33" s="115">
        <f t="shared" si="7"/>
        <v>42276</v>
      </c>
      <c r="S33" s="115">
        <f>_xll.qlInterestRateIndexValueDate(AA33,R33)</f>
        <v>42276</v>
      </c>
      <c r="T33" s="115">
        <f>_xll.qlInterestRateIndexMaturity(AA33,S33)</f>
        <v>42642</v>
      </c>
      <c r="U33" s="116">
        <f ca="1">_xll.qlIndexFixing(AA33,R33,,_xll.ohTrigger(Trigger,Trigger1M,InterestRatesTrigger))</f>
        <v>5.7375000000000941E-3</v>
      </c>
      <c r="V33" s="116">
        <f ca="1">_xll.qlQuoteValue(P33,_xll.ohTrigger(Trigger,Trigger1M,InterestRatesTrigger))</f>
        <v>5.7374999999999995E-3</v>
      </c>
      <c r="W33" s="116" t="b">
        <f t="shared" ca="1" si="8"/>
        <v>1</v>
      </c>
      <c r="X33" s="169">
        <f t="shared" ca="1" si="9"/>
        <v>9.4542429440735987E-13</v>
      </c>
      <c r="Y33" s="51" t="b">
        <f ca="1">ABS(X33/10000)&lt;=ABS('General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obj_004c9#0001</v>
      </c>
    </row>
    <row r="34" spans="13:64" x14ac:dyDescent="0.2">
      <c r="R34" s="63"/>
      <c r="S34" s="63"/>
      <c r="T34" s="63"/>
      <c r="U34" s="63"/>
      <c r="V34" s="63"/>
    </row>
    <row r="35" spans="13:64" x14ac:dyDescent="0.2">
      <c r="R35" s="63"/>
      <c r="S35" s="63"/>
      <c r="T35" s="63"/>
      <c r="U35" s="63"/>
      <c r="V35" s="63"/>
    </row>
    <row r="36" spans="13:64" x14ac:dyDescent="0.2">
      <c r="R36" s="63"/>
      <c r="S36" s="63"/>
      <c r="T36" s="63"/>
      <c r="U36" s="63"/>
      <c r="V36" s="63"/>
    </row>
    <row r="37" spans="13:64" x14ac:dyDescent="0.2">
      <c r="R37" s="63"/>
      <c r="S37" s="63"/>
      <c r="T37" s="63"/>
      <c r="U37" s="63"/>
      <c r="V37" s="63"/>
    </row>
    <row r="38" spans="13:64" x14ac:dyDescent="0.2">
      <c r="R38" s="63"/>
      <c r="S38" s="63"/>
      <c r="T38" s="63"/>
      <c r="U38" s="63"/>
      <c r="V38" s="63"/>
    </row>
    <row r="39" spans="13:64" x14ac:dyDescent="0.2">
      <c r="R39" s="63"/>
      <c r="S39" s="63"/>
      <c r="T39" s="63"/>
      <c r="U39" s="63"/>
      <c r="V39" s="63"/>
    </row>
    <row r="40" spans="13:64" x14ac:dyDescent="0.2">
      <c r="R40" s="63"/>
      <c r="S40" s="63"/>
      <c r="T40" s="63"/>
      <c r="U40" s="63"/>
      <c r="V40" s="63"/>
    </row>
    <row r="41" spans="13:64" x14ac:dyDescent="0.2">
      <c r="R41" s="63"/>
      <c r="S41" s="63"/>
      <c r="T41" s="63"/>
      <c r="U41" s="63"/>
      <c r="V41" s="63"/>
    </row>
    <row r="42" spans="13:64" x14ac:dyDescent="0.2">
      <c r="R42" s="63"/>
      <c r="S42" s="63"/>
      <c r="T42" s="63"/>
      <c r="U42" s="63"/>
      <c r="V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R43" s="63"/>
      <c r="S43" s="63"/>
      <c r="T43" s="63"/>
      <c r="U43" s="63"/>
      <c r="V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R44" s="63"/>
      <c r="S44" s="63"/>
      <c r="T44" s="63"/>
      <c r="U44" s="63"/>
      <c r="V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R45" s="63"/>
      <c r="S45" s="63"/>
      <c r="T45" s="63"/>
      <c r="U45" s="63"/>
      <c r="V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R46" s="63"/>
      <c r="S46" s="63"/>
      <c r="T46" s="63"/>
      <c r="U46" s="63"/>
      <c r="V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R47" s="63"/>
      <c r="S47" s="63"/>
      <c r="T47" s="63"/>
      <c r="U47" s="63"/>
      <c r="V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R48" s="63"/>
      <c r="S48" s="63"/>
      <c r="T48" s="63"/>
      <c r="U48" s="63"/>
      <c r="V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8:65" x14ac:dyDescent="0.2">
      <c r="R49" s="63"/>
      <c r="S49" s="63"/>
      <c r="T49" s="63"/>
      <c r="U49" s="63"/>
      <c r="V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8:65" x14ac:dyDescent="0.2">
      <c r="R50" s="63"/>
      <c r="S50" s="63"/>
      <c r="T50" s="63"/>
      <c r="U50" s="63"/>
      <c r="V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8:65" x14ac:dyDescent="0.2">
      <c r="R51" s="63"/>
      <c r="S51" s="63"/>
      <c r="T51" s="63"/>
      <c r="U51" s="63"/>
      <c r="V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8:65" x14ac:dyDescent="0.2">
      <c r="R52" s="63"/>
      <c r="S52" s="63"/>
      <c r="T52" s="63"/>
      <c r="U52" s="63"/>
      <c r="V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8:65" x14ac:dyDescent="0.2">
      <c r="R55" s="63"/>
      <c r="S55" s="63"/>
      <c r="T55" s="63"/>
      <c r="U55" s="63"/>
      <c r="V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8:65" x14ac:dyDescent="0.2">
      <c r="R56" s="63"/>
      <c r="S56" s="63"/>
      <c r="T56" s="63"/>
      <c r="U56" s="63"/>
      <c r="V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8:65" x14ac:dyDescent="0.2">
      <c r="R57" s="63"/>
      <c r="S57" s="63"/>
      <c r="T57" s="63"/>
      <c r="U57" s="63"/>
      <c r="V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8:65" x14ac:dyDescent="0.2">
      <c r="R58" s="63"/>
      <c r="S58" s="63"/>
      <c r="T58" s="63"/>
      <c r="U58" s="63"/>
      <c r="V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8:65" x14ac:dyDescent="0.2">
      <c r="R59" s="63"/>
      <c r="S59" s="63"/>
      <c r="T59" s="63"/>
      <c r="U59" s="63"/>
      <c r="V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8:65" x14ac:dyDescent="0.2">
      <c r="R60" s="63"/>
      <c r="S60" s="63"/>
      <c r="T60" s="63"/>
      <c r="U60" s="63"/>
      <c r="V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8:65" x14ac:dyDescent="0.2">
      <c r="R61" s="63"/>
      <c r="S61" s="63"/>
      <c r="T61" s="63"/>
      <c r="U61" s="63"/>
      <c r="V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8:65" x14ac:dyDescent="0.2">
      <c r="R62" s="63"/>
      <c r="S62" s="63"/>
      <c r="T62" s="63"/>
      <c r="U62" s="63"/>
      <c r="V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8:65" x14ac:dyDescent="0.2">
      <c r="R63" s="63"/>
      <c r="S63" s="63"/>
      <c r="T63" s="63"/>
      <c r="U63" s="63"/>
      <c r="V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8:65" x14ac:dyDescent="0.2">
      <c r="R64" s="63"/>
      <c r="S64" s="63"/>
      <c r="T64" s="63"/>
      <c r="U64" s="63"/>
      <c r="V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8:66" x14ac:dyDescent="0.2">
      <c r="R65" s="63"/>
      <c r="S65" s="63"/>
      <c r="T65" s="63"/>
      <c r="U65" s="63"/>
      <c r="V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8:66" x14ac:dyDescent="0.2">
      <c r="R66" s="63"/>
      <c r="S66" s="63"/>
      <c r="T66" s="63"/>
      <c r="U66" s="63"/>
      <c r="V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8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8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8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8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8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8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6" priority="1" operator="equal">
      <formula>FALSE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5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42247</v>
      </c>
      <c r="E3" s="73">
        <f t="shared" ref="E3:E16" si="0">EDATE(SettlementDate,$B3)</f>
        <v>42642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5.8310000000005614E-3</v>
      </c>
      <c r="H3" s="53">
        <f>IF(G3&gt;=0,ROUNDDOWN(G3*10,2)/10,ROUNDUP(G3*10,2)/10)</f>
        <v>5.0000000000000001E-3</v>
      </c>
      <c r="I3" s="82">
        <f>MAX(_xll.ohPack(Data!$K$4:INDEX(Fwd3M,MATCH(E3+1,SettlementDates,1),1)))</f>
        <v>8.3225991687305243E-3</v>
      </c>
      <c r="J3" s="53">
        <f t="shared" ref="J3:J16" si="2">IF(I3-G3&gt;1%,(QUOTIENT(I3*10000,50)+1)*0.5%,(QUOTIENT(I3*10000,10)+1)*0.1%)</f>
        <v>9.0000000000000011E-3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43007</v>
      </c>
      <c r="F4" s="77">
        <f t="shared" si="1"/>
        <v>3</v>
      </c>
      <c r="G4" s="83">
        <f>MIN(_xll.ohPack(Data!$K$4:INDEX(Fwd3M,MATCH(E4+1,SettlementDates,1),1)))</f>
        <v>5.8310000000005614E-3</v>
      </c>
      <c r="H4" s="54">
        <f t="shared" ref="H4:H16" si="4">IF(G4&gt;=0,ROUNDDOWN(G4*10,2)/10,ROUNDUP(G4*10,2)/10)</f>
        <v>5.0000000000000001E-3</v>
      </c>
      <c r="I4" s="83">
        <f>MAX(_xll.ohPack(Data!$K$4:INDEX(Fwd3M,MATCH(E4+1,SettlementDates,1),1)))</f>
        <v>1.2494110775424888E-2</v>
      </c>
      <c r="J4" s="54">
        <f t="shared" si="2"/>
        <v>1.3000000000000001E-2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44103</v>
      </c>
      <c r="F5" s="77">
        <f t="shared" si="1"/>
        <v>6</v>
      </c>
      <c r="G5" s="83">
        <f>MIN(_xll.ohPack(Data!$K$4:INDEX(Fwd3M,MATCH(E5+1,SettlementDates,1),1)))</f>
        <v>5.8310000000005614E-3</v>
      </c>
      <c r="H5" s="54">
        <f t="shared" si="4"/>
        <v>5.0000000000000001E-3</v>
      </c>
      <c r="I5" s="83">
        <f>MAX(_xll.ohPack(Data!$K$4:INDEX(Fwd3M,MATCH(E5+1,SettlementDates,1),1)))</f>
        <v>1.9645328454668886E-2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45929</v>
      </c>
      <c r="F6" s="77">
        <f t="shared" si="1"/>
        <v>6</v>
      </c>
      <c r="G6" s="83">
        <f>MIN(_xll.ohPack(Data!$K$4:INDEX(Fwd3M,MATCH(E6+1,SettlementDates,1),1)))</f>
        <v>5.8310000000005614E-3</v>
      </c>
      <c r="H6" s="54">
        <f t="shared" si="4"/>
        <v>5.0000000000000001E-3</v>
      </c>
      <c r="I6" s="83">
        <f>MAX(_xll.ohPack(Data!$K$4:INDEX(Fwd3M,MATCH(E6+1,SettlementDates,1),1)))</f>
        <v>2.3214780825672535E-2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49581</v>
      </c>
      <c r="F7" s="77">
        <f t="shared" si="1"/>
        <v>12</v>
      </c>
      <c r="G7" s="83">
        <f>MIN(_xll.ohPack(Data!$K$4:INDEX(Fwd3M,MATCH(E7+1,SettlementDates,1),1)))</f>
        <v>5.8310000000005614E-3</v>
      </c>
      <c r="H7" s="54">
        <f t="shared" si="4"/>
        <v>5.0000000000000001E-3</v>
      </c>
      <c r="I7" s="83">
        <f>MAX(_xll.ohPack(Data!$K$4:INDEX(Fwd3M,MATCH(E7+1,SettlementDates,1),1)))</f>
        <v>2.4043069029731353E-2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53234</v>
      </c>
      <c r="F8" s="77">
        <f t="shared" si="1"/>
        <v>36</v>
      </c>
      <c r="G8" s="83">
        <f>MIN(_xll.ohPack(Data!$K$4:INDEX(Fwd3M,MATCH(E8+1,SettlementDates,1),1)))</f>
        <v>5.8310000000005614E-3</v>
      </c>
      <c r="H8" s="54">
        <f t="shared" si="4"/>
        <v>5.0000000000000001E-3</v>
      </c>
      <c r="I8" s="83">
        <f>MAX(_xll.ohPack(Data!$K$4:INDEX(Fwd3M,MATCH(E8+1,SettlementDates,1),1)))</f>
        <v>2.4043069029731353E-2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64191</v>
      </c>
      <c r="F9" s="77">
        <f t="shared" si="1"/>
        <v>60</v>
      </c>
      <c r="G9" s="84">
        <f>MIN(_xll.ohPack(Data!$K$4:INDEX(Fwd3M,MATCH(E9+1,SettlementDates,1),1)))</f>
        <v>5.8310000000005614E-3</v>
      </c>
      <c r="H9" s="55">
        <f t="shared" si="4"/>
        <v>5.0000000000000001E-3</v>
      </c>
      <c r="I9" s="84">
        <f>MAX(_xll.ohPack(Data!$K$4:INDEX(Fwd3M,MATCH(E9+1,SettlementDates,1),1)))</f>
        <v>2.4043069029731353E-2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42642</v>
      </c>
      <c r="F10" s="78">
        <f t="shared" si="1"/>
        <v>1</v>
      </c>
      <c r="G10" s="83">
        <f>MIN(_xll.ohPack(Data!$O$4:INDEX(ONFwd3M,MATCH(E10+1,SettlementDates,1),1)))</f>
        <v>5.6291956652998465E-3</v>
      </c>
      <c r="H10" s="54">
        <f t="shared" si="4"/>
        <v>5.0000000000000001E-3</v>
      </c>
      <c r="I10" s="83">
        <f>MAX(_xll.ohPack(Data!$O$4:INDEX(ONFwd3M,MATCH(E10+1,SettlementDates,1),1)))</f>
        <v>7.7894054610749839E-3</v>
      </c>
      <c r="J10" s="54">
        <f t="shared" si="2"/>
        <v>8.0000000000000002E-3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43007</v>
      </c>
      <c r="F11" s="77">
        <f t="shared" si="1"/>
        <v>3</v>
      </c>
      <c r="G11" s="83">
        <f>MIN(_xll.ohPack(Data!$O$4:INDEX(ONFwd3M,MATCH(E11+1,SettlementDates,1),1)))</f>
        <v>5.6291956652998465E-3</v>
      </c>
      <c r="H11" s="54">
        <f t="shared" si="4"/>
        <v>5.0000000000000001E-3</v>
      </c>
      <c r="I11" s="83">
        <f>MAX(_xll.ohPack(Data!$O$4:INDEX(ONFwd3M,MATCH(E11+1,SettlementDates,1),1)))</f>
        <v>1.2107322962019442E-2</v>
      </c>
      <c r="J11" s="54">
        <f t="shared" si="2"/>
        <v>1.3000000000000001E-2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44103</v>
      </c>
      <c r="F12" s="77">
        <f t="shared" si="1"/>
        <v>6</v>
      </c>
      <c r="G12" s="83">
        <f>MIN(_xll.ohPack(Data!$O$4:INDEX(ONFwd3M,MATCH(E12+1,SettlementDates,1),1)))</f>
        <v>5.6291956652998465E-3</v>
      </c>
      <c r="H12" s="54">
        <f t="shared" si="4"/>
        <v>5.0000000000000001E-3</v>
      </c>
      <c r="I12" s="83">
        <f>MAX(_xll.ohPack(Data!$O$4:INDEX(ONFwd3M,MATCH(E12+1,SettlementDates,1),1)))</f>
        <v>1.9430747939046533E-2</v>
      </c>
      <c r="J12" s="54">
        <f t="shared" si="2"/>
        <v>0.02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45929</v>
      </c>
      <c r="F13" s="77">
        <f t="shared" si="1"/>
        <v>6</v>
      </c>
      <c r="G13" s="83">
        <f>MIN(_xll.ohPack(Data!$O$4:INDEX(ONFwd3M,MATCH(E13+1,SettlementDates,1),1)))</f>
        <v>5.6291956652998465E-3</v>
      </c>
      <c r="H13" s="54">
        <f t="shared" si="4"/>
        <v>5.0000000000000001E-3</v>
      </c>
      <c r="I13" s="83">
        <f>MAX(_xll.ohPack(Data!$O$4:INDEX(ONFwd3M,MATCH(E13+1,SettlementDates,1),1)))</f>
        <v>2.3066141566976395E-2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49581</v>
      </c>
      <c r="F14" s="77">
        <f t="shared" si="1"/>
        <v>12</v>
      </c>
      <c r="G14" s="83">
        <f>MIN(_xll.ohPack(Data!$O$4:INDEX(ONFwd3M,MATCH(E14+1,SettlementDates,1),1)))</f>
        <v>5.6291956652998465E-3</v>
      </c>
      <c r="H14" s="54">
        <f t="shared" si="4"/>
        <v>5.0000000000000001E-3</v>
      </c>
      <c r="I14" s="83">
        <f>MAX(_xll.ohPack(Data!$O$4:INDEX(ONFwd3M,MATCH(E14+1,SettlementDates,1),1)))</f>
        <v>2.3971987544341156E-2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53234</v>
      </c>
      <c r="F15" s="77">
        <f t="shared" si="1"/>
        <v>36</v>
      </c>
      <c r="G15" s="83">
        <f>MIN(_xll.ohPack(Data!$O$4:INDEX(ONFwd3M,MATCH(E15+1,SettlementDates,1),1)))</f>
        <v>5.6291956652998465E-3</v>
      </c>
      <c r="H15" s="54">
        <f t="shared" si="4"/>
        <v>5.0000000000000001E-3</v>
      </c>
      <c r="I15" s="83">
        <f>MAX(_xll.ohPack(Data!$O$4:INDEX(ONFwd3M,MATCH(E15+1,SettlementDates,1),1)))</f>
        <v>2.3971987544341156E-2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64191</v>
      </c>
      <c r="F16" s="81">
        <f t="shared" si="1"/>
        <v>60</v>
      </c>
      <c r="G16" s="84">
        <f>MIN(_xll.ohPack(Data!$O$4:INDEX(ONFwd3M,MATCH(E16+1,SettlementDates,1),1)))</f>
        <v>5.6291956652998465E-3</v>
      </c>
      <c r="H16" s="55">
        <f t="shared" si="4"/>
        <v>5.0000000000000001E-3</v>
      </c>
      <c r="I16" s="84">
        <f>MAX(_xll.ohPack(Data!$O$4:INDEX(ONFwd3M,MATCH(E16+1,SettlementDates,1),1)))</f>
        <v>2.3971987544341156E-2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146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113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39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33" x14ac:dyDescent="0.2">
      <c r="J23" s="62"/>
      <c r="K23" s="62"/>
      <c r="L23" s="62"/>
      <c r="M23" s="50" t="s">
        <v>149</v>
      </c>
      <c r="N23" s="50" t="s">
        <v>30</v>
      </c>
      <c r="O23" s="50" t="str">
        <f t="shared" ref="O23:O34" si="6">LEFT(N23,LEN(N23)-1)+3&amp;"M"</f>
        <v>4M</v>
      </c>
      <c r="P23" s="50" t="str">
        <f t="shared" ref="P23:P34" si="7">Currency&amp;LEFT(N23,LEN(N23)-1)&amp;"x"&amp;LEFT(O23,LEN(O23)-1)&amp;"F"&amp;QuoteSuffix</f>
        <v>GBP1x4F_Quote</v>
      </c>
      <c r="Q23" s="122"/>
      <c r="R23" s="120">
        <f>_xll.qlInterestRateIndexFixingDate(Index3M,S23)</f>
        <v>42306</v>
      </c>
      <c r="S23" s="120">
        <f>_xll.qlCalendarAdvance(Calendar,SettlementDate,N23,"mf",TRUE)</f>
        <v>42306</v>
      </c>
      <c r="T23" s="120">
        <f>_xll.qlCalendarAdvance(Calendar,SettlementDate,O23,"mf",TRUE)</f>
        <v>42398</v>
      </c>
      <c r="U23" s="125">
        <f ca="1">_xll.qlIndexFixing(Index3M,R23,TRUE,_xll.ohTrigger(Trigger,Trigger3M,InterestRatesTrigger))</f>
        <v>5.9390224572120299E-3</v>
      </c>
      <c r="V23" s="125">
        <f ca="1">_xll.qlQuoteValue(P23,_xll.ohTrigger(Trigger,Trigger3M,InterestRatesTrigger))</f>
        <v>5.9000000000000007E-3</v>
      </c>
      <c r="W23" s="50" t="b">
        <f ca="1">NOT(ISERROR(V23))</f>
        <v>1</v>
      </c>
      <c r="X23" s="143">
        <f ca="1">(U23-V23)*10000</f>
        <v>0.39022457212029188</v>
      </c>
      <c r="Y23" s="50" t="b">
        <f ca="1">ABS(X23/10000)&lt;=ABS('General Settings'!$D$25)</f>
        <v>1</v>
      </c>
      <c r="AG23" s="154" t="e">
        <f>NA()</f>
        <v>#N/A</v>
      </c>
    </row>
    <row r="24" spans="3:33" x14ac:dyDescent="0.2">
      <c r="M24" s="50" t="s">
        <v>149</v>
      </c>
      <c r="N24" s="50" t="s">
        <v>63</v>
      </c>
      <c r="O24" s="50" t="str">
        <f t="shared" si="6"/>
        <v>5M</v>
      </c>
      <c r="P24" s="50" t="str">
        <f t="shared" si="7"/>
        <v>GBP2x5F_Quote</v>
      </c>
      <c r="Q24" s="122"/>
      <c r="R24" s="120">
        <f>_xll.qlInterestRateIndexFixingDate(Index3M,S24)</f>
        <v>42338</v>
      </c>
      <c r="S24" s="120">
        <f>_xll.qlCalendarAdvance(Calendar,SettlementDate,N24,"mf",TRUE)</f>
        <v>42338</v>
      </c>
      <c r="T24" s="120">
        <f>_xll.qlCalendarAdvance(Calendar,SettlementDate,O24,"mf",TRUE)</f>
        <v>42429</v>
      </c>
      <c r="U24" s="125">
        <f ca="1">_xll.qlIndexFixing(Index3M,R24,TRUE,_xll.ohTrigger(Trigger,Trigger3M,InterestRatesTrigger))</f>
        <v>6.0118224724481969E-3</v>
      </c>
      <c r="V24" s="125">
        <f ca="1">_xll.qlQuoteValue(P24,_xll.ohTrigger(Trigger,Trigger3M,InterestRatesTrigger))</f>
        <v>6.0000000000000001E-3</v>
      </c>
      <c r="W24" s="50" t="b">
        <f t="shared" ref="W24:W34" ca="1" si="8">NOT(ISERROR(V24))</f>
        <v>1</v>
      </c>
      <c r="X24" s="143">
        <f t="shared" ref="X24:X66" ca="1" si="9">(U24-V24)*10000</f>
        <v>0.11822472448196758</v>
      </c>
      <c r="Y24" s="50" t="b">
        <f ca="1">ABS(X24/10000)&lt;=ABS('General Settings'!$D$25)</f>
        <v>1</v>
      </c>
      <c r="AG24" s="155" t="e">
        <f>NA()</f>
        <v>#N/A</v>
      </c>
    </row>
    <row r="25" spans="3:33" x14ac:dyDescent="0.2">
      <c r="K25" s="139" t="b">
        <v>1</v>
      </c>
      <c r="M25" s="50" t="s">
        <v>149</v>
      </c>
      <c r="N25" s="50" t="s">
        <v>31</v>
      </c>
      <c r="O25" s="50" t="str">
        <f t="shared" si="6"/>
        <v>6M</v>
      </c>
      <c r="P25" s="50" t="str">
        <f t="shared" si="7"/>
        <v>GBP3x6F_Quote</v>
      </c>
      <c r="Q25" s="122"/>
      <c r="R25" s="120">
        <f>_xll.qlInterestRateIndexFixingDate(Index3M,S25)</f>
        <v>42367</v>
      </c>
      <c r="S25" s="120">
        <f>_xll.qlCalendarAdvance(Calendar,SettlementDate,N25,"mf",TRUE)</f>
        <v>42367</v>
      </c>
      <c r="T25" s="120">
        <f>_xll.qlCalendarAdvance(Calendar,SettlementDate,O25,"mf",TRUE)</f>
        <v>42458</v>
      </c>
      <c r="U25" s="125">
        <f ca="1">_xll.qlIndexFixing(Index3M,R25,TRUE,_xll.ohTrigger(Trigger,Trigger3M,InterestRatesTrigger))</f>
        <v>6.0830783572058148E-3</v>
      </c>
      <c r="V25" s="125">
        <f ca="1">_xll.qlQuoteValue(P25,_xll.ohTrigger(Trigger,Trigger3M,InterestRatesTrigger))</f>
        <v>6.0999999999999995E-3</v>
      </c>
      <c r="W25" s="50" t="b">
        <f t="shared" ca="1" si="8"/>
        <v>1</v>
      </c>
      <c r="X25" s="143">
        <f t="shared" ca="1" si="9"/>
        <v>-0.16921642794184671</v>
      </c>
      <c r="Y25" s="50" t="b">
        <f ca="1">ABS(X25/10000)&lt;=ABS('General Settings'!$D$25)</f>
        <v>1</v>
      </c>
      <c r="AG25" s="155" t="e">
        <f>NA()</f>
        <v>#N/A</v>
      </c>
    </row>
    <row r="26" spans="3:33" x14ac:dyDescent="0.2">
      <c r="M26" s="50" t="s">
        <v>149</v>
      </c>
      <c r="N26" s="50" t="s">
        <v>64</v>
      </c>
      <c r="O26" s="50" t="str">
        <f t="shared" si="6"/>
        <v>7M</v>
      </c>
      <c r="P26" s="50" t="str">
        <f t="shared" si="7"/>
        <v>GBP4x7F_Quote</v>
      </c>
      <c r="Q26" s="122"/>
      <c r="R26" s="120">
        <f>_xll.qlInterestRateIndexFixingDate(Index3M,S26)</f>
        <v>42398</v>
      </c>
      <c r="S26" s="120">
        <f>_xll.qlCalendarAdvance(Calendar,SettlementDate,N26,"mf",TRUE)</f>
        <v>42398</v>
      </c>
      <c r="T26" s="120">
        <f>_xll.qlCalendarAdvance(Calendar,SettlementDate,O26,"mf",TRUE)</f>
        <v>42489</v>
      </c>
      <c r="U26" s="125">
        <f ca="1">_xll.qlIndexFixing(Index3M,R26,TRUE,_xll.ohTrigger(Trigger,Trigger3M,InterestRatesTrigger))</f>
        <v>6.2258589695926786E-3</v>
      </c>
      <c r="V26" s="125">
        <f ca="1">_xll.qlQuoteValue(P26,_xll.ohTrigger(Trigger,Trigger3M,InterestRatesTrigger))</f>
        <v>6.3E-3</v>
      </c>
      <c r="W26" s="50" t="b">
        <f t="shared" ca="1" si="8"/>
        <v>1</v>
      </c>
      <c r="X26" s="143">
        <f t="shared" ca="1" si="9"/>
        <v>-0.74141030407321418</v>
      </c>
      <c r="Y26" s="50" t="b">
        <f ca="1">ABS(X26/10000)&lt;=ABS('General Settings'!$D$25)</f>
        <v>1</v>
      </c>
      <c r="AG26" s="155" t="e">
        <f>NA()</f>
        <v>#N/A</v>
      </c>
    </row>
    <row r="27" spans="3:33" x14ac:dyDescent="0.2">
      <c r="M27" s="50" t="s">
        <v>149</v>
      </c>
      <c r="N27" s="50" t="s">
        <v>65</v>
      </c>
      <c r="O27" s="50" t="str">
        <f t="shared" si="6"/>
        <v>8M</v>
      </c>
      <c r="P27" s="50" t="str">
        <f t="shared" si="7"/>
        <v>GBP5x8F_Quote</v>
      </c>
      <c r="Q27" s="122"/>
      <c r="R27" s="120">
        <f>_xll.qlInterestRateIndexFixingDate(Index3M,S27)</f>
        <v>42429</v>
      </c>
      <c r="S27" s="120">
        <f>_xll.qlCalendarAdvance(Calendar,SettlementDate,N27,"mf",TRUE)</f>
        <v>42429</v>
      </c>
      <c r="T27" s="120">
        <f>_xll.qlCalendarAdvance(Calendar,SettlementDate,O27,"mf",TRUE)</f>
        <v>42521</v>
      </c>
      <c r="U27" s="125">
        <f ca="1">_xll.qlIndexFixing(Index3M,R27,TRUE,_xll.ohTrigger(Trigger,Trigger3M,InterestRatesTrigger))</f>
        <v>6.4259977584619011E-3</v>
      </c>
      <c r="V27" s="125">
        <f ca="1">_xll.qlQuoteValue(P27,_xll.ohTrigger(Trigger,Trigger3M,InterestRatesTrigger))</f>
        <v>6.45E-3</v>
      </c>
      <c r="W27" s="50" t="b">
        <f t="shared" ca="1" si="8"/>
        <v>1</v>
      </c>
      <c r="X27" s="143">
        <f t="shared" ca="1" si="9"/>
        <v>-0.24002241538098948</v>
      </c>
      <c r="Y27" s="50" t="b">
        <f ca="1">ABS(X27/10000)&lt;=ABS('General Settings'!$D$25)</f>
        <v>1</v>
      </c>
      <c r="AG27" s="155" t="e">
        <f>NA()</f>
        <v>#N/A</v>
      </c>
    </row>
    <row r="28" spans="3:33" x14ac:dyDescent="0.2">
      <c r="K28" s="139" t="b">
        <v>1</v>
      </c>
      <c r="M28" s="50" t="s">
        <v>149</v>
      </c>
      <c r="N28" s="50" t="s">
        <v>32</v>
      </c>
      <c r="O28" s="50" t="str">
        <f t="shared" si="6"/>
        <v>9M</v>
      </c>
      <c r="P28" s="50" t="str">
        <f t="shared" si="7"/>
        <v>GBP6x9F_Quote</v>
      </c>
      <c r="Q28" s="122"/>
      <c r="R28" s="120">
        <f>_xll.qlInterestRateIndexFixingDate(Index3M,S28)</f>
        <v>42458</v>
      </c>
      <c r="S28" s="120">
        <f>_xll.qlCalendarAdvance(Calendar,SettlementDate,N28,"mf",TRUE)</f>
        <v>42458</v>
      </c>
      <c r="T28" s="120">
        <f>_xll.qlCalendarAdvance(Calendar,SettlementDate,O28,"mf",TRUE)</f>
        <v>42550</v>
      </c>
      <c r="U28" s="125">
        <f ca="1">_xll.qlIndexFixing(Index3M,R28,TRUE,_xll.ohTrigger(Trigger,Trigger3M,InterestRatesTrigger))</f>
        <v>6.6298917372511063E-3</v>
      </c>
      <c r="V28" s="125">
        <f ca="1">_xll.qlQuoteValue(P28,_xll.ohTrigger(Trigger,Trigger3M,InterestRatesTrigger))</f>
        <v>6.6500000000000005E-3</v>
      </c>
      <c r="W28" s="50" t="b">
        <f t="shared" ca="1" si="8"/>
        <v>1</v>
      </c>
      <c r="X28" s="143">
        <f t="shared" ca="1" si="9"/>
        <v>-0.20108262748894273</v>
      </c>
      <c r="Y28" s="50" t="b">
        <f ca="1">ABS(X28/10000)&lt;=ABS('General Settings'!$D$25)</f>
        <v>1</v>
      </c>
      <c r="AG28" s="155" t="e">
        <f>NA()</f>
        <v>#N/A</v>
      </c>
    </row>
    <row r="29" spans="3:33" x14ac:dyDescent="0.2">
      <c r="M29" s="50" t="s">
        <v>149</v>
      </c>
      <c r="N29" s="50" t="s">
        <v>66</v>
      </c>
      <c r="O29" s="50" t="str">
        <f t="shared" si="6"/>
        <v>10M</v>
      </c>
      <c r="P29" s="50" t="str">
        <f t="shared" si="7"/>
        <v>GBP7x10F_Quote</v>
      </c>
      <c r="Q29" s="122"/>
      <c r="R29" s="120">
        <f>_xll.qlInterestRateIndexFixingDate(Index3M,S29)</f>
        <v>42489</v>
      </c>
      <c r="S29" s="120">
        <f>_xll.qlCalendarAdvance(Calendar,SettlementDate,N29,"mf",TRUE)</f>
        <v>42489</v>
      </c>
      <c r="T29" s="120">
        <f>_xll.qlCalendarAdvance(Calendar,SettlementDate,O29,"mf",TRUE)</f>
        <v>42580</v>
      </c>
      <c r="U29" s="125">
        <f ca="1">_xll.qlIndexFixing(Index3M,R29,TRUE,_xll.ohTrigger(Trigger,Trigger3M,InterestRatesTrigger))</f>
        <v>6.8515898399117868E-3</v>
      </c>
      <c r="V29" s="125" t="e">
        <f ca="1">_xll.qlQuoteValue(P29,_xll.ohTrigger(Trigger,Trigger3M,InterestRatesTrigger))</f>
        <v>#NUM!</v>
      </c>
      <c r="W29" s="50" t="b">
        <f t="shared" ca="1" si="8"/>
        <v>0</v>
      </c>
      <c r="X29" s="143" t="e">
        <f t="shared" ca="1" si="9"/>
        <v>#NUM!</v>
      </c>
      <c r="Y29" s="50" t="e">
        <f ca="1">ABS(X29/10000)&lt;=ABS('General Settings'!$D$25)</f>
        <v>#NUM!</v>
      </c>
      <c r="AG29" s="155" t="e">
        <f>NA()</f>
        <v>#N/A</v>
      </c>
    </row>
    <row r="30" spans="3:33" x14ac:dyDescent="0.2">
      <c r="M30" s="50" t="s">
        <v>149</v>
      </c>
      <c r="N30" s="50" t="s">
        <v>67</v>
      </c>
      <c r="O30" s="50" t="str">
        <f t="shared" si="6"/>
        <v>11M</v>
      </c>
      <c r="P30" s="50" t="str">
        <f t="shared" si="7"/>
        <v>GBP8x11F_Quote</v>
      </c>
      <c r="Q30" s="122"/>
      <c r="R30" s="120">
        <f>_xll.qlInterestRateIndexFixingDate(Index3M,S30)</f>
        <v>42521</v>
      </c>
      <c r="S30" s="120">
        <f>_xll.qlCalendarAdvance(Calendar,SettlementDate,N30,"mf",TRUE)</f>
        <v>42521</v>
      </c>
      <c r="T30" s="120">
        <f>_xll.qlCalendarAdvance(Calendar,SettlementDate,O30,"mf",TRUE)</f>
        <v>42612</v>
      </c>
      <c r="U30" s="125">
        <f ca="1">_xll.qlIndexFixing(Index3M,R30,TRUE,_xll.ohTrigger(Trigger,Trigger3M,InterestRatesTrigger))</f>
        <v>7.103015732995782E-3</v>
      </c>
      <c r="V30" s="125" t="e">
        <f ca="1">_xll.qlQuoteValue(P30,_xll.ohTrigger(Trigger,Trigger3M,InterestRatesTrigger))</f>
        <v>#NUM!</v>
      </c>
      <c r="W30" s="50" t="b">
        <f t="shared" ca="1" si="8"/>
        <v>0</v>
      </c>
      <c r="X30" s="143" t="e">
        <f t="shared" ca="1" si="9"/>
        <v>#NUM!</v>
      </c>
      <c r="Y30" s="50" t="e">
        <f ca="1">ABS(X30/10000)&lt;=ABS('General Settings'!$D$25)</f>
        <v>#NUM!</v>
      </c>
      <c r="AG30" s="155" t="e">
        <f>NA()</f>
        <v>#N/A</v>
      </c>
    </row>
    <row r="31" spans="3:33" x14ac:dyDescent="0.2">
      <c r="K31" s="61" t="b">
        <v>0</v>
      </c>
      <c r="M31" s="50" t="s">
        <v>149</v>
      </c>
      <c r="N31" s="50" t="s">
        <v>68</v>
      </c>
      <c r="O31" s="50" t="str">
        <f t="shared" si="6"/>
        <v>12M</v>
      </c>
      <c r="P31" s="50" t="str">
        <f t="shared" si="7"/>
        <v>GBP9x12F_Quote</v>
      </c>
      <c r="Q31" s="122"/>
      <c r="R31" s="120">
        <f>_xll.qlInterestRateIndexFixingDate(Index3M,S31)</f>
        <v>42550</v>
      </c>
      <c r="S31" s="120">
        <f>_xll.qlCalendarAdvance(Calendar,SettlementDate,N31,"mf",TRUE)</f>
        <v>42550</v>
      </c>
      <c r="T31" s="120">
        <f>_xll.qlCalendarAdvance(Calendar,SettlementDate,O31,"mf",TRUE)</f>
        <v>42642</v>
      </c>
      <c r="U31" s="125">
        <f ca="1">_xll.qlIndexFixing(Index3M,R31,TRUE,_xll.ohTrigger(Trigger,Trigger3M,InterestRatesTrigger))</f>
        <v>7.3467383300279921E-3</v>
      </c>
      <c r="V31" s="125">
        <f ca="1">_xll.qlQuoteValue(P31,_xll.ohTrigger(Trigger,Trigger3M,InterestRatesTrigger))</f>
        <v>7.3499999999999998E-3</v>
      </c>
      <c r="W31" s="50" t="b">
        <f t="shared" ca="1" si="8"/>
        <v>1</v>
      </c>
      <c r="X31" s="143">
        <f t="shared" ca="1" si="9"/>
        <v>-3.261669972007622E-2</v>
      </c>
      <c r="Y31" s="50" t="b">
        <f ca="1">ABS(X31/10000)&lt;=ABS('General Settings'!$D$25)</f>
        <v>1</v>
      </c>
      <c r="AG31" s="155" t="e">
        <f>NA()</f>
        <v>#N/A</v>
      </c>
    </row>
    <row r="32" spans="3:33" x14ac:dyDescent="0.2">
      <c r="M32" s="50" t="s">
        <v>149</v>
      </c>
      <c r="N32" s="50" t="s">
        <v>69</v>
      </c>
      <c r="O32" s="50" t="str">
        <f t="shared" si="6"/>
        <v>13M</v>
      </c>
      <c r="P32" s="50" t="str">
        <f t="shared" si="7"/>
        <v>GBP10x13F_Quote</v>
      </c>
      <c r="Q32" s="122"/>
      <c r="R32" s="120">
        <f>_xll.qlInterestRateIndexFixingDate(Index3M,S32)</f>
        <v>42580</v>
      </c>
      <c r="S32" s="120">
        <f>_xll.qlCalendarAdvance(Calendar,SettlementDate,N32,"mf",TRUE)</f>
        <v>42580</v>
      </c>
      <c r="T32" s="120">
        <f>_xll.qlCalendarAdvance(Calendar,SettlementDate,O32,"mf",TRUE)</f>
        <v>42674</v>
      </c>
      <c r="U32" s="125">
        <f ca="1">_xll.qlIndexFixing(Index3M,R32,TRUE,_xll.ohTrigger(Trigger,Trigger3M,InterestRatesTrigger))</f>
        <v>7.635841206002276E-3</v>
      </c>
      <c r="V32" s="125" t="e">
        <f ca="1">_xll.qlQuoteValue(P32,_xll.ohTrigger(Trigger,Trigger3M,InterestRatesTrigger))</f>
        <v>#NUM!</v>
      </c>
      <c r="W32" s="50" t="b">
        <f t="shared" ca="1" si="8"/>
        <v>0</v>
      </c>
      <c r="X32" s="143" t="e">
        <f t="shared" ca="1" si="9"/>
        <v>#NUM!</v>
      </c>
      <c r="Y32" s="50" t="e">
        <f ca="1">ABS(X32/10000)&lt;=ABS('General Settings'!$D$25)</f>
        <v>#NUM!</v>
      </c>
      <c r="AG32" s="155" t="e">
        <f>NA()</f>
        <v>#N/A</v>
      </c>
    </row>
    <row r="33" spans="13:33" x14ac:dyDescent="0.2">
      <c r="M33" s="50" t="s">
        <v>149</v>
      </c>
      <c r="N33" s="50" t="s">
        <v>70</v>
      </c>
      <c r="O33" s="50" t="str">
        <f t="shared" si="6"/>
        <v>14M</v>
      </c>
      <c r="P33" s="50" t="str">
        <f t="shared" si="7"/>
        <v>GBP11x14F_Quote</v>
      </c>
      <c r="Q33" s="122"/>
      <c r="R33" s="120">
        <f>_xll.qlInterestRateIndexFixingDate(Index3M,S33)</f>
        <v>42612</v>
      </c>
      <c r="S33" s="120">
        <f>_xll.qlCalendarAdvance(Calendar,SettlementDate,N33,"mf",TRUE)</f>
        <v>42612</v>
      </c>
      <c r="T33" s="120">
        <f>_xll.qlCalendarAdvance(Calendar,SettlementDate,O33,"mf",TRUE)</f>
        <v>42703</v>
      </c>
      <c r="U33" s="125">
        <f ca="1">_xll.qlIndexFixing(Index3M,R33,TRUE,_xll.ohTrigger(Trigger,Trigger3M,InterestRatesTrigger))</f>
        <v>7.9600710654777369E-3</v>
      </c>
      <c r="V33" s="125" t="e">
        <f ca="1">_xll.qlQuoteValue(P33,_xll.ohTrigger(Trigger,Trigger3M,InterestRatesTrigger))</f>
        <v>#NUM!</v>
      </c>
      <c r="W33" s="50" t="b">
        <f t="shared" ca="1" si="8"/>
        <v>0</v>
      </c>
      <c r="X33" s="143" t="e">
        <f t="shared" ca="1" si="9"/>
        <v>#NUM!</v>
      </c>
      <c r="Y33" s="50" t="e">
        <f ca="1">ABS(X33/10000)&lt;=ABS('General Settings'!$D$25)</f>
        <v>#NUM!</v>
      </c>
      <c r="AG33" s="155" t="e">
        <f>NA()</f>
        <v>#N/A</v>
      </c>
    </row>
    <row r="34" spans="13:33" x14ac:dyDescent="0.2">
      <c r="M34" s="50" t="s">
        <v>149</v>
      </c>
      <c r="N34" s="50" t="s">
        <v>106</v>
      </c>
      <c r="O34" s="50" t="str">
        <f t="shared" si="6"/>
        <v>15M</v>
      </c>
      <c r="P34" s="50" t="str">
        <f t="shared" si="7"/>
        <v>GBP12x15F_Quote</v>
      </c>
      <c r="Q34" s="122"/>
      <c r="R34" s="120">
        <f>_xll.qlInterestRateIndexFixingDate(Index3M,S34)</f>
        <v>42642</v>
      </c>
      <c r="S34" s="120">
        <f>_xll.qlCalendarAdvance(Calendar,SettlementDate,N34,"mf",TRUE)</f>
        <v>42642</v>
      </c>
      <c r="T34" s="120">
        <f>_xll.qlCalendarAdvance(Calendar,SettlementDate,O34,"mf",TRUE)</f>
        <v>42733</v>
      </c>
      <c r="U34" s="125">
        <f ca="1">_xll.qlIndexFixing(Index3M,R34,TRUE,_xll.ohTrigger(Trigger,Trigger3M,InterestRatesTrigger))</f>
        <v>8.3099886984430021E-3</v>
      </c>
      <c r="V34" s="125">
        <f ca="1">_xll.qlQuoteValue(P34,_xll.ohTrigger(Trigger,Trigger3M,InterestRatesTrigger))</f>
        <v>8.2500000000000004E-3</v>
      </c>
      <c r="W34" s="50" t="b">
        <f t="shared" ca="1" si="8"/>
        <v>1</v>
      </c>
      <c r="X34" s="143">
        <f t="shared" ca="1" si="9"/>
        <v>0.59988698443001753</v>
      </c>
      <c r="Y34" s="50" t="b">
        <f ca="1">ABS(X34/10000)&lt;=ABS('General Settings'!$D$25)</f>
        <v>1</v>
      </c>
      <c r="AG34" s="156" t="e">
        <f>NA()</f>
        <v>#N/A</v>
      </c>
    </row>
    <row r="35" spans="13:33" x14ac:dyDescent="0.2">
      <c r="M35" s="117" t="s">
        <v>114</v>
      </c>
      <c r="N35" s="117"/>
      <c r="O35" s="117" t="str">
        <f>_xll.qlIMMNextCode(EvaluationDate-1,TRUE,Trigger)</f>
        <v>Z5</v>
      </c>
      <c r="P35" s="117" t="str">
        <f t="shared" ref="P35:P60" si="10">Currency&amp;"FUT3M"&amp;O35&amp;QuoteSuffix</f>
        <v>GBPFUT3MZ5_Quote</v>
      </c>
      <c r="Q35" s="117" t="str">
        <f t="shared" ref="Q35:Q60" si="11">Currency&amp;"FUT3M"&amp;O35&amp;"ConvAdj"&amp;QuoteSuffix</f>
        <v>GBPFUT3MZ5ConvAdj_Quote</v>
      </c>
      <c r="R35" s="118">
        <f>_xll.qlInterestRateIndexFixingDate(Index3M,S35)</f>
        <v>42354</v>
      </c>
      <c r="S35" s="118">
        <f>_xll.qlIMMdate(O35)</f>
        <v>42354</v>
      </c>
      <c r="T35" s="118">
        <f>_xll.qlInterestRateIndexMaturity(Index3M,S35)</f>
        <v>42445</v>
      </c>
      <c r="U35" s="119">
        <f ca="1">_xll.qlIndexFixing(Index3M,R35,TRUE,_xll.ohTrigger(Trigger,Trigger3M,InterestRatesTrigger))</f>
        <v>6.0457914047189545E-3</v>
      </c>
      <c r="V35" s="119">
        <f ca="1">(100-_xll.qlQuoteValue(P35,_xll.ohTrigger(Trigger,Trigger3M,InterestRatesTrigger)))/100-_xll.qlQuoteValue(Q35,_xll.ohTrigger(Trigger,Trigger3M,InterestRatesTrigger))</f>
        <v>6.0457914053667992E-3</v>
      </c>
      <c r="W35" s="117" t="b">
        <f ca="1">NOT(ISERROR(V35))</f>
        <v>1</v>
      </c>
      <c r="X35" s="144">
        <f t="shared" ca="1" si="9"/>
        <v>-6.4784462516787045E-9</v>
      </c>
      <c r="Y35" s="52" t="b">
        <f ca="1">ABS(X35/10000)&lt;=ABS('General Settings'!$D$26)</f>
        <v>1</v>
      </c>
      <c r="AG35" s="154" t="e">
        <f>NA()</f>
        <v>#N/A</v>
      </c>
    </row>
    <row r="36" spans="13:33" x14ac:dyDescent="0.2">
      <c r="M36" s="110" t="s">
        <v>114</v>
      </c>
      <c r="N36" s="110"/>
      <c r="O36" s="110" t="str">
        <f>_xll.qlIMMNextCode(O35,TRUE,Trigger)</f>
        <v>H6</v>
      </c>
      <c r="P36" s="110" t="str">
        <f t="shared" si="10"/>
        <v>GBPFUT3MH6_Quote</v>
      </c>
      <c r="Q36" s="110" t="str">
        <f t="shared" si="11"/>
        <v>GBPFUT3MH6ConvAdj_Quote</v>
      </c>
      <c r="R36" s="111">
        <f>_xll.qlInterestRateIndexFixingDate(Index3M,S36)</f>
        <v>42445</v>
      </c>
      <c r="S36" s="111">
        <f>_xll.qlIMMdate(O36)</f>
        <v>42445</v>
      </c>
      <c r="T36" s="111">
        <f>_xll.qlInterestRateIndexMaturity(Index3M,S36)</f>
        <v>42537</v>
      </c>
      <c r="U36" s="112">
        <f ca="1">_xll.qlIndexFixing(Index3M,R36,TRUE,_xll.ohTrigger(Trigger,Trigger3M,InterestRatesTrigger))</f>
        <v>6.5377025544173933E-3</v>
      </c>
      <c r="V36" s="112">
        <f ca="1">(100-_xll.qlQuoteValue(P36,_xll.ohTrigger(Trigger,Trigger3M,InterestRatesTrigger)))/100-_xll.qlQuoteValue(Q36,_xll.ohTrigger(Trigger,Trigger3M,InterestRatesTrigger))</f>
        <v>6.5377025544167792E-3</v>
      </c>
      <c r="W36" s="110" t="b">
        <f t="shared" ref="W36:W66" ca="1" si="12">NOT(ISERROR(V36))</f>
        <v>1</v>
      </c>
      <c r="X36" s="145">
        <f t="shared" ca="1" si="9"/>
        <v>6.1409211049578971E-12</v>
      </c>
      <c r="Y36" s="50" t="b">
        <f ca="1">ABS(X36/10000)&lt;=ABS('General Settings'!$D$26)</f>
        <v>1</v>
      </c>
      <c r="AG36" s="155" t="e">
        <f>NA()</f>
        <v>#N/A</v>
      </c>
    </row>
    <row r="37" spans="13:33" x14ac:dyDescent="0.2">
      <c r="M37" s="110" t="s">
        <v>114</v>
      </c>
      <c r="N37" s="110"/>
      <c r="O37" s="110" t="str">
        <f>_xll.qlIMMNextCode(O36,TRUE,Trigger)</f>
        <v>M6</v>
      </c>
      <c r="P37" s="110" t="str">
        <f t="shared" si="10"/>
        <v>GBPFUT3MM6_Quote</v>
      </c>
      <c r="Q37" s="110" t="str">
        <f t="shared" si="11"/>
        <v>GBPFUT3MM6ConvAdj_Quote</v>
      </c>
      <c r="R37" s="111">
        <f>_xll.qlInterestRateIndexFixingDate(Index3M,S37)</f>
        <v>42536</v>
      </c>
      <c r="S37" s="111">
        <f>_xll.qlIMMdate(O37)</f>
        <v>42536</v>
      </c>
      <c r="T37" s="111">
        <f>_xll.qlInterestRateIndexMaturity(Index3M,S37)</f>
        <v>42628</v>
      </c>
      <c r="U37" s="112">
        <f ca="1">_xll.qlIndexFixing(Index3M,R37,TRUE,_xll.ohTrigger(Trigger,Trigger3M,InterestRatesTrigger))</f>
        <v>7.2263666432105817E-3</v>
      </c>
      <c r="V37" s="112">
        <f ca="1">(100-_xll.qlQuoteValue(P37,_xll.ohTrigger(Trigger,Trigger3M,InterestRatesTrigger)))/100-_xll.qlQuoteValue(Q37,_xll.ohTrigger(Trigger,Trigger3M,InterestRatesTrigger))</f>
        <v>7.2263666418105462E-3</v>
      </c>
      <c r="W37" s="110" t="b">
        <f t="shared" ca="1" si="12"/>
        <v>1</v>
      </c>
      <c r="X37" s="145">
        <f t="shared" ca="1" si="9"/>
        <v>1.4000354695009598E-8</v>
      </c>
      <c r="Y37" s="50" t="b">
        <f ca="1">ABS(X37/10000)&lt;=ABS('General Settings'!$D$26)</f>
        <v>1</v>
      </c>
      <c r="AG37" s="155" t="e">
        <f>NA()</f>
        <v>#N/A</v>
      </c>
    </row>
    <row r="38" spans="13:33" x14ac:dyDescent="0.2">
      <c r="M38" s="110" t="s">
        <v>114</v>
      </c>
      <c r="N38" s="110"/>
      <c r="O38" s="110" t="str">
        <f>_xll.qlIMMNextCode(O37,TRUE,Trigger)</f>
        <v>U6</v>
      </c>
      <c r="P38" s="110" t="str">
        <f t="shared" si="10"/>
        <v>GBPFUT3MU6_Quote</v>
      </c>
      <c r="Q38" s="110" t="str">
        <f t="shared" si="11"/>
        <v>GBPFUT3MU6ConvAdj_Quote</v>
      </c>
      <c r="R38" s="111">
        <f>_xll.qlInterestRateIndexFixingDate(Index3M,S38)</f>
        <v>42634</v>
      </c>
      <c r="S38" s="111">
        <f>_xll.qlIMMdate(O38)</f>
        <v>42634</v>
      </c>
      <c r="T38" s="111">
        <f>_xll.qlInterestRateIndexMaturity(Index3M,S38)</f>
        <v>42725</v>
      </c>
      <c r="U38" s="112">
        <f ca="1">_xll.qlIndexFixing(Index3M,R38,TRUE,_xll.ohTrigger(Trigger,Trigger3M,InterestRatesTrigger))</f>
        <v>8.2107160075311856E-3</v>
      </c>
      <c r="V38" s="112">
        <f ca="1">(100-_xll.qlQuoteValue(P38,_xll.ohTrigger(Trigger,Trigger3M,InterestRatesTrigger)))/100-_xll.qlQuoteValue(Q38,_xll.ohTrigger(Trigger,Trigger3M,InterestRatesTrigger))</f>
        <v>8.2107160077140601E-3</v>
      </c>
      <c r="W38" s="110" t="b">
        <f t="shared" ca="1" si="12"/>
        <v>1</v>
      </c>
      <c r="X38" s="145">
        <f t="shared" ca="1" si="9"/>
        <v>-1.82874548837475E-9</v>
      </c>
      <c r="Y38" s="50" t="b">
        <f ca="1">ABS(X38/10000)&lt;=ABS('General Settings'!$D$26)</f>
        <v>1</v>
      </c>
      <c r="AG38" s="155" t="e">
        <f>NA()</f>
        <v>#N/A</v>
      </c>
    </row>
    <row r="39" spans="13:33" x14ac:dyDescent="0.2">
      <c r="M39" s="110" t="s">
        <v>114</v>
      </c>
      <c r="N39" s="110"/>
      <c r="O39" s="110" t="str">
        <f>_xll.qlIMMNextCode(O38,TRUE,Trigger)</f>
        <v>Z6</v>
      </c>
      <c r="P39" s="110" t="str">
        <f t="shared" si="10"/>
        <v>GBPFUT3MZ6_Quote</v>
      </c>
      <c r="Q39" s="110" t="str">
        <f t="shared" si="11"/>
        <v>GBPFUT3MZ6ConvAdj_Quote</v>
      </c>
      <c r="R39" s="111">
        <f>_xll.qlInterestRateIndexFixingDate(Index3M,S39)</f>
        <v>42725</v>
      </c>
      <c r="S39" s="111">
        <f>_xll.qlIMMdate(O39)</f>
        <v>42725</v>
      </c>
      <c r="T39" s="111">
        <f>_xll.qlInterestRateIndexMaturity(Index3M,S39)</f>
        <v>42815</v>
      </c>
      <c r="U39" s="112">
        <f ca="1">_xll.qlIndexFixing(Index3M,R39,TRUE,_xll.ohTrigger(Trigger,Trigger3M,InterestRatesTrigger))</f>
        <v>9.3930056315138337E-3</v>
      </c>
      <c r="V39" s="112">
        <f ca="1">(100-_xll.qlQuoteValue(P39,_xll.ohTrigger(Trigger,Trigger3M,InterestRatesTrigger)))/100-_xll.qlQuoteValue(Q39,_xll.ohTrigger(Trigger,Trigger3M,InterestRatesTrigger))</f>
        <v>9.3930056315135162E-3</v>
      </c>
      <c r="W39" s="110" t="b">
        <f t="shared" ca="1" si="12"/>
        <v>1</v>
      </c>
      <c r="X39" s="145">
        <f t="shared" ca="1" si="9"/>
        <v>3.174543961037557E-12</v>
      </c>
      <c r="Y39" s="50" t="b">
        <f ca="1">ABS(X39/10000)&lt;=ABS('General Settings'!$D$26)</f>
        <v>1</v>
      </c>
      <c r="AG39" s="155" t="e">
        <f>NA()</f>
        <v>#N/A</v>
      </c>
    </row>
    <row r="40" spans="13:33" x14ac:dyDescent="0.2">
      <c r="M40" s="110" t="s">
        <v>114</v>
      </c>
      <c r="N40" s="110"/>
      <c r="O40" s="110" t="str">
        <f>_xll.qlIMMNextCode(O39,TRUE,Trigger)</f>
        <v>H7</v>
      </c>
      <c r="P40" s="110" t="str">
        <f t="shared" si="10"/>
        <v>GBPFUT3MH7_Quote</v>
      </c>
      <c r="Q40" s="110" t="str">
        <f t="shared" si="11"/>
        <v>GBPFUT3MH7ConvAdj_Quote</v>
      </c>
      <c r="R40" s="111">
        <f>_xll.qlInterestRateIndexFixingDate(Index3M,S40)</f>
        <v>42809</v>
      </c>
      <c r="S40" s="111">
        <f>_xll.qlIMMdate(O40)</f>
        <v>42809</v>
      </c>
      <c r="T40" s="111">
        <f>_xll.qlInterestRateIndexMaturity(Index3M,S40)</f>
        <v>42901</v>
      </c>
      <c r="U40" s="112">
        <f ca="1">_xll.qlIndexFixing(Index3M,R40,TRUE,_xll.ohTrigger(Trigger,Trigger3M,InterestRatesTrigger))</f>
        <v>1.0373380398226812E-2</v>
      </c>
      <c r="V40" s="112">
        <f ca="1">(100-_xll.qlQuoteValue(P40,_xll.ohTrigger(Trigger,Trigger3M,InterestRatesTrigger)))/100-_xll.qlQuoteValue(Q40,_xll.ohTrigger(Trigger,Trigger3M,InterestRatesTrigger))</f>
        <v>1.0373380399740189E-2</v>
      </c>
      <c r="W40" s="110" t="b">
        <f t="shared" ca="1" si="12"/>
        <v>1</v>
      </c>
      <c r="X40" s="145">
        <f t="shared" ca="1" si="9"/>
        <v>-1.5133762298891185E-8</v>
      </c>
      <c r="Y40" s="50" t="b">
        <f ca="1">ABS(X40/10000)&lt;=ABS('General Settings'!$D$26)</f>
        <v>1</v>
      </c>
      <c r="AG40" s="155" t="e">
        <f>NA()</f>
        <v>#N/A</v>
      </c>
    </row>
    <row r="41" spans="13:33" x14ac:dyDescent="0.2">
      <c r="M41" s="110" t="s">
        <v>114</v>
      </c>
      <c r="N41" s="110"/>
      <c r="O41" s="110" t="str">
        <f>_xll.qlIMMNextCode(O40,TRUE,Trigger)</f>
        <v>M7</v>
      </c>
      <c r="P41" s="110" t="str">
        <f t="shared" si="10"/>
        <v>GBPFUT3MM7_Quote</v>
      </c>
      <c r="Q41" s="110" t="str">
        <f t="shared" si="11"/>
        <v>GBPFUT3MM7ConvAdj_Quote</v>
      </c>
      <c r="R41" s="111">
        <f>_xll.qlInterestRateIndexFixingDate(Index3M,S41)</f>
        <v>42907</v>
      </c>
      <c r="S41" s="111">
        <f>_xll.qlIMMdate(O41)</f>
        <v>42907</v>
      </c>
      <c r="T41" s="111">
        <f>_xll.qlInterestRateIndexMaturity(Index3M,S41)</f>
        <v>42999</v>
      </c>
      <c r="U41" s="112">
        <f ca="1">_xll.qlIndexFixing(Index3M,R41,TRUE,_xll.ohTrigger(Trigger,Trigger3M,InterestRatesTrigger))</f>
        <v>1.1547671989751332E-2</v>
      </c>
      <c r="V41" s="112">
        <f ca="1">(100-_xll.qlQuoteValue(P41,_xll.ohTrigger(Trigger,Trigger3M,InterestRatesTrigger)))/100-_xll.qlQuoteValue(Q41,_xll.ohTrigger(Trigger,Trigger3M,InterestRatesTrigger))</f>
        <v>1.1547671987577278E-2</v>
      </c>
      <c r="W41" s="110" t="b">
        <f t="shared" ca="1" si="12"/>
        <v>1</v>
      </c>
      <c r="X41" s="145">
        <f t="shared" ca="1" si="9"/>
        <v>2.1740543393322653E-8</v>
      </c>
      <c r="Y41" s="50" t="b">
        <f ca="1">ABS(X41/10000)&lt;=ABS('General Settings'!$D$26)</f>
        <v>1</v>
      </c>
      <c r="AG41" s="155" t="e">
        <f>NA()</f>
        <v>#N/A</v>
      </c>
    </row>
    <row r="42" spans="13:33" x14ac:dyDescent="0.2">
      <c r="M42" s="110" t="s">
        <v>114</v>
      </c>
      <c r="N42" s="110"/>
      <c r="O42" s="110" t="str">
        <f>_xll.qlIMMNextCode(O41,TRUE,Trigger)</f>
        <v>U7</v>
      </c>
      <c r="P42" s="110" t="str">
        <f t="shared" si="10"/>
        <v>GBPFUT3MU7_Quote</v>
      </c>
      <c r="Q42" s="110" t="str">
        <f t="shared" si="11"/>
        <v>GBPFUT3MU7ConvAdj_Quote</v>
      </c>
      <c r="R42" s="111">
        <f>_xll.qlInterestRateIndexFixingDate(Index3M,S42)</f>
        <v>42998</v>
      </c>
      <c r="S42" s="111">
        <f>_xll.qlIMMdate(O42)</f>
        <v>42998</v>
      </c>
      <c r="T42" s="111">
        <f>_xll.qlInterestRateIndexMaturity(Index3M,S42)</f>
        <v>43089</v>
      </c>
      <c r="U42" s="112">
        <f ca="1">_xll.qlIndexFixing(Index3M,R42,TRUE,_xll.ohTrigger(Trigger,Trigger3M,InterestRatesTrigger))</f>
        <v>1.2421043836075885E-2</v>
      </c>
      <c r="V42" s="112">
        <f ca="1">(100-_xll.qlQuoteValue(P42,_xll.ohTrigger(Trigger,Trigger3M,InterestRatesTrigger)))/100-_xll.qlQuoteValue(Q42,_xll.ohTrigger(Trigger,Trigger3M,InterestRatesTrigger))</f>
        <v>1.2421043836075736E-2</v>
      </c>
      <c r="W42" s="110" t="b">
        <f t="shared" ca="1" si="12"/>
        <v>1</v>
      </c>
      <c r="X42" s="145">
        <f t="shared" ca="1" si="9"/>
        <v>1.4918621893400541E-12</v>
      </c>
      <c r="Y42" s="50" t="b">
        <f ca="1">ABS(X42/10000)&lt;=ABS('General Settings'!$D$26)</f>
        <v>1</v>
      </c>
      <c r="AG42" s="156" t="e">
        <f>NA()</f>
        <v>#N/A</v>
      </c>
    </row>
    <row r="43" spans="13:33" x14ac:dyDescent="0.2">
      <c r="M43" s="148" t="s">
        <v>114</v>
      </c>
      <c r="N43" s="148"/>
      <c r="O43" s="148" t="str">
        <f>_xll.qlIMMNextCode(O42,TRUE,Trigger)</f>
        <v>Z7</v>
      </c>
      <c r="P43" s="148" t="str">
        <f t="shared" si="10"/>
        <v>GBPFUT3MZ7_Quote</v>
      </c>
      <c r="Q43" s="148" t="str">
        <f t="shared" si="11"/>
        <v>GBPFUT3MZ7ConvAdj_Quote</v>
      </c>
      <c r="R43" s="149">
        <f>_xll.qlInterestRateIndexFixingDate(Index3M,S43)</f>
        <v>43089</v>
      </c>
      <c r="S43" s="149">
        <f>_xll.qlIMMdate(O43)</f>
        <v>43089</v>
      </c>
      <c r="T43" s="149">
        <f>_xll.qlInterestRateIndexMaturity(Index3M,S43)</f>
        <v>43179</v>
      </c>
      <c r="U43" s="150">
        <f ca="1">_xll.qlIndexFixing(Index3M,R43,TRUE,_xll.ohTrigger(Trigger,Trigger3M,InterestRatesTrigger))</f>
        <v>1.3103681887386198E-2</v>
      </c>
      <c r="V43" s="150">
        <f ca="1">(100-_xll.qlQuoteValue(P43,_xll.ohTrigger(Trigger,Trigger3M,InterestRatesTrigger)))/100-_xll.qlQuoteValue(Q43,_xll.ohTrigger(Trigger,Trigger3M,InterestRatesTrigger))</f>
        <v>1.329162048255101E-2</v>
      </c>
      <c r="W43" s="148" t="b">
        <f t="shared" ca="1" si="12"/>
        <v>1</v>
      </c>
      <c r="X43" s="151">
        <f t="shared" ca="1" si="9"/>
        <v>-1.8793859516481186</v>
      </c>
      <c r="Y43" s="148" t="b">
        <f ca="1">ABS(X43/10000)&lt;=ABS('General Settings'!$D$26)</f>
        <v>0</v>
      </c>
      <c r="AG43" s="155" t="e">
        <f>NA()</f>
        <v>#N/A</v>
      </c>
    </row>
    <row r="44" spans="13:33" x14ac:dyDescent="0.2">
      <c r="M44" s="50" t="s">
        <v>114</v>
      </c>
      <c r="N44" s="50"/>
      <c r="O44" s="50" t="str">
        <f>_xll.qlIMMNextCode(O43,TRUE,Trigger)</f>
        <v>H8</v>
      </c>
      <c r="P44" s="50" t="str">
        <f t="shared" si="10"/>
        <v>GBPFUT3MH8_Quote</v>
      </c>
      <c r="Q44" s="50" t="str">
        <f t="shared" si="11"/>
        <v>GBPFUT3MH8ConvAdj_Quote</v>
      </c>
      <c r="R44" s="120">
        <f>_xll.qlInterestRateIndexFixingDate(Index3M,S44)</f>
        <v>43180</v>
      </c>
      <c r="S44" s="120">
        <f>_xll.qlIMMdate(O44)</f>
        <v>43180</v>
      </c>
      <c r="T44" s="120">
        <f>_xll.qlInterestRateIndexMaturity(Index3M,S44)</f>
        <v>43272</v>
      </c>
      <c r="U44" s="125">
        <f ca="1">_xll.qlIndexFixing(Index3M,R44,TRUE,_xll.ohTrigger(Trigger,Trigger3M,InterestRatesTrigger))</f>
        <v>1.3836177534387751E-2</v>
      </c>
      <c r="V44" s="125">
        <f ca="1">(100-_xll.qlQuoteValue(P44,_xll.ohTrigger(Trigger,Trigger3M,InterestRatesTrigger)))/100-_xll.qlQuoteValue(Q44,_xll.ohTrigger(Trigger,Trigger3M,InterestRatesTrigger))</f>
        <v>1.4058421869168919E-2</v>
      </c>
      <c r="W44" s="50" t="b">
        <f t="shared" ca="1" si="12"/>
        <v>1</v>
      </c>
      <c r="X44" s="143">
        <f t="shared" ca="1" si="9"/>
        <v>-2.2224433478116796</v>
      </c>
      <c r="Y44" s="50" t="b">
        <f ca="1">ABS(X44/10000)&lt;=ABS('General Settings'!$D$26)</f>
        <v>0</v>
      </c>
      <c r="AG44" s="155" t="e">
        <f>NA()</f>
        <v>#N/A</v>
      </c>
    </row>
    <row r="45" spans="13:33" x14ac:dyDescent="0.2">
      <c r="M45" s="50" t="s">
        <v>114</v>
      </c>
      <c r="N45" s="50"/>
      <c r="O45" s="50" t="str">
        <f>_xll.qlIMMNextCode(O44,TRUE,Trigger)</f>
        <v>M8</v>
      </c>
      <c r="P45" s="50" t="str">
        <f t="shared" si="10"/>
        <v>GBPFUT3MM8_Quote</v>
      </c>
      <c r="Q45" s="50" t="str">
        <f t="shared" si="11"/>
        <v>GBPFUT3MM8ConvAdj_Quote</v>
      </c>
      <c r="R45" s="120">
        <f>_xll.qlInterestRateIndexFixingDate(Index3M,S45)</f>
        <v>43271</v>
      </c>
      <c r="S45" s="120">
        <f>_xll.qlIMMdate(O45)</f>
        <v>43271</v>
      </c>
      <c r="T45" s="120">
        <f>_xll.qlInterestRateIndexMaturity(Index3M,S45)</f>
        <v>43363</v>
      </c>
      <c r="U45" s="125">
        <f ca="1">_xll.qlIndexFixing(Index3M,R45,TRUE,_xll.ohTrigger(Trigger,Trigger3M,InterestRatesTrigger))</f>
        <v>1.4652376520085301E-2</v>
      </c>
      <c r="V45" s="125">
        <f ca="1">(100-_xll.qlQuoteValue(P45,_xll.ohTrigger(Trigger,Trigger3M,InterestRatesTrigger)))/100-_xll.qlQuoteValue(Q45,_xll.ohTrigger(Trigger,Trigger3M,InterestRatesTrigger))</f>
        <v>1.492311747444494E-2</v>
      </c>
      <c r="W45" s="50" t="b">
        <f t="shared" ca="1" si="12"/>
        <v>1</v>
      </c>
      <c r="X45" s="143">
        <f t="shared" ca="1" si="9"/>
        <v>-2.7074095435963841</v>
      </c>
      <c r="Y45" s="50" t="b">
        <f ca="1">ABS(X45/10000)&lt;=ABS('General Settings'!$D$26)</f>
        <v>0</v>
      </c>
      <c r="AG45" s="155" t="e">
        <f>NA()</f>
        <v>#N/A</v>
      </c>
    </row>
    <row r="46" spans="13:33" x14ac:dyDescent="0.2">
      <c r="M46" s="50" t="s">
        <v>114</v>
      </c>
      <c r="N46" s="50"/>
      <c r="O46" s="50" t="str">
        <f>_xll.qlIMMNextCode(O45,TRUE,Trigger)</f>
        <v>U8</v>
      </c>
      <c r="P46" s="50" t="str">
        <f t="shared" si="10"/>
        <v>GBPFUT3MU8_Quote</v>
      </c>
      <c r="Q46" s="50" t="str">
        <f t="shared" si="11"/>
        <v>GBPFUT3MU8ConvAdj_Quote</v>
      </c>
      <c r="R46" s="120">
        <f>_xll.qlInterestRateIndexFixingDate(Index3M,S46)</f>
        <v>43362</v>
      </c>
      <c r="S46" s="120">
        <f>_xll.qlIMMdate(O46)</f>
        <v>43362</v>
      </c>
      <c r="T46" s="120">
        <f>_xll.qlInterestRateIndexMaturity(Index3M,S46)</f>
        <v>43453</v>
      </c>
      <c r="U46" s="125">
        <f ca="1">_xll.qlIndexFixing(Index3M,R46,TRUE,_xll.ohTrigger(Trigger,Trigger3M,InterestRatesTrigger))</f>
        <v>1.5529027323418362E-2</v>
      </c>
      <c r="V46" s="125">
        <f ca="1">(100-_xll.qlQuoteValue(P46,_xll.ohTrigger(Trigger,Trigger3M,InterestRatesTrigger)))/100-_xll.qlQuoteValue(Q46,_xll.ohTrigger(Trigger,Trigger3M,InterestRatesTrigger))</f>
        <v>1.5785556446562828E-2</v>
      </c>
      <c r="W46" s="50" t="b">
        <f t="shared" ca="1" si="12"/>
        <v>1</v>
      </c>
      <c r="X46" s="143">
        <f t="shared" ca="1" si="9"/>
        <v>-2.5652912314446525</v>
      </c>
      <c r="Y46" s="50" t="b">
        <f ca="1">ABS(X46/10000)&lt;=ABS('General Settings'!$D$26)</f>
        <v>0</v>
      </c>
      <c r="AG46" s="155" t="e">
        <f>NA()</f>
        <v>#N/A</v>
      </c>
    </row>
    <row r="47" spans="13:33" x14ac:dyDescent="0.2">
      <c r="M47" s="50" t="s">
        <v>114</v>
      </c>
      <c r="N47" s="50"/>
      <c r="O47" s="50" t="str">
        <f>_xll.qlIMMNextCode(O46,TRUE,Trigger)</f>
        <v>Z8</v>
      </c>
      <c r="P47" s="50" t="str">
        <f t="shared" si="10"/>
        <v>GBPFUT3MZ8_Quote</v>
      </c>
      <c r="Q47" s="50" t="str">
        <f t="shared" si="11"/>
        <v>GBPFUT3MZ8ConvAdj_Quote</v>
      </c>
      <c r="R47" s="120">
        <f>_xll.qlInterestRateIndexFixingDate(Index3M,S47)</f>
        <v>43453</v>
      </c>
      <c r="S47" s="120">
        <f>_xll.qlIMMdate(O47)</f>
        <v>43453</v>
      </c>
      <c r="T47" s="120">
        <f>_xll.qlInterestRateIndexMaturity(Index3M,S47)</f>
        <v>43543</v>
      </c>
      <c r="U47" s="125">
        <f ca="1">_xll.qlIndexFixing(Index3M,R47,TRUE,_xll.ohTrigger(Trigger,Trigger3M,InterestRatesTrigger))</f>
        <v>1.6333770549745854E-2</v>
      </c>
      <c r="V47" s="125">
        <f ca="1">(100-_xll.qlQuoteValue(P47,_xll.ohTrigger(Trigger,Trigger3M,InterestRatesTrigger)))/100-_xll.qlQuoteValue(Q47,_xll.ohTrigger(Trigger,Trigger3M,InterestRatesTrigger))</f>
        <v>1.6545457470365295E-2</v>
      </c>
      <c r="W47" s="50" t="b">
        <f t="shared" ca="1" si="12"/>
        <v>1</v>
      </c>
      <c r="X47" s="143">
        <f t="shared" ca="1" si="9"/>
        <v>-2.116869206194409</v>
      </c>
      <c r="Y47" s="50" t="b">
        <f ca="1">ABS(X47/10000)&lt;=ABS('General Settings'!$D$26)</f>
        <v>0</v>
      </c>
      <c r="AG47" s="155" t="e">
        <f>NA()</f>
        <v>#N/A</v>
      </c>
    </row>
    <row r="48" spans="13:33" x14ac:dyDescent="0.2">
      <c r="M48" s="50" t="s">
        <v>114</v>
      </c>
      <c r="N48" s="50"/>
      <c r="O48" s="50" t="str">
        <f>_xll.qlIMMNextCode(O47,TRUE,Trigger)</f>
        <v>H9</v>
      </c>
      <c r="P48" s="50" t="str">
        <f t="shared" si="10"/>
        <v>GBPFUT3MH9_Quote</v>
      </c>
      <c r="Q48" s="50" t="str">
        <f t="shared" si="11"/>
        <v>GBPFUT3MH9ConvAdj_Quote</v>
      </c>
      <c r="R48" s="120">
        <f>_xll.qlInterestRateIndexFixingDate(Index3M,S48)</f>
        <v>43544</v>
      </c>
      <c r="S48" s="120">
        <f>_xll.qlIMMdate(O48)</f>
        <v>43544</v>
      </c>
      <c r="T48" s="120">
        <f>_xll.qlInterestRateIndexMaturity(Index3M,S48)</f>
        <v>43636</v>
      </c>
      <c r="U48" s="125">
        <f ca="1">_xll.qlIndexFixing(Index3M,R48,TRUE,_xll.ohTrigger(Trigger,Trigger3M,InterestRatesTrigger))</f>
        <v>1.7031758803760823E-2</v>
      </c>
      <c r="V48" s="125">
        <f ca="1">(100-_xll.qlQuoteValue(P48,_xll.ohTrigger(Trigger,Trigger3M,InterestRatesTrigger)))/100-_xll.qlQuoteValue(Q48,_xll.ohTrigger(Trigger,Trigger3M,InterestRatesTrigger))</f>
        <v>1.730143627390119E-2</v>
      </c>
      <c r="W48" s="50" t="b">
        <f t="shared" ca="1" si="12"/>
        <v>1</v>
      </c>
      <c r="X48" s="143">
        <f t="shared" ca="1" si="9"/>
        <v>-2.6967747014036703</v>
      </c>
      <c r="Y48" s="50" t="b">
        <f ca="1">ABS(X48/10000)&lt;=ABS('General Settings'!$D$26)</f>
        <v>0</v>
      </c>
      <c r="AG48" s="155" t="e">
        <f>NA()</f>
        <v>#N/A</v>
      </c>
    </row>
    <row r="49" spans="12:33" x14ac:dyDescent="0.2">
      <c r="M49" s="50" t="s">
        <v>114</v>
      </c>
      <c r="N49" s="50"/>
      <c r="O49" s="50" t="str">
        <f>_xll.qlIMMNextCode(O48,TRUE,Trigger)</f>
        <v>M9</v>
      </c>
      <c r="P49" s="50" t="str">
        <f t="shared" si="10"/>
        <v>GBPFUT3MM9_Quote</v>
      </c>
      <c r="Q49" s="50" t="str">
        <f t="shared" si="11"/>
        <v>GBPFUT3MM9ConvAdj_Quote</v>
      </c>
      <c r="R49" s="120">
        <f>_xll.qlInterestRateIndexFixingDate(Index3M,S49)</f>
        <v>43635</v>
      </c>
      <c r="S49" s="120">
        <f>_xll.qlIMMdate(O49)</f>
        <v>43635</v>
      </c>
      <c r="T49" s="120">
        <f>_xll.qlInterestRateIndexMaturity(Index3M,S49)</f>
        <v>43727</v>
      </c>
      <c r="U49" s="125">
        <f ca="1">_xll.qlIndexFixing(Index3M,R49,TRUE,_xll.ohTrigger(Trigger,Trigger3M,InterestRatesTrigger))</f>
        <v>1.7601643684795124E-2</v>
      </c>
      <c r="V49" s="125">
        <f ca="1">(100-_xll.qlQuoteValue(P49,_xll.ohTrigger(Trigger,Trigger3M,InterestRatesTrigger)))/100-_xll.qlQuoteValue(Q49,_xll.ohTrigger(Trigger,Trigger3M,InterestRatesTrigger))</f>
        <v>1.8005826557198422E-2</v>
      </c>
      <c r="W49" s="50" t="b">
        <f t="shared" ca="1" si="12"/>
        <v>1</v>
      </c>
      <c r="X49" s="143">
        <f t="shared" ca="1" si="9"/>
        <v>-4.0418287240329835</v>
      </c>
      <c r="Y49" s="50" t="b">
        <f ca="1">ABS(X49/10000)&lt;=ABS('General Settings'!$D$26)</f>
        <v>0</v>
      </c>
      <c r="AG49" s="155" t="e">
        <f>NA()</f>
        <v>#N/A</v>
      </c>
    </row>
    <row r="50" spans="12:33" x14ac:dyDescent="0.2">
      <c r="M50" s="50" t="s">
        <v>114</v>
      </c>
      <c r="N50" s="50"/>
      <c r="O50" s="50" t="str">
        <f>_xll.qlIMMNextCode(O49,TRUE,Trigger)</f>
        <v>U9</v>
      </c>
      <c r="P50" s="50" t="str">
        <f t="shared" si="10"/>
        <v>GBPFUT3MU9_Quote</v>
      </c>
      <c r="Q50" s="50" t="str">
        <f t="shared" si="11"/>
        <v>GBPFUT3MU9ConvAdj_Quote</v>
      </c>
      <c r="R50" s="120">
        <f>_xll.qlInterestRateIndexFixingDate(Index3M,S50)</f>
        <v>43726</v>
      </c>
      <c r="S50" s="120">
        <f>_xll.qlIMMdate(O50)</f>
        <v>43726</v>
      </c>
      <c r="T50" s="120">
        <f>_xll.qlInterestRateIndexMaturity(Index3M,S50)</f>
        <v>43817</v>
      </c>
      <c r="U50" s="125">
        <f ca="1">_xll.qlIndexFixing(Index3M,R50,TRUE,_xll.ohTrigger(Trigger,Trigger3M,InterestRatesTrigger))</f>
        <v>1.8060313725788337E-2</v>
      </c>
      <c r="V50" s="125">
        <f ca="1">(100-_xll.qlQuoteValue(P50,_xll.ohTrigger(Trigger,Trigger3M,InterestRatesTrigger)))/100-_xll.qlQuoteValue(Q50,_xll.ohTrigger(Trigger,Trigger3M,InterestRatesTrigger))</f>
        <v>1.8658336415147643E-2</v>
      </c>
      <c r="W50" s="50" t="b">
        <f t="shared" ca="1" si="12"/>
        <v>1</v>
      </c>
      <c r="X50" s="143">
        <f t="shared" ca="1" si="9"/>
        <v>-5.9802268935930591</v>
      </c>
      <c r="Y50" s="50" t="b">
        <f ca="1">ABS(X50/10000)&lt;=ABS('General Settings'!$D$26)</f>
        <v>0</v>
      </c>
      <c r="AG50" s="155" t="e">
        <f>NA()</f>
        <v>#N/A</v>
      </c>
    </row>
    <row r="51" spans="12:33" x14ac:dyDescent="0.2">
      <c r="M51" s="50" t="s">
        <v>114</v>
      </c>
      <c r="N51" s="50"/>
      <c r="O51" s="50" t="str">
        <f>_xll.qlIMMNextCode(O50,TRUE,Trigger)</f>
        <v>Z9</v>
      </c>
      <c r="P51" s="50" t="str">
        <f t="shared" si="10"/>
        <v>GBPFUT3MZ9_Quote</v>
      </c>
      <c r="Q51" s="50" t="str">
        <f t="shared" si="11"/>
        <v>GBPFUT3MZ9ConvAdj_Quote</v>
      </c>
      <c r="R51" s="120">
        <f>_xll.qlInterestRateIndexFixingDate(Index3M,S51)</f>
        <v>43817</v>
      </c>
      <c r="S51" s="120">
        <f>_xll.qlIMMdate(O51)</f>
        <v>43817</v>
      </c>
      <c r="T51" s="120">
        <f>_xll.qlInterestRateIndexMaturity(Index3M,S51)</f>
        <v>43908</v>
      </c>
      <c r="U51" s="125">
        <f ca="1">_xll.qlIndexFixing(Index3M,R51,TRUE,_xll.ohTrigger(Trigger,Trigger3M,InterestRatesTrigger))</f>
        <v>1.8477026340656056E-2</v>
      </c>
      <c r="V51" s="125">
        <f ca="1">(100-_xll.qlQuoteValue(P51,_xll.ohTrigger(Trigger,Trigger3M,InterestRatesTrigger)))/100-_xll.qlQuoteValue(Q51,_xll.ohTrigger(Trigger,Trigger3M,InterestRatesTrigger))</f>
        <v>1.9357959069475034E-2</v>
      </c>
      <c r="W51" s="50" t="b">
        <f t="shared" ca="1" si="12"/>
        <v>1</v>
      </c>
      <c r="X51" s="143">
        <f t="shared" ca="1" si="9"/>
        <v>-8.8093272881897828</v>
      </c>
      <c r="Y51" s="50" t="b">
        <f ca="1">ABS(X51/10000)&lt;=ABS('General Settings'!$D$26)</f>
        <v>0</v>
      </c>
      <c r="AG51" s="155" t="e">
        <f>NA()</f>
        <v>#N/A</v>
      </c>
    </row>
    <row r="52" spans="12:33" x14ac:dyDescent="0.2">
      <c r="M52" s="50" t="s">
        <v>114</v>
      </c>
      <c r="N52" s="50"/>
      <c r="O52" s="50" t="str">
        <f>_xll.qlIMMNextCode(O51,TRUE,Trigger)</f>
        <v>H0</v>
      </c>
      <c r="P52" s="50" t="str">
        <f t="shared" si="10"/>
        <v>GBPFUT3MH0_Quote</v>
      </c>
      <c r="Q52" s="50" t="str">
        <f t="shared" si="11"/>
        <v>GBPFUT3MH0ConvAdj_Quote</v>
      </c>
      <c r="R52" s="120">
        <f>_xll.qlInterestRateIndexFixingDate(Index3M,S52)</f>
        <v>43908</v>
      </c>
      <c r="S52" s="120">
        <f>_xll.qlIMMdate(O52)</f>
        <v>43908</v>
      </c>
      <c r="T52" s="120">
        <f>_xll.qlInterestRateIndexMaturity(Index3M,S52)</f>
        <v>44000</v>
      </c>
      <c r="U52" s="125">
        <f ca="1">_xll.qlIndexFixing(Index3M,R52,TRUE,_xll.ohTrigger(Trigger,Trigger3M,InterestRatesTrigger))</f>
        <v>1.8874744470669981E-2</v>
      </c>
      <c r="V52" s="125">
        <f ca="1">(100-_xll.qlQuoteValue(P52,_xll.ohTrigger(Trigger,Trigger3M,InterestRatesTrigger)))/100-_xll.qlQuoteValue(Q52,_xll.ohTrigger(Trigger,Trigger3M,InterestRatesTrigger))</f>
        <v>1.9954675893981512E-2</v>
      </c>
      <c r="W52" s="50" t="b">
        <f t="shared" ca="1" si="12"/>
        <v>1</v>
      </c>
      <c r="X52" s="143">
        <f t="shared" ca="1" si="9"/>
        <v>-10.799314233115309</v>
      </c>
      <c r="Y52" s="50" t="b">
        <f ca="1">ABS(X52/10000)&lt;=ABS('General Settings'!$D$26)</f>
        <v>0</v>
      </c>
      <c r="AG52" s="155" t="e">
        <f>NA()</f>
        <v>#N/A</v>
      </c>
    </row>
    <row r="53" spans="12:33" x14ac:dyDescent="0.2">
      <c r="M53" s="50" t="s">
        <v>114</v>
      </c>
      <c r="N53" s="50"/>
      <c r="O53" s="50" t="str">
        <f>_xll.qlIMMNextCode(O52,TRUE,Trigger)</f>
        <v>M0</v>
      </c>
      <c r="P53" s="50" t="str">
        <f t="shared" si="10"/>
        <v>GBPFUT3MM0_Quote</v>
      </c>
      <c r="Q53" s="50" t="str">
        <f t="shared" si="11"/>
        <v>GBPFUT3MM0ConvAdj_Quote</v>
      </c>
      <c r="R53" s="120">
        <f>_xll.qlInterestRateIndexFixingDate(Index3M,S53)</f>
        <v>43999</v>
      </c>
      <c r="S53" s="120">
        <f>_xll.qlIMMdate(O53)</f>
        <v>43999</v>
      </c>
      <c r="T53" s="120">
        <f>_xll.qlInterestRateIndexMaturity(Index3M,S53)</f>
        <v>44091</v>
      </c>
      <c r="U53" s="125">
        <f ca="1">_xll.qlIndexFixing(Index3M,R53,TRUE,_xll.ohTrigger(Trigger,Trigger3M,InterestRatesTrigger))</f>
        <v>1.9248242335864377E-2</v>
      </c>
      <c r="V53" s="125">
        <f ca="1">(100-_xll.qlQuoteValue(P53,_xll.ohTrigger(Trigger,Trigger3M,InterestRatesTrigger)))/100-_xll.qlQuoteValue(Q53,_xll.ohTrigger(Trigger,Trigger3M,InterestRatesTrigger))</f>
        <v>2.0549710491440713E-2</v>
      </c>
      <c r="W53" s="50" t="b">
        <f t="shared" ca="1" si="12"/>
        <v>1</v>
      </c>
      <c r="X53" s="143">
        <f t="shared" ca="1" si="9"/>
        <v>-13.014681555763365</v>
      </c>
      <c r="Y53" s="50" t="b">
        <f ca="1">ABS(X53/10000)&lt;=ABS('General Settings'!$D$26)</f>
        <v>0</v>
      </c>
      <c r="AG53" s="155" t="e">
        <f>NA()</f>
        <v>#N/A</v>
      </c>
    </row>
    <row r="54" spans="12:33" x14ac:dyDescent="0.2">
      <c r="M54" s="50" t="s">
        <v>114</v>
      </c>
      <c r="N54" s="50"/>
      <c r="O54" s="50" t="str">
        <f>_xll.qlIMMNextCode(O53,TRUE,Trigger)</f>
        <v>U0</v>
      </c>
      <c r="P54" s="50" t="str">
        <f t="shared" si="10"/>
        <v>GBPFUT3MU0_Quote</v>
      </c>
      <c r="Q54" s="50" t="str">
        <f t="shared" si="11"/>
        <v>GBPFUT3MU0ConvAdj_Quote</v>
      </c>
      <c r="R54" s="120">
        <f>_xll.qlInterestRateIndexFixingDate(Index3M,S54)</f>
        <v>44090</v>
      </c>
      <c r="S54" s="120">
        <f>_xll.qlIMMdate(O54)</f>
        <v>44090</v>
      </c>
      <c r="T54" s="120">
        <f>_xll.qlInterestRateIndexMaturity(Index3M,S54)</f>
        <v>44181</v>
      </c>
      <c r="U54" s="125">
        <f ca="1">_xll.qlIndexFixing(Index3M,R54,TRUE,_xll.ohTrigger(Trigger,Trigger3M,InterestRatesTrigger))</f>
        <v>1.9597171219651804E-2</v>
      </c>
      <c r="V54" s="125">
        <f ca="1">(100-_xll.qlQuoteValue(P54,_xll.ohTrigger(Trigger,Trigger3M,InterestRatesTrigger)))/100-_xll.qlQuoteValue(Q54,_xll.ohTrigger(Trigger,Trigger3M,InterestRatesTrigger))</f>
        <v>2.0893250434170705E-2</v>
      </c>
      <c r="W54" s="50" t="b">
        <f t="shared" ca="1" si="12"/>
        <v>1</v>
      </c>
      <c r="X54" s="143">
        <f t="shared" ca="1" si="9"/>
        <v>-12.960792145189012</v>
      </c>
      <c r="Y54" s="50" t="b">
        <f ca="1">ABS(X54/10000)&lt;=ABS('General Settings'!$D$26)</f>
        <v>0</v>
      </c>
      <c r="AG54" s="155" t="e">
        <f>NA()</f>
        <v>#N/A</v>
      </c>
    </row>
    <row r="55" spans="12:33" x14ac:dyDescent="0.2">
      <c r="M55" s="50" t="s">
        <v>114</v>
      </c>
      <c r="N55" s="50"/>
      <c r="O55" s="50" t="str">
        <f>_xll.qlIMMNextCode(O54,TRUE,Trigger)</f>
        <v>Z0</v>
      </c>
      <c r="P55" s="50" t="str">
        <f t="shared" si="10"/>
        <v>GBPFUT3MZ0_Quote</v>
      </c>
      <c r="Q55" s="50" t="str">
        <f t="shared" si="11"/>
        <v>GBPFUT3MZ0ConvAdj_Quote</v>
      </c>
      <c r="R55" s="120">
        <f>_xll.qlInterestRateIndexFixingDate(Index3M,S55)</f>
        <v>44181</v>
      </c>
      <c r="S55" s="120">
        <f>_xll.qlIMMdate(O55)</f>
        <v>44181</v>
      </c>
      <c r="T55" s="120">
        <f>_xll.qlInterestRateIndexMaturity(Index3M,S55)</f>
        <v>44271</v>
      </c>
      <c r="U55" s="125">
        <f ca="1">_xll.qlIndexFixing(Index3M,R55,TRUE,_xll.ohTrigger(Trigger,Trigger3M,InterestRatesTrigger))</f>
        <v>1.9920210482735169E-2</v>
      </c>
      <c r="V55" s="125">
        <f ca="1">(100-_xll.qlQuoteValue(P55,_xll.ohTrigger(Trigger,Trigger3M,InterestRatesTrigger)))/100-_xll.qlQuoteValue(Q55,_xll.ohTrigger(Trigger,Trigger3M,InterestRatesTrigger))</f>
        <v>2.1384683510894596E-2</v>
      </c>
      <c r="W55" s="50" t="b">
        <f t="shared" ca="1" si="12"/>
        <v>1</v>
      </c>
      <c r="X55" s="143">
        <f t="shared" ca="1" si="9"/>
        <v>-14.644730281594271</v>
      </c>
      <c r="Y55" s="50" t="b">
        <f ca="1">ABS(X55/10000)&lt;=ABS('General Settings'!$D$26)</f>
        <v>0</v>
      </c>
      <c r="AG55" s="155" t="e">
        <f>NA()</f>
        <v>#N/A</v>
      </c>
    </row>
    <row r="56" spans="12:33" x14ac:dyDescent="0.2">
      <c r="M56" s="50" t="s">
        <v>114</v>
      </c>
      <c r="N56" s="50"/>
      <c r="O56" s="50" t="str">
        <f>_xll.qlIMMNextCode(O55,TRUE,Trigger)</f>
        <v>H1</v>
      </c>
      <c r="P56" s="50" t="str">
        <f t="shared" si="10"/>
        <v>GBPFUT3MH1_Quote</v>
      </c>
      <c r="Q56" s="50" t="str">
        <f t="shared" si="11"/>
        <v>GBPFUT3MH1ConvAdj_Quote</v>
      </c>
      <c r="R56" s="120">
        <f>_xll.qlInterestRateIndexFixingDate(Index3M,S56)</f>
        <v>44272</v>
      </c>
      <c r="S56" s="120">
        <f>_xll.qlIMMdate(O56)</f>
        <v>44272</v>
      </c>
      <c r="T56" s="120">
        <f>_xll.qlInterestRateIndexMaturity(Index3M,S56)</f>
        <v>44364</v>
      </c>
      <c r="U56" s="125">
        <f ca="1">_xll.qlIndexFixing(Index3M,R56,TRUE,_xll.ohTrigger(Trigger,Trigger3M,InterestRatesTrigger))</f>
        <v>2.0222149580236271E-2</v>
      </c>
      <c r="V56" s="125">
        <f ca="1">(100-_xll.qlQuoteValue(P56,_xll.ohTrigger(Trigger,Trigger3M,InterestRatesTrigger)))/100-_xll.qlQuoteValue(Q56,_xll.ohTrigger(Trigger,Trigger3M,InterestRatesTrigger))</f>
        <v>2.182191830950184E-2</v>
      </c>
      <c r="W56" s="50" t="b">
        <f t="shared" ca="1" si="12"/>
        <v>1</v>
      </c>
      <c r="X56" s="143">
        <f t="shared" ca="1" si="9"/>
        <v>-15.997687292655694</v>
      </c>
      <c r="Y56" s="50" t="b">
        <f ca="1">ABS(X56/10000)&lt;=ABS('General Settings'!$D$26)</f>
        <v>0</v>
      </c>
      <c r="AG56" s="155" t="e">
        <f>NA()</f>
        <v>#N/A</v>
      </c>
    </row>
    <row r="57" spans="12:33" x14ac:dyDescent="0.2">
      <c r="M57" s="94" t="s">
        <v>114</v>
      </c>
      <c r="N57" s="94"/>
      <c r="O57" s="94" t="str">
        <f>_xll.qlIMMNextCode(O56,TRUE,Trigger)</f>
        <v>M1</v>
      </c>
      <c r="P57" s="94" t="str">
        <f t="shared" si="10"/>
        <v>GBPFUT3MM1_Quote</v>
      </c>
      <c r="Q57" s="94" t="str">
        <f t="shared" si="11"/>
        <v>GBPFUT3MM1ConvAdj_Quote</v>
      </c>
      <c r="R57" s="106">
        <f>_xll.qlInterestRateIndexFixingDate(Index3M,S57)</f>
        <v>44363</v>
      </c>
      <c r="S57" s="106">
        <f>_xll.qlIMMdate(O57)</f>
        <v>44363</v>
      </c>
      <c r="T57" s="106">
        <f>_xll.qlInterestRateIndexMaturity(Index3M,S57)</f>
        <v>44455</v>
      </c>
      <c r="U57" s="97">
        <f ca="1">_xll.qlIndexFixing(Index3M,R57,TRUE,_xll.ohTrigger(Trigger,Trigger3M,InterestRatesTrigger))</f>
        <v>2.049196978304987E-2</v>
      </c>
      <c r="V57" s="97">
        <f ca="1">(100-_xll.qlQuoteValue(P57,_xll.ohTrigger(Trigger,Trigger3M,InterestRatesTrigger)))/100-_xll.qlQuoteValue(Q57,_xll.ohTrigger(Trigger,Trigger3M,InterestRatesTrigger))</f>
        <v>0.99895250291031479</v>
      </c>
      <c r="W57" s="94" t="b">
        <f t="shared" ca="1" si="12"/>
        <v>1</v>
      </c>
      <c r="X57" s="152">
        <f t="shared" ca="1" si="9"/>
        <v>-9784.605331272649</v>
      </c>
      <c r="Y57" s="94" t="b">
        <f ca="1">ABS(X57/10000)&lt;=ABS('General Settings'!$D$26)</f>
        <v>0</v>
      </c>
      <c r="AG57" s="155" t="e">
        <f>NA()</f>
        <v>#N/A</v>
      </c>
    </row>
    <row r="58" spans="12:33" x14ac:dyDescent="0.2">
      <c r="M58" s="94" t="s">
        <v>114</v>
      </c>
      <c r="N58" s="94"/>
      <c r="O58" s="94" t="str">
        <f>_xll.qlIMMNextCode(O57,TRUE,Trigger)</f>
        <v>U1</v>
      </c>
      <c r="P58" s="94" t="str">
        <f t="shared" si="10"/>
        <v>GBPFUT3MU1_Quote</v>
      </c>
      <c r="Q58" s="94" t="str">
        <f t="shared" si="11"/>
        <v>GBPFUT3MU1ConvAdj_Quote</v>
      </c>
      <c r="R58" s="106">
        <f>_xll.qlInterestRateIndexFixingDate(Index3M,S58)</f>
        <v>44454</v>
      </c>
      <c r="S58" s="106">
        <f>_xll.qlIMMdate(O58)</f>
        <v>44454</v>
      </c>
      <c r="T58" s="106">
        <f>_xll.qlInterestRateIndexMaturity(Index3M,S58)</f>
        <v>44545</v>
      </c>
      <c r="U58" s="97">
        <f ca="1">_xll.qlIndexFixing(Index3M,R58,TRUE,_xll.ohTrigger(Trigger,Trigger3M,InterestRatesTrigger))</f>
        <v>2.07317275493651E-2</v>
      </c>
      <c r="V58" s="97">
        <f ca="1">(100-_xll.qlQuoteValue(P58,_xll.ohTrigger(Trigger,Trigger3M,InterestRatesTrigger)))/100-_xll.qlQuoteValue(Q58,_xll.ohTrigger(Trigger,Trigger3M,InterestRatesTrigger))</f>
        <v>0.99887460734097111</v>
      </c>
      <c r="W58" s="94" t="b">
        <f t="shared" ca="1" si="12"/>
        <v>1</v>
      </c>
      <c r="X58" s="152">
        <f t="shared" ca="1" si="9"/>
        <v>-9781.4287979160599</v>
      </c>
      <c r="Y58" s="94" t="b">
        <f ca="1">ABS(X58/10000)&lt;=ABS('General Settings'!$D$26)</f>
        <v>0</v>
      </c>
      <c r="AG58" s="156" t="e">
        <f>NA()</f>
        <v>#N/A</v>
      </c>
    </row>
    <row r="59" spans="12:33" x14ac:dyDescent="0.2">
      <c r="M59" s="93" t="s">
        <v>115</v>
      </c>
      <c r="N59" s="93"/>
      <c r="O59" s="93" t="str">
        <f>IF(_xll.qlIMMIsIMMcode(_xll.qlIMMNextCode(SettlementDate,FALSE)),_xll.qlIMMNextCode(_xll.qlIMMNextCode(SettlementDate,FALSE),FALSE),_xll.qlIMMNextCode(SettlementDate,FALSE))</f>
        <v>V5</v>
      </c>
      <c r="P59" s="93" t="str">
        <f t="shared" si="10"/>
        <v>GBPFUT3MV5_Quote</v>
      </c>
      <c r="Q59" s="93" t="str">
        <f t="shared" si="11"/>
        <v>GBPFUT3MV5ConvAdj_Quote</v>
      </c>
      <c r="R59" s="105">
        <f>_xll.qlInterestRateIndexFixingDate(Index3M,S59)</f>
        <v>42298</v>
      </c>
      <c r="S59" s="105">
        <f>_xll.qlIMMdate(O59)</f>
        <v>42298</v>
      </c>
      <c r="T59" s="105">
        <f>_xll.qlInterestRateIndexMaturity(Index3M,S59)</f>
        <v>42390</v>
      </c>
      <c r="U59" s="96">
        <f ca="1">_xll.qlIndexFixing(Index3M,R59,TRUE,_xll.ohTrigger(Trigger,Trigger3M,InterestRatesTrigger))</f>
        <v>5.9140417887805549E-3</v>
      </c>
      <c r="V59" s="96">
        <f ca="1">(100-_xll.qlQuoteValue(P59,_xll.ohTrigger(Trigger,Trigger3M,InterestRatesTrigger)))/100-_xll.qlQuoteValue(Q59,_xll.ohTrigger(Trigger,Trigger3M,InterestRatesTrigger))</f>
        <v>0.99999881974203653</v>
      </c>
      <c r="W59" s="93" t="b">
        <f t="shared" ca="1" si="12"/>
        <v>1</v>
      </c>
      <c r="X59" s="153">
        <f t="shared" ca="1" si="9"/>
        <v>-9940.8477795325598</v>
      </c>
      <c r="Y59" s="93" t="b">
        <f ca="1">ABS(X59/10000)&lt;=ABS('General Settings'!$D$26)</f>
        <v>0</v>
      </c>
      <c r="AG59" s="154" t="e">
        <f>NA()</f>
        <v>#N/A</v>
      </c>
    </row>
    <row r="60" spans="12:33" x14ac:dyDescent="0.2">
      <c r="M60" s="51" t="s">
        <v>115</v>
      </c>
      <c r="N60" s="51"/>
      <c r="O60" s="51" t="str">
        <f>IF(_xll.qlIMMIsIMMcode(_xll.qlIMMNextCode(O59,FALSE)),_xll.qlIMMNextCode(_xll.qlIMMNextCode(O59,FALSE),FALSE),_xll.qlIMMNextCode(O59,FALSE))</f>
        <v>X5</v>
      </c>
      <c r="P60" s="51" t="str">
        <f t="shared" si="10"/>
        <v>GBPFUT3MX5_Quote</v>
      </c>
      <c r="Q60" s="51" t="str">
        <f t="shared" si="11"/>
        <v>GBPFUT3MX5ConvAdj_Quote</v>
      </c>
      <c r="R60" s="121">
        <f>_xll.qlInterestRateIndexFixingDate(Index3M,S60)</f>
        <v>42326</v>
      </c>
      <c r="S60" s="121">
        <f>_xll.qlIMMdate(O60)</f>
        <v>42326</v>
      </c>
      <c r="T60" s="121">
        <f>_xll.qlInterestRateIndexMaturity(Index3M,S60)</f>
        <v>42418</v>
      </c>
      <c r="U60" s="126">
        <f ca="1">_xll.qlIndexFixing(Index3M,R60,TRUE,_xll.ohTrigger(Trigger,Trigger3M,InterestRatesTrigger))</f>
        <v>5.988395456018313E-3</v>
      </c>
      <c r="V60" s="126">
        <f ca="1">(100-_xll.qlQuoteValue(P60,_xll.ohTrigger(Trigger,Trigger3M,InterestRatesTrigger)))/100-_xll.qlQuoteValue(Q60,_xll.ohTrigger(Trigger,Trigger3M,InterestRatesTrigger))</f>
        <v>0.99999695876609862</v>
      </c>
      <c r="W60" s="51" t="b">
        <f t="shared" ca="1" si="12"/>
        <v>1</v>
      </c>
      <c r="X60" s="146">
        <f t="shared" ca="1" si="9"/>
        <v>-9940.0856331008035</v>
      </c>
      <c r="Y60" s="51" t="b">
        <f ca="1">ABS(X60/10000)&lt;=ABS('General Settings'!$D$26)</f>
        <v>0</v>
      </c>
      <c r="AA60" s="104" t="s">
        <v>103</v>
      </c>
      <c r="AC60" s="103" t="s">
        <v>108</v>
      </c>
      <c r="AD60" s="103" t="s">
        <v>109</v>
      </c>
      <c r="AE60" s="104" t="s">
        <v>110</v>
      </c>
      <c r="AG60" s="156" t="e">
        <f>NA()</f>
        <v>#N/A</v>
      </c>
    </row>
    <row r="61" spans="12:33" x14ac:dyDescent="0.2">
      <c r="L61" s="62"/>
      <c r="M61" s="50" t="s">
        <v>60</v>
      </c>
      <c r="N61" s="50"/>
      <c r="O61" s="50" t="s">
        <v>32</v>
      </c>
      <c r="P61" s="50" t="str">
        <f t="shared" ref="P61:P66" si="13">Currency&amp;"AM3L"&amp;O61&amp;QuoteSuffix</f>
        <v>GBPAM3L6M_Quote</v>
      </c>
      <c r="Q61" s="122"/>
      <c r="R61" s="120">
        <f t="shared" ref="R61:R66" si="14">EvaluationDate</f>
        <v>42276</v>
      </c>
      <c r="S61" s="120">
        <f>_xll.qlInterestRateIndexValueDate(AA61,R61)</f>
        <v>42276</v>
      </c>
      <c r="T61" s="120">
        <f>_xll.qlInterestRateIndexMaturity(AA61,S61)</f>
        <v>42458</v>
      </c>
      <c r="U61" s="125">
        <f ca="1">_xll.qlIndexFixing(AA61,R61,TRUE,_xll.ohTrigger(Trigger,Trigger3M,InterestRatesTrigger))</f>
        <v>5.8790481250296572E-3</v>
      </c>
      <c r="V61" s="125">
        <f ca="1">_xll.qlQuoteValue(P61,_xll.ohTrigger(Trigger,Trigger3M,InterestRatesTrigger))</f>
        <v>5.9800000000000001E-3</v>
      </c>
      <c r="W61" s="50" t="b">
        <f t="shared" ca="1" si="12"/>
        <v>1</v>
      </c>
      <c r="X61" s="143">
        <f t="shared" ca="1" si="9"/>
        <v>-1.0095187497034288</v>
      </c>
      <c r="Y61" s="50" t="b">
        <f ca="1">ABS(X61/10000)&lt;=ABS('General Settings'!$D$27)</f>
        <v>1</v>
      </c>
      <c r="AA61" s="93" t="str">
        <f>_xll.qlSwapIndex(,,O61,SettlementDays,Currency,Calendar,ShortFixedLegTenor,ShortFixedLegBDC,ShortFixedLegDayCounter,Index3M,DiscountingCurve,Permanent,Trigger,ObjectOverwrite)</f>
        <v>obj_004d3#0001</v>
      </c>
      <c r="AC61" s="200" t="s">
        <v>33</v>
      </c>
      <c r="AD61" s="200" t="s">
        <v>112</v>
      </c>
      <c r="AE61" s="101" t="s">
        <v>102</v>
      </c>
    </row>
    <row r="62" spans="12:33" x14ac:dyDescent="0.2">
      <c r="M62" s="50" t="s">
        <v>60</v>
      </c>
      <c r="N62" s="50"/>
      <c r="O62" s="50" t="s">
        <v>68</v>
      </c>
      <c r="P62" s="50" t="str">
        <f t="shared" si="13"/>
        <v>GBPAM3L9M_Quote</v>
      </c>
      <c r="Q62" s="122"/>
      <c r="R62" s="120">
        <f t="shared" si="14"/>
        <v>42276</v>
      </c>
      <c r="S62" s="120">
        <f>_xll.qlInterestRateIndexValueDate(AA62,R62)</f>
        <v>42276</v>
      </c>
      <c r="T62" s="120">
        <f>_xll.qlInterestRateIndexMaturity(AA62,S62)</f>
        <v>42550</v>
      </c>
      <c r="U62" s="125">
        <f ca="1">_xll.qlIndexFixing(AA62,R62,TRUE,_xll.ohTrigger(Trigger,Trigger3M,InterestRatesTrigger))</f>
        <v>6.1058987406126565E-3</v>
      </c>
      <c r="V62" s="125">
        <f ca="1">_xll.qlQuoteValue(P62,_xll.ohTrigger(Trigger,Trigger3M,InterestRatesTrigger))</f>
        <v>6.1999999999999998E-3</v>
      </c>
      <c r="W62" s="50" t="b">
        <f t="shared" ca="1" si="12"/>
        <v>1</v>
      </c>
      <c r="X62" s="143">
        <f t="shared" ca="1" si="9"/>
        <v>-0.94101259387343283</v>
      </c>
      <c r="Y62" s="50" t="b">
        <f ca="1">ABS(X62/10000)&lt;=ABS('General Settings'!$D$27)</f>
        <v>1</v>
      </c>
      <c r="AA62" s="94" t="str">
        <f>_xll.qlSwapIndex(,,O62,SettlementDays,Currency,Calendar,ShortFixedLegTenor,ShortFixedLegBDC,ShortFixedLegDayCounter,Index3M,DiscountingCurve,Permanent,Trigger,ObjectOverwrite)</f>
        <v>obj_004c8#0001</v>
      </c>
    </row>
    <row r="63" spans="12:33" x14ac:dyDescent="0.2">
      <c r="M63" s="50" t="s">
        <v>60</v>
      </c>
      <c r="N63" s="50"/>
      <c r="O63" s="50" t="s">
        <v>33</v>
      </c>
      <c r="P63" s="50" t="str">
        <f t="shared" si="13"/>
        <v>GBPAM3L1Y_Quote</v>
      </c>
      <c r="Q63" s="122"/>
      <c r="R63" s="120">
        <f t="shared" si="14"/>
        <v>42276</v>
      </c>
      <c r="S63" s="120">
        <f>_xll.qlInterestRateIndexValueDate(AA63,R63)</f>
        <v>42276</v>
      </c>
      <c r="T63" s="120">
        <f>_xll.qlInterestRateIndexMaturity(AA63,S63)</f>
        <v>42642</v>
      </c>
      <c r="U63" s="125">
        <f ca="1">_xll.qlIndexFixing(AA63,R63,TRUE,_xll.ohTrigger(Trigger,Trigger3M,InterestRatesTrigger))</f>
        <v>6.3993727765627607E-3</v>
      </c>
      <c r="V63" s="125">
        <f ca="1">_xll.qlQuoteValue(P63,_xll.ohTrigger(Trigger,Trigger3M,InterestRatesTrigger))</f>
        <v>6.5000000000000006E-3</v>
      </c>
      <c r="W63" s="50" t="b">
        <f t="shared" ca="1" si="12"/>
        <v>1</v>
      </c>
      <c r="X63" s="143">
        <f t="shared" ca="1" si="9"/>
        <v>-1.0062722343723989</v>
      </c>
      <c r="Y63" s="50" t="b">
        <f ca="1">ABS(X63/10000)&lt;=ABS('General Settings'!$D$27)</f>
        <v>1</v>
      </c>
      <c r="AA63" s="94" t="str">
        <f>_xll.qlSwapIndex(,,O63,SettlementDays,Currency,Calendar,ShortFixedLegTenor,ShortFixedLegBDC,ShortFixedLegDayCounter,Index3M,DiscountingCurve,Permanent,Trigger,ObjectOverwrite)</f>
        <v>obj_004a6#0001</v>
      </c>
    </row>
    <row r="64" spans="12:33" x14ac:dyDescent="0.2">
      <c r="M64" s="50" t="s">
        <v>60</v>
      </c>
      <c r="N64" s="50"/>
      <c r="O64" s="50" t="s">
        <v>73</v>
      </c>
      <c r="P64" s="50" t="str">
        <f t="shared" si="13"/>
        <v>GBPAM3L15M_Quote</v>
      </c>
      <c r="Q64" s="122"/>
      <c r="R64" s="120">
        <f t="shared" si="14"/>
        <v>42276</v>
      </c>
      <c r="S64" s="120">
        <f>_xll.qlInterestRateIndexValueDate(AA64,R64)</f>
        <v>42276</v>
      </c>
      <c r="T64" s="120">
        <f>_xll.qlInterestRateIndexMaturity(AA64,S64)</f>
        <v>42733</v>
      </c>
      <c r="U64" s="125">
        <f ca="1">_xll.qlIndexFixing(AA64,R64,TRUE,_xll.ohTrigger(Trigger,Trigger3M,InterestRatesTrigger))</f>
        <v>6.7580086779735335E-3</v>
      </c>
      <c r="V64" s="125">
        <f ca="1">_xll.qlQuoteValue(P64,_xll.ohTrigger(Trigger,Trigger3M,InterestRatesTrigger))</f>
        <v>6.8500000000000002E-3</v>
      </c>
      <c r="W64" s="50" t="b">
        <f t="shared" ca="1" si="12"/>
        <v>1</v>
      </c>
      <c r="X64" s="143">
        <f t="shared" ca="1" si="9"/>
        <v>-0.91991322026466726</v>
      </c>
      <c r="Y64" s="50" t="b">
        <f ca="1">ABS(X64/10000)&lt;=ABS('General Settings'!$D$27)</f>
        <v>1</v>
      </c>
      <c r="AA64" s="94" t="str">
        <f>_xll.qlSwapIndex(,,O64,SettlementDays,Currency,Calendar,ShortFixedLegTenor,ShortFixedLegBDC,ShortFixedLegDayCounter,Index3M,DiscountingCurve,Permanent,Trigger,ObjectOverwrite)</f>
        <v>obj_0049c#0001</v>
      </c>
    </row>
    <row r="65" spans="10:31" x14ac:dyDescent="0.2">
      <c r="M65" s="50" t="s">
        <v>60</v>
      </c>
      <c r="N65" s="50"/>
      <c r="O65" s="50" t="s">
        <v>76</v>
      </c>
      <c r="P65" s="50" t="str">
        <f t="shared" si="13"/>
        <v>GBPAM3L18M_Quote</v>
      </c>
      <c r="Q65" s="122"/>
      <c r="R65" s="120">
        <f t="shared" si="14"/>
        <v>42276</v>
      </c>
      <c r="S65" s="120">
        <f>_xll.qlInterestRateIndexValueDate(AA65,R65)</f>
        <v>42276</v>
      </c>
      <c r="T65" s="120">
        <f>_xll.qlInterestRateIndexMaturity(AA65,S65)</f>
        <v>42823</v>
      </c>
      <c r="U65" s="125">
        <f ca="1">_xll.qlIndexFixing(AA65,R65,TRUE,_xll.ohTrigger(Trigger,Trigger3M,InterestRatesTrigger))</f>
        <v>7.1880566574269245E-3</v>
      </c>
      <c r="V65" s="125">
        <f ca="1">_xll.qlQuoteValue(P65,_xll.ohTrigger(Trigger,Trigger3M,InterestRatesTrigger))</f>
        <v>7.28E-3</v>
      </c>
      <c r="W65" s="50" t="b">
        <f t="shared" ca="1" si="12"/>
        <v>1</v>
      </c>
      <c r="X65" s="143">
        <f t="shared" ca="1" si="9"/>
        <v>-0.91943342573075526</v>
      </c>
      <c r="Y65" s="50" t="b">
        <f ca="1">ABS(X65/10000)&lt;=ABS('General Settings'!$D$27)</f>
        <v>1</v>
      </c>
      <c r="AA65" s="94" t="str">
        <f>_xll.qlSwapIndex(,,O65,SettlementDays,Currency,Calendar,ShortFixedLegTenor,ShortFixedLegBDC,ShortFixedLegDayCounter,Index3M,DiscountingCurve,Permanent,Trigger,ObjectOverwrite)</f>
        <v>obj_0048d#0001</v>
      </c>
    </row>
    <row r="66" spans="10:31" x14ac:dyDescent="0.2">
      <c r="M66" s="50" t="s">
        <v>60</v>
      </c>
      <c r="N66" s="50"/>
      <c r="O66" s="50" t="s">
        <v>79</v>
      </c>
      <c r="P66" s="50" t="str">
        <f t="shared" si="13"/>
        <v>GBPAM3L21M_Quote</v>
      </c>
      <c r="Q66" s="122"/>
      <c r="R66" s="120">
        <f t="shared" si="14"/>
        <v>42276</v>
      </c>
      <c r="S66" s="120">
        <f>_xll.qlInterestRateIndexValueDate(AA66,R66)</f>
        <v>42276</v>
      </c>
      <c r="T66" s="120">
        <f>_xll.qlInterestRateIndexMaturity(AA66,S66)</f>
        <v>42915</v>
      </c>
      <c r="U66" s="125">
        <f ca="1">_xll.qlIndexFixing(AA66,R66,TRUE,_xll.ohTrigger(Trigger,Trigger3M,InterestRatesTrigger))</f>
        <v>7.6524784450328282E-3</v>
      </c>
      <c r="V66" s="125" t="e">
        <f ca="1">_xll.qlQuoteValue(P66,_xll.ohTrigger(Trigger,Trigger3M,InterestRatesTrigger))</f>
        <v>#NUM!</v>
      </c>
      <c r="W66" s="50" t="b">
        <f t="shared" ca="1" si="12"/>
        <v>0</v>
      </c>
      <c r="X66" s="143" t="e">
        <f t="shared" ca="1" si="9"/>
        <v>#NUM!</v>
      </c>
      <c r="Y66" s="50" t="e">
        <f ca="1">ABS(X66/10000)&lt;=ABS('General Settings'!$D$27)</f>
        <v>#NUM!</v>
      </c>
      <c r="AA66" s="95" t="str">
        <f>_xll.qlSwapIndex(,,O66,SettlementDays,Currency,Calendar,ShortFixedLegTenor,ShortFixedLegBDC,ShortFixedLegDayCounter,Index3M,DiscountingCurve,Permanent,Trigger,ObjectOverwrite)</f>
        <v>obj_004d6#0001</v>
      </c>
      <c r="AC66" s="103" t="s">
        <v>108</v>
      </c>
      <c r="AD66" s="103" t="s">
        <v>109</v>
      </c>
      <c r="AE66" s="104" t="s">
        <v>110</v>
      </c>
    </row>
    <row r="67" spans="10:31" x14ac:dyDescent="0.2">
      <c r="M67" s="52" t="s">
        <v>60</v>
      </c>
      <c r="N67" s="52"/>
      <c r="O67" s="52" t="s">
        <v>33</v>
      </c>
      <c r="P67" s="52" t="str">
        <f t="shared" ref="P67:P103" si="15">Currency&amp;"SM3L"&amp;O67&amp;QuoteSuffix</f>
        <v>GBPSM3L1Y_Quote</v>
      </c>
      <c r="Q67" s="123"/>
      <c r="R67" s="131">
        <f t="shared" ref="R67:R103" si="16">EvaluationDate</f>
        <v>42276</v>
      </c>
      <c r="S67" s="131">
        <f>_xll.qlInterestRateIndexValueDate(AA67,R67)</f>
        <v>42276</v>
      </c>
      <c r="T67" s="131">
        <f>_xll.qlInterestRateIndexMaturity(AA67,S67)</f>
        <v>42642</v>
      </c>
      <c r="U67" s="130">
        <f ca="1">_xll.qlIndexFixing(AA67,R67,TRUE,_xll.ohTrigger(Trigger,Trigger3M,InterestRatesTrigger))</f>
        <v>6.4790859636864291E-3</v>
      </c>
      <c r="V67" s="130">
        <f ca="1">_xll.qlQuoteValue(P67,_xll.ohTrigger(Trigger,Trigger3M,InterestRatesTrigger))</f>
        <v>6.4900000000000001E-3</v>
      </c>
      <c r="W67" s="52" t="b">
        <f t="shared" ref="W67:W93" ca="1" si="17">NOT(ISERROR(V67))</f>
        <v>1</v>
      </c>
      <c r="X67" s="147">
        <f t="shared" ref="X67:X81" ca="1" si="18">(U67-V67)*10000</f>
        <v>-0.10914036313570963</v>
      </c>
      <c r="Y67" s="52" t="b">
        <f ca="1"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obj_004d2#0001</v>
      </c>
      <c r="AC67" s="200" t="s">
        <v>32</v>
      </c>
      <c r="AD67" s="200" t="s">
        <v>112</v>
      </c>
      <c r="AE67" s="101" t="s">
        <v>158</v>
      </c>
    </row>
    <row r="68" spans="10:31" x14ac:dyDescent="0.2">
      <c r="M68" s="50" t="s">
        <v>60</v>
      </c>
      <c r="N68" s="50"/>
      <c r="O68" s="50" t="s">
        <v>73</v>
      </c>
      <c r="P68" s="50" t="str">
        <f t="shared" si="15"/>
        <v>GBPSM3L15M_Quote</v>
      </c>
      <c r="Q68" s="122"/>
      <c r="R68" s="120">
        <f t="shared" si="16"/>
        <v>42276</v>
      </c>
      <c r="S68" s="120">
        <f>_xll.qlInterestRateIndexValueDate(AA68,R68)</f>
        <v>42276</v>
      </c>
      <c r="T68" s="120">
        <f>_xll.qlInterestRateIndexMaturity(AA68,S68)</f>
        <v>42733</v>
      </c>
      <c r="U68" s="125">
        <f ca="1">_xll.qlIndexFixing(AA68,R68,TRUE,_xll.ohTrigger(Trigger,Trigger3M,InterestRatesTrigger))</f>
        <v>6.8431770697168735E-3</v>
      </c>
      <c r="V68" s="125" t="e">
        <f ca="1">_xll.qlQuoteValue(P68,_xll.ohTrigger(Trigger,Trigger3M,InterestRatesTrigger))</f>
        <v>#NUM!</v>
      </c>
      <c r="W68" s="50" t="b">
        <f t="shared" ca="1" si="17"/>
        <v>0</v>
      </c>
      <c r="X68" s="143" t="e">
        <f t="shared" ca="1" si="18"/>
        <v>#NUM!</v>
      </c>
      <c r="Y68" s="50" t="e">
        <f ca="1">ABS(X68/10000)&lt;=ABS('General Settings'!$D$28)</f>
        <v>#NUM!</v>
      </c>
      <c r="AA68" s="50" t="str">
        <f>_xll.qlSwapIndex(,,O68,SettlementDays,Currency,Calendar,FixedLegTenor,FixedLegBDC,FixedLegDayCounter,Index3M,DiscountingCurve,Permanent,Trigger,ObjectOverwrite)</f>
        <v>obj_004bf#0001</v>
      </c>
    </row>
    <row r="69" spans="10:31" x14ac:dyDescent="0.2">
      <c r="M69" s="50" t="s">
        <v>60</v>
      </c>
      <c r="N69" s="50"/>
      <c r="O69" s="50" t="s">
        <v>76</v>
      </c>
      <c r="P69" s="50" t="str">
        <f t="shared" si="15"/>
        <v>GBPSM3L18M_Quote</v>
      </c>
      <c r="Q69" s="122"/>
      <c r="R69" s="120">
        <f t="shared" si="16"/>
        <v>42276</v>
      </c>
      <c r="S69" s="120">
        <f>_xll.qlInterestRateIndexValueDate(AA69,R69)</f>
        <v>42276</v>
      </c>
      <c r="T69" s="120">
        <f>_xll.qlInterestRateIndexMaturity(AA69,S69)</f>
        <v>42823</v>
      </c>
      <c r="U69" s="125">
        <f ca="1">_xll.qlIndexFixing(AA69,R69,TRUE,_xll.ohTrigger(Trigger,Trigger3M,InterestRatesTrigger))</f>
        <v>7.2792097020693142E-3</v>
      </c>
      <c r="V69" s="125" t="e">
        <f ca="1">_xll.qlQuoteValue(P69,_xll.ohTrigger(Trigger,Trigger3M,InterestRatesTrigger))</f>
        <v>#NUM!</v>
      </c>
      <c r="W69" s="50" t="b">
        <f t="shared" ca="1" si="17"/>
        <v>0</v>
      </c>
      <c r="X69" s="143" t="e">
        <f t="shared" ca="1" si="18"/>
        <v>#NUM!</v>
      </c>
      <c r="Y69" s="50" t="e">
        <f ca="1">ABS(X69/10000)&lt;=ABS('General Settings'!$D$28)</f>
        <v>#NUM!</v>
      </c>
      <c r="AA69" s="50" t="str">
        <f>_xll.qlSwapIndex(,,O69,SettlementDays,Currency,Calendar,FixedLegTenor,FixedLegBDC,FixedLegDayCounter,Index3M,DiscountingCurve,Permanent,Trigger,ObjectOverwrite)</f>
        <v>obj_004af#0001</v>
      </c>
    </row>
    <row r="70" spans="10:31" x14ac:dyDescent="0.2">
      <c r="M70" s="50" t="s">
        <v>60</v>
      </c>
      <c r="N70" s="50"/>
      <c r="O70" s="50" t="s">
        <v>79</v>
      </c>
      <c r="P70" s="50" t="str">
        <f t="shared" si="15"/>
        <v>GBPSM3L21M_Quote</v>
      </c>
      <c r="Q70" s="122"/>
      <c r="R70" s="120">
        <f t="shared" si="16"/>
        <v>42276</v>
      </c>
      <c r="S70" s="120">
        <f>_xll.qlInterestRateIndexValueDate(AA70,R70)</f>
        <v>42276</v>
      </c>
      <c r="T70" s="120">
        <f>_xll.qlInterestRateIndexMaturity(AA70,S70)</f>
        <v>42915</v>
      </c>
      <c r="U70" s="125">
        <f ca="1">_xll.qlIndexFixing(AA70,R70,TRUE,_xll.ohTrigger(Trigger,Trigger3M,InterestRatesTrigger))</f>
        <v>7.7469524535503809E-3</v>
      </c>
      <c r="V70" s="125" t="e">
        <f ca="1">_xll.qlQuoteValue(P70,_xll.ohTrigger(Trigger,Trigger3M,InterestRatesTrigger))</f>
        <v>#NUM!</v>
      </c>
      <c r="W70" s="50" t="b">
        <f t="shared" ca="1" si="17"/>
        <v>0</v>
      </c>
      <c r="X70" s="143" t="e">
        <f t="shared" ca="1" si="18"/>
        <v>#NUM!</v>
      </c>
      <c r="Y70" s="50" t="e">
        <f ca="1">ABS(X70/10000)&lt;=ABS('General Settings'!$D$28)</f>
        <v>#NUM!</v>
      </c>
      <c r="AA70" s="50" t="str">
        <f>_xll.qlSwapIndex(,,O70,SettlementDays,Currency,Calendar,FixedLegTenor,FixedLegBDC,FixedLegDayCounter,Index3M,DiscountingCurve,Permanent,Trigger,ObjectOverwrite)</f>
        <v>obj_00494#0001</v>
      </c>
    </row>
    <row r="71" spans="10:31" x14ac:dyDescent="0.2">
      <c r="J71" s="62"/>
      <c r="K71" s="62"/>
      <c r="M71" s="50" t="s">
        <v>60</v>
      </c>
      <c r="N71" s="50"/>
      <c r="O71" s="50" t="s">
        <v>82</v>
      </c>
      <c r="P71" s="50" t="str">
        <f t="shared" si="15"/>
        <v>GBPSM3L2Y_Quote</v>
      </c>
      <c r="Q71" s="122"/>
      <c r="R71" s="120">
        <f t="shared" si="16"/>
        <v>42276</v>
      </c>
      <c r="S71" s="120">
        <f>_xll.qlInterestRateIndexValueDate(AA71,R71)</f>
        <v>42276</v>
      </c>
      <c r="T71" s="120">
        <f>_xll.qlInterestRateIndexMaturity(AA71,S71)</f>
        <v>43007</v>
      </c>
      <c r="U71" s="125">
        <f ca="1">_xll.qlIndexFixing(AA71,R71,TRUE,_xll.ohTrigger(Trigger,Trigger3M,InterestRatesTrigger))</f>
        <v>8.2352882934190914E-3</v>
      </c>
      <c r="V71" s="125">
        <f ca="1">_xll.qlQuoteValue(P71,_xll.ohTrigger(Trigger,Trigger3M,InterestRatesTrigger))</f>
        <v>8.2100000000000003E-3</v>
      </c>
      <c r="W71" s="50" t="b">
        <f t="shared" ca="1" si="17"/>
        <v>1</v>
      </c>
      <c r="X71" s="143">
        <f t="shared" ca="1" si="18"/>
        <v>0.25288293419091157</v>
      </c>
      <c r="Y71" s="50" t="b">
        <f ca="1"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obj_00492#0001</v>
      </c>
    </row>
    <row r="72" spans="10:31" x14ac:dyDescent="0.2">
      <c r="M72" s="110" t="s">
        <v>60</v>
      </c>
      <c r="N72" s="110"/>
      <c r="O72" s="110" t="s">
        <v>83</v>
      </c>
      <c r="P72" s="110" t="str">
        <f t="shared" si="15"/>
        <v>GBPSM3L3Y_Quote</v>
      </c>
      <c r="Q72" s="122"/>
      <c r="R72" s="111">
        <f t="shared" si="16"/>
        <v>42276</v>
      </c>
      <c r="S72" s="111">
        <f>_xll.qlInterestRateIndexValueDate(AA72,R72)</f>
        <v>42276</v>
      </c>
      <c r="T72" s="111">
        <f>_xll.qlInterestRateIndexMaturity(AA72,S72)</f>
        <v>43371</v>
      </c>
      <c r="U72" s="112">
        <f ca="1">_xll.qlIndexFixing(AA72,R72,TRUE,_xll.ohTrigger(Trigger,Trigger3M,InterestRatesTrigger))</f>
        <v>1.0000000000137725E-2</v>
      </c>
      <c r="V72" s="112">
        <f ca="1">_xll.qlQuoteValue(P72,_xll.ohTrigger(Trigger,Trigger3M,InterestRatesTrigger))</f>
        <v>0.01</v>
      </c>
      <c r="W72" s="110" t="b">
        <f t="shared" ca="1" si="17"/>
        <v>1</v>
      </c>
      <c r="X72" s="145">
        <f t="shared" ca="1" si="18"/>
        <v>1.3772490092822665E-9</v>
      </c>
      <c r="Y72" s="50" t="b">
        <f ca="1"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obj_004e3#0001</v>
      </c>
    </row>
    <row r="73" spans="10:31" x14ac:dyDescent="0.2">
      <c r="M73" s="110" t="s">
        <v>60</v>
      </c>
      <c r="N73" s="110"/>
      <c r="O73" s="110" t="s">
        <v>84</v>
      </c>
      <c r="P73" s="110" t="str">
        <f t="shared" si="15"/>
        <v>GBPSM3L4Y_Quote</v>
      </c>
      <c r="Q73" s="122"/>
      <c r="R73" s="111">
        <f t="shared" si="16"/>
        <v>42276</v>
      </c>
      <c r="S73" s="111">
        <f>_xll.qlInterestRateIndexValueDate(AA73,R73)</f>
        <v>42276</v>
      </c>
      <c r="T73" s="111">
        <f>_xll.qlInterestRateIndexMaturity(AA73,S73)</f>
        <v>43738</v>
      </c>
      <c r="U73" s="112">
        <f ca="1">_xll.qlIndexFixing(AA73,R73,TRUE,_xll.ohTrigger(Trigger,Trigger3M,InterestRatesTrigger))</f>
        <v>1.1660000000151789E-2</v>
      </c>
      <c r="V73" s="112">
        <f ca="1">_xll.qlQuoteValue(P73,_xll.ohTrigger(Trigger,Trigger3M,InterestRatesTrigger))</f>
        <v>1.1659999999999998E-2</v>
      </c>
      <c r="W73" s="110" t="b">
        <f t="shared" ca="1" si="17"/>
        <v>1</v>
      </c>
      <c r="X73" s="145">
        <f t="shared" ca="1" si="18"/>
        <v>1.517900388714466E-9</v>
      </c>
      <c r="Y73" s="50" t="b">
        <f ca="1"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obj_004c6#0001</v>
      </c>
    </row>
    <row r="74" spans="10:31" x14ac:dyDescent="0.2">
      <c r="M74" s="110" t="s">
        <v>60</v>
      </c>
      <c r="N74" s="110"/>
      <c r="O74" s="110" t="s">
        <v>85</v>
      </c>
      <c r="P74" s="110" t="str">
        <f t="shared" si="15"/>
        <v>GBPSM3L5Y_Quote</v>
      </c>
      <c r="Q74" s="122"/>
      <c r="R74" s="111">
        <f t="shared" si="16"/>
        <v>42276</v>
      </c>
      <c r="S74" s="111">
        <f>_xll.qlInterestRateIndexValueDate(AA74,R74)</f>
        <v>42276</v>
      </c>
      <c r="T74" s="111">
        <f>_xll.qlInterestRateIndexMaturity(AA74,S74)</f>
        <v>44103</v>
      </c>
      <c r="U74" s="112">
        <f ca="1">_xll.qlIndexFixing(AA74,R74,TRUE,_xll.ohTrigger(Trigger,Trigger3M,InterestRatesTrigger))</f>
        <v>1.3040000000149574E-2</v>
      </c>
      <c r="V74" s="112">
        <f ca="1">_xll.qlQuoteValue(P74,_xll.ohTrigger(Trigger,Trigger3M,InterestRatesTrigger))</f>
        <v>1.3039999999999998E-2</v>
      </c>
      <c r="W74" s="110" t="b">
        <f t="shared" ca="1" si="17"/>
        <v>1</v>
      </c>
      <c r="X74" s="145">
        <f t="shared" ca="1" si="18"/>
        <v>1.4957653171610019E-9</v>
      </c>
      <c r="Y74" s="50" t="b">
        <f ca="1"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obj_00491#0001</v>
      </c>
    </row>
    <row r="75" spans="10:31" x14ac:dyDescent="0.2">
      <c r="M75" s="110" t="s">
        <v>60</v>
      </c>
      <c r="N75" s="110"/>
      <c r="O75" s="110" t="s">
        <v>86</v>
      </c>
      <c r="P75" s="110" t="str">
        <f t="shared" si="15"/>
        <v>GBPSM3L6Y_Quote</v>
      </c>
      <c r="Q75" s="122"/>
      <c r="R75" s="111">
        <f t="shared" si="16"/>
        <v>42276</v>
      </c>
      <c r="S75" s="111">
        <f>_xll.qlInterestRateIndexValueDate(AA75,R75)</f>
        <v>42276</v>
      </c>
      <c r="T75" s="111">
        <f>_xll.qlInterestRateIndexMaturity(AA75,S75)</f>
        <v>44468</v>
      </c>
      <c r="U75" s="112">
        <f ca="1">_xll.qlIndexFixing(AA75,R75,TRUE,_xll.ohTrigger(Trigger,Trigger3M,InterestRatesTrigger))</f>
        <v>1.4180000000140207E-2</v>
      </c>
      <c r="V75" s="112">
        <f ca="1">_xll.qlQuoteValue(P75,_xll.ohTrigger(Trigger,Trigger3M,InterestRatesTrigger))</f>
        <v>1.4180000000000002E-2</v>
      </c>
      <c r="W75" s="110" t="b">
        <f t="shared" ca="1" si="17"/>
        <v>1</v>
      </c>
      <c r="X75" s="145">
        <f t="shared" ca="1" si="18"/>
        <v>1.4020555549887348E-9</v>
      </c>
      <c r="Y75" s="50" t="b">
        <f ca="1"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obj_004da#0001</v>
      </c>
    </row>
    <row r="76" spans="10:31" x14ac:dyDescent="0.2">
      <c r="M76" s="110" t="s">
        <v>60</v>
      </c>
      <c r="N76" s="110"/>
      <c r="O76" s="110" t="s">
        <v>87</v>
      </c>
      <c r="P76" s="110" t="str">
        <f t="shared" si="15"/>
        <v>GBPSM3L7Y_Quote</v>
      </c>
      <c r="Q76" s="122"/>
      <c r="R76" s="111">
        <f t="shared" si="16"/>
        <v>42276</v>
      </c>
      <c r="S76" s="111">
        <f>_xll.qlInterestRateIndexValueDate(AA76,R76)</f>
        <v>42276</v>
      </c>
      <c r="T76" s="111">
        <f>_xll.qlInterestRateIndexMaturity(AA76,S76)</f>
        <v>44833</v>
      </c>
      <c r="U76" s="112">
        <f ca="1">_xll.qlIndexFixing(AA76,R76,TRUE,_xll.ohTrigger(Trigger,Trigger3M,InterestRatesTrigger))</f>
        <v>1.5120000000123559E-2</v>
      </c>
      <c r="V76" s="112">
        <f ca="1">_xll.qlQuoteValue(P76,_xll.ohTrigger(Trigger,Trigger3M,InterestRatesTrigger))</f>
        <v>1.512E-2</v>
      </c>
      <c r="W76" s="110" t="b">
        <f t="shared" ca="1" si="17"/>
        <v>1</v>
      </c>
      <c r="X76" s="145">
        <f t="shared" ca="1" si="18"/>
        <v>1.2355914902340004E-9</v>
      </c>
      <c r="Y76" s="50" t="b">
        <f ca="1">ABS(X76/10000)&lt;=ABS('General Settings'!$D$28)</f>
        <v>1</v>
      </c>
      <c r="AA76" s="50" t="str">
        <f>_xll.qlSwapIndex(,,O76,SettlementDays,Currency,Calendar,FixedLegTenor,FixedLegBDC,FixedLegDayCounter,Index3M,DiscountingCurve,Permanent,Trigger,ObjectOverwrite)</f>
        <v>obj_004e8#0001</v>
      </c>
    </row>
    <row r="77" spans="10:31" x14ac:dyDescent="0.2">
      <c r="M77" s="110" t="s">
        <v>60</v>
      </c>
      <c r="N77" s="110"/>
      <c r="O77" s="110" t="s">
        <v>88</v>
      </c>
      <c r="P77" s="110" t="str">
        <f t="shared" si="15"/>
        <v>GBPSM3L8Y_Quote</v>
      </c>
      <c r="Q77" s="122"/>
      <c r="R77" s="111">
        <f t="shared" si="16"/>
        <v>42276</v>
      </c>
      <c r="S77" s="111">
        <f>_xll.qlInterestRateIndexValueDate(AA77,R77)</f>
        <v>42276</v>
      </c>
      <c r="T77" s="111">
        <f>_xll.qlInterestRateIndexMaturity(AA77,S77)</f>
        <v>45198</v>
      </c>
      <c r="U77" s="112">
        <f ca="1">_xll.qlIndexFixing(AA77,R77,TRUE,_xll.ohTrigger(Trigger,Trigger3M,InterestRatesTrigger))</f>
        <v>1.5890000000126841E-2</v>
      </c>
      <c r="V77" s="112">
        <f ca="1">_xll.qlQuoteValue(P77,_xll.ohTrigger(Trigger,Trigger3M,InterestRatesTrigger))</f>
        <v>1.5890000000000001E-2</v>
      </c>
      <c r="W77" s="110" t="b">
        <f t="shared" ca="1" si="17"/>
        <v>1</v>
      </c>
      <c r="X77" s="145">
        <f t="shared" ca="1" si="18"/>
        <v>1.2683951111647218E-9</v>
      </c>
      <c r="Y77" s="50" t="b">
        <f ca="1">ABS(X77/10000)&lt;=ABS('General Settings'!$D$28)</f>
        <v>1</v>
      </c>
      <c r="AA77" s="50" t="str">
        <f>_xll.qlSwapIndex(,,O77,SettlementDays,Currency,Calendar,FixedLegTenor,FixedLegBDC,FixedLegDayCounter,Index3M,DiscountingCurve,Permanent,Trigger,ObjectOverwrite)</f>
        <v>obj_004d4#0001</v>
      </c>
    </row>
    <row r="78" spans="10:31" x14ac:dyDescent="0.2">
      <c r="M78" s="110" t="s">
        <v>60</v>
      </c>
      <c r="N78" s="110"/>
      <c r="O78" s="110" t="s">
        <v>89</v>
      </c>
      <c r="P78" s="110" t="str">
        <f t="shared" si="15"/>
        <v>GBPSM3L9Y_Quote</v>
      </c>
      <c r="Q78" s="122"/>
      <c r="R78" s="111">
        <f t="shared" si="16"/>
        <v>42276</v>
      </c>
      <c r="S78" s="111">
        <f>_xll.qlInterestRateIndexValueDate(AA78,R78)</f>
        <v>42276</v>
      </c>
      <c r="T78" s="111">
        <f>_xll.qlInterestRateIndexMaturity(AA78,S78)</f>
        <v>45565</v>
      </c>
      <c r="U78" s="112">
        <f ca="1">_xll.qlIndexFixing(AA78,R78,TRUE,_xll.ohTrigger(Trigger,Trigger3M,InterestRatesTrigger))</f>
        <v>1.6560000000045098E-2</v>
      </c>
      <c r="V78" s="112">
        <f ca="1">_xll.qlQuoteValue(P78,_xll.ohTrigger(Trigger,Trigger3M,InterestRatesTrigger))</f>
        <v>1.6560000000000002E-2</v>
      </c>
      <c r="W78" s="110" t="b">
        <f t="shared" ca="1" si="17"/>
        <v>1</v>
      </c>
      <c r="X78" s="145">
        <f t="shared" ca="1" si="18"/>
        <v>4.5095871481493077E-10</v>
      </c>
      <c r="Y78" s="50" t="b">
        <f ca="1"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obj_004df#0001</v>
      </c>
    </row>
    <row r="79" spans="10:31" x14ac:dyDescent="0.2">
      <c r="M79" s="110" t="s">
        <v>60</v>
      </c>
      <c r="N79" s="110"/>
      <c r="O79" s="110" t="s">
        <v>90</v>
      </c>
      <c r="P79" s="110" t="str">
        <f t="shared" si="15"/>
        <v>GBPSM3L10Y_Quote</v>
      </c>
      <c r="Q79" s="122"/>
      <c r="R79" s="111">
        <f t="shared" si="16"/>
        <v>42276</v>
      </c>
      <c r="S79" s="111">
        <f>_xll.qlInterestRateIndexValueDate(AA79,R79)</f>
        <v>42276</v>
      </c>
      <c r="T79" s="111">
        <f>_xll.qlInterestRateIndexMaturity(AA79,S79)</f>
        <v>45929</v>
      </c>
      <c r="U79" s="112">
        <f ca="1">_xll.qlIndexFixing(AA79,R79,TRUE,_xll.ohTrigger(Trigger,Trigger3M,InterestRatesTrigger))</f>
        <v>1.71400000000533E-2</v>
      </c>
      <c r="V79" s="112">
        <f ca="1">_xll.qlQuoteValue(P79,_xll.ohTrigger(Trigger,Trigger3M,InterestRatesTrigger))</f>
        <v>1.7139999999999999E-2</v>
      </c>
      <c r="W79" s="110" t="b">
        <f t="shared" ca="1" si="17"/>
        <v>1</v>
      </c>
      <c r="X79" s="145">
        <f t="shared" ca="1" si="18"/>
        <v>5.3301113522863375E-10</v>
      </c>
      <c r="Y79" s="50" t="b">
        <f ca="1">ABS(X79/10000)&lt;=ABS('General Settings'!$D$28)</f>
        <v>1</v>
      </c>
      <c r="AA79" s="50" t="str">
        <f>_xll.qlSwapIndex(,,O79,SettlementDays,Currency,Calendar,FixedLegTenor,FixedLegBDC,FixedLegDayCounter,Index3M,DiscountingCurve,Permanent,Trigger,ObjectOverwrite)</f>
        <v>obj_004db#0001</v>
      </c>
    </row>
    <row r="80" spans="10:31" x14ac:dyDescent="0.2">
      <c r="M80" s="50" t="s">
        <v>60</v>
      </c>
      <c r="N80" s="50"/>
      <c r="O80" s="50" t="s">
        <v>116</v>
      </c>
      <c r="P80" s="50" t="str">
        <f t="shared" si="15"/>
        <v>GBPSM3L11Y_Quote</v>
      </c>
      <c r="Q80" s="122"/>
      <c r="R80" s="120">
        <f t="shared" si="16"/>
        <v>42276</v>
      </c>
      <c r="S80" s="120">
        <f>_xll.qlInterestRateIndexValueDate(AA80,R80)</f>
        <v>42276</v>
      </c>
      <c r="T80" s="120">
        <f>_xll.qlInterestRateIndexMaturity(AA80,S80)</f>
        <v>46294</v>
      </c>
      <c r="U80" s="125">
        <f ca="1">_xll.qlIndexFixing(AA80,R80,TRUE,_xll.ohTrigger(Trigger,Trigger3M,InterestRatesTrigger))</f>
        <v>1.7664058112770324E-2</v>
      </c>
      <c r="V80" s="125">
        <f ca="1">_xll.qlQuoteValue(P80,_xll.ohTrigger(Trigger,Trigger3M,InterestRatesTrigger))</f>
        <v>1.7650000000000002E-2</v>
      </c>
      <c r="W80" s="50" t="b">
        <f t="shared" ca="1" si="17"/>
        <v>1</v>
      </c>
      <c r="X80" s="143">
        <f t="shared" ca="1" si="18"/>
        <v>0.14058112770321679</v>
      </c>
      <c r="Y80" s="50" t="b">
        <f ca="1">ABS(X80/10000)&lt;=ABS('General Settings'!$D$28)</f>
        <v>1</v>
      </c>
      <c r="AA80" s="50" t="str">
        <f>_xll.qlSwapIndex(,,O80,SettlementDays,Currency,Calendar,FixedLegTenor,FixedLegBDC,FixedLegDayCounter,Index3M,DiscountingCurve,Permanent,Trigger,ObjectOverwrite)</f>
        <v>obj_004b0#0001</v>
      </c>
    </row>
    <row r="81" spans="13:36" x14ac:dyDescent="0.2">
      <c r="M81" s="110" t="s">
        <v>60</v>
      </c>
      <c r="N81" s="110"/>
      <c r="O81" s="110" t="s">
        <v>91</v>
      </c>
      <c r="P81" s="110" t="str">
        <f t="shared" si="15"/>
        <v>GBPSM3L12Y_Quote</v>
      </c>
      <c r="Q81" s="122"/>
      <c r="R81" s="111">
        <f t="shared" si="16"/>
        <v>42276</v>
      </c>
      <c r="S81" s="111">
        <f>_xll.qlInterestRateIndexValueDate(AA81,R81)</f>
        <v>42276</v>
      </c>
      <c r="T81" s="111">
        <f>_xll.qlInterestRateIndexMaturity(AA81,S81)</f>
        <v>46659</v>
      </c>
      <c r="U81" s="112">
        <f ca="1">_xll.qlIndexFixing(AA81,R81,TRUE,_xll.ohTrigger(Trigger,Trigger3M,InterestRatesTrigger))</f>
        <v>1.8130000000111328E-2</v>
      </c>
      <c r="V81" s="112">
        <f ca="1">_xll.qlQuoteValue(P81,_xll.ohTrigger(Trigger,Trigger3M,InterestRatesTrigger))</f>
        <v>1.813E-2</v>
      </c>
      <c r="W81" s="110" t="b">
        <f t="shared" ca="1" si="17"/>
        <v>1</v>
      </c>
      <c r="X81" s="145">
        <f t="shared" ca="1" si="18"/>
        <v>1.1132761379428757E-9</v>
      </c>
      <c r="Y81" s="50" t="b">
        <f ca="1">ABS(X81/10000)&lt;=ABS('General Settings'!$D$28)</f>
        <v>1</v>
      </c>
      <c r="AA81" s="50" t="str">
        <f>_xll.qlSwapIndex(,,O81,SettlementDays,Currency,Calendar,FixedLegTenor,FixedLegBDC,FixedLegDayCounter,Index3M,DiscountingCurve,Permanent,Trigger,ObjectOverwrite)</f>
        <v>obj_004ac#0001</v>
      </c>
    </row>
    <row r="82" spans="13:36" x14ac:dyDescent="0.2">
      <c r="M82" s="50" t="s">
        <v>60</v>
      </c>
      <c r="N82" s="50"/>
      <c r="O82" s="50" t="s">
        <v>117</v>
      </c>
      <c r="P82" s="50" t="str">
        <f t="shared" si="15"/>
        <v>GBPSM3L13Y_Quote</v>
      </c>
      <c r="Q82" s="122"/>
      <c r="R82" s="120">
        <f t="shared" si="16"/>
        <v>42276</v>
      </c>
      <c r="S82" s="120">
        <f>_xll.qlInterestRateIndexValueDate(AA82,R82)</f>
        <v>42276</v>
      </c>
      <c r="T82" s="120">
        <f>_xll.qlInterestRateIndexMaturity(AA82,S82)</f>
        <v>47025</v>
      </c>
      <c r="U82" s="125">
        <f ca="1">_xll.qlIndexFixing(AA82,R82,TRUE,_xll.ohTrigger(Trigger,Trigger3M,InterestRatesTrigger))</f>
        <v>1.8535237709450935E-2</v>
      </c>
      <c r="V82" s="125" t="e">
        <f ca="1">_xll.qlQuoteValue(P82,_xll.ohTrigger(Trigger,Trigger3M,InterestRatesTrigger))</f>
        <v>#NUM!</v>
      </c>
      <c r="W82" s="50" t="b">
        <f t="shared" ca="1" si="17"/>
        <v>0</v>
      </c>
      <c r="X82" s="143" t="e">
        <f t="shared" ref="X82:X107" ca="1" si="19">(U82-V82)*10000</f>
        <v>#NUM!</v>
      </c>
      <c r="Y82" s="50" t="e">
        <f ca="1"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obj_004b5#0001</v>
      </c>
    </row>
    <row r="83" spans="13:36" x14ac:dyDescent="0.2">
      <c r="M83" s="50" t="s">
        <v>60</v>
      </c>
      <c r="N83" s="50"/>
      <c r="O83" s="50" t="s">
        <v>118</v>
      </c>
      <c r="P83" s="50" t="str">
        <f t="shared" si="15"/>
        <v>GBPSM3L14Y_Quote</v>
      </c>
      <c r="Q83" s="122"/>
      <c r="R83" s="120">
        <f t="shared" si="16"/>
        <v>42276</v>
      </c>
      <c r="S83" s="120">
        <f>_xll.qlInterestRateIndexValueDate(AA83,R83)</f>
        <v>42276</v>
      </c>
      <c r="T83" s="120">
        <f>_xll.qlInterestRateIndexMaturity(AA83,S83)</f>
        <v>47389</v>
      </c>
      <c r="U83" s="125">
        <f ca="1">_xll.qlIndexFixing(AA83,R83,TRUE,_xll.ohTrigger(Trigger,Trigger3M,InterestRatesTrigger))</f>
        <v>1.88817935877954E-2</v>
      </c>
      <c r="V83" s="125" t="e">
        <f ca="1">_xll.qlQuoteValue(P83,_xll.ohTrigger(Trigger,Trigger3M,InterestRatesTrigger))</f>
        <v>#NUM!</v>
      </c>
      <c r="W83" s="50" t="b">
        <f t="shared" ca="1" si="17"/>
        <v>0</v>
      </c>
      <c r="X83" s="143" t="e">
        <f t="shared" ca="1" si="19"/>
        <v>#NUM!</v>
      </c>
      <c r="Y83" s="50" t="e">
        <f ca="1">ABS(X83/10000)&lt;=ABS('General Settings'!$D$28)</f>
        <v>#NUM!</v>
      </c>
      <c r="AA83" s="50" t="str">
        <f>_xll.qlSwapIndex(,,O83,SettlementDays,Currency,Calendar,FixedLegTenor,FixedLegBDC,FixedLegDayCounter,Index3M,DiscountingCurve,Permanent,Trigger,ObjectOverwrite)</f>
        <v>obj_004d8#0001</v>
      </c>
    </row>
    <row r="84" spans="13:36" x14ac:dyDescent="0.2">
      <c r="M84" s="110" t="s">
        <v>60</v>
      </c>
      <c r="N84" s="110"/>
      <c r="O84" s="110" t="s">
        <v>92</v>
      </c>
      <c r="P84" s="110" t="str">
        <f t="shared" si="15"/>
        <v>GBPSM3L15Y_Quote</v>
      </c>
      <c r="Q84" s="122"/>
      <c r="R84" s="111">
        <f t="shared" si="16"/>
        <v>42276</v>
      </c>
      <c r="S84" s="111">
        <f>_xll.qlInterestRateIndexValueDate(AA84,R84)</f>
        <v>42276</v>
      </c>
      <c r="T84" s="111">
        <f>_xll.qlInterestRateIndexMaturity(AA84,S84)</f>
        <v>47756</v>
      </c>
      <c r="U84" s="112">
        <f ca="1">_xll.qlIndexFixing(AA84,R84,TRUE,_xll.ohTrigger(Trigger,Trigger3M,InterestRatesTrigger))</f>
        <v>1.9180000000003482E-2</v>
      </c>
      <c r="V84" s="112">
        <f ca="1">_xll.qlQuoteValue(P84,_xll.ohTrigger(Trigger,Trigger3M,InterestRatesTrigger))</f>
        <v>1.9180000000000003E-2</v>
      </c>
      <c r="W84" s="110" t="b">
        <f t="shared" ca="1" si="17"/>
        <v>1</v>
      </c>
      <c r="X84" s="145">
        <f t="shared" ca="1" si="19"/>
        <v>3.479855292809475E-11</v>
      </c>
      <c r="Y84" s="50" t="b">
        <f ca="1">ABS(X84/10000)&lt;=ABS('General Settings'!$D$28)</f>
        <v>1</v>
      </c>
      <c r="AA84" s="50" t="str">
        <f>_xll.qlSwapIndex(,,O84,SettlementDays,Currency,Calendar,FixedLegTenor,FixedLegBDC,FixedLegDayCounter,Index3M,DiscountingCurve,Permanent,Trigger,ObjectOverwrite)</f>
        <v>obj_004dd#0001</v>
      </c>
    </row>
    <row r="85" spans="13:36" x14ac:dyDescent="0.2">
      <c r="M85" s="50" t="s">
        <v>60</v>
      </c>
      <c r="N85" s="50"/>
      <c r="O85" s="50" t="s">
        <v>119</v>
      </c>
      <c r="P85" s="50" t="str">
        <f t="shared" si="15"/>
        <v>GBPSM3L16Y_Quote</v>
      </c>
      <c r="Q85" s="122"/>
      <c r="R85" s="120">
        <f t="shared" si="16"/>
        <v>42276</v>
      </c>
      <c r="S85" s="120">
        <f>_xll.qlInterestRateIndexValueDate(AA85,R85)</f>
        <v>42276</v>
      </c>
      <c r="T85" s="120">
        <f>_xll.qlInterestRateIndexMaturity(AA85,S85)</f>
        <v>48120</v>
      </c>
      <c r="U85" s="125">
        <f ca="1">_xll.qlIndexFixing(AA85,R85,TRUE,_xll.ohTrigger(Trigger,Trigger3M,InterestRatesTrigger))</f>
        <v>1.942940320819584E-2</v>
      </c>
      <c r="V85" s="125" t="e">
        <f ca="1">_xll.qlQuoteValue(P85,_xll.ohTrigger(Trigger,Trigger3M,InterestRatesTrigger))</f>
        <v>#NUM!</v>
      </c>
      <c r="W85" s="50" t="b">
        <f t="shared" ca="1" si="17"/>
        <v>0</v>
      </c>
      <c r="X85" s="143" t="e">
        <f t="shared" ca="1" si="19"/>
        <v>#NUM!</v>
      </c>
      <c r="Y85" s="50" t="e">
        <f ca="1"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obj_004e6#0001</v>
      </c>
    </row>
    <row r="86" spans="13:36" x14ac:dyDescent="0.2">
      <c r="M86" s="50" t="s">
        <v>60</v>
      </c>
      <c r="N86" s="50"/>
      <c r="O86" s="50" t="s">
        <v>120</v>
      </c>
      <c r="P86" s="50" t="str">
        <f t="shared" si="15"/>
        <v>GBPSM3L17Y_Quote</v>
      </c>
      <c r="Q86" s="122"/>
      <c r="R86" s="120">
        <f t="shared" si="16"/>
        <v>42276</v>
      </c>
      <c r="S86" s="120">
        <f>_xll.qlInterestRateIndexValueDate(AA86,R86)</f>
        <v>42276</v>
      </c>
      <c r="T86" s="120">
        <f>_xll.qlInterestRateIndexMaturity(AA86,S86)</f>
        <v>48486</v>
      </c>
      <c r="U86" s="125">
        <f ca="1">_xll.qlIndexFixing(AA86,R86,TRUE,_xll.ohTrigger(Trigger,Trigger3M,InterestRatesTrigger))</f>
        <v>1.9637912863970933E-2</v>
      </c>
      <c r="V86" s="125" t="e">
        <f ca="1">_xll.qlQuoteValue(P86,_xll.ohTrigger(Trigger,Trigger3M,InterestRatesTrigger))</f>
        <v>#NUM!</v>
      </c>
      <c r="W86" s="50" t="b">
        <f t="shared" ca="1" si="17"/>
        <v>0</v>
      </c>
      <c r="X86" s="143" t="e">
        <f t="shared" ca="1" si="19"/>
        <v>#NUM!</v>
      </c>
      <c r="Y86" s="50" t="e">
        <f ca="1"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obj_004c7#0001</v>
      </c>
    </row>
    <row r="87" spans="13:36" x14ac:dyDescent="0.2">
      <c r="M87" s="50" t="s">
        <v>60</v>
      </c>
      <c r="N87" s="50"/>
      <c r="O87" s="50" t="s">
        <v>121</v>
      </c>
      <c r="P87" s="50" t="str">
        <f t="shared" si="15"/>
        <v>GBPSM3L18Y_Quote</v>
      </c>
      <c r="Q87" s="122"/>
      <c r="R87" s="120">
        <f t="shared" si="16"/>
        <v>42276</v>
      </c>
      <c r="S87" s="120">
        <f>_xll.qlInterestRateIndexValueDate(AA87,R87)</f>
        <v>42276</v>
      </c>
      <c r="T87" s="120">
        <f>_xll.qlInterestRateIndexMaturity(AA87,S87)</f>
        <v>48851</v>
      </c>
      <c r="U87" s="125">
        <f ca="1">_xll.qlIndexFixing(AA87,R87,TRUE,_xll.ohTrigger(Trigger,Trigger3M,InterestRatesTrigger))</f>
        <v>1.9807095070505449E-2</v>
      </c>
      <c r="V87" s="125" t="e">
        <f ca="1">_xll.qlQuoteValue(P87,_xll.ohTrigger(Trigger,Trigger3M,InterestRatesTrigger))</f>
        <v>#NUM!</v>
      </c>
      <c r="W87" s="50" t="b">
        <f t="shared" ca="1" si="17"/>
        <v>0</v>
      </c>
      <c r="X87" s="143" t="e">
        <f t="shared" ca="1" si="19"/>
        <v>#NUM!</v>
      </c>
      <c r="Y87" s="50" t="e">
        <f ca="1"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obj_004b2#0001</v>
      </c>
    </row>
    <row r="88" spans="13:36" x14ac:dyDescent="0.2">
      <c r="M88" s="50" t="s">
        <v>60</v>
      </c>
      <c r="N88" s="50"/>
      <c r="O88" s="50" t="s">
        <v>122</v>
      </c>
      <c r="P88" s="50" t="str">
        <f t="shared" si="15"/>
        <v>GBPSM3L19Y_Quote</v>
      </c>
      <c r="Q88" s="122"/>
      <c r="R88" s="120">
        <f t="shared" si="16"/>
        <v>42276</v>
      </c>
      <c r="S88" s="120">
        <f>_xll.qlInterestRateIndexValueDate(AA88,R88)</f>
        <v>42276</v>
      </c>
      <c r="T88" s="120">
        <f>_xll.qlInterestRateIndexMaturity(AA88,S88)</f>
        <v>49216</v>
      </c>
      <c r="U88" s="125">
        <f ca="1">_xll.qlIndexFixing(AA88,R88,TRUE,_xll.ohTrigger(Trigger,Trigger3M,InterestRatesTrigger))</f>
        <v>1.9940426838470224E-2</v>
      </c>
      <c r="V88" s="125" t="e">
        <f ca="1">_xll.qlQuoteValue(P88,_xll.ohTrigger(Trigger,Trigger3M,InterestRatesTrigger))</f>
        <v>#NUM!</v>
      </c>
      <c r="W88" s="50" t="b">
        <f t="shared" ca="1" si="17"/>
        <v>0</v>
      </c>
      <c r="X88" s="143" t="e">
        <f t="shared" ca="1" si="19"/>
        <v>#NUM!</v>
      </c>
      <c r="Y88" s="50" t="e">
        <f ca="1">ABS(X88/10000)&lt;=ABS('General Settings'!$D$28)</f>
        <v>#NUM!</v>
      </c>
      <c r="AA88" s="50" t="str">
        <f>_xll.qlSwapIndex(,,O88,SettlementDays,Currency,Calendar,FixedLegTenor,FixedLegBDC,FixedLegDayCounter,Index3M,DiscountingCurve,Permanent,Trigger,ObjectOverwrite)</f>
        <v>obj_004c2#0001</v>
      </c>
    </row>
    <row r="89" spans="13:36" x14ac:dyDescent="0.2">
      <c r="M89" s="110" t="s">
        <v>60</v>
      </c>
      <c r="N89" s="110"/>
      <c r="O89" s="110" t="s">
        <v>93</v>
      </c>
      <c r="P89" s="110" t="str">
        <f t="shared" si="15"/>
        <v>GBPSM3L20Y_Quote</v>
      </c>
      <c r="Q89" s="122"/>
      <c r="R89" s="111">
        <f t="shared" si="16"/>
        <v>42276</v>
      </c>
      <c r="S89" s="111">
        <f>_xll.qlInterestRateIndexValueDate(AA89,R89)</f>
        <v>42276</v>
      </c>
      <c r="T89" s="111">
        <f>_xll.qlInterestRateIndexMaturity(AA89,S89)</f>
        <v>49580</v>
      </c>
      <c r="U89" s="112">
        <f ca="1">_xll.qlIndexFixing(AA89,R89,TRUE,_xll.ohTrigger(Trigger,Trigger3M,InterestRatesTrigger))</f>
        <v>2.0039999999997594E-2</v>
      </c>
      <c r="V89" s="112">
        <f ca="1">_xll.qlQuoteValue(P89,_xll.ohTrigger(Trigger,Trigger3M,InterestRatesTrigger))</f>
        <v>2.0039999999999999E-2</v>
      </c>
      <c r="W89" s="110" t="b">
        <f t="shared" ca="1" si="17"/>
        <v>1</v>
      </c>
      <c r="X89" s="145">
        <f t="shared" ca="1" si="19"/>
        <v>-2.4043267377038546E-11</v>
      </c>
      <c r="Y89" s="50" t="b">
        <f ca="1">ABS(X89/10000)&lt;=ABS('General Settings'!$D$28)</f>
        <v>1</v>
      </c>
      <c r="AA89" s="50" t="str">
        <f>_xll.qlSwapIndex(,,O89,SettlementDays,Currency,Calendar,FixedLegTenor,FixedLegBDC,FixedLegDayCounter,Index3M,DiscountingCurve,Permanent,Trigger,ObjectOverwrite)</f>
        <v>obj_004a1#0001</v>
      </c>
    </row>
    <row r="90" spans="13:36" x14ac:dyDescent="0.2">
      <c r="M90" s="50" t="s">
        <v>60</v>
      </c>
      <c r="N90" s="50"/>
      <c r="O90" s="50" t="s">
        <v>123</v>
      </c>
      <c r="P90" s="50" t="str">
        <f t="shared" si="15"/>
        <v>GBPSM3L21Y_Quote</v>
      </c>
      <c r="Q90" s="122"/>
      <c r="R90" s="120">
        <f t="shared" si="16"/>
        <v>42276</v>
      </c>
      <c r="S90" s="120">
        <f>_xll.qlInterestRateIndexValueDate(AA90,R90)</f>
        <v>42276</v>
      </c>
      <c r="T90" s="120">
        <f>_xll.qlInterestRateIndexMaturity(AA90,S90)</f>
        <v>49947</v>
      </c>
      <c r="U90" s="125">
        <f ca="1">_xll.qlIndexFixing(AA90,R90,TRUE,_xll.ohTrigger(Trigger,Trigger3M,InterestRatesTrigger))</f>
        <v>2.0109973325233902E-2</v>
      </c>
      <c r="V90" s="125" t="e">
        <f ca="1">_xll.qlQuoteValue(P90,_xll.ohTrigger(Trigger,Trigger3M,InterestRatesTrigger))</f>
        <v>#NUM!</v>
      </c>
      <c r="W90" s="50" t="b">
        <f t="shared" ca="1" si="17"/>
        <v>0</v>
      </c>
      <c r="X90" s="143" t="e">
        <f t="shared" ca="1" si="19"/>
        <v>#NUM!</v>
      </c>
      <c r="Y90" s="50" t="e">
        <f ca="1"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obj_00498#0001</v>
      </c>
    </row>
    <row r="91" spans="13:36" x14ac:dyDescent="0.2">
      <c r="M91" s="50" t="s">
        <v>60</v>
      </c>
      <c r="N91" s="50"/>
      <c r="O91" s="50" t="s">
        <v>124</v>
      </c>
      <c r="P91" s="50" t="str">
        <f t="shared" si="15"/>
        <v>GBPSM3L22Y_Quote</v>
      </c>
      <c r="Q91" s="122"/>
      <c r="R91" s="120">
        <f t="shared" si="16"/>
        <v>42276</v>
      </c>
      <c r="S91" s="120">
        <f>_xll.qlInterestRateIndexValueDate(AA91,R91)</f>
        <v>42276</v>
      </c>
      <c r="T91" s="120">
        <f>_xll.qlInterestRateIndexMaturity(AA91,S91)</f>
        <v>50312</v>
      </c>
      <c r="U91" s="125">
        <f ca="1">_xll.qlIndexFixing(AA91,R91,TRUE,_xll.ohTrigger(Trigger,Trigger3M,InterestRatesTrigger))</f>
        <v>2.015690318114147E-2</v>
      </c>
      <c r="V91" s="125" t="e">
        <f ca="1">_xll.qlQuoteValue(P91,_xll.ohTrigger(Trigger,Trigger3M,InterestRatesTrigger))</f>
        <v>#NUM!</v>
      </c>
      <c r="W91" s="50" t="b">
        <f t="shared" ca="1" si="17"/>
        <v>0</v>
      </c>
      <c r="X91" s="143" t="e">
        <f t="shared" ca="1" si="19"/>
        <v>#NUM!</v>
      </c>
      <c r="Y91" s="50" t="e">
        <f ca="1"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obj_004c1#0001</v>
      </c>
    </row>
    <row r="92" spans="13:36" x14ac:dyDescent="0.2">
      <c r="M92" s="50" t="s">
        <v>60</v>
      </c>
      <c r="N92" s="50"/>
      <c r="O92" s="50" t="s">
        <v>125</v>
      </c>
      <c r="P92" s="50" t="str">
        <f t="shared" si="15"/>
        <v>GBPSM3L23Y_Quote</v>
      </c>
      <c r="Q92" s="122"/>
      <c r="R92" s="120">
        <f t="shared" si="16"/>
        <v>42276</v>
      </c>
      <c r="S92" s="120">
        <f>_xll.qlInterestRateIndexValueDate(AA92,R92)</f>
        <v>42276</v>
      </c>
      <c r="T92" s="120">
        <f>_xll.qlInterestRateIndexMaturity(AA92,S92)</f>
        <v>50677</v>
      </c>
      <c r="U92" s="125">
        <f ca="1">_xll.qlIndexFixing(AA92,R92,TRUE,_xll.ohTrigger(Trigger,Trigger3M,InterestRatesTrigger))</f>
        <v>2.0188680478983471E-2</v>
      </c>
      <c r="V92" s="125" t="e">
        <f ca="1">_xll.qlQuoteValue(P92,_xll.ohTrigger(Trigger,Trigger3M,InterestRatesTrigger))</f>
        <v>#NUM!</v>
      </c>
      <c r="W92" s="50" t="b">
        <f t="shared" ca="1" si="17"/>
        <v>0</v>
      </c>
      <c r="X92" s="143" t="e">
        <f t="shared" ca="1" si="19"/>
        <v>#NUM!</v>
      </c>
      <c r="Y92" s="50" t="e">
        <f ca="1"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obj_004ad#0001</v>
      </c>
    </row>
    <row r="93" spans="13:36" x14ac:dyDescent="0.2">
      <c r="M93" s="50" t="s">
        <v>60</v>
      </c>
      <c r="N93" s="50"/>
      <c r="O93" s="50" t="s">
        <v>126</v>
      </c>
      <c r="P93" s="50" t="str">
        <f t="shared" si="15"/>
        <v>GBPSM3L24Y_Quote</v>
      </c>
      <c r="Q93" s="122"/>
      <c r="R93" s="120">
        <f t="shared" si="16"/>
        <v>42276</v>
      </c>
      <c r="S93" s="120">
        <f>_xll.qlInterestRateIndexValueDate(AA93,R93)</f>
        <v>42276</v>
      </c>
      <c r="T93" s="120">
        <f>_xll.qlInterestRateIndexMaturity(AA93,S93)</f>
        <v>51042</v>
      </c>
      <c r="U93" s="125">
        <f ca="1">_xll.qlIndexFixing(AA93,R93,TRUE,_xll.ohTrigger(Trigger,Trigger3M,InterestRatesTrigger))</f>
        <v>2.0211375879132656E-2</v>
      </c>
      <c r="V93" s="125" t="e">
        <f ca="1">_xll.qlQuoteValue(P93,_xll.ohTrigger(Trigger,Trigger3M,InterestRatesTrigger))</f>
        <v>#NUM!</v>
      </c>
      <c r="W93" s="50" t="b">
        <f t="shared" ca="1" si="17"/>
        <v>0</v>
      </c>
      <c r="X93" s="143" t="e">
        <f t="shared" ca="1" si="19"/>
        <v>#NUM!</v>
      </c>
      <c r="Y93" s="50" t="e">
        <f ca="1">ABS(X93/10000)&lt;=ABS('General Settings'!$D$28)</f>
        <v>#NUM!</v>
      </c>
      <c r="AA93" s="50" t="str">
        <f>_xll.qlSwapIndex(,,O93,SettlementDays,Currency,Calendar,FixedLegTenor,FixedLegBDC,FixedLegDayCounter,Index3M,DiscountingCurve,Permanent,Trigger,ObjectOverwrite)</f>
        <v>obj_0049f#0001</v>
      </c>
      <c r="AF93" s="134"/>
      <c r="AG93" s="113"/>
    </row>
    <row r="94" spans="13:36" x14ac:dyDescent="0.2">
      <c r="M94" s="110" t="s">
        <v>60</v>
      </c>
      <c r="N94" s="110"/>
      <c r="O94" s="110" t="s">
        <v>94</v>
      </c>
      <c r="P94" s="110" t="str">
        <f t="shared" si="15"/>
        <v>GBPSM3L25Y_Quote</v>
      </c>
      <c r="Q94" s="122"/>
      <c r="R94" s="111">
        <f t="shared" si="16"/>
        <v>42276</v>
      </c>
      <c r="S94" s="111">
        <f>_xll.qlInterestRateIndexValueDate(AA94,R94)</f>
        <v>42276</v>
      </c>
      <c r="T94" s="111">
        <f>_xll.qlInterestRateIndexMaturity(AA94,S94)</f>
        <v>51407</v>
      </c>
      <c r="U94" s="112">
        <f ca="1">_xll.qlIndexFixing(AA94,R94,TRUE,_xll.ohTrigger(Trigger,Trigger3M,InterestRatesTrigger))</f>
        <v>2.0230000000001053E-2</v>
      </c>
      <c r="V94" s="112">
        <f ca="1">_xll.qlQuoteValue(P94,_xll.ohTrigger(Trigger,Trigger3M,InterestRatesTrigger))</f>
        <v>2.0230000000000001E-2</v>
      </c>
      <c r="W94" s="110" t="b">
        <f t="shared" ref="W94:W107" ca="1" si="20">NOT(ISERROR(V94))</f>
        <v>1</v>
      </c>
      <c r="X94" s="145">
        <f t="shared" ca="1" si="19"/>
        <v>1.0512424264419451E-11</v>
      </c>
      <c r="Y94" s="50" t="b">
        <f ca="1">ABS(X94/10000)&lt;=ABS('General Settings'!$D$28)</f>
        <v>1</v>
      </c>
      <c r="AA94" s="50" t="str">
        <f>_xll.qlSwapIndex(,,O94,SettlementDays,Currency,Calendar,FixedLegTenor,FixedLegBDC,FixedLegDayCounter,Index3M,DiscountingCurve,Permanent,Trigger,ObjectOverwrite)</f>
        <v>obj_004b6#0001</v>
      </c>
      <c r="AF94" s="134"/>
      <c r="AG94" s="113"/>
      <c r="AH94" s="134"/>
      <c r="AI94" s="87"/>
      <c r="AJ94" s="134"/>
    </row>
    <row r="95" spans="13:36" x14ac:dyDescent="0.2">
      <c r="M95" s="50" t="s">
        <v>60</v>
      </c>
      <c r="N95" s="50"/>
      <c r="O95" s="50" t="s">
        <v>127</v>
      </c>
      <c r="P95" s="50" t="str">
        <f t="shared" si="15"/>
        <v>GBPSM3L26Y_Quote</v>
      </c>
      <c r="Q95" s="122"/>
      <c r="R95" s="120">
        <f t="shared" si="16"/>
        <v>42276</v>
      </c>
      <c r="S95" s="120">
        <f>_xll.qlInterestRateIndexValueDate(AA95,R95)</f>
        <v>42276</v>
      </c>
      <c r="T95" s="120">
        <f>_xll.qlInterestRateIndexMaturity(AA95,S95)</f>
        <v>51774</v>
      </c>
      <c r="U95" s="125">
        <f ca="1">_xll.qlIndexFixing(AA95,R95,TRUE,_xll.ohTrigger(Trigger,Trigger3M,InterestRatesTrigger))</f>
        <v>2.0247726906676131E-2</v>
      </c>
      <c r="V95" s="125" t="e">
        <f ca="1">_xll.qlQuoteValue(P95,_xll.ohTrigger(Trigger,Trigger3M,InterestRatesTrigger))</f>
        <v>#NUM!</v>
      </c>
      <c r="W95" s="50" t="b">
        <f t="shared" ca="1" si="20"/>
        <v>0</v>
      </c>
      <c r="X95" s="143" t="e">
        <f t="shared" ca="1" si="19"/>
        <v>#NUM!</v>
      </c>
      <c r="Y95" s="50" t="e">
        <f ca="1">ABS(X95/10000)&lt;=ABS('General Settings'!$D$28)</f>
        <v>#NUM!</v>
      </c>
      <c r="AA95" s="50" t="str">
        <f>_xll.qlSwapIndex(,,O95,SettlementDays,Currency,Calendar,FixedLegTenor,FixedLegBDC,FixedLegDayCounter,Index3M,DiscountingCurve,Permanent,Trigger,ObjectOverwrite)</f>
        <v>obj_004a9#0001</v>
      </c>
      <c r="AF95" s="134"/>
      <c r="AG95" s="113"/>
      <c r="AH95" s="134"/>
      <c r="AI95" s="87"/>
      <c r="AJ95" s="134"/>
    </row>
    <row r="96" spans="13:36" x14ac:dyDescent="0.2">
      <c r="M96" s="50" t="s">
        <v>60</v>
      </c>
      <c r="N96" s="50"/>
      <c r="O96" s="50" t="s">
        <v>95</v>
      </c>
      <c r="P96" s="50" t="str">
        <f t="shared" si="15"/>
        <v>GBPSM3L27Y_Quote</v>
      </c>
      <c r="Q96" s="122"/>
      <c r="R96" s="120">
        <f t="shared" si="16"/>
        <v>42276</v>
      </c>
      <c r="S96" s="120">
        <f>_xll.qlInterestRateIndexValueDate(AA96,R96)</f>
        <v>42276</v>
      </c>
      <c r="T96" s="120">
        <f>_xll.qlInterestRateIndexMaturity(AA96,S96)</f>
        <v>52138</v>
      </c>
      <c r="U96" s="125">
        <f ca="1">_xll.qlIndexFixing(AA96,R96,TRUE,_xll.ohTrigger(Trigger,Trigger3M,InterestRatesTrigger))</f>
        <v>2.0262649821784568E-2</v>
      </c>
      <c r="V96" s="125" t="e">
        <f ca="1">_xll.qlQuoteValue(P96,_xll.ohTrigger(Trigger,Trigger3M,InterestRatesTrigger))</f>
        <v>#NUM!</v>
      </c>
      <c r="W96" s="50" t="b">
        <f t="shared" ca="1" si="20"/>
        <v>0</v>
      </c>
      <c r="X96" s="143" t="e">
        <f t="shared" ca="1" si="19"/>
        <v>#NUM!</v>
      </c>
      <c r="Y96" s="50" t="e">
        <f ca="1">ABS(X96/10000)&lt;=ABS('General Settings'!$D$28)</f>
        <v>#NUM!</v>
      </c>
      <c r="AA96" s="50" t="str">
        <f>_xll.qlSwapIndex(,,O96,SettlementDays,Currency,Calendar,FixedLegTenor,FixedLegBDC,FixedLegDayCounter,Index3M,DiscountingCurve,Permanent,Trigger,ObjectOverwrite)</f>
        <v>obj_004d5#0001</v>
      </c>
      <c r="AF96" s="134"/>
      <c r="AG96" s="113"/>
      <c r="AH96" s="134"/>
      <c r="AI96" s="87"/>
      <c r="AJ96" s="134"/>
    </row>
    <row r="97" spans="13:77" x14ac:dyDescent="0.2">
      <c r="M97" s="50" t="s">
        <v>60</v>
      </c>
      <c r="N97" s="50"/>
      <c r="O97" s="50" t="s">
        <v>128</v>
      </c>
      <c r="P97" s="50" t="str">
        <f t="shared" si="15"/>
        <v>GBPSM3L28Y_Quote</v>
      </c>
      <c r="Q97" s="122"/>
      <c r="R97" s="120">
        <f t="shared" si="16"/>
        <v>42276</v>
      </c>
      <c r="S97" s="120">
        <f>_xll.qlInterestRateIndexValueDate(AA97,R97)</f>
        <v>42276</v>
      </c>
      <c r="T97" s="120">
        <f>_xll.qlInterestRateIndexMaturity(AA97,S97)</f>
        <v>52503</v>
      </c>
      <c r="U97" s="125">
        <f ca="1">_xll.qlIndexFixing(AA97,R97,TRUE,_xll.ohTrigger(Trigger,Trigger3M,InterestRatesTrigger))</f>
        <v>2.0272632219450706E-2</v>
      </c>
      <c r="V97" s="125" t="e">
        <f ca="1">_xll.qlQuoteValue(P97,_xll.ohTrigger(Trigger,Trigger3M,InterestRatesTrigger))</f>
        <v>#NUM!</v>
      </c>
      <c r="W97" s="50" t="b">
        <f t="shared" ca="1" si="20"/>
        <v>0</v>
      </c>
      <c r="X97" s="143" t="e">
        <f t="shared" ca="1" si="19"/>
        <v>#NUM!</v>
      </c>
      <c r="Y97" s="50" t="e">
        <f ca="1">ABS(X97/10000)&lt;=ABS('General Settings'!$D$28)</f>
        <v>#NUM!</v>
      </c>
      <c r="AA97" s="50" t="str">
        <f>_xll.qlSwapIndex(,,O97,SettlementDays,Currency,Calendar,FixedLegTenor,FixedLegBDC,FixedLegDayCounter,Index3M,DiscountingCurve,Permanent,Trigger,ObjectOverwrite)</f>
        <v>obj_004aa#0001</v>
      </c>
      <c r="AF97" s="134"/>
      <c r="AG97" s="113"/>
      <c r="AH97" s="134"/>
      <c r="AI97" s="87"/>
      <c r="AJ97" s="134"/>
    </row>
    <row r="98" spans="13:77" x14ac:dyDescent="0.2">
      <c r="M98" s="50" t="s">
        <v>60</v>
      </c>
      <c r="N98" s="50"/>
      <c r="O98" s="50" t="s">
        <v>129</v>
      </c>
      <c r="P98" s="50" t="str">
        <f t="shared" si="15"/>
        <v>GBPSM3L29Y_Quote</v>
      </c>
      <c r="Q98" s="122"/>
      <c r="R98" s="120">
        <f t="shared" si="16"/>
        <v>42276</v>
      </c>
      <c r="S98" s="120">
        <f>_xll.qlInterestRateIndexValueDate(AA98,R98)</f>
        <v>42276</v>
      </c>
      <c r="T98" s="120">
        <f>_xll.qlInterestRateIndexMaturity(AA98,S98)</f>
        <v>52869</v>
      </c>
      <c r="U98" s="125">
        <f ca="1">_xll.qlIndexFixing(AA98,R98,TRUE,_xll.ohTrigger(Trigger,Trigger3M,InterestRatesTrigger))</f>
        <v>2.0275647968733213E-2</v>
      </c>
      <c r="V98" s="125" t="e">
        <f ca="1">_xll.qlQuoteValue(P98,_xll.ohTrigger(Trigger,Trigger3M,InterestRatesTrigger))</f>
        <v>#NUM!</v>
      </c>
      <c r="W98" s="50" t="b">
        <f t="shared" ca="1" si="20"/>
        <v>0</v>
      </c>
      <c r="X98" s="143" t="e">
        <f t="shared" ca="1" si="19"/>
        <v>#NUM!</v>
      </c>
      <c r="Y98" s="50" t="e">
        <f ca="1">ABS(X98/10000)&lt;=ABS('General Settings'!$D$28)</f>
        <v>#NUM!</v>
      </c>
      <c r="AA98" s="50" t="str">
        <f>_xll.qlSwapIndex(,,O98,SettlementDays,Currency,Calendar,FixedLegTenor,FixedLegBDC,FixedLegDayCounter,Index3M,DiscountingCurve,Permanent,Trigger,ObjectOverwrite)</f>
        <v>obj_004a3#0001</v>
      </c>
      <c r="AF98" s="134"/>
      <c r="AH98" s="134"/>
      <c r="AI98" s="87"/>
      <c r="AJ98" s="134"/>
    </row>
    <row r="99" spans="13:77" x14ac:dyDescent="0.2">
      <c r="M99" s="110" t="s">
        <v>60</v>
      </c>
      <c r="N99" s="110"/>
      <c r="O99" s="110" t="s">
        <v>96</v>
      </c>
      <c r="P99" s="110" t="str">
        <f t="shared" si="15"/>
        <v>GBPSM3L30Y_Quote</v>
      </c>
      <c r="Q99" s="122"/>
      <c r="R99" s="111">
        <f t="shared" si="16"/>
        <v>42276</v>
      </c>
      <c r="S99" s="111">
        <f>_xll.qlInterestRateIndexValueDate(AA99,R99)</f>
        <v>42276</v>
      </c>
      <c r="T99" s="111">
        <f>_xll.qlInterestRateIndexMaturity(AA99,S99)</f>
        <v>53234</v>
      </c>
      <c r="U99" s="112">
        <f ca="1">_xll.qlIndexFixing(AA99,R99,TRUE,_xll.ohTrigger(Trigger,Trigger3M,InterestRatesTrigger))</f>
        <v>2.026999999999278E-2</v>
      </c>
      <c r="V99" s="112">
        <f ca="1">_xll.qlQuoteValue(P99,_xll.ohTrigger(Trigger,Trigger3M,InterestRatesTrigger))</f>
        <v>2.027E-2</v>
      </c>
      <c r="W99" s="110" t="b">
        <f t="shared" ca="1" si="20"/>
        <v>1</v>
      </c>
      <c r="X99" s="145">
        <f t="shared" ca="1" si="19"/>
        <v>-7.2199191070154711E-11</v>
      </c>
      <c r="Y99" s="50" t="b">
        <f ca="1">ABS(X99/10000)&lt;=ABS('General Settings'!$D$28)</f>
        <v>1</v>
      </c>
      <c r="AA99" s="50" t="str">
        <f>_xll.qlSwapIndex(,,O99,SettlementDays,Currency,Calendar,FixedLegTenor,FixedLegBDC,FixedLegDayCounter,Index3M,DiscountingCurve,Permanent,Trigger,ObjectOverwrite)</f>
        <v>obj_004ce#0001</v>
      </c>
      <c r="AF99" s="134"/>
      <c r="AH99" s="134"/>
      <c r="AI99" s="87"/>
      <c r="AJ99" s="134"/>
    </row>
    <row r="100" spans="13:77" x14ac:dyDescent="0.2">
      <c r="M100" s="50" t="s">
        <v>60</v>
      </c>
      <c r="N100" s="50"/>
      <c r="O100" s="50" t="s">
        <v>97</v>
      </c>
      <c r="P100" s="50" t="str">
        <f t="shared" si="15"/>
        <v>GBPSM3L35Y_Quote</v>
      </c>
      <c r="Q100" s="122"/>
      <c r="R100" s="120">
        <f t="shared" si="16"/>
        <v>42276</v>
      </c>
      <c r="S100" s="120">
        <f>_xll.qlInterestRateIndexValueDate(AA100,R100)</f>
        <v>42276</v>
      </c>
      <c r="T100" s="120">
        <f>_xll.qlInterestRateIndexMaturity(AA100,S100)</f>
        <v>55060</v>
      </c>
      <c r="U100" s="125">
        <f ca="1">_xll.qlIndexFixing(AA100,R100,TRUE,_xll.ohTrigger(Trigger,Trigger3M,InterestRatesTrigger))</f>
        <v>2.01233500195739E-2</v>
      </c>
      <c r="V100" s="125" t="e">
        <f ca="1">_xll.qlQuoteValue(P100,_xll.ohTrigger(Trigger,Trigger3M,InterestRatesTrigger))</f>
        <v>#NUM!</v>
      </c>
      <c r="W100" s="50" t="b">
        <f t="shared" ca="1" si="20"/>
        <v>0</v>
      </c>
      <c r="X100" s="143" t="e">
        <f t="shared" ca="1" si="19"/>
        <v>#NUM!</v>
      </c>
      <c r="Y100" s="50" t="e">
        <f ca="1">ABS(X100/10000)&lt;=ABS('General Settings'!$D$28)</f>
        <v>#NUM!</v>
      </c>
      <c r="AA100" s="50" t="str">
        <f>_xll.qlSwapIndex(,,O100,SettlementDays,Currency,Calendar,FixedLegTenor,FixedLegBDC,FixedLegDayCounter,Index3M,DiscountingCurve,Permanent,Trigger,ObjectOverwrite)</f>
        <v>obj_004b1#0001</v>
      </c>
      <c r="AF100" s="134"/>
      <c r="AH100" s="134"/>
      <c r="AI100" s="87"/>
      <c r="AJ100" s="134"/>
    </row>
    <row r="101" spans="13:77" x14ac:dyDescent="0.2">
      <c r="M101" s="110" t="s">
        <v>60</v>
      </c>
      <c r="N101" s="110"/>
      <c r="O101" s="110" t="s">
        <v>98</v>
      </c>
      <c r="P101" s="110" t="str">
        <f t="shared" si="15"/>
        <v>GBPSM3L40Y_Quote</v>
      </c>
      <c r="Q101" s="122"/>
      <c r="R101" s="111">
        <f t="shared" si="16"/>
        <v>42276</v>
      </c>
      <c r="S101" s="111">
        <f>_xll.qlInterestRateIndexValueDate(AA101,R101)</f>
        <v>42276</v>
      </c>
      <c r="T101" s="111">
        <f>_xll.qlInterestRateIndexMaturity(AA101,S101)</f>
        <v>56886</v>
      </c>
      <c r="U101" s="112">
        <f ca="1">_xll.qlIndexFixing(AA101,R101,TRUE,_xll.ohTrigger(Trigger,Trigger3M,InterestRatesTrigger))</f>
        <v>1.9879999999993386E-2</v>
      </c>
      <c r="V101" s="112">
        <f ca="1">_xll.qlQuoteValue(P101,_xll.ohTrigger(Trigger,Trigger3M,InterestRatesTrigger))</f>
        <v>1.9879999999999998E-2</v>
      </c>
      <c r="W101" s="110" t="b">
        <f t="shared" ca="1" si="20"/>
        <v>1</v>
      </c>
      <c r="X101" s="145">
        <f t="shared" ca="1" si="19"/>
        <v>-6.6127658904235886E-11</v>
      </c>
      <c r="Y101" s="50" t="b">
        <f ca="1">ABS(X101/10000)&lt;=ABS('General Settings'!$D$28)</f>
        <v>1</v>
      </c>
      <c r="AA101" s="50" t="str">
        <f>_xll.qlSwapIndex(,,O101,SettlementDays,Currency,Calendar,FixedLegTenor,FixedLegBDC,FixedLegDayCounter,Index3M,DiscountingCurve,Permanent,Trigger,ObjectOverwrite)</f>
        <v>obj_004a2#0001</v>
      </c>
      <c r="AF101" s="134"/>
      <c r="AH101" s="134"/>
      <c r="AI101" s="87"/>
      <c r="AJ101" s="134"/>
    </row>
    <row r="102" spans="13:77" x14ac:dyDescent="0.2">
      <c r="M102" s="110" t="s">
        <v>60</v>
      </c>
      <c r="N102" s="110"/>
      <c r="O102" s="110" t="s">
        <v>99</v>
      </c>
      <c r="P102" s="110" t="str">
        <f t="shared" si="15"/>
        <v>GBPSM3L50Y_Quote</v>
      </c>
      <c r="Q102" s="122"/>
      <c r="R102" s="111">
        <f t="shared" si="16"/>
        <v>42276</v>
      </c>
      <c r="S102" s="111">
        <f>_xll.qlInterestRateIndexValueDate(AA102,R102)</f>
        <v>42276</v>
      </c>
      <c r="T102" s="111">
        <f>_xll.qlInterestRateIndexMaturity(AA102,S102)</f>
        <v>60539</v>
      </c>
      <c r="U102" s="112">
        <f ca="1">_xll.qlIndexFixing(AA102,R102,TRUE,_xll.ohTrigger(Trigger,Trigger3M,InterestRatesTrigger))</f>
        <v>1.9479999999999661E-2</v>
      </c>
      <c r="V102" s="112">
        <f ca="1">_xll.qlQuoteValue(P102,_xll.ohTrigger(Trigger,Trigger3M,InterestRatesTrigger))</f>
        <v>1.9480000000000001E-2</v>
      </c>
      <c r="W102" s="110" t="b">
        <f t="shared" ca="1" si="20"/>
        <v>1</v>
      </c>
      <c r="X102" s="145">
        <f t="shared" ca="1" si="19"/>
        <v>-3.4000580129145419E-12</v>
      </c>
      <c r="Y102" s="50" t="b">
        <f ca="1">ABS(X102/10000)&lt;=ABS('General Settings'!$D$28)</f>
        <v>1</v>
      </c>
      <c r="AA102" s="50" t="str">
        <f>_xll.qlSwapIndex(,,O102,SettlementDays,Currency,Calendar,FixedLegTenor,FixedLegBDC,FixedLegDayCounter,Index3M,DiscountingCurve,Permanent,Trigger,ObjectOverwrite)</f>
        <v>obj_004e0#0001</v>
      </c>
      <c r="AF102" s="134"/>
      <c r="AH102" s="134"/>
      <c r="AI102" s="87"/>
      <c r="AJ102" s="134"/>
    </row>
    <row r="103" spans="13:77" x14ac:dyDescent="0.2">
      <c r="M103" s="110" t="s">
        <v>60</v>
      </c>
      <c r="N103" s="110"/>
      <c r="O103" s="110" t="s">
        <v>130</v>
      </c>
      <c r="P103" s="110" t="str">
        <f t="shared" si="15"/>
        <v>GBPSM3L60Y_Quote</v>
      </c>
      <c r="Q103" s="122"/>
      <c r="R103" s="111">
        <f t="shared" si="16"/>
        <v>42276</v>
      </c>
      <c r="S103" s="111">
        <f>_xll.qlInterestRateIndexValueDate(AA103,R103)</f>
        <v>42276</v>
      </c>
      <c r="T103" s="111">
        <f>_xll.qlInterestRateIndexMaturity(AA103,S103)</f>
        <v>64192</v>
      </c>
      <c r="U103" s="112">
        <f ca="1">_xll.qlIndexFixing(AA103,R103,TRUE,_xll.ohTrigger(Trigger,Trigger3M,InterestRatesTrigger))</f>
        <v>1.9459999999982155E-2</v>
      </c>
      <c r="V103" s="112">
        <f ca="1">_xll.qlQuoteValue(P103,_xll.ohTrigger(Trigger,Trigger3M,InterestRatesTrigger))</f>
        <v>1.9460000000000002E-2</v>
      </c>
      <c r="W103" s="110" t="b">
        <f t="shared" ca="1" si="20"/>
        <v>1</v>
      </c>
      <c r="X103" s="145">
        <f t="shared" ca="1" si="19"/>
        <v>-1.7846835120849391E-10</v>
      </c>
      <c r="Y103" s="50" t="b">
        <f ca="1">ABS(X103/10000)&lt;=ABS('General Settings'!$D$28)</f>
        <v>1</v>
      </c>
      <c r="AA103" s="51" t="str">
        <f>_xll.qlSwapIndex(,,O103,SettlementDays,Currency,Calendar,FixedLegTenor,FixedLegBDC,FixedLegDayCounter,Index3M,DiscountingCurve,Permanent,Trigger,ObjectOverwrite)</f>
        <v>obj_004d9#0001</v>
      </c>
      <c r="AC103" s="104" t="s">
        <v>140</v>
      </c>
      <c r="AF103" s="134"/>
      <c r="AH103" s="134"/>
      <c r="AI103" s="87"/>
      <c r="AJ103" s="134"/>
    </row>
    <row r="104" spans="13:77" x14ac:dyDescent="0.2">
      <c r="M104" s="52" t="s">
        <v>131</v>
      </c>
      <c r="N104" s="52">
        <v>12</v>
      </c>
      <c r="O104" s="52" t="s">
        <v>136</v>
      </c>
      <c r="P104" s="52" t="str">
        <f t="shared" ref="P104:P110" si="21">Currency&amp;O104&amp;N104&amp;QuoteSuffix</f>
        <v>GBP1S12_Quote</v>
      </c>
      <c r="Q104" s="123"/>
      <c r="R104" s="131">
        <f>_xll.qlInterestRateIndexFixingDate(Index3M,S104)</f>
        <v>42354</v>
      </c>
      <c r="S104" s="131">
        <f>_xll.qlIMMdate(AE104)</f>
        <v>42354</v>
      </c>
      <c r="T104" s="131">
        <f>_xll.qlSwapMaturityDate(AA104)</f>
        <v>42725</v>
      </c>
      <c r="U104" s="130">
        <f ca="1">_xll.qlVanillaSwapFairRate(AA104,_xll.ohTrigger(Trigger,Trigger3M,InterestRatesTrigger))</f>
        <v>7.0306468878437185E-3</v>
      </c>
      <c r="V104" s="130">
        <f ca="1">_xll.qlQuoteValue(P104,_xll.ohTrigger(Trigger,Trigger3M,InterestRatesTrigger))</f>
        <v>7.0124999999999996E-3</v>
      </c>
      <c r="W104" s="52" t="b">
        <f t="shared" ca="1" si="20"/>
        <v>1</v>
      </c>
      <c r="X104" s="147">
        <f t="shared" ca="1" si="19"/>
        <v>0.18146887843718817</v>
      </c>
      <c r="Y104" s="52" t="b">
        <f ca="1">ABS(X104/10000)&lt;=ABS('General Settings'!$D$29)</f>
        <v>1</v>
      </c>
      <c r="AA104" s="52" t="str">
        <f>_xll.qlMakeIMMSwap(,N104&amp;"M",Index3M,,S104,FixedLegDayCounter,,DiscountingEngine,Permanent,,ObjectOverwrite)</f>
        <v>obj_004ed#0001</v>
      </c>
      <c r="AC104" s="104" t="str">
        <f>_xll.qlDiscountingSwapEngine(,DiscountingCurve,,,,Permanent,Trigger,ObjectOverwrite)</f>
        <v>obj_004de#0001</v>
      </c>
      <c r="AE104" s="154" t="str">
        <f>_xll.qlIMMNextCode(EvaluationDate-1,,Trigger)</f>
        <v>Z5</v>
      </c>
      <c r="AF104" s="134"/>
      <c r="AH104" s="134"/>
      <c r="AI104" s="87"/>
      <c r="AJ104" s="134"/>
      <c r="AK104" s="135"/>
      <c r="AL104" s="132"/>
      <c r="AM104" s="132"/>
      <c r="AN104" s="136"/>
      <c r="AO104" s="132"/>
      <c r="AP104" s="132"/>
      <c r="AQ104" s="132"/>
      <c r="AR104" s="132"/>
      <c r="AS104" s="132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M105" s="50" t="s">
        <v>131</v>
      </c>
      <c r="N105" s="50">
        <v>12</v>
      </c>
      <c r="O105" s="50" t="s">
        <v>137</v>
      </c>
      <c r="P105" s="50" t="str">
        <f t="shared" si="21"/>
        <v>GBP2S12_Quote</v>
      </c>
      <c r="Q105" s="122"/>
      <c r="R105" s="120">
        <f>_xll.qlInterestRateIndexFixingDate(Index3M,S105)</f>
        <v>42445</v>
      </c>
      <c r="S105" s="120">
        <f>_xll.qlIMMdate(AE105)</f>
        <v>42445</v>
      </c>
      <c r="T105" s="120">
        <f>_xll.qlSwapMaturityDate(AA105)</f>
        <v>42809</v>
      </c>
      <c r="U105" s="125">
        <f ca="1">_xll.qlVanillaSwapFairRate(AA105,_xll.ohTrigger(Trigger,Trigger3M,InterestRatesTrigger))</f>
        <v>7.8165323234805836E-3</v>
      </c>
      <c r="V105" s="125">
        <f ca="1">_xll.qlQuoteValue(P105,_xll.ohTrigger(Trigger,Trigger3M,InterestRatesTrigger))</f>
        <v>7.7875000000000002E-3</v>
      </c>
      <c r="W105" s="50" t="b">
        <f t="shared" ca="1" si="20"/>
        <v>1</v>
      </c>
      <c r="X105" s="143">
        <f t="shared" ca="1" si="19"/>
        <v>0.29032323480583483</v>
      </c>
      <c r="Y105" s="50" t="b">
        <f ca="1">ABS(X105/10000)&lt;=ABS('General Settings'!$D$29)</f>
        <v>1</v>
      </c>
      <c r="AA105" s="50" t="str">
        <f>_xll.qlMakeIMMSwap(,N105&amp;"M",Index3M,,S105,FixedLegDayCounter,,DiscountingEngine,Permanent,,ObjectOverwrite)</f>
        <v>obj_004ef#0001</v>
      </c>
      <c r="AE105" s="155" t="str">
        <f>_xll.qlIMMNextCode(AE104,,Trigger)</f>
        <v>H6</v>
      </c>
      <c r="AF105" s="134"/>
      <c r="AH105" s="134"/>
      <c r="AI105" s="87"/>
      <c r="AJ105" s="134"/>
      <c r="AK105" s="135"/>
      <c r="AL105" s="132"/>
      <c r="AM105" s="132"/>
      <c r="AN105" s="136"/>
      <c r="AO105" s="132"/>
      <c r="AP105" s="132"/>
      <c r="AQ105" s="132"/>
      <c r="AR105" s="132"/>
      <c r="AS105" s="132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M106" s="50" t="s">
        <v>131</v>
      </c>
      <c r="N106" s="50">
        <v>12</v>
      </c>
      <c r="O106" s="50" t="s">
        <v>138</v>
      </c>
      <c r="P106" s="50" t="str">
        <f t="shared" si="21"/>
        <v>GBP3S12_Quote</v>
      </c>
      <c r="Q106" s="122"/>
      <c r="R106" s="120">
        <f>_xll.qlInterestRateIndexFixingDate(Index3M,S106)</f>
        <v>42536</v>
      </c>
      <c r="S106" s="120">
        <f>_xll.qlIMMdate(AE106)</f>
        <v>42536</v>
      </c>
      <c r="T106" s="120">
        <f>_xll.qlSwapMaturityDate(AA106)</f>
        <v>42907</v>
      </c>
      <c r="U106" s="125">
        <f ca="1">_xll.qlVanillaSwapFairRate(AA106,_xll.ohTrigger(Trigger,Trigger3M,InterestRatesTrigger))</f>
        <v>8.822277861455504E-3</v>
      </c>
      <c r="V106" s="125">
        <f ca="1">_xll.qlQuoteValue(P106,_xll.ohTrigger(Trigger,Trigger3M,InterestRatesTrigger))</f>
        <v>8.7874999999999984E-3</v>
      </c>
      <c r="W106" s="50" t="b">
        <f t="shared" ca="1" si="20"/>
        <v>1</v>
      </c>
      <c r="X106" s="143">
        <f t="shared" ca="1" si="19"/>
        <v>0.3477786145550561</v>
      </c>
      <c r="Y106" s="50" t="b">
        <f ca="1">ABS(X106/10000)&lt;=ABS('General Settings'!$D$29)</f>
        <v>1</v>
      </c>
      <c r="AA106" s="50" t="str">
        <f>_xll.qlMakeIMMSwap(,N106&amp;"M",Index3M,,S106,FixedLegDayCounter,,DiscountingEngine,Permanent,,ObjectOverwrite)</f>
        <v>obj_004ee#0001</v>
      </c>
      <c r="AE106" s="155" t="str">
        <f>_xll.qlIMMNextCode(AE105,,Trigger)</f>
        <v>M6</v>
      </c>
      <c r="AF106" s="134"/>
      <c r="AH106" s="134"/>
      <c r="AI106" s="87"/>
      <c r="AJ106" s="134"/>
      <c r="AK106" s="135"/>
      <c r="AL106" s="132"/>
      <c r="AM106" s="132"/>
      <c r="AN106" s="136"/>
      <c r="AO106" s="132"/>
      <c r="AP106" s="132"/>
      <c r="AQ106" s="132"/>
      <c r="AR106" s="132"/>
      <c r="AS106" s="132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M107" s="160" t="s">
        <v>131</v>
      </c>
      <c r="N107" s="160">
        <v>12</v>
      </c>
      <c r="O107" s="160" t="s">
        <v>139</v>
      </c>
      <c r="P107" s="160" t="str">
        <f t="shared" si="21"/>
        <v>GBP4S12_Quote</v>
      </c>
      <c r="Q107" s="161"/>
      <c r="R107" s="162">
        <f>_xll.qlInterestRateIndexFixingDate(Index3M,S107)</f>
        <v>42634</v>
      </c>
      <c r="S107" s="162">
        <f>_xll.qlIMMdate(AE107)</f>
        <v>42634</v>
      </c>
      <c r="T107" s="162">
        <f>_xll.qlSwapMaturityDate(AA107)</f>
        <v>42998</v>
      </c>
      <c r="U107" s="163">
        <f ca="1">_xll.qlVanillaSwapFairRate(AA107,_xll.ohTrigger(Trigger,Trigger3M,InterestRatesTrigger))</f>
        <v>9.9301853845204496E-3</v>
      </c>
      <c r="V107" s="163">
        <f ca="1">_xll.qlQuoteValue(P107,_xll.ohTrigger(Trigger,Trigger3M,InterestRatesTrigger))</f>
        <v>9.8875000000000005E-3</v>
      </c>
      <c r="W107" s="160" t="b">
        <f t="shared" ca="1" si="20"/>
        <v>1</v>
      </c>
      <c r="X107" s="164">
        <f t="shared" ca="1" si="19"/>
        <v>0.4268538452044911</v>
      </c>
      <c r="Y107" s="160" t="b">
        <f ca="1">ABS(X107/10000)&lt;=ABS('General Settings'!$D$29)</f>
        <v>1</v>
      </c>
      <c r="AA107" s="50" t="str">
        <f>_xll.qlMakeIMMSwap(,N107&amp;"M",Index3M,,S107,FixedLegDayCounter,,DiscountingEngine,Permanent,,ObjectOverwrite)</f>
        <v>obj_004f2#0001</v>
      </c>
      <c r="AE107" s="155" t="str">
        <f>_xll.qlIMMNextCode(AE106,,Trigger)</f>
        <v>U6</v>
      </c>
      <c r="AF107" s="134"/>
      <c r="AG107" s="113"/>
      <c r="AH107" s="134"/>
      <c r="AK107" s="135"/>
      <c r="AL107" s="132"/>
      <c r="AM107" s="132"/>
      <c r="AN107" s="136"/>
      <c r="AO107" s="132"/>
      <c r="AP107" s="132"/>
      <c r="AQ107" s="132"/>
      <c r="AR107" s="132"/>
      <c r="AS107" s="132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M108" s="148" t="s">
        <v>131</v>
      </c>
      <c r="N108" s="148">
        <v>24</v>
      </c>
      <c r="O108" s="148" t="s">
        <v>136</v>
      </c>
      <c r="P108" s="148" t="str">
        <f t="shared" si="21"/>
        <v>GBP1S24_Quote</v>
      </c>
      <c r="Q108" s="165"/>
      <c r="R108" s="149">
        <f>_xll.qlInterestRateIndexFixingDate(Index3M,S108)</f>
        <v>42354</v>
      </c>
      <c r="S108" s="149">
        <f>_xll.qlIMMdate(AE108)</f>
        <v>42354</v>
      </c>
      <c r="T108" s="149">
        <f>_xll.qlSwapMaturityDate(AA108)</f>
        <v>43089</v>
      </c>
      <c r="U108" s="150">
        <f ca="1">_xll.qlVanillaSwapFairRate(AA108,_xll.ohTrigger(Trigger,Trigger3M,InterestRatesTrigger))</f>
        <v>8.9824810039330384E-3</v>
      </c>
      <c r="V108" s="150">
        <f ca="1">_xll.qlQuoteValue(P108,_xll.ohTrigger(Trigger,Trigger3M,InterestRatesTrigger))</f>
        <v>8.937500000000001E-3</v>
      </c>
      <c r="W108" s="148" t="b">
        <f t="shared" ref="W108:W110" ca="1" si="22">NOT(ISERROR(V108))</f>
        <v>1</v>
      </c>
      <c r="X108" s="151">
        <f t="shared" ref="X108:X110" ca="1" si="23">(U108-V108)*10000</f>
        <v>0.44981003933037417</v>
      </c>
      <c r="Y108" s="148" t="b">
        <f ca="1">ABS(X108/10000)&lt;=ABS('General Settings'!$D$29)</f>
        <v>1</v>
      </c>
      <c r="AA108" s="50" t="str">
        <f>_xll.qlMakeIMMSwap(,N108&amp;"M",Index3M,,S108,FixedLegDayCounter,,DiscountingEngine,Permanent,,ObjectOverwrite)</f>
        <v>obj_004f1#0001</v>
      </c>
      <c r="AE108" s="158" t="str">
        <f>_xll.qlIMMNextCode(EvaluationDate-1,,Trigger)</f>
        <v>Z5</v>
      </c>
      <c r="AF108" s="134"/>
      <c r="AG108" s="113"/>
      <c r="AH108" s="134"/>
      <c r="AI108" s="87"/>
      <c r="AJ108" s="134"/>
      <c r="AK108" s="135"/>
      <c r="AL108" s="132"/>
      <c r="AM108" s="132"/>
      <c r="AN108" s="136"/>
      <c r="AO108" s="132"/>
      <c r="AP108" s="132"/>
      <c r="AQ108" s="132"/>
      <c r="AR108" s="132"/>
      <c r="AS108" s="132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M109" s="160" t="s">
        <v>131</v>
      </c>
      <c r="N109" s="160">
        <v>24</v>
      </c>
      <c r="O109" s="160" t="s">
        <v>137</v>
      </c>
      <c r="P109" s="160" t="str">
        <f t="shared" si="21"/>
        <v>GBP2S24_Quote</v>
      </c>
      <c r="Q109" s="161"/>
      <c r="R109" s="162">
        <f>_xll.qlInterestRateIndexFixingDate(Index3M,S109)</f>
        <v>42445</v>
      </c>
      <c r="S109" s="162">
        <f>_xll.qlIMMdate(AE109)</f>
        <v>42445</v>
      </c>
      <c r="T109" s="162">
        <f>_xll.qlSwapMaturityDate(AA109)</f>
        <v>43180</v>
      </c>
      <c r="U109" s="163">
        <f ca="1">_xll.qlVanillaSwapFairRate(AA109,_xll.ohTrigger(Trigger,Trigger3M,InterestRatesTrigger))</f>
        <v>9.8611467744912917E-3</v>
      </c>
      <c r="V109" s="163">
        <f ca="1">_xll.qlQuoteValue(P109,_xll.ohTrigger(Trigger,Trigger3M,InterestRatesTrigger))</f>
        <v>9.8375000000000008E-3</v>
      </c>
      <c r="W109" s="160" t="b">
        <f t="shared" ca="1" si="22"/>
        <v>1</v>
      </c>
      <c r="X109" s="164">
        <f t="shared" ca="1" si="23"/>
        <v>0.23646774491290976</v>
      </c>
      <c r="Y109" s="160" t="b">
        <f ca="1">ABS(X109/10000)&lt;=ABS('General Settings'!$D$29)</f>
        <v>1</v>
      </c>
      <c r="AA109" s="50" t="str">
        <f>_xll.qlMakeIMMSwap(,N109&amp;"M",Index3M,,S109,FixedLegDayCounter,,DiscountingEngine,Permanent,,ObjectOverwrite)</f>
        <v>obj_004f3#0001</v>
      </c>
      <c r="AC109" s="133"/>
      <c r="AD109" s="87"/>
      <c r="AE109" s="159" t="str">
        <f>_xll.qlIMMNextCode(AE108,,Trigger)</f>
        <v>H6</v>
      </c>
      <c r="AF109" s="134"/>
      <c r="AG109" s="113"/>
      <c r="AH109" s="134"/>
      <c r="AI109" s="87"/>
      <c r="AJ109" s="134"/>
      <c r="AK109" s="135"/>
      <c r="AL109" s="132"/>
      <c r="AM109" s="132"/>
      <c r="AN109" s="136"/>
      <c r="AO109" s="132"/>
      <c r="AP109" s="132"/>
      <c r="AQ109" s="132"/>
      <c r="AR109" s="132"/>
      <c r="AS109" s="132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M110" s="51" t="s">
        <v>131</v>
      </c>
      <c r="N110" s="51">
        <v>36</v>
      </c>
      <c r="O110" s="51" t="s">
        <v>136</v>
      </c>
      <c r="P110" s="51" t="str">
        <f t="shared" si="21"/>
        <v>GBP1S36_Quote</v>
      </c>
      <c r="Q110" s="124"/>
      <c r="R110" s="121">
        <f>_xll.qlInterestRateIndexFixingDate(Index3M,S110)</f>
        <v>42354</v>
      </c>
      <c r="S110" s="121">
        <f>_xll.qlIMMdate(AE110)</f>
        <v>42354</v>
      </c>
      <c r="T110" s="121">
        <f>_xll.qlSwapMaturityDate(AA110)</f>
        <v>43453</v>
      </c>
      <c r="U110" s="126">
        <f ca="1">_xll.qlVanillaSwapFairRate(AA110,_xll.ohTrigger(Trigger,Trigger3M,InterestRatesTrigger))</f>
        <v>1.0738592382557139E-2</v>
      </c>
      <c r="V110" s="126" t="e">
        <f ca="1">_xll.qlQuoteValue(P110,_xll.ohTrigger(Trigger,Trigger3M,InterestRatesTrigger))</f>
        <v>#NUM!</v>
      </c>
      <c r="W110" s="51" t="b">
        <f t="shared" ca="1" si="22"/>
        <v>0</v>
      </c>
      <c r="X110" s="146" t="e">
        <f t="shared" ca="1" si="23"/>
        <v>#NUM!</v>
      </c>
      <c r="Y110" s="51" t="e">
        <f ca="1">ABS(X110/10000)&lt;=ABS('General Settings'!$D$29)</f>
        <v>#NUM!</v>
      </c>
      <c r="AA110" s="51" t="str">
        <f>_xll.qlMakeIMMSwap(,N110&amp;"M",Index3M,,S110,FixedLegDayCounter,,DiscountingEngine,Permanent,,ObjectOverwrite)</f>
        <v>obj_004f0#0001</v>
      </c>
      <c r="AB110" s="133"/>
      <c r="AC110" s="133"/>
      <c r="AD110" s="87"/>
      <c r="AE110" s="156" t="str">
        <f>_xll.qlIMMNextCode(EvaluationDate-1,,Trigger)</f>
        <v>Z5</v>
      </c>
      <c r="AF110" s="134"/>
      <c r="AG110" s="113"/>
      <c r="AH110" s="134"/>
      <c r="AI110" s="87"/>
      <c r="AJ110" s="134"/>
      <c r="AK110" s="135"/>
      <c r="AL110" s="132"/>
      <c r="AM110" s="132"/>
      <c r="AN110" s="136"/>
      <c r="AO110" s="132"/>
      <c r="AP110" s="132"/>
      <c r="AQ110" s="132"/>
      <c r="AR110" s="132"/>
      <c r="AS110" s="132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3"/>
      <c r="AF111" s="134"/>
      <c r="AG111" s="113"/>
      <c r="AH111" s="134"/>
      <c r="AI111" s="87"/>
      <c r="AJ111" s="134"/>
      <c r="AK111" s="135"/>
      <c r="AL111" s="132"/>
      <c r="AM111" s="132"/>
      <c r="AN111" s="136"/>
      <c r="AO111" s="132"/>
      <c r="AP111" s="132"/>
      <c r="AQ111" s="132"/>
      <c r="AR111" s="132"/>
      <c r="AS111" s="132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AB112" s="133"/>
      <c r="AC112" s="133"/>
      <c r="AD112" s="87"/>
      <c r="AE112" s="87"/>
      <c r="AF112" s="134"/>
      <c r="AG112" s="113"/>
      <c r="AH112" s="134"/>
      <c r="AI112" s="87"/>
      <c r="AJ112" s="134"/>
      <c r="AK112" s="135"/>
      <c r="AL112" s="132"/>
      <c r="AM112" s="132"/>
      <c r="AN112" s="136"/>
      <c r="AO112" s="132"/>
      <c r="AP112" s="132"/>
      <c r="AQ112" s="132"/>
      <c r="AR112" s="132"/>
      <c r="AS112" s="132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F113" s="134"/>
      <c r="AG113" s="113"/>
      <c r="AH113" s="134"/>
      <c r="AI113" s="87"/>
      <c r="AJ113" s="134"/>
      <c r="AK113" s="135"/>
      <c r="AL113" s="132"/>
      <c r="AM113" s="132"/>
      <c r="AN113" s="136"/>
      <c r="AO113" s="132"/>
      <c r="AP113" s="132"/>
      <c r="AQ113" s="132"/>
      <c r="AR113" s="132"/>
      <c r="AS113" s="132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3"/>
      <c r="AC114" s="133"/>
      <c r="AD114" s="87"/>
      <c r="AE114" s="87"/>
      <c r="AF114" s="134"/>
      <c r="AG114" s="113"/>
      <c r="AH114" s="134"/>
      <c r="AI114" s="87"/>
      <c r="AJ114" s="134"/>
      <c r="AK114" s="135"/>
      <c r="AL114" s="132"/>
      <c r="AM114" s="132"/>
      <c r="AN114" s="136"/>
      <c r="AO114" s="132"/>
      <c r="AP114" s="132"/>
      <c r="AQ114" s="132"/>
      <c r="AR114" s="132"/>
      <c r="AS114" s="132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3"/>
      <c r="AC115" s="133"/>
      <c r="AD115" s="87"/>
      <c r="AE115" s="87"/>
      <c r="AH115" s="134"/>
      <c r="AI115" s="87"/>
      <c r="AJ115" s="134"/>
      <c r="AK115" s="135"/>
      <c r="AL115" s="132"/>
      <c r="AM115" s="132"/>
      <c r="AN115" s="136"/>
      <c r="AO115" s="132"/>
      <c r="AP115" s="132"/>
      <c r="AQ115" s="132"/>
      <c r="AR115" s="132"/>
      <c r="AS115" s="132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3"/>
      <c r="AC116" s="133"/>
      <c r="AD116" s="87"/>
      <c r="AE116" s="87"/>
      <c r="AK116" s="135"/>
      <c r="AL116" s="132"/>
      <c r="AM116" s="132"/>
      <c r="AN116" s="136"/>
      <c r="AO116" s="132"/>
      <c r="AP116" s="132"/>
      <c r="AQ116" s="132"/>
      <c r="AR116" s="132"/>
      <c r="AS116" s="132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3"/>
      <c r="AC117" s="133"/>
      <c r="AD117" s="87"/>
      <c r="AE117" s="87"/>
      <c r="AK117" s="135"/>
      <c r="AL117" s="132"/>
      <c r="AM117" s="132"/>
      <c r="AN117" s="136"/>
      <c r="AO117" s="132"/>
      <c r="AP117" s="132"/>
      <c r="AQ117" s="132"/>
      <c r="AR117" s="132"/>
      <c r="AS117" s="132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3"/>
      <c r="AC118" s="133"/>
      <c r="AD118" s="87"/>
      <c r="AE118" s="87"/>
      <c r="AK118" s="135"/>
      <c r="AL118" s="132"/>
      <c r="AM118" s="132"/>
      <c r="AN118" s="136"/>
      <c r="AO118" s="132"/>
      <c r="AP118" s="132"/>
      <c r="AQ118" s="132"/>
      <c r="AR118" s="132"/>
      <c r="AS118" s="132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3"/>
      <c r="AC119" s="133"/>
      <c r="AD119" s="87"/>
      <c r="AE119" s="87"/>
      <c r="AK119" s="135"/>
      <c r="AL119" s="132"/>
      <c r="AM119" s="132"/>
      <c r="AN119" s="136"/>
      <c r="AO119" s="132"/>
      <c r="AP119" s="132"/>
      <c r="AQ119" s="132"/>
      <c r="AR119" s="132"/>
      <c r="AS119" s="132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3"/>
      <c r="AC120" s="133"/>
      <c r="AD120" s="87"/>
      <c r="AE120" s="87"/>
      <c r="AK120" s="135"/>
      <c r="AL120" s="132"/>
      <c r="AM120" s="132"/>
      <c r="AN120" s="136"/>
      <c r="AO120" s="132"/>
      <c r="AP120" s="132"/>
      <c r="AQ120" s="132"/>
      <c r="AR120" s="132"/>
      <c r="AS120" s="132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3"/>
      <c r="AC121" s="133"/>
      <c r="AD121" s="87"/>
      <c r="AE121" s="87"/>
      <c r="AK121" s="135"/>
      <c r="AL121" s="132"/>
      <c r="AM121" s="132"/>
      <c r="AN121" s="136"/>
      <c r="AO121" s="132"/>
      <c r="AP121" s="132"/>
      <c r="AQ121" s="132"/>
      <c r="AR121" s="132"/>
      <c r="AS121" s="132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3"/>
      <c r="AC122" s="133"/>
      <c r="AD122" s="87"/>
      <c r="AE122" s="87"/>
      <c r="AK122" s="135"/>
      <c r="AL122" s="132"/>
      <c r="AM122" s="132"/>
      <c r="AN122" s="136"/>
      <c r="AO122" s="132"/>
      <c r="AP122" s="132"/>
      <c r="AQ122" s="132"/>
      <c r="AR122" s="132"/>
      <c r="AS122" s="132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3"/>
      <c r="AC123" s="133"/>
      <c r="AD123" s="87"/>
      <c r="AE123" s="87"/>
      <c r="AK123" s="135"/>
      <c r="AL123" s="132"/>
      <c r="AM123" s="132"/>
      <c r="AN123" s="136"/>
      <c r="AO123" s="132"/>
      <c r="AP123" s="132"/>
      <c r="AQ123" s="132"/>
      <c r="AR123" s="132"/>
      <c r="AS123" s="132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3"/>
      <c r="AC124" s="133"/>
      <c r="AD124" s="87"/>
      <c r="AE124" s="87"/>
      <c r="AK124" s="135"/>
      <c r="AL124" s="132"/>
      <c r="AM124" s="132"/>
      <c r="AN124" s="136"/>
      <c r="AO124" s="132"/>
      <c r="AP124" s="132"/>
      <c r="AQ124" s="132"/>
      <c r="AR124" s="132"/>
      <c r="AS124" s="132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3"/>
      <c r="AC125" s="133"/>
      <c r="AD125" s="87"/>
      <c r="AE125" s="87"/>
    </row>
    <row r="126" spans="23:77" x14ac:dyDescent="0.2">
      <c r="W126" s="62"/>
      <c r="X126" s="63"/>
      <c r="AA126" s="87"/>
      <c r="AB126" s="133"/>
      <c r="AC126" s="133"/>
      <c r="AD126" s="87"/>
      <c r="AE126" s="87"/>
    </row>
    <row r="127" spans="23:77" x14ac:dyDescent="0.2">
      <c r="W127" s="62"/>
      <c r="X127" s="63"/>
      <c r="AA127" s="87"/>
      <c r="AB127" s="133"/>
      <c r="AC127" s="133"/>
      <c r="AD127" s="87"/>
      <c r="AE127" s="87"/>
    </row>
    <row r="128" spans="23:77" x14ac:dyDescent="0.2">
      <c r="W128" s="62"/>
      <c r="X128" s="63"/>
      <c r="AA128" s="87"/>
      <c r="AB128" s="133"/>
      <c r="AC128" s="133"/>
      <c r="AD128" s="87"/>
      <c r="AE128" s="87"/>
    </row>
    <row r="129" spans="23:31" x14ac:dyDescent="0.2">
      <c r="W129" s="62"/>
      <c r="X129" s="63"/>
      <c r="AA129" s="87"/>
      <c r="AB129" s="133"/>
      <c r="AC129" s="133"/>
      <c r="AD129" s="87"/>
      <c r="AE129" s="87"/>
    </row>
    <row r="130" spans="23:31" x14ac:dyDescent="0.2">
      <c r="W130" s="62"/>
      <c r="X130" s="63"/>
      <c r="AA130" s="87"/>
      <c r="AB130" s="133"/>
      <c r="AC130" s="133"/>
      <c r="AD130" s="87"/>
      <c r="AE130" s="87"/>
    </row>
    <row r="131" spans="23:31" x14ac:dyDescent="0.2">
      <c r="W131" s="62"/>
      <c r="X131" s="63"/>
      <c r="AA131" s="87"/>
      <c r="AB131" s="133"/>
      <c r="AC131" s="133"/>
      <c r="AD131" s="87"/>
      <c r="AE131" s="87"/>
    </row>
    <row r="132" spans="23:31" x14ac:dyDescent="0.2">
      <c r="W132" s="62"/>
      <c r="X132" s="63"/>
      <c r="AB132" s="133"/>
      <c r="AC132" s="133"/>
      <c r="AD132" s="87"/>
      <c r="AE132" s="87"/>
    </row>
    <row r="133" spans="23:31" x14ac:dyDescent="0.2">
      <c r="W133" s="62"/>
      <c r="X133" s="63"/>
    </row>
    <row r="134" spans="23:31" x14ac:dyDescent="0.2">
      <c r="W134" s="62"/>
      <c r="X134" s="63"/>
    </row>
    <row r="135" spans="23:31" x14ac:dyDescent="0.2">
      <c r="W135" s="62"/>
      <c r="X135" s="63"/>
    </row>
    <row r="136" spans="23:31" x14ac:dyDescent="0.2">
      <c r="W136" s="62"/>
      <c r="X136" s="63"/>
    </row>
    <row r="137" spans="23:31" x14ac:dyDescent="0.2">
      <c r="W137" s="62"/>
      <c r="X137" s="63"/>
    </row>
    <row r="138" spans="23:31" x14ac:dyDescent="0.2">
      <c r="W138" s="62"/>
      <c r="X138" s="63"/>
    </row>
    <row r="139" spans="23:31" x14ac:dyDescent="0.2">
      <c r="W139" s="62"/>
      <c r="X139" s="63"/>
    </row>
    <row r="140" spans="23:31" x14ac:dyDescent="0.2">
      <c r="W140" s="62"/>
      <c r="X140" s="63"/>
    </row>
    <row r="141" spans="23:31" x14ac:dyDescent="0.2">
      <c r="W141" s="62"/>
      <c r="X141" s="63"/>
    </row>
    <row r="142" spans="23:31" x14ac:dyDescent="0.2">
      <c r="W142" s="62"/>
      <c r="X142" s="63"/>
    </row>
    <row r="143" spans="23:31" x14ac:dyDescent="0.2">
      <c r="W143" s="62"/>
      <c r="X143" s="63"/>
    </row>
    <row r="144" spans="23:31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2" spans="2:24" x14ac:dyDescent="0.2">
      <c r="W3542" s="62"/>
      <c r="X3542" s="63"/>
    </row>
    <row r="3543" spans="2:24" x14ac:dyDescent="0.2">
      <c r="B3543" s="87"/>
      <c r="C3543" s="88"/>
      <c r="D3543" s="89"/>
      <c r="E3543" s="89"/>
      <c r="W3543" s="62"/>
      <c r="X3543" s="63"/>
    </row>
    <row r="3544" spans="2:24" x14ac:dyDescent="0.2">
      <c r="B3544" s="87"/>
      <c r="C3544" s="88"/>
      <c r="D3544" s="89"/>
      <c r="E3544" s="89"/>
      <c r="W3544" s="62"/>
      <c r="X3544" s="63"/>
    </row>
    <row r="3545" spans="2:24" x14ac:dyDescent="0.2">
      <c r="B3545" s="87"/>
      <c r="C3545" s="88"/>
      <c r="D3545" s="89"/>
      <c r="E3545" s="89"/>
      <c r="W3545" s="62"/>
      <c r="X3545" s="63"/>
    </row>
    <row r="3546" spans="2:24" x14ac:dyDescent="0.2">
      <c r="B3546" s="87"/>
      <c r="C3546" s="88"/>
      <c r="D3546" s="89"/>
      <c r="E3546" s="89"/>
      <c r="W3546" s="62"/>
      <c r="X3546" s="63"/>
    </row>
    <row r="3547" spans="2:24" x14ac:dyDescent="0.2">
      <c r="B3547" s="87"/>
      <c r="C3547" s="88"/>
      <c r="D3547" s="89"/>
      <c r="E3547" s="89"/>
      <c r="W3547" s="62"/>
      <c r="X3547" s="63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</row>
    <row r="3554" spans="2:26" x14ac:dyDescent="0.2">
      <c r="B3554" s="87"/>
      <c r="C3554" s="88"/>
      <c r="D3554" s="89"/>
      <c r="E3554" s="89"/>
    </row>
    <row r="3555" spans="2:26" x14ac:dyDescent="0.2">
      <c r="B3555" s="87"/>
      <c r="C3555" s="88"/>
      <c r="D3555" s="89"/>
      <c r="E3555" s="89"/>
    </row>
    <row r="3556" spans="2:26" x14ac:dyDescent="0.2">
      <c r="B3556" s="87"/>
      <c r="C3556" s="88"/>
      <c r="D3556" s="89"/>
      <c r="E3556" s="89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  <c r="Z3560" s="86"/>
    </row>
    <row r="3561" spans="2:26" x14ac:dyDescent="0.2">
      <c r="Z3561" s="86"/>
    </row>
    <row r="3562" spans="2:26" x14ac:dyDescent="0.2">
      <c r="Z3562" s="86"/>
    </row>
    <row r="3563" spans="2:26" x14ac:dyDescent="0.2">
      <c r="Z3563" s="86"/>
    </row>
    <row r="3564" spans="2:26" x14ac:dyDescent="0.2">
      <c r="Z3564" s="86"/>
    </row>
    <row r="3565" spans="2:26" x14ac:dyDescent="0.2">
      <c r="Z3565" s="86"/>
    </row>
  </sheetData>
  <dataConsolidate/>
  <mergeCells count="2">
    <mergeCell ref="A3:A9"/>
    <mergeCell ref="A10:A16"/>
  </mergeCells>
  <conditionalFormatting sqref="Y35:Y110">
    <cfRule type="cellIs" dxfId="5" priority="2" operator="equal">
      <formula>FALSE</formula>
    </cfRule>
  </conditionalFormatting>
  <conditionalFormatting sqref="Y23:Y34">
    <cfRule type="cellIs" dxfId="4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7 AD61">
      <formula1>"Following,Modified Following,Preceding,Modified Preceding,Unadjusted,Half-Month Modified Following"</formula1>
    </dataValidation>
    <dataValidation type="list" allowBlank="1" showInputMessage="1" showErrorMessage="1" sqref="AE67 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42247</v>
      </c>
      <c r="E3" s="73">
        <f t="shared" ref="E3:E16" si="0">EDATE(SettlementDate,$B3)</f>
        <v>42642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7.5119999999997446E-3</v>
      </c>
      <c r="H3" s="53">
        <f>IF(G3&gt;=0,ROUNDDOWN(G3*10,2)/10,ROUNDUP(G3*10,2)/10)</f>
        <v>7.000000000000001E-3</v>
      </c>
      <c r="I3" s="82">
        <f>MAX(_xll.ohPack(Data!$L$4:INDEX(Fwd6M,MATCH(E3+1,SettlementDates,1),1)))</f>
        <v>9.9664909408496601E-3</v>
      </c>
      <c r="J3" s="53">
        <f t="shared" ref="J3:J16" si="2">IF(I3-G3&gt;1%,(QUOTIENT(I3*10000,50)+1)*0.5%,(QUOTIENT(I3*10000,10)+1)*0.1%)</f>
        <v>0.01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43007</v>
      </c>
      <c r="F4" s="77">
        <f t="shared" si="1"/>
        <v>3</v>
      </c>
      <c r="G4" s="83">
        <f>MIN(_xll.ohPack(Data!$L$4:INDEX(Fwd6M,MATCH(E4+1,SettlementDates,1),1)))</f>
        <v>7.5119999999997446E-3</v>
      </c>
      <c r="H4" s="54">
        <f t="shared" ref="H4:H16" si="4">IF(G4&gt;=0,ROUNDDOWN(G4*10,2)/10,ROUNDUP(G4*10,2)/10)</f>
        <v>7.000000000000001E-3</v>
      </c>
      <c r="I4" s="83">
        <f>MAX(_xll.ohPack(Data!$L$4:INDEX(Fwd6M,MATCH(E4+1,SettlementDates,1),1)))</f>
        <v>1.4105641066030974E-2</v>
      </c>
      <c r="J4" s="54">
        <f t="shared" si="2"/>
        <v>1.4999999999999999E-2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44103</v>
      </c>
      <c r="F5" s="77">
        <f t="shared" si="1"/>
        <v>6</v>
      </c>
      <c r="G5" s="83">
        <f>MIN(_xll.ohPack(Data!$L$4:INDEX(Fwd6M,MATCH(E5+1,SettlementDates,1),1)))</f>
        <v>7.5119999999997446E-3</v>
      </c>
      <c r="H5" s="54">
        <f t="shared" si="4"/>
        <v>7.000000000000001E-3</v>
      </c>
      <c r="I5" s="83">
        <f>MAX(_xll.ohPack(Data!$L$4:INDEX(Fwd6M,MATCH(E5+1,SettlementDates,1),1)))</f>
        <v>2.1246750648685555E-2</v>
      </c>
      <c r="J5" s="54">
        <f t="shared" si="2"/>
        <v>2.5000000000000001E-2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45929</v>
      </c>
      <c r="F6" s="77">
        <f t="shared" si="1"/>
        <v>6</v>
      </c>
      <c r="G6" s="83">
        <f>MIN(_xll.ohPack(Data!$L$4:INDEX(Fwd6M,MATCH(E6+1,SettlementDates,1),1)))</f>
        <v>7.5119999999997446E-3</v>
      </c>
      <c r="H6" s="54">
        <f t="shared" si="4"/>
        <v>7.000000000000001E-3</v>
      </c>
      <c r="I6" s="83">
        <f>MAX(_xll.ohPack(Data!$L$4:INDEX(Fwd6M,MATCH(E6+1,SettlementDates,1),1)))</f>
        <v>2.4174252515986996E-2</v>
      </c>
      <c r="J6" s="54">
        <f t="shared" si="2"/>
        <v>2.5000000000000001E-2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49581</v>
      </c>
      <c r="F7" s="77">
        <f t="shared" si="1"/>
        <v>12</v>
      </c>
      <c r="G7" s="83">
        <f>MIN(_xll.ohPack(Data!$L$4:INDEX(Fwd6M,MATCH(E7+1,SettlementDates,1),1)))</f>
        <v>7.5119999999997446E-3</v>
      </c>
      <c r="H7" s="54">
        <f t="shared" si="4"/>
        <v>7.000000000000001E-3</v>
      </c>
      <c r="I7" s="83">
        <f>MAX(_xll.ohPack(Data!$L$4:INDEX(Fwd6M,MATCH(E7+1,SettlementDates,1),1)))</f>
        <v>2.4749902762207995E-2</v>
      </c>
      <c r="J7" s="54">
        <f t="shared" si="2"/>
        <v>2.5000000000000001E-2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53234</v>
      </c>
      <c r="F8" s="77">
        <f t="shared" si="1"/>
        <v>36</v>
      </c>
      <c r="G8" s="83">
        <f>MIN(_xll.ohPack(Data!$L$4:INDEX(Fwd6M,MATCH(E8+1,SettlementDates,1),1)))</f>
        <v>7.5119999999997446E-3</v>
      </c>
      <c r="H8" s="54">
        <f t="shared" si="4"/>
        <v>7.000000000000001E-3</v>
      </c>
      <c r="I8" s="83">
        <f>MAX(_xll.ohPack(Data!$L$4:INDEX(Fwd6M,MATCH(E8+1,SettlementDates,1),1)))</f>
        <v>2.4749902762207995E-2</v>
      </c>
      <c r="J8" s="54">
        <f t="shared" si="2"/>
        <v>2.5000000000000001E-2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64191</v>
      </c>
      <c r="F9" s="77">
        <f t="shared" si="1"/>
        <v>60</v>
      </c>
      <c r="G9" s="84">
        <f>MIN(_xll.ohPack(Data!$L$4:INDEX(Fwd6M,MATCH(E9+1,SettlementDates,1),1)))</f>
        <v>7.5119999999997446E-3</v>
      </c>
      <c r="H9" s="55">
        <f t="shared" si="4"/>
        <v>7.000000000000001E-3</v>
      </c>
      <c r="I9" s="84">
        <f>MAX(_xll.ohPack(Data!$L$4:INDEX(Fwd6M,MATCH(E9+1,SettlementDates,1),1)))</f>
        <v>2.4749902762207995E-2</v>
      </c>
      <c r="J9" s="55">
        <f t="shared" si="2"/>
        <v>2.5000000000000001E-2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42642</v>
      </c>
      <c r="F10" s="78">
        <f t="shared" si="1"/>
        <v>1</v>
      </c>
      <c r="G10" s="83">
        <f>MIN(_xll.ohPack(Data!$P$4:INDEX(ONFwd6M,MATCH(E10+1,SettlementDates,1),1)))</f>
        <v>7.2594535381764747E-3</v>
      </c>
      <c r="H10" s="53">
        <f t="shared" si="4"/>
        <v>7.000000000000001E-3</v>
      </c>
      <c r="I10" s="82">
        <f>MAX(_xll.ohPack(Data!$P$4:INDEX(ONFwd6M,MATCH(E10+1,SettlementDates,1),1)))</f>
        <v>8.6534586454034557E-3</v>
      </c>
      <c r="J10" s="53">
        <f t="shared" si="2"/>
        <v>9.0000000000000011E-3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43007</v>
      </c>
      <c r="F11" s="77">
        <f t="shared" si="1"/>
        <v>3</v>
      </c>
      <c r="G11" s="83">
        <f>MIN(_xll.ohPack(Data!$P$4:INDEX(ONFwd6M,MATCH(E11+1,SettlementDates,1),1)))</f>
        <v>7.2594535381764747E-3</v>
      </c>
      <c r="H11" s="54">
        <f t="shared" si="4"/>
        <v>7.000000000000001E-3</v>
      </c>
      <c r="I11" s="83">
        <f>MAX(_xll.ohPack(Data!$P$4:INDEX(ONFwd6M,MATCH(E11+1,SettlementDates,1),1)))</f>
        <v>1.3294888005278562E-2</v>
      </c>
      <c r="J11" s="54">
        <f t="shared" si="2"/>
        <v>1.4E-2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44103</v>
      </c>
      <c r="F12" s="77">
        <f t="shared" si="1"/>
        <v>6</v>
      </c>
      <c r="G12" s="83">
        <f>MIN(_xll.ohPack(Data!$P$4:INDEX(ONFwd6M,MATCH(E12+1,SettlementDates,1),1)))</f>
        <v>7.2594535381764747E-3</v>
      </c>
      <c r="H12" s="54">
        <f t="shared" si="4"/>
        <v>7.000000000000001E-3</v>
      </c>
      <c r="I12" s="83">
        <f>MAX(_xll.ohPack(Data!$P$4:INDEX(ONFwd6M,MATCH(E12+1,SettlementDates,1),1)))</f>
        <v>2.0807949526040481E-2</v>
      </c>
      <c r="J12" s="54">
        <f t="shared" si="2"/>
        <v>2.5000000000000001E-2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45929</v>
      </c>
      <c r="F13" s="77">
        <f t="shared" si="1"/>
        <v>6</v>
      </c>
      <c r="G13" s="83">
        <f>MIN(_xll.ohPack(Data!$P$4:INDEX(ONFwd6M,MATCH(E13+1,SettlementDates,1),1)))</f>
        <v>7.2594535381764747E-3</v>
      </c>
      <c r="H13" s="54">
        <f t="shared" si="4"/>
        <v>7.000000000000001E-3</v>
      </c>
      <c r="I13" s="83">
        <f>MAX(_xll.ohPack(Data!$P$4:INDEX(ONFwd6M,MATCH(E13+1,SettlementDates,1),1)))</f>
        <v>2.3970873621808053E-2</v>
      </c>
      <c r="J13" s="54">
        <f t="shared" si="2"/>
        <v>2.5000000000000001E-2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49581</v>
      </c>
      <c r="F14" s="77">
        <f t="shared" si="1"/>
        <v>12</v>
      </c>
      <c r="G14" s="83">
        <f>MIN(_xll.ohPack(Data!$P$4:INDEX(ONFwd6M,MATCH(E14+1,SettlementDates,1),1)))</f>
        <v>7.2594535381764747E-3</v>
      </c>
      <c r="H14" s="54">
        <f t="shared" si="4"/>
        <v>7.000000000000001E-3</v>
      </c>
      <c r="I14" s="83">
        <f>MAX(_xll.ohPack(Data!$P$4:INDEX(ONFwd6M,MATCH(E14+1,SettlementDates,1),1)))</f>
        <v>2.4606950248973192E-2</v>
      </c>
      <c r="J14" s="54">
        <f t="shared" si="2"/>
        <v>2.5000000000000001E-2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53234</v>
      </c>
      <c r="F15" s="77">
        <f t="shared" si="1"/>
        <v>36</v>
      </c>
      <c r="G15" s="83">
        <f>MIN(_xll.ohPack(Data!$P$4:INDEX(ONFwd6M,MATCH(E15+1,SettlementDates,1),1)))</f>
        <v>7.2594535381764747E-3</v>
      </c>
      <c r="H15" s="54">
        <f t="shared" si="4"/>
        <v>7.000000000000001E-3</v>
      </c>
      <c r="I15" s="83">
        <f>MAX(_xll.ohPack(Data!$P$4:INDEX(ONFwd6M,MATCH(E15+1,SettlementDates,1),1)))</f>
        <v>2.4606950248973192E-2</v>
      </c>
      <c r="J15" s="54">
        <f t="shared" si="2"/>
        <v>2.5000000000000001E-2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64191</v>
      </c>
      <c r="F16" s="81">
        <f t="shared" si="1"/>
        <v>60</v>
      </c>
      <c r="G16" s="84">
        <f>MIN(_xll.ohPack(Data!$P$4:INDEX(ONFwd6M,MATCH(E16+1,SettlementDates,1),1)))</f>
        <v>7.2594535381764747E-3</v>
      </c>
      <c r="H16" s="55">
        <f t="shared" si="4"/>
        <v>7.000000000000001E-3</v>
      </c>
      <c r="I16" s="84">
        <f>MAX(_xll.ohPack(Data!$P$4:INDEX(ONFwd6M,MATCH(E16+1,SettlementDates,1),1)))</f>
        <v>2.4606950248973192E-2</v>
      </c>
      <c r="J16" s="55">
        <f t="shared" si="2"/>
        <v>2.5000000000000001E-2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146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39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32" x14ac:dyDescent="0.2">
      <c r="J23" s="62"/>
      <c r="K23" s="62"/>
      <c r="L23" s="62"/>
      <c r="M23" s="110" t="s">
        <v>149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GBP1x7F_Quote</v>
      </c>
      <c r="Q23" s="122"/>
      <c r="R23" s="111">
        <f>_xll.qlInterestRateIndexFixingDate(Index6M,S23)</f>
        <v>42306</v>
      </c>
      <c r="S23" s="111">
        <f>_xll.qlCalendarAdvance(Calendar,SettlementDate,N23,"mf",TRUE)</f>
        <v>42306</v>
      </c>
      <c r="T23" s="111">
        <f>_xll.qlCalendarAdvance(Calendar,SettlementDate,O23,"mf",TRUE)</f>
        <v>42489</v>
      </c>
      <c r="U23" s="112">
        <f ca="1">_xll.qlIndexFixing(Index6M,R23,TRUE,_xll.ohTrigger(Trigger,Trigger6M,InterestRatesTrigger))</f>
        <v>7.5500000000000714E-3</v>
      </c>
      <c r="V23" s="112">
        <f ca="1">_xll.qlQuoteValue(P23,_xll.ohTrigger(Trigger,Trigger6M,InterestRatesTrigger))</f>
        <v>7.5500000000000003E-3</v>
      </c>
      <c r="W23" s="110" t="b">
        <f ca="1">NOT(ISERROR(V23))</f>
        <v>1</v>
      </c>
      <c r="X23" s="145">
        <f ca="1">(U23-V23)*10000</f>
        <v>7.1123662515049091E-13</v>
      </c>
      <c r="Y23" s="50" t="b">
        <f ca="1">ABS(X23/10000)&lt;=ABS('General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149</v>
      </c>
      <c r="N24" s="110" t="s">
        <v>63</v>
      </c>
      <c r="O24" s="110" t="str">
        <f t="shared" si="6"/>
        <v>8M</v>
      </c>
      <c r="P24" s="110" t="str">
        <f t="shared" si="7"/>
        <v>GBP2x8F_Quote</v>
      </c>
      <c r="Q24" s="122"/>
      <c r="R24" s="111">
        <f>_xll.qlInterestRateIndexFixingDate(Index6M,S24)</f>
        <v>42338</v>
      </c>
      <c r="S24" s="111">
        <f>_xll.qlCalendarAdvance(Calendar,SettlementDate,N24,"mf",TRUE)</f>
        <v>42338</v>
      </c>
      <c r="T24" s="111">
        <f>_xll.qlCalendarAdvance(Calendar,SettlementDate,O24,"mf",TRUE)</f>
        <v>42521</v>
      </c>
      <c r="U24" s="112">
        <f ca="1">_xll.qlIndexFixing(Index6M,R24,TRUE,_xll.ohTrigger(Trigger,Trigger6M,InterestRatesTrigger))</f>
        <v>7.6499999999999251E-3</v>
      </c>
      <c r="V24" s="112">
        <f ca="1">_xll.qlQuoteValue(P24,_xll.ohTrigger(Trigger,Trigger6M,InterestRatesTrigger))</f>
        <v>7.6500000000000005E-3</v>
      </c>
      <c r="W24" s="110" t="b">
        <f t="shared" ref="W24:W40" ca="1" si="8">NOT(ISERROR(V24))</f>
        <v>1</v>
      </c>
      <c r="X24" s="145">
        <f t="shared" ref="X24:X77" ca="1" si="9">(U24-V24)*10000</f>
        <v>-7.5460471204991109E-13</v>
      </c>
      <c r="Y24" s="50" t="b">
        <f ca="1">ABS(X24/10000)&lt;=ABS('General Settings'!$D$30)</f>
        <v>1</v>
      </c>
      <c r="AF24" s="62" t="e">
        <v>#N/A</v>
      </c>
    </row>
    <row r="25" spans="3:32" x14ac:dyDescent="0.2">
      <c r="M25" s="110" t="s">
        <v>149</v>
      </c>
      <c r="N25" s="110" t="s">
        <v>31</v>
      </c>
      <c r="O25" s="110" t="str">
        <f t="shared" si="6"/>
        <v>9M</v>
      </c>
      <c r="P25" s="110" t="str">
        <f t="shared" si="7"/>
        <v>GBP3x9F_Quote</v>
      </c>
      <c r="Q25" s="122"/>
      <c r="R25" s="111">
        <f>_xll.qlInterestRateIndexFixingDate(Index6M,S25)</f>
        <v>42367</v>
      </c>
      <c r="S25" s="111">
        <f>_xll.qlCalendarAdvance(Calendar,SettlementDate,N25,"mf",TRUE)</f>
        <v>42367</v>
      </c>
      <c r="T25" s="111">
        <f>_xll.qlCalendarAdvance(Calendar,SettlementDate,O25,"mf",TRUE)</f>
        <v>42550</v>
      </c>
      <c r="U25" s="112">
        <f ca="1">_xll.qlIndexFixing(Index6M,R25,TRUE,_xll.ohTrigger(Trigger,Trigger6M,InterestRatesTrigger))</f>
        <v>7.7499999999997796E-3</v>
      </c>
      <c r="V25" s="112">
        <f ca="1">_xll.qlQuoteValue(P25,_xll.ohTrigger(Trigger,Trigger6M,InterestRatesTrigger))</f>
        <v>7.7499999999999999E-3</v>
      </c>
      <c r="W25" s="110" t="b">
        <f t="shared" ca="1" si="8"/>
        <v>1</v>
      </c>
      <c r="X25" s="145">
        <f t="shared" ca="1" si="9"/>
        <v>-2.203098814490545E-12</v>
      </c>
      <c r="Y25" s="50" t="b">
        <f ca="1">ABS(X25/10000)&lt;=ABS('General Settings'!$D$30)</f>
        <v>1</v>
      </c>
      <c r="AF25" s="62" t="e">
        <v>#N/A</v>
      </c>
    </row>
    <row r="26" spans="3:32" x14ac:dyDescent="0.2">
      <c r="M26" s="110" t="s">
        <v>149</v>
      </c>
      <c r="N26" s="110" t="s">
        <v>64</v>
      </c>
      <c r="O26" s="110" t="str">
        <f t="shared" si="6"/>
        <v>10M</v>
      </c>
      <c r="P26" s="110" t="str">
        <f t="shared" si="7"/>
        <v>GBP4x10F_Quote</v>
      </c>
      <c r="Q26" s="122"/>
      <c r="R26" s="111">
        <f>_xll.qlInterestRateIndexFixingDate(Index6M,S26)</f>
        <v>42398</v>
      </c>
      <c r="S26" s="111">
        <f>_xll.qlCalendarAdvance(Calendar,SettlementDate,N26,"mf",TRUE)</f>
        <v>42398</v>
      </c>
      <c r="T26" s="111">
        <f>_xll.qlCalendarAdvance(Calendar,SettlementDate,O26,"mf",TRUE)</f>
        <v>42580</v>
      </c>
      <c r="U26" s="112">
        <f ca="1">_xll.qlIndexFixing(Index6M,R26,TRUE,_xll.ohTrigger(Trigger,Trigger6M,InterestRatesTrigger))</f>
        <v>7.900000000000032E-3</v>
      </c>
      <c r="V26" s="112">
        <f ca="1">_xll.qlQuoteValue(P26,_xll.ohTrigger(Trigger,Trigger6M,InterestRatesTrigger))</f>
        <v>7.9000000000000008E-3</v>
      </c>
      <c r="W26" s="110" t="b">
        <f t="shared" ca="1" si="8"/>
        <v>1</v>
      </c>
      <c r="X26" s="145">
        <f t="shared" ca="1" si="9"/>
        <v>3.1225022567582528E-13</v>
      </c>
      <c r="Y26" s="50" t="b">
        <f ca="1">ABS(X26/10000)&lt;=ABS('General Settings'!$D$30)</f>
        <v>1</v>
      </c>
      <c r="AF26" s="62" t="e">
        <v>#N/A</v>
      </c>
    </row>
    <row r="27" spans="3:32" x14ac:dyDescent="0.2">
      <c r="M27" s="110" t="s">
        <v>149</v>
      </c>
      <c r="N27" s="110" t="s">
        <v>65</v>
      </c>
      <c r="O27" s="110" t="str">
        <f t="shared" si="6"/>
        <v>11M</v>
      </c>
      <c r="P27" s="110" t="str">
        <f t="shared" si="7"/>
        <v>GBP5x11F_Quote</v>
      </c>
      <c r="Q27" s="122"/>
      <c r="R27" s="111">
        <f>_xll.qlInterestRateIndexFixingDate(Index6M,S27)</f>
        <v>42429</v>
      </c>
      <c r="S27" s="111">
        <f>_xll.qlCalendarAdvance(Calendar,SettlementDate,N27,"mf",TRUE)</f>
        <v>42429</v>
      </c>
      <c r="T27" s="111">
        <f>_xll.qlCalendarAdvance(Calendar,SettlementDate,O27,"mf",TRUE)</f>
        <v>42612</v>
      </c>
      <c r="U27" s="112">
        <f ca="1">_xll.qlIndexFixing(Index6M,R27,TRUE,_xll.ohTrigger(Trigger,Trigger6M,InterestRatesTrigger))</f>
        <v>8.0500000005669023E-3</v>
      </c>
      <c r="V27" s="112">
        <f ca="1">_xll.qlQuoteValue(P27,_xll.ohTrigger(Trigger,Trigger6M,InterestRatesTrigger))</f>
        <v>8.0499999999999999E-3</v>
      </c>
      <c r="W27" s="110" t="b">
        <f t="shared" ca="1" si="8"/>
        <v>1</v>
      </c>
      <c r="X27" s="145">
        <f t="shared" ca="1" si="9"/>
        <v>5.6690242777879263E-9</v>
      </c>
      <c r="Y27" s="50" t="b">
        <f ca="1">ABS(X27/10000)&lt;=ABS('General Settings'!$D$30)</f>
        <v>1</v>
      </c>
      <c r="AF27" s="62" t="e">
        <v>#N/A</v>
      </c>
    </row>
    <row r="28" spans="3:32" x14ac:dyDescent="0.2">
      <c r="M28" s="110" t="s">
        <v>149</v>
      </c>
      <c r="N28" s="110" t="s">
        <v>32</v>
      </c>
      <c r="O28" s="110" t="str">
        <f t="shared" si="6"/>
        <v>12M</v>
      </c>
      <c r="P28" s="110" t="str">
        <f t="shared" si="7"/>
        <v>GBP6x12F_Quote</v>
      </c>
      <c r="Q28" s="122"/>
      <c r="R28" s="111">
        <f>_xll.qlInterestRateIndexFixingDate(Index6M,S28)</f>
        <v>42458</v>
      </c>
      <c r="S28" s="111">
        <f>_xll.qlCalendarAdvance(Calendar,SettlementDate,N28,"mf",TRUE)</f>
        <v>42458</v>
      </c>
      <c r="T28" s="111">
        <f>_xll.qlCalendarAdvance(Calendar,SettlementDate,O28,"mf",TRUE)</f>
        <v>42642</v>
      </c>
      <c r="U28" s="112">
        <f ca="1">_xll.qlIndexFixing(Index6M,R28,TRUE,_xll.ohTrigger(Trigger,Trigger6M,InterestRatesTrigger))</f>
        <v>8.1500000000004867E-3</v>
      </c>
      <c r="V28" s="112">
        <f ca="1">_xll.qlQuoteValue(P28,_xll.ohTrigger(Trigger,Trigger6M,InterestRatesTrigger))</f>
        <v>8.150000000000001E-3</v>
      </c>
      <c r="W28" s="110" t="b">
        <f t="shared" ca="1" si="8"/>
        <v>1</v>
      </c>
      <c r="X28" s="145">
        <f t="shared" ca="1" si="9"/>
        <v>4.8572257327350599E-12</v>
      </c>
      <c r="Y28" s="50" t="b">
        <f ca="1">ABS(X28/10000)&lt;=ABS('General Settings'!$D$30)</f>
        <v>1</v>
      </c>
      <c r="AF28" s="62" t="e">
        <v>#N/A</v>
      </c>
    </row>
    <row r="29" spans="3:32" x14ac:dyDescent="0.2">
      <c r="M29" s="94" t="s">
        <v>149</v>
      </c>
      <c r="N29" s="94" t="s">
        <v>66</v>
      </c>
      <c r="O29" s="94" t="str">
        <f t="shared" si="6"/>
        <v>13M</v>
      </c>
      <c r="P29" s="94" t="str">
        <f t="shared" si="7"/>
        <v>GBP7x13F_Quote</v>
      </c>
      <c r="Q29" s="201"/>
      <c r="R29" s="106">
        <f>_xll.qlInterestRateIndexFixingDate(Index6M,S29)</f>
        <v>42489</v>
      </c>
      <c r="S29" s="106">
        <f>_xll.qlCalendarAdvance(Calendar,SettlementDate,N29,"mf",TRUE)</f>
        <v>42489</v>
      </c>
      <c r="T29" s="106">
        <f>_xll.qlCalendarAdvance(Calendar,SettlementDate,O29,"mf",TRUE)</f>
        <v>42674</v>
      </c>
      <c r="U29" s="97">
        <f ca="1">_xll.qlIndexFixing(Index6M,R29,TRUE,_xll.ohTrigger(Trigger,Trigger6M,InterestRatesTrigger))</f>
        <v>8.3833577638613155E-3</v>
      </c>
      <c r="V29" s="97" t="e">
        <f ca="1">_xll.qlQuoteValue(P29,_xll.ohTrigger(Trigger,Trigger6M,InterestRatesTrigger))</f>
        <v>#NUM!</v>
      </c>
      <c r="W29" s="94" t="b">
        <f t="shared" ca="1" si="8"/>
        <v>0</v>
      </c>
      <c r="X29" s="152" t="e">
        <f t="shared" ca="1" si="9"/>
        <v>#NUM!</v>
      </c>
      <c r="Y29" s="203" t="e">
        <f ca="1">ABS(X29/10000)&lt;=ABS('General Settings'!$D$30)</f>
        <v>#NUM!</v>
      </c>
      <c r="AF29" s="62" t="e">
        <v>#N/A</v>
      </c>
    </row>
    <row r="30" spans="3:32" x14ac:dyDescent="0.2">
      <c r="M30" s="94" t="s">
        <v>149</v>
      </c>
      <c r="N30" s="94" t="s">
        <v>67</v>
      </c>
      <c r="O30" s="94" t="str">
        <f t="shared" si="6"/>
        <v>14M</v>
      </c>
      <c r="P30" s="94" t="str">
        <f t="shared" si="7"/>
        <v>GBP8x14F_Quote</v>
      </c>
      <c r="Q30" s="201"/>
      <c r="R30" s="106">
        <f>_xll.qlInterestRateIndexFixingDate(Index6M,S30)</f>
        <v>42521</v>
      </c>
      <c r="S30" s="106">
        <f>_xll.qlCalendarAdvance(Calendar,SettlementDate,N30,"mf",TRUE)</f>
        <v>42521</v>
      </c>
      <c r="T30" s="106">
        <f>_xll.qlCalendarAdvance(Calendar,SettlementDate,O30,"mf",TRUE)</f>
        <v>42703</v>
      </c>
      <c r="U30" s="97">
        <f ca="1">_xll.qlIndexFixing(Index6M,R30,TRUE,_xll.ohTrigger(Trigger,Trigger6M,InterestRatesTrigger))</f>
        <v>8.6821998517097113E-3</v>
      </c>
      <c r="V30" s="97" t="e">
        <f ca="1">_xll.qlQuoteValue(P30,_xll.ohTrigger(Trigger,Trigger6M,InterestRatesTrigger))</f>
        <v>#NUM!</v>
      </c>
      <c r="W30" s="94" t="b">
        <f t="shared" ca="1" si="8"/>
        <v>0</v>
      </c>
      <c r="X30" s="152" t="e">
        <f t="shared" ca="1" si="9"/>
        <v>#NUM!</v>
      </c>
      <c r="Y30" s="94" t="e">
        <f ca="1">ABS(X30/10000)&lt;=ABS('General Settings'!$D$30)</f>
        <v>#NUM!</v>
      </c>
      <c r="AF30" s="62" t="e">
        <v>#N/A</v>
      </c>
    </row>
    <row r="31" spans="3:32" x14ac:dyDescent="0.2">
      <c r="M31" s="110" t="s">
        <v>149</v>
      </c>
      <c r="N31" s="110" t="s">
        <v>68</v>
      </c>
      <c r="O31" s="110" t="str">
        <f t="shared" si="6"/>
        <v>15M</v>
      </c>
      <c r="P31" s="110" t="str">
        <f t="shared" si="7"/>
        <v>GBP9x15F_Quote</v>
      </c>
      <c r="Q31" s="122"/>
      <c r="R31" s="111">
        <f>_xll.qlInterestRateIndexFixingDate(Index6M,S31)</f>
        <v>42550</v>
      </c>
      <c r="S31" s="111">
        <f>_xll.qlCalendarAdvance(Calendar,SettlementDate,N31,"mf",TRUE)</f>
        <v>42550</v>
      </c>
      <c r="T31" s="111">
        <f>_xll.qlCalendarAdvance(Calendar,SettlementDate,O31,"mf",TRUE)</f>
        <v>42733</v>
      </c>
      <c r="U31" s="112">
        <f ca="1">_xll.qlIndexFixing(Index6M,R31,TRUE,_xll.ohTrigger(Trigger,Trigger6M,InterestRatesTrigger))</f>
        <v>8.9999999999975152E-3</v>
      </c>
      <c r="V31" s="112">
        <f ca="1">_xll.qlQuoteValue(P31,_xll.ohTrigger(Trigger,Trigger6M,InterestRatesTrigger))</f>
        <v>9.0000000000000011E-3</v>
      </c>
      <c r="W31" s="110" t="b">
        <f t="shared" ca="1" si="8"/>
        <v>1</v>
      </c>
      <c r="X31" s="145">
        <f t="shared" ca="1" si="9"/>
        <v>-2.4858587410747646E-11</v>
      </c>
      <c r="Y31" s="50" t="b">
        <f ca="1">ABS(X31/10000)&lt;=ABS('General Settings'!$D$30)</f>
        <v>1</v>
      </c>
      <c r="AF31" s="62" t="e">
        <v>#N/A</v>
      </c>
    </row>
    <row r="32" spans="3:32" x14ac:dyDescent="0.2">
      <c r="M32" s="94" t="s">
        <v>149</v>
      </c>
      <c r="N32" s="94" t="s">
        <v>69</v>
      </c>
      <c r="O32" s="94" t="str">
        <f t="shared" si="6"/>
        <v>16M</v>
      </c>
      <c r="P32" s="94" t="str">
        <f t="shared" si="7"/>
        <v>GBP10x16F_Quote</v>
      </c>
      <c r="Q32" s="201"/>
      <c r="R32" s="106">
        <f>_xll.qlInterestRateIndexFixingDate(Index6M,S32)</f>
        <v>42580</v>
      </c>
      <c r="S32" s="106">
        <f>_xll.qlCalendarAdvance(Calendar,SettlementDate,N32,"mf",TRUE)</f>
        <v>42580</v>
      </c>
      <c r="T32" s="106">
        <f>_xll.qlCalendarAdvance(Calendar,SettlementDate,O32,"mf",TRUE)</f>
        <v>42765</v>
      </c>
      <c r="U32" s="97">
        <f ca="1">_xll.qlIndexFixing(Index6M,R32,TRUE,_xll.ohTrigger(Trigger,Trigger6M,InterestRatesTrigger))</f>
        <v>9.3153018674963419E-3</v>
      </c>
      <c r="V32" s="97" t="e">
        <f ca="1">_xll.qlQuoteValue(P32,_xll.ohTrigger(Trigger,Trigger6M,InterestRatesTrigger))</f>
        <v>#NUM!</v>
      </c>
      <c r="W32" s="94" t="b">
        <f t="shared" ca="1" si="8"/>
        <v>0</v>
      </c>
      <c r="X32" s="152" t="e">
        <f t="shared" ca="1" si="9"/>
        <v>#NUM!</v>
      </c>
      <c r="Y32" s="94" t="e">
        <f ca="1">ABS(X32/10000)&lt;=ABS('General Settings'!$D$30)</f>
        <v>#NUM!</v>
      </c>
      <c r="AF32" s="62" t="e">
        <v>#N/A</v>
      </c>
    </row>
    <row r="33" spans="13:32" x14ac:dyDescent="0.2">
      <c r="M33" s="94" t="s">
        <v>149</v>
      </c>
      <c r="N33" s="94" t="s">
        <v>70</v>
      </c>
      <c r="O33" s="94" t="str">
        <f t="shared" si="6"/>
        <v>17M</v>
      </c>
      <c r="P33" s="94" t="str">
        <f t="shared" si="7"/>
        <v>GBP11x17F_Quote</v>
      </c>
      <c r="Q33" s="201"/>
      <c r="R33" s="106">
        <f>_xll.qlInterestRateIndexFixingDate(Index6M,S33)</f>
        <v>42612</v>
      </c>
      <c r="S33" s="106">
        <f>_xll.qlCalendarAdvance(Calendar,SettlementDate,N33,"mf",TRUE)</f>
        <v>42612</v>
      </c>
      <c r="T33" s="106">
        <f>_xll.qlCalendarAdvance(Calendar,SettlementDate,O33,"mf",TRUE)</f>
        <v>42794</v>
      </c>
      <c r="U33" s="97">
        <f ca="1">_xll.qlIndexFixing(Index6M,R33,TRUE,_xll.ohTrigger(Trigger,Trigger6M,InterestRatesTrigger))</f>
        <v>9.5917110254641561E-3</v>
      </c>
      <c r="V33" s="97" t="e">
        <f ca="1">_xll.qlQuoteValue(P33,_xll.ohTrigger(Trigger,Trigger6M,InterestRatesTrigger))</f>
        <v>#NUM!</v>
      </c>
      <c r="W33" s="94" t="b">
        <f t="shared" ca="1" si="8"/>
        <v>0</v>
      </c>
      <c r="X33" s="152" t="e">
        <f t="shared" ca="1" si="9"/>
        <v>#NUM!</v>
      </c>
      <c r="Y33" s="94" t="e">
        <f ca="1">ABS(X33/10000)&lt;=ABS('General Settings'!$D$30)</f>
        <v>#NUM!</v>
      </c>
      <c r="AF33" s="62" t="e">
        <v>#N/A</v>
      </c>
    </row>
    <row r="34" spans="13:32" x14ac:dyDescent="0.2">
      <c r="M34" s="110" t="s">
        <v>149</v>
      </c>
      <c r="N34" s="110" t="s">
        <v>106</v>
      </c>
      <c r="O34" s="110" t="str">
        <f t="shared" si="6"/>
        <v>18M</v>
      </c>
      <c r="P34" s="110" t="str">
        <f t="shared" si="7"/>
        <v>GBP12x18F_Quote</v>
      </c>
      <c r="Q34" s="122"/>
      <c r="R34" s="111">
        <f>_xll.qlInterestRateIndexFixingDate(Index6M,S34)</f>
        <v>42642</v>
      </c>
      <c r="S34" s="111">
        <f>_xll.qlCalendarAdvance(Calendar,SettlementDate,N34,"mf",TRUE)</f>
        <v>42642</v>
      </c>
      <c r="T34" s="111">
        <f>_xll.qlCalendarAdvance(Calendar,SettlementDate,O34,"mf",TRUE)</f>
        <v>42823</v>
      </c>
      <c r="U34" s="112">
        <f ca="1">_xll.qlIndexFixing(Index6M,R34,TRUE,_xll.ohTrigger(Trigger,Trigger6M,InterestRatesTrigger))</f>
        <v>9.9499999999974609E-3</v>
      </c>
      <c r="V34" s="112">
        <f ca="1">_xll.qlQuoteValue(P34,_xll.ohTrigger(Trigger,Trigger6M,InterestRatesTrigger))</f>
        <v>9.9500000000000005E-3</v>
      </c>
      <c r="W34" s="110" t="b">
        <f t="shared" ca="1" si="8"/>
        <v>1</v>
      </c>
      <c r="X34" s="145">
        <f t="shared" ca="1" si="9"/>
        <v>-2.5396351688300456E-11</v>
      </c>
      <c r="Y34" s="50" t="b">
        <f ca="1">ABS(X34/10000)&lt;=ABS('General Settings'!$D$30)</f>
        <v>1</v>
      </c>
      <c r="AF34" s="62" t="e">
        <v>#N/A</v>
      </c>
    </row>
    <row r="35" spans="13:32" x14ac:dyDescent="0.2">
      <c r="M35" s="94" t="s">
        <v>149</v>
      </c>
      <c r="N35" s="94" t="s">
        <v>71</v>
      </c>
      <c r="O35" s="94" t="str">
        <f t="shared" si="6"/>
        <v>19M</v>
      </c>
      <c r="P35" s="94" t="str">
        <f t="shared" si="7"/>
        <v>GBP13x19F_Quote</v>
      </c>
      <c r="Q35" s="201"/>
      <c r="R35" s="106">
        <f>_xll.qlInterestRateIndexFixingDate(Index6M,S35)</f>
        <v>42674</v>
      </c>
      <c r="S35" s="106">
        <f>_xll.qlCalendarAdvance(Calendar,SettlementDate,N35,"mf",TRUE)</f>
        <v>42674</v>
      </c>
      <c r="T35" s="106">
        <f>_xll.qlCalendarAdvance(Calendar,SettlementDate,O35,"mf",TRUE)</f>
        <v>42853</v>
      </c>
      <c r="U35" s="97">
        <f ca="1">_xll.qlIndexFixing(Index6M,R35,TRUE,_xll.ohTrigger(Trigger,Trigger6M,InterestRatesTrigger))</f>
        <v>1.0279758773277681E-2</v>
      </c>
      <c r="V35" s="97" t="e">
        <f ca="1">_xll.qlQuoteValue(P35,_xll.ohTrigger(Trigger,Trigger6M,InterestRatesTrigger))</f>
        <v>#NUM!</v>
      </c>
      <c r="W35" s="94" t="b">
        <f t="shared" ca="1" si="8"/>
        <v>0</v>
      </c>
      <c r="X35" s="152" t="e">
        <f t="shared" ca="1" si="9"/>
        <v>#NUM!</v>
      </c>
      <c r="Y35" s="94" t="e">
        <f ca="1">ABS(X35/10000)&lt;=ABS('General Settings'!$D$30)</f>
        <v>#NUM!</v>
      </c>
      <c r="AF35" s="62" t="e">
        <v>#N/A</v>
      </c>
    </row>
    <row r="36" spans="13:32" x14ac:dyDescent="0.2">
      <c r="M36" s="94" t="s">
        <v>149</v>
      </c>
      <c r="N36" s="94" t="s">
        <v>72</v>
      </c>
      <c r="O36" s="94" t="str">
        <f t="shared" si="6"/>
        <v>20M</v>
      </c>
      <c r="P36" s="94" t="str">
        <f t="shared" si="7"/>
        <v>GBP14x20F_Quote</v>
      </c>
      <c r="Q36" s="201"/>
      <c r="R36" s="106">
        <f>_xll.qlInterestRateIndexFixingDate(Index6M,S36)</f>
        <v>42703</v>
      </c>
      <c r="S36" s="106">
        <f>_xll.qlCalendarAdvance(Calendar,SettlementDate,N36,"mf",TRUE)</f>
        <v>42703</v>
      </c>
      <c r="T36" s="106">
        <f>_xll.qlCalendarAdvance(Calendar,SettlementDate,O36,"mf",TRUE)</f>
        <v>42885</v>
      </c>
      <c r="U36" s="97">
        <f ca="1">_xll.qlIndexFixing(Index6M,R36,TRUE,_xll.ohTrigger(Trigger,Trigger6M,InterestRatesTrigger))</f>
        <v>1.0578809110234349E-2</v>
      </c>
      <c r="V36" s="97" t="e">
        <f ca="1">_xll.qlQuoteValue(P36,_xll.ohTrigger(Trigger,Trigger6M,InterestRatesTrigger))</f>
        <v>#NUM!</v>
      </c>
      <c r="W36" s="94" t="b">
        <f t="shared" ca="1" si="8"/>
        <v>0</v>
      </c>
      <c r="X36" s="152" t="e">
        <f t="shared" ca="1" si="9"/>
        <v>#NUM!</v>
      </c>
      <c r="Y36" s="94" t="e">
        <f ca="1">ABS(X36/10000)&lt;=ABS('General Settings'!$D$30)</f>
        <v>#NUM!</v>
      </c>
      <c r="AF36" s="62" t="e">
        <v>#N/A</v>
      </c>
    </row>
    <row r="37" spans="13:32" x14ac:dyDescent="0.2">
      <c r="M37" s="94" t="s">
        <v>149</v>
      </c>
      <c r="N37" s="94" t="s">
        <v>73</v>
      </c>
      <c r="O37" s="94" t="str">
        <f t="shared" si="6"/>
        <v>21M</v>
      </c>
      <c r="P37" s="94" t="str">
        <f t="shared" si="7"/>
        <v>GBP15x21F_Quote</v>
      </c>
      <c r="Q37" s="201"/>
      <c r="R37" s="106">
        <f>_xll.qlInterestRateIndexFixingDate(Index6M,S37)</f>
        <v>42733</v>
      </c>
      <c r="S37" s="106">
        <f>_xll.qlCalendarAdvance(Calendar,SettlementDate,N37,"mf",TRUE)</f>
        <v>42733</v>
      </c>
      <c r="T37" s="106">
        <f>_xll.qlCalendarAdvance(Calendar,SettlementDate,O37,"mf",TRUE)</f>
        <v>42915</v>
      </c>
      <c r="U37" s="97">
        <f ca="1">_xll.qlIndexFixing(Index6M,R37,TRUE,_xll.ohTrigger(Trigger,Trigger6M,InterestRatesTrigger))</f>
        <v>1.0902719765985912E-2</v>
      </c>
      <c r="V37" s="97" t="e">
        <f ca="1">_xll.qlQuoteValue(P37,_xll.ohTrigger(Trigger,Trigger6M,InterestRatesTrigger))</f>
        <v>#NUM!</v>
      </c>
      <c r="W37" s="94" t="b">
        <f t="shared" ca="1" si="8"/>
        <v>0</v>
      </c>
      <c r="X37" s="152" t="e">
        <f t="shared" ca="1" si="9"/>
        <v>#NUM!</v>
      </c>
      <c r="Y37" s="94" t="e">
        <f ca="1">ABS(X37/10000)&lt;=ABS('General Settings'!$D$30)</f>
        <v>#NUM!</v>
      </c>
      <c r="AF37" s="62" t="e">
        <v>#N/A</v>
      </c>
    </row>
    <row r="38" spans="13:32" x14ac:dyDescent="0.2">
      <c r="M38" s="94" t="s">
        <v>149</v>
      </c>
      <c r="N38" s="94" t="s">
        <v>74</v>
      </c>
      <c r="O38" s="94" t="str">
        <f t="shared" si="6"/>
        <v>22M</v>
      </c>
      <c r="P38" s="94" t="str">
        <f t="shared" si="7"/>
        <v>GBP16x22F_Quote</v>
      </c>
      <c r="Q38" s="201"/>
      <c r="R38" s="106">
        <f>_xll.qlInterestRateIndexFixingDate(Index6M,S38)</f>
        <v>42765</v>
      </c>
      <c r="S38" s="106">
        <f>_xll.qlCalendarAdvance(Calendar,SettlementDate,N38,"mf",TRUE)</f>
        <v>42765</v>
      </c>
      <c r="T38" s="106">
        <f>_xll.qlCalendarAdvance(Calendar,SettlementDate,O38,"mf",TRUE)</f>
        <v>42947</v>
      </c>
      <c r="U38" s="97">
        <f ca="1">_xll.qlIndexFixing(Index6M,R38,TRUE,_xll.ohTrigger(Trigger,Trigger6M,InterestRatesTrigger))</f>
        <v>1.1332216652599208E-2</v>
      </c>
      <c r="V38" s="97" t="e">
        <f ca="1">_xll.qlQuoteValue(P38,_xll.ohTrigger(Trigger,Trigger6M,InterestRatesTrigger))</f>
        <v>#NUM!</v>
      </c>
      <c r="W38" s="94" t="b">
        <f t="shared" ca="1" si="8"/>
        <v>0</v>
      </c>
      <c r="X38" s="152" t="e">
        <f t="shared" ca="1" si="9"/>
        <v>#NUM!</v>
      </c>
      <c r="Y38" s="94" t="e">
        <f ca="1">ABS(X38/10000)&lt;=ABS('General Settings'!$D$30)</f>
        <v>#NUM!</v>
      </c>
      <c r="AF38" s="62" t="e">
        <v>#N/A</v>
      </c>
    </row>
    <row r="39" spans="13:32" x14ac:dyDescent="0.2">
      <c r="M39" s="94" t="s">
        <v>149</v>
      </c>
      <c r="N39" s="94" t="s">
        <v>75</v>
      </c>
      <c r="O39" s="94" t="str">
        <f t="shared" si="6"/>
        <v>23M</v>
      </c>
      <c r="P39" s="94" t="str">
        <f t="shared" si="7"/>
        <v>GBP17x23F_Quote</v>
      </c>
      <c r="Q39" s="201"/>
      <c r="R39" s="106">
        <f>_xll.qlInterestRateIndexFixingDate(Index6M,S39)</f>
        <v>42794</v>
      </c>
      <c r="S39" s="106">
        <f>_xll.qlCalendarAdvance(Calendar,SettlementDate,N39,"mf",TRUE)</f>
        <v>42794</v>
      </c>
      <c r="T39" s="106">
        <f>_xll.qlCalendarAdvance(Calendar,SettlementDate,O39,"mf",TRUE)</f>
        <v>42976</v>
      </c>
      <c r="U39" s="97">
        <f ca="1">_xll.qlIndexFixing(Index6M,R39,TRUE,_xll.ohTrigger(Trigger,Trigger6M,InterestRatesTrigger))</f>
        <v>1.17789055376438E-2</v>
      </c>
      <c r="V39" s="97" t="e">
        <f ca="1">_xll.qlQuoteValue(P39,_xll.ohTrigger(Trigger,Trigger6M,InterestRatesTrigger))</f>
        <v>#NUM!</v>
      </c>
      <c r="W39" s="94" t="b">
        <f t="shared" ca="1" si="8"/>
        <v>0</v>
      </c>
      <c r="X39" s="152" t="e">
        <f t="shared" ca="1" si="9"/>
        <v>#NUM!</v>
      </c>
      <c r="Y39" s="94" t="e">
        <f ca="1">ABS(X39/10000)&lt;=ABS('General Settings'!$D$30)</f>
        <v>#NUM!</v>
      </c>
      <c r="AF39" s="62" t="e">
        <v>#N/A</v>
      </c>
    </row>
    <row r="40" spans="13:32" x14ac:dyDescent="0.2">
      <c r="M40" s="95" t="s">
        <v>149</v>
      </c>
      <c r="N40" s="95" t="s">
        <v>76</v>
      </c>
      <c r="O40" s="95" t="str">
        <f t="shared" si="6"/>
        <v>24M</v>
      </c>
      <c r="P40" s="95" t="str">
        <f t="shared" si="7"/>
        <v>GBP18x24F_Quote</v>
      </c>
      <c r="Q40" s="202"/>
      <c r="R40" s="107">
        <f>_xll.qlInterestRateIndexFixingDate(Index6M,S40)</f>
        <v>42823</v>
      </c>
      <c r="S40" s="107">
        <f>_xll.qlCalendarAdvance(Calendar,SettlementDate,N40,"mf",TRUE)</f>
        <v>42823</v>
      </c>
      <c r="T40" s="107">
        <f>_xll.qlCalendarAdvance(Calendar,SettlementDate,O40,"mf",TRUE)</f>
        <v>43007</v>
      </c>
      <c r="U40" s="98">
        <f ca="1">_xll.qlIndexFixing(Index6M,R40,TRUE,_xll.ohTrigger(Trigger,Trigger6M,InterestRatesTrigger))</f>
        <v>1.220409456826217E-2</v>
      </c>
      <c r="V40" s="98" t="e">
        <f ca="1">_xll.qlQuoteValue(P40,_xll.ohTrigger(Trigger,Trigger6M,InterestRatesTrigger))</f>
        <v>#NUM!</v>
      </c>
      <c r="W40" s="95" t="b">
        <f t="shared" ca="1" si="8"/>
        <v>0</v>
      </c>
      <c r="X40" s="195" t="e">
        <f t="shared" ca="1" si="9"/>
        <v>#NUM!</v>
      </c>
      <c r="Y40" s="95" t="e">
        <f ca="1">ABS(X40/10000)&lt;=ABS('General Settings'!$D$30)</f>
        <v>#NUM!</v>
      </c>
      <c r="AA40" s="104" t="s">
        <v>103</v>
      </c>
      <c r="AC40" s="103" t="s">
        <v>108</v>
      </c>
      <c r="AD40" s="103" t="s">
        <v>109</v>
      </c>
      <c r="AE40" s="104" t="s">
        <v>110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Currency&amp;"SB6L"&amp;O41&amp;QuoteSuffix</f>
        <v>GBPSB6L1Y_Quote</v>
      </c>
      <c r="Q41" s="122"/>
      <c r="R41" s="120">
        <f t="shared" ref="R41:R77" si="11">EvaluationDate</f>
        <v>42276</v>
      </c>
      <c r="S41" s="120">
        <f>_xll.qlInterestRateIndexValueDate(AA41,R41)</f>
        <v>42276</v>
      </c>
      <c r="T41" s="120">
        <f>_xll.qlInterestRateIndexMaturity(AA41,S41)</f>
        <v>42642</v>
      </c>
      <c r="U41" s="125">
        <f ca="1">_xll.qlIndexFixing(AA41,R41,TRUE,_xll.ohTrigger(Trigger,Trigger6M,InterestRatesTrigger))</f>
        <v>7.8325389933650985E-3</v>
      </c>
      <c r="V41" s="125" t="e">
        <f ca="1">_xll.qlQuoteValue(P41,_xll.ohTrigger(Trigger,Trigger6M,InterestRatesTrigger))</f>
        <v>#NUM!</v>
      </c>
      <c r="W41" s="50" t="b">
        <f t="shared" ref="W41:W77" ca="1" si="12">NOT(ISERROR(V41))</f>
        <v>0</v>
      </c>
      <c r="X41" s="143" t="e">
        <f t="shared" ca="1" si="9"/>
        <v>#NUM!</v>
      </c>
      <c r="Y41" s="50" t="e">
        <f ca="1">ABS(X41/10000)&lt;=ABS('General Settings'!$D$31)</f>
        <v>#NUM!</v>
      </c>
      <c r="AA41" s="50" t="str">
        <f>_xll.qlSwapIndex(,,O41,SettlementDays,Currency,Calendar,FixedLegTenor,FixedLegBDC,FixedLegDayCounter,Index6M,DiscountingCurve,Permanent,Trigger,ObjectOverwrite)</f>
        <v>obj_004cd#0001</v>
      </c>
      <c r="AB41" s="133"/>
      <c r="AC41" s="103" t="s">
        <v>32</v>
      </c>
      <c r="AD41" s="103" t="s">
        <v>112</v>
      </c>
      <c r="AE41" s="104" t="s">
        <v>158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GBPSB6L15M_Quote</v>
      </c>
      <c r="Q42" s="122"/>
      <c r="R42" s="120">
        <f t="shared" si="11"/>
        <v>42276</v>
      </c>
      <c r="S42" s="120">
        <f>_xll.qlInterestRateIndexValueDate(AA42,R42)</f>
        <v>42276</v>
      </c>
      <c r="T42" s="120">
        <f>_xll.qlInterestRateIndexMaturity(AA42,S42)</f>
        <v>42733</v>
      </c>
      <c r="U42" s="125">
        <f ca="1">_xll.qlIndexFixing(AA42,R42,TRUE,_xll.ohTrigger(Trigger,Trigger6M,InterestRatesTrigger))</f>
        <v>8.2018934605298747E-3</v>
      </c>
      <c r="V42" s="125" t="e">
        <f ca="1">_xll.qlQuoteValue(P42,_xll.ohTrigger(Trigger,Trigger6M,InterestRatesTrigger))</f>
        <v>#NUM!</v>
      </c>
      <c r="W42" s="50" t="b">
        <f t="shared" ca="1" si="12"/>
        <v>0</v>
      </c>
      <c r="X42" s="143" t="e">
        <f t="shared" ca="1" si="9"/>
        <v>#NUM!</v>
      </c>
      <c r="Y42" s="50" t="e">
        <f ca="1">ABS(X42/10000)&lt;=ABS('General Settings'!$D$31)</f>
        <v>#NUM!</v>
      </c>
      <c r="AA42" s="50" t="str">
        <f>_xll.qlSwapIndex(,,O42,SettlementDays,Currency,Calendar,FixedLegTenor,FixedLegBDC,FixedLegDayCounter,Index6M,DiscountingCurve,Permanent,Trigger,ObjectOverwrite)</f>
        <v>obj_0049d#0001</v>
      </c>
      <c r="AB42" s="133"/>
      <c r="AC42" s="133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GBPSB6L18M_Quote</v>
      </c>
      <c r="Q43" s="122"/>
      <c r="R43" s="120">
        <f t="shared" si="11"/>
        <v>42276</v>
      </c>
      <c r="S43" s="120">
        <f>_xll.qlInterestRateIndexValueDate(AA43,R43)</f>
        <v>42276</v>
      </c>
      <c r="T43" s="120">
        <f>_xll.qlInterestRateIndexMaturity(AA43,S43)</f>
        <v>42823</v>
      </c>
      <c r="U43" s="125">
        <f ca="1">_xll.qlIndexFixing(AA43,R43,TRUE,_xll.ohTrigger(Trigger,Trigger6M,InterestRatesTrigger))</f>
        <v>8.5308743544745685E-3</v>
      </c>
      <c r="V43" s="125">
        <f ca="1">_xll.qlQuoteValue(P43,_xll.ohTrigger(Trigger,Trigger6M,InterestRatesTrigger))</f>
        <v>8.5299999999999994E-3</v>
      </c>
      <c r="W43" s="50" t="b">
        <f t="shared" ca="1" si="12"/>
        <v>1</v>
      </c>
      <c r="X43" s="143">
        <f t="shared" ca="1" si="9"/>
        <v>8.743544745691556E-3</v>
      </c>
      <c r="Y43" s="50" t="b">
        <f ca="1"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obj_004b9#0001</v>
      </c>
      <c r="AB43" s="133"/>
      <c r="AC43" s="133"/>
      <c r="AD43" s="87"/>
    </row>
    <row r="44" spans="13:32" x14ac:dyDescent="0.2">
      <c r="M44" s="50" t="s">
        <v>60</v>
      </c>
      <c r="N44" s="50"/>
      <c r="O44" s="50" t="s">
        <v>79</v>
      </c>
      <c r="P44" s="50" t="str">
        <f t="shared" si="10"/>
        <v>GBPSB6L21M_Quote</v>
      </c>
      <c r="Q44" s="122"/>
      <c r="R44" s="120">
        <f t="shared" si="11"/>
        <v>42276</v>
      </c>
      <c r="S44" s="120">
        <f>_xll.qlInterestRateIndexValueDate(AA44,R44)</f>
        <v>42276</v>
      </c>
      <c r="T44" s="120">
        <f>_xll.qlInterestRateIndexMaturity(AA44,S44)</f>
        <v>42915</v>
      </c>
      <c r="U44" s="125">
        <f ca="1">_xll.qlIndexFixing(AA44,R44,TRUE,_xll.ohTrigger(Trigger,Trigger6M,InterestRatesTrigger))</f>
        <v>8.9675906572525277E-3</v>
      </c>
      <c r="V44" s="125" t="e">
        <f ca="1">_xll.qlQuoteValue(P44,_xll.ohTrigger(Trigger,Trigger6M,InterestRatesTrigger))</f>
        <v>#NUM!</v>
      </c>
      <c r="W44" s="50" t="b">
        <f t="shared" ca="1" si="12"/>
        <v>0</v>
      </c>
      <c r="X44" s="143" t="e">
        <f t="shared" ca="1" si="9"/>
        <v>#NUM!</v>
      </c>
      <c r="Y44" s="50" t="e">
        <f ca="1">ABS(X44/10000)&lt;=ABS('General Settings'!$D$31)</f>
        <v>#NUM!</v>
      </c>
      <c r="AA44" s="50" t="str">
        <f>_xll.qlSwapIndex(,,O44,SettlementDays,Currency,Calendar,FixedLegTenor,FixedLegBDC,FixedLegDayCounter,Index6M,DiscountingCurve,Permanent,Trigger,ObjectOverwrite)</f>
        <v>obj_004a7#0001</v>
      </c>
      <c r="AB44" s="133"/>
      <c r="AC44" s="133"/>
      <c r="AD44" s="87"/>
    </row>
    <row r="45" spans="13:32" x14ac:dyDescent="0.2">
      <c r="M45" s="110" t="s">
        <v>60</v>
      </c>
      <c r="N45" s="110"/>
      <c r="O45" s="110" t="s">
        <v>82</v>
      </c>
      <c r="P45" s="110" t="str">
        <f t="shared" si="10"/>
        <v>GBPSB6L2Y_Quote</v>
      </c>
      <c r="Q45" s="122"/>
      <c r="R45" s="111">
        <f t="shared" si="11"/>
        <v>42276</v>
      </c>
      <c r="S45" s="111">
        <f>_xll.qlInterestRateIndexValueDate(AA45,R45)</f>
        <v>42276</v>
      </c>
      <c r="T45" s="111">
        <f>_xll.qlInterestRateIndexMaturity(AA45,S45)</f>
        <v>43007</v>
      </c>
      <c r="U45" s="112">
        <f ca="1">_xll.qlIndexFixing(AA45,R45,TRUE,_xll.ohTrigger(Trigger,Trigger6M,InterestRatesTrigger))</f>
        <v>9.4500000000000035E-3</v>
      </c>
      <c r="V45" s="112">
        <f ca="1">_xll.qlQuoteValue(P45,_xll.ohTrigger(Trigger,Trigger6M,InterestRatesTrigger))</f>
        <v>9.4500000000000001E-3</v>
      </c>
      <c r="W45" s="110" t="b">
        <f t="shared" ca="1" si="12"/>
        <v>1</v>
      </c>
      <c r="X45" s="145">
        <f t="shared" ca="1" si="9"/>
        <v>3.4694469519536142E-14</v>
      </c>
      <c r="Y45" s="50" t="b">
        <f ca="1"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obj_004e5#0001</v>
      </c>
      <c r="AB45" s="133"/>
      <c r="AC45" s="133"/>
      <c r="AD45" s="87"/>
    </row>
    <row r="46" spans="13:32" x14ac:dyDescent="0.2">
      <c r="M46" s="110" t="s">
        <v>60</v>
      </c>
      <c r="N46" s="110"/>
      <c r="O46" s="110" t="s">
        <v>83</v>
      </c>
      <c r="P46" s="110" t="str">
        <f t="shared" si="10"/>
        <v>GBPSB6L3Y_Quote</v>
      </c>
      <c r="Q46" s="122"/>
      <c r="R46" s="111">
        <f t="shared" si="11"/>
        <v>42276</v>
      </c>
      <c r="S46" s="111">
        <f>_xll.qlInterestRateIndexValueDate(AA46,R46)</f>
        <v>42276</v>
      </c>
      <c r="T46" s="111">
        <f>_xll.qlInterestRateIndexMaturity(AA46,S46)</f>
        <v>43371</v>
      </c>
      <c r="U46" s="112">
        <f ca="1">_xll.qlIndexFixing(AA46,R46,TRUE,_xll.ohTrigger(Trigger,Trigger6M,InterestRatesTrigger))</f>
        <v>1.1249999999995056E-2</v>
      </c>
      <c r="V46" s="112">
        <f ca="1">_xll.qlQuoteValue(P46,_xll.ohTrigger(Trigger,Trigger6M,InterestRatesTrigger))</f>
        <v>1.125E-2</v>
      </c>
      <c r="W46" s="110" t="b">
        <f t="shared" ca="1" si="12"/>
        <v>1</v>
      </c>
      <c r="X46" s="145">
        <f t="shared" ca="1" si="9"/>
        <v>-4.9439619065339002E-11</v>
      </c>
      <c r="Y46" s="50" t="b">
        <f ca="1"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obj_004ae#0001</v>
      </c>
      <c r="AB46" s="133"/>
      <c r="AC46" s="133"/>
      <c r="AD46" s="87"/>
    </row>
    <row r="47" spans="13:32" x14ac:dyDescent="0.2">
      <c r="M47" s="110" t="s">
        <v>60</v>
      </c>
      <c r="N47" s="110"/>
      <c r="O47" s="110" t="s">
        <v>84</v>
      </c>
      <c r="P47" s="110" t="str">
        <f t="shared" si="10"/>
        <v>GBPSB6L4Y_Quote</v>
      </c>
      <c r="Q47" s="122"/>
      <c r="R47" s="111">
        <f t="shared" si="11"/>
        <v>42276</v>
      </c>
      <c r="S47" s="111">
        <f>_xll.qlInterestRateIndexValueDate(AA47,R47)</f>
        <v>42276</v>
      </c>
      <c r="T47" s="111">
        <f>_xll.qlInterestRateIndexMaturity(AA47,S47)</f>
        <v>43738</v>
      </c>
      <c r="U47" s="112">
        <f ca="1">_xll.qlIndexFixing(AA47,R47,TRUE,_xll.ohTrigger(Trigger,Trigger6M,InterestRatesTrigger))</f>
        <v>1.2919999999999239E-2</v>
      </c>
      <c r="V47" s="112">
        <f ca="1">_xll.qlQuoteValue(P47,_xll.ohTrigger(Trigger,Trigger6M,InterestRatesTrigger))</f>
        <v>1.2919999999999997E-2</v>
      </c>
      <c r="W47" s="110" t="b">
        <f t="shared" ca="1" si="12"/>
        <v>1</v>
      </c>
      <c r="X47" s="145">
        <f t="shared" ca="1" si="9"/>
        <v>-7.580741590018647E-12</v>
      </c>
      <c r="Y47" s="50" t="b">
        <f ca="1"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obj_004be#0001</v>
      </c>
      <c r="AB47" s="133"/>
      <c r="AC47" s="133"/>
      <c r="AD47" s="87"/>
    </row>
    <row r="48" spans="13:32" x14ac:dyDescent="0.2">
      <c r="M48" s="110" t="s">
        <v>60</v>
      </c>
      <c r="N48" s="110"/>
      <c r="O48" s="110" t="s">
        <v>85</v>
      </c>
      <c r="P48" s="110" t="str">
        <f t="shared" si="10"/>
        <v>GBPSB6L5Y_Quote</v>
      </c>
      <c r="Q48" s="122"/>
      <c r="R48" s="111">
        <f t="shared" si="11"/>
        <v>42276</v>
      </c>
      <c r="S48" s="111">
        <f>_xll.qlInterestRateIndexValueDate(AA48,R48)</f>
        <v>42276</v>
      </c>
      <c r="T48" s="111">
        <f>_xll.qlInterestRateIndexMaturity(AA48,S48)</f>
        <v>44103</v>
      </c>
      <c r="U48" s="112">
        <f ca="1">_xll.qlIndexFixing(AA48,R48,TRUE,_xll.ohTrigger(Trigger,Trigger6M,InterestRatesTrigger))</f>
        <v>1.4319999999513621E-2</v>
      </c>
      <c r="V48" s="112">
        <f ca="1">_xll.qlQuoteValue(P48,_xll.ohTrigger(Trigger,Trigger6M,InterestRatesTrigger))</f>
        <v>1.4319999999999999E-2</v>
      </c>
      <c r="W48" s="110" t="b">
        <f t="shared" ca="1" si="12"/>
        <v>1</v>
      </c>
      <c r="X48" s="145">
        <f t="shared" ca="1" si="9"/>
        <v>-4.8637829874742522E-9</v>
      </c>
      <c r="Y48" s="50" t="b">
        <f ca="1"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obj_004e7#0001</v>
      </c>
      <c r="AB48" s="133"/>
      <c r="AC48" s="133"/>
      <c r="AD48" s="87"/>
    </row>
    <row r="49" spans="13:30" x14ac:dyDescent="0.2">
      <c r="M49" s="110" t="s">
        <v>60</v>
      </c>
      <c r="N49" s="110"/>
      <c r="O49" s="110" t="s">
        <v>86</v>
      </c>
      <c r="P49" s="110" t="str">
        <f t="shared" si="10"/>
        <v>GBPSB6L6Y_Quote</v>
      </c>
      <c r="Q49" s="122"/>
      <c r="R49" s="111">
        <f t="shared" si="11"/>
        <v>42276</v>
      </c>
      <c r="S49" s="111">
        <f>_xll.qlInterestRateIndexValueDate(AA49,R49)</f>
        <v>42276</v>
      </c>
      <c r="T49" s="111">
        <f>_xll.qlInterestRateIndexMaturity(AA49,S49)</f>
        <v>44468</v>
      </c>
      <c r="U49" s="112">
        <f ca="1">_xll.qlIndexFixing(AA49,R49,TRUE,_xll.ohTrigger(Trigger,Trigger6M,InterestRatesTrigger))</f>
        <v>1.5480000000005685E-2</v>
      </c>
      <c r="V49" s="112">
        <f ca="1">_xll.qlQuoteValue(P49,_xll.ohTrigger(Trigger,Trigger6M,InterestRatesTrigger))</f>
        <v>1.5480000000000001E-2</v>
      </c>
      <c r="W49" s="110" t="b">
        <f t="shared" ca="1" si="12"/>
        <v>1</v>
      </c>
      <c r="X49" s="145">
        <f t="shared" ca="1" si="9"/>
        <v>5.6846888307759968E-11</v>
      </c>
      <c r="Y49" s="50" t="b">
        <f ca="1"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obj_00495#0001</v>
      </c>
      <c r="AB49" s="133"/>
      <c r="AC49" s="133"/>
      <c r="AD49" s="87"/>
    </row>
    <row r="50" spans="13:30" x14ac:dyDescent="0.2">
      <c r="M50" s="110" t="s">
        <v>60</v>
      </c>
      <c r="N50" s="110"/>
      <c r="O50" s="110" t="s">
        <v>87</v>
      </c>
      <c r="P50" s="110" t="str">
        <f t="shared" si="10"/>
        <v>GBPSB6L7Y_Quote</v>
      </c>
      <c r="Q50" s="122"/>
      <c r="R50" s="111">
        <f t="shared" si="11"/>
        <v>42276</v>
      </c>
      <c r="S50" s="111">
        <f>_xll.qlInterestRateIndexValueDate(AA50,R50)</f>
        <v>42276</v>
      </c>
      <c r="T50" s="111">
        <f>_xll.qlInterestRateIndexMaturity(AA50,S50)</f>
        <v>44833</v>
      </c>
      <c r="U50" s="112">
        <f ca="1">_xll.qlIndexFixing(AA50,R50,TRUE,_xll.ohTrigger(Trigger,Trigger6M,InterestRatesTrigger))</f>
        <v>1.6440000000007511E-2</v>
      </c>
      <c r="V50" s="112">
        <f ca="1">_xll.qlQuoteValue(P50,_xll.ohTrigger(Trigger,Trigger6M,InterestRatesTrigger))</f>
        <v>1.644E-2</v>
      </c>
      <c r="W50" s="110" t="b">
        <f t="shared" ca="1" si="12"/>
        <v>1</v>
      </c>
      <c r="X50" s="145">
        <f t="shared" ca="1" si="9"/>
        <v>7.5113526509795747E-11</v>
      </c>
      <c r="Y50" s="50" t="b">
        <f ca="1"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obj_004bd#0001</v>
      </c>
      <c r="AB50" s="133"/>
      <c r="AC50" s="133"/>
      <c r="AD50" s="87"/>
    </row>
    <row r="51" spans="13:30" x14ac:dyDescent="0.2">
      <c r="M51" s="110" t="s">
        <v>60</v>
      </c>
      <c r="N51" s="110"/>
      <c r="O51" s="110" t="s">
        <v>88</v>
      </c>
      <c r="P51" s="110" t="str">
        <f t="shared" si="10"/>
        <v>GBPSB6L8Y_Quote</v>
      </c>
      <c r="Q51" s="122"/>
      <c r="R51" s="111">
        <f t="shared" si="11"/>
        <v>42276</v>
      </c>
      <c r="S51" s="111">
        <f>_xll.qlInterestRateIndexValueDate(AA51,R51)</f>
        <v>42276</v>
      </c>
      <c r="T51" s="111">
        <f>_xll.qlInterestRateIndexMaturity(AA51,S51)</f>
        <v>45198</v>
      </c>
      <c r="U51" s="112">
        <f ca="1">_xll.qlIndexFixing(AA51,R51,TRUE,_xll.ohTrigger(Trigger,Trigger6M,InterestRatesTrigger))</f>
        <v>1.7230000000009123E-2</v>
      </c>
      <c r="V51" s="112">
        <f ca="1">_xll.qlQuoteValue(P51,_xll.ohTrigger(Trigger,Trigger6M,InterestRatesTrigger))</f>
        <v>1.7229999999999999E-2</v>
      </c>
      <c r="W51" s="110" t="b">
        <f t="shared" ca="1" si="12"/>
        <v>1</v>
      </c>
      <c r="X51" s="145">
        <f t="shared" ca="1" si="9"/>
        <v>9.1246454836380053E-11</v>
      </c>
      <c r="Y51" s="50" t="b">
        <f ca="1"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obj_004b7#0001</v>
      </c>
      <c r="AB51" s="133"/>
      <c r="AC51" s="133"/>
      <c r="AD51" s="87"/>
    </row>
    <row r="52" spans="13:30" x14ac:dyDescent="0.2">
      <c r="M52" s="110" t="s">
        <v>60</v>
      </c>
      <c r="N52" s="110"/>
      <c r="O52" s="110" t="s">
        <v>89</v>
      </c>
      <c r="P52" s="110" t="str">
        <f t="shared" si="10"/>
        <v>GBPSB6L9Y_Quote</v>
      </c>
      <c r="Q52" s="122"/>
      <c r="R52" s="111">
        <f t="shared" si="11"/>
        <v>42276</v>
      </c>
      <c r="S52" s="111">
        <f>_xll.qlInterestRateIndexValueDate(AA52,R52)</f>
        <v>42276</v>
      </c>
      <c r="T52" s="111">
        <f>_xll.qlInterestRateIndexMaturity(AA52,S52)</f>
        <v>45565</v>
      </c>
      <c r="U52" s="112">
        <f ca="1">_xll.qlIndexFixing(AA52,R52,TRUE,_xll.ohTrigger(Trigger,Trigger6M,InterestRatesTrigger))</f>
        <v>1.7900000000009651E-2</v>
      </c>
      <c r="V52" s="112">
        <f ca="1">_xll.qlQuoteValue(P52,_xll.ohTrigger(Trigger,Trigger6M,InterestRatesTrigger))</f>
        <v>1.7899999999999999E-2</v>
      </c>
      <c r="W52" s="110" t="b">
        <f t="shared" ca="1" si="12"/>
        <v>1</v>
      </c>
      <c r="X52" s="145">
        <f t="shared" ca="1" si="9"/>
        <v>9.6520014203349547E-11</v>
      </c>
      <c r="Y52" s="50" t="b">
        <f ca="1"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obj_00497#0001</v>
      </c>
      <c r="AB52" s="133"/>
      <c r="AC52" s="133"/>
      <c r="AD52" s="87"/>
    </row>
    <row r="53" spans="13:30" x14ac:dyDescent="0.2">
      <c r="M53" s="110" t="s">
        <v>60</v>
      </c>
      <c r="N53" s="110"/>
      <c r="O53" s="110" t="s">
        <v>90</v>
      </c>
      <c r="P53" s="110" t="str">
        <f t="shared" si="10"/>
        <v>GBPSB6L10Y_Quote</v>
      </c>
      <c r="Q53" s="122"/>
      <c r="R53" s="111">
        <f t="shared" si="11"/>
        <v>42276</v>
      </c>
      <c r="S53" s="111">
        <f>_xll.qlInterestRateIndexValueDate(AA53,R53)</f>
        <v>42276</v>
      </c>
      <c r="T53" s="111">
        <f>_xll.qlInterestRateIndexMaturity(AA53,S53)</f>
        <v>45929</v>
      </c>
      <c r="U53" s="112">
        <f ca="1">_xll.qlIndexFixing(AA53,R53,TRUE,_xll.ohTrigger(Trigger,Trigger6M,InterestRatesTrigger))</f>
        <v>1.8460000000011766E-2</v>
      </c>
      <c r="V53" s="112">
        <f ca="1">_xll.qlQuoteValue(P53,_xll.ohTrigger(Trigger,Trigger6M,InterestRatesTrigger))</f>
        <v>1.8460000000000001E-2</v>
      </c>
      <c r="W53" s="110" t="b">
        <f t="shared" ca="1" si="12"/>
        <v>1</v>
      </c>
      <c r="X53" s="145">
        <f t="shared" ca="1" si="9"/>
        <v>1.1764894614074706E-10</v>
      </c>
      <c r="Y53" s="50" t="b">
        <f ca="1"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obj_004bc#0001</v>
      </c>
      <c r="AB53" s="133"/>
      <c r="AC53" s="133"/>
      <c r="AD53" s="87"/>
    </row>
    <row r="54" spans="13:30" x14ac:dyDescent="0.2">
      <c r="M54" s="110" t="s">
        <v>60</v>
      </c>
      <c r="N54" s="110"/>
      <c r="O54" s="110" t="s">
        <v>116</v>
      </c>
      <c r="P54" s="110" t="str">
        <f t="shared" si="10"/>
        <v>GBPSB6L11Y_Quote</v>
      </c>
      <c r="Q54" s="122"/>
      <c r="R54" s="111">
        <f t="shared" si="11"/>
        <v>42276</v>
      </c>
      <c r="S54" s="111">
        <f>_xll.qlInterestRateIndexValueDate(AA54,R54)</f>
        <v>42276</v>
      </c>
      <c r="T54" s="111">
        <f>_xll.qlInterestRateIndexMaturity(AA54,S54)</f>
        <v>46294</v>
      </c>
      <c r="U54" s="112">
        <f ca="1">_xll.qlIndexFixing(AA54,R54,TRUE,_xll.ohTrigger(Trigger,Trigger6M,InterestRatesTrigger))</f>
        <v>1.8940000000000547E-2</v>
      </c>
      <c r="V54" s="112">
        <f ca="1">_xll.qlQuoteValue(P54,_xll.ohTrigger(Trigger,Trigger6M,InterestRatesTrigger))</f>
        <v>1.8939999999999999E-2</v>
      </c>
      <c r="W54" s="110" t="b">
        <f t="shared" ca="1" si="12"/>
        <v>1</v>
      </c>
      <c r="X54" s="145">
        <f t="shared" ca="1" si="9"/>
        <v>5.4817261840867104E-12</v>
      </c>
      <c r="Y54" s="50" t="b">
        <f ca="1"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obj_004e2#0001</v>
      </c>
      <c r="AB54" s="133"/>
      <c r="AC54" s="133"/>
      <c r="AD54" s="87"/>
    </row>
    <row r="55" spans="13:30" x14ac:dyDescent="0.2">
      <c r="M55" s="110" t="s">
        <v>60</v>
      </c>
      <c r="N55" s="110"/>
      <c r="O55" s="110" t="s">
        <v>91</v>
      </c>
      <c r="P55" s="110" t="str">
        <f t="shared" si="10"/>
        <v>GBPSB6L12Y_Quote</v>
      </c>
      <c r="Q55" s="122"/>
      <c r="R55" s="111">
        <f t="shared" si="11"/>
        <v>42276</v>
      </c>
      <c r="S55" s="111">
        <f>_xll.qlInterestRateIndexValueDate(AA55,R55)</f>
        <v>42276</v>
      </c>
      <c r="T55" s="111">
        <f>_xll.qlInterestRateIndexMaturity(AA55,S55)</f>
        <v>46659</v>
      </c>
      <c r="U55" s="112">
        <f ca="1">_xll.qlIndexFixing(AA55,R55,TRUE,_xll.ohTrigger(Trigger,Trigger6M,InterestRatesTrigger))</f>
        <v>1.937000000000276E-2</v>
      </c>
      <c r="V55" s="112">
        <f ca="1">_xll.qlQuoteValue(P55,_xll.ohTrigger(Trigger,Trigger6M,InterestRatesTrigger))</f>
        <v>1.9369999999999998E-2</v>
      </c>
      <c r="W55" s="110" t="b">
        <f t="shared" ca="1" si="12"/>
        <v>1</v>
      </c>
      <c r="X55" s="145">
        <f t="shared" ca="1" si="9"/>
        <v>2.7616797737550769E-11</v>
      </c>
      <c r="Y55" s="50" t="b">
        <f ca="1"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obj_0048f#0001</v>
      </c>
      <c r="AB55" s="133"/>
      <c r="AC55" s="133"/>
      <c r="AD55" s="87"/>
    </row>
    <row r="56" spans="13:30" x14ac:dyDescent="0.2">
      <c r="M56" s="50" t="s">
        <v>60</v>
      </c>
      <c r="N56" s="50"/>
      <c r="O56" s="50" t="s">
        <v>117</v>
      </c>
      <c r="P56" s="50" t="str">
        <f t="shared" si="10"/>
        <v>GBPSB6L13Y_Quote</v>
      </c>
      <c r="Q56" s="122"/>
      <c r="R56" s="120">
        <f t="shared" si="11"/>
        <v>42276</v>
      </c>
      <c r="S56" s="120">
        <f>_xll.qlInterestRateIndexValueDate(AA56,R56)</f>
        <v>42276</v>
      </c>
      <c r="T56" s="120">
        <f>_xll.qlInterestRateIndexMaturity(AA56,S56)</f>
        <v>47025</v>
      </c>
      <c r="U56" s="125">
        <f ca="1">_xll.qlIndexFixing(AA56,R56,TRUE,_xll.ohTrigger(Trigger,Trigger6M,InterestRatesTrigger))</f>
        <v>1.9727517912821652E-2</v>
      </c>
      <c r="V56" s="125" t="e">
        <f ca="1">_xll.qlQuoteValue(P56,_xll.ohTrigger(Trigger,Trigger6M,InterestRatesTrigger))</f>
        <v>#NUM!</v>
      </c>
      <c r="W56" s="50" t="b">
        <f t="shared" ca="1" si="12"/>
        <v>0</v>
      </c>
      <c r="X56" s="143" t="e">
        <f t="shared" ca="1" si="9"/>
        <v>#NUM!</v>
      </c>
      <c r="Y56" s="50" t="e">
        <f ca="1">ABS(X56/10000)&lt;=ABS('General Settings'!$D$31)</f>
        <v>#NUM!</v>
      </c>
      <c r="AA56" s="50" t="str">
        <f>_xll.qlSwapIndex(,,O56,SettlementDays,Currency,Calendar,FixedLegTenor,FixedLegBDC,FixedLegDayCounter,Index6M,DiscountingCurve,Permanent,Trigger,ObjectOverwrite)</f>
        <v>obj_004dc#0001</v>
      </c>
      <c r="AB56" s="133"/>
      <c r="AC56" s="133"/>
      <c r="AD56" s="87"/>
    </row>
    <row r="57" spans="13:30" x14ac:dyDescent="0.2">
      <c r="M57" s="50" t="s">
        <v>60</v>
      </c>
      <c r="N57" s="50"/>
      <c r="O57" s="50" t="s">
        <v>118</v>
      </c>
      <c r="P57" s="50" t="str">
        <f t="shared" si="10"/>
        <v>GBPSB6L14Y_Quote</v>
      </c>
      <c r="Q57" s="122"/>
      <c r="R57" s="120">
        <f t="shared" si="11"/>
        <v>42276</v>
      </c>
      <c r="S57" s="120">
        <f>_xll.qlInterestRateIndexValueDate(AA57,R57)</f>
        <v>42276</v>
      </c>
      <c r="T57" s="120">
        <f>_xll.qlInterestRateIndexMaturity(AA57,S57)</f>
        <v>47389</v>
      </c>
      <c r="U57" s="125">
        <f ca="1">_xll.qlIndexFixing(AA57,R57,TRUE,_xll.ohTrigger(Trigger,Trigger6M,InterestRatesTrigger))</f>
        <v>2.0017892282682432E-2</v>
      </c>
      <c r="V57" s="125" t="e">
        <f ca="1">_xll.qlQuoteValue(P57,_xll.ohTrigger(Trigger,Trigger6M,InterestRatesTrigger))</f>
        <v>#NUM!</v>
      </c>
      <c r="W57" s="50" t="b">
        <f t="shared" ca="1" si="12"/>
        <v>0</v>
      </c>
      <c r="X57" s="143" t="e">
        <f t="shared" ca="1" si="9"/>
        <v>#NUM!</v>
      </c>
      <c r="Y57" s="50" t="e">
        <f ca="1">ABS(X57/10000)&lt;=ABS('General Settings'!$D$31)</f>
        <v>#NUM!</v>
      </c>
      <c r="AA57" s="50" t="str">
        <f>_xll.qlSwapIndex(,,O57,SettlementDays,Currency,Calendar,FixedLegTenor,FixedLegBDC,FixedLegDayCounter,Index6M,DiscountingCurve,Permanent,Trigger,ObjectOverwrite)</f>
        <v>obj_004c4#0001</v>
      </c>
      <c r="AB57" s="133"/>
      <c r="AC57" s="133"/>
      <c r="AD57" s="87"/>
    </row>
    <row r="58" spans="13:30" x14ac:dyDescent="0.2">
      <c r="M58" s="110" t="s">
        <v>60</v>
      </c>
      <c r="N58" s="110"/>
      <c r="O58" s="110" t="s">
        <v>92</v>
      </c>
      <c r="P58" s="110" t="str">
        <f t="shared" si="10"/>
        <v>GBPSB6L15Y_Quote</v>
      </c>
      <c r="Q58" s="122"/>
      <c r="R58" s="111">
        <f t="shared" si="11"/>
        <v>42276</v>
      </c>
      <c r="S58" s="111">
        <f>_xll.qlInterestRateIndexValueDate(AA58,R58)</f>
        <v>42276</v>
      </c>
      <c r="T58" s="111">
        <f>_xll.qlInterestRateIndexMaturity(AA58,S58)</f>
        <v>47756</v>
      </c>
      <c r="U58" s="112">
        <f ca="1">_xll.qlIndexFixing(AA58,R58,TRUE,_xll.ohTrigger(Trigger,Trigger6M,InterestRatesTrigger))</f>
        <v>2.0260000000172206E-2</v>
      </c>
      <c r="V58" s="112">
        <f ca="1">_xll.qlQuoteValue(P58,_xll.ohTrigger(Trigger,Trigger6M,InterestRatesTrigger))</f>
        <v>2.0260000000000004E-2</v>
      </c>
      <c r="W58" s="110" t="b">
        <f t="shared" ca="1" si="12"/>
        <v>1</v>
      </c>
      <c r="X58" s="145">
        <f t="shared" ca="1" si="9"/>
        <v>1.7220253001326569E-9</v>
      </c>
      <c r="Y58" s="50" t="b">
        <f ca="1"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obj_004a8#0001</v>
      </c>
      <c r="AB58" s="133"/>
      <c r="AC58" s="133"/>
      <c r="AD58" s="87"/>
    </row>
    <row r="59" spans="13:30" x14ac:dyDescent="0.2">
      <c r="M59" s="50" t="s">
        <v>60</v>
      </c>
      <c r="N59" s="50"/>
      <c r="O59" s="50" t="s">
        <v>119</v>
      </c>
      <c r="P59" s="50" t="str">
        <f t="shared" si="10"/>
        <v>GBPSB6L16Y_Quote</v>
      </c>
      <c r="Q59" s="122"/>
      <c r="R59" s="120">
        <f t="shared" si="11"/>
        <v>42276</v>
      </c>
      <c r="S59" s="120">
        <f>_xll.qlInterestRateIndexValueDate(AA59,R59)</f>
        <v>42276</v>
      </c>
      <c r="T59" s="120">
        <f>_xll.qlInterestRateIndexMaturity(AA59,S59)</f>
        <v>48120</v>
      </c>
      <c r="U59" s="125">
        <f ca="1">_xll.qlIndexFixing(AA59,R59,TRUE,_xll.ohTrigger(Trigger,Trigger6M,InterestRatesTrigger))</f>
        <v>2.0459874157631137E-2</v>
      </c>
      <c r="V59" s="125" t="e">
        <f ca="1">_xll.qlQuoteValue(P59,_xll.ohTrigger(Trigger,Trigger6M,InterestRatesTrigger))</f>
        <v>#NUM!</v>
      </c>
      <c r="W59" s="50" t="b">
        <f t="shared" ca="1" si="12"/>
        <v>0</v>
      </c>
      <c r="X59" s="143" t="e">
        <f t="shared" ca="1" si="9"/>
        <v>#NUM!</v>
      </c>
      <c r="Y59" s="50" t="e">
        <f ca="1">ABS(X59/10000)&lt;=ABS('General Settings'!$D$31)</f>
        <v>#NUM!</v>
      </c>
      <c r="AA59" s="50" t="str">
        <f>_xll.qlSwapIndex(,,O59,SettlementDays,Currency,Calendar,FixedLegTenor,FixedLegBDC,FixedLegDayCounter,Index6M,DiscountingCurve,Permanent,Trigger,ObjectOverwrite)</f>
        <v>obj_004ca#0001</v>
      </c>
      <c r="AB59" s="133"/>
      <c r="AC59" s="133"/>
      <c r="AD59" s="87"/>
    </row>
    <row r="60" spans="13:30" x14ac:dyDescent="0.2">
      <c r="M60" s="50" t="s">
        <v>60</v>
      </c>
      <c r="N60" s="50"/>
      <c r="O60" s="50" t="s">
        <v>120</v>
      </c>
      <c r="P60" s="50" t="str">
        <f t="shared" si="10"/>
        <v>GBPSB6L17Y_Quote</v>
      </c>
      <c r="Q60" s="122"/>
      <c r="R60" s="120">
        <f t="shared" si="11"/>
        <v>42276</v>
      </c>
      <c r="S60" s="120">
        <f>_xll.qlInterestRateIndexValueDate(AA60,R60)</f>
        <v>42276</v>
      </c>
      <c r="T60" s="120">
        <f>_xll.qlInterestRateIndexMaturity(AA60,S60)</f>
        <v>48486</v>
      </c>
      <c r="U60" s="125">
        <f ca="1">_xll.qlIndexFixing(AA60,R60,TRUE,_xll.ohTrigger(Trigger,Trigger6M,InterestRatesTrigger))</f>
        <v>2.0624511207116301E-2</v>
      </c>
      <c r="V60" s="125" t="e">
        <f ca="1">_xll.qlQuoteValue(P60,_xll.ohTrigger(Trigger,Trigger6M,InterestRatesTrigger))</f>
        <v>#NUM!</v>
      </c>
      <c r="W60" s="50" t="b">
        <f t="shared" ca="1" si="12"/>
        <v>0</v>
      </c>
      <c r="X60" s="143" t="e">
        <f t="shared" ca="1" si="9"/>
        <v>#NUM!</v>
      </c>
      <c r="Y60" s="50" t="e">
        <f ca="1">ABS(X60/10000)&lt;=ABS('General Settings'!$D$31)</f>
        <v>#NUM!</v>
      </c>
      <c r="AA60" s="50" t="str">
        <f>_xll.qlSwapIndex(,,O60,SettlementDays,Currency,Calendar,FixedLegTenor,FixedLegBDC,FixedLegDayCounter,Index6M,DiscountingCurve,Permanent,Trigger,ObjectOverwrite)</f>
        <v>obj_0049e#0001</v>
      </c>
      <c r="AB60" s="133"/>
      <c r="AC60" s="133"/>
      <c r="AD60" s="87"/>
    </row>
    <row r="61" spans="13:30" x14ac:dyDescent="0.2">
      <c r="M61" s="50" t="s">
        <v>60</v>
      </c>
      <c r="N61" s="50"/>
      <c r="O61" s="50" t="s">
        <v>121</v>
      </c>
      <c r="P61" s="50" t="str">
        <f t="shared" si="10"/>
        <v>GBPSB6L18Y_Quote</v>
      </c>
      <c r="Q61" s="122"/>
      <c r="R61" s="120">
        <f t="shared" si="11"/>
        <v>42276</v>
      </c>
      <c r="S61" s="120">
        <f>_xll.qlInterestRateIndexValueDate(AA61,R61)</f>
        <v>42276</v>
      </c>
      <c r="T61" s="120">
        <f>_xll.qlInterestRateIndexMaturity(AA61,S61)</f>
        <v>48851</v>
      </c>
      <c r="U61" s="125">
        <f ca="1">_xll.qlIndexFixing(AA61,R61,TRUE,_xll.ohTrigger(Trigger,Trigger6M,InterestRatesTrigger))</f>
        <v>2.0754641869537641E-2</v>
      </c>
      <c r="V61" s="125" t="e">
        <f ca="1">_xll.qlQuoteValue(P61,_xll.ohTrigger(Trigger,Trigger6M,InterestRatesTrigger))</f>
        <v>#NUM!</v>
      </c>
      <c r="W61" s="50" t="b">
        <f t="shared" ca="1" si="12"/>
        <v>0</v>
      </c>
      <c r="X61" s="143" t="e">
        <f t="shared" ca="1" si="9"/>
        <v>#NUM!</v>
      </c>
      <c r="Y61" s="50" t="e">
        <f ca="1">ABS(X61/10000)&lt;=ABS('General Settings'!$D$31)</f>
        <v>#NUM!</v>
      </c>
      <c r="AA61" s="50" t="str">
        <f>_xll.qlSwapIndex(,,O61,SettlementDays,Currency,Calendar,FixedLegTenor,FixedLegBDC,FixedLegDayCounter,Index6M,DiscountingCurve,Permanent,Trigger,ObjectOverwrite)</f>
        <v>obj_004cb#0001</v>
      </c>
      <c r="AB61" s="133"/>
      <c r="AC61" s="133"/>
      <c r="AD61" s="87"/>
    </row>
    <row r="62" spans="13:30" x14ac:dyDescent="0.2">
      <c r="M62" s="50" t="s">
        <v>60</v>
      </c>
      <c r="N62" s="50"/>
      <c r="O62" s="50" t="s">
        <v>122</v>
      </c>
      <c r="P62" s="50" t="str">
        <f t="shared" si="10"/>
        <v>GBPSB6L19Y_Quote</v>
      </c>
      <c r="Q62" s="122"/>
      <c r="R62" s="120">
        <f t="shared" si="11"/>
        <v>42276</v>
      </c>
      <c r="S62" s="120">
        <f>_xll.qlInterestRateIndexValueDate(AA62,R62)</f>
        <v>42276</v>
      </c>
      <c r="T62" s="120">
        <f>_xll.qlInterestRateIndexMaturity(AA62,S62)</f>
        <v>49216</v>
      </c>
      <c r="U62" s="125">
        <f ca="1">_xll.qlIndexFixing(AA62,R62,TRUE,_xll.ohTrigger(Trigger,Trigger6M,InterestRatesTrigger))</f>
        <v>2.0852665140231347E-2</v>
      </c>
      <c r="V62" s="125" t="e">
        <f ca="1">_xll.qlQuoteValue(P62,_xll.ohTrigger(Trigger,Trigger6M,InterestRatesTrigger))</f>
        <v>#NUM!</v>
      </c>
      <c r="W62" s="50" t="b">
        <f t="shared" ca="1" si="12"/>
        <v>0</v>
      </c>
      <c r="X62" s="143" t="e">
        <f t="shared" ca="1" si="9"/>
        <v>#NUM!</v>
      </c>
      <c r="Y62" s="50" t="e">
        <f ca="1">ABS(X62/10000)&lt;=ABS('General Settings'!$D$31)</f>
        <v>#NUM!</v>
      </c>
      <c r="AA62" s="50" t="str">
        <f>_xll.qlSwapIndex(,,O62,SettlementDays,Currency,Calendar,FixedLegTenor,FixedLegBDC,FixedLegDayCounter,Index6M,DiscountingCurve,Permanent,Trigger,ObjectOverwrite)</f>
        <v>obj_004c5#0001</v>
      </c>
      <c r="AB62" s="133"/>
      <c r="AC62" s="133"/>
      <c r="AD62" s="87"/>
    </row>
    <row r="63" spans="13:30" x14ac:dyDescent="0.2">
      <c r="M63" s="110" t="s">
        <v>60</v>
      </c>
      <c r="N63" s="110"/>
      <c r="O63" s="110" t="s">
        <v>93</v>
      </c>
      <c r="P63" s="110" t="str">
        <f t="shared" si="10"/>
        <v>GBPSB6L20Y_Quote</v>
      </c>
      <c r="Q63" s="122"/>
      <c r="R63" s="111">
        <f t="shared" si="11"/>
        <v>42276</v>
      </c>
      <c r="S63" s="111">
        <f>_xll.qlInterestRateIndexValueDate(AA63,R63)</f>
        <v>42276</v>
      </c>
      <c r="T63" s="111">
        <f>_xll.qlInterestRateIndexMaturity(AA63,S63)</f>
        <v>49580</v>
      </c>
      <c r="U63" s="112">
        <f ca="1">_xll.qlIndexFixing(AA63,R63,TRUE,_xll.ohTrigger(Trigger,Trigger6M,InterestRatesTrigger))</f>
        <v>2.0919999999956401E-2</v>
      </c>
      <c r="V63" s="112">
        <f ca="1">_xll.qlQuoteValue(P63,_xll.ohTrigger(Trigger,Trigger6M,InterestRatesTrigger))</f>
        <v>2.0920000000000001E-2</v>
      </c>
      <c r="W63" s="110" t="b">
        <f t="shared" ca="1" si="12"/>
        <v>1</v>
      </c>
      <c r="X63" s="145">
        <f t="shared" ca="1" si="9"/>
        <v>-4.360053984520107E-10</v>
      </c>
      <c r="Y63" s="50" t="b">
        <f ca="1"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obj_004ab#0001</v>
      </c>
      <c r="AB63" s="133"/>
      <c r="AC63" s="133"/>
      <c r="AD63" s="87"/>
    </row>
    <row r="64" spans="13:30" x14ac:dyDescent="0.2">
      <c r="M64" s="50" t="s">
        <v>60</v>
      </c>
      <c r="N64" s="50"/>
      <c r="O64" s="50" t="s">
        <v>123</v>
      </c>
      <c r="P64" s="50" t="str">
        <f t="shared" si="10"/>
        <v>GBPSB6L21Y_Quote</v>
      </c>
      <c r="Q64" s="122"/>
      <c r="R64" s="120">
        <f t="shared" si="11"/>
        <v>42276</v>
      </c>
      <c r="S64" s="120">
        <f>_xll.qlInterestRateIndexValueDate(AA64,R64)</f>
        <v>42276</v>
      </c>
      <c r="T64" s="120">
        <f>_xll.qlInterestRateIndexMaturity(AA64,S64)</f>
        <v>49947</v>
      </c>
      <c r="U64" s="125">
        <f ca="1">_xll.qlIndexFixing(AA64,R64,TRUE,_xll.ohTrigger(Trigger,Trigger6M,InterestRatesTrigger))</f>
        <v>2.0959911571218206E-2</v>
      </c>
      <c r="V64" s="125" t="e">
        <f ca="1">_xll.qlQuoteValue(P64,_xll.ohTrigger(Trigger,Trigger6M,InterestRatesTrigger))</f>
        <v>#NUM!</v>
      </c>
      <c r="W64" s="50" t="b">
        <f t="shared" ca="1" si="12"/>
        <v>0</v>
      </c>
      <c r="X64" s="143" t="e">
        <f t="shared" ca="1" si="9"/>
        <v>#NUM!</v>
      </c>
      <c r="Y64" s="50" t="e">
        <f ca="1">ABS(X64/10000)&lt;=ABS('General Settings'!$D$31)</f>
        <v>#NUM!</v>
      </c>
      <c r="AA64" s="50" t="str">
        <f>_xll.qlSwapIndex(,,O64,SettlementDays,Currency,Calendar,FixedLegTenor,FixedLegBDC,FixedLegDayCounter,Index6M,DiscountingCurve,Permanent,Trigger,ObjectOverwrite)</f>
        <v>obj_004b4#0001</v>
      </c>
      <c r="AB64" s="133"/>
      <c r="AC64" s="133"/>
      <c r="AD64" s="87"/>
    </row>
    <row r="65" spans="10:30" x14ac:dyDescent="0.2">
      <c r="M65" s="50" t="s">
        <v>60</v>
      </c>
      <c r="N65" s="50"/>
      <c r="O65" s="50" t="s">
        <v>124</v>
      </c>
      <c r="P65" s="50" t="str">
        <f t="shared" si="10"/>
        <v>GBPSB6L22Y_Quote</v>
      </c>
      <c r="Q65" s="122"/>
      <c r="R65" s="120">
        <f t="shared" si="11"/>
        <v>42276</v>
      </c>
      <c r="S65" s="120">
        <f>_xll.qlInterestRateIndexValueDate(AA65,R65)</f>
        <v>42276</v>
      </c>
      <c r="T65" s="120">
        <f>_xll.qlInterestRateIndexMaturity(AA65,S65)</f>
        <v>50312</v>
      </c>
      <c r="U65" s="125">
        <f ca="1">_xll.qlIndexFixing(AA65,R65,TRUE,_xll.ohTrigger(Trigger,Trigger6M,InterestRatesTrigger))</f>
        <v>2.0979086888547813E-2</v>
      </c>
      <c r="V65" s="125" t="e">
        <f ca="1">_xll.qlQuoteValue(P65,_xll.ohTrigger(Trigger,Trigger6M,InterestRatesTrigger))</f>
        <v>#NUM!</v>
      </c>
      <c r="W65" s="50" t="b">
        <f t="shared" ca="1" si="12"/>
        <v>0</v>
      </c>
      <c r="X65" s="143" t="e">
        <f t="shared" ca="1" si="9"/>
        <v>#NUM!</v>
      </c>
      <c r="Y65" s="50" t="e">
        <f ca="1">ABS(X65/10000)&lt;=ABS('General Settings'!$D$31)</f>
        <v>#NUM!</v>
      </c>
      <c r="AA65" s="50" t="str">
        <f>_xll.qlSwapIndex(,,O65,SettlementDays,Currency,Calendar,FixedLegTenor,FixedLegBDC,FixedLegDayCounter,Index6M,DiscountingCurve,Permanent,Trigger,ObjectOverwrite)</f>
        <v>obj_004ba#0001</v>
      </c>
      <c r="AB65" s="133"/>
      <c r="AC65" s="133"/>
      <c r="AD65" s="87"/>
    </row>
    <row r="66" spans="10:30" x14ac:dyDescent="0.2">
      <c r="M66" s="50" t="s">
        <v>60</v>
      </c>
      <c r="N66" s="50"/>
      <c r="O66" s="50" t="s">
        <v>125</v>
      </c>
      <c r="P66" s="50" t="str">
        <f t="shared" si="10"/>
        <v>GBPSB6L23Y_Quote</v>
      </c>
      <c r="Q66" s="122"/>
      <c r="R66" s="120">
        <f t="shared" si="11"/>
        <v>42276</v>
      </c>
      <c r="S66" s="120">
        <f>_xll.qlInterestRateIndexValueDate(AA66,R66)</f>
        <v>42276</v>
      </c>
      <c r="T66" s="120">
        <f>_xll.qlInterestRateIndexMaturity(AA66,S66)</f>
        <v>50677</v>
      </c>
      <c r="U66" s="125">
        <f ca="1">_xll.qlIndexFixing(AA66,R66,TRUE,_xll.ohTrigger(Trigger,Trigger6M,InterestRatesTrigger))</f>
        <v>2.0985057308157071E-2</v>
      </c>
      <c r="V66" s="125" t="e">
        <f ca="1">_xll.qlQuoteValue(P66,_xll.ohTrigger(Trigger,Trigger6M,InterestRatesTrigger))</f>
        <v>#NUM!</v>
      </c>
      <c r="W66" s="50" t="b">
        <f t="shared" ca="1" si="12"/>
        <v>0</v>
      </c>
      <c r="X66" s="143" t="e">
        <f t="shared" ca="1" si="9"/>
        <v>#NUM!</v>
      </c>
      <c r="Y66" s="50" t="e">
        <f ca="1">ABS(X66/10000)&lt;=ABS('General Settings'!$D$31)</f>
        <v>#NUM!</v>
      </c>
      <c r="AA66" s="50" t="str">
        <f>_xll.qlSwapIndex(,,O66,SettlementDays,Currency,Calendar,FixedLegTenor,FixedLegBDC,FixedLegDayCounter,Index6M,DiscountingCurve,Permanent,Trigger,ObjectOverwrite)</f>
        <v>obj_0049b#0001</v>
      </c>
      <c r="AB66" s="133"/>
      <c r="AC66" s="133"/>
      <c r="AD66" s="87"/>
    </row>
    <row r="67" spans="10:30" x14ac:dyDescent="0.2">
      <c r="M67" s="50" t="s">
        <v>60</v>
      </c>
      <c r="N67" s="50"/>
      <c r="O67" s="50" t="s">
        <v>126</v>
      </c>
      <c r="P67" s="50" t="str">
        <f t="shared" si="10"/>
        <v>GBPSB6L24Y_Quote</v>
      </c>
      <c r="Q67" s="122"/>
      <c r="R67" s="120">
        <f t="shared" si="11"/>
        <v>42276</v>
      </c>
      <c r="S67" s="120">
        <f>_xll.qlInterestRateIndexValueDate(AA67,R67)</f>
        <v>42276</v>
      </c>
      <c r="T67" s="120">
        <f>_xll.qlInterestRateIndexMaturity(AA67,S67)</f>
        <v>51042</v>
      </c>
      <c r="U67" s="125">
        <f ca="1">_xll.qlIndexFixing(AA67,R67,TRUE,_xll.ohTrigger(Trigger,Trigger6M,InterestRatesTrigger))</f>
        <v>2.0983735436024678E-2</v>
      </c>
      <c r="V67" s="125" t="e">
        <f ca="1">_xll.qlQuoteValue(P67,_xll.ohTrigger(Trigger,Trigger6M,InterestRatesTrigger))</f>
        <v>#NUM!</v>
      </c>
      <c r="W67" s="50" t="b">
        <f t="shared" ca="1" si="12"/>
        <v>0</v>
      </c>
      <c r="X67" s="143" t="e">
        <f t="shared" ca="1" si="9"/>
        <v>#NUM!</v>
      </c>
      <c r="Y67" s="50" t="e">
        <f ca="1">ABS(X67/10000)&lt;=ABS('General Settings'!$D$31)</f>
        <v>#NUM!</v>
      </c>
      <c r="AA67" s="50" t="str">
        <f>_xll.qlSwapIndex(,,O67,SettlementDays,Currency,Calendar,FixedLegTenor,FixedLegBDC,FixedLegDayCounter,Index6M,DiscountingCurve,Permanent,Trigger,ObjectOverwrite)</f>
        <v>obj_0049a#0001</v>
      </c>
      <c r="AB67" s="133"/>
      <c r="AC67" s="133"/>
      <c r="AD67" s="87"/>
    </row>
    <row r="68" spans="10:30" x14ac:dyDescent="0.2">
      <c r="M68" s="110" t="s">
        <v>60</v>
      </c>
      <c r="N68" s="110"/>
      <c r="O68" s="110" t="s">
        <v>94</v>
      </c>
      <c r="P68" s="110" t="str">
        <f t="shared" si="10"/>
        <v>GBPSB6L25Y_Quote</v>
      </c>
      <c r="Q68" s="122"/>
      <c r="R68" s="111">
        <f t="shared" si="11"/>
        <v>42276</v>
      </c>
      <c r="S68" s="111">
        <f>_xll.qlInterestRateIndexValueDate(AA68,R68)</f>
        <v>42276</v>
      </c>
      <c r="T68" s="111">
        <f>_xll.qlInterestRateIndexMaturity(AA68,S68)</f>
        <v>51407</v>
      </c>
      <c r="U68" s="112">
        <f ca="1">_xll.qlIndexFixing(AA68,R68,TRUE,_xll.ohTrigger(Trigger,Trigger6M,InterestRatesTrigger))</f>
        <v>2.0979999999949508E-2</v>
      </c>
      <c r="V68" s="112">
        <f ca="1">_xll.qlQuoteValue(P68,_xll.ohTrigger(Trigger,Trigger6M,InterestRatesTrigger))</f>
        <v>2.0979999999999999E-2</v>
      </c>
      <c r="W68" s="110" t="b">
        <f t="shared" ca="1" si="12"/>
        <v>1</v>
      </c>
      <c r="X68" s="145">
        <f t="shared" ca="1" si="9"/>
        <v>-5.0490861491780947E-10</v>
      </c>
      <c r="Y68" s="50" t="b">
        <f ca="1"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obj_004c0#0001</v>
      </c>
      <c r="AB68" s="133"/>
      <c r="AC68" s="133"/>
      <c r="AD68" s="87"/>
    </row>
    <row r="69" spans="10:30" x14ac:dyDescent="0.2">
      <c r="M69" s="50" t="s">
        <v>60</v>
      </c>
      <c r="N69" s="50"/>
      <c r="O69" s="50" t="s">
        <v>127</v>
      </c>
      <c r="P69" s="50" t="str">
        <f t="shared" si="10"/>
        <v>GBPSB6L26Y_Quote</v>
      </c>
      <c r="Q69" s="122"/>
      <c r="R69" s="120">
        <f t="shared" si="11"/>
        <v>42276</v>
      </c>
      <c r="S69" s="120">
        <f>_xll.qlInterestRateIndexValueDate(AA69,R69)</f>
        <v>42276</v>
      </c>
      <c r="T69" s="120">
        <f>_xll.qlInterestRateIndexMaturity(AA69,S69)</f>
        <v>51774</v>
      </c>
      <c r="U69" s="125">
        <f ca="1">_xll.qlIndexFixing(AA69,R69,TRUE,_xll.ohTrigger(Trigger,Trigger6M,InterestRatesTrigger))</f>
        <v>2.0976809170365627E-2</v>
      </c>
      <c r="V69" s="125" t="e">
        <f ca="1">_xll.qlQuoteValue(P69,_xll.ohTrigger(Trigger,Trigger6M,InterestRatesTrigger))</f>
        <v>#NUM!</v>
      </c>
      <c r="W69" s="50" t="b">
        <f t="shared" ca="1" si="12"/>
        <v>0</v>
      </c>
      <c r="X69" s="143" t="e">
        <f t="shared" ca="1" si="9"/>
        <v>#NUM!</v>
      </c>
      <c r="Y69" s="50" t="e">
        <f ca="1">ABS(X69/10000)&lt;=ABS('General Settings'!$D$31)</f>
        <v>#NUM!</v>
      </c>
      <c r="AA69" s="50" t="str">
        <f>_xll.qlSwapIndex(,,O69,SettlementDays,Currency,Calendar,FixedLegTenor,FixedLegBDC,FixedLegDayCounter,Index6M,DiscountingCurve,Permanent,Trigger,ObjectOverwrite)</f>
        <v>obj_004bb#0001</v>
      </c>
      <c r="AB69" s="133"/>
      <c r="AC69" s="133"/>
      <c r="AD69" s="87"/>
    </row>
    <row r="70" spans="10:30" x14ac:dyDescent="0.2">
      <c r="M70" s="50" t="s">
        <v>60</v>
      </c>
      <c r="N70" s="50"/>
      <c r="O70" s="50" t="s">
        <v>95</v>
      </c>
      <c r="P70" s="50" t="str">
        <f t="shared" si="10"/>
        <v>GBPSB6L27Y_Quote</v>
      </c>
      <c r="Q70" s="122"/>
      <c r="R70" s="120">
        <f t="shared" si="11"/>
        <v>42276</v>
      </c>
      <c r="S70" s="120">
        <f>_xll.qlInterestRateIndexValueDate(AA70,R70)</f>
        <v>42276</v>
      </c>
      <c r="T70" s="120">
        <f>_xll.qlInterestRateIndexMaturity(AA70,S70)</f>
        <v>52138</v>
      </c>
      <c r="U70" s="125">
        <f ca="1">_xll.qlIndexFixing(AA70,R70,TRUE,_xll.ohTrigger(Trigger,Trigger6M,InterestRatesTrigger))</f>
        <v>2.097245624117499E-2</v>
      </c>
      <c r="V70" s="125" t="e">
        <f ca="1">_xll.qlQuoteValue(P70,_xll.ohTrigger(Trigger,Trigger6M,InterestRatesTrigger))</f>
        <v>#NUM!</v>
      </c>
      <c r="W70" s="50" t="b">
        <f t="shared" ca="1" si="12"/>
        <v>0</v>
      </c>
      <c r="X70" s="143" t="e">
        <f t="shared" ca="1" si="9"/>
        <v>#NUM!</v>
      </c>
      <c r="Y70" s="50" t="e">
        <f ca="1">ABS(X70/10000)&lt;=ABS('General Settings'!$D$31)</f>
        <v>#NUM!</v>
      </c>
      <c r="AA70" s="50" t="str">
        <f>_xll.qlSwapIndex(,,O70,SettlementDays,Currency,Calendar,FixedLegTenor,FixedLegBDC,FixedLegDayCounter,Index6M,DiscountingCurve,Permanent,Trigger,ObjectOverwrite)</f>
        <v>obj_00490#0001</v>
      </c>
      <c r="AB70" s="133"/>
      <c r="AC70" s="133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128</v>
      </c>
      <c r="P71" s="50" t="str">
        <f t="shared" si="10"/>
        <v>GBPSB6L28Y_Quote</v>
      </c>
      <c r="Q71" s="122"/>
      <c r="R71" s="120">
        <f t="shared" si="11"/>
        <v>42276</v>
      </c>
      <c r="S71" s="120">
        <f>_xll.qlInterestRateIndexValueDate(AA71,R71)</f>
        <v>42276</v>
      </c>
      <c r="T71" s="120">
        <f>_xll.qlInterestRateIndexMaturity(AA71,S71)</f>
        <v>52503</v>
      </c>
      <c r="U71" s="125">
        <f ca="1">_xll.qlIndexFixing(AA71,R71,TRUE,_xll.ohTrigger(Trigger,Trigger6M,InterestRatesTrigger))</f>
        <v>2.0964517770972798E-2</v>
      </c>
      <c r="V71" s="125" t="e">
        <f ca="1">_xll.qlQuoteValue(P71,_xll.ohTrigger(Trigger,Trigger6M,InterestRatesTrigger))</f>
        <v>#NUM!</v>
      </c>
      <c r="W71" s="50" t="b">
        <f t="shared" ca="1" si="12"/>
        <v>0</v>
      </c>
      <c r="X71" s="143" t="e">
        <f t="shared" ca="1" si="9"/>
        <v>#NUM!</v>
      </c>
      <c r="Y71" s="50" t="e">
        <f ca="1">ABS(X71/10000)&lt;=ABS('General Settings'!$D$31)</f>
        <v>#NUM!</v>
      </c>
      <c r="AA71" s="50" t="str">
        <f>_xll.qlSwapIndex(,,O71,SettlementDays,Currency,Calendar,FixedLegTenor,FixedLegBDC,FixedLegDayCounter,Index6M,DiscountingCurve,Permanent,Trigger,ObjectOverwrite)</f>
        <v>obj_00493#0001</v>
      </c>
      <c r="AB71" s="133"/>
      <c r="AC71" s="133"/>
      <c r="AD71" s="87"/>
    </row>
    <row r="72" spans="10:30" x14ac:dyDescent="0.2">
      <c r="M72" s="50" t="s">
        <v>60</v>
      </c>
      <c r="N72" s="50"/>
      <c r="O72" s="50" t="s">
        <v>129</v>
      </c>
      <c r="P72" s="50" t="str">
        <f t="shared" si="10"/>
        <v>GBPSB6L29Y_Quote</v>
      </c>
      <c r="Q72" s="122"/>
      <c r="R72" s="120">
        <f t="shared" si="11"/>
        <v>42276</v>
      </c>
      <c r="S72" s="120">
        <f>_xll.qlInterestRateIndexValueDate(AA72,R72)</f>
        <v>42276</v>
      </c>
      <c r="T72" s="120">
        <f>_xll.qlInterestRateIndexMaturity(AA72,S72)</f>
        <v>52869</v>
      </c>
      <c r="U72" s="125">
        <f ca="1">_xll.qlIndexFixing(AA72,R72,TRUE,_xll.ohTrigger(Trigger,Trigger6M,InterestRatesTrigger))</f>
        <v>2.0950919550109557E-2</v>
      </c>
      <c r="V72" s="125" t="e">
        <f ca="1">_xll.qlQuoteValue(P72,_xll.ohTrigger(Trigger,Trigger6M,InterestRatesTrigger))</f>
        <v>#NUM!</v>
      </c>
      <c r="W72" s="50" t="b">
        <f t="shared" ca="1" si="12"/>
        <v>0</v>
      </c>
      <c r="X72" s="143" t="e">
        <f t="shared" ca="1" si="9"/>
        <v>#NUM!</v>
      </c>
      <c r="Y72" s="50" t="e">
        <f ca="1">ABS(X72/10000)&lt;=ABS('General Settings'!$D$31)</f>
        <v>#NUM!</v>
      </c>
      <c r="AA72" s="50" t="str">
        <f>_xll.qlSwapIndex(,,O72,SettlementDays,Currency,Calendar,FixedLegTenor,FixedLegBDC,FixedLegDayCounter,Index6M,DiscountingCurve,Permanent,Trigger,ObjectOverwrite)</f>
        <v>obj_004b3#0001</v>
      </c>
      <c r="AB72" s="133"/>
      <c r="AC72" s="133"/>
      <c r="AD72" s="87"/>
    </row>
    <row r="73" spans="10:30" x14ac:dyDescent="0.2">
      <c r="M73" s="110" t="s">
        <v>60</v>
      </c>
      <c r="N73" s="110"/>
      <c r="O73" s="110" t="s">
        <v>96</v>
      </c>
      <c r="P73" s="110" t="str">
        <f t="shared" si="10"/>
        <v>GBPSB6L30Y_Quote</v>
      </c>
      <c r="Q73" s="122"/>
      <c r="R73" s="111">
        <f t="shared" si="11"/>
        <v>42276</v>
      </c>
      <c r="S73" s="111">
        <f>_xll.qlInterestRateIndexValueDate(AA73,R73)</f>
        <v>42276</v>
      </c>
      <c r="T73" s="111">
        <f>_xll.qlInterestRateIndexMaturity(AA73,S73)</f>
        <v>53234</v>
      </c>
      <c r="U73" s="112">
        <f ca="1">_xll.qlIndexFixing(AA73,R73,TRUE,_xll.ohTrigger(Trigger,Trigger6M,InterestRatesTrigger))</f>
        <v>2.0930000000041211E-2</v>
      </c>
      <c r="V73" s="112">
        <f ca="1">_xll.qlQuoteValue(P73,_xll.ohTrigger(Trigger,Trigger6M,InterestRatesTrigger))</f>
        <v>2.0930000000000001E-2</v>
      </c>
      <c r="W73" s="110" t="b">
        <f t="shared" ca="1" si="12"/>
        <v>1</v>
      </c>
      <c r="X73" s="145">
        <f t="shared" ca="1" si="9"/>
        <v>4.1210090895305029E-10</v>
      </c>
      <c r="Y73" s="50" t="b">
        <f ca="1"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obj_004cc#0001</v>
      </c>
      <c r="AB73" s="133"/>
      <c r="AC73" s="133"/>
      <c r="AD73" s="87"/>
    </row>
    <row r="74" spans="10:30" x14ac:dyDescent="0.2">
      <c r="M74" s="94" t="s">
        <v>60</v>
      </c>
      <c r="N74" s="94"/>
      <c r="O74" s="94" t="s">
        <v>97</v>
      </c>
      <c r="P74" s="94" t="str">
        <f t="shared" si="10"/>
        <v>GBPSB6L35Y_Quote</v>
      </c>
      <c r="Q74" s="122"/>
      <c r="R74" s="106">
        <f t="shared" si="11"/>
        <v>42276</v>
      </c>
      <c r="S74" s="106">
        <f>_xll.qlInterestRateIndexValueDate(AA74,R74)</f>
        <v>42276</v>
      </c>
      <c r="T74" s="106">
        <f>_xll.qlInterestRateIndexMaturity(AA74,S74)</f>
        <v>55060</v>
      </c>
      <c r="U74" s="97">
        <f ca="1">_xll.qlIndexFixing(AA74,R74,TRUE,_xll.ohTrigger(Trigger,Trigger6M,InterestRatesTrigger))</f>
        <v>2.0723412979187218E-2</v>
      </c>
      <c r="V74" s="97" t="e">
        <f ca="1">_xll.qlQuoteValue(P74,_xll.ohTrigger(Trigger,Trigger6M,InterestRatesTrigger))</f>
        <v>#NUM!</v>
      </c>
      <c r="W74" s="94" t="b">
        <f t="shared" ca="1" si="12"/>
        <v>0</v>
      </c>
      <c r="X74" s="152" t="e">
        <f t="shared" ca="1" si="9"/>
        <v>#NUM!</v>
      </c>
      <c r="Y74" s="50" t="e">
        <f ca="1">ABS(X74/10000)&lt;=ABS('General Settings'!$D$31)</f>
        <v>#NUM!</v>
      </c>
      <c r="AA74" s="50" t="str">
        <f>_xll.qlSwapIndex(,,O74,SettlementDays,Currency,Calendar,FixedLegTenor,FixedLegBDC,FixedLegDayCounter,Index6M,DiscountingCurve,Permanent,Trigger,ObjectOverwrite)</f>
        <v>obj_004a5#0001</v>
      </c>
      <c r="AB74" s="133"/>
      <c r="AC74" s="133"/>
      <c r="AD74" s="87"/>
    </row>
    <row r="75" spans="10:30" x14ac:dyDescent="0.2">
      <c r="M75" s="110" t="s">
        <v>60</v>
      </c>
      <c r="N75" s="110"/>
      <c r="O75" s="110" t="s">
        <v>98</v>
      </c>
      <c r="P75" s="110" t="str">
        <f t="shared" si="10"/>
        <v>GBPSB6L40Y_Quote</v>
      </c>
      <c r="Q75" s="122"/>
      <c r="R75" s="111">
        <f t="shared" si="11"/>
        <v>42276</v>
      </c>
      <c r="S75" s="111">
        <f>_xll.qlInterestRateIndexValueDate(AA75,R75)</f>
        <v>42276</v>
      </c>
      <c r="T75" s="111">
        <f>_xll.qlInterestRateIndexMaturity(AA75,S75)</f>
        <v>56886</v>
      </c>
      <c r="U75" s="112">
        <f ca="1">_xll.qlIndexFixing(AA75,R75,TRUE,_xll.ohTrigger(Trigger,Trigger6M,InterestRatesTrigger))</f>
        <v>2.0440000000052284E-2</v>
      </c>
      <c r="V75" s="112">
        <f ca="1">_xll.qlQuoteValue(P75,_xll.ohTrigger(Trigger,Trigger6M,InterestRatesTrigger))</f>
        <v>2.044E-2</v>
      </c>
      <c r="W75" s="110" t="b">
        <f t="shared" ca="1" si="12"/>
        <v>1</v>
      </c>
      <c r="X75" s="145">
        <f t="shared" ca="1" si="9"/>
        <v>5.2284565565940966E-10</v>
      </c>
      <c r="Y75" s="50" t="b">
        <f ca="1"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obj_004e1#0001</v>
      </c>
      <c r="AB75" s="133"/>
      <c r="AC75" s="133"/>
      <c r="AD75" s="87"/>
    </row>
    <row r="76" spans="10:30" x14ac:dyDescent="0.2">
      <c r="M76" s="110" t="s">
        <v>60</v>
      </c>
      <c r="N76" s="110"/>
      <c r="O76" s="110" t="s">
        <v>99</v>
      </c>
      <c r="P76" s="110" t="str">
        <f t="shared" si="10"/>
        <v>GBPSB6L50Y_Quote</v>
      </c>
      <c r="Q76" s="122"/>
      <c r="R76" s="111">
        <f t="shared" si="11"/>
        <v>42276</v>
      </c>
      <c r="S76" s="111">
        <f>_xll.qlInterestRateIndexValueDate(AA76,R76)</f>
        <v>42276</v>
      </c>
      <c r="T76" s="111">
        <f>_xll.qlInterestRateIndexMaturity(AA76,S76)</f>
        <v>60539</v>
      </c>
      <c r="U76" s="112">
        <f ca="1">_xll.qlIndexFixing(AA76,R76,TRUE,_xll.ohTrigger(Trigger,Trigger6M,InterestRatesTrigger))</f>
        <v>1.9990000000026133E-2</v>
      </c>
      <c r="V76" s="112">
        <f ca="1">_xll.qlQuoteValue(P76,_xll.ohTrigger(Trigger,Trigger6M,InterestRatesTrigger))</f>
        <v>1.9990000000000001E-2</v>
      </c>
      <c r="W76" s="110" t="b">
        <f t="shared" ca="1" si="12"/>
        <v>1</v>
      </c>
      <c r="X76" s="145">
        <f t="shared" ca="1" si="9"/>
        <v>2.6131874442114622E-10</v>
      </c>
      <c r="Y76" s="50" t="b">
        <f ca="1"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obj_004b8#0001</v>
      </c>
      <c r="AB76" s="133"/>
      <c r="AC76" s="133"/>
      <c r="AD76" s="87"/>
    </row>
    <row r="77" spans="10:30" x14ac:dyDescent="0.2">
      <c r="M77" s="114" t="s">
        <v>60</v>
      </c>
      <c r="N77" s="114"/>
      <c r="O77" s="114" t="s">
        <v>130</v>
      </c>
      <c r="P77" s="114" t="str">
        <f t="shared" si="10"/>
        <v>GBPSB6L60Y_Quote</v>
      </c>
      <c r="Q77" s="124"/>
      <c r="R77" s="115">
        <f t="shared" si="11"/>
        <v>42276</v>
      </c>
      <c r="S77" s="115">
        <f>_xll.qlInterestRateIndexValueDate(AA77,R77)</f>
        <v>42276</v>
      </c>
      <c r="T77" s="115">
        <f>_xll.qlInterestRateIndexMaturity(AA77,S77)</f>
        <v>64192</v>
      </c>
      <c r="U77" s="116">
        <f ca="1">_xll.qlIndexFixing(AA77,R77,TRUE,_xll.ohTrigger(Trigger,Trigger6M,InterestRatesTrigger))</f>
        <v>1.9930000000000052E-2</v>
      </c>
      <c r="V77" s="116">
        <f ca="1">_xll.qlQuoteValue(P77,_xll.ohTrigger(Trigger,Trigger6M,InterestRatesTrigger))</f>
        <v>1.993E-2</v>
      </c>
      <c r="W77" s="114" t="b">
        <f t="shared" ca="1" si="12"/>
        <v>1</v>
      </c>
      <c r="X77" s="157">
        <f t="shared" ca="1" si="9"/>
        <v>5.2041704279304213E-13</v>
      </c>
      <c r="Y77" s="51" t="b">
        <f ca="1"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obj_004cf#0001</v>
      </c>
      <c r="AB77" s="133"/>
      <c r="AC77" s="133"/>
      <c r="AD77" s="87"/>
    </row>
    <row r="78" spans="10:30" x14ac:dyDescent="0.2">
      <c r="W78" s="62"/>
      <c r="X78" s="63"/>
      <c r="AC78" s="133"/>
      <c r="AD78" s="87"/>
    </row>
    <row r="79" spans="10:30" x14ac:dyDescent="0.2">
      <c r="W79" s="62"/>
      <c r="X79" s="63"/>
      <c r="AC79" s="133"/>
      <c r="AD79" s="87"/>
    </row>
    <row r="80" spans="10:30" x14ac:dyDescent="0.2">
      <c r="W80" s="62"/>
      <c r="X80" s="63"/>
      <c r="AC80" s="133"/>
      <c r="AD80" s="87"/>
    </row>
    <row r="81" spans="23:30" x14ac:dyDescent="0.2">
      <c r="W81" s="62"/>
      <c r="X81" s="63"/>
      <c r="AC81" s="133"/>
      <c r="AD81" s="87"/>
    </row>
    <row r="82" spans="23:30" x14ac:dyDescent="0.2">
      <c r="W82" s="62"/>
      <c r="X82" s="63"/>
      <c r="AC82" s="133"/>
      <c r="AD82" s="87"/>
    </row>
    <row r="83" spans="23:30" x14ac:dyDescent="0.2">
      <c r="W83" s="62"/>
      <c r="X83" s="63"/>
      <c r="AC83" s="133"/>
      <c r="AD83" s="87"/>
    </row>
    <row r="84" spans="23:30" x14ac:dyDescent="0.2">
      <c r="W84" s="62"/>
      <c r="X84" s="63"/>
      <c r="AC84" s="133"/>
      <c r="AD84" s="87"/>
    </row>
    <row r="85" spans="23:30" x14ac:dyDescent="0.2">
      <c r="W85" s="62"/>
      <c r="X85" s="63"/>
      <c r="AC85" s="133"/>
      <c r="AD85" s="87"/>
    </row>
    <row r="86" spans="23:30" x14ac:dyDescent="0.2">
      <c r="W86" s="62"/>
      <c r="X86" s="63"/>
      <c r="AC86" s="133"/>
      <c r="AD86" s="87"/>
    </row>
    <row r="87" spans="23:30" x14ac:dyDescent="0.2">
      <c r="W87" s="62"/>
      <c r="X87" s="63"/>
      <c r="AC87" s="133"/>
      <c r="AD87" s="87"/>
    </row>
    <row r="88" spans="23:30" x14ac:dyDescent="0.2">
      <c r="W88" s="62"/>
      <c r="X88" s="63"/>
      <c r="AC88" s="133"/>
      <c r="AD88" s="87"/>
    </row>
    <row r="89" spans="23:30" x14ac:dyDescent="0.2">
      <c r="W89" s="62"/>
      <c r="X89" s="63"/>
      <c r="AC89" s="133"/>
      <c r="AD89" s="87"/>
    </row>
    <row r="90" spans="23:30" x14ac:dyDescent="0.2">
      <c r="W90" s="62"/>
      <c r="X90" s="63"/>
      <c r="AC90" s="133"/>
      <c r="AD90" s="87"/>
    </row>
    <row r="91" spans="23:30" x14ac:dyDescent="0.2">
      <c r="W91" s="62"/>
      <c r="X91" s="63"/>
      <c r="AC91" s="133"/>
      <c r="AD91" s="87"/>
    </row>
    <row r="92" spans="23:30" x14ac:dyDescent="0.2">
      <c r="W92" s="62"/>
      <c r="X92" s="63"/>
      <c r="AC92" s="133"/>
      <c r="AD92" s="87"/>
    </row>
    <row r="93" spans="23:30" x14ac:dyDescent="0.2">
      <c r="W93" s="62"/>
      <c r="X93" s="63"/>
      <c r="AC93" s="133"/>
      <c r="AD93" s="87"/>
    </row>
    <row r="94" spans="23:30" x14ac:dyDescent="0.2">
      <c r="W94" s="62"/>
      <c r="X94" s="63"/>
      <c r="AC94" s="133"/>
      <c r="AD94" s="87"/>
    </row>
    <row r="95" spans="23:30" x14ac:dyDescent="0.2">
      <c r="W95" s="62"/>
      <c r="X95" s="63"/>
      <c r="AC95" s="133"/>
      <c r="AD95" s="87"/>
    </row>
    <row r="96" spans="23:30" x14ac:dyDescent="0.2">
      <c r="W96" s="62"/>
      <c r="X96" s="63"/>
      <c r="AC96" s="133"/>
      <c r="AD96" s="87"/>
    </row>
    <row r="97" spans="23:30" x14ac:dyDescent="0.2">
      <c r="W97" s="62"/>
      <c r="X97" s="63"/>
      <c r="AC97" s="133"/>
      <c r="AD97" s="87"/>
    </row>
    <row r="98" spans="23:30" x14ac:dyDescent="0.2">
      <c r="W98" s="62"/>
      <c r="X98" s="63"/>
      <c r="AC98" s="133"/>
      <c r="AD98" s="87"/>
    </row>
    <row r="99" spans="23:30" x14ac:dyDescent="0.2">
      <c r="W99" s="62"/>
      <c r="X99" s="63"/>
      <c r="AC99" s="133"/>
      <c r="AD99" s="87"/>
    </row>
    <row r="100" spans="23:30" x14ac:dyDescent="0.2">
      <c r="W100" s="62"/>
      <c r="X100" s="63"/>
      <c r="AC100" s="133"/>
      <c r="AD100" s="87"/>
    </row>
    <row r="101" spans="23:30" x14ac:dyDescent="0.2">
      <c r="W101" s="62"/>
      <c r="X101" s="63"/>
      <c r="AC101" s="133"/>
      <c r="AD101" s="87"/>
    </row>
    <row r="102" spans="23:30" x14ac:dyDescent="0.2">
      <c r="W102" s="62"/>
      <c r="X102" s="63"/>
      <c r="AC102" s="133"/>
      <c r="AD102" s="87"/>
    </row>
    <row r="103" spans="23:30" x14ac:dyDescent="0.2">
      <c r="W103" s="62"/>
      <c r="X103" s="63"/>
      <c r="AC103" s="133"/>
      <c r="AD103" s="87"/>
    </row>
    <row r="104" spans="23:30" x14ac:dyDescent="0.2">
      <c r="W104" s="62"/>
      <c r="X104" s="63"/>
      <c r="AC104" s="133"/>
      <c r="AD104" s="87"/>
    </row>
    <row r="105" spans="23:30" x14ac:dyDescent="0.2">
      <c r="W105" s="62"/>
      <c r="X105" s="63"/>
      <c r="AC105" s="133"/>
      <c r="AD105" s="87"/>
    </row>
    <row r="106" spans="23:30" x14ac:dyDescent="0.2">
      <c r="W106" s="62"/>
      <c r="X106" s="63"/>
      <c r="AC106" s="133"/>
      <c r="AD106" s="87"/>
    </row>
    <row r="107" spans="23:30" x14ac:dyDescent="0.2">
      <c r="W107" s="62"/>
      <c r="X107" s="63"/>
      <c r="AC107" s="133"/>
      <c r="AD107" s="87"/>
    </row>
    <row r="108" spans="23:30" x14ac:dyDescent="0.2">
      <c r="W108" s="62"/>
      <c r="X108" s="63"/>
      <c r="AC108" s="133"/>
      <c r="AD108" s="87"/>
    </row>
    <row r="109" spans="23:30" x14ac:dyDescent="0.2">
      <c r="W109" s="62"/>
      <c r="X109" s="63"/>
      <c r="AC109" s="133"/>
      <c r="AD109" s="87"/>
    </row>
    <row r="110" spans="23:30" x14ac:dyDescent="0.2">
      <c r="W110" s="62"/>
      <c r="X110" s="63"/>
      <c r="AC110" s="133"/>
      <c r="AD110" s="87"/>
    </row>
    <row r="111" spans="23:30" x14ac:dyDescent="0.2">
      <c r="W111" s="62"/>
      <c r="X111" s="63"/>
      <c r="AC111" s="133"/>
      <c r="AD111" s="87"/>
    </row>
    <row r="112" spans="23:30" x14ac:dyDescent="0.2">
      <c r="W112" s="62"/>
      <c r="X112" s="63"/>
      <c r="AC112" s="133"/>
      <c r="AD112" s="87"/>
    </row>
    <row r="113" spans="23:30" x14ac:dyDescent="0.2">
      <c r="W113" s="62"/>
      <c r="X113" s="63"/>
      <c r="AC113" s="133"/>
      <c r="AD113" s="87"/>
    </row>
    <row r="114" spans="23:30" x14ac:dyDescent="0.2">
      <c r="W114" s="62"/>
      <c r="X114" s="63"/>
      <c r="AC114" s="133"/>
      <c r="AD114" s="87"/>
    </row>
    <row r="115" spans="23:30" x14ac:dyDescent="0.2">
      <c r="W115" s="62"/>
      <c r="X115" s="63"/>
      <c r="AC115" s="133"/>
      <c r="AD115" s="87"/>
    </row>
    <row r="116" spans="23:30" x14ac:dyDescent="0.2">
      <c r="W116" s="62"/>
      <c r="X116" s="63"/>
      <c r="AC116" s="133"/>
      <c r="AD116" s="87"/>
    </row>
    <row r="117" spans="23:30" x14ac:dyDescent="0.2">
      <c r="W117" s="62"/>
      <c r="X117" s="63"/>
      <c r="AC117" s="133"/>
      <c r="AD117" s="87"/>
    </row>
    <row r="118" spans="23:30" x14ac:dyDescent="0.2">
      <c r="W118" s="62"/>
      <c r="X118" s="63"/>
      <c r="AC118" s="133"/>
      <c r="AD118" s="87"/>
    </row>
    <row r="119" spans="23:30" x14ac:dyDescent="0.2">
      <c r="W119" s="62"/>
      <c r="X119" s="63"/>
      <c r="AC119" s="133"/>
      <c r="AD119" s="87"/>
    </row>
    <row r="120" spans="23:30" x14ac:dyDescent="0.2">
      <c r="W120" s="62"/>
      <c r="X120" s="63"/>
      <c r="AC120" s="133"/>
      <c r="AD120" s="87"/>
    </row>
    <row r="121" spans="23:30" x14ac:dyDescent="0.2">
      <c r="W121" s="62"/>
      <c r="X121" s="63"/>
      <c r="AC121" s="133"/>
      <c r="AD121" s="87"/>
    </row>
    <row r="122" spans="23:30" x14ac:dyDescent="0.2">
      <c r="W122" s="62"/>
      <c r="X122" s="63"/>
      <c r="AC122" s="133"/>
      <c r="AD122" s="87"/>
    </row>
    <row r="123" spans="23:30" x14ac:dyDescent="0.2">
      <c r="W123" s="62"/>
      <c r="X123" s="63"/>
      <c r="AC123" s="133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27" spans="26:26" x14ac:dyDescent="0.2">
      <c r="Z3227" s="86"/>
    </row>
    <row r="3228" spans="26:26" x14ac:dyDescent="0.2">
      <c r="Z3228" s="86"/>
    </row>
    <row r="3229" spans="26:26" x14ac:dyDescent="0.2">
      <c r="Z3229" s="86"/>
    </row>
    <row r="3230" spans="26:26" x14ac:dyDescent="0.2">
      <c r="Z3230" s="86"/>
    </row>
    <row r="3231" spans="26:26" x14ac:dyDescent="0.2">
      <c r="Z3231" s="86"/>
    </row>
    <row r="3232" spans="26:26" x14ac:dyDescent="0.2">
      <c r="Z3232" s="86"/>
    </row>
    <row r="3233" spans="26:26" x14ac:dyDescent="0.2">
      <c r="Z3233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7">
    <cfRule type="cellIs" dxfId="3" priority="5" operator="equal">
      <formula>FALSE</formula>
    </cfRule>
  </conditionalFormatting>
  <conditionalFormatting sqref="Y23:Y40">
    <cfRule type="cellIs" dxfId="2" priority="4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16" si="0">EDATE(SettlementDate,$B3)</f>
        <v>42642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9.9296812740283426E-3</v>
      </c>
      <c r="H3" s="53">
        <f>IF(G3&gt;=0,ROUNDDOWN(G3*10,2)/10,ROUNDUP(G3*10,2)/10)</f>
        <v>8.9999999999999993E-3</v>
      </c>
      <c r="I3" s="82">
        <f>MAX(_xll.ohPack(Data!$M$4:INDEX(Fwd1Y,MATCH(E3+1,SettlementDates,1),1)))</f>
        <v>1.3167090666148172E-2</v>
      </c>
      <c r="J3" s="53">
        <f t="shared" ref="J3:J16" si="2">IF(I3-G3&gt;1%,(QUOTIENT(I3*10000,50)+1)*0.5%,(QUOTIENT(I3*10000,10)+1)*0.1%)</f>
        <v>1.4E-2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43007</v>
      </c>
      <c r="F4" s="77">
        <f t="shared" si="1"/>
        <v>3</v>
      </c>
      <c r="G4" s="83">
        <f>MIN(_xll.ohPack(Data!$M$4:INDEX(Fwd1Y,MATCH(E4+1,SettlementDates,1),1)))</f>
        <v>9.9296812740283426E-3</v>
      </c>
      <c r="H4" s="54">
        <f t="shared" ref="H4:H16" si="4">IF(G4&gt;=0,ROUNDDOWN(G4*10,2)/10,ROUNDUP(G4*10,2)/10)</f>
        <v>8.9999999999999993E-3</v>
      </c>
      <c r="I4" s="83">
        <f>MAX(_xll.ohPack(Data!$M$4:INDEX(Fwd1Y,MATCH(E4+1,SettlementDates,1),1)))</f>
        <v>1.6125813126396132E-2</v>
      </c>
      <c r="J4" s="54">
        <f t="shared" si="2"/>
        <v>1.7000000000000001E-2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44103</v>
      </c>
      <c r="F5" s="77">
        <f t="shared" si="1"/>
        <v>6</v>
      </c>
      <c r="G5" s="83">
        <f>MIN(_xll.ohPack(Data!$M$4:INDEX(Fwd1Y,MATCH(E5+1,SettlementDates,1),1)))</f>
        <v>9.9296812740283426E-3</v>
      </c>
      <c r="H5" s="54">
        <f t="shared" si="4"/>
        <v>8.9999999999999993E-3</v>
      </c>
      <c r="I5" s="83">
        <f>MAX(_xll.ohPack(Data!$M$4:INDEX(Fwd1Y,MATCH(E5+1,SettlementDates,1),1)))</f>
        <v>2.2862398174305243E-2</v>
      </c>
      <c r="J5" s="54">
        <f t="shared" si="2"/>
        <v>2.5000000000000001E-2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45929</v>
      </c>
      <c r="F6" s="77">
        <f t="shared" si="1"/>
        <v>6</v>
      </c>
      <c r="G6" s="83">
        <f>MIN(_xll.ohPack(Data!$M$4:INDEX(Fwd1Y,MATCH(E6+1,SettlementDates,1),1)))</f>
        <v>9.9296812740283426E-3</v>
      </c>
      <c r="H6" s="54">
        <f t="shared" si="4"/>
        <v>8.9999999999999993E-3</v>
      </c>
      <c r="I6" s="83">
        <f>MAX(_xll.ohPack(Data!$M$4:INDEX(Fwd1Y,MATCH(E6+1,SettlementDates,1),1)))</f>
        <v>2.5104486324959652E-2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49581</v>
      </c>
      <c r="F7" s="77">
        <f t="shared" si="1"/>
        <v>12</v>
      </c>
      <c r="G7" s="83">
        <f>MIN(_xll.ohPack(Data!$M$4:INDEX(Fwd1Y,MATCH(E7+1,SettlementDates,1),1)))</f>
        <v>9.9296812740283426E-3</v>
      </c>
      <c r="H7" s="54">
        <f t="shared" si="4"/>
        <v>8.9999999999999993E-3</v>
      </c>
      <c r="I7" s="83">
        <f>MAX(_xll.ohPack(Data!$M$4:INDEX(Fwd1Y,MATCH(E7+1,SettlementDates,1),1)))</f>
        <v>2.5189434261091215E-2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53234</v>
      </c>
      <c r="F8" s="77">
        <f t="shared" si="1"/>
        <v>36</v>
      </c>
      <c r="G8" s="83">
        <f>MIN(_xll.ohPack(Data!$M$4:INDEX(Fwd1Y,MATCH(E8+1,SettlementDates,1),1)))</f>
        <v>9.9296812740283426E-3</v>
      </c>
      <c r="H8" s="54">
        <f t="shared" si="4"/>
        <v>8.9999999999999993E-3</v>
      </c>
      <c r="I8" s="83">
        <f>MAX(_xll.ohPack(Data!$M$4:INDEX(Fwd1Y,MATCH(E8+1,SettlementDates,1),1)))</f>
        <v>2.5189434261091215E-2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64191</v>
      </c>
      <c r="F9" s="77">
        <f t="shared" si="1"/>
        <v>60</v>
      </c>
      <c r="G9" s="84">
        <f>MIN(_xll.ohPack(Data!$M$4:INDEX(Fwd1Y,MATCH(E9+1,SettlementDates,1),1)))</f>
        <v>9.9296812740283426E-3</v>
      </c>
      <c r="H9" s="55">
        <f t="shared" si="4"/>
        <v>8.9999999999999993E-3</v>
      </c>
      <c r="I9" s="84">
        <f>MAX(_xll.ohPack(Data!$M$4:INDEX(Fwd1Y,MATCH(E9+1,SettlementDates,1),1)))</f>
        <v>2.5189434261091215E-2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42642</v>
      </c>
      <c r="F10" s="78">
        <f t="shared" si="1"/>
        <v>1</v>
      </c>
      <c r="G10" s="83">
        <f>MIN(_xll.ohPack(Data!$Q$4:INDEX(ONFwd1Y,MATCH(E10+1,SettlementDates,1),1)))</f>
        <v>6.2167861919667135E-3</v>
      </c>
      <c r="H10" s="53">
        <f t="shared" si="4"/>
        <v>6.0000000000000001E-3</v>
      </c>
      <c r="I10" s="82">
        <f>MAX(_xll.ohPack(Data!$Q$4:INDEX(ONFwd1Y,MATCH(E10+1,SettlementDates,1),1)))</f>
        <v>1.1382296866696933E-2</v>
      </c>
      <c r="J10" s="53">
        <f t="shared" si="2"/>
        <v>1.2E-2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43007</v>
      </c>
      <c r="F11" s="77">
        <f t="shared" si="1"/>
        <v>3</v>
      </c>
      <c r="G11" s="83">
        <f>MIN(_xll.ohPack(Data!$Q$4:INDEX(ONFwd1Y,MATCH(E11+1,SettlementDates,1),1)))</f>
        <v>4.5338007053052909E-3</v>
      </c>
      <c r="H11" s="54">
        <f t="shared" si="4"/>
        <v>4.0000000000000001E-3</v>
      </c>
      <c r="I11" s="83">
        <f>MAX(_xll.ohPack(Data!$Q$4:INDEX(ONFwd1Y,MATCH(E11+1,SettlementDates,1),1)))</f>
        <v>1.5285060650065407E-2</v>
      </c>
      <c r="J11" s="54">
        <f t="shared" si="2"/>
        <v>0.02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44103</v>
      </c>
      <c r="F12" s="77">
        <f t="shared" si="1"/>
        <v>6</v>
      </c>
      <c r="G12" s="83">
        <f>MIN(_xll.ohPack(Data!$Q$4:INDEX(ONFwd1Y,MATCH(E12+1,SettlementDates,1),1)))</f>
        <v>4.5338007053052909E-3</v>
      </c>
      <c r="H12" s="54">
        <f t="shared" si="4"/>
        <v>4.0000000000000001E-3</v>
      </c>
      <c r="I12" s="83">
        <f>MAX(_xll.ohPack(Data!$Q$4:INDEX(ONFwd1Y,MATCH(E12+1,SettlementDates,1),1)))</f>
        <v>2.1993985886508138E-2</v>
      </c>
      <c r="J12" s="54">
        <f t="shared" si="2"/>
        <v>2.5000000000000001E-2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45929</v>
      </c>
      <c r="F13" s="77">
        <f t="shared" si="1"/>
        <v>6</v>
      </c>
      <c r="G13" s="83">
        <f>MIN(_xll.ohPack(Data!$Q$4:INDEX(ONFwd1Y,MATCH(E13+1,SettlementDates,1),1)))</f>
        <v>4.5338007053052909E-3</v>
      </c>
      <c r="H13" s="54">
        <f t="shared" si="4"/>
        <v>4.0000000000000001E-3</v>
      </c>
      <c r="I13" s="83">
        <f>MAX(_xll.ohPack(Data!$Q$4:INDEX(ONFwd1Y,MATCH(E13+1,SettlementDates,1),1)))</f>
        <v>2.4698005768547526E-2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49581</v>
      </c>
      <c r="F14" s="77">
        <f t="shared" si="1"/>
        <v>12</v>
      </c>
      <c r="G14" s="83">
        <f>MIN(_xll.ohPack(Data!$Q$4:INDEX(ONFwd1Y,MATCH(E14+1,SettlementDates,1),1)))</f>
        <v>4.5338007053052909E-3</v>
      </c>
      <c r="H14" s="54">
        <f t="shared" si="4"/>
        <v>4.0000000000000001E-3</v>
      </c>
      <c r="I14" s="83">
        <f>MAX(_xll.ohPack(Data!$Q$4:INDEX(ONFwd1Y,MATCH(E14+1,SettlementDates,1),1)))</f>
        <v>2.4885293844091327E-2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53234</v>
      </c>
      <c r="F15" s="77">
        <f t="shared" si="1"/>
        <v>36</v>
      </c>
      <c r="G15" s="83">
        <f>MIN(_xll.ohPack(Data!$Q$4:INDEX(ONFwd1Y,MATCH(E15+1,SettlementDates,1),1)))</f>
        <v>4.5338007053052909E-3</v>
      </c>
      <c r="H15" s="54">
        <f t="shared" si="4"/>
        <v>4.0000000000000001E-3</v>
      </c>
      <c r="I15" s="83">
        <f>MAX(_xll.ohPack(Data!$Q$4:INDEX(ONFwd1Y,MATCH(E15+1,SettlementDates,1),1)))</f>
        <v>2.4885293844091327E-2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64191</v>
      </c>
      <c r="F16" s="81">
        <f t="shared" si="1"/>
        <v>60</v>
      </c>
      <c r="G16" s="84">
        <f>MIN(_xll.ohPack(Data!$Q$4:INDEX(ONFwd1Y,MATCH(E16+1,SettlementDates,1),1)))</f>
        <v>4.5338007053052909E-3</v>
      </c>
      <c r="H16" s="55">
        <f t="shared" si="4"/>
        <v>4.0000000000000001E-3</v>
      </c>
      <c r="I16" s="84">
        <f>MAX(_xll.ohPack(Data!$Q$4:INDEX(ONFwd1Y,MATCH(E16+1,SettlementDates,1),1)))</f>
        <v>2.4885293844091327E-2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146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39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27" x14ac:dyDescent="0.2">
      <c r="J23" s="62"/>
      <c r="K23" s="62"/>
      <c r="L23" s="62"/>
      <c r="M23" s="117" t="s">
        <v>149</v>
      </c>
      <c r="N23" s="117" t="s">
        <v>30</v>
      </c>
      <c r="O23" s="117" t="str">
        <f t="shared" ref="O23:O46" si="6">LEFT(N23,LEN(N23)-1)+12&amp;"M"</f>
        <v>13M</v>
      </c>
      <c r="P23" s="117" t="str">
        <f t="shared" ref="P23:P46" si="7">Currency&amp;LEFT(N23,LEN(N23)-1)&amp;"x"&amp;LEFT(O23,LEN(O23)-1)&amp;"F"&amp;QuoteSuffix</f>
        <v>GBP1x13F_Quote</v>
      </c>
      <c r="Q23" s="141"/>
      <c r="R23" s="118">
        <f>_xll.qlInterestRateIndexFixingDate(Index1Y,S23)</f>
        <v>42306</v>
      </c>
      <c r="S23" s="118">
        <f>_xll.qlCalendarAdvance(Calendar,SettlementDate,N23,"mf",TRUE)</f>
        <v>42306</v>
      </c>
      <c r="T23" s="118">
        <f>_xll.qlCalendarAdvance(Calendar,SettlementDate,O23,"mf",TRUE)</f>
        <v>42674</v>
      </c>
      <c r="U23" s="119">
        <f ca="1">_xll.qlIndexFixing(Index1Y,R23,TRUE,_xll.ohTrigger(Trigger,Trigger1Y,InterestRatesTrigger))</f>
        <v>9.9500000000012044E-3</v>
      </c>
      <c r="V23" s="119">
        <f ca="1">_xll.qlQuoteValue(P23,_xll.ohTrigger(Trigger,Trigger1Y,InterestRatesTrigger))</f>
        <v>9.9499999999999988E-3</v>
      </c>
      <c r="W23" s="117" t="b">
        <f ca="1">NOT(ISERROR(V23))</f>
        <v>1</v>
      </c>
      <c r="X23" s="144">
        <f ca="1">(U23-V23)/10000</f>
        <v>1.205632815803881E-19</v>
      </c>
      <c r="Y23" s="170" t="b">
        <f ca="1">ABS(X23/10000)&lt;=ABS('General Settings'!$D$32)</f>
        <v>1</v>
      </c>
      <c r="AA23" s="62" t="e">
        <f t="array" ref="AA23:AA46">NA()</f>
        <v>#N/A</v>
      </c>
    </row>
    <row r="24" spans="3:27" x14ac:dyDescent="0.2">
      <c r="M24" s="110" t="s">
        <v>149</v>
      </c>
      <c r="N24" s="110" t="s">
        <v>63</v>
      </c>
      <c r="O24" s="110" t="str">
        <f t="shared" si="6"/>
        <v>14M</v>
      </c>
      <c r="P24" s="110" t="str">
        <f t="shared" si="7"/>
        <v>GBP2x14F_Quote</v>
      </c>
      <c r="Q24" s="141"/>
      <c r="R24" s="111">
        <f>_xll.qlInterestRateIndexFixingDate(Index1Y,S24)</f>
        <v>42338</v>
      </c>
      <c r="S24" s="111">
        <f>_xll.qlCalendarAdvance(Calendar,SettlementDate,N24,"mf",TRUE)</f>
        <v>42338</v>
      </c>
      <c r="T24" s="111">
        <f>_xll.qlCalendarAdvance(Calendar,SettlementDate,O24,"mf",TRUE)</f>
        <v>42703</v>
      </c>
      <c r="U24" s="112">
        <f ca="1">_xll.qlIndexFixing(Index1Y,R24,TRUE,_xll.ohTrigger(Trigger,Trigger1Y,InterestRatesTrigger))</f>
        <v>1.0100000000026914E-2</v>
      </c>
      <c r="V24" s="112">
        <f ca="1">_xll.qlQuoteValue(P24,_xll.ohTrigger(Trigger,Trigger1Y,InterestRatesTrigger))</f>
        <v>1.01E-2</v>
      </c>
      <c r="W24" s="110" t="b">
        <f t="shared" ref="W24:W46" ca="1" si="8">NOT(ISERROR(V24))</f>
        <v>1</v>
      </c>
      <c r="X24" s="145">
        <f t="shared" ref="X24:X46" ca="1" si="9">(U24-V24)/10000</f>
        <v>2.6914234729780164E-18</v>
      </c>
      <c r="Y24" s="170" t="b">
        <f ca="1">ABS(X24/10000)&lt;=ABS('General Settings'!$D$32)</f>
        <v>1</v>
      </c>
      <c r="AA24" s="62" t="e">
        <v>#N/A</v>
      </c>
    </row>
    <row r="25" spans="3:27" x14ac:dyDescent="0.2">
      <c r="M25" s="110" t="s">
        <v>149</v>
      </c>
      <c r="N25" s="110" t="s">
        <v>31</v>
      </c>
      <c r="O25" s="110" t="str">
        <f t="shared" si="6"/>
        <v>15M</v>
      </c>
      <c r="P25" s="110" t="str">
        <f t="shared" si="7"/>
        <v>GBP3x15F_Quote</v>
      </c>
      <c r="Q25" s="141"/>
      <c r="R25" s="111">
        <f>_xll.qlInterestRateIndexFixingDate(Index1Y,S25)</f>
        <v>42367</v>
      </c>
      <c r="S25" s="111">
        <f>_xll.qlCalendarAdvance(Calendar,SettlementDate,N25,"mf",TRUE)</f>
        <v>42367</v>
      </c>
      <c r="T25" s="111">
        <f>_xll.qlCalendarAdvance(Calendar,SettlementDate,O25,"mf",TRUE)</f>
        <v>42733</v>
      </c>
      <c r="U25" s="112">
        <f ca="1">_xll.qlIndexFixing(Index1Y,R25,TRUE,_xll.ohTrigger(Trigger,Trigger1Y,InterestRatesTrigger))</f>
        <v>1.030000000000005E-2</v>
      </c>
      <c r="V25" s="112">
        <f ca="1">_xll.qlQuoteValue(P25,_xll.ohTrigger(Trigger,Trigger1Y,InterestRatesTrigger))</f>
        <v>1.03E-2</v>
      </c>
      <c r="W25" s="110" t="b">
        <f t="shared" ca="1" si="8"/>
        <v>1</v>
      </c>
      <c r="X25" s="145">
        <f t="shared" ca="1" si="9"/>
        <v>5.0306980803327402E-21</v>
      </c>
      <c r="Y25" s="170" t="b">
        <f ca="1">ABS(X25/10000)&lt;=ABS('General Settings'!$D$32)</f>
        <v>1</v>
      </c>
      <c r="AA25" s="62" t="e">
        <v>#N/A</v>
      </c>
    </row>
    <row r="26" spans="3:27" x14ac:dyDescent="0.2">
      <c r="M26" s="110" t="s">
        <v>149</v>
      </c>
      <c r="N26" s="110" t="s">
        <v>64</v>
      </c>
      <c r="O26" s="110" t="str">
        <f t="shared" si="6"/>
        <v>16M</v>
      </c>
      <c r="P26" s="110" t="str">
        <f t="shared" si="7"/>
        <v>GBP4x16F_Quote</v>
      </c>
      <c r="Q26" s="141"/>
      <c r="R26" s="111">
        <f>_xll.qlInterestRateIndexFixingDate(Index1Y,S26)</f>
        <v>42398</v>
      </c>
      <c r="S26" s="111">
        <f>_xll.qlCalendarAdvance(Calendar,SettlementDate,N26,"mf",TRUE)</f>
        <v>42398</v>
      </c>
      <c r="T26" s="111">
        <f>_xll.qlCalendarAdvance(Calendar,SettlementDate,O26,"mf",TRUE)</f>
        <v>42765</v>
      </c>
      <c r="U26" s="112">
        <f ca="1">_xll.qlIndexFixing(Index1Y,R26,TRUE,_xll.ohTrigger(Trigger,Trigger1Y,InterestRatesTrigger))</f>
        <v>1.0550000000522225E-2</v>
      </c>
      <c r="V26" s="112">
        <f ca="1">_xll.qlQuoteValue(P26,_xll.ohTrigger(Trigger,Trigger1Y,InterestRatesTrigger))</f>
        <v>1.0549999999999999E-2</v>
      </c>
      <c r="W26" s="110" t="b">
        <f t="shared" ca="1" si="8"/>
        <v>1</v>
      </c>
      <c r="X26" s="145">
        <f t="shared" ca="1" si="9"/>
        <v>5.2222635937848591E-17</v>
      </c>
      <c r="Y26" s="170" t="b">
        <f ca="1">ABS(X26/10000)&lt;=ABS('General Settings'!$D$32)</f>
        <v>1</v>
      </c>
      <c r="AA26" s="62" t="e">
        <v>#N/A</v>
      </c>
    </row>
    <row r="27" spans="3:27" x14ac:dyDescent="0.2">
      <c r="M27" s="110" t="s">
        <v>149</v>
      </c>
      <c r="N27" s="110" t="s">
        <v>65</v>
      </c>
      <c r="O27" s="110" t="str">
        <f t="shared" si="6"/>
        <v>17M</v>
      </c>
      <c r="P27" s="110" t="str">
        <f t="shared" si="7"/>
        <v>GBP5x17F_Quote</v>
      </c>
      <c r="Q27" s="141"/>
      <c r="R27" s="111">
        <f>_xll.qlInterestRateIndexFixingDate(Index1Y,S27)</f>
        <v>42429</v>
      </c>
      <c r="S27" s="111">
        <f>_xll.qlCalendarAdvance(Calendar,SettlementDate,N27,"mf",TRUE)</f>
        <v>42429</v>
      </c>
      <c r="T27" s="111">
        <f>_xll.qlCalendarAdvance(Calendar,SettlementDate,O27,"mf",TRUE)</f>
        <v>42794</v>
      </c>
      <c r="U27" s="112">
        <f ca="1">_xll.qlIndexFixing(Index1Y,R27,TRUE,_xll.ohTrigger(Trigger,Trigger1Y,InterestRatesTrigger))</f>
        <v>1.0850000000001137E-2</v>
      </c>
      <c r="V27" s="112">
        <f ca="1">_xll.qlQuoteValue(P27,_xll.ohTrigger(Trigger,Trigger1Y,InterestRatesTrigger))</f>
        <v>1.085E-2</v>
      </c>
      <c r="W27" s="110" t="b">
        <f t="shared" ca="1" si="8"/>
        <v>1</v>
      </c>
      <c r="X27" s="145">
        <f t="shared" ca="1" si="9"/>
        <v>1.1362438767648087E-19</v>
      </c>
      <c r="Y27" s="170" t="b">
        <f ca="1">ABS(X27/10000)&lt;=ABS('General Settings'!$D$32)</f>
        <v>1</v>
      </c>
      <c r="AA27" s="62" t="e">
        <v>#N/A</v>
      </c>
    </row>
    <row r="28" spans="3:27" x14ac:dyDescent="0.2">
      <c r="M28" s="110" t="s">
        <v>149</v>
      </c>
      <c r="N28" s="110" t="s">
        <v>32</v>
      </c>
      <c r="O28" s="110" t="str">
        <f t="shared" si="6"/>
        <v>18M</v>
      </c>
      <c r="P28" s="110" t="str">
        <f t="shared" si="7"/>
        <v>GBP6x18F_Quote</v>
      </c>
      <c r="Q28" s="141"/>
      <c r="R28" s="111">
        <f>_xll.qlInterestRateIndexFixingDate(Index1Y,S28)</f>
        <v>42458</v>
      </c>
      <c r="S28" s="111">
        <f>_xll.qlCalendarAdvance(Calendar,SettlementDate,N28,"mf",TRUE)</f>
        <v>42458</v>
      </c>
      <c r="T28" s="111">
        <f>_xll.qlCalendarAdvance(Calendar,SettlementDate,O28,"mf",TRUE)</f>
        <v>42823</v>
      </c>
      <c r="U28" s="112">
        <f ca="1">_xll.qlIndexFixing(Index1Y,R28,TRUE,_xll.ohTrigger(Trigger,Trigger1Y,InterestRatesTrigger))</f>
        <v>1.1050000000001114E-2</v>
      </c>
      <c r="V28" s="112">
        <f ca="1">_xll.qlQuoteValue(P28,_xll.ohTrigger(Trigger,Trigger1Y,InterestRatesTrigger))</f>
        <v>1.1049999999999999E-2</v>
      </c>
      <c r="W28" s="110" t="b">
        <f t="shared" ca="1" si="8"/>
        <v>1</v>
      </c>
      <c r="X28" s="145">
        <f t="shared" ca="1" si="9"/>
        <v>1.1154271950530869E-19</v>
      </c>
      <c r="Y28" s="170" t="b">
        <f ca="1">ABS(X28/10000)&lt;=ABS('General Settings'!$D$32)</f>
        <v>1</v>
      </c>
      <c r="AA28" s="62" t="e">
        <v>#N/A</v>
      </c>
    </row>
    <row r="29" spans="3:27" x14ac:dyDescent="0.2">
      <c r="M29" s="94" t="s">
        <v>149</v>
      </c>
      <c r="N29" s="94" t="s">
        <v>66</v>
      </c>
      <c r="O29" s="94" t="str">
        <f t="shared" si="6"/>
        <v>19M</v>
      </c>
      <c r="P29" s="94" t="str">
        <f t="shared" si="7"/>
        <v>GBP7x19F_Quote</v>
      </c>
      <c r="Q29" s="141"/>
      <c r="R29" s="106">
        <f>_xll.qlInterestRateIndexFixingDate(Index1Y,S29)</f>
        <v>42489</v>
      </c>
      <c r="S29" s="106">
        <f>_xll.qlCalendarAdvance(Calendar,SettlementDate,N29,"mf",TRUE)</f>
        <v>42489</v>
      </c>
      <c r="T29" s="106">
        <f>_xll.qlCalendarAdvance(Calendar,SettlementDate,O29,"mf",TRUE)</f>
        <v>42853</v>
      </c>
      <c r="U29" s="97">
        <f ca="1">_xll.qlIndexFixing(Index1Y,R29,TRUE,_xll.ohTrigger(Trigger,Trigger1Y,InterestRatesTrigger))</f>
        <v>1.13621592611464E-2</v>
      </c>
      <c r="V29" s="97" t="e">
        <f ca="1">_xll.qlQuoteValue(P29,_xll.ohTrigger(Trigger,Trigger1Y,InterestRatesTrigger))</f>
        <v>#NUM!</v>
      </c>
      <c r="W29" s="94" t="b">
        <f t="shared" ca="1" si="8"/>
        <v>0</v>
      </c>
      <c r="X29" s="152" t="e">
        <f t="shared" ca="1" si="9"/>
        <v>#NUM!</v>
      </c>
      <c r="Y29" s="170" t="e">
        <f ca="1">ABS(X29/10000)&lt;=ABS('General Settings'!$D$32)</f>
        <v>#NUM!</v>
      </c>
      <c r="AA29" s="62" t="e">
        <v>#N/A</v>
      </c>
    </row>
    <row r="30" spans="3:27" x14ac:dyDescent="0.2">
      <c r="M30" s="94" t="s">
        <v>149</v>
      </c>
      <c r="N30" s="94" t="s">
        <v>67</v>
      </c>
      <c r="O30" s="94" t="str">
        <f t="shared" si="6"/>
        <v>20M</v>
      </c>
      <c r="P30" s="94" t="str">
        <f t="shared" si="7"/>
        <v>GBP8x20F_Quote</v>
      </c>
      <c r="Q30" s="141"/>
      <c r="R30" s="106">
        <f>_xll.qlInterestRateIndexFixingDate(Index1Y,S30)</f>
        <v>42521</v>
      </c>
      <c r="S30" s="106">
        <f>_xll.qlCalendarAdvance(Calendar,SettlementDate,N30,"mf",TRUE)</f>
        <v>42521</v>
      </c>
      <c r="T30" s="106">
        <f>_xll.qlCalendarAdvance(Calendar,SettlementDate,O30,"mf",TRUE)</f>
        <v>42885</v>
      </c>
      <c r="U30" s="97">
        <f ca="1">_xll.qlIndexFixing(Index1Y,R30,TRUE,_xll.ohTrigger(Trigger,Trigger1Y,InterestRatesTrigger))</f>
        <v>1.1804693080851303E-2</v>
      </c>
      <c r="V30" s="97" t="e">
        <f ca="1">_xll.qlQuoteValue(P30,_xll.ohTrigger(Trigger,Trigger1Y,InterestRatesTrigger))</f>
        <v>#NUM!</v>
      </c>
      <c r="W30" s="94" t="b">
        <f t="shared" ca="1" si="8"/>
        <v>0</v>
      </c>
      <c r="X30" s="152" t="e">
        <f t="shared" ca="1" si="9"/>
        <v>#NUM!</v>
      </c>
      <c r="Y30" s="170" t="e">
        <f ca="1">ABS(X30/10000)&lt;=ABS('General Settings'!$D$32)</f>
        <v>#NUM!</v>
      </c>
      <c r="AA30" s="62" t="e">
        <v>#N/A</v>
      </c>
    </row>
    <row r="31" spans="3:27" x14ac:dyDescent="0.2">
      <c r="M31" s="110" t="s">
        <v>149</v>
      </c>
      <c r="N31" s="110" t="s">
        <v>68</v>
      </c>
      <c r="O31" s="110" t="str">
        <f t="shared" si="6"/>
        <v>21M</v>
      </c>
      <c r="P31" s="110" t="str">
        <f t="shared" si="7"/>
        <v>GBP9x21F_Quote</v>
      </c>
      <c r="Q31" s="141"/>
      <c r="R31" s="111">
        <f>_xll.qlInterestRateIndexFixingDate(Index1Y,S31)</f>
        <v>42550</v>
      </c>
      <c r="S31" s="111">
        <f>_xll.qlCalendarAdvance(Calendar,SettlementDate,N31,"mf",TRUE)</f>
        <v>42550</v>
      </c>
      <c r="T31" s="111">
        <f>_xll.qlCalendarAdvance(Calendar,SettlementDate,O31,"mf",TRUE)</f>
        <v>42915</v>
      </c>
      <c r="U31" s="112">
        <f ca="1">_xll.qlIndexFixing(Index1Y,R31,TRUE,_xll.ohTrigger(Trigger,Trigger1Y,InterestRatesTrigger))</f>
        <v>1.2200000000010425E-2</v>
      </c>
      <c r="V31" s="112">
        <f ca="1">_xll.qlQuoteValue(P31,_xll.ohTrigger(Trigger,Trigger1Y,InterestRatesTrigger))</f>
        <v>1.2199999999999999E-2</v>
      </c>
      <c r="W31" s="110" t="b">
        <f t="shared" ca="1" si="8"/>
        <v>1</v>
      </c>
      <c r="X31" s="145">
        <f t="shared" ca="1" si="9"/>
        <v>1.042568809062061E-18</v>
      </c>
      <c r="Y31" s="170" t="b">
        <f ca="1">ABS(X31/10000)&lt;=ABS('General Settings'!$D$32)</f>
        <v>1</v>
      </c>
      <c r="AA31" s="62" t="e">
        <v>#N/A</v>
      </c>
    </row>
    <row r="32" spans="3:27" x14ac:dyDescent="0.2">
      <c r="M32" s="94" t="s">
        <v>149</v>
      </c>
      <c r="N32" s="94" t="s">
        <v>69</v>
      </c>
      <c r="O32" s="94" t="str">
        <f t="shared" si="6"/>
        <v>22M</v>
      </c>
      <c r="P32" s="94" t="str">
        <f t="shared" si="7"/>
        <v>GBP10x22F_Quote</v>
      </c>
      <c r="Q32" s="141"/>
      <c r="R32" s="106">
        <f>_xll.qlInterestRateIndexFixingDate(Index1Y,S32)</f>
        <v>42580</v>
      </c>
      <c r="S32" s="106">
        <f>_xll.qlCalendarAdvance(Calendar,SettlementDate,N32,"mf",TRUE)</f>
        <v>42580</v>
      </c>
      <c r="T32" s="106">
        <f>_xll.qlCalendarAdvance(Calendar,SettlementDate,O32,"mf",TRUE)</f>
        <v>42947</v>
      </c>
      <c r="U32" s="97">
        <f ca="1">_xll.qlIndexFixing(Index1Y,R32,TRUE,_xll.ohTrigger(Trigger,Trigger1Y,InterestRatesTrigger))</f>
        <v>1.2569220952771088E-2</v>
      </c>
      <c r="V32" s="97" t="e">
        <f ca="1">_xll.qlQuoteValue(P32,_xll.ohTrigger(Trigger,Trigger1Y,InterestRatesTrigger))</f>
        <v>#NUM!</v>
      </c>
      <c r="W32" s="94" t="b">
        <f t="shared" ca="1" si="8"/>
        <v>0</v>
      </c>
      <c r="X32" s="152" t="e">
        <f t="shared" ca="1" si="9"/>
        <v>#NUM!</v>
      </c>
      <c r="Y32" s="170" t="e">
        <f ca="1">ABS(X32/10000)&lt;=ABS('General Settings'!$D$32)</f>
        <v>#NUM!</v>
      </c>
      <c r="AA32" s="62" t="e">
        <v>#N/A</v>
      </c>
    </row>
    <row r="33" spans="13:27" x14ac:dyDescent="0.2">
      <c r="M33" s="94" t="s">
        <v>149</v>
      </c>
      <c r="N33" s="94" t="s">
        <v>70</v>
      </c>
      <c r="O33" s="94" t="str">
        <f t="shared" si="6"/>
        <v>23M</v>
      </c>
      <c r="P33" s="94" t="str">
        <f t="shared" si="7"/>
        <v>GBP11x23F_Quote</v>
      </c>
      <c r="Q33" s="141"/>
      <c r="R33" s="106">
        <f>_xll.qlInterestRateIndexFixingDate(Index1Y,S33)</f>
        <v>42612</v>
      </c>
      <c r="S33" s="106">
        <f>_xll.qlCalendarAdvance(Calendar,SettlementDate,N33,"mf",TRUE)</f>
        <v>42612</v>
      </c>
      <c r="T33" s="106">
        <f>_xll.qlCalendarAdvance(Calendar,SettlementDate,O33,"mf",TRUE)</f>
        <v>42976</v>
      </c>
      <c r="U33" s="97">
        <f ca="1">_xll.qlIndexFixing(Index1Y,R33,TRUE,_xll.ohTrigger(Trigger,Trigger1Y,InterestRatesTrigger))</f>
        <v>1.2858615849959065E-2</v>
      </c>
      <c r="V33" s="97" t="e">
        <f ca="1">_xll.qlQuoteValue(P33,_xll.ohTrigger(Trigger,Trigger1Y,InterestRatesTrigger))</f>
        <v>#NUM!</v>
      </c>
      <c r="W33" s="94" t="b">
        <f t="shared" ca="1" si="8"/>
        <v>0</v>
      </c>
      <c r="X33" s="152" t="e">
        <f t="shared" ca="1" si="9"/>
        <v>#NUM!</v>
      </c>
      <c r="Y33" s="170" t="e">
        <f ca="1">ABS(X33/10000)&lt;=ABS('General Settings'!$D$32)</f>
        <v>#NUM!</v>
      </c>
      <c r="AA33" s="62" t="e">
        <v>#N/A</v>
      </c>
    </row>
    <row r="34" spans="13:27" x14ac:dyDescent="0.2">
      <c r="M34" s="110" t="s">
        <v>149</v>
      </c>
      <c r="N34" s="110" t="s">
        <v>106</v>
      </c>
      <c r="O34" s="110" t="str">
        <f t="shared" si="6"/>
        <v>24M</v>
      </c>
      <c r="P34" s="110" t="str">
        <f t="shared" si="7"/>
        <v>GBP12x24F_Quote</v>
      </c>
      <c r="Q34" s="141"/>
      <c r="R34" s="111">
        <f>_xll.qlInterestRateIndexFixingDate(Index1Y,S34)</f>
        <v>42642</v>
      </c>
      <c r="S34" s="111">
        <f>_xll.qlCalendarAdvance(Calendar,SettlementDate,N34,"mf",TRUE)</f>
        <v>42642</v>
      </c>
      <c r="T34" s="111">
        <f>_xll.qlCalendarAdvance(Calendar,SettlementDate,O34,"mf",TRUE)</f>
        <v>43007</v>
      </c>
      <c r="U34" s="112">
        <f ca="1">_xll.qlIndexFixing(Index1Y,R34,TRUE,_xll.ohTrigger(Trigger,Trigger1Y,InterestRatesTrigger))</f>
        <v>1.3150000000010431E-2</v>
      </c>
      <c r="V34" s="112">
        <f ca="1">_xll.qlQuoteValue(P34,_xll.ohTrigger(Trigger,Trigger1Y,InterestRatesTrigger))</f>
        <v>1.315E-2</v>
      </c>
      <c r="W34" s="110" t="b">
        <f t="shared" ca="1" si="8"/>
        <v>1</v>
      </c>
      <c r="X34" s="145">
        <f t="shared" ca="1" si="9"/>
        <v>1.043089226104854E-18</v>
      </c>
      <c r="Y34" s="170" t="b">
        <f ca="1">ABS(X34/10000)&lt;=ABS('General Settings'!$D$32)</f>
        <v>1</v>
      </c>
      <c r="AA34" s="62" t="e">
        <v>#N/A</v>
      </c>
    </row>
    <row r="35" spans="13:27" x14ac:dyDescent="0.2">
      <c r="M35" s="50" t="s">
        <v>149</v>
      </c>
      <c r="N35" s="50" t="s">
        <v>71</v>
      </c>
      <c r="O35" s="50" t="str">
        <f t="shared" si="6"/>
        <v>25M</v>
      </c>
      <c r="P35" s="50" t="str">
        <f t="shared" si="7"/>
        <v>GBP13x25F_Quote</v>
      </c>
      <c r="Q35" s="141"/>
      <c r="R35" s="120">
        <f>_xll.qlInterestRateIndexFixingDate(Index1Y,S35)</f>
        <v>42674</v>
      </c>
      <c r="S35" s="120">
        <f>_xll.qlCalendarAdvance(Calendar,SettlementDate,N35,"mf",TRUE)</f>
        <v>42674</v>
      </c>
      <c r="T35" s="120">
        <f>_xll.qlCalendarAdvance(Calendar,SettlementDate,O35,"mf",TRUE)</f>
        <v>43038</v>
      </c>
      <c r="U35" s="125">
        <f ca="1">_xll.qlIndexFixing(Index1Y,R35,TRUE,_xll.ohTrigger(Trigger,Trigger1Y,InterestRatesTrigger))</f>
        <v>1.3893759220686919E-2</v>
      </c>
      <c r="V35" s="125" t="e">
        <f ca="1">_xll.qlQuoteValue(P35,_xll.ohTrigger(Trigger,Trigger1Y,InterestRatesTrigger))</f>
        <v>#NUM!</v>
      </c>
      <c r="W35" s="50" t="b">
        <f t="shared" ca="1" si="8"/>
        <v>0</v>
      </c>
      <c r="X35" s="143" t="e">
        <f t="shared" ca="1" si="9"/>
        <v>#NUM!</v>
      </c>
      <c r="Y35" s="170" t="e">
        <f ca="1">ABS(X35/10000)&lt;=ABS('General Settings'!$D$32)</f>
        <v>#NUM!</v>
      </c>
      <c r="AA35" s="62" t="e">
        <v>#N/A</v>
      </c>
    </row>
    <row r="36" spans="13:27" x14ac:dyDescent="0.2">
      <c r="M36" s="50" t="s">
        <v>149</v>
      </c>
      <c r="N36" s="50" t="s">
        <v>72</v>
      </c>
      <c r="O36" s="50" t="str">
        <f t="shared" si="6"/>
        <v>26M</v>
      </c>
      <c r="P36" s="50" t="str">
        <f t="shared" si="7"/>
        <v>GBP14x26F_Quote</v>
      </c>
      <c r="Q36" s="141"/>
      <c r="R36" s="120">
        <f>_xll.qlInterestRateIndexFixingDate(Index1Y,S36)</f>
        <v>42703</v>
      </c>
      <c r="S36" s="120">
        <f>_xll.qlCalendarAdvance(Calendar,SettlementDate,N36,"mf",TRUE)</f>
        <v>42703</v>
      </c>
      <c r="T36" s="120">
        <f>_xll.qlCalendarAdvance(Calendar,SettlementDate,O36,"mf",TRUE)</f>
        <v>43068</v>
      </c>
      <c r="U36" s="125">
        <f ca="1">_xll.qlIndexFixing(Index1Y,R36,TRUE,_xll.ohTrigger(Trigger,Trigger1Y,InterestRatesTrigger))</f>
        <v>1.4045211565600457E-2</v>
      </c>
      <c r="V36" s="125" t="e">
        <f ca="1">_xll.qlQuoteValue(P36,_xll.ohTrigger(Trigger,Trigger1Y,InterestRatesTrigger))</f>
        <v>#NUM!</v>
      </c>
      <c r="W36" s="50" t="b">
        <f t="shared" ca="1" si="8"/>
        <v>0</v>
      </c>
      <c r="X36" s="143" t="e">
        <f t="shared" ca="1" si="9"/>
        <v>#NUM!</v>
      </c>
      <c r="Y36" s="170" t="e">
        <f ca="1">ABS(X36/10000)&lt;=ABS('General Settings'!$D$32)</f>
        <v>#NUM!</v>
      </c>
      <c r="AA36" s="62" t="e">
        <v>#N/A</v>
      </c>
    </row>
    <row r="37" spans="13:27" x14ac:dyDescent="0.2">
      <c r="M37" s="50" t="s">
        <v>149</v>
      </c>
      <c r="N37" s="50" t="s">
        <v>73</v>
      </c>
      <c r="O37" s="50" t="str">
        <f t="shared" si="6"/>
        <v>27M</v>
      </c>
      <c r="P37" s="50" t="str">
        <f t="shared" si="7"/>
        <v>GBP15x27F_Quote</v>
      </c>
      <c r="Q37" s="141"/>
      <c r="R37" s="120">
        <f>_xll.qlInterestRateIndexFixingDate(Index1Y,S37)</f>
        <v>42733</v>
      </c>
      <c r="S37" s="120">
        <f>_xll.qlCalendarAdvance(Calendar,SettlementDate,N37,"mf",TRUE)</f>
        <v>42733</v>
      </c>
      <c r="T37" s="120">
        <f>_xll.qlCalendarAdvance(Calendar,SettlementDate,O37,"mf",TRUE)</f>
        <v>43098</v>
      </c>
      <c r="U37" s="125">
        <f ca="1">_xll.qlIndexFixing(Index1Y,R37,TRUE,_xll.ohTrigger(Trigger,Trigger1Y,InterestRatesTrigger))</f>
        <v>1.4187422889317958E-2</v>
      </c>
      <c r="V37" s="125" t="e">
        <f ca="1">_xll.qlQuoteValue(P37,_xll.ohTrigger(Trigger,Trigger1Y,InterestRatesTrigger))</f>
        <v>#NUM!</v>
      </c>
      <c r="W37" s="50" t="b">
        <f t="shared" ca="1" si="8"/>
        <v>0</v>
      </c>
      <c r="X37" s="143" t="e">
        <f t="shared" ca="1" si="9"/>
        <v>#NUM!</v>
      </c>
      <c r="Y37" s="170" t="e">
        <f ca="1">ABS(X37/10000)&lt;=ABS('General Settings'!$D$32)</f>
        <v>#NUM!</v>
      </c>
      <c r="AA37" s="62" t="e">
        <v>#N/A</v>
      </c>
    </row>
    <row r="38" spans="13:27" x14ac:dyDescent="0.2">
      <c r="M38" s="50" t="s">
        <v>149</v>
      </c>
      <c r="N38" s="50" t="s">
        <v>74</v>
      </c>
      <c r="O38" s="50" t="str">
        <f t="shared" si="6"/>
        <v>28M</v>
      </c>
      <c r="P38" s="50" t="str">
        <f t="shared" si="7"/>
        <v>GBP16x28F_Quote</v>
      </c>
      <c r="Q38" s="141"/>
      <c r="R38" s="120">
        <f>_xll.qlInterestRateIndexFixingDate(Index1Y,S38)</f>
        <v>42765</v>
      </c>
      <c r="S38" s="120">
        <f>_xll.qlCalendarAdvance(Calendar,SettlementDate,N38,"mf",TRUE)</f>
        <v>42765</v>
      </c>
      <c r="T38" s="120">
        <f>_xll.qlCalendarAdvance(Calendar,SettlementDate,O38,"mf",TRUE)</f>
        <v>43129</v>
      </c>
      <c r="U38" s="125">
        <f ca="1">_xll.qlIndexFixing(Index1Y,R38,TRUE,_xll.ohTrigger(Trigger,Trigger1Y,InterestRatesTrigger))</f>
        <v>1.438317478721296E-2</v>
      </c>
      <c r="V38" s="125" t="e">
        <f ca="1">_xll.qlQuoteValue(P38,_xll.ohTrigger(Trigger,Trigger1Y,InterestRatesTrigger))</f>
        <v>#NUM!</v>
      </c>
      <c r="W38" s="50" t="b">
        <f t="shared" ca="1" si="8"/>
        <v>0</v>
      </c>
      <c r="X38" s="143" t="e">
        <f t="shared" ca="1" si="9"/>
        <v>#NUM!</v>
      </c>
      <c r="Y38" s="170" t="e">
        <f ca="1">ABS(X38/10000)&lt;=ABS('General Settings'!$D$32)</f>
        <v>#NUM!</v>
      </c>
      <c r="AA38" s="62" t="e">
        <v>#N/A</v>
      </c>
    </row>
    <row r="39" spans="13:27" x14ac:dyDescent="0.2">
      <c r="M39" s="50" t="s">
        <v>149</v>
      </c>
      <c r="N39" s="50" t="s">
        <v>75</v>
      </c>
      <c r="O39" s="50" t="str">
        <f t="shared" si="6"/>
        <v>29M</v>
      </c>
      <c r="P39" s="50" t="str">
        <f t="shared" si="7"/>
        <v>GBP17x29F_Quote</v>
      </c>
      <c r="Q39" s="141"/>
      <c r="R39" s="120">
        <f>_xll.qlInterestRateIndexFixingDate(Index1Y,S39)</f>
        <v>42794</v>
      </c>
      <c r="S39" s="120">
        <f>_xll.qlCalendarAdvance(Calendar,SettlementDate,N39,"mf",TRUE)</f>
        <v>42794</v>
      </c>
      <c r="T39" s="120">
        <f>_xll.qlCalendarAdvance(Calendar,SettlementDate,O39,"mf",TRUE)</f>
        <v>43159</v>
      </c>
      <c r="U39" s="125">
        <f ca="1">_xll.qlIndexFixing(Index1Y,R39,TRUE,_xll.ohTrigger(Trigger,Trigger1Y,InterestRatesTrigger))</f>
        <v>1.4488774203577526E-2</v>
      </c>
      <c r="V39" s="125" t="e">
        <f ca="1">_xll.qlQuoteValue(P39,_xll.ohTrigger(Trigger,Trigger1Y,InterestRatesTrigger))</f>
        <v>#NUM!</v>
      </c>
      <c r="W39" s="50" t="b">
        <f t="shared" ca="1" si="8"/>
        <v>0</v>
      </c>
      <c r="X39" s="143" t="e">
        <f t="shared" ca="1" si="9"/>
        <v>#NUM!</v>
      </c>
      <c r="Y39" s="170" t="e">
        <f ca="1">ABS(X39/10000)&lt;=ABS('General Settings'!$D$32)</f>
        <v>#NUM!</v>
      </c>
      <c r="AA39" s="62" t="e">
        <v>#N/A</v>
      </c>
    </row>
    <row r="40" spans="13:27" x14ac:dyDescent="0.2">
      <c r="M40" s="50" t="s">
        <v>149</v>
      </c>
      <c r="N40" s="50" t="s">
        <v>76</v>
      </c>
      <c r="O40" s="50" t="str">
        <f t="shared" si="6"/>
        <v>30M</v>
      </c>
      <c r="P40" s="50" t="str">
        <f t="shared" si="7"/>
        <v>GBP18x30F_Quote</v>
      </c>
      <c r="Q40" s="141"/>
      <c r="R40" s="120">
        <f>_xll.qlInterestRateIndexFixingDate(Index1Y,S40)</f>
        <v>42823</v>
      </c>
      <c r="S40" s="120">
        <f>_xll.qlCalendarAdvance(Calendar,SettlementDate,N40,"mf",TRUE)</f>
        <v>42823</v>
      </c>
      <c r="T40" s="120">
        <f>_xll.qlCalendarAdvance(Calendar,SettlementDate,O40,"mf",TRUE)</f>
        <v>43188</v>
      </c>
      <c r="U40" s="125">
        <f ca="1">_xll.qlIndexFixing(Index1Y,R40,TRUE,_xll.ohTrigger(Trigger,Trigger1Y,InterestRatesTrigger))</f>
        <v>1.4742864637317776E-2</v>
      </c>
      <c r="V40" s="125" t="e">
        <f ca="1">_xll.qlQuoteValue(P40,_xll.ohTrigger(Trigger,Trigger1Y,InterestRatesTrigger))</f>
        <v>#NUM!</v>
      </c>
      <c r="W40" s="50" t="b">
        <f t="shared" ca="1" si="8"/>
        <v>0</v>
      </c>
      <c r="X40" s="143" t="e">
        <f t="shared" ca="1" si="9"/>
        <v>#NUM!</v>
      </c>
      <c r="Y40" s="170" t="e">
        <f ca="1">ABS(X40/10000)&lt;=ABS('General Settings'!$D$32)</f>
        <v>#NUM!</v>
      </c>
      <c r="AA40" s="62" t="e">
        <v>#N/A</v>
      </c>
    </row>
    <row r="41" spans="13:27" x14ac:dyDescent="0.2">
      <c r="M41" s="50" t="s">
        <v>149</v>
      </c>
      <c r="N41" s="50" t="s">
        <v>77</v>
      </c>
      <c r="O41" s="50" t="str">
        <f t="shared" si="6"/>
        <v>31M</v>
      </c>
      <c r="P41" s="50" t="str">
        <f t="shared" si="7"/>
        <v>GBP19x31F_Quote</v>
      </c>
      <c r="Q41" s="141"/>
      <c r="R41" s="120">
        <f>_xll.qlInterestRateIndexFixingDate(Index1Y,S41)</f>
        <v>42853</v>
      </c>
      <c r="S41" s="120">
        <f>_xll.qlCalendarAdvance(Calendar,SettlementDate,N41,"mf",TRUE)</f>
        <v>42853</v>
      </c>
      <c r="T41" s="120">
        <f>_xll.qlCalendarAdvance(Calendar,SettlementDate,O41,"mf",TRUE)</f>
        <v>43220</v>
      </c>
      <c r="U41" s="125">
        <f ca="1">_xll.qlIndexFixing(Index1Y,R41,TRUE,_xll.ohTrigger(Trigger,Trigger1Y,InterestRatesTrigger))</f>
        <v>1.4950286944597694E-2</v>
      </c>
      <c r="V41" s="125" t="e">
        <f ca="1">_xll.qlQuoteValue(P41,_xll.ohTrigger(Trigger,Trigger1Y,InterestRatesTrigger))</f>
        <v>#NUM!</v>
      </c>
      <c r="W41" s="50" t="b">
        <f t="shared" ca="1" si="8"/>
        <v>0</v>
      </c>
      <c r="X41" s="143" t="e">
        <f t="shared" ca="1" si="9"/>
        <v>#NUM!</v>
      </c>
      <c r="Y41" s="170" t="e">
        <f ca="1">ABS(X41/10000)&lt;=ABS('General Settings'!$D$32)</f>
        <v>#NUM!</v>
      </c>
      <c r="AA41" s="62" t="e">
        <v>#N/A</v>
      </c>
    </row>
    <row r="42" spans="13:27" x14ac:dyDescent="0.2">
      <c r="M42" s="50" t="s">
        <v>149</v>
      </c>
      <c r="N42" s="50" t="s">
        <v>78</v>
      </c>
      <c r="O42" s="50" t="str">
        <f t="shared" si="6"/>
        <v>32M</v>
      </c>
      <c r="P42" s="50" t="str">
        <f t="shared" si="7"/>
        <v>GBP20x32F_Quote</v>
      </c>
      <c r="Q42" s="141"/>
      <c r="R42" s="120">
        <f>_xll.qlInterestRateIndexFixingDate(Index1Y,S42)</f>
        <v>42885</v>
      </c>
      <c r="S42" s="120">
        <f>_xll.qlCalendarAdvance(Calendar,SettlementDate,N42,"mf",TRUE)</f>
        <v>42885</v>
      </c>
      <c r="T42" s="120">
        <f>_xll.qlCalendarAdvance(Calendar,SettlementDate,O42,"mf",TRUE)</f>
        <v>43249</v>
      </c>
      <c r="U42" s="125">
        <f ca="1">_xll.qlIndexFixing(Index1Y,R42,TRUE,_xll.ohTrigger(Trigger,Trigger1Y,InterestRatesTrigger))</f>
        <v>1.5074850089235259E-2</v>
      </c>
      <c r="V42" s="125" t="e">
        <f ca="1">_xll.qlQuoteValue(P42,_xll.ohTrigger(Trigger,Trigger1Y,InterestRatesTrigger))</f>
        <v>#NUM!</v>
      </c>
      <c r="W42" s="50" t="b">
        <f t="shared" ca="1" si="8"/>
        <v>0</v>
      </c>
      <c r="X42" s="143" t="e">
        <f t="shared" ca="1" si="9"/>
        <v>#NUM!</v>
      </c>
      <c r="Y42" s="170" t="e">
        <f ca="1">ABS(X42/10000)&lt;=ABS('General Settings'!$D$32)</f>
        <v>#NUM!</v>
      </c>
      <c r="AA42" s="62" t="e">
        <v>#N/A</v>
      </c>
    </row>
    <row r="43" spans="13:27" x14ac:dyDescent="0.2">
      <c r="M43" s="50" t="s">
        <v>149</v>
      </c>
      <c r="N43" s="50" t="s">
        <v>79</v>
      </c>
      <c r="O43" s="50" t="str">
        <f t="shared" si="6"/>
        <v>33M</v>
      </c>
      <c r="P43" s="50" t="str">
        <f t="shared" si="7"/>
        <v>GBP21x33F_Quote</v>
      </c>
      <c r="Q43" s="141"/>
      <c r="R43" s="120">
        <f>_xll.qlInterestRateIndexFixingDate(Index1Y,S43)</f>
        <v>42915</v>
      </c>
      <c r="S43" s="120">
        <f>_xll.qlCalendarAdvance(Calendar,SettlementDate,N43,"mf",TRUE)</f>
        <v>42915</v>
      </c>
      <c r="T43" s="120">
        <f>_xll.qlCalendarAdvance(Calendar,SettlementDate,O43,"mf",TRUE)</f>
        <v>43280</v>
      </c>
      <c r="U43" s="125">
        <f ca="1">_xll.qlIndexFixing(Index1Y,R43,TRUE,_xll.ohTrigger(Trigger,Trigger1Y,InterestRatesTrigger))</f>
        <v>1.5222112505344665E-2</v>
      </c>
      <c r="V43" s="125" t="e">
        <f ca="1">_xll.qlQuoteValue(P43,_xll.ohTrigger(Trigger,Trigger1Y,InterestRatesTrigger))</f>
        <v>#NUM!</v>
      </c>
      <c r="W43" s="50" t="b">
        <f t="shared" ca="1" si="8"/>
        <v>0</v>
      </c>
      <c r="X43" s="143" t="e">
        <f t="shared" ca="1" si="9"/>
        <v>#NUM!</v>
      </c>
      <c r="Y43" s="170" t="e">
        <f ca="1">ABS(X43/10000)&lt;=ABS('General Settings'!$D$32)</f>
        <v>#NUM!</v>
      </c>
      <c r="AA43" s="62" t="e">
        <v>#N/A</v>
      </c>
    </row>
    <row r="44" spans="13:27" x14ac:dyDescent="0.2">
      <c r="M44" s="50" t="s">
        <v>149</v>
      </c>
      <c r="N44" s="50" t="s">
        <v>80</v>
      </c>
      <c r="O44" s="50" t="str">
        <f t="shared" si="6"/>
        <v>34M</v>
      </c>
      <c r="P44" s="50" t="str">
        <f t="shared" si="7"/>
        <v>GBP22x34F_Quote</v>
      </c>
      <c r="Q44" s="141"/>
      <c r="R44" s="120">
        <f>_xll.qlInterestRateIndexFixingDate(Index1Y,S44)</f>
        <v>42947</v>
      </c>
      <c r="S44" s="120">
        <f>_xll.qlCalendarAdvance(Calendar,SettlementDate,N44,"mf",TRUE)</f>
        <v>42947</v>
      </c>
      <c r="T44" s="120">
        <f>_xll.qlCalendarAdvance(Calendar,SettlementDate,O44,"mf",TRUE)</f>
        <v>43311</v>
      </c>
      <c r="U44" s="125">
        <f ca="1">_xll.qlIndexFixing(Index1Y,R44,TRUE,_xll.ohTrigger(Trigger,Trigger1Y,InterestRatesTrigger))</f>
        <v>1.5478830826151757E-2</v>
      </c>
      <c r="V44" s="125" t="e">
        <f ca="1">_xll.qlQuoteValue(P44,_xll.ohTrigger(Trigger,Trigger1Y,InterestRatesTrigger))</f>
        <v>#NUM!</v>
      </c>
      <c r="W44" s="50" t="b">
        <f t="shared" ca="1" si="8"/>
        <v>0</v>
      </c>
      <c r="X44" s="143" t="e">
        <f t="shared" ca="1" si="9"/>
        <v>#NUM!</v>
      </c>
      <c r="Y44" s="170" t="e">
        <f ca="1">ABS(X44/10000)&lt;=ABS('General Settings'!$D$32)</f>
        <v>#NUM!</v>
      </c>
      <c r="AA44" s="62" t="e">
        <v>#N/A</v>
      </c>
    </row>
    <row r="45" spans="13:27" x14ac:dyDescent="0.2">
      <c r="M45" s="50" t="s">
        <v>149</v>
      </c>
      <c r="N45" s="50" t="s">
        <v>81</v>
      </c>
      <c r="O45" s="50" t="str">
        <f t="shared" si="6"/>
        <v>35M</v>
      </c>
      <c r="P45" s="50" t="str">
        <f t="shared" si="7"/>
        <v>GBP23x35F_Quote</v>
      </c>
      <c r="Q45" s="141"/>
      <c r="R45" s="120">
        <f>_xll.qlInterestRateIndexFixingDate(Index1Y,S45)</f>
        <v>42976</v>
      </c>
      <c r="S45" s="120">
        <f>_xll.qlCalendarAdvance(Calendar,SettlementDate,N45,"mf",TRUE)</f>
        <v>42976</v>
      </c>
      <c r="T45" s="120">
        <f>_xll.qlCalendarAdvance(Calendar,SettlementDate,O45,"mf",TRUE)</f>
        <v>43341</v>
      </c>
      <c r="U45" s="125">
        <f ca="1">_xll.qlIndexFixing(Index1Y,R45,TRUE,_xll.ohTrigger(Trigger,Trigger1Y,InterestRatesTrigger))</f>
        <v>1.5780236874942899E-2</v>
      </c>
      <c r="V45" s="125" t="e">
        <f ca="1">_xll.qlQuoteValue(P45,_xll.ohTrigger(Trigger,Trigger1Y,InterestRatesTrigger))</f>
        <v>#NUM!</v>
      </c>
      <c r="W45" s="50" t="b">
        <f t="shared" ca="1" si="8"/>
        <v>0</v>
      </c>
      <c r="X45" s="143" t="e">
        <f t="shared" ca="1" si="9"/>
        <v>#NUM!</v>
      </c>
      <c r="Y45" s="170" t="e">
        <f ca="1">ABS(X45/10000)&lt;=ABS('General Settings'!$D$32)</f>
        <v>#NUM!</v>
      </c>
      <c r="AA45" s="62" t="e">
        <v>#N/A</v>
      </c>
    </row>
    <row r="46" spans="13:27" x14ac:dyDescent="0.2">
      <c r="M46" s="95" t="s">
        <v>149</v>
      </c>
      <c r="N46" s="95" t="s">
        <v>107</v>
      </c>
      <c r="O46" s="95" t="str">
        <f t="shared" si="6"/>
        <v>36M</v>
      </c>
      <c r="P46" s="95" t="str">
        <f t="shared" si="7"/>
        <v>GBP24x36F_Quote</v>
      </c>
      <c r="Q46" s="142"/>
      <c r="R46" s="107">
        <f>_xll.qlInterestRateIndexFixingDate(Index1Y,S46)</f>
        <v>43007</v>
      </c>
      <c r="S46" s="107">
        <f>_xll.qlCalendarAdvance(Calendar,SettlementDate,N46,"mf",TRUE)</f>
        <v>43007</v>
      </c>
      <c r="T46" s="107">
        <f>_xll.qlCalendarAdvance(Calendar,SettlementDate,O46,"mf",TRUE)</f>
        <v>43371</v>
      </c>
      <c r="U46" s="98">
        <f ca="1">_xll.qlIndexFixing(Index1Y,R46,TRUE,_xll.ohTrigger(Trigger,Trigger1Y,InterestRatesTrigger))</f>
        <v>1.6125813126396132E-2</v>
      </c>
      <c r="V46" s="98" t="e">
        <f ca="1">_xll.qlQuoteValue(P46,_xll.ohTrigger(Trigger,Trigger1Y,InterestRatesTrigger))</f>
        <v>#NUM!</v>
      </c>
      <c r="W46" s="95" t="b">
        <f t="shared" ca="1" si="8"/>
        <v>0</v>
      </c>
      <c r="X46" s="195" t="e">
        <f t="shared" ca="1" si="9"/>
        <v>#NUM!</v>
      </c>
      <c r="Y46" s="171" t="e">
        <f ca="1">ABS(X46/10000)&lt;=ABS('General Settings'!$D$32)</f>
        <v>#NUM!</v>
      </c>
      <c r="AA46" s="62" t="e">
        <v>#N/A</v>
      </c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6">
    <cfRule type="cellIs" dxfId="1" priority="1" operator="equal">
      <formula>FALSE</formula>
    </cfRule>
  </conditionalFormatting>
  <conditionalFormatting sqref="Y23:Y46">
    <cfRule type="cellIs" dxfId="0" priority="2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91" t="str">
        <f>Currency&amp;"ON"</f>
        <v>GBPON</v>
      </c>
      <c r="J2" s="178" t="s">
        <v>39</v>
      </c>
      <c r="K2" s="179"/>
      <c r="L2" s="179"/>
      <c r="M2" s="180"/>
      <c r="N2" s="178" t="s">
        <v>40</v>
      </c>
      <c r="O2" s="179"/>
      <c r="P2" s="179"/>
      <c r="Q2" s="180"/>
    </row>
    <row r="3" spans="2:17" s="173" customFormat="1" ht="22.5" customHeight="1" thickBot="1" x14ac:dyDescent="0.3">
      <c r="B3" s="172" t="s">
        <v>41</v>
      </c>
      <c r="D3" s="172" t="s">
        <v>44</v>
      </c>
      <c r="E3" s="174" t="s">
        <v>45</v>
      </c>
      <c r="F3" s="194" t="s">
        <v>39</v>
      </c>
      <c r="H3" s="172" t="s">
        <v>44</v>
      </c>
      <c r="I3" s="174" t="s">
        <v>45</v>
      </c>
      <c r="J3" s="186" t="s">
        <v>30</v>
      </c>
      <c r="K3" s="187" t="s">
        <v>31</v>
      </c>
      <c r="L3" s="187" t="s">
        <v>32</v>
      </c>
      <c r="M3" s="188" t="s">
        <v>33</v>
      </c>
      <c r="N3" s="186" t="s">
        <v>30</v>
      </c>
      <c r="O3" s="189" t="s">
        <v>31</v>
      </c>
      <c r="P3" s="189" t="s">
        <v>32</v>
      </c>
      <c r="Q3" s="190" t="s">
        <v>33</v>
      </c>
    </row>
    <row r="4" spans="2:17" x14ac:dyDescent="0.2">
      <c r="B4" s="38"/>
      <c r="D4" s="41">
        <f>EvaluationDate</f>
        <v>42276</v>
      </c>
      <c r="E4" s="175">
        <f>_xll.qlInterestRateIndexValueDate(IndexON,D4)</f>
        <v>42276</v>
      </c>
      <c r="F4" s="192">
        <f>IFERROR(_xll.qlIndexFixing(IndexON,D4,TRUE,_xll.ohTrigger(RecalcTrigger,TriggerON)),NA())</f>
        <v>4.8124999999876739E-3</v>
      </c>
      <c r="H4" s="41">
        <f>EvaluationDate</f>
        <v>42276</v>
      </c>
      <c r="I4" s="175">
        <f>_xll.qlInterestRateIndexValueDate(Index1M,$H4)</f>
        <v>42276</v>
      </c>
      <c r="J4" s="181">
        <f>IFERROR(_xll.qlIndexFixing(Index1M,$H4,TRUE,_xll.ohTrigger(_xll.ohTrigger(RecalcTrigger,Trigger1M),Trigger1M)),NA())</f>
        <v>5.0819999999997352E-3</v>
      </c>
      <c r="K4" s="44">
        <f>IFERROR(_xll.qlIndexFixing(Index3M,H4,TRUE,_xll.ohTrigger(RecalcTrigger,Trigger3M)),NA())</f>
        <v>5.8310000000005614E-3</v>
      </c>
      <c r="L4" s="44">
        <f>IFERROR(_xll.qlIndexFixing(Index6M,$H4,TRUE,_xll.ohTrigger(RecalcTrigger,Trigger6M)),NA())</f>
        <v>7.5119999999997446E-3</v>
      </c>
      <c r="M4" s="182">
        <f>IFERROR(_xll.qlIndexFixing(Index1Y,$H4,TRUE,_xll.ohTrigger(RecalcTrigger,Trigger1Y)),NA())</f>
        <v>1.0409000000001813E-2</v>
      </c>
      <c r="N4" s="181">
        <f>IFERROR(_xll.qlIndexFixing(ONIndex1M,I4,TRUE,_xll.ohTrigger(RecalcTrigger,Trigger1M)),NA())</f>
        <v>5.0398573460597174E-3</v>
      </c>
      <c r="O4" s="44">
        <f>IFERROR(_xll.qlIndexFixing(ONIndex3M,I4,TRUE,_xll.ohTrigger(RecalcTrigger,Trigger3M)),NA())</f>
        <v>5.6291956652998465E-3</v>
      </c>
      <c r="P4" s="44">
        <f>IFERROR(_xll.qlIndexFixing(ONIndex6M,I4,TRUE,_xll.ohTrigger(RecalcTrigger,Trigger6M)),NA())</f>
        <v>7.5344420430645265E-3</v>
      </c>
      <c r="Q4" s="182">
        <f>IFERROR(_xll.qlIndexFixing(ONIndex1Y,I4,TRUE,_xll.ohTrigger(RecalcTrigger,Trigger1Y)),NA())</f>
        <v>1.0958188185002937E-2</v>
      </c>
    </row>
    <row r="5" spans="2:17" x14ac:dyDescent="0.2">
      <c r="B5" s="39" t="s">
        <v>17</v>
      </c>
      <c r="D5" s="42">
        <f>_xll.qlCalendarAdvance(Calendar,$D4,B5,"f",FALSE)</f>
        <v>42277</v>
      </c>
      <c r="E5" s="176">
        <f>_xll.qlInterestRateIndexValueDate(IndexON,D5)</f>
        <v>42277</v>
      </c>
      <c r="F5" s="192">
        <f>IFERROR(_xll.qlIndexFixing(IndexON,D5,TRUE,_xll.ohTrigger(RecalcTrigger,TriggerON)),NA())</f>
        <v>4.7067170558923177E-3</v>
      </c>
      <c r="H5" s="42">
        <f>_xll.qlCalendarAdvance(Calendar,$H4,B5,"f",FALSE)</f>
        <v>42277</v>
      </c>
      <c r="I5" s="176">
        <f>_xll.qlInterestRateIndexValueDate(Index1M,$H5)</f>
        <v>42277</v>
      </c>
      <c r="J5" s="181">
        <f>IFERROR(_xll.qlIndexFixing(Index1M,$H5,TRUE,_xll.ohTrigger(RecalcTrigger,Trigger1M)),NA())</f>
        <v>5.0862525026972678E-3</v>
      </c>
      <c r="K5" s="44">
        <f>IFERROR(_xll.qlIndexFixing(Index3M,H5,TRUE,_xll.ohTrigger(RecalcTrigger,Trigger3M)),NA())</f>
        <v>5.8367915224184349E-3</v>
      </c>
      <c r="L5" s="44">
        <f>IFERROR(_xll.qlIndexFixing(Index6M,$H5,TRUE,_xll.ohTrigger(RecalcTrigger,Trigger6M)),NA())</f>
        <v>7.5135914654728703E-3</v>
      </c>
      <c r="M5" s="182">
        <f>IFERROR(_xll.qlIndexFixing(Index1Y,$H5,TRUE,_xll.ohTrigger(RecalcTrigger,Trigger1Y)),NA())</f>
        <v>1.0397628788667106E-2</v>
      </c>
      <c r="N5" s="181">
        <f>IFERROR(_xll.qlIndexFixing(ONIndex1M,I5,TRUE,_xll.ohTrigger(RecalcTrigger,Trigger1M)),NA())</f>
        <v>5.0401317639037213E-3</v>
      </c>
      <c r="O5" s="44">
        <f>IFERROR(_xll.qlIndexFixing(ONIndex3M,I5,TRUE,_xll.ohTrigger(RecalcTrigger,Trigger3M)),NA())</f>
        <v>5.6294327912376207E-3</v>
      </c>
      <c r="P5" s="44">
        <f>IFERROR(_xll.qlIndexFixing(ONIndex6M,I5,TRUE,_xll.ohTrigger(RecalcTrigger,Trigger6M)),NA())</f>
        <v>7.5343106579661701E-3</v>
      </c>
      <c r="Q5" s="182">
        <f>IFERROR(_xll.qlIndexFixing(ONIndex1Y,I5,TRUE,_xll.ohTrigger(RecalcTrigger,Trigger1Y)),NA())</f>
        <v>1.0957888379573566E-2</v>
      </c>
    </row>
    <row r="6" spans="2:17" x14ac:dyDescent="0.2">
      <c r="B6" s="39" t="s">
        <v>17</v>
      </c>
      <c r="D6" s="42">
        <f>_xll.qlCalendarAdvance(Calendar,$D5,B6,"f",FALSE)</f>
        <v>42278</v>
      </c>
      <c r="E6" s="176">
        <f>_xll.qlInterestRateIndexValueDate(IndexON,D6)</f>
        <v>42278</v>
      </c>
      <c r="F6" s="192">
        <f>IFERROR(_xll.qlIndexFixing(IndexON,D6,TRUE,_xll.ohTrigger(RecalcTrigger,TriggerON)),NA())</f>
        <v>4.6038420453820006E-3</v>
      </c>
      <c r="H6" s="42">
        <f>_xll.qlCalendarAdvance(Calendar,$H5,B6,"f",FALSE)</f>
        <v>42278</v>
      </c>
      <c r="I6" s="176">
        <f>_xll.qlInterestRateIndexValueDate(Index1M,$H6)</f>
        <v>42278</v>
      </c>
      <c r="J6" s="181">
        <f>IFERROR(_xll.qlIndexFixing(Index1M,$H6,TRUE,_xll.ohTrigger(RecalcTrigger,Trigger1M)),NA())</f>
        <v>5.0969171926552176E-3</v>
      </c>
      <c r="K6" s="44">
        <f>IFERROR(_xll.qlIndexFixing(Index3M,H6,TRUE,_xll.ohTrigger(RecalcTrigger,Trigger3M)),NA())</f>
        <v>5.8456645598942095E-3</v>
      </c>
      <c r="L6" s="44">
        <f>IFERROR(_xll.qlIndexFixing(Index6M,$H6,TRUE,_xll.ohTrigger(RecalcTrigger,Trigger6M)),NA())</f>
        <v>7.5142661361262218E-3</v>
      </c>
      <c r="M6" s="182">
        <f>IFERROR(_xll.qlIndexFixing(Index1Y,$H6,TRUE,_xll.ohTrigger(RecalcTrigger,Trigger1Y)),NA())</f>
        <v>1.03622406958957E-2</v>
      </c>
      <c r="N6" s="181">
        <f>IFERROR(_xll.qlIndexFixing(ONIndex1M,I6,TRUE,_xll.ohTrigger(RecalcTrigger,Trigger1M)),NA())</f>
        <v>5.0406805995917292E-3</v>
      </c>
      <c r="O6" s="44">
        <f>IFERROR(_xll.qlIndexFixing(ONIndex3M,I6,TRUE,_xll.ohTrigger(RecalcTrigger,Trigger3M)),NA())</f>
        <v>5.6299070432752618E-3</v>
      </c>
      <c r="P6" s="44">
        <f>IFERROR(_xll.qlIndexFixing(ONIndex6M,I6,TRUE,_xll.ohTrigger(RecalcTrigger,Trigger6M)),NA())</f>
        <v>7.5340478878505035E-3</v>
      </c>
      <c r="Q6" s="182">
        <f>IFERROR(_xll.qlIndexFixing(ONIndex1Y,I6,TRUE,_xll.ohTrigger(RecalcTrigger,Trigger1Y)),NA())</f>
        <v>1.0957288768552731E-2</v>
      </c>
    </row>
    <row r="7" spans="2:17" x14ac:dyDescent="0.2">
      <c r="B7" s="39" t="s">
        <v>17</v>
      </c>
      <c r="D7" s="42">
        <f>_xll.qlCalendarAdvance(Calendar,$D6,B7,"f",FALSE)</f>
        <v>42279</v>
      </c>
      <c r="E7" s="176">
        <f>_xll.qlInterestRateIndexValueDate(IndexON,D7)</f>
        <v>42279</v>
      </c>
      <c r="F7" s="192">
        <f>IFERROR(_xll.qlIndexFixing(IndexON,D7,TRUE,_xll.ohTrigger(RecalcTrigger,TriggerON)),NA())</f>
        <v>4.4984161856616769E-3</v>
      </c>
      <c r="H7" s="42">
        <f>_xll.qlCalendarAdvance(Calendar,$H6,B7,"f",FALSE)</f>
        <v>42279</v>
      </c>
      <c r="I7" s="176">
        <f>_xll.qlInterestRateIndexValueDate(Index1M,$H7)</f>
        <v>42279</v>
      </c>
      <c r="J7" s="181">
        <f>IFERROR(_xll.qlIndexFixing(Index1M,$H7,TRUE,_xll.ohTrigger(RecalcTrigger,Trigger1M)),NA())</f>
        <v>5.0986608633668733E-3</v>
      </c>
      <c r="K7" s="44">
        <f>IFERROR(_xll.qlIndexFixing(Index3M,H7,TRUE,_xll.ohTrigger(RecalcTrigger,Trigger3M)),NA())</f>
        <v>5.8478696527272727E-3</v>
      </c>
      <c r="L7" s="44">
        <f>IFERROR(_xll.qlIndexFixing(Index6M,$H7,TRUE,_xll.ohTrigger(RecalcTrigger,Trigger6M)),NA())</f>
        <v>7.5168858413293647E-3</v>
      </c>
      <c r="M7" s="182">
        <f>IFERROR(_xll.qlIndexFixing(Index1Y,$H7,TRUE,_xll.ohTrigger(RecalcTrigger,Trigger1Y)),NA())</f>
        <v>1.0360308295365474E-2</v>
      </c>
      <c r="N7" s="181">
        <f>IFERROR(_xll.qlIndexFixing(ONIndex1M,I7,TRUE,_xll.ohTrigger(RecalcTrigger,Trigger1M)),NA())</f>
        <v>5.0427626651997999E-3</v>
      </c>
      <c r="O7" s="44">
        <f>IFERROR(_xll.qlIndexFixing(ONIndex3M,I7,TRUE,_xll.ohTrigger(RecalcTrigger,Trigger3M)),NA())</f>
        <v>5.6317328590760338E-3</v>
      </c>
      <c r="P7" s="44">
        <f>IFERROR(_xll.qlIndexFixing(ONIndex6M,I7,TRUE,_xll.ohTrigger(RecalcTrigger,Trigger6M)),NA())</f>
        <v>7.5332398704789742E-3</v>
      </c>
      <c r="Q7" s="182">
        <f>IFERROR(_xll.qlIndexFixing(ONIndex1Y,I7,TRUE,_xll.ohTrigger(RecalcTrigger,Trigger1Y)),NA())</f>
        <v>1.0955419003623181E-2</v>
      </c>
    </row>
    <row r="8" spans="2:17" x14ac:dyDescent="0.2">
      <c r="B8" s="39" t="s">
        <v>17</v>
      </c>
      <c r="D8" s="42">
        <f>_xll.qlCalendarAdvance(Calendar,$D7,B8,"f",FALSE)</f>
        <v>42282</v>
      </c>
      <c r="E8" s="176">
        <f>_xll.qlInterestRateIndexValueDate(IndexON,D8)</f>
        <v>42282</v>
      </c>
      <c r="F8" s="192">
        <f>IFERROR(_xll.qlIndexFixing(IndexON,D8,TRUE,_xll.ohTrigger(RecalcTrigger,TriggerON)),NA())</f>
        <v>4.4931481116272654E-3</v>
      </c>
      <c r="H8" s="42">
        <f>_xll.qlCalendarAdvance(Calendar,$H7,B8,"f",FALSE)</f>
        <v>42282</v>
      </c>
      <c r="I8" s="176">
        <f>_xll.qlInterestRateIndexValueDate(Index1M,$H8)</f>
        <v>42282</v>
      </c>
      <c r="J8" s="181">
        <f>IFERROR(_xll.qlIndexFixing(Index1M,$H8,TRUE,_xll.ohTrigger(RecalcTrigger,Trigger1M)),NA())</f>
        <v>5.1144058757188107E-3</v>
      </c>
      <c r="K8" s="44">
        <f>IFERROR(_xll.qlIndexFixing(Index3M,H8,TRUE,_xll.ohTrigger(RecalcTrigger,Trigger3M)),NA())</f>
        <v>5.8562564074353448E-3</v>
      </c>
      <c r="L8" s="44">
        <f>IFERROR(_xll.qlIndexFixing(Index6M,$H8,TRUE,_xll.ohTrigger(RecalcTrigger,Trigger6M)),NA())</f>
        <v>7.5171481142270753E-3</v>
      </c>
      <c r="M8" s="182">
        <f>IFERROR(_xll.qlIndexFixing(Index1Y,$H8,TRUE,_xll.ohTrigger(RecalcTrigger,Trigger1Y)),NA())</f>
        <v>1.0328608953918857E-2</v>
      </c>
      <c r="N8" s="181">
        <f>IFERROR(_xll.qlIndexFixing(ONIndex1M,I8,TRUE,_xll.ohTrigger(RecalcTrigger,Trigger1M)),NA())</f>
        <v>5.045620120702754E-3</v>
      </c>
      <c r="O8" s="44">
        <f>IFERROR(_xll.qlIndexFixing(ONIndex3M,I8,TRUE,_xll.ohTrigger(RecalcTrigger,Trigger3M)),NA())</f>
        <v>5.6341753108035686E-3</v>
      </c>
      <c r="P8" s="44">
        <f>IFERROR(_xll.qlIndexFixing(ONIndex6M,I8,TRUE,_xll.ohTrigger(RecalcTrigger,Trigger6M)),NA())</f>
        <v>7.5316829562421805E-3</v>
      </c>
      <c r="Q8" s="182">
        <f>IFERROR(_xll.qlIndexFixing(ONIndex1Y,I8,TRUE,_xll.ohTrigger(RecalcTrigger,Trigger1Y)),NA())</f>
        <v>1.0951892269527308E-2</v>
      </c>
    </row>
    <row r="9" spans="2:17" x14ac:dyDescent="0.2">
      <c r="B9" s="39" t="s">
        <v>17</v>
      </c>
      <c r="D9" s="42">
        <f>_xll.qlCalendarAdvance(Calendar,$D8,B9,"f",FALSE)</f>
        <v>42283</v>
      </c>
      <c r="E9" s="176">
        <f>_xll.qlInterestRateIndexValueDate(IndexON,D9)</f>
        <v>42283</v>
      </c>
      <c r="F9" s="192">
        <f>IFERROR(_xll.qlIndexFixing(IndexON,D9,TRUE,_xll.ohTrigger(RecalcTrigger,TriggerON)),NA())</f>
        <v>4.5343090689931032E-3</v>
      </c>
      <c r="H9" s="42">
        <f>_xll.qlCalendarAdvance(Calendar,$H8,B9,"f",FALSE)</f>
        <v>42283</v>
      </c>
      <c r="I9" s="176">
        <f>_xll.qlInterestRateIndexValueDate(Index1M,$H9)</f>
        <v>42283</v>
      </c>
      <c r="J9" s="181">
        <f>IFERROR(_xll.qlIndexFixing(Index1M,$H9,TRUE,_xll.ohTrigger(RecalcTrigger,Trigger1M)),NA())</f>
        <v>5.1200052562989434E-3</v>
      </c>
      <c r="K9" s="44">
        <f>IFERROR(_xll.qlIndexFixing(Index3M,H9,TRUE,_xll.ohTrigger(RecalcTrigger,Trigger3M)),NA())</f>
        <v>5.8600906350072604E-3</v>
      </c>
      <c r="L9" s="44">
        <f>IFERROR(_xll.qlIndexFixing(Index6M,$H9,TRUE,_xll.ohTrigger(RecalcTrigger,Trigger6M)),NA())</f>
        <v>7.5179289048392887E-3</v>
      </c>
      <c r="M9" s="182">
        <f>IFERROR(_xll.qlIndexFixing(Index1Y,$H9,TRUE,_xll.ohTrigger(RecalcTrigger,Trigger1Y)),NA())</f>
        <v>1.031286382438794E-2</v>
      </c>
      <c r="N9" s="181">
        <f>IFERROR(_xll.qlIndexFixing(ONIndex1M,I9,TRUE,_xll.ohTrigger(RecalcTrigger,Trigger1M)),NA())</f>
        <v>5.0475410456107817E-3</v>
      </c>
      <c r="O9" s="44">
        <f>IFERROR(_xll.qlIndexFixing(ONIndex3M,I9,TRUE,_xll.ohTrigger(RecalcTrigger,Trigger3M)),NA())</f>
        <v>5.6358351926111272E-3</v>
      </c>
      <c r="P9" s="44">
        <f>IFERROR(_xll.qlIndexFixing(ONIndex6M,I9,TRUE,_xll.ohTrigger(RecalcTrigger,Trigger6M)),NA())</f>
        <v>7.5307632607157782E-3</v>
      </c>
      <c r="Q9" s="182">
        <f>IFERROR(_xll.qlIndexFixing(ONIndex1Y,I9,TRUE,_xll.ohTrigger(RecalcTrigger,Trigger1Y)),NA())</f>
        <v>1.0949793631035432E-2</v>
      </c>
    </row>
    <row r="10" spans="2:17" x14ac:dyDescent="0.2">
      <c r="B10" s="39" t="s">
        <v>17</v>
      </c>
      <c r="D10" s="42">
        <f>_xll.qlCalendarAdvance(Calendar,$D9,B10,"f",FALSE)</f>
        <v>42284</v>
      </c>
      <c r="E10" s="176">
        <f>_xll.qlInterestRateIndexValueDate(IndexON,D10)</f>
        <v>42284</v>
      </c>
      <c r="F10" s="192">
        <f>IFERROR(_xll.qlIndexFixing(IndexON,D10,TRUE,_xll.ohTrigger(RecalcTrigger,TriggerON)),NA())</f>
        <v>4.5737153684632936E-3</v>
      </c>
      <c r="H10" s="42">
        <f>_xll.qlCalendarAdvance(Calendar,$H9,B10,"f",FALSE)</f>
        <v>42284</v>
      </c>
      <c r="I10" s="176">
        <f>_xll.qlInterestRateIndexValueDate(Index1M,$H10)</f>
        <v>42284</v>
      </c>
      <c r="J10" s="181">
        <f>IFERROR(_xll.qlIndexFixing(Index1M,$H10,TRUE,_xll.ohTrigger(RecalcTrigger,Trigger1M)),NA())</f>
        <v>5.1325208422622302E-3</v>
      </c>
      <c r="K10" s="44">
        <f>IFERROR(_xll.qlIndexFixing(Index3M,H10,TRUE,_xll.ohTrigger(RecalcTrigger,Trigger3M)),NA())</f>
        <v>5.8639019120255197E-3</v>
      </c>
      <c r="L10" s="44">
        <f>IFERROR(_xll.qlIndexFixing(Index6M,$H10,TRUE,_xll.ohTrigger(RecalcTrigger,Trigger6M)),NA())</f>
        <v>7.5187396027899837E-3</v>
      </c>
      <c r="M10" s="182">
        <f>IFERROR(_xll.qlIndexFixing(Index1Y,$H10,TRUE,_xll.ohTrigger(RecalcTrigger,Trigger1Y)),NA())</f>
        <v>1.0296635492506801E-2</v>
      </c>
      <c r="N10" s="181">
        <f>IFERROR(_xll.qlIndexFixing(ONIndex1M,I10,TRUE,_xll.ohTrigger(RecalcTrigger,Trigger1M)),NA())</f>
        <v>5.0497363883628132E-3</v>
      </c>
      <c r="O10" s="44">
        <f>IFERROR(_xll.qlIndexFixing(ONIndex3M,I10,TRUE,_xll.ohTrigger(RecalcTrigger,Trigger3M)),NA())</f>
        <v>5.6377322005185526E-3</v>
      </c>
      <c r="P10" s="44">
        <f>IFERROR(_xll.qlIndexFixing(ONIndex6M,I10,TRUE,_xll.ohTrigger(RecalcTrigger,Trigger6M)),NA())</f>
        <v>7.5297121800099731E-3</v>
      </c>
      <c r="Q10" s="182">
        <f>IFERROR(_xll.qlIndexFixing(ONIndex1Y,I10,TRUE,_xll.ohTrigger(RecalcTrigger,Trigger1Y)),NA())</f>
        <v>1.0947395187033138E-2</v>
      </c>
    </row>
    <row r="11" spans="2:17" x14ac:dyDescent="0.2">
      <c r="B11" s="39" t="s">
        <v>17</v>
      </c>
      <c r="D11" s="42">
        <f>_xll.qlCalendarAdvance(Calendar,$D10,B11,"f",FALSE)</f>
        <v>42285</v>
      </c>
      <c r="E11" s="176">
        <f>_xll.qlInterestRateIndexValueDate(IndexON,D11)</f>
        <v>42285</v>
      </c>
      <c r="F11" s="192">
        <f>IFERROR(_xll.qlIndexFixing(IndexON,D11,TRUE,_xll.ohTrigger(RecalcTrigger,TriggerON)),NA())</f>
        <v>4.6049999558650523E-3</v>
      </c>
      <c r="H11" s="42">
        <f>_xll.qlCalendarAdvance(Calendar,$H10,B11,"f",FALSE)</f>
        <v>42285</v>
      </c>
      <c r="I11" s="176">
        <f>_xll.qlInterestRateIndexValueDate(Index1M,$H11)</f>
        <v>42285</v>
      </c>
      <c r="J11" s="181">
        <f>IFERROR(_xll.qlIndexFixing(Index1M,$H11,TRUE,_xll.ohTrigger(RecalcTrigger,Trigger1M)),NA())</f>
        <v>5.1350368137538169E-3</v>
      </c>
      <c r="K11" s="44">
        <f>IFERROR(_xll.qlIndexFixing(Index3M,H11,TRUE,_xll.ohTrigger(RecalcTrigger,Trigger3M)),NA())</f>
        <v>5.8676887953016442E-3</v>
      </c>
      <c r="L11" s="44">
        <f>IFERROR(_xll.qlIndexFixing(Index6M,$H11,TRUE,_xll.ohTrigger(RecalcTrigger,Trigger6M)),NA())</f>
        <v>7.5195831025412323E-3</v>
      </c>
      <c r="M11" s="182">
        <f>IFERROR(_xll.qlIndexFixing(Index1Y,$H11,TRUE,_xll.ohTrigger(RecalcTrigger,Trigger1Y)),NA())</f>
        <v>1.0250155799741147E-2</v>
      </c>
      <c r="N11" s="181">
        <f>IFERROR(_xll.qlIndexFixing(ONIndex1M,I11,TRUE,_xll.ohTrigger(RecalcTrigger,Trigger1M)),NA())</f>
        <v>5.0522061489588488E-3</v>
      </c>
      <c r="O11" s="44">
        <f>IFERROR(_xll.qlIndexFixing(ONIndex3M,I11,TRUE,_xll.ohTrigger(RecalcTrigger,Trigger3M)),NA())</f>
        <v>5.639866334282706E-3</v>
      </c>
      <c r="P11" s="44">
        <f>IFERROR(_xll.qlIndexFixing(ONIndex6M,I11,TRUE,_xll.ohTrigger(RecalcTrigger,Trigger6M)),NA())</f>
        <v>7.5285297142058116E-3</v>
      </c>
      <c r="Q11" s="182">
        <f>IFERROR(_xll.qlIndexFixing(ONIndex1Y,I11,TRUE,_xll.ohTrigger(RecalcTrigger,Trigger1Y)),NA())</f>
        <v>1.0944696937601472E-2</v>
      </c>
    </row>
    <row r="12" spans="2:17" x14ac:dyDescent="0.2">
      <c r="B12" s="39" t="s">
        <v>17</v>
      </c>
      <c r="D12" s="42">
        <f>_xll.qlCalendarAdvance(Calendar,$D11,B12,"f",FALSE)</f>
        <v>42286</v>
      </c>
      <c r="E12" s="176">
        <f>_xll.qlInterestRateIndexValueDate(IndexON,D12)</f>
        <v>42286</v>
      </c>
      <c r="F12" s="192">
        <f>IFERROR(_xll.qlIndexFixing(IndexON,D12,TRUE,_xll.ohTrigger(RecalcTrigger,TriggerON)),NA())</f>
        <v>4.6405557465075322E-3</v>
      </c>
      <c r="H12" s="42">
        <f>_xll.qlCalendarAdvance(Calendar,$H11,B12,"f",FALSE)</f>
        <v>42286</v>
      </c>
      <c r="I12" s="176">
        <f>_xll.qlInterestRateIndexValueDate(Index1M,$H12)</f>
        <v>42286</v>
      </c>
      <c r="J12" s="181">
        <f>IFERROR(_xll.qlIndexFixing(Index1M,$H12,TRUE,_xll.ohTrigger(RecalcTrigger,Trigger1M)),NA())</f>
        <v>5.1376376572484419E-3</v>
      </c>
      <c r="K12" s="44">
        <f>IFERROR(_xll.qlIndexFixing(Index3M,H12,TRUE,_xll.ohTrigger(RecalcTrigger,Trigger3M)),NA())</f>
        <v>5.8740601282415619E-3</v>
      </c>
      <c r="L12" s="44">
        <f>IFERROR(_xll.qlIndexFixing(Index6M,$H12,TRUE,_xll.ohTrigger(RecalcTrigger,Trigger6M)),NA())</f>
        <v>7.5226919817094626E-3</v>
      </c>
      <c r="M12" s="182">
        <f>IFERROR(_xll.qlIndexFixing(Index1Y,$H12,TRUE,_xll.ohTrigger(RecalcTrigger,Trigger1Y)),NA())</f>
        <v>1.0247956027287836E-2</v>
      </c>
      <c r="N12" s="181">
        <f>IFERROR(_xll.qlIndexFixing(ONIndex1M,I12,TRUE,_xll.ohTrigger(RecalcTrigger,Trigger1M)),NA())</f>
        <v>5.0581304898219184E-3</v>
      </c>
      <c r="O12" s="44">
        <f>IFERROR(_xll.qlIndexFixing(ONIndex3M,I12,TRUE,_xll.ohTrigger(RecalcTrigger,Trigger3M)),NA())</f>
        <v>5.6450123242790537E-3</v>
      </c>
      <c r="P12" s="44">
        <f>IFERROR(_xll.qlIndexFixing(ONIndex6M,I12,TRUE,_xll.ohTrigger(RecalcTrigger,Trigger6M)),NA())</f>
        <v>7.525882002155094E-3</v>
      </c>
      <c r="Q12" s="182">
        <f>IFERROR(_xll.qlIndexFixing(ONIndex1Y,I12,TRUE,_xll.ohTrigger(RecalcTrigger,Trigger1Y)),NA())</f>
        <v>1.0938628888877238E-2</v>
      </c>
    </row>
    <row r="13" spans="2:17" x14ac:dyDescent="0.2">
      <c r="B13" s="39" t="s">
        <v>17</v>
      </c>
      <c r="D13" s="42">
        <f>_xll.qlCalendarAdvance(Calendar,$D12,B13,"f",FALSE)</f>
        <v>42289</v>
      </c>
      <c r="E13" s="176">
        <f>_xll.qlInterestRateIndexValueDate(IndexON,D13)</f>
        <v>42289</v>
      </c>
      <c r="F13" s="192">
        <f>IFERROR(_xll.qlIndexFixing(IndexON,D13,TRUE,_xll.ohTrigger(RecalcTrigger,TriggerON)),NA())</f>
        <v>4.6489211532607655E-3</v>
      </c>
      <c r="H13" s="42">
        <f>_xll.qlCalendarAdvance(Calendar,$H12,B13,"f",FALSE)</f>
        <v>42289</v>
      </c>
      <c r="I13" s="176">
        <f>_xll.qlInterestRateIndexValueDate(Index1M,$H13)</f>
        <v>42289</v>
      </c>
      <c r="J13" s="181">
        <f>IFERROR(_xll.qlIndexFixing(Index1M,$H13,TRUE,_xll.ohTrigger(RecalcTrigger,Trigger1M)),NA())</f>
        <v>5.1561931403373033E-3</v>
      </c>
      <c r="K13" s="44">
        <f>IFERROR(_xll.qlIndexFixing(Index3M,H13,TRUE,_xll.ohTrigger(RecalcTrigger,Trigger3M)),NA())</f>
        <v>5.8825635270901124E-3</v>
      </c>
      <c r="L13" s="44">
        <f>IFERROR(_xll.qlIndexFixing(Index6M,$H13,TRUE,_xll.ohTrigger(RecalcTrigger,Trigger6M)),NA())</f>
        <v>7.5233430090243672E-3</v>
      </c>
      <c r="M13" s="182">
        <f>IFERROR(_xll.qlIndexFixing(Index1Y,$H13,TRUE,_xll.ohTrigger(RecalcTrigger,Trigger1Y)),NA())</f>
        <v>1.0210703186713072E-2</v>
      </c>
      <c r="N13" s="181">
        <f>IFERROR(_xll.qlIndexFixing(ONIndex1M,I13,TRUE,_xll.ohTrigger(RecalcTrigger,Trigger1M)),NA())</f>
        <v>5.0648293701072156E-3</v>
      </c>
      <c r="O13" s="44">
        <f>IFERROR(_xll.qlIndexFixing(ONIndex3M,I13,TRUE,_xll.ohTrigger(RecalcTrigger,Trigger3M)),NA())</f>
        <v>5.6507741296896175E-3</v>
      </c>
      <c r="P13" s="44">
        <f>IFERROR(_xll.qlIndexFixing(ONIndex6M,I13,TRUE,_xll.ohTrigger(RecalcTrigger,Trigger6M)),NA())</f>
        <v>7.5224860003297866E-3</v>
      </c>
      <c r="Q13" s="182">
        <f>IFERROR(_xll.qlIndexFixing(ONIndex1Y,I13,TRUE,_xll.ohTrigger(RecalcTrigger,Trigger1Y)),NA())</f>
        <v>1.0930905885175868E-2</v>
      </c>
    </row>
    <row r="14" spans="2:17" x14ac:dyDescent="0.2">
      <c r="B14" s="39" t="s">
        <v>17</v>
      </c>
      <c r="D14" s="42">
        <f>_xll.qlCalendarAdvance(Calendar,$D13,B14,"f",FALSE)</f>
        <v>42290</v>
      </c>
      <c r="E14" s="176">
        <f>_xll.qlInterestRateIndexValueDate(IndexON,D14)</f>
        <v>42290</v>
      </c>
      <c r="F14" s="192">
        <f>IFERROR(_xll.qlIndexFixing(IndexON,D14,TRUE,_xll.ohTrigger(RecalcTrigger,TriggerON)),NA())</f>
        <v>4.6410591126655465E-3</v>
      </c>
      <c r="H14" s="42">
        <f>_xll.qlCalendarAdvance(Calendar,$H13,B14,"f",FALSE)</f>
        <v>42290</v>
      </c>
      <c r="I14" s="176">
        <f>_xll.qlInterestRateIndexValueDate(Index1M,$H14)</f>
        <v>42290</v>
      </c>
      <c r="J14" s="181">
        <f>IFERROR(_xll.qlIndexFixing(Index1M,$H14,TRUE,_xll.ohTrigger(RecalcTrigger,Trigger1M)),NA())</f>
        <v>5.162510473424667E-3</v>
      </c>
      <c r="K14" s="44">
        <f>IFERROR(_xll.qlIndexFixing(Index3M,H14,TRUE,_xll.ohTrigger(RecalcTrigger,Trigger3M)),NA())</f>
        <v>5.8862067936883032E-3</v>
      </c>
      <c r="L14" s="44">
        <f>IFERROR(_xll.qlIndexFixing(Index6M,$H14,TRUE,_xll.ohTrigger(RecalcTrigger,Trigger6M)),NA())</f>
        <v>7.5243939349490477E-3</v>
      </c>
      <c r="M14" s="182">
        <f>IFERROR(_xll.qlIndexFixing(Index1Y,$H14,TRUE,_xll.ohTrigger(RecalcTrigger,Trigger1Y)),NA())</f>
        <v>1.019305001203592E-2</v>
      </c>
      <c r="N14" s="181">
        <f>IFERROR(_xll.qlIndexFixing(ONIndex1M,I14,TRUE,_xll.ohTrigger(RecalcTrigger,Trigger1M)),NA())</f>
        <v>5.0686712201664097E-3</v>
      </c>
      <c r="O14" s="44">
        <f>IFERROR(_xll.qlIndexFixing(ONIndex3M,I14,TRUE,_xll.ohTrigger(RecalcTrigger,Trigger3M)),NA())</f>
        <v>5.6540938935478735E-3</v>
      </c>
      <c r="P14" s="44">
        <f>IFERROR(_xll.qlIndexFixing(ONIndex6M,I14,TRUE,_xll.ohTrigger(RecalcTrigger,Trigger6M)),NA())</f>
        <v>7.5206466091959356E-3</v>
      </c>
      <c r="Q14" s="182">
        <f>IFERROR(_xll.qlIndexFixing(ONIndex1Y,I14,TRUE,_xll.ohTrigger(RecalcTrigger,Trigger1Y)),NA())</f>
        <v>1.0926708608435254E-2</v>
      </c>
    </row>
    <row r="15" spans="2:17" x14ac:dyDescent="0.2">
      <c r="B15" s="39" t="s">
        <v>17</v>
      </c>
      <c r="D15" s="42">
        <f>_xll.qlCalendarAdvance(Calendar,$D14,B15,"f",FALSE)</f>
        <v>42291</v>
      </c>
      <c r="E15" s="176">
        <f>_xll.qlInterestRateIndexValueDate(IndexON,D15)</f>
        <v>42291</v>
      </c>
      <c r="F15" s="192">
        <f>IFERROR(_xll.qlIndexFixing(IndexON,D15,TRUE,_xll.ohTrigger(RecalcTrigger,TriggerON)),NA())</f>
        <v>4.6323851149310258E-3</v>
      </c>
      <c r="H15" s="42">
        <f>_xll.qlCalendarAdvance(Calendar,$H14,B15,"f",FALSE)</f>
        <v>42291</v>
      </c>
      <c r="I15" s="176">
        <f>_xll.qlInterestRateIndexValueDate(Index1M,$H15)</f>
        <v>42291</v>
      </c>
      <c r="J15" s="181">
        <f>IFERROR(_xll.qlIndexFixing(Index1M,$H15,TRUE,_xll.ohTrigger(RecalcTrigger,Trigger1M)),NA())</f>
        <v>5.1753135360295202E-3</v>
      </c>
      <c r="K15" s="44">
        <f>IFERROR(_xll.qlIndexFixing(Index3M,H15,TRUE,_xll.ohTrigger(RecalcTrigger,Trigger3M)),NA())</f>
        <v>5.8898170073236273E-3</v>
      </c>
      <c r="L15" s="44">
        <f>IFERROR(_xll.qlIndexFixing(Index6M,$H15,TRUE,_xll.ohTrigger(RecalcTrigger,Trigger6M)),NA())</f>
        <v>7.5254950295995026E-3</v>
      </c>
      <c r="M15" s="182">
        <f>IFERROR(_xll.qlIndexFixing(Index1Y,$H15,TRUE,_xll.ohTrigger(RecalcTrigger,Trigger1Y)),NA())</f>
        <v>1.0175405049377596E-2</v>
      </c>
      <c r="N15" s="181">
        <f>IFERROR(_xll.qlIndexFixing(ONIndex1M,I15,TRUE,_xll.ohTrigger(RecalcTrigger,Trigger1M)),NA())</f>
        <v>5.0727874880696078E-3</v>
      </c>
      <c r="O15" s="44">
        <f>IFERROR(_xll.qlIndexFixing(ONIndex3M,I15,TRUE,_xll.ohTrigger(RecalcTrigger,Trigger3M)),NA())</f>
        <v>5.6576507834249501E-3</v>
      </c>
      <c r="P15" s="44">
        <f>IFERROR(_xll.qlIndexFixing(ONIndex6M,I15,TRUE,_xll.ohTrigger(RecalcTrigger,Trigger6M)),NA())</f>
        <v>7.5186758329637282E-3</v>
      </c>
      <c r="Q15" s="182">
        <f>IFERROR(_xll.qlIndexFixing(ONIndex1Y,I15,TRUE,_xll.ohTrigger(RecalcTrigger,Trigger1Y)),NA())</f>
        <v>1.0922211526346315E-2</v>
      </c>
    </row>
    <row r="16" spans="2:17" x14ac:dyDescent="0.2">
      <c r="B16" s="39" t="s">
        <v>17</v>
      </c>
      <c r="D16" s="42">
        <f>_xll.qlCalendarAdvance(Calendar,$D15,B16,"f",FALSE)</f>
        <v>42292</v>
      </c>
      <c r="E16" s="176">
        <f>_xll.qlInterestRateIndexValueDate(IndexON,D16)</f>
        <v>42292</v>
      </c>
      <c r="F16" s="192">
        <f>IFERROR(_xll.qlIndexFixing(IndexON,D16,TRUE,_xll.ohTrigger(RecalcTrigger,TriggerON)),NA())</f>
        <v>4.6243611119345385E-3</v>
      </c>
      <c r="H16" s="42">
        <f>_xll.qlCalendarAdvance(Calendar,$H15,B16,"f",FALSE)</f>
        <v>42292</v>
      </c>
      <c r="I16" s="176">
        <f>_xll.qlInterestRateIndexValueDate(Index1M,$H16)</f>
        <v>42292</v>
      </c>
      <c r="J16" s="181">
        <f>IFERROR(_xll.qlIndexFixing(Index1M,$H16,TRUE,_xll.ohTrigger(RecalcTrigger,Trigger1M)),NA())</f>
        <v>5.1784455047430844E-3</v>
      </c>
      <c r="K16" s="44">
        <f>IFERROR(_xll.qlIndexFixing(Index3M,H16,TRUE,_xll.ohTrigger(RecalcTrigger,Trigger3M)),NA())</f>
        <v>5.8933927247741286E-3</v>
      </c>
      <c r="L16" s="44">
        <f>IFERROR(_xll.qlIndexFixing(Index6M,$H16,TRUE,_xll.ohTrigger(RecalcTrigger,Trigger6M)),NA())</f>
        <v>7.5266491874936038E-3</v>
      </c>
      <c r="M16" s="182">
        <f>IFERROR(_xll.qlIndexFixing(Index1Y,$H16,TRUE,_xll.ohTrigger(RecalcTrigger,Trigger1Y)),NA())</f>
        <v>1.0128126708243335E-2</v>
      </c>
      <c r="N16" s="181">
        <f>IFERROR(_xll.qlIndexFixing(ONIndex1M,I16,TRUE,_xll.ohTrigger(RecalcTrigger,Trigger1M)),NA())</f>
        <v>5.0771781738978561E-3</v>
      </c>
      <c r="O16" s="44">
        <f>IFERROR(_xll.qlIndexFixing(ONIndex3M,I16,TRUE,_xll.ohTrigger(RecalcTrigger,Trigger3M)),NA())</f>
        <v>5.6614447993208472E-3</v>
      </c>
      <c r="P16" s="44">
        <f>IFERROR(_xll.qlIndexFixing(ONIndex6M,I16,TRUE,_xll.ohTrigger(RecalcTrigger,Trigger6M)),NA())</f>
        <v>7.5165736717142106E-3</v>
      </c>
      <c r="Q16" s="182">
        <f>IFERROR(_xll.qlIndexFixing(ONIndex1Y,I16,TRUE,_xll.ohTrigger(RecalcTrigger,Trigger1Y)),NA())</f>
        <v>1.0917414638746958E-2</v>
      </c>
    </row>
    <row r="17" spans="2:17" x14ac:dyDescent="0.2">
      <c r="B17" s="39" t="s">
        <v>17</v>
      </c>
      <c r="D17" s="42">
        <f>_xll.qlCalendarAdvance(Calendar,$D16,B17,"f",FALSE)</f>
        <v>42293</v>
      </c>
      <c r="E17" s="176">
        <f>_xll.qlInterestRateIndexValueDate(IndexON,D17)</f>
        <v>42293</v>
      </c>
      <c r="F17" s="192">
        <f>IFERROR(_xll.qlIndexFixing(IndexON,D17,TRUE,_xll.ohTrigger(RecalcTrigger,TriggerON)),NA())</f>
        <v>4.6105379923592578E-3</v>
      </c>
      <c r="H17" s="42">
        <f>_xll.qlCalendarAdvance(Calendar,$H16,B17,"f",FALSE)</f>
        <v>42293</v>
      </c>
      <c r="I17" s="176">
        <f>_xll.qlInterestRateIndexValueDate(Index1M,$H17)</f>
        <v>42293</v>
      </c>
      <c r="J17" s="181">
        <f>IFERROR(_xll.qlIndexFixing(Index1M,$H17,TRUE,_xll.ohTrigger(RecalcTrigger,Trigger1M)),NA())</f>
        <v>5.1816401158230876E-3</v>
      </c>
      <c r="K17" s="44">
        <f>IFERROR(_xll.qlIndexFixing(Index3M,H17,TRUE,_xll.ohTrigger(RecalcTrigger,Trigger3M)),NA())</f>
        <v>5.8990514396674446E-3</v>
      </c>
      <c r="L17" s="44">
        <f>IFERROR(_xll.qlIndexFixing(Index6M,$H17,TRUE,_xll.ohTrigger(RecalcTrigger,Trigger6M)),NA())</f>
        <v>7.5305794460699847E-3</v>
      </c>
      <c r="M17" s="182">
        <f>IFERROR(_xll.qlIndexFixing(Index1Y,$H17,TRUE,_xll.ohTrigger(RecalcTrigger,Trigger1Y)),NA())</f>
        <v>1.0125673193704592E-2</v>
      </c>
      <c r="N17" s="181">
        <f>IFERROR(_xll.qlIndexFixing(ONIndex1M,I17,TRUE,_xll.ohTrigger(RecalcTrigger,Trigger1M)),NA())</f>
        <v>5.0869451662057443E-3</v>
      </c>
      <c r="O17" s="44">
        <f>IFERROR(_xll.qlIndexFixing(ONIndex3M,I17,TRUE,_xll.ohTrigger(RecalcTrigger,Trigger3M)),NA())</f>
        <v>5.6699113254114293E-3</v>
      </c>
      <c r="P17" s="44">
        <f>IFERROR(_xll.qlIndexFixing(ONIndex6M,I17,TRUE,_xll.ohTrigger(RecalcTrigger,Trigger6M)),NA())</f>
        <v>7.5120860002601368E-3</v>
      </c>
      <c r="Q17" s="182">
        <f>IFERROR(_xll.qlIndexFixing(ONIndex1Y,I17,TRUE,_xll.ohTrigger(RecalcTrigger,Trigger1Y)),NA())</f>
        <v>1.0907147429928637E-2</v>
      </c>
    </row>
    <row r="18" spans="2:17" x14ac:dyDescent="0.2">
      <c r="B18" s="39" t="s">
        <v>17</v>
      </c>
      <c r="D18" s="42">
        <f>_xll.qlCalendarAdvance(Calendar,$D17,B18,"f",FALSE)</f>
        <v>42296</v>
      </c>
      <c r="E18" s="176">
        <f>_xll.qlInterestRateIndexValueDate(IndexON,D18)</f>
        <v>42296</v>
      </c>
      <c r="F18" s="192">
        <f>IFERROR(_xll.qlIndexFixing(IndexON,D18,TRUE,_xll.ohTrigger(RecalcTrigger,TriggerON)),NA())</f>
        <v>4.5987650470857844E-3</v>
      </c>
      <c r="H18" s="42">
        <f>_xll.qlCalendarAdvance(Calendar,$H17,B18,"f",FALSE)</f>
        <v>42296</v>
      </c>
      <c r="I18" s="176">
        <f>_xll.qlInterestRateIndexValueDate(Index1M,$H18)</f>
        <v>42296</v>
      </c>
      <c r="J18" s="181">
        <f>IFERROR(_xll.qlIndexFixing(Index1M,$H18,TRUE,_xll.ohTrigger(RecalcTrigger,Trigger1M)),NA())</f>
        <v>5.2007079116190092E-3</v>
      </c>
      <c r="K18" s="44">
        <f>IFERROR(_xll.qlIndexFixing(Index3M,H18,TRUE,_xll.ohTrigger(RecalcTrigger,Trigger3M)),NA())</f>
        <v>5.9073217681954405E-3</v>
      </c>
      <c r="L18" s="44">
        <f>IFERROR(_xll.qlIndexFixing(Index6M,$H18,TRUE,_xll.ohTrigger(RecalcTrigger,Trigger6M)),NA())</f>
        <v>7.531854342274504E-3</v>
      </c>
      <c r="M18" s="182">
        <f>IFERROR(_xll.qlIndexFixing(Index1Y,$H18,TRUE,_xll.ohTrigger(RecalcTrigger,Trigger1Y)),NA())</f>
        <v>1.008975965384269E-2</v>
      </c>
      <c r="N18" s="181">
        <f>IFERROR(_xll.qlIndexFixing(ONIndex1M,I18,TRUE,_xll.ohTrigger(RecalcTrigger,Trigger1M)),NA())</f>
        <v>5.0974850964613516E-3</v>
      </c>
      <c r="O18" s="44">
        <f>IFERROR(_xll.qlIndexFixing(ONIndex3M,I18,TRUE,_xll.ohTrigger(RecalcTrigger,Trigger3M)),NA())</f>
        <v>5.6789921234978724E-3</v>
      </c>
      <c r="P18" s="44">
        <f>IFERROR(_xll.qlIndexFixing(ONIndex6M,I18,TRUE,_xll.ohTrigger(RecalcTrigger,Trigger6M)),NA())</f>
        <v>7.5068511758946688E-3</v>
      </c>
      <c r="Q18" s="182">
        <f>IFERROR(_xll.qlIndexFixing(ONIndex1Y,I18,TRUE,_xll.ohTrigger(RecalcTrigger,Trigger1Y)),NA())</f>
        <v>1.0895229034623144E-2</v>
      </c>
    </row>
    <row r="19" spans="2:17" x14ac:dyDescent="0.2">
      <c r="B19" s="39" t="s">
        <v>17</v>
      </c>
      <c r="D19" s="42">
        <f>_xll.qlCalendarAdvance(Calendar,$D18,B19,"f",FALSE)</f>
        <v>42297</v>
      </c>
      <c r="E19" s="176">
        <f>_xll.qlInterestRateIndexValueDate(IndexON,D19)</f>
        <v>42297</v>
      </c>
      <c r="F19" s="192">
        <f>IFERROR(_xll.qlIndexFixing(IndexON,D19,TRUE,_xll.ohTrigger(RecalcTrigger,TriggerON)),NA())</f>
        <v>4.5939910173742327E-3</v>
      </c>
      <c r="H19" s="42">
        <f>_xll.qlCalendarAdvance(Calendar,$H18,B19,"f",FALSE)</f>
        <v>42297</v>
      </c>
      <c r="I19" s="176">
        <f>_xll.qlInterestRateIndexValueDate(Index1M,$H19)</f>
        <v>42297</v>
      </c>
      <c r="J19" s="181">
        <f>IFERROR(_xll.qlIndexFixing(Index1M,$H19,TRUE,_xll.ohTrigger(RecalcTrigger,Trigger1M)),NA())</f>
        <v>5.2069771414772672E-3</v>
      </c>
      <c r="K19" s="44">
        <f>IFERROR(_xll.qlIndexFixing(Index3M,H19,TRUE,_xll.ohTrigger(RecalcTrigger,Trigger3M)),NA())</f>
        <v>5.9107033562823923E-3</v>
      </c>
      <c r="L19" s="44">
        <f>IFERROR(_xll.qlIndexFixing(Index6M,$H19,TRUE,_xll.ohTrigger(RecalcTrigger,Trigger6M)),NA())</f>
        <v>7.5333172345712508E-3</v>
      </c>
      <c r="M19" s="182">
        <f>IFERROR(_xll.qlIndexFixing(Index1Y,$H19,TRUE,_xll.ohTrigger(RecalcTrigger,Trigger1Y)),NA())</f>
        <v>1.0073637640013688E-2</v>
      </c>
      <c r="N19" s="181">
        <f>IFERROR(_xll.qlIndexFixing(ONIndex1M,I19,TRUE,_xll.ohTrigger(RecalcTrigger,Trigger1M)),NA())</f>
        <v>5.1032478720769436E-3</v>
      </c>
      <c r="O19" s="44">
        <f>IFERROR(_xll.qlIndexFixing(ONIndex3M,I19,TRUE,_xll.ohTrigger(RecalcTrigger,Trigger3M)),NA())</f>
        <v>5.6839717696499648E-3</v>
      </c>
      <c r="P19" s="44">
        <f>IFERROR(_xll.qlIndexFixing(ONIndex6M,I19,TRUE,_xll.ohTrigger(RecalcTrigger,Trigger6M)),NA())</f>
        <v>7.5040920892344154E-3</v>
      </c>
      <c r="Q19" s="182">
        <f>IFERROR(_xll.qlIndexFixing(ONIndex1Y,I19,TRUE,_xll.ohTrigger(RecalcTrigger,Trigger1Y)),NA())</f>
        <v>1.088893312012007E-2</v>
      </c>
    </row>
    <row r="20" spans="2:17" x14ac:dyDescent="0.2">
      <c r="B20" s="39" t="s">
        <v>17</v>
      </c>
      <c r="D20" s="42">
        <f>_xll.qlCalendarAdvance(Calendar,$D19,B20,"f",FALSE)</f>
        <v>42298</v>
      </c>
      <c r="E20" s="176">
        <f>_xll.qlInterestRateIndexValueDate(IndexON,D20)</f>
        <v>42298</v>
      </c>
      <c r="F20" s="192">
        <f>IFERROR(_xll.qlIndexFixing(IndexON,D20,TRUE,_xll.ohTrigger(RecalcTrigger,TriggerON)),NA())</f>
        <v>4.5898669822386218E-3</v>
      </c>
      <c r="H20" s="42">
        <f>_xll.qlCalendarAdvance(Calendar,$H19,B20,"f",FALSE)</f>
        <v>42298</v>
      </c>
      <c r="I20" s="176">
        <f>_xll.qlInterestRateIndexValueDate(Index1M,$H20)</f>
        <v>42298</v>
      </c>
      <c r="J20" s="181">
        <f>IFERROR(_xll.qlIndexFixing(Index1M,$H20,TRUE,_xll.ohTrigger(RecalcTrigger,Trigger1M)),NA())</f>
        <v>5.2186052248268189E-3</v>
      </c>
      <c r="K20" s="44">
        <f>IFERROR(_xll.qlIndexFixing(Index3M,H20,TRUE,_xll.ohTrigger(RecalcTrigger,Trigger3M)),NA())</f>
        <v>5.9140417887805549E-3</v>
      </c>
      <c r="L20" s="44">
        <f>IFERROR(_xll.qlIndexFixing(Index6M,$H20,TRUE,_xll.ohTrigger(RecalcTrigger,Trigger6M)),NA())</f>
        <v>7.5348505574788557E-3</v>
      </c>
      <c r="M20" s="182">
        <f>IFERROR(_xll.qlIndexFixing(Index1Y,$H20,TRUE,_xll.ohTrigger(RecalcTrigger,Trigger1Y)),NA())</f>
        <v>1.0058015021415291E-2</v>
      </c>
      <c r="N20" s="181">
        <f>IFERROR(_xll.qlIndexFixing(ONIndex1M,I20,TRUE,_xll.ohTrigger(RecalcTrigger,Trigger1M)),NA())</f>
        <v>5.1092850655365396E-3</v>
      </c>
      <c r="O20" s="44">
        <f>IFERROR(_xll.qlIndexFixing(ONIndex3M,I20,TRUE,_xll.ohTrigger(RecalcTrigger,Trigger3M)),NA())</f>
        <v>5.6891885419829702E-3</v>
      </c>
      <c r="P20" s="44">
        <f>IFERROR(_xll.qlIndexFixing(ONIndex6M,I20,TRUE,_xll.ohTrigger(RecalcTrigger,Trigger6M)),NA())</f>
        <v>7.5012016176378982E-3</v>
      </c>
      <c r="Q20" s="182">
        <f>IFERROR(_xll.qlIndexFixing(ONIndex1Y,I20,TRUE,_xll.ohTrigger(RecalcTrigger,Trigger1Y)),NA())</f>
        <v>1.0882337400430764E-2</v>
      </c>
    </row>
    <row r="21" spans="2:17" x14ac:dyDescent="0.2">
      <c r="B21" s="39" t="s">
        <v>17</v>
      </c>
      <c r="D21" s="42">
        <f>_xll.qlCalendarAdvance(Calendar,$D20,B21,"f",FALSE)</f>
        <v>42299</v>
      </c>
      <c r="E21" s="176">
        <f>_xll.qlInterestRateIndexValueDate(IndexON,D21)</f>
        <v>42299</v>
      </c>
      <c r="F21" s="192">
        <f>IFERROR(_xll.qlIndexFixing(IndexON,D21,TRUE,_xll.ohTrigger(RecalcTrigger,TriggerON)),NA())</f>
        <v>4.5863929416789517E-3</v>
      </c>
      <c r="H21" s="42">
        <f>_xll.qlCalendarAdvance(Calendar,$H20,B21,"f",FALSE)</f>
        <v>42299</v>
      </c>
      <c r="I21" s="176">
        <f>_xll.qlInterestRateIndexValueDate(Index1M,$H21)</f>
        <v>42299</v>
      </c>
      <c r="J21" s="181">
        <f>IFERROR(_xll.qlIndexFixing(Index1M,$H21,TRUE,_xll.ohTrigger(RecalcTrigger,Trigger1M)),NA())</f>
        <v>5.2219483827532776E-3</v>
      </c>
      <c r="K21" s="44">
        <f>IFERROR(_xll.qlIndexFixing(Index3M,H21,TRUE,_xll.ohTrigger(RecalcTrigger,Trigger3M)),NA())</f>
        <v>5.9173356224415464E-3</v>
      </c>
      <c r="L21" s="44">
        <f>IFERROR(_xll.qlIndexFixing(Index6M,$H21,TRUE,_xll.ohTrigger(RecalcTrigger,Trigger6M)),NA())</f>
        <v>7.5364572056077529E-3</v>
      </c>
      <c r="M21" s="182">
        <f>IFERROR(_xll.qlIndexFixing(Index1Y,$H21,TRUE,_xll.ohTrigger(RecalcTrigger,Trigger1Y)),NA())</f>
        <v>1.0020096895610679E-2</v>
      </c>
      <c r="N21" s="181">
        <f>IFERROR(_xll.qlIndexFixing(ONIndex1M,I21,TRUE,_xll.ohTrigger(RecalcTrigger,Trigger1M)),NA())</f>
        <v>5.1155966770832784E-3</v>
      </c>
      <c r="O21" s="44">
        <f>IFERROR(_xll.qlIndexFixing(ONIndex3M,I21,TRUE,_xll.ohTrigger(RecalcTrigger,Trigger3M)),NA())</f>
        <v>5.6946424402537499E-3</v>
      </c>
      <c r="P21" s="44">
        <f>IFERROR(_xll.qlIndexFixing(ONIndex6M,I21,TRUE,_xll.ohTrigger(RecalcTrigger,Trigger6M)),NA())</f>
        <v>7.4981797609430245E-3</v>
      </c>
      <c r="Q21" s="182">
        <f>IFERROR(_xll.qlIndexFixing(ONIndex1Y,I21,TRUE,_xll.ohTrigger(RecalcTrigger,Trigger1Y)),NA())</f>
        <v>1.0875441875312086E-2</v>
      </c>
    </row>
    <row r="22" spans="2:17" x14ac:dyDescent="0.2">
      <c r="B22" s="39" t="s">
        <v>17</v>
      </c>
      <c r="D22" s="42">
        <f>_xll.qlCalendarAdvance(Calendar,$D21,B22,"f",FALSE)</f>
        <v>42300</v>
      </c>
      <c r="E22" s="176">
        <f>_xll.qlInterestRateIndexValueDate(IndexON,D22)</f>
        <v>42300</v>
      </c>
      <c r="F22" s="192">
        <f>IFERROR(_xll.qlIndexFixing(IndexON,D22,TRUE,_xll.ohTrigger(RecalcTrigger,TriggerON)),NA())</f>
        <v>4.581669019181704E-3</v>
      </c>
      <c r="H22" s="42">
        <f>_xll.qlCalendarAdvance(Calendar,$H21,B22,"f",FALSE)</f>
        <v>42300</v>
      </c>
      <c r="I22" s="176">
        <f>_xll.qlInterestRateIndexValueDate(Index1M,$H22)</f>
        <v>42300</v>
      </c>
      <c r="J22" s="181">
        <f>IFERROR(_xll.qlIndexFixing(Index1M,$H22,TRUE,_xll.ohTrigger(RecalcTrigger,Trigger1M)),NA())</f>
        <v>5.2253058485338391E-3</v>
      </c>
      <c r="K22" s="44">
        <f>IFERROR(_xll.qlIndexFixing(Index3M,H22,TRUE,_xll.ohTrigger(RecalcTrigger,Trigger3M)),NA())</f>
        <v>5.9223590828619338E-3</v>
      </c>
      <c r="L22" s="44">
        <f>IFERROR(_xll.qlIndexFixing(Index6M,$H22,TRUE,_xll.ohTrigger(RecalcTrigger,Trigger6M)),NA())</f>
        <v>7.5415303653683513E-3</v>
      </c>
      <c r="M22" s="182">
        <f>IFERROR(_xll.qlIndexFixing(Index1Y,$H22,TRUE,_xll.ohTrigger(RecalcTrigger,Trigger1Y)),NA())</f>
        <v>1.0017467777562114E-2</v>
      </c>
      <c r="N22" s="181">
        <f>IFERROR(_xll.qlIndexFixing(ONIndex1M,I22,TRUE,_xll.ohTrigger(RecalcTrigger,Trigger1M)),NA())</f>
        <v>5.1292067039147389E-3</v>
      </c>
      <c r="O22" s="44">
        <f>IFERROR(_xll.qlIndexFixing(ONIndex3M,I22,TRUE,_xll.ohTrigger(RecalcTrigger,Trigger3M)),NA())</f>
        <v>5.7064298696592654E-3</v>
      </c>
      <c r="P22" s="44">
        <f>IFERROR(_xll.qlIndexFixing(ONIndex6M,I22,TRUE,_xll.ohTrigger(RecalcTrigger,Trigger6M)),NA())</f>
        <v>7.4918518669823513E-3</v>
      </c>
      <c r="Q22" s="182">
        <f>IFERROR(_xll.qlIndexFixing(ONIndex1Y,I22,TRUE,_xll.ohTrigger(RecalcTrigger,Trigger1Y)),NA())</f>
        <v>1.0860974638231918E-2</v>
      </c>
    </row>
    <row r="23" spans="2:17" x14ac:dyDescent="0.2">
      <c r="B23" s="39" t="s">
        <v>17</v>
      </c>
      <c r="D23" s="42">
        <f>_xll.qlCalendarAdvance(Calendar,$D22,B23,"f",FALSE)</f>
        <v>42303</v>
      </c>
      <c r="E23" s="176">
        <f>_xll.qlInterestRateIndexValueDate(IndexON,D23)</f>
        <v>42303</v>
      </c>
      <c r="F23" s="192">
        <f>IFERROR(_xll.qlIndexFixing(IndexON,D23,TRUE,_xll.ohTrigger(RecalcTrigger,TriggerON)),NA())</f>
        <v>4.5789967244702634E-3</v>
      </c>
      <c r="H23" s="42">
        <f>_xll.qlCalendarAdvance(Calendar,$H22,B23,"f",FALSE)</f>
        <v>42303</v>
      </c>
      <c r="I23" s="176">
        <f>_xll.qlInterestRateIndexValueDate(Index1M,$H23)</f>
        <v>42303</v>
      </c>
      <c r="J23" s="181">
        <f>IFERROR(_xll.qlIndexFixing(Index1M,$H23,TRUE,_xll.ohTrigger(RecalcTrigger,Trigger1M)),NA())</f>
        <v>5.2425877657309222E-3</v>
      </c>
      <c r="K23" s="44">
        <f>IFERROR(_xll.qlIndexFixing(Index3M,H23,TRUE,_xll.ohTrigger(RecalcTrigger,Trigger3M)),NA())</f>
        <v>5.9300361036598009E-3</v>
      </c>
      <c r="L23" s="44">
        <f>IFERROR(_xll.qlIndexFixing(Index6M,$H23,TRUE,_xll.ohTrigger(RecalcTrigger,Trigger6M)),NA())</f>
        <v>7.543674943203519E-3</v>
      </c>
      <c r="M23" s="182">
        <f>IFERROR(_xll.qlIndexFixing(Index1Y,$H23,TRUE,_xll.ohTrigger(RecalcTrigger,Trigger1Y)),NA())</f>
        <v>9.9898480784977629E-3</v>
      </c>
      <c r="N23" s="181">
        <f>IFERROR(_xll.qlIndexFixing(ONIndex1M,I23,TRUE,_xll.ohTrigger(RecalcTrigger,Trigger1M)),NA())</f>
        <v>5.1435873034122448E-3</v>
      </c>
      <c r="O23" s="44">
        <f>IFERROR(_xll.qlIndexFixing(ONIndex3M,I23,TRUE,_xll.ohTrigger(RecalcTrigger,Trigger3M)),NA())</f>
        <v>5.7188292949028607E-3</v>
      </c>
      <c r="P23" s="44">
        <f>IFERROR(_xll.qlIndexFixing(ONIndex6M,I23,TRUE,_xll.ohTrigger(RecalcTrigger,Trigger6M)),NA())</f>
        <v>7.4847784836662434E-3</v>
      </c>
      <c r="Q23" s="182">
        <f>IFERROR(_xll.qlIndexFixing(ONIndex1Y,I23,TRUE,_xll.ohTrigger(RecalcTrigger,Trigger1Y)),NA())</f>
        <v>1.0844861722083543E-2</v>
      </c>
    </row>
    <row r="24" spans="2:17" x14ac:dyDescent="0.2">
      <c r="B24" s="39" t="s">
        <v>17</v>
      </c>
      <c r="D24" s="42">
        <f>_xll.qlCalendarAdvance(Calendar,$D23,B24,"f",FALSE)</f>
        <v>42304</v>
      </c>
      <c r="E24" s="176">
        <f>_xll.qlInterestRateIndexValueDate(IndexON,D24)</f>
        <v>42304</v>
      </c>
      <c r="F24" s="192">
        <f>IFERROR(_xll.qlIndexFixing(IndexON,D24,TRUE,_xll.ohTrigger(RecalcTrigger,TriggerON)),NA())</f>
        <v>4.5787726563850661E-3</v>
      </c>
      <c r="H24" s="42">
        <f>_xll.qlCalendarAdvance(Calendar,$H23,B24,"f",FALSE)</f>
        <v>42304</v>
      </c>
      <c r="I24" s="176">
        <f>_xll.qlInterestRateIndexValueDate(Index1M,$H24)</f>
        <v>42304</v>
      </c>
      <c r="J24" s="181">
        <f>IFERROR(_xll.qlIndexFixing(Index1M,$H24,TRUE,_xll.ohTrigger(RecalcTrigger,Trigger1M)),NA())</f>
        <v>5.2480428254393511E-3</v>
      </c>
      <c r="K24" s="44">
        <f>IFERROR(_xll.qlIndexFixing(Index3M,H24,TRUE,_xll.ohTrigger(RecalcTrigger,Trigger3M)),NA())</f>
        <v>5.9330852943166885E-3</v>
      </c>
      <c r="L24" s="44">
        <f>IFERROR(_xll.qlIndexFixing(Index6M,$H24,TRUE,_xll.ohTrigger(RecalcTrigger,Trigger6M)),NA())</f>
        <v>7.5456916372583852E-3</v>
      </c>
      <c r="M24" s="182">
        <f>IFERROR(_xll.qlIndexFixing(Index1Y,$H24,TRUE,_xll.ohTrigger(RecalcTrigger,Trigger1Y)),NA())</f>
        <v>9.978694928263334E-3</v>
      </c>
      <c r="N24" s="181">
        <f>IFERROR(_xll.qlIndexFixing(ONIndex1M,I24,TRUE,_xll.ohTrigger(RecalcTrigger,Trigger1M)),NA())</f>
        <v>5.1512710051515587E-3</v>
      </c>
      <c r="O24" s="44">
        <f>IFERROR(_xll.qlIndexFixing(ONIndex3M,I24,TRUE,_xll.ohTrigger(RecalcTrigger,Trigger3M)),NA())</f>
        <v>5.7254688239161133E-3</v>
      </c>
      <c r="P24" s="44">
        <f>IFERROR(_xll.qlIndexFixing(ONIndex6M,I24,TRUE,_xll.ohTrigger(RecalcTrigger,Trigger6M)),NA())</f>
        <v>7.4810997017227265E-3</v>
      </c>
      <c r="Q24" s="182">
        <f>IFERROR(_xll.qlIndexFixing(ONIndex1Y,I24,TRUE,_xll.ohTrigger(RecalcTrigger,Trigger1Y)),NA())</f>
        <v>1.0836467170709518E-2</v>
      </c>
    </row>
    <row r="25" spans="2:17" x14ac:dyDescent="0.2">
      <c r="B25" s="39" t="s">
        <v>17</v>
      </c>
      <c r="D25" s="42">
        <f>_xll.qlCalendarAdvance(Calendar,$D24,B25,"f",FALSE)</f>
        <v>42305</v>
      </c>
      <c r="E25" s="176">
        <f>_xll.qlInterestRateIndexValueDate(IndexON,D25)</f>
        <v>42305</v>
      </c>
      <c r="F25" s="192">
        <f>IFERROR(_xll.qlIndexFixing(IndexON,D25,TRUE,_xll.ohTrigger(RecalcTrigger,TriggerON)),NA())</f>
        <v>4.5791985827947634E-3</v>
      </c>
      <c r="H25" s="42">
        <f>_xll.qlCalendarAdvance(Calendar,$H24,B25,"f",FALSE)</f>
        <v>42305</v>
      </c>
      <c r="I25" s="176">
        <f>_xll.qlInterestRateIndexValueDate(Index1M,$H25)</f>
        <v>42305</v>
      </c>
      <c r="J25" s="181">
        <f>IFERROR(_xll.qlIndexFixing(Index1M,$H25,TRUE,_xll.ohTrigger(RecalcTrigger,Trigger1M)),NA())</f>
        <v>5.2573583056533561E-3</v>
      </c>
      <c r="K25" s="44">
        <f>IFERROR(_xll.qlIndexFixing(Index3M,H25,TRUE,_xll.ohTrigger(RecalcTrigger,Trigger3M)),NA())</f>
        <v>5.9360812265906067E-3</v>
      </c>
      <c r="L25" s="44">
        <f>IFERROR(_xll.qlIndexFixing(Index6M,$H25,TRUE,_xll.ohTrigger(RecalcTrigger,Trigger6M)),NA())</f>
        <v>7.5477990246050411E-3</v>
      </c>
      <c r="M25" s="182">
        <f>IFERROR(_xll.qlIndexFixing(Index1Y,$H25,TRUE,_xll.ohTrigger(RecalcTrigger,Trigger1Y)),NA())</f>
        <v>9.9685321859514613E-3</v>
      </c>
      <c r="N25" s="181">
        <f>IFERROR(_xll.qlIndexFixing(ONIndex1M,I25,TRUE,_xll.ohTrigger(RecalcTrigger,Trigger1M)),NA())</f>
        <v>5.1592291248969691E-3</v>
      </c>
      <c r="O25" s="44">
        <f>IFERROR(_xll.qlIndexFixing(ONIndex3M,I25,TRUE,_xll.ohTrigger(RecalcTrigger,Trigger3M)),NA())</f>
        <v>5.7323454790292327E-3</v>
      </c>
      <c r="P25" s="44">
        <f>IFERROR(_xll.qlIndexFixing(ONIndex6M,I25,TRUE,_xll.ohTrigger(RecalcTrigger,Trigger6M)),NA())</f>
        <v>7.4772895347618995E-3</v>
      </c>
      <c r="Q25" s="182">
        <f>IFERROR(_xll.qlIndexFixing(ONIndex1Y,I25,TRUE,_xll.ohTrigger(RecalcTrigger,Trigger1Y)),NA())</f>
        <v>1.0827772814068215E-2</v>
      </c>
    </row>
    <row r="26" spans="2:17" x14ac:dyDescent="0.2">
      <c r="B26" s="39" t="s">
        <v>17</v>
      </c>
      <c r="D26" s="42">
        <f>_xll.qlCalendarAdvance(Calendar,$D25,B26,"f",FALSE)</f>
        <v>42306</v>
      </c>
      <c r="E26" s="176">
        <f>_xll.qlInterestRateIndexValueDate(IndexON,D26)</f>
        <v>42306</v>
      </c>
      <c r="F26" s="192">
        <f>IFERROR(_xll.qlIndexFixing(IndexON,D26,TRUE,_xll.ohTrigger(RecalcTrigger,TriggerON)),NA())</f>
        <v>4.5801903128228627E-3</v>
      </c>
      <c r="H26" s="42">
        <f>_xll.qlCalendarAdvance(Calendar,$H25,B26,"f",FALSE)</f>
        <v>42306</v>
      </c>
      <c r="I26" s="176">
        <f>_xll.qlInterestRateIndexValueDate(Index1M,$H26)</f>
        <v>42306</v>
      </c>
      <c r="J26" s="181">
        <f>IFERROR(_xll.qlIndexFixing(Index1M,$H26,TRUE,_xll.ohTrigger(RecalcTrigger,Trigger1M)),NA())</f>
        <v>5.2603504881587604E-3</v>
      </c>
      <c r="K26" s="44">
        <f>IFERROR(_xll.qlIndexFixing(Index3M,H26,TRUE,_xll.ohTrigger(RecalcTrigger,Trigger3M)),NA())</f>
        <v>5.9390224572120299E-3</v>
      </c>
      <c r="L26" s="44">
        <f>IFERROR(_xll.qlIndexFixing(Index6M,$H26,TRUE,_xll.ohTrigger(RecalcTrigger,Trigger6M)),NA())</f>
        <v>7.5500000000000714E-3</v>
      </c>
      <c r="M26" s="182">
        <f>IFERROR(_xll.qlIndexFixing(Index1Y,$H26,TRUE,_xll.ohTrigger(RecalcTrigger,Trigger1Y)),NA())</f>
        <v>9.9500000000012044E-3</v>
      </c>
      <c r="N26" s="181">
        <f>IFERROR(_xll.qlIndexFixing(ONIndex1M,I26,TRUE,_xll.ohTrigger(RecalcTrigger,Trigger1M)),NA())</f>
        <v>5.1673809220742495E-3</v>
      </c>
      <c r="O26" s="44">
        <f>IFERROR(_xll.qlIndexFixing(ONIndex3M,I26,TRUE,_xll.ohTrigger(RecalcTrigger,Trigger3M)),NA())</f>
        <v>5.7394103621033477E-3</v>
      </c>
      <c r="P26" s="44">
        <f>IFERROR(_xll.qlIndexFixing(ONIndex6M,I26,TRUE,_xll.ohTrigger(RecalcTrigger,Trigger6M)),NA())</f>
        <v>7.4734123658681817E-3</v>
      </c>
      <c r="Q26" s="182">
        <f>IFERROR(_xll.qlIndexFixing(ONIndex1Y,I26,TRUE,_xll.ohTrigger(RecalcTrigger,Trigger1Y)),NA())</f>
        <v>1.0818873361708725E-2</v>
      </c>
    </row>
    <row r="27" spans="2:17" x14ac:dyDescent="0.2">
      <c r="B27" s="39" t="s">
        <v>17</v>
      </c>
      <c r="D27" s="42">
        <f>_xll.qlCalendarAdvance(Calendar,$D26,B27,"f",FALSE)</f>
        <v>42307</v>
      </c>
      <c r="E27" s="176">
        <f>_xll.qlInterestRateIndexValueDate(IndexON,D27)</f>
        <v>42307</v>
      </c>
      <c r="F27" s="192">
        <f>IFERROR(_xll.qlIndexFixing(IndexON,D27,TRUE,_xll.ohTrigger(RecalcTrigger,TriggerON)),NA())</f>
        <v>4.5828825272242754E-3</v>
      </c>
      <c r="H27" s="42">
        <f>_xll.qlCalendarAdvance(Calendar,$H26,B27,"f",FALSE)</f>
        <v>42307</v>
      </c>
      <c r="I27" s="176">
        <f>_xll.qlInterestRateIndexValueDate(Index1M,$H27)</f>
        <v>42307</v>
      </c>
      <c r="J27" s="181">
        <f>IFERROR(_xll.qlIndexFixing(Index1M,$H27,TRUE,_xll.ohTrigger(RecalcTrigger,Trigger1M)),NA())</f>
        <v>5.2632749931408856E-3</v>
      </c>
      <c r="K27" s="44">
        <f>IFERROR(_xll.qlIndexFixing(Index3M,H27,TRUE,_xll.ohTrigger(RecalcTrigger,Trigger3M)),NA())</f>
        <v>5.9411225760602092E-3</v>
      </c>
      <c r="L27" s="44">
        <f>IFERROR(_xll.qlIndexFixing(Index6M,$H27,TRUE,_xll.ohTrigger(RecalcTrigger,Trigger6M)),NA())</f>
        <v>7.5502662187028656E-3</v>
      </c>
      <c r="M27" s="182">
        <f>IFERROR(_xll.qlIndexFixing(Index1Y,$H27,TRUE,_xll.ohTrigger(RecalcTrigger,Trigger1Y)),NA())</f>
        <v>9.9473376511154104E-3</v>
      </c>
      <c r="N27" s="181">
        <f>IFERROR(_xll.qlIndexFixing(ONIndex1M,I27,TRUE,_xll.ohTrigger(RecalcTrigger,Trigger1M)),NA())</f>
        <v>5.1832195133387033E-3</v>
      </c>
      <c r="O27" s="44">
        <f>IFERROR(_xll.qlIndexFixing(ONIndex3M,I27,TRUE,_xll.ohTrigger(RecalcTrigger,Trigger3M)),NA())</f>
        <v>5.7535410706847463E-3</v>
      </c>
      <c r="P27" s="44">
        <f>IFERROR(_xll.qlIndexFixing(ONIndex6M,I27,TRUE,_xll.ohTrigger(RecalcTrigger,Trigger6M)),NA())</f>
        <v>7.466531704448295E-3</v>
      </c>
      <c r="Q27" s="182">
        <f>IFERROR(_xll.qlIndexFixing(ONIndex1Y,I27,TRUE,_xll.ohTrigger(RecalcTrigger,Trigger1Y)),NA())</f>
        <v>1.0802099546369423E-2</v>
      </c>
    </row>
    <row r="28" spans="2:17" x14ac:dyDescent="0.2">
      <c r="B28" s="39" t="s">
        <v>17</v>
      </c>
      <c r="D28" s="42">
        <f>_xll.qlCalendarAdvance(Calendar,$D27,B28,"f",FALSE)</f>
        <v>42310</v>
      </c>
      <c r="E28" s="176">
        <f>_xll.qlInterestRateIndexValueDate(IndexON,D28)</f>
        <v>42310</v>
      </c>
      <c r="F28" s="192">
        <f>IFERROR(_xll.qlIndexFixing(IndexON,D28,TRUE,_xll.ohTrigger(RecalcTrigger,TriggerON)),NA())</f>
        <v>4.5859424919614256E-3</v>
      </c>
      <c r="H28" s="42">
        <f>_xll.qlCalendarAdvance(Calendar,$H27,B28,"f",FALSE)</f>
        <v>42310</v>
      </c>
      <c r="I28" s="176">
        <f>_xll.qlInterestRateIndexValueDate(Index1M,$H28)</f>
        <v>42310</v>
      </c>
      <c r="J28" s="181">
        <f>IFERROR(_xll.qlIndexFixing(Index1M,$H28,TRUE,_xll.ohTrigger(RecalcTrigger,Trigger1M)),NA())</f>
        <v>5.2750419884673629E-3</v>
      </c>
      <c r="K28" s="44">
        <f>IFERROR(_xll.qlIndexFixing(Index3M,H28,TRUE,_xll.ohTrigger(RecalcTrigger,Trigger3M)),NA())</f>
        <v>5.9502455644720063E-3</v>
      </c>
      <c r="L28" s="44">
        <f>IFERROR(_xll.qlIndexFixing(Index6M,$H28,TRUE,_xll.ohTrigger(RecalcTrigger,Trigger6M)),NA())</f>
        <v>7.5597250848328671E-3</v>
      </c>
      <c r="M28" s="182">
        <f>IFERROR(_xll.qlIndexFixing(Index1Y,$H28,TRUE,_xll.ohTrigger(RecalcTrigger,Trigger1Y)),NA())</f>
        <v>9.9348529691766219E-3</v>
      </c>
      <c r="N28" s="181">
        <f>IFERROR(_xll.qlIndexFixing(ONIndex1M,I28,TRUE,_xll.ohTrigger(RecalcTrigger,Trigger1M)),NA())</f>
        <v>5.1982108108261649E-3</v>
      </c>
      <c r="O28" s="44">
        <f>IFERROR(_xll.qlIndexFixing(ONIndex3M,I28,TRUE,_xll.ohTrigger(RecalcTrigger,Trigger3M)),NA())</f>
        <v>5.7673028511118218E-3</v>
      </c>
      <c r="P28" s="44">
        <f>IFERROR(_xll.qlIndexFixing(ONIndex6M,I28,TRUE,_xll.ohTrigger(RecalcTrigger,Trigger6M)),NA())</f>
        <v>7.4601952894437495E-3</v>
      </c>
      <c r="Q28" s="182">
        <f>IFERROR(_xll.qlIndexFixing(ONIndex1Y,I28,TRUE,_xll.ohTrigger(RecalcTrigger,Trigger1Y)),NA())</f>
        <v>1.0785581228998087E-2</v>
      </c>
    </row>
    <row r="29" spans="2:17" x14ac:dyDescent="0.2">
      <c r="B29" s="39" t="s">
        <v>17</v>
      </c>
      <c r="D29" s="42">
        <f>_xll.qlCalendarAdvance(Calendar,$D28,B29,"f",FALSE)</f>
        <v>42311</v>
      </c>
      <c r="E29" s="176">
        <f>_xll.qlInterestRateIndexValueDate(IndexON,D29)</f>
        <v>42311</v>
      </c>
      <c r="F29" s="192">
        <f>IFERROR(_xll.qlIndexFixing(IndexON,D29,TRUE,_xll.ohTrigger(RecalcTrigger,TriggerON)),NA())</f>
        <v>4.587742660585592E-3</v>
      </c>
      <c r="H29" s="42">
        <f>_xll.qlCalendarAdvance(Calendar,$H28,B29,"f",FALSE)</f>
        <v>42311</v>
      </c>
      <c r="I29" s="176">
        <f>_xll.qlInterestRateIndexValueDate(Index1M,$H29)</f>
        <v>42311</v>
      </c>
      <c r="J29" s="181">
        <f>IFERROR(_xll.qlIndexFixing(Index1M,$H29,TRUE,_xll.ohTrigger(RecalcTrigger,Trigger1M)),NA())</f>
        <v>5.2791920468505307E-3</v>
      </c>
      <c r="K29" s="44">
        <f>IFERROR(_xll.qlIndexFixing(Index3M,H29,TRUE,_xll.ohTrigger(RecalcTrigger,Trigger3M)),NA())</f>
        <v>5.9529241076291123E-3</v>
      </c>
      <c r="L29" s="44">
        <f>IFERROR(_xll.qlIndexFixing(Index6M,$H29,TRUE,_xll.ohTrigger(RecalcTrigger,Trigger6M)),NA())</f>
        <v>7.5601174314226778E-3</v>
      </c>
      <c r="M29" s="182">
        <f>IFERROR(_xll.qlIndexFixing(Index1Y,$H29,TRUE,_xll.ohTrigger(RecalcTrigger,Trigger1Y)),NA())</f>
        <v>9.9317101309246581E-3</v>
      </c>
      <c r="N29" s="181">
        <f>IFERROR(_xll.qlIndexFixing(ONIndex1M,I29,TRUE,_xll.ohTrigger(RecalcTrigger,Trigger1M)),NA())</f>
        <v>5.205393217248E-3</v>
      </c>
      <c r="O29" s="44">
        <f>IFERROR(_xll.qlIndexFixing(ONIndex3M,I29,TRUE,_xll.ohTrigger(RecalcTrigger,Trigger3M)),NA())</f>
        <v>5.7741353142815033E-3</v>
      </c>
      <c r="P29" s="44">
        <f>IFERROR(_xll.qlIndexFixing(ONIndex6M,I29,TRUE,_xll.ohTrigger(RecalcTrigger,Trigger6M)),NA())</f>
        <v>7.4575283032096706E-3</v>
      </c>
      <c r="Q29" s="182">
        <f>IFERROR(_xll.qlIndexFixing(ONIndex1Y,I29,TRUE,_xll.ohTrigger(RecalcTrigger,Trigger1Y)),NA())</f>
        <v>1.0777929324389257E-2</v>
      </c>
    </row>
    <row r="30" spans="2:17" x14ac:dyDescent="0.2">
      <c r="B30" s="39" t="s">
        <v>17</v>
      </c>
      <c r="D30" s="42">
        <f>_xll.qlCalendarAdvance(Calendar,$D29,B30,"f",FALSE)</f>
        <v>42312</v>
      </c>
      <c r="E30" s="176">
        <f>_xll.qlInterestRateIndexValueDate(IndexON,D30)</f>
        <v>42312</v>
      </c>
      <c r="F30" s="192">
        <f>IFERROR(_xll.qlIndexFixing(IndexON,D30,TRUE,_xll.ohTrigger(RecalcTrigger,TriggerON)),NA())</f>
        <v>4.5896876787698826E-3</v>
      </c>
      <c r="H30" s="42">
        <f>_xll.qlCalendarAdvance(Calendar,$H29,B30,"f",FALSE)</f>
        <v>42312</v>
      </c>
      <c r="I30" s="176">
        <f>_xll.qlInterestRateIndexValueDate(Index1M,$H30)</f>
        <v>42312</v>
      </c>
      <c r="J30" s="181">
        <f>IFERROR(_xll.qlIndexFixing(Index1M,$H30,TRUE,_xll.ohTrigger(RecalcTrigger,Trigger1M)),NA())</f>
        <v>5.2831426977352214E-3</v>
      </c>
      <c r="K30" s="44">
        <f>IFERROR(_xll.qlIndexFixing(Index3M,H30,TRUE,_xll.ohTrigger(RecalcTrigger,Trigger3M)),NA())</f>
        <v>5.9555552583225087E-3</v>
      </c>
      <c r="L30" s="44">
        <f>IFERROR(_xll.qlIndexFixing(Index6M,$H30,TRUE,_xll.ohTrigger(RecalcTrigger,Trigger6M)),NA())</f>
        <v>7.5627897558884936E-3</v>
      </c>
      <c r="M30" s="182">
        <f>IFERROR(_xll.qlIndexFixing(Index1Y,$H30,TRUE,_xll.ohTrigger(RecalcTrigger,Trigger1Y)),NA())</f>
        <v>9.9296812740283426E-3</v>
      </c>
      <c r="N30" s="181">
        <f>IFERROR(_xll.qlIndexFixing(ONIndex1M,I30,TRUE,_xll.ohTrigger(RecalcTrigger,Trigger1M)),NA())</f>
        <v>5.2123655972580174E-3</v>
      </c>
      <c r="O30" s="44">
        <f>IFERROR(_xll.qlIndexFixing(ONIndex3M,I30,TRUE,_xll.ohTrigger(RecalcTrigger,Trigger3M)),NA())</f>
        <v>5.7809115137452682E-3</v>
      </c>
      <c r="P30" s="44">
        <f>IFERROR(_xll.qlIndexFixing(ONIndex6M,I30,TRUE,_xll.ohTrigger(RecalcTrigger,Trigger6M)),NA())</f>
        <v>7.4551162300595664E-3</v>
      </c>
      <c r="Q30" s="182">
        <f>IFERROR(_xll.qlIndexFixing(ONIndex1Y,I30,TRUE,_xll.ohTrigger(RecalcTrigger,Trigger1Y)),NA())</f>
        <v>1.0770545871159332E-2</v>
      </c>
    </row>
    <row r="31" spans="2:17" x14ac:dyDescent="0.2">
      <c r="B31" s="39" t="s">
        <v>17</v>
      </c>
      <c r="D31" s="42">
        <f>_xll.qlCalendarAdvance(Calendar,$D30,B31,"f",FALSE)</f>
        <v>42313</v>
      </c>
      <c r="E31" s="176">
        <f>_xll.qlInterestRateIndexValueDate(IndexON,D31)</f>
        <v>42313</v>
      </c>
      <c r="F31" s="192">
        <f>IFERROR(_xll.qlIndexFixing(IndexON,D31,TRUE,_xll.ohTrigger(RecalcTrigger,TriggerON)),NA())</f>
        <v>4.5917775465953437E-3</v>
      </c>
      <c r="H31" s="42">
        <f>_xll.qlCalendarAdvance(Calendar,$H30,B31,"f",FALSE)</f>
        <v>42313</v>
      </c>
      <c r="I31" s="176">
        <f>_xll.qlInterestRateIndexValueDate(Index1M,$H31)</f>
        <v>42313</v>
      </c>
      <c r="J31" s="181">
        <f>IFERROR(_xll.qlIndexFixing(Index1M,$H31,TRUE,_xll.ohTrigger(RecalcTrigger,Trigger1M)),NA())</f>
        <v>5.2895138844745795E-3</v>
      </c>
      <c r="K31" s="44">
        <f>IFERROR(_xll.qlIndexFixing(Index3M,H31,TRUE,_xll.ohTrigger(RecalcTrigger,Trigger3M)),NA())</f>
        <v>5.9581407670637682E-3</v>
      </c>
      <c r="L31" s="44">
        <f>IFERROR(_xll.qlIndexFixing(Index6M,$H31,TRUE,_xll.ohTrigger(RecalcTrigger,Trigger6M)),NA())</f>
        <v>7.565538024409694E-3</v>
      </c>
      <c r="M31" s="182">
        <f>IFERROR(_xll.qlIndexFixing(Index1Y,$H31,TRUE,_xll.ohTrigger(RecalcTrigger,Trigger1Y)),NA())</f>
        <v>9.9348611672572338E-3</v>
      </c>
      <c r="N31" s="181">
        <f>IFERROR(_xll.qlIndexFixing(ONIndex1M,I31,TRUE,_xll.ohTrigger(RecalcTrigger,Trigger1M)),NA())</f>
        <v>5.2191279509372634E-3</v>
      </c>
      <c r="O31" s="44">
        <f>IFERROR(_xll.qlIndexFixing(ONIndex3M,I31,TRUE,_xll.ohTrigger(RecalcTrigger,Trigger3M)),NA())</f>
        <v>5.7876314496652093E-3</v>
      </c>
      <c r="P31" s="44">
        <f>IFERROR(_xll.qlIndexFixing(ONIndex6M,I31,TRUE,_xll.ohTrigger(RecalcTrigger,Trigger6M)),NA())</f>
        <v>7.4529590699934367E-3</v>
      </c>
      <c r="Q31" s="182">
        <f>IFERROR(_xll.qlIndexFixing(ONIndex1Y,I31,TRUE,_xll.ohTrigger(RecalcTrigger,Trigger1Y)),NA())</f>
        <v>1.0763430869227264E-2</v>
      </c>
    </row>
    <row r="32" spans="2:17" x14ac:dyDescent="0.2">
      <c r="B32" s="39" t="s">
        <v>17</v>
      </c>
      <c r="D32" s="42">
        <f>_xll.qlCalendarAdvance(Calendar,$D31,B32,"f",FALSE)</f>
        <v>42314</v>
      </c>
      <c r="E32" s="176">
        <f>_xll.qlInterestRateIndexValueDate(IndexON,D32)</f>
        <v>42314</v>
      </c>
      <c r="F32" s="192">
        <f>IFERROR(_xll.qlIndexFixing(IndexON,D32,TRUE,_xll.ohTrigger(RecalcTrigger,TriggerON)),NA())</f>
        <v>4.5964979971509692E-3</v>
      </c>
      <c r="H32" s="42">
        <f>_xll.qlCalendarAdvance(Calendar,$H31,B32,"f",FALSE)</f>
        <v>42314</v>
      </c>
      <c r="I32" s="176">
        <f>_xll.qlInterestRateIndexValueDate(Index1M,$H32)</f>
        <v>42314</v>
      </c>
      <c r="J32" s="181">
        <f>IFERROR(_xll.qlIndexFixing(Index1M,$H32,TRUE,_xll.ohTrigger(RecalcTrigger,Trigger1M)),NA())</f>
        <v>5.2917087324179067E-3</v>
      </c>
      <c r="K32" s="44">
        <f>IFERROR(_xll.qlIndexFixing(Index3M,H32,TRUE,_xll.ohTrigger(RecalcTrigger,Trigger3M)),NA())</f>
        <v>5.9622520458989456E-3</v>
      </c>
      <c r="L32" s="44">
        <f>IFERROR(_xll.qlIndexFixing(Index6M,$H32,TRUE,_xll.ohTrigger(RecalcTrigger,Trigger6M)),NA())</f>
        <v>7.5683583047365163E-3</v>
      </c>
      <c r="M32" s="182">
        <f>IFERROR(_xll.qlIndexFixing(Index1Y,$H32,TRUE,_xll.ohTrigger(RecalcTrigger,Trigger1Y)),NA())</f>
        <v>9.9323105917115684E-3</v>
      </c>
      <c r="N32" s="181">
        <f>IFERROR(_xll.qlIndexFixing(ONIndex1M,I32,TRUE,_xll.ohTrigger(RecalcTrigger,Trigger1M)),NA())</f>
        <v>5.2320275661891609E-3</v>
      </c>
      <c r="O32" s="44">
        <f>IFERROR(_xll.qlIndexFixing(ONIndex3M,I32,TRUE,_xll.ohTrigger(RecalcTrigger,Trigger3M)),NA())</f>
        <v>5.8009759688537619E-3</v>
      </c>
      <c r="P32" s="44">
        <f>IFERROR(_xll.qlIndexFixing(ONIndex6M,I32,TRUE,_xll.ohTrigger(RecalcTrigger,Trigger6M)),NA())</f>
        <v>7.4496465023695304E-3</v>
      </c>
      <c r="Q32" s="182">
        <f>IFERROR(_xll.qlIndexFixing(ONIndex1Y,I32,TRUE,_xll.ohTrigger(RecalcTrigger,Trigger1Y)),NA())</f>
        <v>1.0750412321557009E-2</v>
      </c>
    </row>
    <row r="33" spans="2:17" x14ac:dyDescent="0.2">
      <c r="B33" s="39" t="s">
        <v>17</v>
      </c>
      <c r="D33" s="42">
        <f>_xll.qlCalendarAdvance(Calendar,$D32,B33,"f",FALSE)</f>
        <v>42317</v>
      </c>
      <c r="E33" s="176">
        <f>_xll.qlInterestRateIndexValueDate(IndexON,D33)</f>
        <v>42317</v>
      </c>
      <c r="F33" s="192">
        <f>IFERROR(_xll.qlIndexFixing(IndexON,D33,TRUE,_xll.ohTrigger(RecalcTrigger,TriggerON)),NA())</f>
        <v>4.601585513336337E-3</v>
      </c>
      <c r="H33" s="42">
        <f>_xll.qlCalendarAdvance(Calendar,$H32,B33,"f",FALSE)</f>
        <v>42317</v>
      </c>
      <c r="I33" s="176">
        <f>_xll.qlInterestRateIndexValueDate(Index1M,$H33)</f>
        <v>42317</v>
      </c>
      <c r="J33" s="181">
        <f>IFERROR(_xll.qlIndexFixing(Index1M,$H33,TRUE,_xll.ohTrigger(RecalcTrigger,Trigger1M)),NA())</f>
        <v>5.3000297340290992E-3</v>
      </c>
      <c r="K33" s="44">
        <f>IFERROR(_xll.qlIndexFixing(Index3M,H33,TRUE,_xll.ohTrigger(RecalcTrigger,Trigger3M)),NA())</f>
        <v>5.9680613929370624E-3</v>
      </c>
      <c r="L33" s="44">
        <f>IFERROR(_xll.qlIndexFixing(Index6M,$H33,TRUE,_xll.ohTrigger(RecalcTrigger,Trigger6M)),NA())</f>
        <v>7.5772118938304154E-3</v>
      </c>
      <c r="M33" s="182">
        <f>IFERROR(_xll.qlIndexFixing(Index1Y,$H33,TRUE,_xll.ohTrigger(RecalcTrigger,Trigger1Y)),NA())</f>
        <v>9.9344521579127834E-3</v>
      </c>
      <c r="N33" s="181">
        <f>IFERROR(_xll.qlIndexFixing(ONIndex1M,I33,TRUE,_xll.ohTrigger(RecalcTrigger,Trigger1M)),NA())</f>
        <v>5.2440771019413024E-3</v>
      </c>
      <c r="O33" s="44">
        <f>IFERROR(_xll.qlIndexFixing(ONIndex3M,I33,TRUE,_xll.ohTrigger(RecalcTrigger,Trigger3M)),NA())</f>
        <v>5.8139485566910398E-3</v>
      </c>
      <c r="P33" s="44">
        <f>IFERROR(_xll.qlIndexFixing(ONIndex6M,I33,TRUE,_xll.ohTrigger(RecalcTrigger,Trigger6M)),NA())</f>
        <v>7.4468795609738958E-3</v>
      </c>
      <c r="Q33" s="182">
        <f>IFERROR(_xll.qlIndexFixing(ONIndex1Y,I33,TRUE,_xll.ohTrigger(RecalcTrigger,Trigger1Y)),NA())</f>
        <v>1.0737655375044897E-2</v>
      </c>
    </row>
    <row r="34" spans="2:17" x14ac:dyDescent="0.2">
      <c r="B34" s="39" t="s">
        <v>17</v>
      </c>
      <c r="D34" s="42">
        <f>_xll.qlCalendarAdvance(Calendar,$D33,B34,"f",FALSE)</f>
        <v>42318</v>
      </c>
      <c r="E34" s="176">
        <f>_xll.qlInterestRateIndexValueDate(IndexON,D34)</f>
        <v>42318</v>
      </c>
      <c r="F34" s="192">
        <f>IFERROR(_xll.qlIndexFixing(IndexON,D34,TRUE,_xll.ohTrigger(RecalcTrigger,TriggerON)),NA())</f>
        <v>4.6043996289624189E-3</v>
      </c>
      <c r="H34" s="42">
        <f>_xll.qlCalendarAdvance(Calendar,$H33,B34,"f",FALSE)</f>
        <v>42318</v>
      </c>
      <c r="I34" s="176">
        <f>_xll.qlInterestRateIndexValueDate(Index1M,$H34)</f>
        <v>42318</v>
      </c>
      <c r="J34" s="181">
        <f>IFERROR(_xll.qlIndexFixing(Index1M,$H34,TRUE,_xll.ohTrigger(RecalcTrigger,Trigger1M)),NA())</f>
        <v>5.3028588767189602E-3</v>
      </c>
      <c r="K34" s="44">
        <f>IFERROR(_xll.qlIndexFixing(Index3M,H34,TRUE,_xll.ohTrigger(RecalcTrigger,Trigger3M)),NA())</f>
        <v>5.9704449497911755E-3</v>
      </c>
      <c r="L34" s="44">
        <f>IFERROR(_xll.qlIndexFixing(Index6M,$H34,TRUE,_xll.ohTrigger(RecalcTrigger,Trigger6M)),NA())</f>
        <v>7.5802808985788277E-3</v>
      </c>
      <c r="M34" s="182">
        <f>IFERROR(_xll.qlIndexFixing(Index1Y,$H34,TRUE,_xll.ohTrigger(RecalcTrigger,Trigger1Y)),NA())</f>
        <v>9.9380304979808289E-3</v>
      </c>
      <c r="N34" s="181">
        <f>IFERROR(_xll.qlIndexFixing(ONIndex1M,I34,TRUE,_xll.ohTrigger(RecalcTrigger,Trigger1M)),NA())</f>
        <v>5.2497893237235527E-3</v>
      </c>
      <c r="O34" s="44">
        <f>IFERROR(_xll.qlIndexFixing(ONIndex3M,I34,TRUE,_xll.ohTrigger(RecalcTrigger,Trigger3M)),NA())</f>
        <v>5.8203871742434909E-3</v>
      </c>
      <c r="P34" s="44">
        <f>IFERROR(_xll.qlIndexFixing(ONIndex6M,I34,TRUE,_xll.ohTrigger(RecalcTrigger,Trigger6M)),NA())</f>
        <v>7.4459969664897319E-3</v>
      </c>
      <c r="Q34" s="182">
        <f>IFERROR(_xll.qlIndexFixing(ONIndex1Y,I34,TRUE,_xll.ohTrigger(RecalcTrigger,Trigger1Y)),NA())</f>
        <v>1.0731882629764211E-2</v>
      </c>
    </row>
    <row r="35" spans="2:17" x14ac:dyDescent="0.2">
      <c r="B35" s="39" t="s">
        <v>17</v>
      </c>
      <c r="D35" s="42">
        <f>_xll.qlCalendarAdvance(Calendar,$D34,B35,"f",FALSE)</f>
        <v>42319</v>
      </c>
      <c r="E35" s="176">
        <f>_xll.qlInterestRateIndexValueDate(IndexON,D35)</f>
        <v>42319</v>
      </c>
      <c r="F35" s="192">
        <f>IFERROR(_xll.qlIndexFixing(IndexON,D35,TRUE,_xll.ohTrigger(RecalcTrigger,TriggerON)),NA())</f>
        <v>4.607358594148625E-3</v>
      </c>
      <c r="H35" s="42">
        <f>_xll.qlCalendarAdvance(Calendar,$H34,B35,"f",FALSE)</f>
        <v>42319</v>
      </c>
      <c r="I35" s="176">
        <f>_xll.qlInterestRateIndexValueDate(Index1M,$H35)</f>
        <v>42319</v>
      </c>
      <c r="J35" s="181">
        <f>IFERROR(_xll.qlIndexFixing(Index1M,$H35,TRUE,_xll.ohTrigger(RecalcTrigger,Trigger1M)),NA())</f>
        <v>5.3055135909603202E-3</v>
      </c>
      <c r="K35" s="44">
        <f>IFERROR(_xll.qlIndexFixing(Index3M,H35,TRUE,_xll.ohTrigger(RecalcTrigger,Trigger3M)),NA())</f>
        <v>5.9727933678832669E-3</v>
      </c>
      <c r="L35" s="44">
        <f>IFERROR(_xll.qlIndexFixing(Index6M,$H35,TRUE,_xll.ohTrigger(RecalcTrigger,Trigger6M)),NA())</f>
        <v>7.5834022536462459E-3</v>
      </c>
      <c r="M35" s="182">
        <f>IFERROR(_xll.qlIndexFixing(Index1Y,$H35,TRUE,_xll.ohTrigger(RecalcTrigger,Trigger1Y)),NA())</f>
        <v>9.942363945026499E-3</v>
      </c>
      <c r="N35" s="181">
        <f>IFERROR(_xll.qlIndexFixing(ONIndex1M,I35,TRUE,_xll.ohTrigger(RecalcTrigger,Trigger1M)),NA())</f>
        <v>5.255291519012939E-3</v>
      </c>
      <c r="O35" s="44">
        <f>IFERROR(_xll.qlIndexFixing(ONIndex3M,I35,TRUE,_xll.ohTrigger(RecalcTrigger,Trigger3M)),NA())</f>
        <v>5.8267695281710719E-3</v>
      </c>
      <c r="P35" s="44">
        <f>IFERROR(_xll.qlIndexFixing(ONIndex6M,I35,TRUE,_xll.ohTrigger(RecalcTrigger,Trigger6M)),NA())</f>
        <v>7.4453692850895425E-3</v>
      </c>
      <c r="Q35" s="182">
        <f>IFERROR(_xll.qlIndexFixing(ONIndex1Y,I35,TRUE,_xll.ohTrigger(RecalcTrigger,Trigger1Y)),NA())</f>
        <v>1.0726378335781384E-2</v>
      </c>
    </row>
    <row r="36" spans="2:17" x14ac:dyDescent="0.2">
      <c r="B36" s="39" t="s">
        <v>17</v>
      </c>
      <c r="D36" s="42">
        <f>_xll.qlCalendarAdvance(Calendar,$D35,B36,"f",FALSE)</f>
        <v>42320</v>
      </c>
      <c r="E36" s="176">
        <f>_xll.qlInterestRateIndexValueDate(IndexON,D36)</f>
        <v>42320</v>
      </c>
      <c r="F36" s="192">
        <f>IFERROR(_xll.qlIndexFixing(IndexON,D36,TRUE,_xll.ohTrigger(RecalcTrigger,TriggerON)),NA())</f>
        <v>4.6104624088949553E-3</v>
      </c>
      <c r="H36" s="42">
        <f>_xll.qlCalendarAdvance(Calendar,$H35,B36,"f",FALSE)</f>
        <v>42320</v>
      </c>
      <c r="I36" s="176">
        <f>_xll.qlInterestRateIndexValueDate(Index1M,$H36)</f>
        <v>42320</v>
      </c>
      <c r="J36" s="181">
        <f>IFERROR(_xll.qlIndexFixing(Index1M,$H36,TRUE,_xll.ohTrigger(RecalcTrigger,Trigger1M)),NA())</f>
        <v>5.3095289710338583E-3</v>
      </c>
      <c r="K36" s="44">
        <f>IFERROR(_xll.qlIndexFixing(Index3M,H36,TRUE,_xll.ohTrigger(RecalcTrigger,Trigger3M)),NA())</f>
        <v>5.9751083977627904E-3</v>
      </c>
      <c r="L36" s="44">
        <f>IFERROR(_xll.qlIndexFixing(Index6M,$H36,TRUE,_xll.ohTrigger(RecalcTrigger,Trigger6M)),NA())</f>
        <v>7.5865720266804857E-3</v>
      </c>
      <c r="M36" s="182">
        <f>IFERROR(_xll.qlIndexFixing(Index1Y,$H36,TRUE,_xll.ohTrigger(RecalcTrigger,Trigger1Y)),NA())</f>
        <v>9.9640914484906418E-3</v>
      </c>
      <c r="N36" s="181">
        <f>IFERROR(_xll.qlIndexFixing(ONIndex1M,I36,TRUE,_xll.ohTrigger(RecalcTrigger,Trigger1M)),NA())</f>
        <v>5.260583687971554E-3</v>
      </c>
      <c r="O36" s="44">
        <f>IFERROR(_xll.qlIndexFixing(ONIndex3M,I36,TRUE,_xll.ohTrigger(RecalcTrigger,Trigger3M)),NA())</f>
        <v>5.8330956184737826E-3</v>
      </c>
      <c r="P36" s="44">
        <f>IFERROR(_xll.qlIndexFixing(ONIndex6M,I36,TRUE,_xll.ohTrigger(RecalcTrigger,Trigger6M)),NA())</f>
        <v>7.4449965167733279E-3</v>
      </c>
      <c r="Q36" s="182">
        <f>IFERROR(_xll.qlIndexFixing(ONIndex1Y,I36,TRUE,_xll.ohTrigger(RecalcTrigger,Trigger1Y)),NA())</f>
        <v>1.0721142493015368E-2</v>
      </c>
    </row>
    <row r="37" spans="2:17" x14ac:dyDescent="0.2">
      <c r="B37" s="39" t="s">
        <v>17</v>
      </c>
      <c r="D37" s="42">
        <f>_xll.qlCalendarAdvance(Calendar,$D36,B37,"f",FALSE)</f>
        <v>42321</v>
      </c>
      <c r="E37" s="176">
        <f>_xll.qlInterestRateIndexValueDate(IndexON,D37)</f>
        <v>42321</v>
      </c>
      <c r="F37" s="192">
        <f>IFERROR(_xll.qlIndexFixing(IndexON,D37,TRUE,_xll.ohTrigger(RecalcTrigger,TriggerON)),NA())</f>
        <v>4.617211276419046E-3</v>
      </c>
      <c r="H37" s="42">
        <f>_xll.qlCalendarAdvance(Calendar,$H36,B37,"f",FALSE)</f>
        <v>42321</v>
      </c>
      <c r="I37" s="176">
        <f>_xll.qlInterestRateIndexValueDate(Index1M,$H37)</f>
        <v>42321</v>
      </c>
      <c r="J37" s="181">
        <f>IFERROR(_xll.qlIndexFixing(Index1M,$H37,TRUE,_xll.ohTrigger(RecalcTrigger,Trigger1M)),NA())</f>
        <v>5.3110313055871128E-3</v>
      </c>
      <c r="K37" s="44">
        <f>IFERROR(_xll.qlIndexFixing(Index3M,H37,TRUE,_xll.ohTrigger(RecalcTrigger,Trigger3M)),NA())</f>
        <v>5.9790931623031904E-3</v>
      </c>
      <c r="L37" s="44">
        <f>IFERROR(_xll.qlIndexFixing(Index6M,$H37,TRUE,_xll.ohTrigger(RecalcTrigger,Trigger6M)),NA())</f>
        <v>7.589786285306206E-3</v>
      </c>
      <c r="M37" s="182">
        <f>IFERROR(_xll.qlIndexFixing(Index1Y,$H37,TRUE,_xll.ohTrigger(RecalcTrigger,Trigger1Y)),NA())</f>
        <v>9.9617360331009062E-3</v>
      </c>
      <c r="N37" s="181">
        <f>IFERROR(_xll.qlIndexFixing(ONIndex1M,I37,TRUE,_xll.ohTrigger(RecalcTrigger,Trigger1M)),NA())</f>
        <v>5.2705440416038014E-3</v>
      </c>
      <c r="O37" s="44">
        <f>IFERROR(_xll.qlIndexFixing(ONIndex3M,I37,TRUE,_xll.ohTrigger(RecalcTrigger,Trigger3M)),NA())</f>
        <v>5.845653871896876E-3</v>
      </c>
      <c r="P37" s="44">
        <f>IFERROR(_xll.qlIndexFixing(ONIndex6M,I37,TRUE,_xll.ohTrigger(RecalcTrigger,Trigger6M)),NA())</f>
        <v>7.4452525531857709E-3</v>
      </c>
      <c r="Q37" s="182">
        <f>IFERROR(_xll.qlIndexFixing(ONIndex1Y,I37,TRUE,_xll.ohTrigger(RecalcTrigger,Trigger1Y)),NA())</f>
        <v>1.0711879997758283E-2</v>
      </c>
    </row>
    <row r="38" spans="2:17" x14ac:dyDescent="0.2">
      <c r="B38" s="39" t="s">
        <v>17</v>
      </c>
      <c r="D38" s="42">
        <f>_xll.qlCalendarAdvance(Calendar,$D37,B38,"f",FALSE)</f>
        <v>42324</v>
      </c>
      <c r="E38" s="176">
        <f>_xll.qlInterestRateIndexValueDate(IndexON,D38)</f>
        <v>42324</v>
      </c>
      <c r="F38" s="192">
        <f>IFERROR(_xll.qlIndexFixing(IndexON,D38,TRUE,_xll.ohTrigger(RecalcTrigger,TriggerON)),NA())</f>
        <v>4.6243261639677957E-3</v>
      </c>
      <c r="H38" s="42">
        <f>_xll.qlCalendarAdvance(Calendar,$H37,B38,"f",FALSE)</f>
        <v>42324</v>
      </c>
      <c r="I38" s="176">
        <f>_xll.qlInterestRateIndexValueDate(Index1M,$H38)</f>
        <v>42324</v>
      </c>
      <c r="J38" s="181">
        <f>IFERROR(_xll.qlIndexFixing(Index1M,$H38,TRUE,_xll.ohTrigger(RecalcTrigger,Trigger1M)),NA())</f>
        <v>5.3162956327210686E-3</v>
      </c>
      <c r="K38" s="44">
        <f>IFERROR(_xll.qlIndexFixing(Index3M,H38,TRUE,_xll.ohTrigger(RecalcTrigger,Trigger3M)),NA())</f>
        <v>5.9840696463397949E-3</v>
      </c>
      <c r="L38" s="44">
        <f>IFERROR(_xll.qlIndexFixing(Index6M,$H38,TRUE,_xll.ohTrigger(RecalcTrigger,Trigger6M)),NA())</f>
        <v>7.5996566506617777E-3</v>
      </c>
      <c r="M38" s="182">
        <f>IFERROR(_xll.qlIndexFixing(Index1Y,$H38,TRUE,_xll.ohTrigger(RecalcTrigger,Trigger1Y)),NA())</f>
        <v>9.9735636700788999E-3</v>
      </c>
      <c r="N38" s="181">
        <f>IFERROR(_xll.qlIndexFixing(ONIndex1M,I38,TRUE,_xll.ohTrigger(RecalcTrigger,Trigger1M)),NA())</f>
        <v>5.2796520991205131E-3</v>
      </c>
      <c r="O38" s="44">
        <f>IFERROR(_xll.qlIndexFixing(ONIndex3M,I38,TRUE,_xll.ohTrigger(RecalcTrigger,Trigger3M)),NA())</f>
        <v>5.857837342787553E-3</v>
      </c>
      <c r="P38" s="44">
        <f>IFERROR(_xll.qlIndexFixing(ONIndex6M,I38,TRUE,_xll.ohTrigger(RecalcTrigger,Trigger6M)),NA())</f>
        <v>7.4460545744292617E-3</v>
      </c>
      <c r="Q38" s="182">
        <f>IFERROR(_xll.qlIndexFixing(ONIndex1Y,I38,TRUE,_xll.ohTrigger(RecalcTrigger,Trigger1Y)),NA())</f>
        <v>1.0702883634524651E-2</v>
      </c>
    </row>
    <row r="39" spans="2:17" x14ac:dyDescent="0.2">
      <c r="B39" s="39" t="s">
        <v>17</v>
      </c>
      <c r="D39" s="42">
        <f>_xll.qlCalendarAdvance(Calendar,$D38,B39,"f",FALSE)</f>
        <v>42325</v>
      </c>
      <c r="E39" s="176">
        <f>_xll.qlInterestRateIndexValueDate(IndexON,D39)</f>
        <v>42325</v>
      </c>
      <c r="F39" s="192">
        <f>IFERROR(_xll.qlIndexFixing(IndexON,D39,TRUE,_xll.ohTrigger(RecalcTrigger,TriggerON)),NA())</f>
        <v>4.6281542266768394E-3</v>
      </c>
      <c r="H39" s="42">
        <f>_xll.qlCalendarAdvance(Calendar,$H38,B39,"f",FALSE)</f>
        <v>42325</v>
      </c>
      <c r="I39" s="176">
        <f>_xll.qlInterestRateIndexValueDate(Index1M,$H39)</f>
        <v>42325</v>
      </c>
      <c r="J39" s="181">
        <f>IFERROR(_xll.qlIndexFixing(Index1M,$H39,TRUE,_xll.ohTrigger(RecalcTrigger,Trigger1M)),NA())</f>
        <v>5.3179787147640267E-3</v>
      </c>
      <c r="K39" s="44">
        <f>IFERROR(_xll.qlIndexFixing(Index3M,H39,TRUE,_xll.ohTrigger(RecalcTrigger,Trigger3M)),NA())</f>
        <v>5.9862439935841278E-3</v>
      </c>
      <c r="L39" s="44">
        <f>IFERROR(_xll.qlIndexFixing(Index6M,$H39,TRUE,_xll.ohTrigger(RecalcTrigger,Trigger6M)),NA())</f>
        <v>7.6030095274636049E-3</v>
      </c>
      <c r="M39" s="182">
        <f>IFERROR(_xll.qlIndexFixing(Index1Y,$H39,TRUE,_xll.ohTrigger(RecalcTrigger,Trigger1Y)),NA())</f>
        <v>9.9813512901300565E-3</v>
      </c>
      <c r="N39" s="181">
        <f>IFERROR(_xll.qlIndexFixing(ONIndex1M,I39,TRUE,_xll.ohTrigger(RecalcTrigger,Trigger1M)),NA())</f>
        <v>5.2838941357769009E-3</v>
      </c>
      <c r="O39" s="44">
        <f>IFERROR(_xll.qlIndexFixing(ONIndex3M,I39,TRUE,_xll.ohTrigger(RecalcTrigger,Trigger3M)),NA())</f>
        <v>5.8638821147227738E-3</v>
      </c>
      <c r="P39" s="44">
        <f>IFERROR(_xll.qlIndexFixing(ONIndex6M,I39,TRUE,_xll.ohTrigger(RecalcTrigger,Trigger6M)),NA())</f>
        <v>7.4469563716139664E-3</v>
      </c>
      <c r="Q39" s="182">
        <f>IFERROR(_xll.qlIndexFixing(ONIndex1Y,I39,TRUE,_xll.ohTrigger(RecalcTrigger,Trigger1Y)),NA())</f>
        <v>1.069899004792374E-2</v>
      </c>
    </row>
    <row r="40" spans="2:17" x14ac:dyDescent="0.2">
      <c r="B40" s="39" t="s">
        <v>17</v>
      </c>
      <c r="D40" s="42">
        <f>_xll.qlCalendarAdvance(Calendar,$D39,B40,"f",FALSE)</f>
        <v>42326</v>
      </c>
      <c r="E40" s="176">
        <f>_xll.qlInterestRateIndexValueDate(IndexON,D40)</f>
        <v>42326</v>
      </c>
      <c r="F40" s="192">
        <f>IFERROR(_xll.qlIndexFixing(IndexON,D40,TRUE,_xll.ohTrigger(RecalcTrigger,TriggerON)),NA())</f>
        <v>4.6321271390270535E-3</v>
      </c>
      <c r="H40" s="42">
        <f>_xll.qlCalendarAdvance(Calendar,$H39,B40,"f",FALSE)</f>
        <v>42326</v>
      </c>
      <c r="I40" s="176">
        <f>_xll.qlInterestRateIndexValueDate(Index1M,$H40)</f>
        <v>42326</v>
      </c>
      <c r="J40" s="181">
        <f>IFERROR(_xll.qlIndexFixing(Index1M,$H40,TRUE,_xll.ohTrigger(RecalcTrigger,Trigger1M)),NA())</f>
        <v>5.3195123479406661E-3</v>
      </c>
      <c r="K40" s="44">
        <f>IFERROR(_xll.qlIndexFixing(Index3M,H40,TRUE,_xll.ohTrigger(RecalcTrigger,Trigger3M)),NA())</f>
        <v>5.988395456018313E-3</v>
      </c>
      <c r="L40" s="44">
        <f>IFERROR(_xll.qlIndexFixing(Index6M,$H40,TRUE,_xll.ohTrigger(RecalcTrigger,Trigger6M)),NA())</f>
        <v>7.6063872276417727E-3</v>
      </c>
      <c r="M40" s="182">
        <f>IFERROR(_xll.qlIndexFixing(Index1Y,$H40,TRUE,_xll.ohTrigger(RecalcTrigger,Trigger1Y)),NA())</f>
        <v>9.989535191773289E-3</v>
      </c>
      <c r="N40" s="181">
        <f>IFERROR(_xll.qlIndexFixing(ONIndex1M,I40,TRUE,_xll.ohTrigger(RecalcTrigger,Trigger1M)),NA())</f>
        <v>5.2879261458593785E-3</v>
      </c>
      <c r="O40" s="44">
        <f>IFERROR(_xll.qlIndexFixing(ONIndex3M,I40,TRUE,_xll.ohTrigger(RecalcTrigger,Trigger3M)),NA())</f>
        <v>5.8698706228710318E-3</v>
      </c>
      <c r="P40" s="44">
        <f>IFERROR(_xll.qlIndexFixing(ONIndex6M,I40,TRUE,_xll.ohTrigger(RecalcTrigger,Trigger6M)),NA())</f>
        <v>7.4481130818826458E-3</v>
      </c>
      <c r="Q40" s="182">
        <f>IFERROR(_xll.qlIndexFixing(ONIndex1Y,I40,TRUE,_xll.ohTrigger(RecalcTrigger,Trigger1Y)),NA())</f>
        <v>1.069536491253964E-2</v>
      </c>
    </row>
    <row r="41" spans="2:17" x14ac:dyDescent="0.2">
      <c r="B41" s="39" t="s">
        <v>17</v>
      </c>
      <c r="D41" s="42">
        <f>_xll.qlCalendarAdvance(Calendar,$D40,B41,"f",FALSE)</f>
        <v>42327</v>
      </c>
      <c r="E41" s="176">
        <f>_xll.qlInterestRateIndexValueDate(IndexON,D41)</f>
        <v>42327</v>
      </c>
      <c r="F41" s="192">
        <f>IFERROR(_xll.qlIndexFixing(IndexON,D41,TRUE,_xll.ohTrigger(RecalcTrigger,TriggerON)),NA())</f>
        <v>4.6362449010184381E-3</v>
      </c>
      <c r="H41" s="42">
        <f>_xll.qlCalendarAdvance(Calendar,$H40,B41,"f",FALSE)</f>
        <v>42327</v>
      </c>
      <c r="I41" s="176">
        <f>_xll.qlInterestRateIndexValueDate(Index1M,$H41)</f>
        <v>42327</v>
      </c>
      <c r="J41" s="181">
        <f>IFERROR(_xll.qlIndexFixing(Index1M,$H41,TRUE,_xll.ohTrigger(RecalcTrigger,Trigger1M)),NA())</f>
        <v>5.321543261434282E-3</v>
      </c>
      <c r="K41" s="44">
        <f>IFERROR(_xll.qlIndexFixing(Index3M,H41,TRUE,_xll.ohTrigger(RecalcTrigger,Trigger3M)),NA())</f>
        <v>5.9905257842243998E-3</v>
      </c>
      <c r="L41" s="44">
        <f>IFERROR(_xll.qlIndexFixing(Index6M,$H41,TRUE,_xll.ohTrigger(RecalcTrigger,Trigger6M)),NA())</f>
        <v>7.6097858186797759E-3</v>
      </c>
      <c r="M41" s="182">
        <f>IFERROR(_xll.qlIndexFixing(Index1Y,$H41,TRUE,_xll.ohTrigger(RecalcTrigger,Trigger1Y)),NA())</f>
        <v>1.0020202156253965E-2</v>
      </c>
      <c r="N41" s="181">
        <f>IFERROR(_xll.qlIndexFixing(ONIndex1M,I41,TRUE,_xll.ohTrigger(RecalcTrigger,Trigger1M)),NA())</f>
        <v>5.2917481296110847E-3</v>
      </c>
      <c r="O41" s="44">
        <f>IFERROR(_xll.qlIndexFixing(ONIndex3M,I41,TRUE,_xll.ohTrigger(RecalcTrigger,Trigger3M)),NA())</f>
        <v>5.8758028673944196E-3</v>
      </c>
      <c r="P41" s="44">
        <f>IFERROR(_xll.qlIndexFixing(ONIndex6M,I41,TRUE,_xll.ohTrigger(RecalcTrigger,Trigger6M)),NA())</f>
        <v>7.4495247052352997E-3</v>
      </c>
      <c r="Q41" s="182">
        <f>IFERROR(_xll.qlIndexFixing(ONIndex1Y,I41,TRUE,_xll.ohTrigger(RecalcTrigger,Trigger1Y)),NA())</f>
        <v>1.0692008228372352E-2</v>
      </c>
    </row>
    <row r="42" spans="2:17" x14ac:dyDescent="0.2">
      <c r="B42" s="39" t="s">
        <v>17</v>
      </c>
      <c r="D42" s="42">
        <f>_xll.qlCalendarAdvance(Calendar,$D41,B42,"f",FALSE)</f>
        <v>42328</v>
      </c>
      <c r="E42" s="176">
        <f>_xll.qlInterestRateIndexValueDate(IndexON,D42)</f>
        <v>42328</v>
      </c>
      <c r="F42" s="192">
        <f>IFERROR(_xll.qlIndexFixing(IndexON,D42,TRUE,_xll.ohTrigger(RecalcTrigger,TriggerON)),NA())</f>
        <v>4.6450223687296201E-3</v>
      </c>
      <c r="H42" s="42">
        <f>_xll.qlCalendarAdvance(Calendar,$H41,B42,"f",FALSE)</f>
        <v>42328</v>
      </c>
      <c r="I42" s="176">
        <f>_xll.qlInterestRateIndexValueDate(Index1M,$H42)</f>
        <v>42328</v>
      </c>
      <c r="J42" s="181">
        <f>IFERROR(_xll.qlIndexFixing(Index1M,$H42,TRUE,_xll.ohTrigger(RecalcTrigger,Trigger1M)),NA())</f>
        <v>5.3224272304895938E-3</v>
      </c>
      <c r="K42" s="44">
        <f>IFERROR(_xll.qlIndexFixing(Index3M,H42,TRUE,_xll.ohTrigger(RecalcTrigger,Trigger3M)),NA())</f>
        <v>5.9946100958034572E-3</v>
      </c>
      <c r="L42" s="44">
        <f>IFERROR(_xll.qlIndexFixing(Index6M,$H42,TRUE,_xll.ohTrigger(RecalcTrigger,Trigger6M)),NA())</f>
        <v>7.6132013680339462E-3</v>
      </c>
      <c r="M42" s="182">
        <f>IFERROR(_xll.qlIndexFixing(Index1Y,$H42,TRUE,_xll.ohTrigger(RecalcTrigger,Trigger1Y)),NA())</f>
        <v>1.0018078160698531E-2</v>
      </c>
      <c r="N42" s="181">
        <f>IFERROR(_xll.qlIndexFixing(ONIndex1M,I42,TRUE,_xll.ohTrigger(RecalcTrigger,Trigger1M)),NA())</f>
        <v>5.298768929884087E-3</v>
      </c>
      <c r="O42" s="44">
        <f>IFERROR(_xll.qlIndexFixing(ONIndex3M,I42,TRUE,_xll.ohTrigger(RecalcTrigger,Trigger3M)),NA())</f>
        <v>5.8875747768153781E-3</v>
      </c>
      <c r="P42" s="44">
        <f>IFERROR(_xll.qlIndexFixing(ONIndex6M,I42,TRUE,_xll.ohTrigger(RecalcTrigger,Trigger6M)),NA())</f>
        <v>7.4533498555462438E-3</v>
      </c>
      <c r="Q42" s="182">
        <f>IFERROR(_xll.qlIndexFixing(ONIndex1Y,I42,TRUE,_xll.ohTrigger(RecalcTrigger,Trigger1Y)),NA())</f>
        <v>1.0686502562465099E-2</v>
      </c>
    </row>
    <row r="43" spans="2:17" x14ac:dyDescent="0.2">
      <c r="B43" s="39" t="s">
        <v>17</v>
      </c>
      <c r="D43" s="42">
        <f>_xll.qlCalendarAdvance(Calendar,$D42,B43,"f",FALSE)</f>
        <v>42331</v>
      </c>
      <c r="E43" s="176">
        <f>_xll.qlInterestRateIndexValueDate(IndexON,D43)</f>
        <v>42331</v>
      </c>
      <c r="F43" s="192">
        <f>IFERROR(_xll.qlIndexFixing(IndexON,D43,TRUE,_xll.ohTrigger(RecalcTrigger,TriggerON)),NA())</f>
        <v>4.6541644450714958E-3</v>
      </c>
      <c r="H43" s="42">
        <f>_xll.qlCalendarAdvance(Calendar,$H42,B43,"f",FALSE)</f>
        <v>42331</v>
      </c>
      <c r="I43" s="176">
        <f>_xll.qlInterestRateIndexValueDate(Index1M,$H43)</f>
        <v>42331</v>
      </c>
      <c r="J43" s="181">
        <f>IFERROR(_xll.qlIndexFixing(Index1M,$H43,TRUE,_xll.ohTrigger(RecalcTrigger,Trigger1M)),NA())</f>
        <v>5.3250636801015494E-3</v>
      </c>
      <c r="K43" s="44">
        <f>IFERROR(_xll.qlIndexFixing(Index3M,H43,TRUE,_xll.ohTrigger(RecalcTrigger,Trigger3M)),NA())</f>
        <v>5.9988707665619648E-3</v>
      </c>
      <c r="L43" s="44">
        <f>IFERROR(_xll.qlIndexFixing(Index6M,$H43,TRUE,_xll.ohTrigger(RecalcTrigger,Trigger6M)),NA())</f>
        <v>7.6235104401742642E-3</v>
      </c>
      <c r="M43" s="182">
        <f>IFERROR(_xll.qlIndexFixing(Index1Y,$H43,TRUE,_xll.ohTrigger(RecalcTrigger,Trigger1Y)),NA())</f>
        <v>1.0034604654127354E-2</v>
      </c>
      <c r="N43" s="181">
        <f>IFERROR(_xll.qlIndexFixing(ONIndex1M,I43,TRUE,_xll.ohTrigger(RecalcTrigger,Trigger1M)),NA())</f>
        <v>5.3049357992840385E-3</v>
      </c>
      <c r="O43" s="44">
        <f>IFERROR(_xll.qlIndexFixing(ONIndex3M,I43,TRUE,_xll.ohTrigger(RecalcTrigger,Trigger3M)),NA())</f>
        <v>5.8989692085098522E-3</v>
      </c>
      <c r="P43" s="44">
        <f>IFERROR(_xll.qlIndexFixing(ONIndex6M,I43,TRUE,_xll.ohTrigger(RecalcTrigger,Trigger6M)),NA())</f>
        <v>7.4577203297288008E-3</v>
      </c>
      <c r="Q43" s="182">
        <f>IFERROR(_xll.qlIndexFixing(ONIndex1Y,I43,TRUE,_xll.ohTrigger(RecalcTrigger,Trigger1Y)),NA())</f>
        <v>1.0681266003628176E-2</v>
      </c>
    </row>
    <row r="44" spans="2:17" x14ac:dyDescent="0.2">
      <c r="B44" s="39" t="s">
        <v>17</v>
      </c>
      <c r="D44" s="42">
        <f>_xll.qlCalendarAdvance(Calendar,$D43,B44,"f",FALSE)</f>
        <v>42332</v>
      </c>
      <c r="E44" s="176">
        <f>_xll.qlInterestRateIndexValueDate(IndexON,D44)</f>
        <v>42332</v>
      </c>
      <c r="F44" s="192">
        <f>IFERROR(_xll.qlIndexFixing(IndexON,D44,TRUE,_xll.ohTrigger(RecalcTrigger,TriggerON)),NA())</f>
        <v>4.6590064552687327E-3</v>
      </c>
      <c r="H44" s="42">
        <f>_xll.qlCalendarAdvance(Calendar,$H43,B44,"f",FALSE)</f>
        <v>42332</v>
      </c>
      <c r="I44" s="176">
        <f>_xll.qlInterestRateIndexValueDate(Index1M,$H44)</f>
        <v>42332</v>
      </c>
      <c r="J44" s="181">
        <f>IFERROR(_xll.qlIndexFixing(Index1M,$H44,TRUE,_xll.ohTrigger(RecalcTrigger,Trigger1M)),NA())</f>
        <v>5.3257755597372336E-3</v>
      </c>
      <c r="K44" s="44">
        <f>IFERROR(_xll.qlIndexFixing(Index3M,H44,TRUE,_xll.ohTrigger(RecalcTrigger,Trigger3M)),NA())</f>
        <v>6.0009216825062488E-3</v>
      </c>
      <c r="L44" s="44">
        <f>IFERROR(_xll.qlIndexFixing(Index6M,$H44,TRUE,_xll.ohTrigger(RecalcTrigger,Trigger6M)),NA())</f>
        <v>7.626954496840312E-3</v>
      </c>
      <c r="M44" s="182">
        <f>IFERROR(_xll.qlIndexFixing(Index1Y,$H44,TRUE,_xll.ohTrigger(RecalcTrigger,Trigger1Y)),NA())</f>
        <v>1.0044089661453455E-2</v>
      </c>
      <c r="N44" s="181">
        <f>IFERROR(_xll.qlIndexFixing(ONIndex1M,I44,TRUE,_xll.ohTrigger(RecalcTrigger,Trigger1M)),NA())</f>
        <v>5.3077076504093323E-3</v>
      </c>
      <c r="O44" s="44">
        <f>IFERROR(_xll.qlIndexFixing(ONIndex3M,I44,TRUE,_xll.ohTrigger(RecalcTrigger,Trigger3M)),NA())</f>
        <v>5.9046201345847038E-3</v>
      </c>
      <c r="P44" s="44">
        <f>IFERROR(_xll.qlIndexFixing(ONIndex6M,I44,TRUE,_xll.ohTrigger(RecalcTrigger,Trigger6M)),NA())</f>
        <v>7.4604065186634205E-3</v>
      </c>
      <c r="Q44" s="182">
        <f>IFERROR(_xll.qlIndexFixing(ONIndex1Y,I44,TRUE,_xll.ohTrigger(RecalcTrigger,Trigger1Y)),NA())</f>
        <v>1.0679251575382853E-2</v>
      </c>
    </row>
    <row r="45" spans="2:17" x14ac:dyDescent="0.2">
      <c r="B45" s="39" t="s">
        <v>17</v>
      </c>
      <c r="D45" s="42">
        <f>_xll.qlCalendarAdvance(Calendar,$D44,B45,"f",FALSE)</f>
        <v>42333</v>
      </c>
      <c r="E45" s="176">
        <f>_xll.qlInterestRateIndexValueDate(IndexON,D45)</f>
        <v>42333</v>
      </c>
      <c r="F45" s="192">
        <f>IFERROR(_xll.qlIndexFixing(IndexON,D45,TRUE,_xll.ohTrigger(RecalcTrigger,TriggerON)),NA())</f>
        <v>4.6639933149450474E-3</v>
      </c>
      <c r="H45" s="42">
        <f>_xll.qlCalendarAdvance(Calendar,$H44,B45,"f",FALSE)</f>
        <v>42333</v>
      </c>
      <c r="I45" s="176">
        <f>_xll.qlInterestRateIndexValueDate(Index1M,$H45)</f>
        <v>42333</v>
      </c>
      <c r="J45" s="181">
        <f>IFERROR(_xll.qlIndexFixing(Index1M,$H45,TRUE,_xll.ohTrigger(RecalcTrigger,Trigger1M)),NA())</f>
        <v>5.3261852541658704E-3</v>
      </c>
      <c r="K45" s="44">
        <f>IFERROR(_xll.qlIndexFixing(Index3M,H45,TRUE,_xll.ohTrigger(RecalcTrigger,Trigger3M)),NA())</f>
        <v>6.0029619678010444E-3</v>
      </c>
      <c r="L45" s="44">
        <f>IFERROR(_xll.qlIndexFixing(Index6M,$H45,TRUE,_xll.ohTrigger(RecalcTrigger,Trigger6M)),NA())</f>
        <v>7.6303958487114248E-3</v>
      </c>
      <c r="M45" s="182">
        <f>IFERROR(_xll.qlIndexFixing(Index1Y,$H45,TRUE,_xll.ohTrigger(RecalcTrigger,Trigger1Y)),NA())</f>
        <v>1.0053612073472315E-2</v>
      </c>
      <c r="N45" s="181">
        <f>IFERROR(_xll.qlIndexFixing(ONIndex1M,I45,TRUE,_xll.ohTrigger(RecalcTrigger,Trigger1M)),NA())</f>
        <v>5.3102694750417623E-3</v>
      </c>
      <c r="O45" s="44">
        <f>IFERROR(_xll.qlIndexFixing(ONIndex3M,I45,TRUE,_xll.ohTrigger(RecalcTrigger,Trigger3M)),NA())</f>
        <v>5.9102147968725927E-3</v>
      </c>
      <c r="P45" s="44">
        <f>IFERROR(_xll.qlIndexFixing(ONIndex6M,I45,TRUE,_xll.ohTrigger(RecalcTrigger,Trigger6M)),NA())</f>
        <v>7.4633476207630611E-3</v>
      </c>
      <c r="Q45" s="182">
        <f>IFERROR(_xll.qlIndexFixing(ONIndex1Y,I45,TRUE,_xll.ohTrigger(RecalcTrigger,Trigger1Y)),NA())</f>
        <v>1.067750559819225E-2</v>
      </c>
    </row>
    <row r="46" spans="2:17" x14ac:dyDescent="0.2">
      <c r="B46" s="39" t="s">
        <v>17</v>
      </c>
      <c r="D46" s="42">
        <f>_xll.qlCalendarAdvance(Calendar,$D45,B46,"f",FALSE)</f>
        <v>42334</v>
      </c>
      <c r="E46" s="176">
        <f>_xll.qlInterestRateIndexValueDate(IndexON,D46)</f>
        <v>42334</v>
      </c>
      <c r="F46" s="192">
        <f>IFERROR(_xll.qlIndexFixing(IndexON,D46,TRUE,_xll.ohTrigger(RecalcTrigger,TriggerON)),NA())</f>
        <v>4.6691250243435789E-3</v>
      </c>
      <c r="H46" s="42">
        <f>_xll.qlCalendarAdvance(Calendar,$H45,B46,"f",FALSE)</f>
        <v>42334</v>
      </c>
      <c r="I46" s="176">
        <f>_xll.qlInterestRateIndexValueDate(Index1M,$H46)</f>
        <v>42334</v>
      </c>
      <c r="J46" s="181">
        <f>IFERROR(_xll.qlIndexFixing(Index1M,$H46,TRUE,_xll.ohTrigger(RecalcTrigger,Trigger1M)),NA())</f>
        <v>5.3265900556284411E-3</v>
      </c>
      <c r="K46" s="44">
        <f>IFERROR(_xll.qlIndexFixing(Index3M,H46,TRUE,_xll.ohTrigger(RecalcTrigger,Trigger3M)),NA())</f>
        <v>6.004993373054825E-3</v>
      </c>
      <c r="L46" s="44">
        <f>IFERROR(_xll.qlIndexFixing(Index6M,$H46,TRUE,_xll.ohTrigger(RecalcTrigger,Trigger6M)),NA())</f>
        <v>7.63383056308496E-3</v>
      </c>
      <c r="M46" s="182">
        <f>IFERROR(_xll.qlIndexFixing(Index1Y,$H46,TRUE,_xll.ohTrigger(RecalcTrigger,Trigger1Y)),NA())</f>
        <v>1.0085704092091715E-2</v>
      </c>
      <c r="N46" s="181">
        <f>IFERROR(_xll.qlIndexFixing(ONIndex1M,I46,TRUE,_xll.ohTrigger(RecalcTrigger,Trigger1M)),NA())</f>
        <v>5.3126212731813283E-3</v>
      </c>
      <c r="O46" s="44">
        <f>IFERROR(_xll.qlIndexFixing(ONIndex3M,I46,TRUE,_xll.ohTrigger(RecalcTrigger,Trigger3M)),NA())</f>
        <v>5.9157531955356113E-3</v>
      </c>
      <c r="P46" s="44">
        <f>IFERROR(_xll.qlIndexFixing(ONIndex6M,I46,TRUE,_xll.ohTrigger(RecalcTrigger,Trigger6M)),NA())</f>
        <v>7.4665436359466764E-3</v>
      </c>
      <c r="Q46" s="182">
        <f>IFERROR(_xll.qlIndexFixing(ONIndex1Y,I46,TRUE,_xll.ohTrigger(RecalcTrigger,Trigger1Y)),NA())</f>
        <v>1.0676028072299504E-2</v>
      </c>
    </row>
    <row r="47" spans="2:17" x14ac:dyDescent="0.2">
      <c r="B47" s="39" t="s">
        <v>17</v>
      </c>
      <c r="D47" s="42">
        <f>_xll.qlCalendarAdvance(Calendar,$D46,B47,"f",FALSE)</f>
        <v>42335</v>
      </c>
      <c r="E47" s="176">
        <f>_xll.qlInterestRateIndexValueDate(IndexON,D47)</f>
        <v>42335</v>
      </c>
      <c r="F47" s="192">
        <f>IFERROR(_xll.qlIndexFixing(IndexON,D47,TRUE,_xll.ohTrigger(RecalcTrigger,TriggerON)),NA())</f>
        <v>4.6799312788644212E-3</v>
      </c>
      <c r="H47" s="42">
        <f>_xll.qlCalendarAdvance(Calendar,$H46,B47,"f",FALSE)</f>
        <v>42335</v>
      </c>
      <c r="I47" s="176">
        <f>_xll.qlInterestRateIndexValueDate(Index1M,$H47)</f>
        <v>42335</v>
      </c>
      <c r="J47" s="181">
        <f>IFERROR(_xll.qlIndexFixing(Index1M,$H47,TRUE,_xll.ohTrigger(RecalcTrigger,Trigger1M)),NA())</f>
        <v>5.3269490456610974E-3</v>
      </c>
      <c r="K47" s="44">
        <f>IFERROR(_xll.qlIndexFixing(Index3M,H47,TRUE,_xll.ohTrigger(RecalcTrigger,Trigger3M)),NA())</f>
        <v>6.0093905393313347E-3</v>
      </c>
      <c r="L47" s="44">
        <f>IFERROR(_xll.qlIndexFixing(Index6M,$H47,TRUE,_xll.ohTrigger(RecalcTrigger,Trigger6M)),NA())</f>
        <v>7.6372547072315541E-3</v>
      </c>
      <c r="M47" s="182">
        <f>IFERROR(_xll.qlIndexFixing(Index1Y,$H47,TRUE,_xll.ohTrigger(RecalcTrigger,Trigger1Y)),NA())</f>
        <v>1.008380063484653E-2</v>
      </c>
      <c r="N47" s="181">
        <f>IFERROR(_xll.qlIndexFixing(ONIndex1M,I47,TRUE,_xll.ohTrigger(RecalcTrigger,Trigger1M)),NA())</f>
        <v>5.3167022237898829E-3</v>
      </c>
      <c r="O47" s="44">
        <f>IFERROR(_xll.qlIndexFixing(ONIndex3M,I47,TRUE,_xll.ohTrigger(RecalcTrigger,Trigger3M)),NA())</f>
        <v>5.9267386807186169E-3</v>
      </c>
      <c r="P47" s="44">
        <f>IFERROR(_xll.qlIndexFixing(ONIndex6M,I47,TRUE,_xll.ohTrigger(RecalcTrigger,Trigger6M)),NA())</f>
        <v>7.4739384119633847E-3</v>
      </c>
      <c r="Q47" s="182">
        <f>IFERROR(_xll.qlIndexFixing(ONIndex1Y,I47,TRUE,_xll.ohTrigger(RecalcTrigger,Trigger1Y)),NA())</f>
        <v>1.0674280007437755E-2</v>
      </c>
    </row>
    <row r="48" spans="2:17" x14ac:dyDescent="0.2">
      <c r="B48" s="39" t="s">
        <v>17</v>
      </c>
      <c r="D48" s="42">
        <f>_xll.qlCalendarAdvance(Calendar,$D47,B48,"f",FALSE)</f>
        <v>42338</v>
      </c>
      <c r="E48" s="176">
        <f>_xll.qlInterestRateIndexValueDate(IndexON,D48)</f>
        <v>42338</v>
      </c>
      <c r="F48" s="192">
        <f>IFERROR(_xll.qlIndexFixing(IndexON,D48,TRUE,_xll.ohTrigger(RecalcTrigger,TriggerON)),NA())</f>
        <v>4.6909756243951328E-3</v>
      </c>
      <c r="H48" s="42">
        <f>_xll.qlCalendarAdvance(Calendar,$H47,B48,"f",FALSE)</f>
        <v>42338</v>
      </c>
      <c r="I48" s="176">
        <f>_xll.qlInterestRateIndexValueDate(Index1M,$H48)</f>
        <v>42338</v>
      </c>
      <c r="J48" s="181">
        <f>IFERROR(_xll.qlIndexFixing(Index1M,$H48,TRUE,_xll.ohTrigger(RecalcTrigger,Trigger1M)),NA())</f>
        <v>5.3273148222288845E-3</v>
      </c>
      <c r="K48" s="44">
        <f>IFERROR(_xll.qlIndexFixing(Index3M,H48,TRUE,_xll.ohTrigger(RecalcTrigger,Trigger3M)),NA())</f>
        <v>6.0118224724481969E-3</v>
      </c>
      <c r="L48" s="44">
        <f>IFERROR(_xll.qlIndexFixing(Index6M,$H48,TRUE,_xll.ohTrigger(RecalcTrigger,Trigger6M)),NA())</f>
        <v>7.6499999999999251E-3</v>
      </c>
      <c r="M48" s="182">
        <f>IFERROR(_xll.qlIndexFixing(Index1Y,$H48,TRUE,_xll.ohTrigger(RecalcTrigger,Trigger1Y)),NA())</f>
        <v>1.0100000000026914E-2</v>
      </c>
      <c r="N48" s="181">
        <f>IFERROR(_xll.qlIndexFixing(ONIndex1M,I48,TRUE,_xll.ohTrigger(RecalcTrigger,Trigger1M)),NA())</f>
        <v>5.3199460357744588E-3</v>
      </c>
      <c r="O48" s="44">
        <f>IFERROR(_xll.qlIndexFixing(ONIndex3M,I48,TRUE,_xll.ohTrigger(RecalcTrigger,Trigger3M)),NA())</f>
        <v>5.9373156072506372E-3</v>
      </c>
      <c r="P48" s="44">
        <f>IFERROR(_xll.qlIndexFixing(ONIndex6M,I48,TRUE,_xll.ohTrigger(RecalcTrigger,Trigger6M)),NA())</f>
        <v>7.4817327512233245E-3</v>
      </c>
      <c r="Q48" s="182">
        <f>IFERROR(_xll.qlIndexFixing(ONIndex1Y,I48,TRUE,_xll.ohTrigger(RecalcTrigger,Trigger1Y)),NA())</f>
        <v>1.0672653510214181E-2</v>
      </c>
    </row>
    <row r="49" spans="2:17" x14ac:dyDescent="0.2">
      <c r="B49" s="39" t="s">
        <v>17</v>
      </c>
      <c r="D49" s="42">
        <f>_xll.qlCalendarAdvance(Calendar,$D48,B49,"f",FALSE)</f>
        <v>42339</v>
      </c>
      <c r="E49" s="176">
        <f>_xll.qlInterestRateIndexValueDate(IndexON,D49)</f>
        <v>42339</v>
      </c>
      <c r="F49" s="192">
        <f>IFERROR(_xll.qlIndexFixing(IndexON,D49,TRUE,_xll.ohTrigger(RecalcTrigger,TriggerON)),NA())</f>
        <v>4.6960831767339783E-3</v>
      </c>
      <c r="H49" s="42">
        <f>_xll.qlCalendarAdvance(Calendar,$H48,B49,"f",FALSE)</f>
        <v>42339</v>
      </c>
      <c r="I49" s="176">
        <f>_xll.qlInterestRateIndexValueDate(Index1M,$H49)</f>
        <v>42339</v>
      </c>
      <c r="J49" s="181">
        <f>IFERROR(_xll.qlIndexFixing(Index1M,$H49,TRUE,_xll.ohTrigger(RecalcTrigger,Trigger1M)),NA())</f>
        <v>5.3262871084714157E-3</v>
      </c>
      <c r="K49" s="44">
        <f>IFERROR(_xll.qlIndexFixing(Index3M,H49,TRUE,_xll.ohTrigger(RecalcTrigger,Trigger3M)),NA())</f>
        <v>6.0137997949746436E-3</v>
      </c>
      <c r="L49" s="44">
        <f>IFERROR(_xll.qlIndexFixing(Index6M,$H49,TRUE,_xll.ohTrigger(RecalcTrigger,Trigger6M)),NA())</f>
        <v>7.6533200736644547E-3</v>
      </c>
      <c r="M49" s="182">
        <f>IFERROR(_xll.qlIndexFixing(Index1Y,$H49,TRUE,_xll.ohTrigger(RecalcTrigger,Trigger1Y)),NA())</f>
        <v>1.0108736900293503E-2</v>
      </c>
      <c r="N49" s="181">
        <f>IFERROR(_xll.qlIndexFixing(ONIndex1M,I49,TRUE,_xll.ohTrigger(RecalcTrigger,Trigger1M)),NA())</f>
        <v>5.3213547139863149E-3</v>
      </c>
      <c r="O49" s="44">
        <f>IFERROR(_xll.qlIndexFixing(ONIndex3M,I49,TRUE,_xll.ohTrigger(RecalcTrigger,Trigger3M)),NA())</f>
        <v>5.9424014134135117E-3</v>
      </c>
      <c r="P49" s="44">
        <f>IFERROR(_xll.qlIndexFixing(ONIndex6M,I49,TRUE,_xll.ohTrigger(RecalcTrigger,Trigger6M)),NA())</f>
        <v>7.4853388708806534E-3</v>
      </c>
      <c r="Q49" s="182">
        <f>IFERROR(_xll.qlIndexFixing(ONIndex1Y,I49,TRUE,_xll.ohTrigger(RecalcTrigger,Trigger1Y)),NA())</f>
        <v>1.0671624421173531E-2</v>
      </c>
    </row>
    <row r="50" spans="2:17" x14ac:dyDescent="0.2">
      <c r="B50" s="39" t="s">
        <v>17</v>
      </c>
      <c r="D50" s="42">
        <f>_xll.qlCalendarAdvance(Calendar,$D49,B50,"f",FALSE)</f>
        <v>42340</v>
      </c>
      <c r="E50" s="176">
        <f>_xll.qlInterestRateIndexValueDate(IndexON,D50)</f>
        <v>42340</v>
      </c>
      <c r="F50" s="192">
        <f>IFERROR(_xll.qlIndexFixing(IndexON,D50,TRUE,_xll.ohTrigger(RecalcTrigger,TriggerON)),NA())</f>
        <v>4.7005871734484561E-3</v>
      </c>
      <c r="H50" s="42">
        <f>_xll.qlCalendarAdvance(Calendar,$H49,B50,"f",FALSE)</f>
        <v>42340</v>
      </c>
      <c r="I50" s="176">
        <f>_xll.qlInterestRateIndexValueDate(Index1M,$H50)</f>
        <v>42340</v>
      </c>
      <c r="J50" s="181">
        <f>IFERROR(_xll.qlIndexFixing(Index1M,$H50,TRUE,_xll.ohTrigger(RecalcTrigger,Trigger1M)),NA())</f>
        <v>5.3263589216976243E-3</v>
      </c>
      <c r="K50" s="44">
        <f>IFERROR(_xll.qlIndexFixing(Index3M,H50,TRUE,_xll.ohTrigger(RecalcTrigger,Trigger3M)),NA())</f>
        <v>6.0157794932347661E-3</v>
      </c>
      <c r="L50" s="44">
        <f>IFERROR(_xll.qlIndexFixing(Index6M,$H50,TRUE,_xll.ohTrigger(RecalcTrigger,Trigger6M)),NA())</f>
        <v>7.6566152587145657E-3</v>
      </c>
      <c r="M50" s="182">
        <f>IFERROR(_xll.qlIndexFixing(Index1Y,$H50,TRUE,_xll.ohTrigger(RecalcTrigger,Trigger1Y)),NA())</f>
        <v>1.011726870296212E-2</v>
      </c>
      <c r="N50" s="181">
        <f>IFERROR(_xll.qlIndexFixing(ONIndex1M,I50,TRUE,_xll.ohTrigger(RecalcTrigger,Trigger1M)),NA())</f>
        <v>5.3226603784850557E-3</v>
      </c>
      <c r="O50" s="44">
        <f>IFERROR(_xll.qlIndexFixing(ONIndex3M,I50,TRUE,_xll.ohTrigger(RecalcTrigger,Trigger3M)),NA())</f>
        <v>5.9472596818999079E-3</v>
      </c>
      <c r="P50" s="44">
        <f>IFERROR(_xll.qlIndexFixing(ONIndex6M,I50,TRUE,_xll.ohTrigger(RecalcTrigger,Trigger6M)),NA())</f>
        <v>7.4883354423516124E-3</v>
      </c>
      <c r="Q50" s="182">
        <f>IFERROR(_xll.qlIndexFixing(ONIndex1Y,I50,TRUE,_xll.ohTrigger(RecalcTrigger,Trigger1Y)),NA())</f>
        <v>1.0669969964441917E-2</v>
      </c>
    </row>
    <row r="51" spans="2:17" x14ac:dyDescent="0.2">
      <c r="B51" s="39" t="s">
        <v>17</v>
      </c>
      <c r="D51" s="42">
        <f>_xll.qlCalendarAdvance(Calendar,$D50,B51,"f",FALSE)</f>
        <v>42341</v>
      </c>
      <c r="E51" s="176">
        <f>_xll.qlInterestRateIndexValueDate(IndexON,D51)</f>
        <v>42341</v>
      </c>
      <c r="F51" s="192">
        <f>IFERROR(_xll.qlIndexFixing(IndexON,D51,TRUE,_xll.ohTrigger(RecalcTrigger,TriggerON)),NA())</f>
        <v>4.7044876145385661E-3</v>
      </c>
      <c r="H51" s="42">
        <f>_xll.qlCalendarAdvance(Calendar,$H50,B51,"f",FALSE)</f>
        <v>42341</v>
      </c>
      <c r="I51" s="176">
        <f>_xll.qlInterestRateIndexValueDate(Index1M,$H51)</f>
        <v>42341</v>
      </c>
      <c r="J51" s="181">
        <f>IFERROR(_xll.qlIndexFixing(Index1M,$H51,TRUE,_xll.ohTrigger(RecalcTrigger,Trigger1M)),NA())</f>
        <v>5.3263968282942289E-3</v>
      </c>
      <c r="K51" s="44">
        <f>IFERROR(_xll.qlIndexFixing(Index3M,H51,TRUE,_xll.ohTrigger(RecalcTrigger,Trigger3M)),NA())</f>
        <v>6.0177652219981287E-3</v>
      </c>
      <c r="L51" s="44">
        <f>IFERROR(_xll.qlIndexFixing(Index6M,$H51,TRUE,_xll.ohTrigger(RecalcTrigger,Trigger6M)),NA())</f>
        <v>7.6598893378667246E-3</v>
      </c>
      <c r="M51" s="182">
        <f>IFERROR(_xll.qlIndexFixing(Index1Y,$H51,TRUE,_xll.ohTrigger(RecalcTrigger,Trigger1Y)),NA())</f>
        <v>1.0145156365389672E-2</v>
      </c>
      <c r="N51" s="181">
        <f>IFERROR(_xll.qlIndexFixing(ONIndex1M,I51,TRUE,_xll.ohTrigger(RecalcTrigger,Trigger1M)),NA())</f>
        <v>5.3238630292706812E-3</v>
      </c>
      <c r="O51" s="44">
        <f>IFERROR(_xll.qlIndexFixing(ONIndex3M,I51,TRUE,_xll.ohTrigger(RecalcTrigger,Trigger3M)),NA())</f>
        <v>5.951890412709826E-3</v>
      </c>
      <c r="P51" s="44">
        <f>IFERROR(_xll.qlIndexFixing(ONIndex6M,I51,TRUE,_xll.ohTrigger(RecalcTrigger,Trigger6M)),NA())</f>
        <v>7.4907224656362015E-3</v>
      </c>
      <c r="Q51" s="182">
        <f>IFERROR(_xll.qlIndexFixing(ONIndex1Y,I51,TRUE,_xll.ohTrigger(RecalcTrigger,Trigger1Y)),NA())</f>
        <v>1.0667690140019337E-2</v>
      </c>
    </row>
    <row r="52" spans="2:17" x14ac:dyDescent="0.2">
      <c r="B52" s="39" t="s">
        <v>17</v>
      </c>
      <c r="D52" s="42">
        <f>_xll.qlCalendarAdvance(Calendar,$D51,B52,"f",FALSE)</f>
        <v>42342</v>
      </c>
      <c r="E52" s="176">
        <f>_xll.qlInterestRateIndexValueDate(IndexON,D52)</f>
        <v>42342</v>
      </c>
      <c r="F52" s="192">
        <f>IFERROR(_xll.qlIndexFixing(IndexON,D52,TRUE,_xll.ohTrigger(RecalcTrigger,TriggerON)),NA())</f>
        <v>4.7103374298074216E-3</v>
      </c>
      <c r="H52" s="42">
        <f>_xll.qlCalendarAdvance(Calendar,$H51,B52,"f",FALSE)</f>
        <v>42342</v>
      </c>
      <c r="I52" s="176">
        <f>_xll.qlInterestRateIndexValueDate(Index1M,$H52)</f>
        <v>42342</v>
      </c>
      <c r="J52" s="181">
        <f>IFERROR(_xll.qlIndexFixing(Index1M,$H52,TRUE,_xll.ohTrigger(RecalcTrigger,Trigger1M)),NA())</f>
        <v>5.3264008732576487E-3</v>
      </c>
      <c r="K52" s="44">
        <f>IFERROR(_xll.qlIndexFixing(Index3M,H52,TRUE,_xll.ohTrigger(RecalcTrigger,Trigger3M)),NA())</f>
        <v>6.0197606360378568E-3</v>
      </c>
      <c r="L52" s="44">
        <f>IFERROR(_xll.qlIndexFixing(Index6M,$H52,TRUE,_xll.ohTrigger(RecalcTrigger,Trigger6M)),NA())</f>
        <v>7.6680265689182325E-3</v>
      </c>
      <c r="M52" s="182">
        <f>IFERROR(_xll.qlIndexFixing(Index1Y,$H52,TRUE,_xll.ohTrigger(RecalcTrigger,Trigger1Y)),NA())</f>
        <v>1.0143436110012944E-2</v>
      </c>
      <c r="N52" s="181">
        <f>IFERROR(_xll.qlIndexFixing(ONIndex1M,I52,TRUE,_xll.ohTrigger(RecalcTrigger,Trigger1M)),NA())</f>
        <v>5.3260026655099777E-3</v>
      </c>
      <c r="O52" s="44">
        <f>IFERROR(_xll.qlIndexFixing(ONIndex3M,I52,TRUE,_xll.ohTrigger(RecalcTrigger,Trigger3M)),NA())</f>
        <v>5.960490748344224E-3</v>
      </c>
      <c r="P52" s="44">
        <f>IFERROR(_xll.qlIndexFixing(ONIndex6M,I52,TRUE,_xll.ohTrigger(RecalcTrigger,Trigger6M)),NA())</f>
        <v>7.4936185270757525E-3</v>
      </c>
      <c r="Q52" s="182">
        <f>IFERROR(_xll.qlIndexFixing(ONIndex1Y,I52,TRUE,_xll.ohTrigger(RecalcTrigger,Trigger1Y)),NA())</f>
        <v>1.0661357326765543E-2</v>
      </c>
    </row>
    <row r="53" spans="2:17" x14ac:dyDescent="0.2">
      <c r="B53" s="39" t="s">
        <v>17</v>
      </c>
      <c r="D53" s="42">
        <f>_xll.qlCalendarAdvance(Calendar,$D52,B53,"f",FALSE)</f>
        <v>42345</v>
      </c>
      <c r="E53" s="176">
        <f>_xll.qlInterestRateIndexValueDate(IndexON,D53)</f>
        <v>42345</v>
      </c>
      <c r="F53" s="192">
        <f>IFERROR(_xll.qlIndexFixing(IndexON,D53,TRUE,_xll.ohTrigger(RecalcTrigger,TriggerON)),NA())</f>
        <v>4.7140538211964955E-3</v>
      </c>
      <c r="H53" s="42">
        <f>_xll.qlCalendarAdvance(Calendar,$H52,B53,"f",FALSE)</f>
        <v>42345</v>
      </c>
      <c r="I53" s="176">
        <f>_xll.qlInterestRateIndexValueDate(Index1M,$H53)</f>
        <v>42345</v>
      </c>
      <c r="J53" s="181">
        <f>IFERROR(_xll.qlIndexFixing(Index1M,$H53,TRUE,_xll.ohTrigger(RecalcTrigger,Trigger1M)),NA())</f>
        <v>5.3250636770053204E-3</v>
      </c>
      <c r="K53" s="44">
        <f>IFERROR(_xll.qlIndexFixing(Index3M,H53,TRUE,_xll.ohTrigger(RecalcTrigger,Trigger3M)),NA())</f>
        <v>6.0258415376836559E-3</v>
      </c>
      <c r="L53" s="44">
        <f>IFERROR(_xll.qlIndexFixing(Index6M,$H53,TRUE,_xll.ohTrigger(RecalcTrigger,Trigger6M)),NA())</f>
        <v>7.6728502507002706E-3</v>
      </c>
      <c r="M53" s="182">
        <f>IFERROR(_xll.qlIndexFixing(Index1Y,$H53,TRUE,_xll.ohTrigger(RecalcTrigger,Trigger1Y)),NA())</f>
        <v>1.0157137585641237E-2</v>
      </c>
      <c r="N53" s="181">
        <f>IFERROR(_xll.qlIndexFixing(ONIndex1M,I53,TRUE,_xll.ohTrigger(RecalcTrigger,Trigger1M)),NA())</f>
        <v>5.3276434946336604E-3</v>
      </c>
      <c r="O53" s="44">
        <f>IFERROR(_xll.qlIndexFixing(ONIndex3M,I53,TRUE,_xll.ohTrigger(RecalcTrigger,Trigger3M)),NA())</f>
        <v>5.9681379593468087E-3</v>
      </c>
      <c r="P53" s="44">
        <f>IFERROR(_xll.qlIndexFixing(ONIndex6M,I53,TRUE,_xll.ohTrigger(RecalcTrigger,Trigger6M)),NA())</f>
        <v>7.4941750768298121E-3</v>
      </c>
      <c r="Q53" s="182">
        <f>IFERROR(_xll.qlIndexFixing(ONIndex1Y,I53,TRUE,_xll.ohTrigger(RecalcTrigger,Trigger1Y)),NA())</f>
        <v>1.0652317165662506E-2</v>
      </c>
    </row>
    <row r="54" spans="2:17" x14ac:dyDescent="0.2">
      <c r="B54" s="39" t="s">
        <v>17</v>
      </c>
      <c r="D54" s="42">
        <f>_xll.qlCalendarAdvance(Calendar,$D53,B54,"f",FALSE)</f>
        <v>42346</v>
      </c>
      <c r="E54" s="176">
        <f>_xll.qlInterestRateIndexValueDate(IndexON,D54)</f>
        <v>42346</v>
      </c>
      <c r="F54" s="192">
        <f>IFERROR(_xll.qlIndexFixing(IndexON,D54,TRUE,_xll.ohTrigger(RecalcTrigger,TriggerON)),NA())</f>
        <v>4.7149364834353502E-3</v>
      </c>
      <c r="H54" s="42">
        <f>_xll.qlCalendarAdvance(Calendar,$H53,B54,"f",FALSE)</f>
        <v>42346</v>
      </c>
      <c r="I54" s="176">
        <f>_xll.qlInterestRateIndexValueDate(Index1M,$H54)</f>
        <v>42346</v>
      </c>
      <c r="J54" s="181">
        <f>IFERROR(_xll.qlIndexFixing(Index1M,$H54,TRUE,_xll.ohTrigger(RecalcTrigger,Trigger1M)),NA())</f>
        <v>5.3245323828174642E-3</v>
      </c>
      <c r="K54" s="44">
        <f>IFERROR(_xll.qlIndexFixing(Index3M,H54,TRUE,_xll.ohTrigger(RecalcTrigger,Trigger3M)),NA())</f>
        <v>6.0279122407311102E-3</v>
      </c>
      <c r="L54" s="44">
        <f>IFERROR(_xll.qlIndexFixing(Index6M,$H54,TRUE,_xll.ohTrigger(RecalcTrigger,Trigger6M)),NA())</f>
        <v>7.6760755419843308E-3</v>
      </c>
      <c r="M54" s="182">
        <f>IFERROR(_xll.qlIndexFixing(Index1Y,$H54,TRUE,_xll.ohTrigger(RecalcTrigger,Trigger1Y)),NA())</f>
        <v>1.01646106078203E-2</v>
      </c>
      <c r="N54" s="181">
        <f>IFERROR(_xll.qlIndexFixing(ONIndex1M,I54,TRUE,_xll.ohTrigger(RecalcTrigger,Trigger1M)),NA())</f>
        <v>5.3283310766105707E-3</v>
      </c>
      <c r="O54" s="44">
        <f>IFERROR(_xll.qlIndexFixing(ONIndex3M,I54,TRUE,_xll.ohTrigger(RecalcTrigger,Trigger3M)),NA())</f>
        <v>5.9716310017743357E-3</v>
      </c>
      <c r="P54" s="44">
        <f>IFERROR(_xll.qlIndexFixing(ONIndex6M,I54,TRUE,_xll.ohTrigger(RecalcTrigger,Trigger6M)),NA())</f>
        <v>7.4935143590204589E-3</v>
      </c>
      <c r="Q54" s="182">
        <f>IFERROR(_xll.qlIndexFixing(ONIndex1Y,I54,TRUE,_xll.ohTrigger(RecalcTrigger,Trigger1Y)),NA())</f>
        <v>1.064691050302824E-2</v>
      </c>
    </row>
    <row r="55" spans="2:17" x14ac:dyDescent="0.2">
      <c r="B55" s="39" t="s">
        <v>17</v>
      </c>
      <c r="D55" s="42">
        <f>_xll.qlCalendarAdvance(Calendar,$D54,B55,"f",FALSE)</f>
        <v>42347</v>
      </c>
      <c r="E55" s="176">
        <f>_xll.qlInterestRateIndexValueDate(IndexON,D55)</f>
        <v>42347</v>
      </c>
      <c r="F55" s="192">
        <f>IFERROR(_xll.qlIndexFixing(IndexON,D55,TRUE,_xll.ohTrigger(RecalcTrigger,TriggerON)),NA())</f>
        <v>4.7152155898877446E-3</v>
      </c>
      <c r="H55" s="42">
        <f>_xll.qlCalendarAdvance(Calendar,$H54,B55,"f",FALSE)</f>
        <v>42347</v>
      </c>
      <c r="I55" s="176">
        <f>_xll.qlInterestRateIndexValueDate(Index1M,$H55)</f>
        <v>42347</v>
      </c>
      <c r="J55" s="181">
        <f>IFERROR(_xll.qlIndexFixing(Index1M,$H55,TRUE,_xll.ohTrigger(RecalcTrigger,Trigger1M)),NA())</f>
        <v>5.3233177124918443E-3</v>
      </c>
      <c r="K55" s="44">
        <f>IFERROR(_xll.qlIndexFixing(Index3M,H55,TRUE,_xll.ohTrigger(RecalcTrigger,Trigger3M)),NA())</f>
        <v>6.0300109030434687E-3</v>
      </c>
      <c r="L55" s="44">
        <f>IFERROR(_xll.qlIndexFixing(Index6M,$H55,TRUE,_xll.ohTrigger(RecalcTrigger,Trigger6M)),NA())</f>
        <v>7.6793024241927112E-3</v>
      </c>
      <c r="M55" s="182">
        <f>IFERROR(_xll.qlIndexFixing(Index1Y,$H55,TRUE,_xll.ohTrigger(RecalcTrigger,Trigger1Y)),NA())</f>
        <v>1.0171935804057092E-2</v>
      </c>
      <c r="N55" s="181">
        <f>IFERROR(_xll.qlIndexFixing(ONIndex1M,I55,TRUE,_xll.ohTrigger(RecalcTrigger,Trigger1M)),NA())</f>
        <v>5.3289156447933195E-3</v>
      </c>
      <c r="O55" s="44">
        <f>IFERROR(_xll.qlIndexFixing(ONIndex3M,I55,TRUE,_xll.ohTrigger(RecalcTrigger,Trigger3M)),NA())</f>
        <v>5.9748965065253845E-3</v>
      </c>
      <c r="P55" s="44">
        <f>IFERROR(_xll.qlIndexFixing(ONIndex6M,I55,TRUE,_xll.ohTrigger(RecalcTrigger,Trigger6M)),NA())</f>
        <v>7.4922440931057821E-3</v>
      </c>
      <c r="Q55" s="182">
        <f>IFERROR(_xll.qlIndexFixing(ONIndex1Y,I55,TRUE,_xll.ohTrigger(RecalcTrigger,Trigger1Y)),NA())</f>
        <v>1.0640878472784054E-2</v>
      </c>
    </row>
    <row r="56" spans="2:17" x14ac:dyDescent="0.2">
      <c r="B56" s="39" t="s">
        <v>17</v>
      </c>
      <c r="D56" s="42">
        <f>_xll.qlCalendarAdvance(Calendar,$D55,B56,"f",FALSE)</f>
        <v>42348</v>
      </c>
      <c r="E56" s="176">
        <f>_xll.qlInterestRateIndexValueDate(IndexON,D56)</f>
        <v>42348</v>
      </c>
      <c r="F56" s="192">
        <f>IFERROR(_xll.qlIndexFixing(IndexON,D56,TRUE,_xll.ohTrigger(RecalcTrigger,TriggerON)),NA())</f>
        <v>4.7148911405536786E-3</v>
      </c>
      <c r="H56" s="42">
        <f>_xll.qlCalendarAdvance(Calendar,$H55,B56,"f",FALSE)</f>
        <v>42348</v>
      </c>
      <c r="I56" s="176">
        <f>_xll.qlInterestRateIndexValueDate(Index1M,$H56)</f>
        <v>42348</v>
      </c>
      <c r="J56" s="181">
        <f>IFERROR(_xll.qlIndexFixing(Index1M,$H56,TRUE,_xll.ohTrigger(RecalcTrigger,Trigger1M)),NA())</f>
        <v>5.32306506158816E-3</v>
      </c>
      <c r="K56" s="44">
        <f>IFERROR(_xll.qlIndexFixing(Index3M,H56,TRUE,_xll.ohTrigger(RecalcTrigger,Trigger3M)),NA())</f>
        <v>6.0321411794410588E-3</v>
      </c>
      <c r="L56" s="44">
        <f>IFERROR(_xll.qlIndexFixing(Index6M,$H56,TRUE,_xll.ohTrigger(RecalcTrigger,Trigger6M)),NA())</f>
        <v>7.682534680213713E-3</v>
      </c>
      <c r="M56" s="182">
        <f>IFERROR(_xll.qlIndexFixing(Index1Y,$H56,TRUE,_xll.ohTrigger(RecalcTrigger,Trigger1Y)),NA())</f>
        <v>1.0196075210430512E-2</v>
      </c>
      <c r="N56" s="181">
        <f>IFERROR(_xll.qlIndexFixing(ONIndex1M,I56,TRUE,_xll.ohTrigger(RecalcTrigger,Trigger1M)),NA())</f>
        <v>5.329397199262953E-3</v>
      </c>
      <c r="O56" s="44">
        <f>IFERROR(_xll.qlIndexFixing(ONIndex3M,I56,TRUE,_xll.ohTrigger(RecalcTrigger,Trigger3M)),NA())</f>
        <v>5.9779344735189088E-3</v>
      </c>
      <c r="P56" s="44">
        <f>IFERROR(_xll.qlIndexFixing(ONIndex6M,I56,TRUE,_xll.ohTrigger(RecalcTrigger,Trigger6M)),NA())</f>
        <v>7.4903642789236891E-3</v>
      </c>
      <c r="Q56" s="182">
        <f>IFERROR(_xll.qlIndexFixing(ONIndex1Y,I56,TRUE,_xll.ohTrigger(RecalcTrigger,Trigger1Y)),NA())</f>
        <v>1.0634221075010997E-2</v>
      </c>
    </row>
    <row r="57" spans="2:17" x14ac:dyDescent="0.2">
      <c r="B57" s="39" t="s">
        <v>17</v>
      </c>
      <c r="D57" s="42">
        <f>_xll.qlCalendarAdvance(Calendar,$D56,B57,"f",FALSE)</f>
        <v>42349</v>
      </c>
      <c r="E57" s="176">
        <f>_xll.qlInterestRateIndexValueDate(IndexON,D57)</f>
        <v>42349</v>
      </c>
      <c r="F57" s="192">
        <f>IFERROR(_xll.qlIndexFixing(IndexON,D57,TRUE,_xll.ohTrigger(RecalcTrigger,TriggerON)),NA())</f>
        <v>4.712291225601092E-3</v>
      </c>
      <c r="H57" s="42">
        <f>_xll.qlCalendarAdvance(Calendar,$H56,B57,"f",FALSE)</f>
        <v>42349</v>
      </c>
      <c r="I57" s="176">
        <f>_xll.qlInterestRateIndexValueDate(Index1M,$H57)</f>
        <v>42349</v>
      </c>
      <c r="J57" s="181">
        <f>IFERROR(_xll.qlIndexFixing(Index1M,$H57,TRUE,_xll.ohTrigger(RecalcTrigger,Trigger1M)),NA())</f>
        <v>5.3227830806561321E-3</v>
      </c>
      <c r="K57" s="44">
        <f>IFERROR(_xll.qlIndexFixing(Index3M,H57,TRUE,_xll.ohTrigger(RecalcTrigger,Trigger3M)),NA())</f>
        <v>6.0343067247540082E-3</v>
      </c>
      <c r="L57" s="44">
        <f>IFERROR(_xll.qlIndexFixing(Index6M,$H57,TRUE,_xll.ohTrigger(RecalcTrigger,Trigger6M)),NA())</f>
        <v>7.6903877197033142E-3</v>
      </c>
      <c r="M57" s="182">
        <f>IFERROR(_xll.qlIndexFixing(Index1Y,$H57,TRUE,_xll.ohTrigger(RecalcTrigger,Trigger1Y)),NA())</f>
        <v>1.0194584334780382E-2</v>
      </c>
      <c r="N57" s="181">
        <f>IFERROR(_xll.qlIndexFixing(ONIndex1M,I57,TRUE,_xll.ohTrigger(RecalcTrigger,Trigger1M)),NA())</f>
        <v>5.3300947624945758E-3</v>
      </c>
      <c r="O57" s="44">
        <f>IFERROR(_xll.qlIndexFixing(ONIndex3M,I57,TRUE,_xll.ohTrigger(RecalcTrigger,Trigger3M)),NA())</f>
        <v>5.9833500293345523E-3</v>
      </c>
      <c r="P57" s="44">
        <f>IFERROR(_xll.qlIndexFixing(ONIndex6M,I57,TRUE,_xll.ohTrigger(RecalcTrigger,Trigger6M)),NA())</f>
        <v>7.4847263005865354E-3</v>
      </c>
      <c r="Q57" s="182">
        <f>IFERROR(_xll.qlIndexFixing(ONIndex1Y,I57,TRUE,_xll.ohTrigger(RecalcTrigger,Trigger1Y)),NA())</f>
        <v>1.0619130653896821E-2</v>
      </c>
    </row>
    <row r="58" spans="2:17" x14ac:dyDescent="0.2">
      <c r="B58" s="39" t="s">
        <v>17</v>
      </c>
      <c r="D58" s="42">
        <f>_xll.qlCalendarAdvance(Calendar,$D57,B58,"f",FALSE)</f>
        <v>42352</v>
      </c>
      <c r="E58" s="176">
        <f>_xll.qlInterestRateIndexValueDate(IndexON,D58)</f>
        <v>42352</v>
      </c>
      <c r="F58" s="192">
        <f>IFERROR(_xll.qlIndexFixing(IndexON,D58,TRUE,_xll.ohTrigger(RecalcTrigger,TriggerON)),NA())</f>
        <v>4.7075577857580431E-3</v>
      </c>
      <c r="H58" s="42">
        <f>_xll.qlCalendarAdvance(Calendar,$H57,B58,"f",FALSE)</f>
        <v>42352</v>
      </c>
      <c r="I58" s="176">
        <f>_xll.qlInterestRateIndexValueDate(Index1M,$H58)</f>
        <v>42352</v>
      </c>
      <c r="J58" s="181">
        <f>IFERROR(_xll.qlIndexFixing(Index1M,$H58,TRUE,_xll.ohTrigger(RecalcTrigger,Trigger1M)),NA())</f>
        <v>5.3209525491069234E-3</v>
      </c>
      <c r="K58" s="44">
        <f>IFERROR(_xll.qlIndexFixing(Index3M,H58,TRUE,_xll.ohTrigger(RecalcTrigger,Trigger3M)),NA())</f>
        <v>6.0410515226154045E-3</v>
      </c>
      <c r="L58" s="44">
        <f>IFERROR(_xll.qlIndexFixing(Index6M,$H58,TRUE,_xll.ohTrigger(RecalcTrigger,Trigger6M)),NA())</f>
        <v>7.6955931010801396E-3</v>
      </c>
      <c r="M58" s="182">
        <f>IFERROR(_xll.qlIndexFixing(Index1Y,$H58,TRUE,_xll.ohTrigger(RecalcTrigger,Trigger1Y)),NA())</f>
        <v>1.0206630810923704E-2</v>
      </c>
      <c r="N58" s="181">
        <f>IFERROR(_xll.qlIndexFixing(ONIndex1M,I58,TRUE,_xll.ohTrigger(RecalcTrigger,Trigger1M)),NA())</f>
        <v>5.3302932796051028E-3</v>
      </c>
      <c r="O58" s="44">
        <f>IFERROR(_xll.qlIndexFixing(ONIndex3M,I58,TRUE,_xll.ohTrigger(RecalcTrigger,Trigger3M)),NA())</f>
        <v>5.9878109644040389E-3</v>
      </c>
      <c r="P58" s="44">
        <f>IFERROR(_xll.qlIndexFixing(ONIndex6M,I58,TRUE,_xll.ohTrigger(RecalcTrigger,Trigger6M)),NA())</f>
        <v>7.4767495404937101E-3</v>
      </c>
      <c r="Q58" s="182">
        <f>IFERROR(_xll.qlIndexFixing(ONIndex1Y,I58,TRUE,_xll.ohTrigger(RecalcTrigger,Trigger1Y)),NA())</f>
        <v>1.0601337809197364E-2</v>
      </c>
    </row>
    <row r="59" spans="2:17" x14ac:dyDescent="0.2">
      <c r="B59" s="39" t="s">
        <v>17</v>
      </c>
      <c r="D59" s="42">
        <f>_xll.qlCalendarAdvance(Calendar,$D58,B59,"f",FALSE)</f>
        <v>42353</v>
      </c>
      <c r="E59" s="176">
        <f>_xll.qlInterestRateIndexValueDate(IndexON,D59)</f>
        <v>42353</v>
      </c>
      <c r="F59" s="192">
        <f>IFERROR(_xll.qlIndexFixing(IndexON,D59,TRUE,_xll.ohTrigger(RecalcTrigger,TriggerON)),NA())</f>
        <v>4.7042155575727218E-3</v>
      </c>
      <c r="H59" s="42">
        <f>_xll.qlCalendarAdvance(Calendar,$H58,B59,"f",FALSE)</f>
        <v>42353</v>
      </c>
      <c r="I59" s="176">
        <f>_xll.qlInterestRateIndexValueDate(Index1M,$H59)</f>
        <v>42353</v>
      </c>
      <c r="J59" s="181">
        <f>IFERROR(_xll.qlIndexFixing(Index1M,$H59,TRUE,_xll.ohTrigger(RecalcTrigger,Trigger1M)),NA())</f>
        <v>5.3203580764908803E-3</v>
      </c>
      <c r="K59" s="44">
        <f>IFERROR(_xll.qlIndexFixing(Index3M,H59,TRUE,_xll.ohTrigger(RecalcTrigger,Trigger3M)),NA())</f>
        <v>6.0433946920664984E-3</v>
      </c>
      <c r="L59" s="44">
        <f>IFERROR(_xll.qlIndexFixing(Index6M,$H59,TRUE,_xll.ohTrigger(RecalcTrigger,Trigger6M)),NA())</f>
        <v>7.6989089703718627E-3</v>
      </c>
      <c r="M59" s="182">
        <f>IFERROR(_xll.qlIndexFixing(Index1Y,$H59,TRUE,_xll.ohTrigger(RecalcTrigger,Trigger1Y)),NA())</f>
        <v>1.0213240904276536E-2</v>
      </c>
      <c r="N59" s="181">
        <f>IFERROR(_xll.qlIndexFixing(ONIndex1M,I59,TRUE,_xll.ohTrigger(RecalcTrigger,Trigger1M)),NA())</f>
        <v>5.3302597652660211E-3</v>
      </c>
      <c r="O59" s="44">
        <f>IFERROR(_xll.qlIndexFixing(ONIndex3M,I59,TRUE,_xll.ohTrigger(RecalcTrigger,Trigger3M)),NA())</f>
        <v>5.9897112428530797E-3</v>
      </c>
      <c r="P59" s="44">
        <f>IFERROR(_xll.qlIndexFixing(ONIndex6M,I59,TRUE,_xll.ohTrigger(RecalcTrigger,Trigger6M)),NA())</f>
        <v>7.4718219855418599E-3</v>
      </c>
      <c r="Q59" s="182">
        <f>IFERROR(_xll.qlIndexFixing(ONIndex1Y,I59,TRUE,_xll.ohTrigger(RecalcTrigger,Trigger1Y)),NA())</f>
        <v>1.0591553574347268E-2</v>
      </c>
    </row>
    <row r="60" spans="2:17" x14ac:dyDescent="0.2">
      <c r="B60" s="39" t="s">
        <v>17</v>
      </c>
      <c r="D60" s="42">
        <f>_xll.qlCalendarAdvance(Calendar,$D59,B60,"f",FALSE)</f>
        <v>42354</v>
      </c>
      <c r="E60" s="176">
        <f>_xll.qlInterestRateIndexValueDate(IndexON,D60)</f>
        <v>42354</v>
      </c>
      <c r="F60" s="192">
        <f>IFERROR(_xll.qlIndexFixing(IndexON,D60,TRUE,_xll.ohTrigger(RecalcTrigger,TriggerON)),NA())</f>
        <v>4.7002697737630328E-3</v>
      </c>
      <c r="H60" s="42">
        <f>_xll.qlCalendarAdvance(Calendar,$H59,B60,"f",FALSE)</f>
        <v>42354</v>
      </c>
      <c r="I60" s="176">
        <f>_xll.qlInterestRateIndexValueDate(Index1M,$H60)</f>
        <v>42354</v>
      </c>
      <c r="J60" s="181">
        <f>IFERROR(_xll.qlIndexFixing(Index1M,$H60,TRUE,_xll.ohTrigger(RecalcTrigger,Trigger1M)),NA())</f>
        <v>5.3195549824889476E-3</v>
      </c>
      <c r="K60" s="44">
        <f>IFERROR(_xll.qlIndexFixing(Index3M,H60,TRUE,_xll.ohTrigger(RecalcTrigger,Trigger3M)),NA())</f>
        <v>6.0457914047189545E-3</v>
      </c>
      <c r="L60" s="44">
        <f>IFERROR(_xll.qlIndexFixing(Index6M,$H60,TRUE,_xll.ohTrigger(RecalcTrigger,Trigger6M)),NA())</f>
        <v>7.7022529113348085E-3</v>
      </c>
      <c r="M60" s="182">
        <f>IFERROR(_xll.qlIndexFixing(Index1Y,$H60,TRUE,_xll.ohTrigger(RecalcTrigger,Trigger1Y)),NA())</f>
        <v>1.0219760458449073E-2</v>
      </c>
      <c r="N60" s="181">
        <f>IFERROR(_xll.qlIndexFixing(ONIndex1M,I60,TRUE,_xll.ohTrigger(RecalcTrigger,Trigger1M)),NA())</f>
        <v>5.3301232371327778E-3</v>
      </c>
      <c r="O60" s="44">
        <f>IFERROR(_xll.qlIndexFixing(ONIndex3M,I60,TRUE,_xll.ohTrigger(RecalcTrigger,Trigger3M)),NA())</f>
        <v>5.9913839835445959E-3</v>
      </c>
      <c r="P60" s="44">
        <f>IFERROR(_xll.qlIndexFixing(ONIndex6M,I60,TRUE,_xll.ohTrigger(RecalcTrigger,Trigger6M)),NA())</f>
        <v>7.4662848824036399E-3</v>
      </c>
      <c r="Q60" s="182">
        <f>IFERROR(_xll.qlIndexFixing(ONIndex1Y,I60,TRUE,_xll.ohTrigger(RecalcTrigger,Trigger1Y)),NA())</f>
        <v>1.0581143972130391E-2</v>
      </c>
    </row>
    <row r="61" spans="2:17" x14ac:dyDescent="0.2">
      <c r="B61" s="39" t="s">
        <v>17</v>
      </c>
      <c r="D61" s="42">
        <f>_xll.qlCalendarAdvance(Calendar,$D60,B61,"f",FALSE)</f>
        <v>42355</v>
      </c>
      <c r="E61" s="176">
        <f>_xll.qlInterestRateIndexValueDate(IndexON,D61)</f>
        <v>42355</v>
      </c>
      <c r="F61" s="192">
        <f>IFERROR(_xll.qlIndexFixing(IndexON,D61,TRUE,_xll.ohTrigger(RecalcTrigger,TriggerON)),NA())</f>
        <v>4.6957204342479297E-3</v>
      </c>
      <c r="H61" s="42">
        <f>_xll.qlCalendarAdvance(Calendar,$H60,B61,"f",FALSE)</f>
        <v>42355</v>
      </c>
      <c r="I61" s="176">
        <f>_xll.qlInterestRateIndexValueDate(Index1M,$H61)</f>
        <v>42355</v>
      </c>
      <c r="J61" s="181">
        <f>IFERROR(_xll.qlIndexFixing(Index1M,$H61,TRUE,_xll.ohTrigger(RecalcTrigger,Trigger1M)),NA())</f>
        <v>5.3191470486158368E-3</v>
      </c>
      <c r="K61" s="44">
        <f>IFERROR(_xll.qlIndexFixing(Index3M,H61,TRUE,_xll.ohTrigger(RecalcTrigger,Trigger3M)),NA())</f>
        <v>6.0482451307857059E-3</v>
      </c>
      <c r="L61" s="44">
        <f>IFERROR(_xll.qlIndexFixing(Index6M,$H61,TRUE,_xll.ohTrigger(RecalcTrigger,Trigger6M)),NA())</f>
        <v>7.7056287070348724E-3</v>
      </c>
      <c r="M61" s="182">
        <f>IFERROR(_xll.qlIndexFixing(Index1Y,$H61,TRUE,_xll.ohTrigger(RecalcTrigger,Trigger1Y)),NA())</f>
        <v>1.0241216637873462E-2</v>
      </c>
      <c r="N61" s="181">
        <f>IFERROR(_xll.qlIndexFixing(ONIndex1M,I61,TRUE,_xll.ohTrigger(RecalcTrigger,Trigger1M)),NA())</f>
        <v>5.3298836953674655E-3</v>
      </c>
      <c r="O61" s="44">
        <f>IFERROR(_xll.qlIndexFixing(ONIndex3M,I61,TRUE,_xll.ohTrigger(RecalcTrigger,Trigger3M)),NA())</f>
        <v>5.9928291863975414E-3</v>
      </c>
      <c r="P61" s="44">
        <f>IFERROR(_xll.qlIndexFixing(ONIndex6M,I61,TRUE,_xll.ohTrigger(RecalcTrigger,Trigger6M)),NA())</f>
        <v>7.4601382312411424E-3</v>
      </c>
      <c r="Q61" s="182">
        <f>IFERROR(_xll.qlIndexFixing(ONIndex1Y,I61,TRUE,_xll.ohTrigger(RecalcTrigger,Trigger1Y)),NA())</f>
        <v>1.0570109002708827E-2</v>
      </c>
    </row>
    <row r="62" spans="2:17" x14ac:dyDescent="0.2">
      <c r="B62" s="39" t="s">
        <v>17</v>
      </c>
      <c r="D62" s="42">
        <f>_xll.qlCalendarAdvance(Calendar,$D61,B62,"f",FALSE)</f>
        <v>42356</v>
      </c>
      <c r="E62" s="176">
        <f>_xll.qlInterestRateIndexValueDate(IndexON,D62)</f>
        <v>42356</v>
      </c>
      <c r="F62" s="192">
        <f>IFERROR(_xll.qlIndexFixing(IndexON,D62,TRUE,_xll.ohTrigger(RecalcTrigger,TriggerON)),NA())</f>
        <v>4.68467002807634E-3</v>
      </c>
      <c r="H62" s="42">
        <f>_xll.qlCalendarAdvance(Calendar,$H61,B62,"f",FALSE)</f>
        <v>42356</v>
      </c>
      <c r="I62" s="176">
        <f>_xll.qlInterestRateIndexValueDate(Index1M,$H62)</f>
        <v>42356</v>
      </c>
      <c r="J62" s="181">
        <f>IFERROR(_xll.qlIndexFixing(Index1M,$H62,TRUE,_xll.ohTrigger(RecalcTrigger,Trigger1M)),NA())</f>
        <v>5.318723038939651E-3</v>
      </c>
      <c r="K62" s="44">
        <f>IFERROR(_xll.qlIndexFixing(Index3M,H62,TRUE,_xll.ohTrigger(RecalcTrigger,Trigger3M)),NA())</f>
        <v>6.0507586017909286E-3</v>
      </c>
      <c r="L62" s="44">
        <f>IFERROR(_xll.qlIndexFixing(Index6M,$H62,TRUE,_xll.ohTrigger(RecalcTrigger,Trigger6M)),NA())</f>
        <v>7.7134186757832762E-3</v>
      </c>
      <c r="M62" s="182">
        <f>IFERROR(_xll.qlIndexFixing(Index1Y,$H62,TRUE,_xll.ohTrigger(RecalcTrigger,Trigger1Y)),NA())</f>
        <v>1.0240023930462396E-2</v>
      </c>
      <c r="N62" s="181">
        <f>IFERROR(_xll.qlIndexFixing(ONIndex1M,I62,TRUE,_xll.ohTrigger(RecalcTrigger,Trigger1M)),NA())</f>
        <v>5.3291390380331522E-3</v>
      </c>
      <c r="O62" s="44">
        <f>IFERROR(_xll.qlIndexFixing(ONIndex3M,I62,TRUE,_xll.ohTrigger(RecalcTrigger,Trigger3M)),NA())</f>
        <v>5.9950595981994601E-3</v>
      </c>
      <c r="P62" s="44">
        <f>IFERROR(_xll.qlIndexFixing(ONIndex6M,I62,TRUE,_xll.ohTrigger(RecalcTrigger,Trigger6M)),NA())</f>
        <v>7.4459649939750969E-3</v>
      </c>
      <c r="Q62" s="182">
        <f>IFERROR(_xll.qlIndexFixing(ONIndex1Y,I62,TRUE,_xll.ohTrigger(RecalcTrigger,Trigger1Y)),NA())</f>
        <v>1.0546259214003392E-2</v>
      </c>
    </row>
    <row r="63" spans="2:17" x14ac:dyDescent="0.2">
      <c r="B63" s="39" t="s">
        <v>17</v>
      </c>
      <c r="D63" s="42">
        <f>_xll.qlCalendarAdvance(Calendar,$D62,B63,"f",FALSE)</f>
        <v>42359</v>
      </c>
      <c r="E63" s="176">
        <f>_xll.qlInterestRateIndexValueDate(IndexON,D63)</f>
        <v>42359</v>
      </c>
      <c r="F63" s="192">
        <f>IFERROR(_xll.qlIndexFixing(IndexON,D63,TRUE,_xll.ohTrigger(RecalcTrigger,TriggerON)),NA())</f>
        <v>4.6714875197007011E-3</v>
      </c>
      <c r="H63" s="42">
        <f>_xll.qlCalendarAdvance(Calendar,$H62,B63,"f",FALSE)</f>
        <v>42359</v>
      </c>
      <c r="I63" s="176">
        <f>_xll.qlInterestRateIndexValueDate(Index1M,$H63)</f>
        <v>42359</v>
      </c>
      <c r="J63" s="181">
        <f>IFERROR(_xll.qlIndexFixing(Index1M,$H63,TRUE,_xll.ohTrigger(RecalcTrigger,Trigger1M)),NA())</f>
        <v>5.3174624716320886E-3</v>
      </c>
      <c r="K63" s="44">
        <f>IFERROR(_xll.qlIndexFixing(Index3M,H63,TRUE,_xll.ohTrigger(RecalcTrigger,Trigger3M)),NA())</f>
        <v>6.0586829530548236E-3</v>
      </c>
      <c r="L63" s="44">
        <f>IFERROR(_xll.qlIndexFixing(Index6M,$H63,TRUE,_xll.ohTrigger(RecalcTrigger,Trigger6M)),NA())</f>
        <v>7.7195260994843487E-3</v>
      </c>
      <c r="M63" s="182">
        <f>IFERROR(_xll.qlIndexFixing(Index1Y,$H63,TRUE,_xll.ohTrigger(RecalcTrigger,Trigger1Y)),NA())</f>
        <v>1.0251286619048479E-2</v>
      </c>
      <c r="N63" s="181">
        <f>IFERROR(_xll.qlIndexFixing(ONIndex1M,I63,TRUE,_xll.ohTrigger(RecalcTrigger,Trigger1M)),NA())</f>
        <v>5.3278953904456472E-3</v>
      </c>
      <c r="O63" s="44">
        <f>IFERROR(_xll.qlIndexFixing(ONIndex3M,I63,TRUE,_xll.ohTrigger(RecalcTrigger,Trigger3M)),NA())</f>
        <v>5.9963346207203561E-3</v>
      </c>
      <c r="P63" s="44">
        <f>IFERROR(_xll.qlIndexFixing(ONIndex6M,I63,TRUE,_xll.ohTrigger(RecalcTrigger,Trigger6M)),NA())</f>
        <v>7.4294561465915177E-3</v>
      </c>
      <c r="Q63" s="182">
        <f>IFERROR(_xll.qlIndexFixing(ONIndex1Y,I63,TRUE,_xll.ohTrigger(RecalcTrigger,Trigger1Y)),NA())</f>
        <v>1.051971545378616E-2</v>
      </c>
    </row>
    <row r="64" spans="2:17" x14ac:dyDescent="0.2">
      <c r="B64" s="39" t="s">
        <v>17</v>
      </c>
      <c r="D64" s="42">
        <f>_xll.qlCalendarAdvance(Calendar,$D63,B64,"f",FALSE)</f>
        <v>42360</v>
      </c>
      <c r="E64" s="176">
        <f>_xll.qlInterestRateIndexValueDate(IndexON,D64)</f>
        <v>42360</v>
      </c>
      <c r="F64" s="192">
        <f>IFERROR(_xll.qlIndexFixing(IndexON,D64,TRUE,_xll.ohTrigger(RecalcTrigger,TriggerON)),NA())</f>
        <v>4.663920401982713E-3</v>
      </c>
      <c r="H64" s="42">
        <f>_xll.qlCalendarAdvance(Calendar,$H63,B64,"f",FALSE)</f>
        <v>42360</v>
      </c>
      <c r="I64" s="176">
        <f>_xll.qlInterestRateIndexValueDate(Index1M,$H64)</f>
        <v>42360</v>
      </c>
      <c r="J64" s="181">
        <f>IFERROR(_xll.qlIndexFixing(Index1M,$H64,TRUE,_xll.ohTrigger(RecalcTrigger,Trigger1M)),NA())</f>
        <v>5.3171592536471034E-3</v>
      </c>
      <c r="K64" s="44">
        <f>IFERROR(_xll.qlIndexFixing(Index3M,H64,TRUE,_xll.ohTrigger(RecalcTrigger,Trigger3M)),NA())</f>
        <v>6.0614608724803148E-3</v>
      </c>
      <c r="L64" s="44">
        <f>IFERROR(_xll.qlIndexFixing(Index6M,$H64,TRUE,_xll.ohTrigger(RecalcTrigger,Trigger6M)),NA())</f>
        <v>7.7231179158274311E-3</v>
      </c>
      <c r="M64" s="182">
        <f>IFERROR(_xll.qlIndexFixing(Index1Y,$H64,TRUE,_xll.ohTrigger(RecalcTrigger,Trigger1Y)),NA())</f>
        <v>1.0257434827704814E-2</v>
      </c>
      <c r="N64" s="181">
        <f>IFERROR(_xll.qlIndexFixing(ONIndex1M,I64,TRUE,_xll.ohTrigger(RecalcTrigger,Trigger1M)),NA())</f>
        <v>5.3271407798716197E-3</v>
      </c>
      <c r="O64" s="44">
        <f>IFERROR(_xll.qlIndexFixing(ONIndex3M,I64,TRUE,_xll.ohTrigger(RecalcTrigger,Trigger3M)),NA())</f>
        <v>5.9966421349477717E-3</v>
      </c>
      <c r="P64" s="44">
        <f>IFERROR(_xll.qlIndexFixing(ONIndex6M,I64,TRUE,_xll.ohTrigger(RecalcTrigger,Trigger6M)),NA())</f>
        <v>7.4202617556318184E-3</v>
      </c>
      <c r="Q64" s="182">
        <f>IFERROR(_xll.qlIndexFixing(ONIndex1Y,I64,TRUE,_xll.ohTrigger(RecalcTrigger,Trigger1Y)),NA())</f>
        <v>1.0505553649070576E-2</v>
      </c>
    </row>
    <row r="65" spans="2:17" x14ac:dyDescent="0.2">
      <c r="B65" s="39" t="s">
        <v>17</v>
      </c>
      <c r="D65" s="42">
        <f>_xll.qlCalendarAdvance(Calendar,$D64,B65,"f",FALSE)</f>
        <v>42361</v>
      </c>
      <c r="E65" s="176">
        <f>_xll.qlInterestRateIndexValueDate(IndexON,D65)</f>
        <v>42361</v>
      </c>
      <c r="F65" s="192">
        <f>IFERROR(_xll.qlIndexFixing(IndexON,D65,TRUE,_xll.ohTrigger(RecalcTrigger,TriggerON)),NA())</f>
        <v>4.6557497288834959E-3</v>
      </c>
      <c r="H65" s="42">
        <f>_xll.qlCalendarAdvance(Calendar,$H64,B65,"f",FALSE)</f>
        <v>42361</v>
      </c>
      <c r="I65" s="176">
        <f>_xll.qlInterestRateIndexValueDate(Index1M,$H65)</f>
        <v>42361</v>
      </c>
      <c r="J65" s="181">
        <f>IFERROR(_xll.qlIndexFixing(Index1M,$H65,TRUE,_xll.ohTrigger(RecalcTrigger,Trigger1M)),NA())</f>
        <v>5.3174014659222255E-3</v>
      </c>
      <c r="K65" s="44">
        <f>IFERROR(_xll.qlIndexFixing(Index3M,H65,TRUE,_xll.ohTrigger(RecalcTrigger,Trigger3M)),NA())</f>
        <v>6.0643112712286786E-3</v>
      </c>
      <c r="L65" s="44">
        <f>IFERROR(_xll.qlIndexFixing(Index6M,$H65,TRUE,_xll.ohTrigger(RecalcTrigger,Trigger6M)),NA())</f>
        <v>7.7267642858942385E-3</v>
      </c>
      <c r="M65" s="182">
        <f>IFERROR(_xll.qlIndexFixing(Index1Y,$H65,TRUE,_xll.ohTrigger(RecalcTrigger,Trigger1Y)),NA())</f>
        <v>1.0263549795727534E-2</v>
      </c>
      <c r="N65" s="181">
        <f>IFERROR(_xll.qlIndexFixing(ONIndex1M,I65,TRUE,_xll.ohTrigger(RecalcTrigger,Trigger1M)),NA())</f>
        <v>5.3262831555034307E-3</v>
      </c>
      <c r="O65" s="44">
        <f>IFERROR(_xll.qlIndexFixing(ONIndex3M,I65,TRUE,_xll.ohTrigger(RecalcTrigger,Trigger3M)),NA())</f>
        <v>5.9967221113366165E-3</v>
      </c>
      <c r="P65" s="44">
        <f>IFERROR(_xll.qlIndexFixing(ONIndex6M,I65,TRUE,_xll.ohTrigger(RecalcTrigger,Trigger6M)),NA())</f>
        <v>7.4104578168099344E-3</v>
      </c>
      <c r="Q65" s="182">
        <f>IFERROR(_xll.qlIndexFixing(ONIndex1Y,I65,TRUE,_xll.ohTrigger(RecalcTrigger,Trigger1Y)),NA())</f>
        <v>1.0490766477555535E-2</v>
      </c>
    </row>
    <row r="66" spans="2:17" x14ac:dyDescent="0.2">
      <c r="B66" s="39" t="s">
        <v>17</v>
      </c>
      <c r="D66" s="42">
        <f>_xll.qlCalendarAdvance(Calendar,$D65,B66,"f",FALSE)</f>
        <v>42362</v>
      </c>
      <c r="E66" s="176">
        <f>_xll.qlInterestRateIndexValueDate(IndexON,D66)</f>
        <v>42362</v>
      </c>
      <c r="F66" s="192">
        <f>IFERROR(_xll.qlIndexFixing(IndexON,D66,TRUE,_xll.ohTrigger(RecalcTrigger,TriggerON)),NA())</f>
        <v>4.6271301334261938E-3</v>
      </c>
      <c r="H66" s="42">
        <f>_xll.qlCalendarAdvance(Calendar,$H65,B66,"f",FALSE)</f>
        <v>42362</v>
      </c>
      <c r="I66" s="176">
        <f>_xll.qlInterestRateIndexValueDate(Index1M,$H66)</f>
        <v>42362</v>
      </c>
      <c r="J66" s="181">
        <f>IFERROR(_xll.qlIndexFixing(Index1M,$H66,TRUE,_xll.ohTrigger(RecalcTrigger,Trigger1M)),NA())</f>
        <v>5.317046323823002E-3</v>
      </c>
      <c r="K66" s="44">
        <f>IFERROR(_xll.qlIndexFixing(Index3M,H66,TRUE,_xll.ohTrigger(RecalcTrigger,Trigger3M)),NA())</f>
        <v>6.0672366962095711E-3</v>
      </c>
      <c r="L66" s="44">
        <f>IFERROR(_xll.qlIndexFixing(Index6M,$H66,TRUE,_xll.ohTrigger(RecalcTrigger,Trigger6M)),NA())</f>
        <v>7.7304689929543861E-3</v>
      </c>
      <c r="M66" s="182">
        <f>IFERROR(_xll.qlIndexFixing(Index1Y,$H66,TRUE,_xll.ohTrigger(RecalcTrigger,Trigger1Y)),NA())</f>
        <v>1.0296778346547771E-2</v>
      </c>
      <c r="N66" s="181">
        <f>IFERROR(_xll.qlIndexFixing(ONIndex1M,I66,TRUE,_xll.ohTrigger(RecalcTrigger,Trigger1M)),NA())</f>
        <v>5.3231444443520015E-3</v>
      </c>
      <c r="O66" s="44">
        <f>IFERROR(_xll.qlIndexFixing(ONIndex3M,I66,TRUE,_xll.ohTrigger(RecalcTrigger,Trigger3M)),NA())</f>
        <v>5.9955662356014905E-3</v>
      </c>
      <c r="P66" s="44">
        <f>IFERROR(_xll.qlIndexFixing(ONIndex6M,I66,TRUE,_xll.ohTrigger(RecalcTrigger,Trigger6M)),NA())</f>
        <v>7.3770773463925909E-3</v>
      </c>
      <c r="Q66" s="182">
        <f>IFERROR(_xll.qlIndexFixing(ONIndex1Y,I66,TRUE,_xll.ohTrigger(RecalcTrigger,Trigger1Y)),NA())</f>
        <v>1.0442624869568817E-2</v>
      </c>
    </row>
    <row r="67" spans="2:17" x14ac:dyDescent="0.2">
      <c r="B67" s="39" t="s">
        <v>17</v>
      </c>
      <c r="D67" s="42">
        <f>_xll.qlCalendarAdvance(Calendar,$D66,B67,"f",FALSE)</f>
        <v>42367</v>
      </c>
      <c r="E67" s="176">
        <f>_xll.qlInterestRateIndexValueDate(IndexON,D67)</f>
        <v>42367</v>
      </c>
      <c r="F67" s="192">
        <f>IFERROR(_xll.qlIndexFixing(IndexON,D67,TRUE,_xll.ohTrigger(RecalcTrigger,TriggerON)),NA())</f>
        <v>4.5943231830436471E-3</v>
      </c>
      <c r="H67" s="42">
        <f>_xll.qlCalendarAdvance(Calendar,$H66,B67,"f",FALSE)</f>
        <v>42367</v>
      </c>
      <c r="I67" s="176">
        <f>_xll.qlInterestRateIndexValueDate(Index1M,$H67)</f>
        <v>42367</v>
      </c>
      <c r="J67" s="181">
        <f>IFERROR(_xll.qlIndexFixing(Index1M,$H67,TRUE,_xll.ohTrigger(RecalcTrigger,Trigger1M)),NA())</f>
        <v>5.3174169446367969E-3</v>
      </c>
      <c r="K67" s="44">
        <f>IFERROR(_xll.qlIndexFixing(Index3M,H67,TRUE,_xll.ohTrigger(RecalcTrigger,Trigger3M)),NA())</f>
        <v>6.0830783572058148E-3</v>
      </c>
      <c r="L67" s="44">
        <f>IFERROR(_xll.qlIndexFixing(Index6M,$H67,TRUE,_xll.ohTrigger(RecalcTrigger,Trigger6M)),NA())</f>
        <v>7.7499999999997796E-3</v>
      </c>
      <c r="M67" s="182">
        <f>IFERROR(_xll.qlIndexFixing(Index1Y,$H67,TRUE,_xll.ohTrigger(RecalcTrigger,Trigger1Y)),NA())</f>
        <v>1.030000000000005E-2</v>
      </c>
      <c r="N67" s="181">
        <f>IFERROR(_xll.qlIndexFixing(ONIndex1M,I67,TRUE,_xll.ohTrigger(RecalcTrigger,Trigger1M)),NA())</f>
        <v>5.3190114764412044E-3</v>
      </c>
      <c r="O67" s="44">
        <f>IFERROR(_xll.qlIndexFixing(ONIndex3M,I67,TRUE,_xll.ohTrigger(RecalcTrigger,Trigger3M)),NA())</f>
        <v>5.9924790257792626E-3</v>
      </c>
      <c r="P67" s="44">
        <f>IFERROR(_xll.qlIndexFixing(ONIndex6M,I67,TRUE,_xll.ohTrigger(RecalcTrigger,Trigger6M)),NA())</f>
        <v>7.3391098879826977E-3</v>
      </c>
      <c r="Q67" s="182">
        <f>IFERROR(_xll.qlIndexFixing(ONIndex1Y,I67,TRUE,_xll.ohTrigger(RecalcTrigger,Trigger1Y)),NA())</f>
        <v>1.0389185142934965E-2</v>
      </c>
    </row>
    <row r="68" spans="2:17" x14ac:dyDescent="0.2">
      <c r="B68" s="39" t="s">
        <v>17</v>
      </c>
      <c r="D68" s="42">
        <f>_xll.qlCalendarAdvance(Calendar,$D67,B68,"f",FALSE)</f>
        <v>42368</v>
      </c>
      <c r="E68" s="176">
        <f>_xll.qlInterestRateIndexValueDate(IndexON,D68)</f>
        <v>42368</v>
      </c>
      <c r="F68" s="192">
        <f>IFERROR(_xll.qlIndexFixing(IndexON,D68,TRUE,_xll.ohTrigger(RecalcTrigger,TriggerON)),NA())</f>
        <v>4.5835605625166309E-3</v>
      </c>
      <c r="H68" s="42">
        <f>_xll.qlCalendarAdvance(Calendar,$H67,B68,"f",FALSE)</f>
        <v>42368</v>
      </c>
      <c r="I68" s="176">
        <f>_xll.qlInterestRateIndexValueDate(Index1M,$H68)</f>
        <v>42368</v>
      </c>
      <c r="J68" s="181">
        <f>IFERROR(_xll.qlIndexFixing(Index1M,$H68,TRUE,_xll.ohTrigger(RecalcTrigger,Trigger1M)),NA())</f>
        <v>5.3172863067107263E-3</v>
      </c>
      <c r="K68" s="44">
        <f>IFERROR(_xll.qlIndexFixing(Index3M,H68,TRUE,_xll.ohTrigger(RecalcTrigger,Trigger3M)),NA())</f>
        <v>6.0865068161918287E-3</v>
      </c>
      <c r="L68" s="44">
        <f>IFERROR(_xll.qlIndexFixing(Index6M,$H68,TRUE,_xll.ohTrigger(RecalcTrigger,Trigger6M)),NA())</f>
        <v>7.7541331154504147E-3</v>
      </c>
      <c r="M68" s="182">
        <f>IFERROR(_xll.qlIndexFixing(Index1Y,$H68,TRUE,_xll.ohTrigger(RecalcTrigger,Trigger1Y)),NA())</f>
        <v>1.0306111157105965E-2</v>
      </c>
      <c r="N68" s="181">
        <f>IFERROR(_xll.qlIndexFixing(ONIndex1M,I68,TRUE,_xll.ohTrigger(RecalcTrigger,Trigger1M)),NA())</f>
        <v>5.3176568909485411E-3</v>
      </c>
      <c r="O68" s="44">
        <f>IFERROR(_xll.qlIndexFixing(ONIndex3M,I68,TRUE,_xll.ohTrigger(RecalcTrigger,Trigger3M)),NA())</f>
        <v>5.9912983288101795E-3</v>
      </c>
      <c r="P68" s="44">
        <f>IFERROR(_xll.qlIndexFixing(ONIndex6M,I68,TRUE,_xll.ohTrigger(RecalcTrigger,Trigger6M)),NA())</f>
        <v>7.3266963511497973E-3</v>
      </c>
      <c r="Q68" s="182">
        <f>IFERROR(_xll.qlIndexFixing(ONIndex1Y,I68,TRUE,_xll.ohTrigger(RecalcTrigger,Trigger1Y)),NA())</f>
        <v>1.0371666769137811E-2</v>
      </c>
    </row>
    <row r="69" spans="2:17" x14ac:dyDescent="0.2">
      <c r="B69" s="39" t="s">
        <v>17</v>
      </c>
      <c r="D69" s="42">
        <f>_xll.qlCalendarAdvance(Calendar,$D68,B69,"f",FALSE)</f>
        <v>42369</v>
      </c>
      <c r="E69" s="176">
        <f>_xll.qlInterestRateIndexValueDate(IndexON,D69)</f>
        <v>42369</v>
      </c>
      <c r="F69" s="192">
        <f>IFERROR(_xll.qlIndexFixing(IndexON,D69,TRUE,_xll.ohTrigger(RecalcTrigger,TriggerON)),NA())</f>
        <v>4.5618864560592609E-3</v>
      </c>
      <c r="H69" s="42">
        <f>_xll.qlCalendarAdvance(Calendar,$H68,B69,"f",FALSE)</f>
        <v>42369</v>
      </c>
      <c r="I69" s="176">
        <f>_xll.qlInterestRateIndexValueDate(Index1M,$H69)</f>
        <v>42369</v>
      </c>
      <c r="J69" s="181">
        <f>IFERROR(_xll.qlIndexFixing(Index1M,$H69,TRUE,_xll.ohTrigger(RecalcTrigger,Trigger1M)),NA())</f>
        <v>5.3171960621229055E-3</v>
      </c>
      <c r="K69" s="44">
        <f>IFERROR(_xll.qlIndexFixing(Index3M,H69,TRUE,_xll.ohTrigger(RecalcTrigger,Trigger3M)),NA())</f>
        <v>6.0900244752871563E-3</v>
      </c>
      <c r="L69" s="44">
        <f>IFERROR(_xll.qlIndexFixing(Index6M,$H69,TRUE,_xll.ohTrigger(RecalcTrigger,Trigger6M)),NA())</f>
        <v>7.7563259752780672E-3</v>
      </c>
      <c r="M69" s="182">
        <f>IFERROR(_xll.qlIndexFixing(Index1Y,$H69,TRUE,_xll.ohTrigger(RecalcTrigger,Trigger1Y)),NA())</f>
        <v>1.0305638712550858E-2</v>
      </c>
      <c r="N69" s="181">
        <f>IFERROR(_xll.qlIndexFixing(ONIndex1M,I69,TRUE,_xll.ohTrigger(RecalcTrigger,Trigger1M)),NA())</f>
        <v>5.3149921231537833E-3</v>
      </c>
      <c r="O69" s="44">
        <f>IFERROR(_xll.qlIndexFixing(ONIndex3M,I69,TRUE,_xll.ohTrigger(RecalcTrigger,Trigger3M)),NA())</f>
        <v>5.9890167497964053E-3</v>
      </c>
      <c r="P69" s="44">
        <f>IFERROR(_xll.qlIndexFixing(ONIndex6M,I69,TRUE,_xll.ohTrigger(RecalcTrigger,Trigger6M)),NA())</f>
        <v>7.3011200046990687E-3</v>
      </c>
      <c r="Q69" s="182">
        <f>IFERROR(_xll.qlIndexFixing(ONIndex1Y,I69,TRUE,_xll.ohTrigger(RecalcTrigger,Trigger1Y)),NA())</f>
        <v>1.0333414609594027E-2</v>
      </c>
    </row>
    <row r="70" spans="2:17" x14ac:dyDescent="0.2">
      <c r="B70" s="39" t="s">
        <v>17</v>
      </c>
      <c r="D70" s="42">
        <f>_xll.qlCalendarAdvance(Calendar,$D69,B70,"f",FALSE)</f>
        <v>42373</v>
      </c>
      <c r="E70" s="176">
        <f>_xll.qlInterestRateIndexValueDate(IndexON,D70)</f>
        <v>42373</v>
      </c>
      <c r="F70" s="192">
        <f>IFERROR(_xll.qlIndexFixing(IndexON,D70,TRUE,_xll.ohTrigger(RecalcTrigger,TriggerON)),NA())</f>
        <v>4.5451882298574997E-3</v>
      </c>
      <c r="H70" s="42">
        <f>_xll.qlCalendarAdvance(Calendar,$H69,B70,"f",FALSE)</f>
        <v>42373</v>
      </c>
      <c r="I70" s="176">
        <f>_xll.qlInterestRateIndexValueDate(Index1M,$H70)</f>
        <v>42373</v>
      </c>
      <c r="J70" s="181">
        <f>IFERROR(_xll.qlIndexFixing(Index1M,$H70,TRUE,_xll.ohTrigger(RecalcTrigger,Trigger1M)),NA())</f>
        <v>5.3218398522362105E-3</v>
      </c>
      <c r="K70" s="44">
        <f>IFERROR(_xll.qlIndexFixing(Index3M,H70,TRUE,_xll.ohTrigger(RecalcTrigger,Trigger3M)),NA())</f>
        <v>6.1049649562349532E-3</v>
      </c>
      <c r="L70" s="44">
        <f>IFERROR(_xll.qlIndexFixing(Index6M,$H70,TRUE,_xll.ohTrigger(RecalcTrigger,Trigger6M)),NA())</f>
        <v>7.7739275245504707E-3</v>
      </c>
      <c r="M70" s="182">
        <f>IFERROR(_xll.qlIndexFixing(Index1Y,$H70,TRUE,_xll.ohTrigger(RecalcTrigger,Trigger1Y)),NA())</f>
        <v>1.0337239911190696E-2</v>
      </c>
      <c r="N70" s="181">
        <f>IFERROR(_xll.qlIndexFixing(ONIndex1M,I70,TRUE,_xll.ohTrigger(RecalcTrigger,Trigger1M)),NA())</f>
        <v>5.3127007857423081E-3</v>
      </c>
      <c r="O70" s="44">
        <f>IFERROR(_xll.qlIndexFixing(ONIndex3M,I70,TRUE,_xll.ohTrigger(RecalcTrigger,Trigger3M)),NA())</f>
        <v>5.986963139017476E-3</v>
      </c>
      <c r="P70" s="44">
        <f>IFERROR(_xll.qlIndexFixing(ONIndex6M,I70,TRUE,_xll.ohTrigger(RecalcTrigger,Trigger6M)),NA())</f>
        <v>7.2803439826152339E-3</v>
      </c>
      <c r="Q70" s="182">
        <f>IFERROR(_xll.qlIndexFixing(ONIndex1Y,I70,TRUE,_xll.ohTrigger(RecalcTrigger,Trigger1Y)),NA())</f>
        <v>1.0299389852747032E-2</v>
      </c>
    </row>
    <row r="71" spans="2:17" x14ac:dyDescent="0.2">
      <c r="B71" s="39" t="s">
        <v>17</v>
      </c>
      <c r="D71" s="42">
        <f>_xll.qlCalendarAdvance(Calendar,$D70,B71,"f",FALSE)</f>
        <v>42374</v>
      </c>
      <c r="E71" s="176">
        <f>_xll.qlInterestRateIndexValueDate(IndexON,D71)</f>
        <v>42374</v>
      </c>
      <c r="F71" s="192">
        <f>IFERROR(_xll.qlIndexFixing(IndexON,D71,TRUE,_xll.ohTrigger(RecalcTrigger,TriggerON)),NA())</f>
        <v>4.5406019168670042E-3</v>
      </c>
      <c r="H71" s="42">
        <f>_xll.qlCalendarAdvance(Calendar,$H70,B71,"f",FALSE)</f>
        <v>42374</v>
      </c>
      <c r="I71" s="176">
        <f>_xll.qlInterestRateIndexValueDate(Index1M,$H71)</f>
        <v>42374</v>
      </c>
      <c r="J71" s="181">
        <f>IFERROR(_xll.qlIndexFixing(Index1M,$H71,TRUE,_xll.ohTrigger(RecalcTrigger,Trigger1M)),NA())</f>
        <v>5.3229297721969103E-3</v>
      </c>
      <c r="K71" s="44">
        <f>IFERROR(_xll.qlIndexFixing(Index3M,H71,TRUE,_xll.ohTrigger(RecalcTrigger,Trigger3M)),NA())</f>
        <v>6.1089119984921031E-3</v>
      </c>
      <c r="L71" s="44">
        <f>IFERROR(_xll.qlIndexFixing(Index6M,$H71,TRUE,_xll.ohTrigger(RecalcTrigger,Trigger6M)),NA())</f>
        <v>7.778491009916377E-3</v>
      </c>
      <c r="M71" s="182">
        <f>IFERROR(_xll.qlIndexFixing(Index1Y,$H71,TRUE,_xll.ohTrigger(RecalcTrigger,Trigger1Y)),NA())</f>
        <v>1.0343622647673108E-2</v>
      </c>
      <c r="N71" s="181">
        <f>IFERROR(_xll.qlIndexFixing(ONIndex1M,I71,TRUE,_xll.ohTrigger(RecalcTrigger,Trigger1M)),NA())</f>
        <v>5.3120729290390134E-3</v>
      </c>
      <c r="O71" s="44">
        <f>IFERROR(_xll.qlIndexFixing(ONIndex3M,I71,TRUE,_xll.ohTrigger(RecalcTrigger,Trigger3M)),NA())</f>
        <v>5.9864097601181054E-3</v>
      </c>
      <c r="P71" s="44">
        <f>IFERROR(_xll.qlIndexFixing(ONIndex6M,I71,TRUE,_xll.ohTrigger(RecalcTrigger,Trigger6M)),NA())</f>
        <v>7.2742165714345663E-3</v>
      </c>
      <c r="Q71" s="182">
        <f>IFERROR(_xll.qlIndexFixing(ONIndex1Y,I71,TRUE,_xll.ohTrigger(RecalcTrigger,Trigger1Y)),NA())</f>
        <v>1.0287997459258458E-2</v>
      </c>
    </row>
    <row r="72" spans="2:17" x14ac:dyDescent="0.2">
      <c r="B72" s="39" t="s">
        <v>17</v>
      </c>
      <c r="D72" s="42">
        <f>_xll.qlCalendarAdvance(Calendar,$D71,B72,"f",FALSE)</f>
        <v>42375</v>
      </c>
      <c r="E72" s="176">
        <f>_xll.qlInterestRateIndexValueDate(IndexON,D72)</f>
        <v>42375</v>
      </c>
      <c r="F72" s="192">
        <f>IFERROR(_xll.qlIndexFixing(IndexON,D72,TRUE,_xll.ohTrigger(RecalcTrigger,TriggerON)),NA())</f>
        <v>4.5370449882498054E-3</v>
      </c>
      <c r="H72" s="42">
        <f>_xll.qlCalendarAdvance(Calendar,$H71,B72,"f",FALSE)</f>
        <v>42375</v>
      </c>
      <c r="I72" s="176">
        <f>_xll.qlInterestRateIndexValueDate(Index1M,$H72)</f>
        <v>42375</v>
      </c>
      <c r="J72" s="181">
        <f>IFERROR(_xll.qlIndexFixing(Index1M,$H72,TRUE,_xll.ohTrigger(RecalcTrigger,Trigger1M)),NA())</f>
        <v>5.3259286707590774E-3</v>
      </c>
      <c r="K72" s="44">
        <f>IFERROR(_xll.qlIndexFixing(Index3M,H72,TRUE,_xll.ohTrigger(RecalcTrigger,Trigger3M)),NA())</f>
        <v>6.1129415939155341E-3</v>
      </c>
      <c r="L72" s="44">
        <f>IFERROR(_xll.qlIndexFixing(Index6M,$H72,TRUE,_xll.ohTrigger(RecalcTrigger,Trigger6M)),NA())</f>
        <v>7.783114502725205E-3</v>
      </c>
      <c r="M72" s="182">
        <f>IFERROR(_xll.qlIndexFixing(Index1Y,$H72,TRUE,_xll.ohTrigger(RecalcTrigger,Trigger1Y)),NA())</f>
        <v>1.0350071844101817E-2</v>
      </c>
      <c r="N72" s="181">
        <f>IFERROR(_xll.qlIndexFixing(ONIndex1M,I72,TRUE,_xll.ohTrigger(RecalcTrigger,Trigger1M)),NA())</f>
        <v>5.3115661938141212E-3</v>
      </c>
      <c r="O72" s="44">
        <f>IFERROR(_xll.qlIndexFixing(ONIndex3M,I72,TRUE,_xll.ohTrigger(RecalcTrigger,Trigger3M)),NA())</f>
        <v>5.9859609342438613E-3</v>
      </c>
      <c r="P72" s="44">
        <f>IFERROR(_xll.qlIndexFixing(ONIndex6M,I72,TRUE,_xll.ohTrigger(RecalcTrigger,Trigger6M)),NA())</f>
        <v>7.2691368476329732E-3</v>
      </c>
      <c r="Q72" s="182">
        <f>IFERROR(_xll.qlIndexFixing(ONIndex1Y,I72,TRUE,_xll.ohTrigger(RecalcTrigger,Trigger1Y)),NA())</f>
        <v>1.0277626061934164E-2</v>
      </c>
    </row>
    <row r="73" spans="2:17" x14ac:dyDescent="0.2">
      <c r="B73" s="39" t="s">
        <v>17</v>
      </c>
      <c r="D73" s="42">
        <f>_xll.qlCalendarAdvance(Calendar,$D72,B73,"f",FALSE)</f>
        <v>42376</v>
      </c>
      <c r="E73" s="176">
        <f>_xll.qlInterestRateIndexValueDate(IndexON,D73)</f>
        <v>42376</v>
      </c>
      <c r="F73" s="192">
        <f>IFERROR(_xll.qlIndexFixing(IndexON,D73,TRUE,_xll.ohTrigger(RecalcTrigger,TriggerON)),NA())</f>
        <v>4.5345174440059033E-3</v>
      </c>
      <c r="H73" s="42">
        <f>_xll.qlCalendarAdvance(Calendar,$H72,B73,"f",FALSE)</f>
        <v>42376</v>
      </c>
      <c r="I73" s="176">
        <f>_xll.qlInterestRateIndexValueDate(Index1M,$H73)</f>
        <v>42376</v>
      </c>
      <c r="J73" s="181">
        <f>IFERROR(_xll.qlIndexFixing(Index1M,$H73,TRUE,_xll.ohTrigger(RecalcTrigger,Trigger1M)),NA())</f>
        <v>5.3262999885880097E-3</v>
      </c>
      <c r="K73" s="44">
        <f>IFERROR(_xll.qlIndexFixing(Index3M,H73,TRUE,_xll.ohTrigger(RecalcTrigger,Trigger3M)),NA())</f>
        <v>6.1170526346818526E-3</v>
      </c>
      <c r="L73" s="44">
        <f>IFERROR(_xll.qlIndexFixing(Index6M,$H73,TRUE,_xll.ohTrigger(RecalcTrigger,Trigger6M)),NA())</f>
        <v>7.7877953870572831E-3</v>
      </c>
      <c r="M73" s="182">
        <f>IFERROR(_xll.qlIndexFixing(Index1Y,$H73,TRUE,_xll.ohTrigger(RecalcTrigger,Trigger1Y)),NA())</f>
        <v>1.0369884777783164E-2</v>
      </c>
      <c r="N73" s="181">
        <f>IFERROR(_xll.qlIndexFixing(ONIndex1M,I73,TRUE,_xll.ohTrigger(RecalcTrigger,Trigger1M)),NA())</f>
        <v>5.3111805799865852E-3</v>
      </c>
      <c r="O73" s="44">
        <f>IFERROR(_xll.qlIndexFixing(ONIndex3M,I73,TRUE,_xll.ohTrigger(RecalcTrigger,Trigger3M)),NA())</f>
        <v>5.9856166613947437E-3</v>
      </c>
      <c r="P73" s="44">
        <f>IFERROR(_xll.qlIndexFixing(ONIndex6M,I73,TRUE,_xll.ohTrigger(RecalcTrigger,Trigger6M)),NA())</f>
        <v>7.2651048112104544E-3</v>
      </c>
      <c r="Q73" s="182">
        <f>IFERROR(_xll.qlIndexFixing(ONIndex1Y,I73,TRUE,_xll.ohTrigger(RecalcTrigger,Trigger1Y)),NA())</f>
        <v>1.0268275660855197E-2</v>
      </c>
    </row>
    <row r="74" spans="2:17" x14ac:dyDescent="0.2">
      <c r="B74" s="39" t="s">
        <v>17</v>
      </c>
      <c r="D74" s="42">
        <f>_xll.qlCalendarAdvance(Calendar,$D73,B74,"f",FALSE)</f>
        <v>42377</v>
      </c>
      <c r="E74" s="176">
        <f>_xll.qlInterestRateIndexValueDate(IndexON,D74)</f>
        <v>42377</v>
      </c>
      <c r="F74" s="192">
        <f>IFERROR(_xll.qlIndexFixing(IndexON,D74,TRUE,_xll.ohTrigger(RecalcTrigger,TriggerON)),NA())</f>
        <v>4.5329499303744161E-3</v>
      </c>
      <c r="H74" s="42">
        <f>_xll.qlCalendarAdvance(Calendar,$H73,B74,"f",FALSE)</f>
        <v>42377</v>
      </c>
      <c r="I74" s="176">
        <f>_xll.qlInterestRateIndexValueDate(Index1M,$H74)</f>
        <v>42377</v>
      </c>
      <c r="J74" s="181">
        <f>IFERROR(_xll.qlIndexFixing(Index1M,$H74,TRUE,_xll.ohTrigger(RecalcTrigger,Trigger1M)),NA())</f>
        <v>5.3267102015308954E-3</v>
      </c>
      <c r="K74" s="44">
        <f>IFERROR(_xll.qlIndexFixing(Index3M,H74,TRUE,_xll.ohTrigger(RecalcTrigger,Trigger3M)),NA())</f>
        <v>6.1212440129730086E-3</v>
      </c>
      <c r="L74" s="44">
        <f>IFERROR(_xll.qlIndexFixing(Index6M,$H74,TRUE,_xll.ohTrigger(RecalcTrigger,Trigger6M)),NA())</f>
        <v>7.7925310469737887E-3</v>
      </c>
      <c r="M74" s="182">
        <f>IFERROR(_xll.qlIndexFixing(Index1Y,$H74,TRUE,_xll.ohTrigger(RecalcTrigger,Trigger1Y)),NA())</f>
        <v>1.0369869913963634E-2</v>
      </c>
      <c r="N74" s="181">
        <f>IFERROR(_xll.qlIndexFixing(ONIndex1M,I74,TRUE,_xll.ohTrigger(RecalcTrigger,Trigger1M)),NA())</f>
        <v>5.3108903641962977E-3</v>
      </c>
      <c r="O74" s="44">
        <f>IFERROR(_xll.qlIndexFixing(ONIndex3M,I74,TRUE,_xll.ohTrigger(RecalcTrigger,Trigger3M)),NA())</f>
        <v>5.9853747729073561E-3</v>
      </c>
      <c r="P74" s="44">
        <f>IFERROR(_xll.qlIndexFixing(ONIndex6M,I74,TRUE,_xll.ohTrigger(RecalcTrigger,Trigger6M)),NA())</f>
        <v>7.2606774558303675E-3</v>
      </c>
      <c r="Q74" s="182">
        <f>IFERROR(_xll.qlIndexFixing(ONIndex1Y,I74,TRUE,_xll.ohTrigger(RecalcTrigger,Trigger1Y)),NA())</f>
        <v>1.0253266191521856E-2</v>
      </c>
    </row>
    <row r="75" spans="2:17" x14ac:dyDescent="0.2">
      <c r="B75" s="39" t="s">
        <v>17</v>
      </c>
      <c r="D75" s="42">
        <f>_xll.qlCalendarAdvance(Calendar,$D74,B75,"f",FALSE)</f>
        <v>42380</v>
      </c>
      <c r="E75" s="176">
        <f>_xll.qlInterestRateIndexValueDate(IndexON,D75)</f>
        <v>42380</v>
      </c>
      <c r="F75" s="192">
        <f>IFERROR(_xll.qlIndexFixing(IndexON,D75,TRUE,_xll.ohTrigger(RecalcTrigger,TriggerON)),NA())</f>
        <v>4.5347011104390766E-3</v>
      </c>
      <c r="H75" s="42">
        <f>_xll.qlCalendarAdvance(Calendar,$H74,B75,"f",FALSE)</f>
        <v>42380</v>
      </c>
      <c r="I75" s="176">
        <f>_xll.qlInterestRateIndexValueDate(Index1M,$H75)</f>
        <v>42380</v>
      </c>
      <c r="J75" s="181">
        <f>IFERROR(_xll.qlIndexFixing(Index1M,$H75,TRUE,_xll.ohTrigger(RecalcTrigger,Trigger1M)),NA())</f>
        <v>5.3311578543193258E-3</v>
      </c>
      <c r="K75" s="44">
        <f>IFERROR(_xll.qlIndexFixing(Index3M,H75,TRUE,_xll.ohTrigger(RecalcTrigger,Trigger3M)),NA())</f>
        <v>6.1342890947936315E-3</v>
      </c>
      <c r="L75" s="44">
        <f>IFERROR(_xll.qlIndexFixing(Index6M,$H75,TRUE,_xll.ohTrigger(RecalcTrigger,Trigger6M)),NA())</f>
        <v>7.8070405205375223E-3</v>
      </c>
      <c r="M75" s="182">
        <f>IFERROR(_xll.qlIndexFixing(Index1Y,$H75,TRUE,_xll.ohTrigger(RecalcTrigger,Trigger1Y)),NA())</f>
        <v>1.0383526713927813E-2</v>
      </c>
      <c r="N75" s="181">
        <f>IFERROR(_xll.qlIndexFixing(ONIndex1M,I75,TRUE,_xll.ohTrigger(RecalcTrigger,Trigger1M)),NA())</f>
        <v>5.3108493392983736E-3</v>
      </c>
      <c r="O75" s="44">
        <f>IFERROR(_xll.qlIndexFixing(ONIndex3M,I75,TRUE,_xll.ohTrigger(RecalcTrigger,Trigger3M)),NA())</f>
        <v>5.9852851000874452E-3</v>
      </c>
      <c r="P75" s="44">
        <f>IFERROR(_xll.qlIndexFixing(ONIndex6M,I75,TRUE,_xll.ohTrigger(RecalcTrigger,Trigger6M)),NA())</f>
        <v>7.2594535381764747E-3</v>
      </c>
      <c r="Q75" s="182">
        <f>IFERROR(_xll.qlIndexFixing(ONIndex1Y,I75,TRUE,_xll.ohTrigger(RecalcTrigger,Trigger1Y)),NA())</f>
        <v>1.0241084017371671E-2</v>
      </c>
    </row>
    <row r="76" spans="2:17" x14ac:dyDescent="0.2">
      <c r="B76" s="39" t="s">
        <v>17</v>
      </c>
      <c r="D76" s="42">
        <f>_xll.qlCalendarAdvance(Calendar,$D75,B76,"f",FALSE)</f>
        <v>42381</v>
      </c>
      <c r="E76" s="176">
        <f>_xll.qlInterestRateIndexValueDate(IndexON,D76)</f>
        <v>42381</v>
      </c>
      <c r="F76" s="192">
        <f>IFERROR(_xll.qlIndexFixing(IndexON,D76,TRUE,_xll.ohTrigger(RecalcTrigger,TriggerON)),NA())</f>
        <v>4.5373204878185192E-3</v>
      </c>
      <c r="H76" s="42">
        <f>_xll.qlCalendarAdvance(Calendar,$H75,B76,"f",FALSE)</f>
        <v>42381</v>
      </c>
      <c r="I76" s="176">
        <f>_xll.qlInterestRateIndexValueDate(Index1M,$H76)</f>
        <v>42381</v>
      </c>
      <c r="J76" s="181">
        <f>IFERROR(_xll.qlIndexFixing(Index1M,$H76,TRUE,_xll.ohTrigger(RecalcTrigger,Trigger1M)),NA())</f>
        <v>5.3327667258513461E-3</v>
      </c>
      <c r="K76" s="44">
        <f>IFERROR(_xll.qlIndexFixing(Index3M,H76,TRUE,_xll.ohTrigger(RecalcTrigger,Trigger3M)),NA())</f>
        <v>6.1387907449831566E-3</v>
      </c>
      <c r="L76" s="44">
        <f>IFERROR(_xll.qlIndexFixing(Index6M,$H76,TRUE,_xll.ohTrigger(RecalcTrigger,Trigger6M)),NA())</f>
        <v>7.811969122992958E-3</v>
      </c>
      <c r="M76" s="182">
        <f>IFERROR(_xll.qlIndexFixing(Index1Y,$H76,TRUE,_xll.ohTrigger(RecalcTrigger,Trigger1Y)),NA())</f>
        <v>1.0390501865637374E-2</v>
      </c>
      <c r="N76" s="181">
        <f>IFERROR(_xll.qlIndexFixing(ONIndex1M,I76,TRUE,_xll.ohTrigger(RecalcTrigger,Trigger1M)),NA())</f>
        <v>5.3110693327818037E-3</v>
      </c>
      <c r="O76" s="44">
        <f>IFERROR(_xll.qlIndexFixing(ONIndex3M,I76,TRUE,_xll.ohTrigger(RecalcTrigger,Trigger3M)),NA())</f>
        <v>5.9854635922829136E-3</v>
      </c>
      <c r="P76" s="44">
        <f>IFERROR(_xll.qlIndexFixing(ONIndex6M,I76,TRUE,_xll.ohTrigger(RecalcTrigger,Trigger6M)),NA())</f>
        <v>7.2606599380820036E-3</v>
      </c>
      <c r="Q76" s="182">
        <f>IFERROR(_xll.qlIndexFixing(ONIndex1Y,I76,TRUE,_xll.ohTrigger(RecalcTrigger,Trigger1Y)),NA())</f>
        <v>1.0236838596465736E-2</v>
      </c>
    </row>
    <row r="77" spans="2:17" x14ac:dyDescent="0.2">
      <c r="B77" s="39" t="s">
        <v>17</v>
      </c>
      <c r="D77" s="42">
        <f>_xll.qlCalendarAdvance(Calendar,$D76,B77,"f",FALSE)</f>
        <v>42382</v>
      </c>
      <c r="E77" s="176">
        <f>_xll.qlInterestRateIndexValueDate(IndexON,D77)</f>
        <v>42382</v>
      </c>
      <c r="F77" s="192">
        <f>IFERROR(_xll.qlIndexFixing(IndexON,D77,TRUE,_xll.ohTrigger(RecalcTrigger,TriggerON)),NA())</f>
        <v>4.5409692496523046E-3</v>
      </c>
      <c r="H77" s="42">
        <f>_xll.qlCalendarAdvance(Calendar,$H76,B77,"f",FALSE)</f>
        <v>42382</v>
      </c>
      <c r="I77" s="176">
        <f>_xll.qlInterestRateIndexValueDate(Index1M,$H77)</f>
        <v>42382</v>
      </c>
      <c r="J77" s="181">
        <f>IFERROR(_xll.qlIndexFixing(Index1M,$H77,TRUE,_xll.ohTrigger(RecalcTrigger,Trigger1M)),NA())</f>
        <v>5.3364629241549628E-3</v>
      </c>
      <c r="K77" s="44">
        <f>IFERROR(_xll.qlIndexFixing(Index3M,H77,TRUE,_xll.ohTrigger(RecalcTrigger,Trigger3M)),NA())</f>
        <v>6.1433671935956927E-3</v>
      </c>
      <c r="L77" s="44">
        <f>IFERROR(_xll.qlIndexFixing(Index6M,$H77,TRUE,_xll.ohTrigger(RecalcTrigger,Trigger6M)),NA())</f>
        <v>7.8169394210252201E-3</v>
      </c>
      <c r="M77" s="182">
        <f>IFERROR(_xll.qlIndexFixing(Index1Y,$H77,TRUE,_xll.ohTrigger(RecalcTrigger,Trigger1Y)),NA())</f>
        <v>1.0397585877544987E-2</v>
      </c>
      <c r="N77" s="181">
        <f>IFERROR(_xll.qlIndexFixing(ONIndex1M,I77,TRUE,_xll.ohTrigger(RecalcTrigger,Trigger1M)),NA())</f>
        <v>5.3114104476625901E-3</v>
      </c>
      <c r="O77" s="44">
        <f>IFERROR(_xll.qlIndexFixing(ONIndex3M,I77,TRUE,_xll.ohTrigger(RecalcTrigger,Trigger3M)),NA())</f>
        <v>5.9857466375035084E-3</v>
      </c>
      <c r="P77" s="44">
        <f>IFERROR(_xll.qlIndexFixing(ONIndex6M,I77,TRUE,_xll.ohTrigger(RecalcTrigger,Trigger6M)),NA())</f>
        <v>7.2629140252045143E-3</v>
      </c>
      <c r="Q77" s="182">
        <f>IFERROR(_xll.qlIndexFixing(ONIndex1Y,I77,TRUE,_xll.ohTrigger(RecalcTrigger,Trigger1Y)),NA())</f>
        <v>1.023361417131885E-2</v>
      </c>
    </row>
    <row r="78" spans="2:17" x14ac:dyDescent="0.2">
      <c r="B78" s="39" t="s">
        <v>17</v>
      </c>
      <c r="D78" s="42">
        <f>_xll.qlCalendarAdvance(Calendar,$D77,B78,"f",FALSE)</f>
        <v>42383</v>
      </c>
      <c r="E78" s="176">
        <f>_xll.qlInterestRateIndexValueDate(IndexON,D78)</f>
        <v>42383</v>
      </c>
      <c r="F78" s="192">
        <f>IFERROR(_xll.qlIndexFixing(IndexON,D78,TRUE,_xll.ohTrigger(RecalcTrigger,TriggerON)),NA())</f>
        <v>4.5456473958593868E-3</v>
      </c>
      <c r="H78" s="42">
        <f>_xll.qlCalendarAdvance(Calendar,$H77,B78,"f",FALSE)</f>
        <v>42383</v>
      </c>
      <c r="I78" s="176">
        <f>_xll.qlInterestRateIndexValueDate(Index1M,$H78)</f>
        <v>42383</v>
      </c>
      <c r="J78" s="181">
        <f>IFERROR(_xll.qlIndexFixing(Index1M,$H78,TRUE,_xll.ohTrigger(RecalcTrigger,Trigger1M)),NA())</f>
        <v>5.3371681485924263E-3</v>
      </c>
      <c r="K78" s="44">
        <f>IFERROR(_xll.qlIndexFixing(Index3M,H78,TRUE,_xll.ohTrigger(RecalcTrigger,Trigger3M)),NA())</f>
        <v>6.1480173328105183E-3</v>
      </c>
      <c r="L78" s="44">
        <f>IFERROR(_xll.qlIndexFixing(Index6M,$H78,TRUE,_xll.ohTrigger(RecalcTrigger,Trigger6M)),NA())</f>
        <v>7.8219487985650132E-3</v>
      </c>
      <c r="M78" s="182">
        <f>IFERROR(_xll.qlIndexFixing(Index1Y,$H78,TRUE,_xll.ohTrigger(RecalcTrigger,Trigger1Y)),NA())</f>
        <v>1.041910766240167E-2</v>
      </c>
      <c r="N78" s="181">
        <f>IFERROR(_xll.qlIndexFixing(ONIndex1M,I78,TRUE,_xll.ohTrigger(RecalcTrigger,Trigger1M)),NA())</f>
        <v>5.3118726839407326E-3</v>
      </c>
      <c r="O78" s="44">
        <f>IFERROR(_xll.qlIndexFixing(ONIndex3M,I78,TRUE,_xll.ohTrigger(RecalcTrigger,Trigger3M)),NA())</f>
        <v>5.9861342357492298E-3</v>
      </c>
      <c r="P78" s="44">
        <f>IFERROR(_xll.qlIndexFixing(ONIndex6M,I78,TRUE,_xll.ohTrigger(RecalcTrigger,Trigger6M)),NA())</f>
        <v>7.2662157996250532E-3</v>
      </c>
      <c r="Q78" s="182">
        <f>IFERROR(_xll.qlIndexFixing(ONIndex1Y,I78,TRUE,_xll.ohTrigger(RecalcTrigger,Trigger1Y)),NA())</f>
        <v>1.0231410742174152E-2</v>
      </c>
    </row>
    <row r="79" spans="2:17" x14ac:dyDescent="0.2">
      <c r="B79" s="39" t="s">
        <v>17</v>
      </c>
      <c r="D79" s="42">
        <f>_xll.qlCalendarAdvance(Calendar,$D78,B79,"f",FALSE)</f>
        <v>42384</v>
      </c>
      <c r="E79" s="176">
        <f>_xll.qlInterestRateIndexValueDate(IndexON,D79)</f>
        <v>42384</v>
      </c>
      <c r="F79" s="192">
        <f>IFERROR(_xll.qlIndexFixing(IndexON,D79,TRUE,_xll.ohTrigger(RecalcTrigger,TriggerON)),NA())</f>
        <v>4.5584918996403418E-3</v>
      </c>
      <c r="H79" s="42">
        <f>_xll.qlCalendarAdvance(Calendar,$H78,B79,"f",FALSE)</f>
        <v>42384</v>
      </c>
      <c r="I79" s="176">
        <f>_xll.qlInterestRateIndexValueDate(Index1M,$H79)</f>
        <v>42384</v>
      </c>
      <c r="J79" s="181">
        <f>IFERROR(_xll.qlIndexFixing(Index1M,$H79,TRUE,_xll.ohTrigger(RecalcTrigger,Trigger1M)),NA())</f>
        <v>5.3379064483662494E-3</v>
      </c>
      <c r="K79" s="44">
        <f>IFERROR(_xll.qlIndexFixing(Index3M,H79,TRUE,_xll.ohTrigger(RecalcTrigger,Trigger3M)),NA())</f>
        <v>6.1527400548051303E-3</v>
      </c>
      <c r="L79" s="44">
        <f>IFERROR(_xll.qlIndexFixing(Index6M,$H79,TRUE,_xll.ohTrigger(RecalcTrigger,Trigger6M)),NA())</f>
        <v>7.8269946395212175E-3</v>
      </c>
      <c r="M79" s="182">
        <f>IFERROR(_xll.qlIndexFixing(Index1Y,$H79,TRUE,_xll.ohTrigger(RecalcTrigger,Trigger1Y)),NA())</f>
        <v>1.0419327031262502E-2</v>
      </c>
      <c r="N79" s="181">
        <f>IFERROR(_xll.qlIndexFixing(ONIndex1M,I79,TRUE,_xll.ohTrigger(RecalcTrigger,Trigger1M)),NA())</f>
        <v>5.3132782379535417E-3</v>
      </c>
      <c r="O79" s="44">
        <f>IFERROR(_xll.qlIndexFixing(ONIndex3M,I79,TRUE,_xll.ohTrigger(RecalcTrigger,Trigger3M)),NA())</f>
        <v>5.987356154477653E-3</v>
      </c>
      <c r="P79" s="44">
        <f>IFERROR(_xll.qlIndexFixing(ONIndex6M,I79,TRUE,_xll.ohTrigger(RecalcTrigger,Trigger6M)),NA())</f>
        <v>7.2764566944179734E-3</v>
      </c>
      <c r="Q79" s="182">
        <f>IFERROR(_xll.qlIndexFixing(ONIndex1Y,I79,TRUE,_xll.ohTrigger(RecalcTrigger,Trigger1Y)),NA())</f>
        <v>1.0230693948902378E-2</v>
      </c>
    </row>
    <row r="80" spans="2:17" x14ac:dyDescent="0.2">
      <c r="B80" s="39" t="s">
        <v>17</v>
      </c>
      <c r="D80" s="42">
        <f>_xll.qlCalendarAdvance(Calendar,$D79,B80,"f",FALSE)</f>
        <v>42387</v>
      </c>
      <c r="E80" s="176">
        <f>_xll.qlInterestRateIndexValueDate(IndexON,D80)</f>
        <v>42387</v>
      </c>
      <c r="F80" s="192">
        <f>IFERROR(_xll.qlIndexFixing(IndexON,D80,TRUE,_xll.ohTrigger(RecalcTrigger,TriggerON)),NA())</f>
        <v>4.5746538255553304E-3</v>
      </c>
      <c r="H80" s="42">
        <f>_xll.qlCalendarAdvance(Calendar,$H79,B80,"f",FALSE)</f>
        <v>42387</v>
      </c>
      <c r="I80" s="176">
        <f>_xll.qlInterestRateIndexValueDate(Index1M,$H80)</f>
        <v>42387</v>
      </c>
      <c r="J80" s="181">
        <f>IFERROR(_xll.qlIndexFixing(Index1M,$H80,TRUE,_xll.ohTrigger(RecalcTrigger,Trigger1M)),NA())</f>
        <v>5.3434170518307953E-3</v>
      </c>
      <c r="K80" s="44">
        <f>IFERROR(_xll.qlIndexFixing(Index3M,H80,TRUE,_xll.ohTrigger(RecalcTrigger,Trigger3M)),NA())</f>
        <v>6.167332639211486E-3</v>
      </c>
      <c r="L80" s="44">
        <f>IFERROR(_xll.qlIndexFixing(Index6M,$H80,TRUE,_xll.ohTrigger(RecalcTrigger,Trigger6M)),NA())</f>
        <v>7.8423247815959628E-3</v>
      </c>
      <c r="M80" s="182">
        <f>IFERROR(_xll.qlIndexFixing(Index1Y,$H80,TRUE,_xll.ohTrigger(RecalcTrigger,Trigger1Y)),NA())</f>
        <v>1.0434850875802057E-2</v>
      </c>
      <c r="N80" s="181">
        <f>IFERROR(_xll.qlIndexFixing(ONIndex1M,I80,TRUE,_xll.ohTrigger(RecalcTrigger,Trigger1M)),NA())</f>
        <v>5.3149328438373278E-3</v>
      </c>
      <c r="O80" s="44">
        <f>IFERROR(_xll.qlIndexFixing(ONIndex3M,I80,TRUE,_xll.ohTrigger(RecalcTrigger,Trigger3M)),NA())</f>
        <v>5.9887301588212871E-3</v>
      </c>
      <c r="P80" s="44">
        <f>IFERROR(_xll.qlIndexFixing(ONIndex6M,I80,TRUE,_xll.ohTrigger(RecalcTrigger,Trigger6M)),NA())</f>
        <v>7.2898997706927204E-3</v>
      </c>
      <c r="Q80" s="182">
        <f>IFERROR(_xll.qlIndexFixing(ONIndex1Y,I80,TRUE,_xll.ohTrigger(RecalcTrigger,Trigger1Y)),NA())</f>
        <v>1.0232806983591081E-2</v>
      </c>
    </row>
    <row r="81" spans="2:17" x14ac:dyDescent="0.2">
      <c r="B81" s="39" t="s">
        <v>17</v>
      </c>
      <c r="D81" s="42">
        <f>_xll.qlCalendarAdvance(Calendar,$D80,B81,"f",FALSE)</f>
        <v>42388</v>
      </c>
      <c r="E81" s="176">
        <f>_xll.qlInterestRateIndexValueDate(IndexON,D81)</f>
        <v>42388</v>
      </c>
      <c r="F81" s="192">
        <f>IFERROR(_xll.qlIndexFixing(IndexON,D81,TRUE,_xll.ohTrigger(RecalcTrigger,TriggerON)),NA())</f>
        <v>4.5844788945204051E-3</v>
      </c>
      <c r="H81" s="42">
        <f>_xll.qlCalendarAdvance(Calendar,$H80,B81,"f",FALSE)</f>
        <v>42388</v>
      </c>
      <c r="I81" s="176">
        <f>_xll.qlInterestRateIndexValueDate(Index1M,$H81)</f>
        <v>42388</v>
      </c>
      <c r="J81" s="181">
        <f>IFERROR(_xll.qlIndexFixing(Index1M,$H81,TRUE,_xll.ohTrigger(RecalcTrigger,Trigger1M)),NA())</f>
        <v>5.3453143863024443E-3</v>
      </c>
      <c r="K81" s="44">
        <f>IFERROR(_xll.qlIndexFixing(Index3M,H81,TRUE,_xll.ohTrigger(RecalcTrigger,Trigger3M)),NA())</f>
        <v>6.1723346140654823E-3</v>
      </c>
      <c r="L81" s="44">
        <f>IFERROR(_xll.qlIndexFixing(Index6M,$H81,TRUE,_xll.ohTrigger(RecalcTrigger,Trigger6M)),NA())</f>
        <v>7.8474903148025646E-3</v>
      </c>
      <c r="M81" s="182">
        <f>IFERROR(_xll.qlIndexFixing(Index1Y,$H81,TRUE,_xll.ohTrigger(RecalcTrigger,Trigger1Y)),NA())</f>
        <v>1.0442715273465374E-2</v>
      </c>
      <c r="N81" s="181">
        <f>IFERROR(_xll.qlIndexFixing(ONIndex1M,I81,TRUE,_xll.ohTrigger(RecalcTrigger,Trigger1M)),NA())</f>
        <v>5.3160006874264365E-3</v>
      </c>
      <c r="O81" s="44">
        <f>IFERROR(_xll.qlIndexFixing(ONIndex3M,I81,TRUE,_xll.ohTrigger(RecalcTrigger,Trigger3M)),NA())</f>
        <v>5.9896405221926408E-3</v>
      </c>
      <c r="P81" s="44">
        <f>IFERROR(_xll.qlIndexFixing(ONIndex6M,I81,TRUE,_xll.ohTrigger(RecalcTrigger,Trigger6M)),NA())</f>
        <v>7.2984399820896773E-3</v>
      </c>
      <c r="Q81" s="182">
        <f>IFERROR(_xll.qlIndexFixing(ONIndex1Y,I81,TRUE,_xll.ohTrigger(RecalcTrigger,Trigger1Y)),NA())</f>
        <v>1.0235708533484766E-2</v>
      </c>
    </row>
    <row r="82" spans="2:17" x14ac:dyDescent="0.2">
      <c r="B82" s="39" t="s">
        <v>17</v>
      </c>
      <c r="D82" s="42">
        <f>_xll.qlCalendarAdvance(Calendar,$D81,B82,"f",FALSE)</f>
        <v>42389</v>
      </c>
      <c r="E82" s="176">
        <f>_xll.qlInterestRateIndexValueDate(IndexON,D82)</f>
        <v>42389</v>
      </c>
      <c r="F82" s="192">
        <f>IFERROR(_xll.qlIndexFixing(IndexON,D82,TRUE,_xll.ohTrigger(RecalcTrigger,TriggerON)),NA())</f>
        <v>4.595333348264008E-3</v>
      </c>
      <c r="H82" s="42">
        <f>_xll.qlCalendarAdvance(Calendar,$H81,B82,"f",FALSE)</f>
        <v>42389</v>
      </c>
      <c r="I82" s="176">
        <f>_xll.qlInterestRateIndexValueDate(Index1M,$H82)</f>
        <v>42389</v>
      </c>
      <c r="J82" s="181">
        <f>IFERROR(_xll.qlIndexFixing(Index1M,$H82,TRUE,_xll.ohTrigger(RecalcTrigger,Trigger1M)),NA())</f>
        <v>5.3492539576521607E-3</v>
      </c>
      <c r="K82" s="44">
        <f>IFERROR(_xll.qlIndexFixing(Index3M,H82,TRUE,_xll.ohTrigger(RecalcTrigger,Trigger3M)),NA())</f>
        <v>6.1774036325609218E-3</v>
      </c>
      <c r="L82" s="44">
        <f>IFERROR(_xll.qlIndexFixing(Index6M,$H82,TRUE,_xll.ohTrigger(RecalcTrigger,Trigger6M)),NA())</f>
        <v>7.8526792305923746E-3</v>
      </c>
      <c r="M82" s="182">
        <f>IFERROR(_xll.qlIndexFixing(Index1Y,$H82,TRUE,_xll.ohTrigger(RecalcTrigger,Trigger1Y)),NA())</f>
        <v>1.0450730941660573E-2</v>
      </c>
      <c r="N82" s="181">
        <f>IFERROR(_xll.qlIndexFixing(ONIndex1M,I82,TRUE,_xll.ohTrigger(RecalcTrigger,Trigger1M)),NA())</f>
        <v>5.3171896524939477E-3</v>
      </c>
      <c r="O82" s="44">
        <f>IFERROR(_xll.qlIndexFixing(ONIndex3M,I82,TRUE,_xll.ohTrigger(RecalcTrigger,Trigger3M)),NA())</f>
        <v>5.9906554385080746E-3</v>
      </c>
      <c r="P82" s="44">
        <f>IFERROR(_xll.qlIndexFixing(ONIndex6M,I82,TRUE,_xll.ohTrigger(RecalcTrigger,Trigger6M)),NA())</f>
        <v>7.3080278811088473E-3</v>
      </c>
      <c r="Q82" s="182">
        <f>IFERROR(_xll.qlIndexFixing(ONIndex1Y,I82,TRUE,_xll.ohTrigger(RecalcTrigger,Trigger1Y)),NA())</f>
        <v>1.0239631079299594E-2</v>
      </c>
    </row>
    <row r="83" spans="2:17" x14ac:dyDescent="0.2">
      <c r="B83" s="39" t="s">
        <v>17</v>
      </c>
      <c r="D83" s="42">
        <f>_xll.qlCalendarAdvance(Calendar,$D82,B83,"f",FALSE)</f>
        <v>42390</v>
      </c>
      <c r="E83" s="176">
        <f>_xll.qlInterestRateIndexValueDate(IndexON,D83)</f>
        <v>42390</v>
      </c>
      <c r="F83" s="192">
        <f>IFERROR(_xll.qlIndexFixing(IndexON,D83,TRUE,_xll.ohTrigger(RecalcTrigger,TriggerON)),NA())</f>
        <v>4.6072171868671852E-3</v>
      </c>
      <c r="H83" s="42">
        <f>_xll.qlCalendarAdvance(Calendar,$H82,B83,"f",FALSE)</f>
        <v>42390</v>
      </c>
      <c r="I83" s="176">
        <f>_xll.qlInterestRateIndexValueDate(Index1M,$H83)</f>
        <v>42390</v>
      </c>
      <c r="J83" s="181">
        <f>IFERROR(_xll.qlIndexFixing(Index1M,$H83,TRUE,_xll.ohTrigger(RecalcTrigger,Trigger1M)),NA())</f>
        <v>5.3501780277052935E-3</v>
      </c>
      <c r="K83" s="44">
        <f>IFERROR(_xll.qlIndexFixing(Index3M,H83,TRUE,_xll.ohTrigger(RecalcTrigger,Trigger3M)),NA())</f>
        <v>6.1825385868663971E-3</v>
      </c>
      <c r="L83" s="44">
        <f>IFERROR(_xll.qlIndexFixing(Index6M,$H83,TRUE,_xll.ohTrigger(RecalcTrigger,Trigger6M)),NA())</f>
        <v>7.8578889127228699E-3</v>
      </c>
      <c r="M83" s="182">
        <f>IFERROR(_xll.qlIndexFixing(Index1Y,$H83,TRUE,_xll.ohTrigger(RecalcTrigger,Trigger1Y)),NA())</f>
        <v>1.0475091824293814E-2</v>
      </c>
      <c r="N83" s="181">
        <f>IFERROR(_xll.qlIndexFixing(ONIndex1M,I83,TRUE,_xll.ohTrigger(RecalcTrigger,Trigger1M)),NA())</f>
        <v>5.3184997389588151E-3</v>
      </c>
      <c r="O83" s="44">
        <f>IFERROR(_xll.qlIndexFixing(ONIndex3M,I83,TRUE,_xll.ohTrigger(RecalcTrigger,Trigger3M)),NA())</f>
        <v>5.9917749079296811E-3</v>
      </c>
      <c r="P83" s="44">
        <f>IFERROR(_xll.qlIndexFixing(ONIndex6M,I83,TRUE,_xll.ohTrigger(RecalcTrigger,Trigger6M)),NA())</f>
        <v>7.3186634677502305E-3</v>
      </c>
      <c r="Q83" s="182">
        <f>IFERROR(_xll.qlIndexFixing(ONIndex1Y,I83,TRUE,_xll.ohTrigger(RecalcTrigger,Trigger1Y)),NA())</f>
        <v>1.0244574621116609E-2</v>
      </c>
    </row>
    <row r="84" spans="2:17" x14ac:dyDescent="0.2">
      <c r="B84" s="39" t="s">
        <v>17</v>
      </c>
      <c r="D84" s="42">
        <f>_xll.qlCalendarAdvance(Calendar,$D83,B84,"f",FALSE)</f>
        <v>42391</v>
      </c>
      <c r="E84" s="176">
        <f>_xll.qlInterestRateIndexValueDate(IndexON,D84)</f>
        <v>42391</v>
      </c>
      <c r="F84" s="192">
        <f>IFERROR(_xll.qlIndexFixing(IndexON,D84,TRUE,_xll.ohTrigger(RecalcTrigger,TriggerON)),NA())</f>
        <v>4.6344749908070844E-3</v>
      </c>
      <c r="H84" s="42">
        <f>_xll.qlCalendarAdvance(Calendar,$H83,B84,"f",FALSE)</f>
        <v>42391</v>
      </c>
      <c r="I84" s="176">
        <f>_xll.qlInterestRateIndexValueDate(Index1M,$H84)</f>
        <v>42391</v>
      </c>
      <c r="J84" s="181">
        <f>IFERROR(_xll.qlIndexFixing(Index1M,$H84,TRUE,_xll.ohTrigger(RecalcTrigger,Trigger1M)),NA())</f>
        <v>5.3511219355463178E-3</v>
      </c>
      <c r="K84" s="44">
        <f>IFERROR(_xll.qlIndexFixing(Index3M,H84,TRUE,_xll.ohTrigger(RecalcTrigger,Trigger3M)),NA())</f>
        <v>6.1877383691451553E-3</v>
      </c>
      <c r="L84" s="44">
        <f>IFERROR(_xll.qlIndexFixing(Index6M,$H84,TRUE,_xll.ohTrigger(RecalcTrigger,Trigger6M)),NA())</f>
        <v>7.8631167449234769E-3</v>
      </c>
      <c r="M84" s="182">
        <f>IFERROR(_xll.qlIndexFixing(Index1Y,$H84,TRUE,_xll.ohTrigger(RecalcTrigger,Trigger1Y)),NA())</f>
        <v>1.0475425919351848E-2</v>
      </c>
      <c r="N84" s="181">
        <f>IFERROR(_xll.qlIndexFixing(ONIndex1M,I84,TRUE,_xll.ohTrigger(RecalcTrigger,Trigger1M)),NA())</f>
        <v>5.3216012357544997E-3</v>
      </c>
      <c r="O84" s="44">
        <f>IFERROR(_xll.qlIndexFixing(ONIndex3M,I84,TRUE,_xll.ohTrigger(RecalcTrigger,Trigger3M)),NA())</f>
        <v>5.9944608020989784E-3</v>
      </c>
      <c r="P84" s="44">
        <f>IFERROR(_xll.qlIndexFixing(ONIndex6M,I84,TRUE,_xll.ohTrigger(RecalcTrigger,Trigger6M)),NA())</f>
        <v>7.3435746768028371E-3</v>
      </c>
      <c r="Q84" s="182">
        <f>IFERROR(_xll.qlIndexFixing(ONIndex1Y,I84,TRUE,_xll.ohTrigger(RecalcTrigger,Trigger1Y)),NA())</f>
        <v>1.0258153311430615E-2</v>
      </c>
    </row>
    <row r="85" spans="2:17" x14ac:dyDescent="0.2">
      <c r="B85" s="39" t="s">
        <v>17</v>
      </c>
      <c r="D85" s="42">
        <f>_xll.qlCalendarAdvance(Calendar,$D84,B85,"f",FALSE)</f>
        <v>42394</v>
      </c>
      <c r="E85" s="176">
        <f>_xll.qlInterestRateIndexValueDate(IndexON,D85)</f>
        <v>42394</v>
      </c>
      <c r="F85" s="192">
        <f>IFERROR(_xll.qlIndexFixing(IndexON,D85,TRUE,_xll.ohTrigger(RecalcTrigger,TriggerON)),NA())</f>
        <v>4.6650463919828411E-3</v>
      </c>
      <c r="H85" s="42">
        <f>_xll.qlCalendarAdvance(Calendar,$H84,B85,"f",FALSE)</f>
        <v>42394</v>
      </c>
      <c r="I85" s="176">
        <f>_xll.qlInterestRateIndexValueDate(Index1M,$H85)</f>
        <v>42394</v>
      </c>
      <c r="J85" s="181">
        <f>IFERROR(_xll.qlIndexFixing(Index1M,$H85,TRUE,_xll.ohTrigger(RecalcTrigger,Trigger1M)),NA())</f>
        <v>5.3570040222154199E-3</v>
      </c>
      <c r="K85" s="44">
        <f>IFERROR(_xll.qlIndexFixing(Index3M,H85,TRUE,_xll.ohTrigger(RecalcTrigger,Trigger3M)),NA())</f>
        <v>6.2037156054286597E-3</v>
      </c>
      <c r="L85" s="44">
        <f>IFERROR(_xll.qlIndexFixing(Index6M,$H85,TRUE,_xll.ohTrigger(RecalcTrigger,Trigger6M)),NA())</f>
        <v>7.8788829788492103E-3</v>
      </c>
      <c r="M85" s="182">
        <f>IFERROR(_xll.qlIndexFixing(Index1Y,$H85,TRUE,_xll.ohTrigger(RecalcTrigger,Trigger1Y)),NA())</f>
        <v>1.049329043577853E-2</v>
      </c>
      <c r="N85" s="181">
        <f>IFERROR(_xll.qlIndexFixing(ONIndex1M,I85,TRUE,_xll.ohTrigger(RecalcTrigger,Trigger1M)),NA())</f>
        <v>5.3249512995212633E-3</v>
      </c>
      <c r="O85" s="44">
        <f>IFERROR(_xll.qlIndexFixing(ONIndex3M,I85,TRUE,_xll.ohTrigger(RecalcTrigger,Trigger3M)),NA())</f>
        <v>5.9972983155431869E-3</v>
      </c>
      <c r="P85" s="44">
        <f>IFERROR(_xll.qlIndexFixing(ONIndex6M,I85,TRUE,_xll.ohTrigger(RecalcTrigger,Trigger6M)),NA())</f>
        <v>7.3716826929692836E-3</v>
      </c>
      <c r="Q85" s="182">
        <f>IFERROR(_xll.qlIndexFixing(ONIndex1Y,I85,TRUE,_xll.ohTrigger(RecalcTrigger,Trigger1Y)),NA())</f>
        <v>1.0274558748001317E-2</v>
      </c>
    </row>
    <row r="86" spans="2:17" x14ac:dyDescent="0.2">
      <c r="B86" s="39" t="s">
        <v>17</v>
      </c>
      <c r="D86" s="42">
        <f>_xll.qlCalendarAdvance(Calendar,$D85,B86,"f",FALSE)</f>
        <v>42395</v>
      </c>
      <c r="E86" s="176">
        <f>_xll.qlInterestRateIndexValueDate(IndexON,D86)</f>
        <v>42395</v>
      </c>
      <c r="F86" s="192">
        <f>IFERROR(_xll.qlIndexFixing(IndexON,D86,TRUE,_xll.ohTrigger(RecalcTrigger,TriggerON)),NA())</f>
        <v>4.6820771565048158E-3</v>
      </c>
      <c r="H86" s="42">
        <f>_xll.qlCalendarAdvance(Calendar,$H85,B86,"f",FALSE)</f>
        <v>42395</v>
      </c>
      <c r="I86" s="176">
        <f>_xll.qlInterestRateIndexValueDate(Index1M,$H86)</f>
        <v>42395</v>
      </c>
      <c r="J86" s="181">
        <f>IFERROR(_xll.qlIndexFixing(Index1M,$H86,TRUE,_xll.ohTrigger(RecalcTrigger,Trigger1M)),NA())</f>
        <v>5.3589593302054567E-3</v>
      </c>
      <c r="K86" s="44">
        <f>IFERROR(_xll.qlIndexFixing(Index3M,H86,TRUE,_xll.ohTrigger(RecalcTrigger,Trigger3M)),NA())</f>
        <v>6.2091636211929428E-3</v>
      </c>
      <c r="L86" s="44">
        <f>IFERROR(_xll.qlIndexFixing(Index6M,$H86,TRUE,_xll.ohTrigger(RecalcTrigger,Trigger6M)),NA())</f>
        <v>7.8841572480981368E-3</v>
      </c>
      <c r="M86" s="182">
        <f>IFERROR(_xll.qlIndexFixing(Index1Y,$H86,TRUE,_xll.ohTrigger(RecalcTrigger,Trigger1Y)),NA())</f>
        <v>1.0502340988240644E-2</v>
      </c>
      <c r="N86" s="181">
        <f>IFERROR(_xll.qlIndexFixing(ONIndex1M,I86,TRUE,_xll.ohTrigger(RecalcTrigger,Trigger1M)),NA())</f>
        <v>5.3268669932970969E-3</v>
      </c>
      <c r="O86" s="44">
        <f>IFERROR(_xll.qlIndexFixing(ONIndex3M,I86,TRUE,_xll.ohTrigger(RecalcTrigger,Trigger3M)),NA())</f>
        <v>5.9989405500093795E-3</v>
      </c>
      <c r="P86" s="44">
        <f>IFERROR(_xll.qlIndexFixing(ONIndex6M,I86,TRUE,_xll.ohTrigger(RecalcTrigger,Trigger6M)),NA())</f>
        <v>7.3875567195047509E-3</v>
      </c>
      <c r="Q86" s="182">
        <f>IFERROR(_xll.qlIndexFixing(ONIndex1Y,I86,TRUE,_xll.ohTrigger(RecalcTrigger,Trigger1Y)),NA())</f>
        <v>1.0284607269991364E-2</v>
      </c>
    </row>
    <row r="87" spans="2:17" x14ac:dyDescent="0.2">
      <c r="B87" s="39" t="s">
        <v>17</v>
      </c>
      <c r="D87" s="42">
        <f>_xll.qlCalendarAdvance(Calendar,$D86,B87,"f",FALSE)</f>
        <v>42396</v>
      </c>
      <c r="E87" s="176">
        <f>_xll.qlInterestRateIndexValueDate(IndexON,D87)</f>
        <v>42396</v>
      </c>
      <c r="F87" s="192">
        <f>IFERROR(_xll.qlIndexFixing(IndexON,D87,TRUE,_xll.ohTrigger(RecalcTrigger,TriggerON)),NA())</f>
        <v>4.7001373066968277E-3</v>
      </c>
      <c r="H87" s="42">
        <f>_xll.qlCalendarAdvance(Calendar,$H86,B87,"f",FALSE)</f>
        <v>42396</v>
      </c>
      <c r="I87" s="176">
        <f>_xll.qlInterestRateIndexValueDate(Index1M,$H87)</f>
        <v>42396</v>
      </c>
      <c r="J87" s="181">
        <f>IFERROR(_xll.qlIndexFixing(Index1M,$H87,TRUE,_xll.ohTrigger(RecalcTrigger,Trigger1M)),NA())</f>
        <v>5.3627860858168784E-3</v>
      </c>
      <c r="K87" s="44">
        <f>IFERROR(_xll.qlIndexFixing(Index3M,H87,TRUE,_xll.ohTrigger(RecalcTrigger,Trigger3M)),NA())</f>
        <v>6.21467092571112E-3</v>
      </c>
      <c r="L87" s="44">
        <f>IFERROR(_xll.qlIndexFixing(Index6M,$H87,TRUE,_xll.ohTrigger(RecalcTrigger,Trigger6M)),NA())</f>
        <v>7.8894365856657413E-3</v>
      </c>
      <c r="M87" s="182">
        <f>IFERROR(_xll.qlIndexFixing(Index1Y,$H87,TRUE,_xll.ohTrigger(RecalcTrigger,Trigger1Y)),NA())</f>
        <v>1.0511585234332148E-2</v>
      </c>
      <c r="N87" s="181">
        <f>IFERROR(_xll.qlIndexFixing(ONIndex1M,I87,TRUE,_xll.ohTrigger(RecalcTrigger,Trigger1M)),NA())</f>
        <v>5.3289038086323792E-3</v>
      </c>
      <c r="O87" s="44">
        <f>IFERROR(_xll.qlIndexFixing(ONIndex3M,I87,TRUE,_xll.ohTrigger(RecalcTrigger,Trigger3M)),NA())</f>
        <v>6.0006873375817449E-3</v>
      </c>
      <c r="P87" s="44">
        <f>IFERROR(_xll.qlIndexFixing(ONIndex6M,I87,TRUE,_xll.ohTrigger(RecalcTrigger,Trigger6M)),NA())</f>
        <v>7.4044784343918479E-3</v>
      </c>
      <c r="Q87" s="182">
        <f>IFERROR(_xll.qlIndexFixing(ONIndex1Y,I87,TRUE,_xll.ohTrigger(RecalcTrigger,Trigger1Y)),NA())</f>
        <v>1.0295676788307784E-2</v>
      </c>
    </row>
    <row r="88" spans="2:17" x14ac:dyDescent="0.2">
      <c r="B88" s="39" t="s">
        <v>17</v>
      </c>
      <c r="D88" s="42">
        <f>_xll.qlCalendarAdvance(Calendar,$D87,B88,"f",FALSE)</f>
        <v>42397</v>
      </c>
      <c r="E88" s="176">
        <f>_xll.qlInterestRateIndexValueDate(IndexON,D88)</f>
        <v>42397</v>
      </c>
      <c r="F88" s="192">
        <f>IFERROR(_xll.qlIndexFixing(IndexON,D88,TRUE,_xll.ohTrigger(RecalcTrigger,TriggerON)),NA())</f>
        <v>4.7192268426399231E-3</v>
      </c>
      <c r="H88" s="42">
        <f>_xll.qlCalendarAdvance(Calendar,$H87,B88,"f",FALSE)</f>
        <v>42397</v>
      </c>
      <c r="I88" s="176">
        <f>_xll.qlInterestRateIndexValueDate(Index1M,$H88)</f>
        <v>42397</v>
      </c>
      <c r="J88" s="181">
        <f>IFERROR(_xll.qlIndexFixing(Index1M,$H88,TRUE,_xll.ohTrigger(RecalcTrigger,Trigger1M)),NA())</f>
        <v>5.3637665974005239E-3</v>
      </c>
      <c r="K88" s="44">
        <f>IFERROR(_xll.qlIndexFixing(Index3M,H88,TRUE,_xll.ohTrigger(RecalcTrigger,Trigger3M)),NA())</f>
        <v>6.220236411130408E-3</v>
      </c>
      <c r="L88" s="44">
        <f>IFERROR(_xll.qlIndexFixing(Index6M,$H88,TRUE,_xll.ohTrigger(RecalcTrigger,Trigger6M)),NA())</f>
        <v>7.8947183751193525E-3</v>
      </c>
      <c r="M88" s="182">
        <f>IFERROR(_xll.qlIndexFixing(Index1Y,$H88,TRUE,_xll.ohTrigger(RecalcTrigger,Trigger1Y)),NA())</f>
        <v>1.0539904589773306E-2</v>
      </c>
      <c r="N88" s="181">
        <f>IFERROR(_xll.qlIndexFixing(ONIndex1M,I88,TRUE,_xll.ohTrigger(RecalcTrigger,Trigger1M)),NA())</f>
        <v>5.3310617452839715E-3</v>
      </c>
      <c r="O88" s="44">
        <f>IFERROR(_xll.qlIndexFixing(ONIndex3M,I88,TRUE,_xll.ohTrigger(RecalcTrigger,Trigger3M)),NA())</f>
        <v>6.0025386780981904E-3</v>
      </c>
      <c r="P88" s="44">
        <f>IFERROR(_xll.qlIndexFixing(ONIndex6M,I88,TRUE,_xll.ohTrigger(RecalcTrigger,Trigger6M)),NA())</f>
        <v>7.4224478377926673E-3</v>
      </c>
      <c r="Q88" s="182">
        <f>IFERROR(_xll.qlIndexFixing(ONIndex1Y,I88,TRUE,_xll.ohTrigger(RecalcTrigger,Trigger1Y)),NA())</f>
        <v>1.0307767303031623E-2</v>
      </c>
    </row>
    <row r="89" spans="2:17" x14ac:dyDescent="0.2">
      <c r="B89" s="39" t="s">
        <v>17</v>
      </c>
      <c r="D89" s="42">
        <f>_xll.qlCalendarAdvance(Calendar,$D88,B89,"f",FALSE)</f>
        <v>42398</v>
      </c>
      <c r="E89" s="176">
        <f>_xll.qlInterestRateIndexValueDate(IndexON,D89)</f>
        <v>42398</v>
      </c>
      <c r="F89" s="192">
        <f>IFERROR(_xll.qlIndexFixing(IndexON,D89,TRUE,_xll.ohTrigger(RecalcTrigger,TriggerON)),NA())</f>
        <v>4.758267828160653E-3</v>
      </c>
      <c r="H89" s="42">
        <f>_xll.qlCalendarAdvance(Calendar,$H88,B89,"f",FALSE)</f>
        <v>42398</v>
      </c>
      <c r="I89" s="176">
        <f>_xll.qlInterestRateIndexValueDate(Index1M,$H89)</f>
        <v>42398</v>
      </c>
      <c r="J89" s="181">
        <f>IFERROR(_xll.qlIndexFixing(Index1M,$H89,TRUE,_xll.ohTrigger(RecalcTrigger,Trigger1M)),NA())</f>
        <v>5.3647432370727433E-3</v>
      </c>
      <c r="K89" s="44">
        <f>IFERROR(_xll.qlIndexFixing(Index3M,H89,TRUE,_xll.ohTrigger(RecalcTrigger,Trigger3M)),NA())</f>
        <v>6.2258589695926786E-3</v>
      </c>
      <c r="L89" s="44">
        <f>IFERROR(_xll.qlIndexFixing(Index6M,$H89,TRUE,_xll.ohTrigger(RecalcTrigger,Trigger6M)),NA())</f>
        <v>7.900000000000032E-3</v>
      </c>
      <c r="M89" s="182">
        <f>IFERROR(_xll.qlIndexFixing(Index1Y,$H89,TRUE,_xll.ohTrigger(RecalcTrigger,Trigger1Y)),NA())</f>
        <v>1.0550000000522225E-2</v>
      </c>
      <c r="N89" s="181">
        <f>IFERROR(_xll.qlIndexFixing(ONIndex1M,I89,TRUE,_xll.ohTrigger(RecalcTrigger,Trigger1M)),NA())</f>
        <v>5.335640718264016E-3</v>
      </c>
      <c r="O89" s="44">
        <f>IFERROR(_xll.qlIndexFixing(ONIndex3M,I89,TRUE,_xll.ohTrigger(RecalcTrigger,Trigger3M)),NA())</f>
        <v>6.0066887167168721E-3</v>
      </c>
      <c r="P89" s="44">
        <f>IFERROR(_xll.qlIndexFixing(ONIndex6M,I89,TRUE,_xll.ohTrigger(RecalcTrigger,Trigger6M)),NA())</f>
        <v>7.4593886232217823E-3</v>
      </c>
      <c r="Q89" s="182">
        <f>IFERROR(_xll.qlIndexFixing(ONIndex1Y,I89,TRUE,_xll.ohTrigger(RecalcTrigger,Trigger1Y)),NA())</f>
        <v>1.0333033215184455E-2</v>
      </c>
    </row>
    <row r="90" spans="2:17" x14ac:dyDescent="0.2">
      <c r="B90" s="39" t="s">
        <v>17</v>
      </c>
      <c r="D90" s="42">
        <f>_xll.qlCalendarAdvance(Calendar,$D89,B90,"f",FALSE)</f>
        <v>42401</v>
      </c>
      <c r="E90" s="176">
        <f>_xll.qlInterestRateIndexValueDate(IndexON,D90)</f>
        <v>42401</v>
      </c>
      <c r="F90" s="192">
        <f>IFERROR(_xll.qlIndexFixing(IndexON,D90,TRUE,_xll.ohTrigger(RecalcTrigger,TriggerON)),NA())</f>
        <v>4.7950608615732193E-3</v>
      </c>
      <c r="H90" s="42">
        <f>_xll.qlCalendarAdvance(Calendar,$H89,B90,"f",FALSE)</f>
        <v>42401</v>
      </c>
      <c r="I90" s="176">
        <f>_xll.qlInterestRateIndexValueDate(Index1M,$H90)</f>
        <v>42401</v>
      </c>
      <c r="J90" s="181">
        <f>IFERROR(_xll.qlIndexFixing(Index1M,$H90,TRUE,_xll.ohTrigger(RecalcTrigger,Trigger1M)),NA())</f>
        <v>5.3685347557133898E-3</v>
      </c>
      <c r="K90" s="44">
        <f>IFERROR(_xll.qlIndexFixing(Index3M,H90,TRUE,_xll.ohTrigger(RecalcTrigger,Trigger3M)),NA())</f>
        <v>6.2464136090062284E-3</v>
      </c>
      <c r="L90" s="44">
        <f>IFERROR(_xll.qlIndexFixing(Index6M,$H90,TRUE,_xll.ohTrigger(RecalcTrigger,Trigger6M)),NA())</f>
        <v>7.9158152490398023E-3</v>
      </c>
      <c r="M90" s="182">
        <f>IFERROR(_xll.qlIndexFixing(Index1Y,$H90,TRUE,_xll.ohTrigger(RecalcTrigger,Trigger1Y)),NA())</f>
        <v>1.0560906785307092E-2</v>
      </c>
      <c r="N90" s="181">
        <f>IFERROR(_xll.qlIndexFixing(ONIndex1M,I90,TRUE,_xll.ohTrigger(RecalcTrigger,Trigger1M)),NA())</f>
        <v>5.3400058772423709E-3</v>
      </c>
      <c r="O90" s="44">
        <f>IFERROR(_xll.qlIndexFixing(ONIndex3M,I90,TRUE,_xll.ohTrigger(RecalcTrigger,Trigger3M)),NA())</f>
        <v>6.0109895704962835E-3</v>
      </c>
      <c r="P90" s="44">
        <f>IFERROR(_xll.qlIndexFixing(ONIndex6M,I90,TRUE,_xll.ohTrigger(RecalcTrigger,Trigger6M)),NA())</f>
        <v>7.4939376720928319E-3</v>
      </c>
      <c r="Q90" s="182">
        <f>IFERROR(_xll.qlIndexFixing(ONIndex1Y,I90,TRUE,_xll.ohTrigger(RecalcTrigger,Trigger1Y)),NA())</f>
        <v>1.0355605421954461E-2</v>
      </c>
    </row>
    <row r="91" spans="2:17" x14ac:dyDescent="0.2">
      <c r="B91" s="39" t="s">
        <v>17</v>
      </c>
      <c r="D91" s="42">
        <f>_xll.qlCalendarAdvance(Calendar,$D90,B91,"f",FALSE)</f>
        <v>42402</v>
      </c>
      <c r="E91" s="176">
        <f>_xll.qlInterestRateIndexValueDate(IndexON,D91)</f>
        <v>42402</v>
      </c>
      <c r="F91" s="192">
        <f>IFERROR(_xll.qlIndexFixing(IndexON,D91,TRUE,_xll.ohTrigger(RecalcTrigger,TriggerON)),NA())</f>
        <v>4.8122802561267886E-3</v>
      </c>
      <c r="H91" s="42">
        <f>_xll.qlCalendarAdvance(Calendar,$H90,B91,"f",FALSE)</f>
        <v>42402</v>
      </c>
      <c r="I91" s="176">
        <f>_xll.qlInterestRateIndexValueDate(Index1M,$H91)</f>
        <v>42402</v>
      </c>
      <c r="J91" s="181">
        <f>IFERROR(_xll.qlIndexFixing(Index1M,$H91,TRUE,_xll.ohTrigger(RecalcTrigger,Trigger1M)),NA())</f>
        <v>5.3703740792518479E-3</v>
      </c>
      <c r="K91" s="44">
        <f>IFERROR(_xll.qlIndexFixing(Index3M,H91,TRUE,_xll.ohTrigger(RecalcTrigger,Trigger3M)),NA())</f>
        <v>6.2488977766012701E-3</v>
      </c>
      <c r="L91" s="44">
        <f>IFERROR(_xll.qlIndexFixing(Index6M,$H91,TRUE,_xll.ohTrigger(RecalcTrigger,Trigger6M)),NA())</f>
        <v>7.9210666613307307E-3</v>
      </c>
      <c r="M91" s="182">
        <f>IFERROR(_xll.qlIndexFixing(Index1Y,$H91,TRUE,_xll.ohTrigger(RecalcTrigger,Trigger1Y)),NA())</f>
        <v>1.0571377792011862E-2</v>
      </c>
      <c r="N91" s="181">
        <f>IFERROR(_xll.qlIndexFixing(ONIndex1M,I91,TRUE,_xll.ohTrigger(RecalcTrigger,Trigger1M)),NA())</f>
        <v>5.3421863966296446E-3</v>
      </c>
      <c r="O91" s="44">
        <f>IFERROR(_xll.qlIndexFixing(ONIndex3M,I91,TRUE,_xll.ohTrigger(RecalcTrigger,Trigger3M)),NA())</f>
        <v>6.0133636762194076E-3</v>
      </c>
      <c r="P91" s="44">
        <f>IFERROR(_xll.qlIndexFixing(ONIndex6M,I91,TRUE,_xll.ohTrigger(RecalcTrigger,Trigger6M)),NA())</f>
        <v>7.5100981677300727E-3</v>
      </c>
      <c r="Q91" s="182">
        <f>IFERROR(_xll.qlIndexFixing(ONIndex1Y,I91,TRUE,_xll.ohTrigger(RecalcTrigger,Trigger1Y)),NA())</f>
        <v>1.0365838386071635E-2</v>
      </c>
    </row>
    <row r="92" spans="2:17" x14ac:dyDescent="0.2">
      <c r="B92" s="39" t="s">
        <v>17</v>
      </c>
      <c r="D92" s="42">
        <f>_xll.qlCalendarAdvance(Calendar,$D91,B92,"f",FALSE)</f>
        <v>42403</v>
      </c>
      <c r="E92" s="176">
        <f>_xll.qlInterestRateIndexValueDate(IndexON,D92)</f>
        <v>42403</v>
      </c>
      <c r="F92" s="192">
        <f>IFERROR(_xll.qlIndexFixing(IndexON,D92,TRUE,_xll.ohTrigger(RecalcTrigger,TriggerON)),NA())</f>
        <v>4.8287747685304971E-3</v>
      </c>
      <c r="H92" s="42">
        <f>_xll.qlCalendarAdvance(Calendar,$H91,B92,"f",FALSE)</f>
        <v>42403</v>
      </c>
      <c r="I92" s="176">
        <f>_xll.qlInterestRateIndexValueDate(Index1M,$H92)</f>
        <v>42403</v>
      </c>
      <c r="J92" s="181">
        <f>IFERROR(_xll.qlIndexFixing(Index1M,$H92,TRUE,_xll.ohTrigger(RecalcTrigger,Trigger1M)),NA())</f>
        <v>5.3721937876564209E-3</v>
      </c>
      <c r="K92" s="44">
        <f>IFERROR(_xll.qlIndexFixing(Index3M,H92,TRUE,_xll.ohTrigger(RecalcTrigger,Trigger3M)),NA())</f>
        <v>6.2514118303439578E-3</v>
      </c>
      <c r="L92" s="44">
        <f>IFERROR(_xll.qlIndexFixing(Index6M,$H92,TRUE,_xll.ohTrigger(RecalcTrigger,Trigger6M)),NA())</f>
        <v>7.9263026279519401E-3</v>
      </c>
      <c r="M92" s="182">
        <f>IFERROR(_xll.qlIndexFixing(Index1Y,$H92,TRUE,_xll.ohTrigger(RecalcTrigger,Trigger1Y)),NA())</f>
        <v>1.0582016668073551E-2</v>
      </c>
      <c r="N92" s="181">
        <f>IFERROR(_xll.qlIndexFixing(ONIndex1M,I92,TRUE,_xll.ohTrigger(RecalcTrigger,Trigger1M)),NA())</f>
        <v>5.3443422812704533E-3</v>
      </c>
      <c r="O92" s="44">
        <f>IFERROR(_xll.qlIndexFixing(ONIndex3M,I92,TRUE,_xll.ohTrigger(RecalcTrigger,Trigger3M)),NA())</f>
        <v>6.0158423349676582E-3</v>
      </c>
      <c r="P92" s="44">
        <f>IFERROR(_xll.qlIndexFixing(ONIndex6M,I92,TRUE,_xll.ohTrigger(RecalcTrigger,Trigger6M)),NA())</f>
        <v>7.5255445139332799E-3</v>
      </c>
      <c r="Q92" s="182">
        <f>IFERROR(_xll.qlIndexFixing(ONIndex1Y,I92,TRUE,_xll.ohTrigger(RecalcTrigger,Trigger1Y)),NA())</f>
        <v>1.0375351713273195E-2</v>
      </c>
    </row>
    <row r="93" spans="2:17" x14ac:dyDescent="0.2">
      <c r="B93" s="39" t="s">
        <v>17</v>
      </c>
      <c r="D93" s="42">
        <f>_xll.qlCalendarAdvance(Calendar,$D92,B93,"f",FALSE)</f>
        <v>42404</v>
      </c>
      <c r="E93" s="176">
        <f>_xll.qlInterestRateIndexValueDate(IndexON,D93)</f>
        <v>42404</v>
      </c>
      <c r="F93" s="192">
        <f>IFERROR(_xll.qlIndexFixing(IndexON,D93,TRUE,_xll.ohTrigger(RecalcTrigger,TriggerON)),NA())</f>
        <v>4.8445443988653913E-3</v>
      </c>
      <c r="H93" s="42">
        <f>_xll.qlCalendarAdvance(Calendar,$H92,B93,"f",FALSE)</f>
        <v>42404</v>
      </c>
      <c r="I93" s="176">
        <f>_xll.qlInterestRateIndexValueDate(Index1M,$H93)</f>
        <v>42404</v>
      </c>
      <c r="J93" s="181">
        <f>IFERROR(_xll.qlIndexFixing(Index1M,$H93,TRUE,_xll.ohTrigger(RecalcTrigger,Trigger1M)),NA())</f>
        <v>5.3739963956506726E-3</v>
      </c>
      <c r="K93" s="44">
        <f>IFERROR(_xll.qlIndexFixing(Index3M,H93,TRUE,_xll.ohTrigger(RecalcTrigger,Trigger3M)),NA())</f>
        <v>6.2573409141569482E-3</v>
      </c>
      <c r="L93" s="44">
        <f>IFERROR(_xll.qlIndexFixing(Index6M,$H93,TRUE,_xll.ohTrigger(RecalcTrigger,Trigger6M)),NA())</f>
        <v>7.9315199826688228E-3</v>
      </c>
      <c r="M93" s="182">
        <f>IFERROR(_xll.qlIndexFixing(Index1Y,$H93,TRUE,_xll.ohTrigger(RecalcTrigger,Trigger1Y)),NA())</f>
        <v>1.0614127915546325E-2</v>
      </c>
      <c r="N93" s="181">
        <f>IFERROR(_xll.qlIndexFixing(ONIndex1M,I93,TRUE,_xll.ohTrigger(RecalcTrigger,Trigger1M)),NA())</f>
        <v>5.3464735313268896E-3</v>
      </c>
      <c r="O93" s="44">
        <f>IFERROR(_xll.qlIndexFixing(ONIndex3M,I93,TRUE,_xll.ohTrigger(RecalcTrigger,Trigger3M)),NA())</f>
        <v>6.0184255468220815E-3</v>
      </c>
      <c r="P93" s="44">
        <f>IFERROR(_xll.qlIndexFixing(ONIndex6M,I93,TRUE,_xll.ohTrigger(RecalcTrigger,Trigger6M)),NA())</f>
        <v>7.5402767107024538E-3</v>
      </c>
      <c r="Q93" s="182">
        <f>IFERROR(_xll.qlIndexFixing(ONIndex1Y,I93,TRUE,_xll.ohTrigger(RecalcTrigger,Trigger1Y)),NA())</f>
        <v>1.0384145403478096E-2</v>
      </c>
    </row>
    <row r="94" spans="2:17" x14ac:dyDescent="0.2">
      <c r="B94" s="39" t="s">
        <v>17</v>
      </c>
      <c r="D94" s="42">
        <f>_xll.qlCalendarAdvance(Calendar,$D93,B94,"f",FALSE)</f>
        <v>42405</v>
      </c>
      <c r="E94" s="176">
        <f>_xll.qlInterestRateIndexValueDate(IndexON,D94)</f>
        <v>42405</v>
      </c>
      <c r="F94" s="192">
        <f>IFERROR(_xll.qlIndexFixing(IndexON,D94,TRUE,_xll.ohTrigger(RecalcTrigger,TriggerON)),NA())</f>
        <v>4.873732460867938E-3</v>
      </c>
      <c r="H94" s="42">
        <f>_xll.qlCalendarAdvance(Calendar,$H93,B94,"f",FALSE)</f>
        <v>42405</v>
      </c>
      <c r="I94" s="176">
        <f>_xll.qlInterestRateIndexValueDate(Index1M,$H94)</f>
        <v>42405</v>
      </c>
      <c r="J94" s="181">
        <f>IFERROR(_xll.qlIndexFixing(Index1M,$H94,TRUE,_xll.ohTrigger(RecalcTrigger,Trigger1M)),NA())</f>
        <v>5.3775603136541417E-3</v>
      </c>
      <c r="K94" s="44">
        <f>IFERROR(_xll.qlIndexFixing(Index3M,H94,TRUE,_xll.ohTrigger(RecalcTrigger,Trigger3M)),NA())</f>
        <v>6.2633198196762052E-3</v>
      </c>
      <c r="L94" s="44">
        <f>IFERROR(_xll.qlIndexFixing(Index6M,$H94,TRUE,_xll.ohTrigger(RecalcTrigger,Trigger6M)),NA())</f>
        <v>7.936715559215159E-3</v>
      </c>
      <c r="M94" s="182">
        <f>IFERROR(_xll.qlIndexFixing(Index1Y,$H94,TRUE,_xll.ohTrigger(RecalcTrigger,Trigger1Y)),NA())</f>
        <v>1.0614452592757931E-2</v>
      </c>
      <c r="N94" s="181">
        <f>IFERROR(_xll.qlIndexFixing(ONIndex1M,I94,TRUE,_xll.ohTrigger(RecalcTrigger,Trigger1M)),NA())</f>
        <v>5.3507323530462472E-3</v>
      </c>
      <c r="O94" s="44">
        <f>IFERROR(_xll.qlIndexFixing(ONIndex3M,I94,TRUE,_xll.ohTrigger(RecalcTrigger,Trigger3M)),NA())</f>
        <v>6.0240398998441993E-3</v>
      </c>
      <c r="P94" s="44">
        <f>IFERROR(_xll.qlIndexFixing(ONIndex6M,I94,TRUE,_xll.ohTrigger(RecalcTrigger,Trigger6M)),NA())</f>
        <v>7.5675174968144656E-3</v>
      </c>
      <c r="Q94" s="182">
        <f>IFERROR(_xll.qlIndexFixing(ONIndex1Y,I94,TRUE,_xll.ohTrigger(RecalcTrigger,Trigger1Y)),NA())</f>
        <v>1.0399630287376931E-2</v>
      </c>
    </row>
    <row r="95" spans="2:17" x14ac:dyDescent="0.2">
      <c r="B95" s="39" t="s">
        <v>17</v>
      </c>
      <c r="D95" s="42">
        <f>_xll.qlCalendarAdvance(Calendar,$D94,B95,"f",FALSE)</f>
        <v>42408</v>
      </c>
      <c r="E95" s="176">
        <f>_xll.qlInterestRateIndexValueDate(IndexON,D95)</f>
        <v>42408</v>
      </c>
      <c r="F95" s="192">
        <f>IFERROR(_xll.qlIndexFixing(IndexON,D95,TRUE,_xll.ohTrigger(RecalcTrigger,TriggerON)),NA())</f>
        <v>4.9003740964370657E-3</v>
      </c>
      <c r="H95" s="42">
        <f>_xll.qlCalendarAdvance(Calendar,$H94,B95,"f",FALSE)</f>
        <v>42408</v>
      </c>
      <c r="I95" s="176">
        <f>_xll.qlInterestRateIndexValueDate(Index1M,$H95)</f>
        <v>42408</v>
      </c>
      <c r="J95" s="181">
        <f>IFERROR(_xll.qlIndexFixing(Index1M,$H95,TRUE,_xll.ohTrigger(RecalcTrigger,Trigger1M)),NA())</f>
        <v>5.3810861180404491E-3</v>
      </c>
      <c r="K95" s="44">
        <f>IFERROR(_xll.qlIndexFixing(Index3M,H95,TRUE,_xll.ohTrigger(RecalcTrigger,Trigger3M)),NA())</f>
        <v>6.2849798401773986E-3</v>
      </c>
      <c r="L95" s="44">
        <f>IFERROR(_xll.qlIndexFixing(Index6M,$H95,TRUE,_xll.ohTrigger(RecalcTrigger,Trigger6M)),NA())</f>
        <v>7.9521399566832469E-3</v>
      </c>
      <c r="M95" s="182">
        <f>IFERROR(_xll.qlIndexFixing(Index1Y,$H95,TRUE,_xll.ohTrigger(RecalcTrigger,Trigger1Y)),NA())</f>
        <v>1.0637088761724249E-2</v>
      </c>
      <c r="N95" s="181">
        <f>IFERROR(_xll.qlIndexFixing(ONIndex1M,I95,TRUE,_xll.ohTrigger(RecalcTrigger,Trigger1M)),NA())</f>
        <v>5.3547521844121704E-3</v>
      </c>
      <c r="O95" s="44">
        <f>IFERROR(_xll.qlIndexFixing(ONIndex3M,I95,TRUE,_xll.ohTrigger(RecalcTrigger,Trigger3M)),NA())</f>
        <v>6.029803924328947E-3</v>
      </c>
      <c r="P95" s="44">
        <f>IFERROR(_xll.qlIndexFixing(ONIndex6M,I95,TRUE,_xll.ohTrigger(RecalcTrigger,Trigger6M)),NA())</f>
        <v>7.5920640015747498E-3</v>
      </c>
      <c r="Q95" s="182">
        <f>IFERROR(_xll.qlIndexFixing(ONIndex1Y,I95,TRUE,_xll.ohTrigger(RecalcTrigger,Trigger1Y)),NA())</f>
        <v>1.0412123793682726E-2</v>
      </c>
    </row>
    <row r="96" spans="2:17" x14ac:dyDescent="0.2">
      <c r="B96" s="39" t="s">
        <v>17</v>
      </c>
      <c r="D96" s="42">
        <f>_xll.qlCalendarAdvance(Calendar,$D95,B96,"f",FALSE)</f>
        <v>42409</v>
      </c>
      <c r="E96" s="176">
        <f>_xll.qlInterestRateIndexValueDate(IndexON,D96)</f>
        <v>42409</v>
      </c>
      <c r="F96" s="192">
        <f>IFERROR(_xll.qlIndexFixing(IndexON,D96,TRUE,_xll.ohTrigger(RecalcTrigger,TriggerON)),NA())</f>
        <v>4.9125193144827772E-3</v>
      </c>
      <c r="H96" s="42">
        <f>_xll.qlCalendarAdvance(Calendar,$H95,B96,"f",FALSE)</f>
        <v>42409</v>
      </c>
      <c r="I96" s="176">
        <f>_xll.qlInterestRateIndexValueDate(Index1M,$H96)</f>
        <v>42409</v>
      </c>
      <c r="J96" s="181">
        <f>IFERROR(_xll.qlIndexFixing(Index1M,$H96,TRUE,_xll.ohTrigger(RecalcTrigger,Trigger1M)),NA())</f>
        <v>5.3828409448784661E-3</v>
      </c>
      <c r="K96" s="44">
        <f>IFERROR(_xll.qlIndexFixing(Index3M,H96,TRUE,_xll.ohTrigger(RecalcTrigger,Trigger3M)),NA())</f>
        <v>6.2877112550736337E-3</v>
      </c>
      <c r="L96" s="44">
        <f>IFERROR(_xll.qlIndexFixing(Index6M,$H96,TRUE,_xll.ohTrigger(RecalcTrigger,Trigger6M)),NA())</f>
        <v>7.957216757244796E-3</v>
      </c>
      <c r="M96" s="182">
        <f>IFERROR(_xll.qlIndexFixing(Index1Y,$H96,TRUE,_xll.ohTrigger(RecalcTrigger,Trigger1Y)),NA())</f>
        <v>1.0648350647249134E-2</v>
      </c>
      <c r="N96" s="181">
        <f>IFERROR(_xll.qlIndexFixing(ONIndex1M,I96,TRUE,_xll.ohTrigger(RecalcTrigger,Trigger1M)),NA())</f>
        <v>5.3567602608173281E-3</v>
      </c>
      <c r="O96" s="44">
        <f>IFERROR(_xll.qlIndexFixing(ONIndex3M,I96,TRUE,_xll.ohTrigger(RecalcTrigger,Trigger3M)),NA())</f>
        <v>6.0329099013900489E-3</v>
      </c>
      <c r="P96" s="44">
        <f>IFERROR(_xll.qlIndexFixing(ONIndex6M,I96,TRUE,_xll.ohTrigger(RecalcTrigger,Trigger6M)),NA())</f>
        <v>7.6032254498770158E-3</v>
      </c>
      <c r="Q96" s="182">
        <f>IFERROR(_xll.qlIndexFixing(ONIndex1Y,I96,TRUE,_xll.ohTrigger(RecalcTrigger,Trigger1Y)),NA())</f>
        <v>1.0417319298337002E-2</v>
      </c>
    </row>
    <row r="97" spans="2:17" x14ac:dyDescent="0.2">
      <c r="B97" s="39" t="s">
        <v>17</v>
      </c>
      <c r="D97" s="42">
        <f>_xll.qlCalendarAdvance(Calendar,$D96,B97,"f",FALSE)</f>
        <v>42410</v>
      </c>
      <c r="E97" s="176">
        <f>_xll.qlInterestRateIndexValueDate(IndexON,D97)</f>
        <v>42410</v>
      </c>
      <c r="F97" s="192">
        <f>IFERROR(_xll.qlIndexFixing(IndexON,D97,TRUE,_xll.ohTrigger(RecalcTrigger,TriggerON)),NA())</f>
        <v>4.9239396498923504E-3</v>
      </c>
      <c r="H97" s="42">
        <f>_xll.qlCalendarAdvance(Calendar,$H96,B97,"f",FALSE)</f>
        <v>42410</v>
      </c>
      <c r="I97" s="176">
        <f>_xll.qlInterestRateIndexValueDate(Index1M,$H97)</f>
        <v>42410</v>
      </c>
      <c r="J97" s="181">
        <f>IFERROR(_xll.qlIndexFixing(Index1M,$H97,TRUE,_xll.ohTrigger(RecalcTrigger,Trigger1M)),NA())</f>
        <v>5.3845937596810785E-3</v>
      </c>
      <c r="K97" s="44">
        <f>IFERROR(_xll.qlIndexFixing(Index3M,H97,TRUE,_xll.ohTrigger(RecalcTrigger,Trigger3M)),NA())</f>
        <v>6.2939224662697957E-3</v>
      </c>
      <c r="L97" s="44">
        <f>IFERROR(_xll.qlIndexFixing(Index6M,$H97,TRUE,_xll.ohTrigger(RecalcTrigger,Trigger6M)),NA())</f>
        <v>7.9622559478299774E-3</v>
      </c>
      <c r="M97" s="182">
        <f>IFERROR(_xll.qlIndexFixing(Index1Y,$H97,TRUE,_xll.ohTrigger(RecalcTrigger,Trigger1Y)),NA())</f>
        <v>1.0659652326098638E-2</v>
      </c>
      <c r="N97" s="181">
        <f>IFERROR(_xll.qlIndexFixing(ONIndex1M,I97,TRUE,_xll.ohTrigger(RecalcTrigger,Trigger1M)),NA())</f>
        <v>5.3587437026381135E-3</v>
      </c>
      <c r="O97" s="44">
        <f>IFERROR(_xll.qlIndexFixing(ONIndex3M,I97,TRUE,_xll.ohTrigger(RecalcTrigger,Trigger3M)),NA())</f>
        <v>6.0361204314762773E-3</v>
      </c>
      <c r="P97" s="44">
        <f>IFERROR(_xll.qlIndexFixing(ONIndex6M,I97,TRUE,_xll.ohTrigger(RecalcTrigger,Trigger6M)),NA())</f>
        <v>7.6136727483400168E-3</v>
      </c>
      <c r="Q97" s="182">
        <f>IFERROR(_xll.qlIndexFixing(ONIndex1Y,I97,TRUE,_xll.ohTrigger(RecalcTrigger,Trigger1Y)),NA())</f>
        <v>1.042179516575148E-2</v>
      </c>
    </row>
    <row r="98" spans="2:17" x14ac:dyDescent="0.2">
      <c r="B98" s="39" t="s">
        <v>17</v>
      </c>
      <c r="D98" s="42">
        <f>_xll.qlCalendarAdvance(Calendar,$D97,B98,"f",FALSE)</f>
        <v>42411</v>
      </c>
      <c r="E98" s="176">
        <f>_xll.qlInterestRateIndexValueDate(IndexON,D98)</f>
        <v>42411</v>
      </c>
      <c r="F98" s="192">
        <f>IFERROR(_xll.qlIndexFixing(IndexON,D98,TRUE,_xll.ohTrigger(RecalcTrigger,TriggerON)),NA())</f>
        <v>4.9346351025036927E-3</v>
      </c>
      <c r="H98" s="42">
        <f>_xll.qlCalendarAdvance(Calendar,$H97,B98,"f",FALSE)</f>
        <v>42411</v>
      </c>
      <c r="I98" s="176">
        <f>_xll.qlInterestRateIndexValueDate(Index1M,$H98)</f>
        <v>42411</v>
      </c>
      <c r="J98" s="181">
        <f>IFERROR(_xll.qlIndexFixing(Index1M,$H98,TRUE,_xll.ohTrigger(RecalcTrigger,Trigger1M)),NA())</f>
        <v>5.386347077171851E-3</v>
      </c>
      <c r="K98" s="44">
        <f>IFERROR(_xll.qlIndexFixing(Index3M,H98,TRUE,_xll.ohTrigger(RecalcTrigger,Trigger3M)),NA())</f>
        <v>6.3001767779933522E-3</v>
      </c>
      <c r="L98" s="44">
        <f>IFERROR(_xll.qlIndexFixing(Index6M,$H98,TRUE,_xll.ohTrigger(RecalcTrigger,Trigger6M)),NA())</f>
        <v>7.9672543619855405E-3</v>
      </c>
      <c r="M98" s="182">
        <f>IFERROR(_xll.qlIndexFixing(Index1Y,$H98,TRUE,_xll.ohTrigger(RecalcTrigger,Trigger1Y)),NA())</f>
        <v>1.0692772988822062E-2</v>
      </c>
      <c r="N98" s="181">
        <f>IFERROR(_xll.qlIndexFixing(ONIndex1M,I98,TRUE,_xll.ohTrigger(RecalcTrigger,Trigger1M)),NA())</f>
        <v>5.3607025097934802E-3</v>
      </c>
      <c r="O98" s="44">
        <f>IFERROR(_xll.qlIndexFixing(ONIndex3M,I98,TRUE,_xll.ohTrigger(RecalcTrigger,Trigger3M)),NA())</f>
        <v>6.0394355145876322E-3</v>
      </c>
      <c r="P98" s="44">
        <f>IFERROR(_xll.qlIndexFixing(ONIndex6M,I98,TRUE,_xll.ohTrigger(RecalcTrigger,Trigger6M)),NA())</f>
        <v>7.6234058968016605E-3</v>
      </c>
      <c r="Q98" s="182">
        <f>IFERROR(_xll.qlIndexFixing(ONIndex1Y,I98,TRUE,_xll.ohTrigger(RecalcTrigger,Trigger1Y)),NA())</f>
        <v>1.0425551395845112E-2</v>
      </c>
    </row>
    <row r="99" spans="2:17" x14ac:dyDescent="0.2">
      <c r="B99" s="39" t="s">
        <v>17</v>
      </c>
      <c r="D99" s="42">
        <f>_xll.qlCalendarAdvance(Calendar,$D98,B99,"f",FALSE)</f>
        <v>42412</v>
      </c>
      <c r="E99" s="176">
        <f>_xll.qlInterestRateIndexValueDate(IndexON,D99)</f>
        <v>42412</v>
      </c>
      <c r="F99" s="192">
        <f>IFERROR(_xll.qlIndexFixing(IndexON,D99,TRUE,_xll.ohTrigger(RecalcTrigger,TriggerON)),NA())</f>
        <v>4.953676960027428E-3</v>
      </c>
      <c r="H99" s="42">
        <f>_xll.qlCalendarAdvance(Calendar,$H98,B99,"f",FALSE)</f>
        <v>42412</v>
      </c>
      <c r="I99" s="176">
        <f>_xll.qlInterestRateIndexValueDate(Index1M,$H99)</f>
        <v>42412</v>
      </c>
      <c r="J99" s="181">
        <f>IFERROR(_xll.qlIndexFixing(Index1M,$H99,TRUE,_xll.ohTrigger(RecalcTrigger,Trigger1M)),NA())</f>
        <v>5.3899766976481158E-3</v>
      </c>
      <c r="K99" s="44">
        <f>IFERROR(_xll.qlIndexFixing(Index3M,H99,TRUE,_xll.ohTrigger(RecalcTrigger,Trigger3M)),NA())</f>
        <v>6.3064730700298135E-3</v>
      </c>
      <c r="L99" s="44">
        <f>IFERROR(_xll.qlIndexFixing(Index6M,$H99,TRUE,_xll.ohTrigger(RecalcTrigger,Trigger6M)),NA())</f>
        <v>7.9722088332315113E-3</v>
      </c>
      <c r="M99" s="182">
        <f>IFERROR(_xll.qlIndexFixing(Index1Y,$H99,TRUE,_xll.ohTrigger(RecalcTrigger,Trigger1Y)),NA())</f>
        <v>1.0693195681653112E-2</v>
      </c>
      <c r="N99" s="181">
        <f>IFERROR(_xll.qlIndexFixing(ONIndex1M,I99,TRUE,_xll.ohTrigger(RecalcTrigger,Trigger1M)),NA())</f>
        <v>5.3646168532654288E-3</v>
      </c>
      <c r="O99" s="44">
        <f>IFERROR(_xll.qlIndexFixing(ONIndex3M,I99,TRUE,_xll.ohTrigger(RecalcTrigger,Trigger3M)),NA())</f>
        <v>6.046514353642193E-3</v>
      </c>
      <c r="P99" s="44">
        <f>IFERROR(_xll.qlIndexFixing(ONIndex6M,I99,TRUE,_xll.ohTrigger(RecalcTrigger,Trigger6M)),NA())</f>
        <v>7.6406516318557518E-3</v>
      </c>
      <c r="Q99" s="182">
        <f>IFERROR(_xll.qlIndexFixing(ONIndex1Y,I99,TRUE,_xll.ohTrigger(RecalcTrigger,Trigger1Y)),NA())</f>
        <v>1.0430963146943103E-2</v>
      </c>
    </row>
    <row r="100" spans="2:17" x14ac:dyDescent="0.2">
      <c r="B100" s="39" t="s">
        <v>17</v>
      </c>
      <c r="D100" s="42">
        <f>_xll.qlCalendarAdvance(Calendar,$D99,B100,"f",FALSE)</f>
        <v>42415</v>
      </c>
      <c r="E100" s="176">
        <f>_xll.qlInterestRateIndexValueDate(IndexON,D100)</f>
        <v>42415</v>
      </c>
      <c r="F100" s="192">
        <f>IFERROR(_xll.qlIndexFixing(IndexON,D100,TRUE,_xll.ohTrigger(RecalcTrigger,TriggerON)),NA())</f>
        <v>4.9701680844804752E-3</v>
      </c>
      <c r="H100" s="42">
        <f>_xll.qlCalendarAdvance(Calendar,$H99,B100,"f",FALSE)</f>
        <v>42415</v>
      </c>
      <c r="I100" s="176">
        <f>_xll.qlInterestRateIndexValueDate(Index1M,$H100)</f>
        <v>42415</v>
      </c>
      <c r="J100" s="181">
        <f>IFERROR(_xll.qlIndexFixing(Index1M,$H100,TRUE,_xll.ohTrigger(RecalcTrigger,Trigger1M)),NA())</f>
        <v>5.3934156687784505E-3</v>
      </c>
      <c r="K100" s="44">
        <f>IFERROR(_xll.qlIndexFixing(Index3M,H100,TRUE,_xll.ohTrigger(RecalcTrigger,Trigger3M)),NA())</f>
        <v>6.3291011051657877E-3</v>
      </c>
      <c r="L100" s="44">
        <f>IFERROR(_xll.qlIndexFixing(Index6M,$H100,TRUE,_xll.ohTrigger(RecalcTrigger,Trigger6M)),NA())</f>
        <v>7.9867769242695126E-3</v>
      </c>
      <c r="M100" s="182">
        <f>IFERROR(_xll.qlIndexFixing(Index1Y,$H100,TRUE,_xll.ohTrigger(RecalcTrigger,Trigger1Y)),NA())</f>
        <v>1.0716117100980079E-2</v>
      </c>
      <c r="N100" s="181">
        <f>IFERROR(_xll.qlIndexFixing(ONIndex1M,I100,TRUE,_xll.ohTrigger(RecalcTrigger,Trigger1M)),NA())</f>
        <v>5.368291391193436E-3</v>
      </c>
      <c r="O100" s="44">
        <f>IFERROR(_xll.qlIndexFixing(ONIndex3M,I100,TRUE,_xll.ohTrigger(RecalcTrigger,Trigger3M)),NA())</f>
        <v>6.053741377770594E-3</v>
      </c>
      <c r="P100" s="44">
        <f>IFERROR(_xll.qlIndexFixing(ONIndex6M,I100,TRUE,_xll.ohTrigger(RecalcTrigger,Trigger6M)),NA())</f>
        <v>7.6551969898241978E-3</v>
      </c>
      <c r="Q100" s="182">
        <f>IFERROR(_xll.qlIndexFixing(ONIndex1Y,I100,TRUE,_xll.ohTrigger(RecalcTrigger,Trigger1Y)),NA())</f>
        <v>1.0433379943578514E-2</v>
      </c>
    </row>
    <row r="101" spans="2:17" x14ac:dyDescent="0.2">
      <c r="B101" s="39" t="s">
        <v>17</v>
      </c>
      <c r="D101" s="42">
        <f>_xll.qlCalendarAdvance(Calendar,$D100,B101,"f",FALSE)</f>
        <v>42416</v>
      </c>
      <c r="E101" s="176">
        <f>_xll.qlInterestRateIndexValueDate(IndexON,D101)</f>
        <v>42416</v>
      </c>
      <c r="F101" s="192">
        <f>IFERROR(_xll.qlIndexFixing(IndexON,D101,TRUE,_xll.ohTrigger(RecalcTrigger,TriggerON)),NA())</f>
        <v>4.977239122533339E-3</v>
      </c>
      <c r="H101" s="42">
        <f>_xll.qlCalendarAdvance(Calendar,$H100,B101,"f",FALSE)</f>
        <v>42416</v>
      </c>
      <c r="I101" s="176">
        <f>_xll.qlInterestRateIndexValueDate(Index1M,$H101)</f>
        <v>42416</v>
      </c>
      <c r="J101" s="181">
        <f>IFERROR(_xll.qlIndexFixing(Index1M,$H101,TRUE,_xll.ohTrigger(RecalcTrigger,Trigger1M)),NA())</f>
        <v>5.395209220781458E-3</v>
      </c>
      <c r="K101" s="44">
        <f>IFERROR(_xll.qlIndexFixing(Index3M,H101,TRUE,_xll.ohTrigger(RecalcTrigger,Trigger3M)),NA())</f>
        <v>6.3320556367952004E-3</v>
      </c>
      <c r="L101" s="44">
        <f>IFERROR(_xll.qlIndexFixing(Index6M,$H101,TRUE,_xll.ohTrigger(RecalcTrigger,Trigger6M)),NA())</f>
        <v>7.9915239585016118E-3</v>
      </c>
      <c r="M101" s="182">
        <f>IFERROR(_xll.qlIndexFixing(Index1Y,$H101,TRUE,_xll.ohTrigger(RecalcTrigger,Trigger1Y)),NA())</f>
        <v>1.0727273216763467E-2</v>
      </c>
      <c r="N101" s="181">
        <f>IFERROR(_xll.qlIndexFixing(ONIndex1M,I101,TRUE,_xll.ohTrigger(RecalcTrigger,Trigger1M)),NA())</f>
        <v>5.3701270247785704E-3</v>
      </c>
      <c r="O101" s="44">
        <f>IFERROR(_xll.qlIndexFixing(ONIndex3M,I101,TRUE,_xll.ohTrigger(RecalcTrigger,Trigger3M)),NA())</f>
        <v>6.0575792263317663E-3</v>
      </c>
      <c r="P101" s="44">
        <f>IFERROR(_xll.qlIndexFixing(ONIndex6M,I101,TRUE,_xll.ohTrigger(RecalcTrigger,Trigger6M)),NA())</f>
        <v>7.661359387630684E-3</v>
      </c>
      <c r="Q101" s="182">
        <f>IFERROR(_xll.qlIndexFixing(ONIndex1Y,I101,TRUE,_xll.ohTrigger(RecalcTrigger,Trigger1Y)),NA())</f>
        <v>1.0433537987311059E-2</v>
      </c>
    </row>
    <row r="102" spans="2:17" x14ac:dyDescent="0.2">
      <c r="B102" s="39" t="s">
        <v>17</v>
      </c>
      <c r="D102" s="42">
        <f>_xll.qlCalendarAdvance(Calendar,$D101,B102,"f",FALSE)</f>
        <v>42417</v>
      </c>
      <c r="E102" s="176">
        <f>_xll.qlInterestRateIndexValueDate(IndexON,D102)</f>
        <v>42417</v>
      </c>
      <c r="F102" s="192">
        <f>IFERROR(_xll.qlIndexFixing(IndexON,D102,TRUE,_xll.ohTrigger(RecalcTrigger,TriggerON)),NA())</f>
        <v>4.983585277544833E-3</v>
      </c>
      <c r="H102" s="42">
        <f>_xll.qlCalendarAdvance(Calendar,$H101,B102,"f",FALSE)</f>
        <v>42417</v>
      </c>
      <c r="I102" s="176">
        <f>_xll.qlInterestRateIndexValueDate(Index1M,$H102)</f>
        <v>42417</v>
      </c>
      <c r="J102" s="181">
        <f>IFERROR(_xll.qlIndexFixing(Index1M,$H102,TRUE,_xll.ohTrigger(RecalcTrigger,Trigger1M)),NA())</f>
        <v>5.3970183639062306E-3</v>
      </c>
      <c r="K102" s="44">
        <f>IFERROR(_xll.qlIndexFixing(Index3M,H102,TRUE,_xll.ohTrigger(RecalcTrigger,Trigger3M)),NA())</f>
        <v>6.3385450269645279E-3</v>
      </c>
      <c r="L102" s="44">
        <f>IFERROR(_xll.qlIndexFixing(Index6M,$H102,TRUE,_xll.ohTrigger(RecalcTrigger,Trigger6M)),NA())</f>
        <v>7.9962112170052207E-3</v>
      </c>
      <c r="M102" s="182">
        <f>IFERROR(_xll.qlIndexFixing(Index1Y,$H102,TRUE,_xll.ohTrigger(RecalcTrigger,Trigger1Y)),NA())</f>
        <v>1.0738341010588418E-2</v>
      </c>
      <c r="N102" s="181">
        <f>IFERROR(_xll.qlIndexFixing(ONIndex1M,I102,TRUE,_xll.ohTrigger(RecalcTrigger,Trigger1M)),NA())</f>
        <v>5.3719380236982861E-3</v>
      </c>
      <c r="O102" s="44">
        <f>IFERROR(_xll.qlIndexFixing(ONIndex3M,I102,TRUE,_xll.ohTrigger(RecalcTrigger,Trigger3M)),NA())</f>
        <v>6.0615216278370188E-3</v>
      </c>
      <c r="P102" s="44">
        <f>IFERROR(_xll.qlIndexFixing(ONIndex6M,I102,TRUE,_xll.ohTrigger(RecalcTrigger,Trigger6M)),NA())</f>
        <v>7.6668076352737202E-3</v>
      </c>
      <c r="Q102" s="182">
        <f>IFERROR(_xll.qlIndexFixing(ONIndex1Y,I102,TRUE,_xll.ohTrigger(RecalcTrigger,Trigger1Y)),NA())</f>
        <v>1.0432976393641713E-2</v>
      </c>
    </row>
    <row r="103" spans="2:17" x14ac:dyDescent="0.2">
      <c r="B103" s="39" t="s">
        <v>17</v>
      </c>
      <c r="D103" s="42">
        <f>_xll.qlCalendarAdvance(Calendar,$D102,B103,"f",FALSE)</f>
        <v>42418</v>
      </c>
      <c r="E103" s="176">
        <f>_xll.qlInterestRateIndexValueDate(IndexON,D103)</f>
        <v>42418</v>
      </c>
      <c r="F103" s="192">
        <f>IFERROR(_xll.qlIndexFixing(IndexON,D103,TRUE,_xll.ohTrigger(RecalcTrigger,TriggerON)),NA())</f>
        <v>4.9892065494339111E-3</v>
      </c>
      <c r="H103" s="42">
        <f>_xll.qlCalendarAdvance(Calendar,$H102,B103,"f",FALSE)</f>
        <v>42418</v>
      </c>
      <c r="I103" s="176">
        <f>_xll.qlInterestRateIndexValueDate(Index1M,$H103)</f>
        <v>42418</v>
      </c>
      <c r="J103" s="181">
        <f>IFERROR(_xll.qlIndexFixing(Index1M,$H103,TRUE,_xll.ohTrigger(RecalcTrigger,Trigger1M)),NA())</f>
        <v>5.3988456128958957E-3</v>
      </c>
      <c r="K103" s="44">
        <f>IFERROR(_xll.qlIndexFixing(Index3M,H103,TRUE,_xll.ohTrigger(RecalcTrigger,Trigger3M)),NA())</f>
        <v>6.3450696760337533E-3</v>
      </c>
      <c r="L103" s="44">
        <f>IFERROR(_xll.qlIndexFixing(Index6M,$H103,TRUE,_xll.ohTrigger(RecalcTrigger,Trigger6M)),NA())</f>
        <v>8.0008355331396153E-3</v>
      </c>
      <c r="M103" s="182">
        <f>IFERROR(_xll.qlIndexFixing(Index1Y,$H103,TRUE,_xll.ohTrigger(RecalcTrigger,Trigger1Y)),NA())</f>
        <v>1.0769595908119075E-2</v>
      </c>
      <c r="N103" s="181">
        <f>IFERROR(_xll.qlIndexFixing(ONIndex1M,I103,TRUE,_xll.ohTrigger(RecalcTrigger,Trigger1M)),NA())</f>
        <v>5.3737243878715368E-3</v>
      </c>
      <c r="O103" s="44">
        <f>IFERROR(_xll.qlIndexFixing(ONIndex3M,I103,TRUE,_xll.ohTrigger(RecalcTrigger,Trigger3M)),NA())</f>
        <v>6.0655685825294903E-3</v>
      </c>
      <c r="P103" s="44">
        <f>IFERROR(_xll.qlIndexFixing(ONIndex6M,I103,TRUE,_xll.ohTrigger(RecalcTrigger,Trigger6M)),NA())</f>
        <v>7.6715417325101676E-3</v>
      </c>
      <c r="Q103" s="182">
        <f>IFERROR(_xll.qlIndexFixing(ONIndex1Y,I103,TRUE,_xll.ohTrigger(RecalcTrigger,Trigger1Y)),NA())</f>
        <v>1.0431695162651522E-2</v>
      </c>
    </row>
    <row r="104" spans="2:17" x14ac:dyDescent="0.2">
      <c r="B104" s="39" t="s">
        <v>17</v>
      </c>
      <c r="D104" s="42">
        <f>_xll.qlCalendarAdvance(Calendar,$D103,B104,"f",FALSE)</f>
        <v>42419</v>
      </c>
      <c r="E104" s="176">
        <f>_xll.qlInterestRateIndexValueDate(IndexON,D104)</f>
        <v>42419</v>
      </c>
      <c r="F104" s="192">
        <f>IFERROR(_xll.qlIndexFixing(IndexON,D104,TRUE,_xll.ohTrigger(RecalcTrigger,TriggerON)),NA())</f>
        <v>4.9981012556151363E-3</v>
      </c>
      <c r="H104" s="42">
        <f>_xll.qlCalendarAdvance(Calendar,$H103,B104,"f",FALSE)</f>
        <v>42419</v>
      </c>
      <c r="I104" s="176">
        <f>_xll.qlInterestRateIndexValueDate(Index1M,$H104)</f>
        <v>42419</v>
      </c>
      <c r="J104" s="181">
        <f>IFERROR(_xll.qlIndexFixing(Index1M,$H104,TRUE,_xll.ohTrigger(RecalcTrigger,Trigger1M)),NA())</f>
        <v>5.4027993178709386E-3</v>
      </c>
      <c r="K104" s="44">
        <f>IFERROR(_xll.qlIndexFixing(Index3M,H104,TRUE,_xll.ohTrigger(RecalcTrigger,Trigger3M)),NA())</f>
        <v>6.3516284637442633E-3</v>
      </c>
      <c r="L104" s="44">
        <f>IFERROR(_xll.qlIndexFixing(Index6M,$H104,TRUE,_xll.ohTrigger(RecalcTrigger,Trigger6M)),NA())</f>
        <v>8.0053937402413521E-3</v>
      </c>
      <c r="M104" s="182">
        <f>IFERROR(_xll.qlIndexFixing(Index1Y,$H104,TRUE,_xll.ohTrigger(RecalcTrigger,Trigger1Y)),NA())</f>
        <v>1.0770208806172238E-2</v>
      </c>
      <c r="N104" s="181">
        <f>IFERROR(_xll.qlIndexFixing(ONIndex1M,I104,TRUE,_xll.ohTrigger(RecalcTrigger,Trigger1M)),NA())</f>
        <v>5.3772942185703618E-3</v>
      </c>
      <c r="O104" s="44">
        <f>IFERROR(_xll.qlIndexFixing(ONIndex3M,I104,TRUE,_xll.ohTrigger(RecalcTrigger,Trigger3M)),NA())</f>
        <v>6.0741120810015045E-3</v>
      </c>
      <c r="P104" s="44">
        <f>IFERROR(_xll.qlIndexFixing(ONIndex6M,I104,TRUE,_xll.ohTrigger(RecalcTrigger,Trigger6M)),NA())</f>
        <v>7.6787909652376038E-3</v>
      </c>
      <c r="Q104" s="182">
        <f>IFERROR(_xll.qlIndexFixing(ONIndex1Y,I104,TRUE,_xll.ohTrigger(RecalcTrigger,Trigger1Y)),NA())</f>
        <v>1.0427031766678438E-2</v>
      </c>
    </row>
    <row r="105" spans="2:17" x14ac:dyDescent="0.2">
      <c r="B105" s="39" t="s">
        <v>17</v>
      </c>
      <c r="D105" s="42">
        <f>_xll.qlCalendarAdvance(Calendar,$D104,B105,"f",FALSE)</f>
        <v>42422</v>
      </c>
      <c r="E105" s="176">
        <f>_xll.qlInterestRateIndexValueDate(IndexON,D105)</f>
        <v>42422</v>
      </c>
      <c r="F105" s="192">
        <f>IFERROR(_xll.qlIndexFixing(IndexON,D105,TRUE,_xll.ohTrigger(RecalcTrigger,TriggerON)),NA())</f>
        <v>5.0044428053608314E-3</v>
      </c>
      <c r="H105" s="42">
        <f>_xll.qlCalendarAdvance(Calendar,$H104,B105,"f",FALSE)</f>
        <v>42422</v>
      </c>
      <c r="I105" s="176">
        <f>_xll.qlInterestRateIndexValueDate(Index1M,$H105)</f>
        <v>42422</v>
      </c>
      <c r="J105" s="181">
        <f>IFERROR(_xll.qlIndexFixing(Index1M,$H105,TRUE,_xll.ohTrigger(RecalcTrigger,Trigger1M)),NA())</f>
        <v>5.4063859624274803E-3</v>
      </c>
      <c r="K105" s="44">
        <f>IFERROR(_xll.qlIndexFixing(Index3M,H105,TRUE,_xll.ohTrigger(RecalcTrigger,Trigger3M)),NA())</f>
        <v>6.3750417799865542E-3</v>
      </c>
      <c r="L105" s="44">
        <f>IFERROR(_xll.qlIndexFixing(Index6M,$H105,TRUE,_xll.ohTrigger(RecalcTrigger,Trigger6M)),NA())</f>
        <v>8.0186400403849251E-3</v>
      </c>
      <c r="M105" s="182">
        <f>IFERROR(_xll.qlIndexFixing(Index1Y,$H105,TRUE,_xll.ohTrigger(RecalcTrigger,Trigger1Y)),NA())</f>
        <v>1.079171443503721E-2</v>
      </c>
      <c r="N105" s="181">
        <f>IFERROR(_xll.qlIndexFixing(ONIndex1M,I105,TRUE,_xll.ohTrigger(RecalcTrigger,Trigger1M)),NA())</f>
        <v>5.3806234975051215E-3</v>
      </c>
      <c r="O105" s="44">
        <f>IFERROR(_xll.qlIndexFixing(ONIndex3M,I105,TRUE,_xll.ohTrigger(RecalcTrigger,Trigger3M)),NA())</f>
        <v>6.0828019319558724E-3</v>
      </c>
      <c r="P105" s="44">
        <f>IFERROR(_xll.qlIndexFixing(ONIndex6M,I105,TRUE,_xll.ohTrigger(RecalcTrigger,Trigger6M)),NA())</f>
        <v>7.6833366186057628E-3</v>
      </c>
      <c r="Q105" s="182">
        <f>IFERROR(_xll.qlIndexFixing(ONIndex1Y,I105,TRUE,_xll.ohTrigger(RecalcTrigger,Trigger1Y)),NA())</f>
        <v>1.0419373865725445E-2</v>
      </c>
    </row>
    <row r="106" spans="2:17" x14ac:dyDescent="0.2">
      <c r="B106" s="39" t="s">
        <v>17</v>
      </c>
      <c r="D106" s="42">
        <f>_xll.qlCalendarAdvance(Calendar,$D105,B106,"f",FALSE)</f>
        <v>42423</v>
      </c>
      <c r="E106" s="176">
        <f>_xll.qlInterestRateIndexValueDate(IndexON,D106)</f>
        <v>42423</v>
      </c>
      <c r="F106" s="192">
        <f>IFERROR(_xll.qlIndexFixing(IndexON,D106,TRUE,_xll.ohTrigger(RecalcTrigger,TriggerON)),NA())</f>
        <v>5.0064396613946904E-3</v>
      </c>
      <c r="H106" s="42">
        <f>_xll.qlCalendarAdvance(Calendar,$H105,B106,"f",FALSE)</f>
        <v>42423</v>
      </c>
      <c r="I106" s="176">
        <f>_xll.qlInterestRateIndexValueDate(Index1M,$H106)</f>
        <v>42423</v>
      </c>
      <c r="J106" s="181">
        <f>IFERROR(_xll.qlIndexFixing(Index1M,$H106,TRUE,_xll.ohTrigger(RecalcTrigger,Trigger1M)),NA())</f>
        <v>5.4083414619471876E-3</v>
      </c>
      <c r="K106" s="44">
        <f>IFERROR(_xll.qlIndexFixing(Index3M,H106,TRUE,_xll.ohTrigger(RecalcTrigger,Trigger3M)),NA())</f>
        <v>6.3781825956521617E-3</v>
      </c>
      <c r="L106" s="44">
        <f>IFERROR(_xll.qlIndexFixing(Index6M,$H106,TRUE,_xll.ohTrigger(RecalcTrigger,Trigger6M)),NA())</f>
        <v>8.0229021442888033E-3</v>
      </c>
      <c r="M106" s="182">
        <f>IFERROR(_xll.qlIndexFixing(Index1Y,$H106,TRUE,_xll.ohTrigger(RecalcTrigger,Trigger1Y)),NA())</f>
        <v>1.0801867857737386E-2</v>
      </c>
      <c r="N106" s="181">
        <f>IFERROR(_xll.qlIndexFixing(ONIndex1M,I106,TRUE,_xll.ohTrigger(RecalcTrigger,Trigger1M)),NA())</f>
        <v>5.3822866881891862E-3</v>
      </c>
      <c r="O106" s="44">
        <f>IFERROR(_xll.qlIndexFixing(ONIndex3M,I106,TRUE,_xll.ohTrigger(RecalcTrigger,Trigger3M)),NA())</f>
        <v>6.0873716520171151E-3</v>
      </c>
      <c r="P106" s="44">
        <f>IFERROR(_xll.qlIndexFixing(ONIndex6M,I106,TRUE,_xll.ohTrigger(RecalcTrigger,Trigger6M)),NA())</f>
        <v>7.6844999642144973E-3</v>
      </c>
      <c r="Q106" s="182">
        <f>IFERROR(_xll.qlIndexFixing(ONIndex1Y,I106,TRUE,_xll.ohTrigger(RecalcTrigger,Trigger1Y)),NA())</f>
        <v>1.0414494448374167E-2</v>
      </c>
    </row>
    <row r="107" spans="2:17" x14ac:dyDescent="0.2">
      <c r="B107" s="39" t="s">
        <v>17</v>
      </c>
      <c r="D107" s="42">
        <f>_xll.qlCalendarAdvance(Calendar,$D106,B107,"f",FALSE)</f>
        <v>42424</v>
      </c>
      <c r="E107" s="176">
        <f>_xll.qlInterestRateIndexValueDate(IndexON,D107)</f>
        <v>42424</v>
      </c>
      <c r="F107" s="192">
        <f>IFERROR(_xll.qlIndexFixing(IndexON,D107,TRUE,_xll.ohTrigger(RecalcTrigger,TriggerON)),NA())</f>
        <v>5.0077116340629946E-3</v>
      </c>
      <c r="H107" s="42">
        <f>_xll.qlCalendarAdvance(Calendar,$H106,B107,"f",FALSE)</f>
        <v>42424</v>
      </c>
      <c r="I107" s="176">
        <f>_xll.qlInterestRateIndexValueDate(Index1M,$H107)</f>
        <v>42424</v>
      </c>
      <c r="J107" s="181">
        <f>IFERROR(_xll.qlIndexFixing(Index1M,$H107,TRUE,_xll.ohTrigger(RecalcTrigger,Trigger1M)),NA())</f>
        <v>5.4103301558268754E-3</v>
      </c>
      <c r="K107" s="44">
        <f>IFERROR(_xll.qlIndexFixing(Index3M,H107,TRUE,_xll.ohTrigger(RecalcTrigger,Trigger3M)),NA())</f>
        <v>6.3848952724971687E-3</v>
      </c>
      <c r="L107" s="44">
        <f>IFERROR(_xll.qlIndexFixing(Index6M,$H107,TRUE,_xll.ohTrigger(RecalcTrigger,Trigger6M)),NA())</f>
        <v>8.0270823055284424E-3</v>
      </c>
      <c r="M107" s="182">
        <f>IFERROR(_xll.qlIndexFixing(Index1Y,$H107,TRUE,_xll.ohTrigger(RecalcTrigger,Trigger1Y)),NA())</f>
        <v>1.0811804805456843E-2</v>
      </c>
      <c r="N107" s="181">
        <f>IFERROR(_xll.qlIndexFixing(ONIndex1M,I107,TRUE,_xll.ohTrigger(RecalcTrigger,Trigger1M)),NA())</f>
        <v>5.3839252442078323E-3</v>
      </c>
      <c r="O107" s="44">
        <f>IFERROR(_xll.qlIndexFixing(ONIndex3M,I107,TRUE,_xll.ohTrigger(RecalcTrigger,Trigger3M)),NA())</f>
        <v>6.0920459251845305E-3</v>
      </c>
      <c r="P107" s="44">
        <f>IFERROR(_xll.qlIndexFixing(ONIndex6M,I107,TRUE,_xll.ohTrigger(RecalcTrigger,Trigger6M)),NA())</f>
        <v>7.684949159416643E-3</v>
      </c>
      <c r="Q107" s="182">
        <f>IFERROR(_xll.qlIndexFixing(ONIndex1Y,I107,TRUE,_xll.ohTrigger(RecalcTrigger,Trigger1Y)),NA())</f>
        <v>1.0408895393783091E-2</v>
      </c>
    </row>
    <row r="108" spans="2:17" x14ac:dyDescent="0.2">
      <c r="B108" s="39" t="s">
        <v>17</v>
      </c>
      <c r="D108" s="42">
        <f>_xll.qlCalendarAdvance(Calendar,$D107,B108,"f",FALSE)</f>
        <v>42425</v>
      </c>
      <c r="E108" s="176">
        <f>_xll.qlInterestRateIndexValueDate(IndexON,D108)</f>
        <v>42425</v>
      </c>
      <c r="F108" s="192">
        <f>IFERROR(_xll.qlIndexFixing(IndexON,D108,TRUE,_xll.ohTrigger(RecalcTrigger,TriggerON)),NA())</f>
        <v>5.0082587236088827E-3</v>
      </c>
      <c r="H108" s="42">
        <f>_xll.qlCalendarAdvance(Calendar,$H107,B108,"f",FALSE)</f>
        <v>42425</v>
      </c>
      <c r="I108" s="176">
        <f>_xll.qlInterestRateIndexValueDate(Index1M,$H108)</f>
        <v>42425</v>
      </c>
      <c r="J108" s="181">
        <f>IFERROR(_xll.qlIndexFixing(Index1M,$H108,TRUE,_xll.ohTrigger(RecalcTrigger,Trigger1M)),NA())</f>
        <v>5.4171600194610672E-3</v>
      </c>
      <c r="K108" s="44">
        <f>IFERROR(_xll.qlIndexFixing(Index3M,H108,TRUE,_xll.ohTrigger(RecalcTrigger,Trigger3M)),NA())</f>
        <v>6.391635366307504E-3</v>
      </c>
      <c r="L108" s="44">
        <f>IFERROR(_xll.qlIndexFixing(Index6M,$H108,TRUE,_xll.ohTrigger(RecalcTrigger,Trigger6M)),NA())</f>
        <v>8.0311773573232825E-3</v>
      </c>
      <c r="M108" s="182">
        <f>IFERROR(_xll.qlIndexFixing(Index1Y,$H108,TRUE,_xll.ohTrigger(RecalcTrigger,Trigger1Y)),NA())</f>
        <v>1.0838351681010437E-2</v>
      </c>
      <c r="N108" s="181">
        <f>IFERROR(_xll.qlIndexFixing(ONIndex1M,I108,TRUE,_xll.ohTrigger(RecalcTrigger,Trigger1M)),NA())</f>
        <v>5.385539165398967E-3</v>
      </c>
      <c r="O108" s="44">
        <f>IFERROR(_xll.qlIndexFixing(ONIndex3M,I108,TRUE,_xll.ohTrigger(RecalcTrigger,Trigger3M)),NA())</f>
        <v>6.0968247515391649E-3</v>
      </c>
      <c r="P108" s="44">
        <f>IFERROR(_xll.qlIndexFixing(ONIndex6M,I108,TRUE,_xll.ohTrigger(RecalcTrigger,Trigger6M)),NA())</f>
        <v>7.6846842042932462E-3</v>
      </c>
      <c r="Q108" s="182">
        <f>IFERROR(_xll.qlIndexFixing(ONIndex1Y,I108,TRUE,_xll.ohTrigger(RecalcTrigger,Trigger1Y)),NA())</f>
        <v>1.0402576702033262E-2</v>
      </c>
    </row>
    <row r="109" spans="2:17" x14ac:dyDescent="0.2">
      <c r="B109" s="39" t="s">
        <v>17</v>
      </c>
      <c r="D109" s="42">
        <f>_xll.qlCalendarAdvance(Calendar,$D108,B109,"f",FALSE)</f>
        <v>42426</v>
      </c>
      <c r="E109" s="176">
        <f>_xll.qlInterestRateIndexValueDate(IndexON,D109)</f>
        <v>42426</v>
      </c>
      <c r="F109" s="192">
        <f>IFERROR(_xll.qlIndexFixing(IndexON,D109,TRUE,_xll.ohTrigger(RecalcTrigger,TriggerON)),NA())</f>
        <v>5.0070053087288482E-3</v>
      </c>
      <c r="H109" s="42">
        <f>_xll.qlCalendarAdvance(Calendar,$H108,B109,"f",FALSE)</f>
        <v>42426</v>
      </c>
      <c r="I109" s="176">
        <f>_xll.qlInterestRateIndexValueDate(Index1M,$H109)</f>
        <v>42426</v>
      </c>
      <c r="J109" s="181">
        <f>IFERROR(_xll.qlIndexFixing(Index1M,$H109,TRUE,_xll.ohTrigger(RecalcTrigger,Trigger1M)),NA())</f>
        <v>5.4180682280868808E-3</v>
      </c>
      <c r="K109" s="44">
        <f>IFERROR(_xll.qlIndexFixing(Index3M,H109,TRUE,_xll.ohTrigger(RecalcTrigger,Trigger3M)),NA())</f>
        <v>6.3984017567795259E-3</v>
      </c>
      <c r="L109" s="44">
        <f>IFERROR(_xll.qlIndexFixing(Index6M,$H109,TRUE,_xll.ohTrigger(RecalcTrigger,Trigger6M)),NA())</f>
        <v>8.0351841328767399E-3</v>
      </c>
      <c r="M109" s="182">
        <f>IFERROR(_xll.qlIndexFixing(Index1Y,$H109,TRUE,_xll.ohTrigger(RecalcTrigger,Trigger1Y)),NA())</f>
        <v>1.0839230158436214E-2</v>
      </c>
      <c r="N109" s="181">
        <f>IFERROR(_xll.qlIndexFixing(ONIndex1M,I109,TRUE,_xll.ohTrigger(RecalcTrigger,Trigger1M)),NA())</f>
        <v>5.388764448555813E-3</v>
      </c>
      <c r="O109" s="44">
        <f>IFERROR(_xll.qlIndexFixing(ONIndex3M,I109,TRUE,_xll.ohTrigger(RecalcTrigger,Trigger3M)),NA())</f>
        <v>6.1068330853801074E-3</v>
      </c>
      <c r="P109" s="44">
        <f>IFERROR(_xll.qlIndexFixing(ONIndex6M,I109,TRUE,_xll.ohTrigger(RecalcTrigger,Trigger6M)),NA())</f>
        <v>7.6819354640552309E-3</v>
      </c>
      <c r="Q109" s="182">
        <f>IFERROR(_xll.qlIndexFixing(ONIndex1Y,I109,TRUE,_xll.ohTrigger(RecalcTrigger,Trigger1Y)),NA())</f>
        <v>1.0387836150013893E-2</v>
      </c>
    </row>
    <row r="110" spans="2:17" x14ac:dyDescent="0.2">
      <c r="B110" s="39" t="s">
        <v>17</v>
      </c>
      <c r="D110" s="42">
        <f>_xll.qlCalendarAdvance(Calendar,$D109,B110,"f",FALSE)</f>
        <v>42429</v>
      </c>
      <c r="E110" s="176">
        <f>_xll.qlInterestRateIndexValueDate(IndexON,D110)</f>
        <v>42429</v>
      </c>
      <c r="F110" s="192">
        <f>IFERROR(_xll.qlIndexFixing(IndexON,D110,TRUE,_xll.ohTrigger(RecalcTrigger,TriggerON)),NA())</f>
        <v>5.0033430167317761E-3</v>
      </c>
      <c r="H110" s="42">
        <f>_xll.qlCalendarAdvance(Calendar,$H109,B110,"f",FALSE)</f>
        <v>42429</v>
      </c>
      <c r="I110" s="176">
        <f>_xll.qlInterestRateIndexValueDate(Index1M,$H110)</f>
        <v>42429</v>
      </c>
      <c r="J110" s="181">
        <f>IFERROR(_xll.qlIndexFixing(Index1M,$H110,TRUE,_xll.ohTrigger(RecalcTrigger,Trigger1M)),NA())</f>
        <v>5.4234311562735065E-3</v>
      </c>
      <c r="K110" s="44">
        <f>IFERROR(_xll.qlIndexFixing(Index3M,H110,TRUE,_xll.ohTrigger(RecalcTrigger,Trigger3M)),NA())</f>
        <v>6.4259977584619011E-3</v>
      </c>
      <c r="L110" s="44">
        <f>IFERROR(_xll.qlIndexFixing(Index6M,$H110,TRUE,_xll.ohTrigger(RecalcTrigger,Trigger6M)),NA())</f>
        <v>8.0500000005669023E-3</v>
      </c>
      <c r="M110" s="182">
        <f>IFERROR(_xll.qlIndexFixing(Index1Y,$H110,TRUE,_xll.ohTrigger(RecalcTrigger,Trigger1Y)),NA())</f>
        <v>1.0850000000001137E-2</v>
      </c>
      <c r="N110" s="181">
        <f>IFERROR(_xll.qlIndexFixing(ONIndex1M,I110,TRUE,_xll.ohTrigger(RecalcTrigger,Trigger1M)),NA())</f>
        <v>5.3917606528330886E-3</v>
      </c>
      <c r="O110" s="44">
        <f>IFERROR(_xll.qlIndexFixing(ONIndex3M,I110,TRUE,_xll.ohTrigger(RecalcTrigger,Trigger3M)),NA())</f>
        <v>6.1169855879383839E-3</v>
      </c>
      <c r="P110" s="44">
        <f>IFERROR(_xll.qlIndexFixing(ONIndex6M,I110,TRUE,_xll.ohTrigger(RecalcTrigger,Trigger6M)),NA())</f>
        <v>7.6766276742634698E-3</v>
      </c>
      <c r="Q110" s="182">
        <f>IFERROR(_xll.qlIndexFixing(ONIndex1Y,I110,TRUE,_xll.ohTrigger(RecalcTrigger,Trigger1Y)),NA())</f>
        <v>1.0370250691724703E-2</v>
      </c>
    </row>
    <row r="111" spans="2:17" x14ac:dyDescent="0.2">
      <c r="B111" s="39" t="s">
        <v>17</v>
      </c>
      <c r="D111" s="42">
        <f>_xll.qlCalendarAdvance(Calendar,$D110,B111,"f",FALSE)</f>
        <v>42430</v>
      </c>
      <c r="E111" s="176">
        <f>_xll.qlInterestRateIndexValueDate(IndexON,D111)</f>
        <v>42430</v>
      </c>
      <c r="F111" s="192">
        <f>IFERROR(_xll.qlIndexFixing(IndexON,D111,TRUE,_xll.ohTrigger(RecalcTrigger,TriggerON)),NA())</f>
        <v>5.0011342957512195E-3</v>
      </c>
      <c r="H111" s="42">
        <f>_xll.qlCalendarAdvance(Calendar,$H110,B111,"f",FALSE)</f>
        <v>42430</v>
      </c>
      <c r="I111" s="176">
        <f>_xll.qlInterestRateIndexValueDate(Index1M,$H111)</f>
        <v>42430</v>
      </c>
      <c r="J111" s="181">
        <f>IFERROR(_xll.qlIndexFixing(Index1M,$H111,TRUE,_xll.ohTrigger(RecalcTrigger,Trigger1M)),NA())</f>
        <v>5.4257419973116703E-3</v>
      </c>
      <c r="K111" s="44">
        <f>IFERROR(_xll.qlIndexFixing(Index3M,H111,TRUE,_xll.ohTrigger(RecalcTrigger,Trigger3M)),NA())</f>
        <v>6.4328651897207073E-3</v>
      </c>
      <c r="L111" s="44">
        <f>IFERROR(_xll.qlIndexFixing(Index6M,$H111,TRUE,_xll.ohTrigger(RecalcTrigger,Trigger6M)),NA())</f>
        <v>8.0533483256864189E-3</v>
      </c>
      <c r="M111" s="182">
        <f>IFERROR(_xll.qlIndexFixing(Index1Y,$H111,TRUE,_xll.ohTrigger(RecalcTrigger,Trigger1Y)),NA())</f>
        <v>1.0858634747078488E-2</v>
      </c>
      <c r="N111" s="181">
        <f>IFERROR(_xll.qlIndexFixing(ONIndex1M,I111,TRUE,_xll.ohTrigger(RecalcTrigger,Trigger1M)),NA())</f>
        <v>5.3933242976933471E-3</v>
      </c>
      <c r="O111" s="44">
        <f>IFERROR(_xll.qlIndexFixing(ONIndex3M,I111,TRUE,_xll.ohTrigger(RecalcTrigger,Trigger3M)),NA())</f>
        <v>6.122287179823882E-3</v>
      </c>
      <c r="P111" s="44">
        <f>IFERROR(_xll.qlIndexFixing(ONIndex6M,I111,TRUE,_xll.ohTrigger(RecalcTrigger,Trigger6M)),NA())</f>
        <v>7.6736607341232332E-3</v>
      </c>
      <c r="Q111" s="182">
        <f>IFERROR(_xll.qlIndexFixing(ONIndex1Y,I111,TRUE,_xll.ohTrigger(RecalcTrigger,Trigger1Y)),NA())</f>
        <v>1.0361204581014194E-2</v>
      </c>
    </row>
    <row r="112" spans="2:17" x14ac:dyDescent="0.2">
      <c r="B112" s="39" t="s">
        <v>17</v>
      </c>
      <c r="D112" s="42">
        <f>_xll.qlCalendarAdvance(Calendar,$D111,B112,"f",FALSE)</f>
        <v>42431</v>
      </c>
      <c r="E112" s="176">
        <f>_xll.qlInterestRateIndexValueDate(IndexON,D112)</f>
        <v>42431</v>
      </c>
      <c r="F112" s="192">
        <f>IFERROR(_xll.qlIndexFixing(IndexON,D112,TRUE,_xll.ohTrigger(RecalcTrigger,TriggerON)),NA())</f>
        <v>4.99906929722016E-3</v>
      </c>
      <c r="H112" s="42">
        <f>_xll.qlCalendarAdvance(Calendar,$H111,B112,"f",FALSE)</f>
        <v>42431</v>
      </c>
      <c r="I112" s="176">
        <f>_xll.qlInterestRateIndexValueDate(Index1M,$H112)</f>
        <v>42431</v>
      </c>
      <c r="J112" s="181">
        <f>IFERROR(_xll.qlIndexFixing(Index1M,$H112,TRUE,_xll.ohTrigger(RecalcTrigger,Trigger1M)),NA())</f>
        <v>5.4310082644787481E-3</v>
      </c>
      <c r="K112" s="44">
        <f>IFERROR(_xll.qlIndexFixing(Index3M,H112,TRUE,_xll.ohTrigger(RecalcTrigger,Trigger3M)),NA())</f>
        <v>6.4397529516892378E-3</v>
      </c>
      <c r="L112" s="44">
        <f>IFERROR(_xll.qlIndexFixing(Index6M,$H112,TRUE,_xll.ohTrigger(RecalcTrigger,Trigger6M)),NA())</f>
        <v>8.0566111908644943E-3</v>
      </c>
      <c r="M112" s="182">
        <f>IFERROR(_xll.qlIndexFixing(Index1Y,$H112,TRUE,_xll.ohTrigger(RecalcTrigger,Trigger1Y)),NA())</f>
        <v>1.0866980888537991E-2</v>
      </c>
      <c r="N112" s="181">
        <f>IFERROR(_xll.qlIndexFixing(ONIndex1M,I112,TRUE,_xll.ohTrigger(RecalcTrigger,Trigger1M)),NA())</f>
        <v>5.3949362050464966E-3</v>
      </c>
      <c r="O112" s="44">
        <f>IFERROR(_xll.qlIndexFixing(ONIndex3M,I112,TRUE,_xll.ohTrigger(RecalcTrigger,Trigger3M)),NA())</f>
        <v>6.127693324815553E-3</v>
      </c>
      <c r="P112" s="44">
        <f>IFERROR(_xll.qlIndexFixing(ONIndex6M,I112,TRUE,_xll.ohTrigger(RecalcTrigger,Trigger6M)),NA())</f>
        <v>7.670848410511466E-3</v>
      </c>
      <c r="Q112" s="182">
        <f>IFERROR(_xll.qlIndexFixing(ONIndex1Y,I112,TRUE,_xll.ohTrigger(RecalcTrigger,Trigger1Y)),NA())</f>
        <v>1.0352309599653831E-2</v>
      </c>
    </row>
    <row r="113" spans="2:17" x14ac:dyDescent="0.2">
      <c r="B113" s="39" t="s">
        <v>17</v>
      </c>
      <c r="D113" s="42">
        <f>_xll.qlCalendarAdvance(Calendar,$D112,B113,"f",FALSE)</f>
        <v>42432</v>
      </c>
      <c r="E113" s="176">
        <f>_xll.qlInterestRateIndexValueDate(IndexON,D113)</f>
        <v>42432</v>
      </c>
      <c r="F113" s="192">
        <f>IFERROR(_xll.qlIndexFixing(IndexON,D113,TRUE,_xll.ohTrigger(RecalcTrigger,TriggerON)),NA())</f>
        <v>4.997148021219644E-3</v>
      </c>
      <c r="H113" s="42">
        <f>_xll.qlCalendarAdvance(Calendar,$H112,B113,"f",FALSE)</f>
        <v>42432</v>
      </c>
      <c r="I113" s="176">
        <f>_xll.qlInterestRateIndexValueDate(Index1M,$H113)</f>
        <v>42432</v>
      </c>
      <c r="J113" s="181">
        <f>IFERROR(_xll.qlIndexFixing(Index1M,$H113,TRUE,_xll.ohTrigger(RecalcTrigger,Trigger1M)),NA())</f>
        <v>5.4320552270426675E-3</v>
      </c>
      <c r="K113" s="44">
        <f>IFERROR(_xll.qlIndexFixing(Index3M,H113,TRUE,_xll.ohTrigger(RecalcTrigger,Trigger3M)),NA())</f>
        <v>6.4466599483389954E-3</v>
      </c>
      <c r="L113" s="44">
        <f>IFERROR(_xll.qlIndexFixing(Index6M,$H113,TRUE,_xll.ohTrigger(RecalcTrigger,Trigger6M)),NA())</f>
        <v>8.0620351255169219E-3</v>
      </c>
      <c r="M113" s="182">
        <f>IFERROR(_xll.qlIndexFixing(Index1Y,$H113,TRUE,_xll.ohTrigger(RecalcTrigger,Trigger1Y)),NA())</f>
        <v>1.0875056692303042E-2</v>
      </c>
      <c r="N113" s="181">
        <f>IFERROR(_xll.qlIndexFixing(ONIndex1M,I113,TRUE,_xll.ohTrigger(RecalcTrigger,Trigger1M)),NA())</f>
        <v>5.3965963748925372E-3</v>
      </c>
      <c r="O113" s="44">
        <f>IFERROR(_xll.qlIndexFixing(ONIndex3M,I113,TRUE,_xll.ohTrigger(RecalcTrigger,Trigger3M)),NA())</f>
        <v>6.1332040229944429E-3</v>
      </c>
      <c r="P113" s="44">
        <f>IFERROR(_xll.qlIndexFixing(ONIndex6M,I113,TRUE,_xll.ohTrigger(RecalcTrigger,Trigger6M)),NA())</f>
        <v>7.6681907033471219E-3</v>
      </c>
      <c r="Q113" s="182">
        <f>IFERROR(_xll.qlIndexFixing(ONIndex1Y,I113,TRUE,_xll.ohTrigger(RecalcTrigger,Trigger1Y)),NA())</f>
        <v>1.0343565747562566E-2</v>
      </c>
    </row>
    <row r="114" spans="2:17" x14ac:dyDescent="0.2">
      <c r="B114" s="39" t="s">
        <v>17</v>
      </c>
      <c r="D114" s="42">
        <f>_xll.qlCalendarAdvance(Calendar,$D113,B114,"f",FALSE)</f>
        <v>42433</v>
      </c>
      <c r="E114" s="176">
        <f>_xll.qlInterestRateIndexValueDate(IndexON,D114)</f>
        <v>42433</v>
      </c>
      <c r="F114" s="192">
        <f>IFERROR(_xll.qlIndexFixing(IndexON,D114,TRUE,_xll.ohTrigger(RecalcTrigger,TriggerON)),NA())</f>
        <v>4.9938528673887381E-3</v>
      </c>
      <c r="H114" s="42">
        <f>_xll.qlCalendarAdvance(Calendar,$H113,B114,"f",FALSE)</f>
        <v>42433</v>
      </c>
      <c r="I114" s="176">
        <f>_xll.qlInterestRateIndexValueDate(Index1M,$H114)</f>
        <v>42433</v>
      </c>
      <c r="J114" s="181">
        <f>IFERROR(_xll.qlIndexFixing(Index1M,$H114,TRUE,_xll.ohTrigger(RecalcTrigger,Trigger1M)),NA())</f>
        <v>5.4331187312611235E-3</v>
      </c>
      <c r="K114" s="44">
        <f>IFERROR(_xll.qlIndexFixing(Index3M,H114,TRUE,_xll.ohTrigger(RecalcTrigger,Trigger3M)),NA())</f>
        <v>6.4607674598241901E-3</v>
      </c>
      <c r="L114" s="44">
        <f>IFERROR(_xll.qlIndexFixing(Index6M,$H114,TRUE,_xll.ohTrigger(RecalcTrigger,Trigger6M)),NA())</f>
        <v>8.0639945999064246E-3</v>
      </c>
      <c r="M114" s="182">
        <f>IFERROR(_xll.qlIndexFixing(Index1Y,$H114,TRUE,_xll.ohTrigger(RecalcTrigger,Trigger1Y)),NA())</f>
        <v>1.0895368682362886E-2</v>
      </c>
      <c r="N114" s="181">
        <f>IFERROR(_xll.qlIndexFixing(ONIndex1M,I114,TRUE,_xll.ohTrigger(RecalcTrigger,Trigger1M)),NA())</f>
        <v>5.4001574824720979E-3</v>
      </c>
      <c r="O114" s="44">
        <f>IFERROR(_xll.qlIndexFixing(ONIndex3M,I114,TRUE,_xll.ohTrigger(RecalcTrigger,Trigger3M)),NA())</f>
        <v>6.1446773709383793E-3</v>
      </c>
      <c r="P114" s="44">
        <f>IFERROR(_xll.qlIndexFixing(ONIndex6M,I114,TRUE,_xll.ohTrigger(RecalcTrigger,Trigger6M)),NA())</f>
        <v>7.6635515757372827E-3</v>
      </c>
      <c r="Q114" s="182">
        <f>IFERROR(_xll.qlIndexFixing(ONIndex1Y,I114,TRUE,_xll.ohTrigger(RecalcTrigger,Trigger1Y)),NA())</f>
        <v>1.0326873970186353E-2</v>
      </c>
    </row>
    <row r="115" spans="2:17" x14ac:dyDescent="0.2">
      <c r="B115" s="39" t="s">
        <v>17</v>
      </c>
      <c r="D115" s="42">
        <f>_xll.qlCalendarAdvance(Calendar,$D114,B115,"f",FALSE)</f>
        <v>42436</v>
      </c>
      <c r="E115" s="176">
        <f>_xll.qlInterestRateIndexValueDate(IndexON,D115)</f>
        <v>42436</v>
      </c>
      <c r="F115" s="192">
        <f>IFERROR(_xll.qlIndexFixing(IndexON,D115,TRUE,_xll.ohTrigger(RecalcTrigger,TriggerON)),NA())</f>
        <v>4.9909001419556898E-3</v>
      </c>
      <c r="H115" s="42">
        <f>_xll.qlCalendarAdvance(Calendar,$H114,B115,"f",FALSE)</f>
        <v>42436</v>
      </c>
      <c r="I115" s="176">
        <f>_xll.qlInterestRateIndexValueDate(Index1M,$H115)</f>
        <v>42436</v>
      </c>
      <c r="J115" s="181">
        <f>IFERROR(_xll.qlIndexFixing(Index1M,$H115,TRUE,_xll.ohTrigger(RecalcTrigger,Trigger1M)),NA())</f>
        <v>5.4413092636795479E-3</v>
      </c>
      <c r="K115" s="44">
        <f>IFERROR(_xll.qlIndexFixing(Index3M,H115,TRUE,_xll.ohTrigger(RecalcTrigger,Trigger3M)),NA())</f>
        <v>6.474458360931923E-3</v>
      </c>
      <c r="L115" s="44">
        <f>IFERROR(_xll.qlIndexFixing(Index6M,$H115,TRUE,_xll.ohTrigger(RecalcTrigger,Trigger6M)),NA())</f>
        <v>8.0720037130953323E-3</v>
      </c>
      <c r="M115" s="182">
        <f>IFERROR(_xll.qlIndexFixing(Index1Y,$H115,TRUE,_xll.ohTrigger(RecalcTrigger,Trigger1Y)),NA())</f>
        <v>1.0905021916301827E-2</v>
      </c>
      <c r="N115" s="181">
        <f>IFERROR(_xll.qlIndexFixing(ONIndex1M,I115,TRUE,_xll.ohTrigger(RecalcTrigger,Trigger1M)),NA())</f>
        <v>5.403719678719332E-3</v>
      </c>
      <c r="O115" s="44">
        <f>IFERROR(_xll.qlIndexFixing(ONIndex3M,I115,TRUE,_xll.ohTrigger(RecalcTrigger,Trigger3M)),NA())</f>
        <v>6.1562923471769615E-3</v>
      </c>
      <c r="P115" s="44">
        <f>IFERROR(_xll.qlIndexFixing(ONIndex6M,I115,TRUE,_xll.ohTrigger(RecalcTrigger,Trigger6M)),NA())</f>
        <v>7.6591060394071153E-3</v>
      </c>
      <c r="Q115" s="182">
        <f>IFERROR(_xll.qlIndexFixing(ONIndex1Y,I115,TRUE,_xll.ohTrigger(RecalcTrigger,Trigger1Y)),NA())</f>
        <v>1.0310101632293733E-2</v>
      </c>
    </row>
    <row r="116" spans="2:17" x14ac:dyDescent="0.2">
      <c r="B116" s="39" t="s">
        <v>17</v>
      </c>
      <c r="D116" s="42">
        <f>_xll.qlCalendarAdvance(Calendar,$D115,B116,"f",FALSE)</f>
        <v>42437</v>
      </c>
      <c r="E116" s="176">
        <f>_xll.qlInterestRateIndexValueDate(IndexON,D116)</f>
        <v>42437</v>
      </c>
      <c r="F116" s="192">
        <f>IFERROR(_xll.qlIndexFixing(IndexON,D116,TRUE,_xll.ohTrigger(RecalcTrigger,TriggerON)),NA())</f>
        <v>4.9896974782837056E-3</v>
      </c>
      <c r="H116" s="42">
        <f>_xll.qlCalendarAdvance(Calendar,$H115,B116,"f",FALSE)</f>
        <v>42437</v>
      </c>
      <c r="I116" s="176">
        <f>_xll.qlInterestRateIndexValueDate(Index1M,$H116)</f>
        <v>42437</v>
      </c>
      <c r="J116" s="181">
        <f>IFERROR(_xll.qlIndexFixing(Index1M,$H116,TRUE,_xll.ohTrigger(RecalcTrigger,Trigger1M)),NA())</f>
        <v>5.4442530591640942E-3</v>
      </c>
      <c r="K116" s="44">
        <f>IFERROR(_xll.qlIndexFixing(Index3M,H116,TRUE,_xll.ohTrigger(RecalcTrigger,Trigger3M)),NA())</f>
        <v>6.4814450903075251E-3</v>
      </c>
      <c r="L116" s="44">
        <f>IFERROR(_xll.qlIndexFixing(Index6M,$H116,TRUE,_xll.ohTrigger(RecalcTrigger,Trigger6M)),NA())</f>
        <v>8.0749698768804723E-3</v>
      </c>
      <c r="M116" s="182">
        <f>IFERROR(_xll.qlIndexFixing(Index1Y,$H116,TRUE,_xll.ohTrigger(RecalcTrigger,Trigger1Y)),NA())</f>
        <v>1.0912020077246343E-2</v>
      </c>
      <c r="N116" s="181">
        <f>IFERROR(_xll.qlIndexFixing(ONIndex1M,I116,TRUE,_xll.ohTrigger(RecalcTrigger,Trigger1M)),NA())</f>
        <v>5.4056211608677351E-3</v>
      </c>
      <c r="O116" s="44">
        <f>IFERROR(_xll.qlIndexFixing(ONIndex3M,I116,TRUE,_xll.ohTrigger(RecalcTrigger,Trigger3M)),NA())</f>
        <v>6.162325811129854E-3</v>
      </c>
      <c r="P116" s="44">
        <f>IFERROR(_xll.qlIndexFixing(ONIndex6M,I116,TRUE,_xll.ohTrigger(RecalcTrigger,Trigger6M)),NA())</f>
        <v>7.657221414560933E-3</v>
      </c>
      <c r="Q116" s="182">
        <f>IFERROR(_xll.qlIndexFixing(ONIndex1Y,I116,TRUE,_xll.ohTrigger(RecalcTrigger,Trigger1Y)),NA())</f>
        <v>1.0302113426710058E-2</v>
      </c>
    </row>
    <row r="117" spans="2:17" x14ac:dyDescent="0.2">
      <c r="B117" s="39" t="s">
        <v>17</v>
      </c>
      <c r="D117" s="42">
        <f>_xll.qlCalendarAdvance(Calendar,$D116,B117,"f",FALSE)</f>
        <v>42438</v>
      </c>
      <c r="E117" s="176">
        <f>_xll.qlInterestRateIndexValueDate(IndexON,D117)</f>
        <v>42438</v>
      </c>
      <c r="F117" s="192">
        <f>IFERROR(_xll.qlIndexFixing(IndexON,D117,TRUE,_xll.ohTrigger(RecalcTrigger,TriggerON)),NA())</f>
        <v>4.9886385371422648E-3</v>
      </c>
      <c r="H117" s="42">
        <f>_xll.qlCalendarAdvance(Calendar,$H116,B117,"f",FALSE)</f>
        <v>42438</v>
      </c>
      <c r="I117" s="176">
        <f>_xll.qlInterestRateIndexValueDate(Index1M,$H117)</f>
        <v>42438</v>
      </c>
      <c r="J117" s="181">
        <f>IFERROR(_xll.qlIndexFixing(Index1M,$H117,TRUE,_xll.ohTrigger(RecalcTrigger,Trigger1M)),NA())</f>
        <v>5.4512352359570304E-3</v>
      </c>
      <c r="K117" s="44">
        <f>IFERROR(_xll.qlIndexFixing(Index3M,H117,TRUE,_xll.ohTrigger(RecalcTrigger,Trigger3M)),NA())</f>
        <v>6.4884444780392058E-3</v>
      </c>
      <c r="L117" s="44">
        <f>IFERROR(_xll.qlIndexFixing(Index6M,$H117,TRUE,_xll.ohTrigger(RecalcTrigger,Trigger6M)),NA())</f>
        <v>8.0779226007740811E-3</v>
      </c>
      <c r="M117" s="182">
        <f>IFERROR(_xll.qlIndexFixing(Index1Y,$H117,TRUE,_xll.ohTrigger(RecalcTrigger,Trigger1Y)),NA())</f>
        <v>1.0918857523530612E-2</v>
      </c>
      <c r="N117" s="181">
        <f>IFERROR(_xll.qlIndexFixing(ONIndex1M,I117,TRUE,_xll.ohTrigger(RecalcTrigger,Trigger1M)),NA())</f>
        <v>5.4075709055090293E-3</v>
      </c>
      <c r="O117" s="44">
        <f>IFERROR(_xll.qlIndexFixing(ONIndex3M,I117,TRUE,_xll.ohTrigger(RecalcTrigger,Trigger3M)),NA())</f>
        <v>6.1684638282699655E-3</v>
      </c>
      <c r="P117" s="44">
        <f>IFERROR(_xll.qlIndexFixing(ONIndex6M,I117,TRUE,_xll.ohTrigger(RecalcTrigger,Trigger6M)),NA())</f>
        <v>7.6554914061621737E-3</v>
      </c>
      <c r="Q117" s="182">
        <f>IFERROR(_xll.qlIndexFixing(ONIndex1Y,I117,TRUE,_xll.ohTrigger(RecalcTrigger,Trigger1Y)),NA())</f>
        <v>1.0294276350314435E-2</v>
      </c>
    </row>
    <row r="118" spans="2:17" x14ac:dyDescent="0.2">
      <c r="B118" s="39" t="s">
        <v>17</v>
      </c>
      <c r="D118" s="42">
        <f>_xll.qlCalendarAdvance(Calendar,$D117,B118,"f",FALSE)</f>
        <v>42439</v>
      </c>
      <c r="E118" s="176">
        <f>_xll.qlInterestRateIndexValueDate(IndexON,D118)</f>
        <v>42439</v>
      </c>
      <c r="F118" s="192">
        <f>IFERROR(_xll.qlIndexFixing(IndexON,D118,TRUE,_xll.ohTrigger(RecalcTrigger,TriggerON)),NA())</f>
        <v>4.9877233184503211E-3</v>
      </c>
      <c r="H118" s="42">
        <f>_xll.qlCalendarAdvance(Calendar,$H117,B118,"f",FALSE)</f>
        <v>42439</v>
      </c>
      <c r="I118" s="176">
        <f>_xll.qlInterestRateIndexValueDate(Index1M,$H118)</f>
        <v>42439</v>
      </c>
      <c r="J118" s="181">
        <f>IFERROR(_xll.qlIndexFixing(Index1M,$H118,TRUE,_xll.ohTrigger(RecalcTrigger,Trigger1M)),NA())</f>
        <v>5.4525189657813472E-3</v>
      </c>
      <c r="K118" s="44">
        <f>IFERROR(_xll.qlIndexFixing(Index3M,H118,TRUE,_xll.ohTrigger(RecalcTrigger,Trigger3M)),NA())</f>
        <v>6.4954554280482538E-3</v>
      </c>
      <c r="L118" s="44">
        <f>IFERROR(_xll.qlIndexFixing(Index6M,$H118,TRUE,_xll.ohTrigger(RecalcTrigger,Trigger6M)),NA())</f>
        <v>8.0824770270819767E-3</v>
      </c>
      <c r="M118" s="182">
        <f>IFERROR(_xll.qlIndexFixing(Index1Y,$H118,TRUE,_xll.ohTrigger(RecalcTrigger,Trigger1Y)),NA())</f>
        <v>1.0925552527878857E-2</v>
      </c>
      <c r="N118" s="181">
        <f>IFERROR(_xll.qlIndexFixing(ONIndex1M,I118,TRUE,_xll.ohTrigger(RecalcTrigger,Trigger1M)),NA())</f>
        <v>5.4095689124811219E-3</v>
      </c>
      <c r="O118" s="44">
        <f>IFERROR(_xll.qlIndexFixing(ONIndex3M,I118,TRUE,_xll.ohTrigger(RecalcTrigger,Trigger3M)),NA())</f>
        <v>6.1747063985162498E-3</v>
      </c>
      <c r="P118" s="44">
        <f>IFERROR(_xll.qlIndexFixing(ONIndex6M,I118,TRUE,_xll.ohTrigger(RecalcTrigger,Trigger6M)),NA())</f>
        <v>7.6539160142918838E-3</v>
      </c>
      <c r="Q118" s="182">
        <f>IFERROR(_xll.qlIndexFixing(ONIndex1Y,I118,TRUE,_xll.ohTrigger(RecalcTrigger,Trigger1Y)),NA())</f>
        <v>1.0286590403187912E-2</v>
      </c>
    </row>
    <row r="119" spans="2:17" x14ac:dyDescent="0.2">
      <c r="B119" s="39" t="s">
        <v>17</v>
      </c>
      <c r="D119" s="42">
        <f>_xll.qlCalendarAdvance(Calendar,$D118,B119,"f",FALSE)</f>
        <v>42440</v>
      </c>
      <c r="E119" s="176">
        <f>_xll.qlInterestRateIndexValueDate(IndexON,D119)</f>
        <v>42440</v>
      </c>
      <c r="F119" s="192">
        <f>IFERROR(_xll.qlIndexFixing(IndexON,D119,TRUE,_xll.ohTrigger(RecalcTrigger,TriggerON)),NA())</f>
        <v>4.9864400765938423E-3</v>
      </c>
      <c r="H119" s="42">
        <f>_xll.qlCalendarAdvance(Calendar,$H118,B119,"f",FALSE)</f>
        <v>42440</v>
      </c>
      <c r="I119" s="176">
        <f>_xll.qlInterestRateIndexValueDate(Index1M,$H119)</f>
        <v>42440</v>
      </c>
      <c r="J119" s="181">
        <f>IFERROR(_xll.qlIndexFixing(Index1M,$H119,TRUE,_xll.ohTrigger(RecalcTrigger,Trigger1M)),NA())</f>
        <v>5.4538236216883718E-3</v>
      </c>
      <c r="K119" s="44">
        <f>IFERROR(_xll.qlIndexFixing(Index3M,H119,TRUE,_xll.ohTrigger(RecalcTrigger,Trigger3M)),NA())</f>
        <v>6.5096944140246903E-3</v>
      </c>
      <c r="L119" s="44">
        <f>IFERROR(_xll.qlIndexFixing(Index6M,$H119,TRUE,_xll.ohTrigger(RecalcTrigger,Trigger6M)),NA())</f>
        <v>8.0846240414984318E-3</v>
      </c>
      <c r="M119" s="182">
        <f>IFERROR(_xll.qlIndexFixing(Index1Y,$H119,TRUE,_xll.ohTrigger(RecalcTrigger,Trigger1Y)),NA())</f>
        <v>1.0941930245020498E-2</v>
      </c>
      <c r="N119" s="181">
        <f>IFERROR(_xll.qlIndexFixing(ONIndex1M,I119,TRUE,_xll.ohTrigger(RecalcTrigger,Trigger1M)),NA())</f>
        <v>5.4138060990579131E-3</v>
      </c>
      <c r="O119" s="44">
        <f>IFERROR(_xll.qlIndexFixing(ONIndex3M,I119,TRUE,_xll.ohTrigger(RecalcTrigger,Trigger3M)),NA())</f>
        <v>6.1876449424310333E-3</v>
      </c>
      <c r="P119" s="44">
        <f>IFERROR(_xll.qlIndexFixing(ONIndex6M,I119,TRUE,_xll.ohTrigger(RecalcTrigger,Trigger6M)),NA())</f>
        <v>7.6514410091910188E-3</v>
      </c>
      <c r="Q119" s="182">
        <f>IFERROR(_xll.qlIndexFixing(ONIndex1Y,I119,TRUE,_xll.ohTrigger(RecalcTrigger,Trigger1Y)),NA())</f>
        <v>1.02720113395031E-2</v>
      </c>
    </row>
    <row r="120" spans="2:17" x14ac:dyDescent="0.2">
      <c r="B120" s="39" t="s">
        <v>17</v>
      </c>
      <c r="D120" s="42">
        <f>_xll.qlCalendarAdvance(Calendar,$D119,B120,"f",FALSE)</f>
        <v>42443</v>
      </c>
      <c r="E120" s="176">
        <f>_xll.qlInterestRateIndexValueDate(IndexON,D120)</f>
        <v>42443</v>
      </c>
      <c r="F120" s="192">
        <f>IFERROR(_xll.qlIndexFixing(IndexON,D120,TRUE,_xll.ohTrigger(RecalcTrigger,TriggerON)),NA())</f>
        <v>4.9854996684206565E-3</v>
      </c>
      <c r="H120" s="42">
        <f>_xll.qlCalendarAdvance(Calendar,$H119,B120,"f",FALSE)</f>
        <v>42443</v>
      </c>
      <c r="I120" s="176">
        <f>_xll.qlInterestRateIndexValueDate(Index1M,$H120)</f>
        <v>42443</v>
      </c>
      <c r="J120" s="181">
        <f>IFERROR(_xll.qlIndexFixing(Index1M,$H120,TRUE,_xll.ohTrigger(RecalcTrigger,Trigger1M)),NA())</f>
        <v>5.4646504319939707E-3</v>
      </c>
      <c r="K120" s="44">
        <f>IFERROR(_xll.qlIndexFixing(Index3M,H120,TRUE,_xll.ohTrigger(RecalcTrigger,Trigger3M)),NA())</f>
        <v>6.523592928961478E-3</v>
      </c>
      <c r="L120" s="44">
        <f>IFERROR(_xll.qlIndexFixing(Index6M,$H120,TRUE,_xll.ohTrigger(RecalcTrigger,Trigger6M)),NA())</f>
        <v>8.0928447333251333E-3</v>
      </c>
      <c r="M120" s="182">
        <f>IFERROR(_xll.qlIndexFixing(Index1Y,$H120,TRUE,_xll.ohTrigger(RecalcTrigger,Trigger1Y)),NA())</f>
        <v>1.0951273599160594E-2</v>
      </c>
      <c r="N120" s="181">
        <f>IFERROR(_xll.qlIndexFixing(ONIndex1M,I120,TRUE,_xll.ohTrigger(RecalcTrigger,Trigger1M)),NA())</f>
        <v>5.4180435655415415E-3</v>
      </c>
      <c r="O120" s="44">
        <f>IFERROR(_xll.qlIndexFixing(ONIndex3M,I120,TRUE,_xll.ohTrigger(RecalcTrigger,Trigger3M)),NA())</f>
        <v>6.2007222114546234E-3</v>
      </c>
      <c r="P120" s="44">
        <f>IFERROR(_xll.qlIndexFixing(ONIndex6M,I120,TRUE,_xll.ohTrigger(RecalcTrigger,Trigger6M)),NA())</f>
        <v>7.6491606114470478E-3</v>
      </c>
      <c r="Q120" s="182">
        <f>IFERROR(_xll.qlIndexFixing(ONIndex1Y,I120,TRUE,_xll.ohTrigger(RecalcTrigger,Trigger1Y)),NA())</f>
        <v>1.0257357906967579E-2</v>
      </c>
    </row>
    <row r="121" spans="2:17" x14ac:dyDescent="0.2">
      <c r="B121" s="39" t="s">
        <v>17</v>
      </c>
      <c r="D121" s="42">
        <f>_xll.qlCalendarAdvance(Calendar,$D120,B121,"f",FALSE)</f>
        <v>42444</v>
      </c>
      <c r="E121" s="176">
        <f>_xll.qlInterestRateIndexValueDate(IndexON,D121)</f>
        <v>42444</v>
      </c>
      <c r="F121" s="192">
        <f>IFERROR(_xll.qlIndexFixing(IndexON,D121,TRUE,_xll.ohTrigger(RecalcTrigger,TriggerON)),NA())</f>
        <v>4.9853030620572447E-3</v>
      </c>
      <c r="H121" s="42">
        <f>_xll.qlCalendarAdvance(Calendar,$H120,B121,"f",FALSE)</f>
        <v>42444</v>
      </c>
      <c r="I121" s="176">
        <f>_xll.qlInterestRateIndexValueDate(Index1M,$H121)</f>
        <v>42444</v>
      </c>
      <c r="J121" s="181">
        <f>IFERROR(_xll.qlIndexFixing(Index1M,$H121,TRUE,_xll.ohTrigger(RecalcTrigger,Trigger1M)),NA())</f>
        <v>5.4685713092096676E-3</v>
      </c>
      <c r="K121" s="44">
        <f>IFERROR(_xll.qlIndexFixing(Index3M,H121,TRUE,_xll.ohTrigger(RecalcTrigger,Trigger3M)),NA())</f>
        <v>6.5306452488736568E-3</v>
      </c>
      <c r="L121" s="44">
        <f>IFERROR(_xll.qlIndexFixing(Index6M,$H121,TRUE,_xll.ohTrigger(RecalcTrigger,Trigger6M)),NA())</f>
        <v>8.0959328856076915E-3</v>
      </c>
      <c r="M121" s="182">
        <f>IFERROR(_xll.qlIndexFixing(Index1Y,$H121,TRUE,_xll.ohTrigger(RecalcTrigger,Trigger1Y)),NA())</f>
        <v>1.0957530503164614E-2</v>
      </c>
      <c r="N121" s="181">
        <f>IFERROR(_xll.qlIndexFixing(ONIndex1M,I121,TRUE,_xll.ohTrigger(RecalcTrigger,Trigger1M)),NA())</f>
        <v>5.4202828849780893E-3</v>
      </c>
      <c r="O121" s="44">
        <f>IFERROR(_xll.qlIndexFixing(ONIndex3M,I121,TRUE,_xll.ohTrigger(RecalcTrigger,Trigger3M)),NA())</f>
        <v>6.2074875477180491E-3</v>
      </c>
      <c r="P121" s="44">
        <f>IFERROR(_xll.qlIndexFixing(ONIndex6M,I121,TRUE,_xll.ohTrigger(RecalcTrigger,Trigger6M)),NA())</f>
        <v>7.6483583018949197E-3</v>
      </c>
      <c r="Q121" s="182">
        <f>IFERROR(_xll.qlIndexFixing(ONIndex1Y,I121,TRUE,_xll.ohTrigger(RecalcTrigger,Trigger1Y)),NA())</f>
        <v>1.0250427606024459E-2</v>
      </c>
    </row>
    <row r="122" spans="2:17" x14ac:dyDescent="0.2">
      <c r="B122" s="39" t="s">
        <v>17</v>
      </c>
      <c r="D122" s="42">
        <f>_xll.qlCalendarAdvance(Calendar,$D121,B122,"f",FALSE)</f>
        <v>42445</v>
      </c>
      <c r="E122" s="176">
        <f>_xll.qlInterestRateIndexValueDate(IndexON,D122)</f>
        <v>42445</v>
      </c>
      <c r="F122" s="192">
        <f>IFERROR(_xll.qlIndexFixing(IndexON,D122,TRUE,_xll.ohTrigger(RecalcTrigger,TriggerON)),NA())</f>
        <v>4.9852501782243763E-3</v>
      </c>
      <c r="H122" s="42">
        <f>_xll.qlCalendarAdvance(Calendar,$H121,B122,"f",FALSE)</f>
        <v>42445</v>
      </c>
      <c r="I122" s="176">
        <f>_xll.qlInterestRateIndexValueDate(Index1M,$H122)</f>
        <v>42445</v>
      </c>
      <c r="J122" s="181">
        <f>IFERROR(_xll.qlIndexFixing(Index1M,$H122,TRUE,_xll.ohTrigger(RecalcTrigger,Trigger1M)),NA())</f>
        <v>5.4780308486289441E-3</v>
      </c>
      <c r="K122" s="44">
        <f>IFERROR(_xll.qlIndexFixing(Index3M,H122,TRUE,_xll.ohTrigger(RecalcTrigger,Trigger3M)),NA())</f>
        <v>6.5377025544173933E-3</v>
      </c>
      <c r="L122" s="44">
        <f>IFERROR(_xll.qlIndexFixing(Index6M,$H122,TRUE,_xll.ohTrigger(RecalcTrigger,Trigger6M)),NA())</f>
        <v>8.0990796211653903E-3</v>
      </c>
      <c r="M122" s="182">
        <f>IFERROR(_xll.qlIndexFixing(Index1Y,$H122,TRUE,_xll.ohTrigger(RecalcTrigger,Trigger1Y)),NA())</f>
        <v>1.0963754612397514E-2</v>
      </c>
      <c r="N122" s="181">
        <f>IFERROR(_xll.qlIndexFixing(ONIndex1M,I122,TRUE,_xll.ohTrigger(RecalcTrigger,Trigger1M)),NA())</f>
        <v>5.4225704668264818E-3</v>
      </c>
      <c r="O122" s="44">
        <f>IFERROR(_xll.qlIndexFixing(ONIndex3M,I122,TRUE,_xll.ohTrigger(RecalcTrigger,Trigger3M)),NA())</f>
        <v>6.2143406566983472E-3</v>
      </c>
      <c r="P122" s="44">
        <f>IFERROR(_xll.qlIndexFixing(ONIndex6M,I122,TRUE,_xll.ohTrigger(RecalcTrigger,Trigger6M)),NA())</f>
        <v>7.6477106087091684E-3</v>
      </c>
      <c r="Q122" s="182">
        <f>IFERROR(_xll.qlIndexFixing(ONIndex1Y,I122,TRUE,_xll.ohTrigger(RecalcTrigger,Trigger1Y)),NA())</f>
        <v>1.0243648434188346E-2</v>
      </c>
    </row>
    <row r="123" spans="2:17" x14ac:dyDescent="0.2">
      <c r="B123" s="39" t="s">
        <v>17</v>
      </c>
      <c r="D123" s="42">
        <f>_xll.qlCalendarAdvance(Calendar,$D122,B123,"f",FALSE)</f>
        <v>42446</v>
      </c>
      <c r="E123" s="176">
        <f>_xll.qlInterestRateIndexValueDate(IndexON,D123)</f>
        <v>42446</v>
      </c>
      <c r="F123" s="192">
        <f>IFERROR(_xll.qlIndexFixing(IndexON,D123,TRUE,_xll.ohTrigger(RecalcTrigger,TriggerON)),NA())</f>
        <v>4.9853410167599588E-3</v>
      </c>
      <c r="H123" s="42">
        <f>_xll.qlCalendarAdvance(Calendar,$H122,B123,"f",FALSE)</f>
        <v>42446</v>
      </c>
      <c r="I123" s="176">
        <f>_xll.qlInterestRateIndexValueDate(Index1M,$H123)</f>
        <v>42446</v>
      </c>
      <c r="J123" s="181">
        <f>IFERROR(_xll.qlIndexFixing(Index1M,$H123,TRUE,_xll.ohTrigger(RecalcTrigger,Trigger1M)),NA())</f>
        <v>5.4796825774356892E-3</v>
      </c>
      <c r="K123" s="44">
        <f>IFERROR(_xll.qlIndexFixing(Index3M,H123,TRUE,_xll.ohTrigger(RecalcTrigger,Trigger3M)),NA())</f>
        <v>6.5447639721525142E-3</v>
      </c>
      <c r="L123" s="44">
        <f>IFERROR(_xll.qlIndexFixing(Index6M,$H123,TRUE,_xll.ohTrigger(RecalcTrigger,Trigger6M)),NA())</f>
        <v>8.1043442659554585E-3</v>
      </c>
      <c r="M123" s="182">
        <f>IFERROR(_xll.qlIndexFixing(Index1Y,$H123,TRUE,_xll.ohTrigger(RecalcTrigger,Trigger1Y)),NA())</f>
        <v>1.0969964203042082E-2</v>
      </c>
      <c r="N123" s="181">
        <f>IFERROR(_xll.qlIndexFixing(ONIndex1M,I123,TRUE,_xll.ohTrigger(RecalcTrigger,Trigger1M)),NA())</f>
        <v>5.4249063112488116E-3</v>
      </c>
      <c r="O123" s="44">
        <f>IFERROR(_xll.qlIndexFixing(ONIndex3M,I123,TRUE,_xll.ohTrigger(RecalcTrigger,Trigger3M)),NA())</f>
        <v>6.2212144169193628E-3</v>
      </c>
      <c r="P123" s="44">
        <f>IFERROR(_xll.qlIndexFixing(ONIndex6M,I123,TRUE,_xll.ohTrigger(RecalcTrigger,Trigger6M)),NA())</f>
        <v>7.6472175320518865E-3</v>
      </c>
      <c r="Q123" s="182">
        <f>IFERROR(_xll.qlIndexFixing(ONIndex1Y,I123,TRUE,_xll.ohTrigger(RecalcTrigger,Trigger1Y)),NA())</f>
        <v>1.0237020391540286E-2</v>
      </c>
    </row>
    <row r="124" spans="2:17" x14ac:dyDescent="0.2">
      <c r="B124" s="39" t="s">
        <v>17</v>
      </c>
      <c r="D124" s="42">
        <f>_xll.qlCalendarAdvance(Calendar,$D123,B124,"f",FALSE)</f>
        <v>42447</v>
      </c>
      <c r="E124" s="176">
        <f>_xll.qlInterestRateIndexValueDate(IndexON,D124)</f>
        <v>42447</v>
      </c>
      <c r="F124" s="192">
        <f>IFERROR(_xll.qlIndexFixing(IndexON,D124,TRUE,_xll.ohTrigger(RecalcTrigger,TriggerON)),NA())</f>
        <v>4.9860698793358091E-3</v>
      </c>
      <c r="H124" s="42">
        <f>_xll.qlCalendarAdvance(Calendar,$H123,B124,"f",FALSE)</f>
        <v>42447</v>
      </c>
      <c r="I124" s="176">
        <f>_xll.qlInterestRateIndexValueDate(Index1M,$H124)</f>
        <v>42447</v>
      </c>
      <c r="J124" s="181">
        <f>IFERROR(_xll.qlIndexFixing(Index1M,$H124,TRUE,_xll.ohTrigger(RecalcTrigger,Trigger1M)),NA())</f>
        <v>5.4813680855225755E-3</v>
      </c>
      <c r="K124" s="44">
        <f>IFERROR(_xll.qlIndexFixing(Index3M,H124,TRUE,_xll.ohTrigger(RecalcTrigger,Trigger3M)),NA())</f>
        <v>6.5590787543947085E-3</v>
      </c>
      <c r="L124" s="44">
        <f>IFERROR(_xll.qlIndexFixing(Index6M,$H124,TRUE,_xll.ohTrigger(RecalcTrigger,Trigger6M)),NA())</f>
        <v>8.1066453766692349E-3</v>
      </c>
      <c r="M124" s="182">
        <f>IFERROR(_xll.qlIndexFixing(Index1Y,$H124,TRUE,_xll.ohTrigger(RecalcTrigger,Trigger1Y)),NA())</f>
        <v>1.0985153058819117E-2</v>
      </c>
      <c r="N124" s="181">
        <f>IFERROR(_xll.qlIndexFixing(ONIndex1M,I124,TRUE,_xll.ohTrigger(RecalcTrigger,Trigger1M)),NA())</f>
        <v>5.429819648062514E-3</v>
      </c>
      <c r="O124" s="44">
        <f>IFERROR(_xll.qlIndexFixing(ONIndex3M,I124,TRUE,_xll.ohTrigger(RecalcTrigger,Trigger3M)),NA())</f>
        <v>6.2350813470613007E-3</v>
      </c>
      <c r="P124" s="44">
        <f>IFERROR(_xll.qlIndexFixing(ONIndex6M,I124,TRUE,_xll.ohTrigger(RecalcTrigger,Trigger6M)),NA())</f>
        <v>7.6469069672964931E-3</v>
      </c>
      <c r="Q124" s="182">
        <f>IFERROR(_xll.qlIndexFixing(ONIndex1Y,I124,TRUE,_xll.ohTrigger(RecalcTrigger,Trigger1Y)),NA())</f>
        <v>1.0224554471848595E-2</v>
      </c>
    </row>
    <row r="125" spans="2:17" x14ac:dyDescent="0.2">
      <c r="B125" s="39" t="s">
        <v>17</v>
      </c>
      <c r="D125" s="42">
        <f>_xll.qlCalendarAdvance(Calendar,$D124,B125,"f",FALSE)</f>
        <v>42450</v>
      </c>
      <c r="E125" s="176">
        <f>_xll.qlInterestRateIndexValueDate(IndexON,D125)</f>
        <v>42450</v>
      </c>
      <c r="F125" s="192">
        <f>IFERROR(_xll.qlIndexFixing(IndexON,D125,TRUE,_xll.ohTrigger(RecalcTrigger,TriggerON)),NA())</f>
        <v>4.9871415958024912E-3</v>
      </c>
      <c r="H125" s="42">
        <f>_xll.qlCalendarAdvance(Calendar,$H124,B125,"f",FALSE)</f>
        <v>42450</v>
      </c>
      <c r="I125" s="176">
        <f>_xll.qlInterestRateIndexValueDate(Index1M,$H125)</f>
        <v>42450</v>
      </c>
      <c r="J125" s="181">
        <f>IFERROR(_xll.qlIndexFixing(Index1M,$H125,TRUE,_xll.ohTrigger(RecalcTrigger,Trigger1M)),NA())</f>
        <v>5.4958635647749422E-3</v>
      </c>
      <c r="K125" s="44">
        <f>IFERROR(_xll.qlIndexFixing(Index3M,H125,TRUE,_xll.ohTrigger(RecalcTrigger,Trigger3M)),NA())</f>
        <v>6.5730533386332514E-3</v>
      </c>
      <c r="L125" s="44">
        <f>IFERROR(_xll.qlIndexFixing(Index6M,$H125,TRUE,_xll.ohTrigger(RecalcTrigger,Trigger6M)),NA())</f>
        <v>8.1160521757021441E-3</v>
      </c>
      <c r="M125" s="182">
        <f>IFERROR(_xll.qlIndexFixing(Index1Y,$H125,TRUE,_xll.ohTrigger(RecalcTrigger,Trigger1Y)),NA())</f>
        <v>1.0995022919164432E-2</v>
      </c>
      <c r="N125" s="181">
        <f>IFERROR(_xll.qlIndexFixing(ONIndex1M,I125,TRUE,_xll.ohTrigger(RecalcTrigger,Trigger1M)),NA())</f>
        <v>5.4347323134618097E-3</v>
      </c>
      <c r="O125" s="44">
        <f>IFERROR(_xll.qlIndexFixing(ONIndex3M,I125,TRUE,_xll.ohTrigger(RecalcTrigger,Trigger3M)),NA())</f>
        <v>6.2487481654260879E-3</v>
      </c>
      <c r="P125" s="44">
        <f>IFERROR(_xll.qlIndexFixing(ONIndex6M,I125,TRUE,_xll.ohTrigger(RecalcTrigger,Trigger6M)),NA())</f>
        <v>7.6467913898969897E-3</v>
      </c>
      <c r="Q125" s="182">
        <f>IFERROR(_xll.qlIndexFixing(ONIndex1Y,I125,TRUE,_xll.ohTrigger(RecalcTrigger,Trigger1Y)),NA())</f>
        <v>1.0212019512585435E-2</v>
      </c>
    </row>
    <row r="126" spans="2:17" x14ac:dyDescent="0.2">
      <c r="B126" s="39" t="s">
        <v>17</v>
      </c>
      <c r="D126" s="42">
        <f>_xll.qlCalendarAdvance(Calendar,$D125,B126,"f",FALSE)</f>
        <v>42451</v>
      </c>
      <c r="E126" s="176">
        <f>_xll.qlInterestRateIndexValueDate(IndexON,D126)</f>
        <v>42451</v>
      </c>
      <c r="F126" s="192">
        <f>IFERROR(_xll.qlIndexFixing(IndexON,D126,TRUE,_xll.ohTrigger(RecalcTrigger,TriggerON)),NA())</f>
        <v>4.9879510467476518E-3</v>
      </c>
      <c r="H126" s="42">
        <f>_xll.qlCalendarAdvance(Calendar,$H125,B126,"f",FALSE)</f>
        <v>42451</v>
      </c>
      <c r="I126" s="176">
        <f>_xll.qlInterestRateIndexValueDate(Index1M,$H126)</f>
        <v>42451</v>
      </c>
      <c r="J126" s="181">
        <f>IFERROR(_xll.qlIndexFixing(Index1M,$H126,TRUE,_xll.ohTrigger(RecalcTrigger,Trigger1M)),NA())</f>
        <v>5.5011056555739095E-3</v>
      </c>
      <c r="K126" s="44">
        <f>IFERROR(_xll.qlIndexFixing(Index3M,H126,TRUE,_xll.ohTrigger(RecalcTrigger,Trigger3M)),NA())</f>
        <v>6.580137804292968E-3</v>
      </c>
      <c r="L126" s="44">
        <f>IFERROR(_xll.qlIndexFixing(Index6M,$H126,TRUE,_xll.ohTrigger(RecalcTrigger,Trigger6M)),NA())</f>
        <v>8.1197664886007662E-3</v>
      </c>
      <c r="M126" s="182">
        <f>IFERROR(_xll.qlIndexFixing(Index1Y,$H126,TRUE,_xll.ohTrigger(RecalcTrigger,Trigger1Y)),NA())</f>
        <v>1.1001434075412986E-2</v>
      </c>
      <c r="N126" s="181">
        <f>IFERROR(_xll.qlIndexFixing(ONIndex1M,I126,TRUE,_xll.ohTrigger(RecalcTrigger,Trigger1M)),NA())</f>
        <v>5.4373094702675484E-3</v>
      </c>
      <c r="O126" s="44">
        <f>IFERROR(_xll.qlIndexFixing(ONIndex3M,I126,TRUE,_xll.ohTrigger(RecalcTrigger,Trigger3M)),NA())</f>
        <v>6.255641279498958E-3</v>
      </c>
      <c r="P126" s="44">
        <f>IFERROR(_xll.qlIndexFixing(ONIndex6M,I126,TRUE,_xll.ohTrigger(RecalcTrigger,Trigger6M)),NA())</f>
        <v>7.6470713954768232E-3</v>
      </c>
      <c r="Q126" s="182">
        <f>IFERROR(_xll.qlIndexFixing(ONIndex1Y,I126,TRUE,_xll.ohTrigger(RecalcTrigger,Trigger1Y)),NA())</f>
        <v>1.0206147115796593E-2</v>
      </c>
    </row>
    <row r="127" spans="2:17" x14ac:dyDescent="0.2">
      <c r="B127" s="39" t="s">
        <v>17</v>
      </c>
      <c r="D127" s="42">
        <f>_xll.qlCalendarAdvance(Calendar,$D126,B127,"f",FALSE)</f>
        <v>42452</v>
      </c>
      <c r="E127" s="176">
        <f>_xll.qlInterestRateIndexValueDate(IndexON,D127)</f>
        <v>42452</v>
      </c>
      <c r="F127" s="192">
        <f>IFERROR(_xll.qlIndexFixing(IndexON,D127,TRUE,_xll.ohTrigger(RecalcTrigger,TriggerON)),NA())</f>
        <v>4.9889042201423095E-3</v>
      </c>
      <c r="H127" s="42">
        <f>_xll.qlCalendarAdvance(Calendar,$H126,B127,"f",FALSE)</f>
        <v>42452</v>
      </c>
      <c r="I127" s="176">
        <f>_xll.qlInterestRateIndexValueDate(Index1M,$H127)</f>
        <v>42452</v>
      </c>
      <c r="J127" s="181">
        <f>IFERROR(_xll.qlIndexFixing(Index1M,$H127,TRUE,_xll.ohTrigger(RecalcTrigger,Trigger1M)),NA())</f>
        <v>5.5136581008618729E-3</v>
      </c>
      <c r="K127" s="44">
        <f>IFERROR(_xll.qlIndexFixing(Index3M,H127,TRUE,_xll.ohTrigger(RecalcTrigger,Trigger3M)),NA())</f>
        <v>6.5872275996362748E-3</v>
      </c>
      <c r="L127" s="44">
        <f>IFERROR(_xll.qlIndexFixing(Index6M,$H127,TRUE,_xll.ohTrigger(RecalcTrigger,Trigger6M)),NA())</f>
        <v>8.1236114114561376E-3</v>
      </c>
      <c r="M127" s="182">
        <f>IFERROR(_xll.qlIndexFixing(Index1Y,$H127,TRUE,_xll.ohTrigger(RecalcTrigger,Trigger1Y)),NA())</f>
        <v>1.1007940379712311E-2</v>
      </c>
      <c r="N127" s="181">
        <f>IFERROR(_xll.qlIndexFixing(ONIndex1M,I127,TRUE,_xll.ohTrigger(RecalcTrigger,Trigger1M)),NA())</f>
        <v>5.4399348894851318E-3</v>
      </c>
      <c r="O127" s="44">
        <f>IFERROR(_xll.qlIndexFixing(ONIndex3M,I127,TRUE,_xll.ohTrigger(RecalcTrigger,Trigger3M)),NA())</f>
        <v>6.262538264342199E-3</v>
      </c>
      <c r="P127" s="44">
        <f>IFERROR(_xll.qlIndexFixing(ONIndex6M,I127,TRUE,_xll.ohTrigger(RecalcTrigger,Trigger6M)),NA())</f>
        <v>7.6475060175851262E-3</v>
      </c>
      <c r="Q127" s="182">
        <f>IFERROR(_xll.qlIndexFixing(ONIndex1Y,I127,TRUE,_xll.ohTrigger(RecalcTrigger,Trigger1Y)),NA())</f>
        <v>1.0200425848114758E-2</v>
      </c>
    </row>
    <row r="128" spans="2:17" x14ac:dyDescent="0.2">
      <c r="B128" s="39" t="s">
        <v>17</v>
      </c>
      <c r="D128" s="42">
        <f>_xll.qlCalendarAdvance(Calendar,$D127,B128,"f",FALSE)</f>
        <v>42453</v>
      </c>
      <c r="E128" s="176">
        <f>_xll.qlInterestRateIndexValueDate(IndexON,D128)</f>
        <v>42453</v>
      </c>
      <c r="F128" s="192">
        <f>IFERROR(_xll.qlIndexFixing(IndexON,D128,TRUE,_xll.ohTrigger(RecalcTrigger,TriggerON)),NA())</f>
        <v>4.9929063899567527E-3</v>
      </c>
      <c r="H128" s="42">
        <f>_xll.qlCalendarAdvance(Calendar,$H127,B128,"f",FALSE)</f>
        <v>42453</v>
      </c>
      <c r="I128" s="176">
        <f>_xll.qlInterestRateIndexValueDate(Index1M,$H128)</f>
        <v>42453</v>
      </c>
      <c r="J128" s="181">
        <f>IFERROR(_xll.qlIndexFixing(Index1M,$H128,TRUE,_xll.ohTrigger(RecalcTrigger,Trigger1M)),NA())</f>
        <v>5.5158797429254169E-3</v>
      </c>
      <c r="K128" s="44">
        <f>IFERROR(_xll.qlIndexFixing(Index3M,H128,TRUE,_xll.ohTrigger(RecalcTrigger,Trigger3M)),NA())</f>
        <v>6.5943229647011138E-3</v>
      </c>
      <c r="L128" s="44">
        <f>IFERROR(_xll.qlIndexFixing(Index6M,$H128,TRUE,_xll.ohTrigger(RecalcTrigger,Trigger6M)),NA())</f>
        <v>8.1311282740140715E-3</v>
      </c>
      <c r="M128" s="182">
        <f>IFERROR(_xll.qlIndexFixing(Index1Y,$H128,TRUE,_xll.ohTrigger(RecalcTrigger,Trigger1Y)),NA())</f>
        <v>1.1014560111494154E-2</v>
      </c>
      <c r="N128" s="181">
        <f>IFERROR(_xll.qlIndexFixing(ONIndex1M,I128,TRUE,_xll.ohTrigger(RecalcTrigger,Trigger1M)),NA())</f>
        <v>5.4483116298691403E-3</v>
      </c>
      <c r="O128" s="44">
        <f>IFERROR(_xll.qlIndexFixing(ONIndex3M,I128,TRUE,_xll.ohTrigger(RecalcTrigger,Trigger3M)),NA())</f>
        <v>6.2834726429485954E-3</v>
      </c>
      <c r="P128" s="44">
        <f>IFERROR(_xll.qlIndexFixing(ONIndex6M,I128,TRUE,_xll.ohTrigger(RecalcTrigger,Trigger6M)),NA())</f>
        <v>7.6502128678102022E-3</v>
      </c>
      <c r="Q128" s="182">
        <f>IFERROR(_xll.qlIndexFixing(ONIndex1Y,I128,TRUE,_xll.ohTrigger(RecalcTrigger,Trigger1Y)),NA())</f>
        <v>1.0184888295458272E-2</v>
      </c>
    </row>
    <row r="129" spans="2:17" x14ac:dyDescent="0.2">
      <c r="B129" s="39" t="s">
        <v>17</v>
      </c>
      <c r="D129" s="42">
        <f>_xll.qlCalendarAdvance(Calendar,$D128,B129,"f",FALSE)</f>
        <v>42458</v>
      </c>
      <c r="E129" s="176">
        <f>_xll.qlInterestRateIndexValueDate(IndexON,D129)</f>
        <v>42458</v>
      </c>
      <c r="F129" s="192">
        <f>IFERROR(_xll.qlIndexFixing(IndexON,D129,TRUE,_xll.ohTrigger(RecalcTrigger,TriggerON)),NA())</f>
        <v>4.9976623987846303E-3</v>
      </c>
      <c r="H129" s="42">
        <f>_xll.qlCalendarAdvance(Calendar,$H128,B129,"f",FALSE)</f>
        <v>42458</v>
      </c>
      <c r="I129" s="176">
        <f>_xll.qlInterestRateIndexValueDate(Index1M,$H129)</f>
        <v>42458</v>
      </c>
      <c r="J129" s="181">
        <f>IFERROR(_xll.qlIndexFixing(Index1M,$H129,TRUE,_xll.ohTrigger(RecalcTrigger,Trigger1M)),NA())</f>
        <v>5.5442650473133239E-3</v>
      </c>
      <c r="K129" s="44">
        <f>IFERROR(_xll.qlIndexFixing(Index3M,H129,TRUE,_xll.ohTrigger(RecalcTrigger,Trigger3M)),NA())</f>
        <v>6.6298917372511063E-3</v>
      </c>
      <c r="L129" s="44">
        <f>IFERROR(_xll.qlIndexFixing(Index6M,$H129,TRUE,_xll.ohTrigger(RecalcTrigger,Trigger6M)),NA())</f>
        <v>8.1500000000004867E-3</v>
      </c>
      <c r="M129" s="182">
        <f>IFERROR(_xll.qlIndexFixing(Index1Y,$H129,TRUE,_xll.ohTrigger(RecalcTrigger,Trigger1Y)),NA())</f>
        <v>1.1050000000001114E-2</v>
      </c>
      <c r="N129" s="181">
        <f>IFERROR(_xll.qlIndexFixing(ONIndex1M,I129,TRUE,_xll.ohTrigger(RecalcTrigger,Trigger1M)),NA())</f>
        <v>5.4567371859193248E-3</v>
      </c>
      <c r="O129" s="44">
        <f>IFERROR(_xll.qlIndexFixing(ONIndex3M,I129,TRUE,_xll.ohTrigger(RecalcTrigger,Trigger3M)),NA())</f>
        <v>6.3040014598225724E-3</v>
      </c>
      <c r="P129" s="44">
        <f>IFERROR(_xll.qlIndexFixing(ONIndex6M,I129,TRUE,_xll.ohTrigger(RecalcTrigger,Trigger6M)),NA())</f>
        <v>7.65340097879319E-3</v>
      </c>
      <c r="Q129" s="182">
        <f>IFERROR(_xll.qlIndexFixing(ONIndex1Y,I129,TRUE,_xll.ohTrigger(RecalcTrigger,Trigger1Y)),NA())</f>
        <v>1.0169291576520578E-2</v>
      </c>
    </row>
    <row r="130" spans="2:17" x14ac:dyDescent="0.2">
      <c r="B130" s="39" t="s">
        <v>17</v>
      </c>
      <c r="D130" s="42">
        <f>_xll.qlCalendarAdvance(Calendar,$D129,B130,"f",FALSE)</f>
        <v>42459</v>
      </c>
      <c r="E130" s="176">
        <f>_xll.qlInterestRateIndexValueDate(IndexON,D130)</f>
        <v>42459</v>
      </c>
      <c r="F130" s="192">
        <f>IFERROR(_xll.qlIndexFixing(IndexON,D130,TRUE,_xll.ohTrigger(RecalcTrigger,TriggerON)),NA())</f>
        <v>4.999747427093526E-3</v>
      </c>
      <c r="H130" s="42">
        <f>_xll.qlCalendarAdvance(Calendar,$H129,B130,"f",FALSE)</f>
        <v>42459</v>
      </c>
      <c r="I130" s="176">
        <f>_xll.qlInterestRateIndexValueDate(Index1M,$H130)</f>
        <v>42459</v>
      </c>
      <c r="J130" s="181">
        <f>IFERROR(_xll.qlIndexFixing(Index1M,$H130,TRUE,_xll.ohTrigger(RecalcTrigger,Trigger1M)),NA())</f>
        <v>5.5470997137477464E-3</v>
      </c>
      <c r="K130" s="44">
        <f>IFERROR(_xll.qlIndexFixing(Index3M,H130,TRUE,_xll.ohTrigger(RecalcTrigger,Trigger3M)),NA())</f>
        <v>6.6370255615150189E-3</v>
      </c>
      <c r="L130" s="44">
        <f>IFERROR(_xll.qlIndexFixing(Index6M,$H130,TRUE,_xll.ohTrigger(RecalcTrigger,Trigger6M)),NA())</f>
        <v>8.1550448040262295E-3</v>
      </c>
      <c r="M130" s="182">
        <f>IFERROR(_xll.qlIndexFixing(Index1Y,$H130,TRUE,_xll.ohTrigger(RecalcTrigger,Trigger1Y)),NA())</f>
        <v>1.105768046886868E-2</v>
      </c>
      <c r="N130" s="181">
        <f>IFERROR(_xll.qlIndexFixing(ONIndex1M,I130,TRUE,_xll.ohTrigger(RecalcTrigger,Trigger1M)),NA())</f>
        <v>5.4599180555792159E-3</v>
      </c>
      <c r="O130" s="44">
        <f>IFERROR(_xll.qlIndexFixing(ONIndex3M,I130,TRUE,_xll.ohTrigger(RecalcTrigger,Trigger3M)),NA())</f>
        <v>6.3109255400584097E-3</v>
      </c>
      <c r="P130" s="44">
        <f>IFERROR(_xll.qlIndexFixing(ONIndex6M,I130,TRUE,_xll.ohTrigger(RecalcTrigger,Trigger6M)),NA())</f>
        <v>7.6551596159801782E-3</v>
      </c>
      <c r="Q130" s="182">
        <f>IFERROR(_xll.qlIndexFixing(ONIndex1Y,I130,TRUE,_xll.ohTrigger(RecalcTrigger,Trigger1Y)),NA())</f>
        <v>1.0164745951356524E-2</v>
      </c>
    </row>
    <row r="131" spans="2:17" x14ac:dyDescent="0.2">
      <c r="B131" s="39" t="s">
        <v>17</v>
      </c>
      <c r="D131" s="42">
        <f>_xll.qlCalendarAdvance(Calendar,$D130,B131,"f",FALSE)</f>
        <v>42460</v>
      </c>
      <c r="E131" s="176">
        <f>_xll.qlInterestRateIndexValueDate(IndexON,D131)</f>
        <v>42460</v>
      </c>
      <c r="F131" s="192">
        <f>IFERROR(_xll.qlIndexFixing(IndexON,D131,TRUE,_xll.ohTrigger(RecalcTrigger,TriggerON)),NA())</f>
        <v>5.0021019754575846E-3</v>
      </c>
      <c r="H131" s="42">
        <f>_xll.qlCalendarAdvance(Calendar,$H130,B131,"f",FALSE)</f>
        <v>42460</v>
      </c>
      <c r="I131" s="176">
        <f>_xll.qlInterestRateIndexValueDate(Index1M,$H131)</f>
        <v>42460</v>
      </c>
      <c r="J131" s="181">
        <f>IFERROR(_xll.qlIndexFixing(Index1M,$H131,TRUE,_xll.ohTrigger(RecalcTrigger,Trigger1M)),NA())</f>
        <v>5.5500229568071725E-3</v>
      </c>
      <c r="K131" s="44">
        <f>IFERROR(_xll.qlIndexFixing(Index3M,H131,TRUE,_xll.ohTrigger(RecalcTrigger,Trigger3M)),NA())</f>
        <v>6.6404942627140938E-3</v>
      </c>
      <c r="L131" s="44">
        <f>IFERROR(_xll.qlIndexFixing(Index6M,$H131,TRUE,_xll.ohTrigger(RecalcTrigger,Trigger6M)),NA())</f>
        <v>8.157605327292294E-3</v>
      </c>
      <c r="M131" s="182">
        <f>IFERROR(_xll.qlIndexFixing(Index1Y,$H131,TRUE,_xll.ohTrigger(RecalcTrigger,Trigger1Y)),NA())</f>
        <v>1.1065579978779772E-2</v>
      </c>
      <c r="N131" s="181">
        <f>IFERROR(_xll.qlIndexFixing(ONIndex1M,I131,TRUE,_xll.ohTrigger(RecalcTrigger,Trigger1M)),NA())</f>
        <v>5.4633648009672076E-3</v>
      </c>
      <c r="O131" s="44">
        <f>IFERROR(_xll.qlIndexFixing(ONIndex3M,I131,TRUE,_xll.ohTrigger(RecalcTrigger,Trigger3M)),NA())</f>
        <v>6.3178534911456641E-3</v>
      </c>
      <c r="P131" s="44">
        <f>IFERROR(_xll.qlIndexFixing(ONIndex6M,I131,TRUE,_xll.ohTrigger(RecalcTrigger,Trigger6M)),NA())</f>
        <v>7.6573145695613132E-3</v>
      </c>
      <c r="Q131" s="182">
        <f>IFERROR(_xll.qlIndexFixing(ONIndex1Y,I131,TRUE,_xll.ohTrigger(RecalcTrigger,Trigger1Y)),NA())</f>
        <v>1.0160469194068211E-2</v>
      </c>
    </row>
    <row r="132" spans="2:17" x14ac:dyDescent="0.2">
      <c r="B132" s="39" t="s">
        <v>17</v>
      </c>
      <c r="D132" s="42">
        <f>_xll.qlCalendarAdvance(Calendar,$D131,B132,"f",FALSE)</f>
        <v>42461</v>
      </c>
      <c r="E132" s="176">
        <f>_xll.qlInterestRateIndexValueDate(IndexON,D132)</f>
        <v>42461</v>
      </c>
      <c r="F132" s="192">
        <f>IFERROR(_xll.qlIndexFixing(IndexON,D132,TRUE,_xll.ohTrigger(RecalcTrigger,TriggerON)),NA())</f>
        <v>5.0077781770578129E-3</v>
      </c>
      <c r="H132" s="42">
        <f>_xll.qlCalendarAdvance(Calendar,$H131,B132,"f",FALSE)</f>
        <v>42461</v>
      </c>
      <c r="I132" s="176">
        <f>_xll.qlInterestRateIndexValueDate(Index1M,$H132)</f>
        <v>42461</v>
      </c>
      <c r="J132" s="181">
        <f>IFERROR(_xll.qlIndexFixing(Index1M,$H132,TRUE,_xll.ohTrigger(RecalcTrigger,Trigger1M)),NA())</f>
        <v>5.5710784612300265E-3</v>
      </c>
      <c r="K132" s="44">
        <f>IFERROR(_xll.qlIndexFixing(Index3M,H132,TRUE,_xll.ohTrigger(RecalcTrigger,Trigger3M)),NA())</f>
        <v>6.6476374293357775E-3</v>
      </c>
      <c r="L132" s="44">
        <f>IFERROR(_xll.qlIndexFixing(Index6M,$H132,TRUE,_xll.ohTrigger(RecalcTrigger,Trigger6M)),NA())</f>
        <v>8.1687530260997291E-3</v>
      </c>
      <c r="M132" s="182">
        <f>IFERROR(_xll.qlIndexFixing(Index1Y,$H132,TRUE,_xll.ohTrigger(RecalcTrigger,Trigger1Y)),NA())</f>
        <v>1.1086065919390625E-2</v>
      </c>
      <c r="N132" s="181">
        <f>IFERROR(_xll.qlIndexFixing(ONIndex1M,I132,TRUE,_xll.ohTrigger(RecalcTrigger,Trigger1M)),NA())</f>
        <v>5.4712265532537909E-3</v>
      </c>
      <c r="O132" s="44">
        <f>IFERROR(_xll.qlIndexFixing(ONIndex3M,I132,TRUE,_xll.ohTrigger(RecalcTrigger,Trigger3M)),NA())</f>
        <v>6.3318321340222203E-3</v>
      </c>
      <c r="P132" s="44">
        <f>IFERROR(_xll.qlIndexFixing(ONIndex6M,I132,TRUE,_xll.ohTrigger(RecalcTrigger,Trigger6M)),NA())</f>
        <v>7.6631064111828042E-3</v>
      </c>
      <c r="Q132" s="182">
        <f>IFERROR(_xll.qlIndexFixing(ONIndex1Y,I132,TRUE,_xll.ohTrigger(RecalcTrigger,Trigger1Y)),NA())</f>
        <v>1.0153094317993199E-2</v>
      </c>
    </row>
    <row r="133" spans="2:17" x14ac:dyDescent="0.2">
      <c r="B133" s="39" t="s">
        <v>17</v>
      </c>
      <c r="D133" s="42">
        <f>_xll.qlCalendarAdvance(Calendar,$D132,B133,"f",FALSE)</f>
        <v>42464</v>
      </c>
      <c r="E133" s="176">
        <f>_xll.qlInterestRateIndexValueDate(IndexON,D133)</f>
        <v>42464</v>
      </c>
      <c r="F133" s="192">
        <f>IFERROR(_xll.qlIndexFixing(IndexON,D133,TRUE,_xll.ohTrigger(RecalcTrigger,TriggerON)),NA())</f>
        <v>5.0142153692223079E-3</v>
      </c>
      <c r="H133" s="42">
        <f>_xll.qlCalendarAdvance(Calendar,$H132,B133,"f",FALSE)</f>
        <v>42464</v>
      </c>
      <c r="I133" s="176">
        <f>_xll.qlInterestRateIndexValueDate(Index1M,$H133)</f>
        <v>42464</v>
      </c>
      <c r="J133" s="181">
        <f>IFERROR(_xll.qlIndexFixing(Index1M,$H133,TRUE,_xll.ohTrigger(RecalcTrigger,Trigger1M)),NA())</f>
        <v>5.5858812352575322E-3</v>
      </c>
      <c r="K133" s="44">
        <f>IFERROR(_xll.qlIndexFixing(Index3M,H133,TRUE,_xll.ohTrigger(RecalcTrigger,Trigger3M)),NA())</f>
        <v>6.6691130762290413E-3</v>
      </c>
      <c r="L133" s="44">
        <f>IFERROR(_xll.qlIndexFixing(Index6M,$H133,TRUE,_xll.ohTrigger(RecalcTrigger,Trigger6M)),NA())</f>
        <v>8.17977530681099E-3</v>
      </c>
      <c r="M133" s="182">
        <f>IFERROR(_xll.qlIndexFixing(Index1Y,$H133,TRUE,_xll.ohTrigger(RecalcTrigger,Trigger1Y)),NA())</f>
        <v>1.1099286936466779E-2</v>
      </c>
      <c r="N133" s="181">
        <f>IFERROR(_xll.qlIndexFixing(ONIndex1M,I133,TRUE,_xll.ohTrigger(RecalcTrigger,Trigger1M)),NA())</f>
        <v>5.4798105380171602E-3</v>
      </c>
      <c r="O133" s="44">
        <f>IFERROR(_xll.qlIndexFixing(ONIndex3M,I133,TRUE,_xll.ohTrigger(RecalcTrigger,Trigger3M)),NA())</f>
        <v>6.3456040031983907E-3</v>
      </c>
      <c r="P133" s="44">
        <f>IFERROR(_xll.qlIndexFixing(ONIndex6M,I133,TRUE,_xll.ohTrigger(RecalcTrigger,Trigger6M)),NA())</f>
        <v>7.6698975479083664E-3</v>
      </c>
      <c r="Q133" s="182">
        <f>IFERROR(_xll.qlIndexFixing(ONIndex1Y,I133,TRUE,_xll.ohTrigger(RecalcTrigger,Trigger1Y)),NA())</f>
        <v>1.0146050843105048E-2</v>
      </c>
    </row>
    <row r="134" spans="2:17" x14ac:dyDescent="0.2">
      <c r="B134" s="39" t="s">
        <v>17</v>
      </c>
      <c r="D134" s="42">
        <f>_xll.qlCalendarAdvance(Calendar,$D133,B134,"f",FALSE)</f>
        <v>42465</v>
      </c>
      <c r="E134" s="176">
        <f>_xll.qlInterestRateIndexValueDate(IndexON,D134)</f>
        <v>42465</v>
      </c>
      <c r="F134" s="192">
        <f>IFERROR(_xll.qlIndexFixing(IndexON,D134,TRUE,_xll.ohTrigger(RecalcTrigger,TriggerON)),NA())</f>
        <v>5.0179175178621804E-3</v>
      </c>
      <c r="H134" s="42">
        <f>_xll.qlCalendarAdvance(Calendar,$H133,B134,"f",FALSE)</f>
        <v>42465</v>
      </c>
      <c r="I134" s="176">
        <f>_xll.qlInterestRateIndexValueDate(Index1M,$H134)</f>
        <v>42465</v>
      </c>
      <c r="J134" s="181">
        <f>IFERROR(_xll.qlIndexFixing(Index1M,$H134,TRUE,_xll.ohTrigger(RecalcTrigger,Trigger1M)),NA())</f>
        <v>5.5942220798088273E-3</v>
      </c>
      <c r="K134" s="44">
        <f>IFERROR(_xll.qlIndexFixing(Index3M,H134,TRUE,_xll.ohTrigger(RecalcTrigger,Trigger3M)),NA())</f>
        <v>6.6762878164938633E-3</v>
      </c>
      <c r="L134" s="44">
        <f>IFERROR(_xll.qlIndexFixing(Index6M,$H134,TRUE,_xll.ohTrigger(RecalcTrigger,Trigger6M)),NA())</f>
        <v>8.1857736340310502E-3</v>
      </c>
      <c r="M134" s="182">
        <f>IFERROR(_xll.qlIndexFixing(Index1Y,$H134,TRUE,_xll.ohTrigger(RecalcTrigger,Trigger1Y)),NA())</f>
        <v>1.1108220532280777E-2</v>
      </c>
      <c r="N134" s="181">
        <f>IFERROR(_xll.qlIndexFixing(ONIndex1M,I134,TRUE,_xll.ohTrigger(RecalcTrigger,Trigger1M)),NA())</f>
        <v>5.4845866613972838E-3</v>
      </c>
      <c r="O134" s="44">
        <f>IFERROR(_xll.qlIndexFixing(ONIndex3M,I134,TRUE,_xll.ohTrigger(RecalcTrigger,Trigger3M)),NA())</f>
        <v>6.3525513081374996E-3</v>
      </c>
      <c r="P134" s="44">
        <f>IFERROR(_xll.qlIndexFixing(ONIndex6M,I134,TRUE,_xll.ohTrigger(RecalcTrigger,Trigger6M)),NA())</f>
        <v>7.6740340835412812E-3</v>
      </c>
      <c r="Q134" s="182">
        <f>IFERROR(_xll.qlIndexFixing(ONIndex1Y,I134,TRUE,_xll.ohTrigger(RecalcTrigger,Trigger1Y)),NA())</f>
        <v>1.0143118424871256E-2</v>
      </c>
    </row>
    <row r="135" spans="2:17" x14ac:dyDescent="0.2">
      <c r="B135" s="39" t="s">
        <v>17</v>
      </c>
      <c r="D135" s="42">
        <f>_xll.qlCalendarAdvance(Calendar,$D134,B135,"f",FALSE)</f>
        <v>42466</v>
      </c>
      <c r="E135" s="176">
        <f>_xll.qlInterestRateIndexValueDate(IndexON,D135)</f>
        <v>42466</v>
      </c>
      <c r="F135" s="192">
        <f>IFERROR(_xll.qlIndexFixing(IndexON,D135,TRUE,_xll.ohTrigger(RecalcTrigger,TriggerON)),NA())</f>
        <v>5.0218891865572157E-3</v>
      </c>
      <c r="H135" s="42">
        <f>_xll.qlCalendarAdvance(Calendar,$H134,B135,"f",FALSE)</f>
        <v>42466</v>
      </c>
      <c r="I135" s="176">
        <f>_xll.qlInterestRateIndexValueDate(Index1M,$H135)</f>
        <v>42466</v>
      </c>
      <c r="J135" s="181">
        <f>IFERROR(_xll.qlIndexFixing(Index1M,$H135,TRUE,_xll.ohTrigger(RecalcTrigger,Trigger1M)),NA())</f>
        <v>5.6027124934396877E-3</v>
      </c>
      <c r="K135" s="44">
        <f>IFERROR(_xll.qlIndexFixing(Index3M,H135,TRUE,_xll.ohTrigger(RecalcTrigger,Trigger3M)),NA())</f>
        <v>6.6834710568926155E-3</v>
      </c>
      <c r="L135" s="44">
        <f>IFERROR(_xll.qlIndexFixing(Index6M,$H135,TRUE,_xll.ohTrigger(RecalcTrigger,Trigger6M)),NA())</f>
        <v>8.1919446754623575E-3</v>
      </c>
      <c r="M135" s="182">
        <f>IFERROR(_xll.qlIndexFixing(Index1Y,$H135,TRUE,_xll.ohTrigger(RecalcTrigger,Trigger1Y)),NA())</f>
        <v>1.111734872134984E-2</v>
      </c>
      <c r="N135" s="181">
        <f>IFERROR(_xll.qlIndexFixing(ONIndex1M,I135,TRUE,_xll.ohTrigger(RecalcTrigger,Trigger1M)),NA())</f>
        <v>5.4896286603434152E-3</v>
      </c>
      <c r="O135" s="44">
        <f>IFERROR(_xll.qlIndexFixing(ONIndex3M,I135,TRUE,_xll.ohTrigger(RecalcTrigger,Trigger3M)),NA())</f>
        <v>6.3595024838469794E-3</v>
      </c>
      <c r="P135" s="44">
        <f>IFERROR(_xll.qlIndexFixing(ONIndex6M,I135,TRUE,_xll.ohTrigger(RecalcTrigger,Trigger6M)),NA())</f>
        <v>7.6785669356493891E-3</v>
      </c>
      <c r="Q135" s="182">
        <f>IFERROR(_xll.qlIndexFixing(ONIndex1Y,I135,TRUE,_xll.ohTrigger(RecalcTrigger,Trigger1Y)),NA())</f>
        <v>1.0140454874513205E-2</v>
      </c>
    </row>
    <row r="136" spans="2:17" x14ac:dyDescent="0.2">
      <c r="B136" s="39" t="s">
        <v>17</v>
      </c>
      <c r="D136" s="42">
        <f>_xll.qlCalendarAdvance(Calendar,$D135,B136,"f",FALSE)</f>
        <v>42467</v>
      </c>
      <c r="E136" s="176">
        <f>_xll.qlInterestRateIndexValueDate(IndexON,D136)</f>
        <v>42467</v>
      </c>
      <c r="F136" s="192">
        <f>IFERROR(_xll.qlIndexFixing(IndexON,D136,TRUE,_xll.ohTrigger(RecalcTrigger,TriggerON)),NA())</f>
        <v>5.0261303753074138E-3</v>
      </c>
      <c r="H136" s="42">
        <f>_xll.qlCalendarAdvance(Calendar,$H135,B136,"f",FALSE)</f>
        <v>42467</v>
      </c>
      <c r="I136" s="176">
        <f>_xll.qlInterestRateIndexValueDate(Index1M,$H136)</f>
        <v>42467</v>
      </c>
      <c r="J136" s="181">
        <f>IFERROR(_xll.qlIndexFixing(Index1M,$H136,TRUE,_xll.ohTrigger(RecalcTrigger,Trigger1M)),NA())</f>
        <v>5.620850928297963E-3</v>
      </c>
      <c r="K136" s="44">
        <f>IFERROR(_xll.qlIndexFixing(Index3M,H136,TRUE,_xll.ohTrigger(RecalcTrigger,Trigger3M)),NA())</f>
        <v>6.6906630401188305E-3</v>
      </c>
      <c r="L136" s="44">
        <f>IFERROR(_xll.qlIndexFixing(Index6M,$H136,TRUE,_xll.ohTrigger(RecalcTrigger,Trigger6M)),NA())</f>
        <v>8.1982836217220599E-3</v>
      </c>
      <c r="M136" s="182">
        <f>IFERROR(_xll.qlIndexFixing(Index1Y,$H136,TRUE,_xll.ohTrigger(RecalcTrigger,Trigger1Y)),NA())</f>
        <v>1.1126667428972503E-2</v>
      </c>
      <c r="N136" s="181">
        <f>IFERROR(_xll.qlIndexFixing(ONIndex1M,I136,TRUE,_xll.ohTrigger(RecalcTrigger,Trigger1M)),NA())</f>
        <v>5.4949365349366008E-3</v>
      </c>
      <c r="O136" s="44">
        <f>IFERROR(_xll.qlIndexFixing(ONIndex3M,I136,TRUE,_xll.ohTrigger(RecalcTrigger,Trigger3M)),NA())</f>
        <v>6.3664575304078763E-3</v>
      </c>
      <c r="P136" s="44">
        <f>IFERROR(_xll.qlIndexFixing(ONIndex6M,I136,TRUE,_xll.ohTrigger(RecalcTrigger,Trigger6M)),NA())</f>
        <v>7.6834961042326899E-3</v>
      </c>
      <c r="Q136" s="182">
        <f>IFERROR(_xll.qlIndexFixing(ONIndex1Y,I136,TRUE,_xll.ohTrigger(RecalcTrigger,Trigger1Y)),NA())</f>
        <v>1.0138060191868803E-2</v>
      </c>
    </row>
    <row r="137" spans="2:17" x14ac:dyDescent="0.2">
      <c r="B137" s="39" t="s">
        <v>17</v>
      </c>
      <c r="D137" s="42">
        <f>_xll.qlCalendarAdvance(Calendar,$D136,B137,"f",FALSE)</f>
        <v>42468</v>
      </c>
      <c r="E137" s="176">
        <f>_xll.qlInterestRateIndexValueDate(IndexON,D137)</f>
        <v>42468</v>
      </c>
      <c r="F137" s="192">
        <f>IFERROR(_xll.qlIndexFixing(IndexON,D137,TRUE,_xll.ohTrigger(RecalcTrigger,TriggerON)),NA())</f>
        <v>5.035580623080997E-3</v>
      </c>
      <c r="H137" s="42">
        <f>_xll.qlCalendarAdvance(Calendar,$H136,B137,"f",FALSE)</f>
        <v>42468</v>
      </c>
      <c r="I137" s="176">
        <f>_xll.qlInterestRateIndexValueDate(Index1M,$H137)</f>
        <v>42468</v>
      </c>
      <c r="J137" s="181">
        <f>IFERROR(_xll.qlIndexFixing(Index1M,$H137,TRUE,_xll.ohTrigger(RecalcTrigger,Trigger1M)),NA())</f>
        <v>5.6248280032742118E-3</v>
      </c>
      <c r="K137" s="44">
        <f>IFERROR(_xll.qlIndexFixing(Index3M,H137,TRUE,_xll.ohTrigger(RecalcTrigger,Trigger3M)),NA())</f>
        <v>6.697864008866042E-3</v>
      </c>
      <c r="L137" s="44">
        <f>IFERROR(_xll.qlIndexFixing(Index6M,$H137,TRUE,_xll.ohTrigger(RecalcTrigger,Trigger6M)),NA())</f>
        <v>8.2129105714305387E-3</v>
      </c>
      <c r="M137" s="182">
        <f>IFERROR(_xll.qlIndexFixing(Index1Y,$H137,TRUE,_xll.ohTrigger(RecalcTrigger,Trigger1Y)),NA())</f>
        <v>1.1150780333013545E-2</v>
      </c>
      <c r="N137" s="181">
        <f>IFERROR(_xll.qlIndexFixing(ONIndex1M,I137,TRUE,_xll.ohTrigger(RecalcTrigger,Trigger1M)),NA())</f>
        <v>5.5065216075559737E-3</v>
      </c>
      <c r="O137" s="44">
        <f>IFERROR(_xll.qlIndexFixing(ONIndex3M,I137,TRUE,_xll.ohTrigger(RecalcTrigger,Trigger3M)),NA())</f>
        <v>6.3804920588284028E-3</v>
      </c>
      <c r="P137" s="44">
        <f>IFERROR(_xll.qlIndexFixing(ONIndex6M,I137,TRUE,_xll.ohTrigger(RecalcTrigger,Trigger6M)),NA())</f>
        <v>7.6948377112580815E-3</v>
      </c>
      <c r="Q137" s="182">
        <f>IFERROR(_xll.qlIndexFixing(ONIndex1Y,I137,TRUE,_xll.ohTrigger(RecalcTrigger,Trigger1Y)),NA())</f>
        <v>1.0134448428715805E-2</v>
      </c>
    </row>
    <row r="138" spans="2:17" x14ac:dyDescent="0.2">
      <c r="B138" s="39" t="s">
        <v>17</v>
      </c>
      <c r="D138" s="42">
        <f>_xll.qlCalendarAdvance(Calendar,$D137,B138,"f",FALSE)</f>
        <v>42471</v>
      </c>
      <c r="E138" s="176">
        <f>_xll.qlInterestRateIndexValueDate(IndexON,D138)</f>
        <v>42471</v>
      </c>
      <c r="F138" s="192">
        <f>IFERROR(_xll.qlIndexFixing(IndexON,D138,TRUE,_xll.ohTrigger(RecalcTrigger,TriggerON)),NA())</f>
        <v>5.0457903315892505E-3</v>
      </c>
      <c r="H138" s="42">
        <f>_xll.qlCalendarAdvance(Calendar,$H137,B138,"f",FALSE)</f>
        <v>42471</v>
      </c>
      <c r="I138" s="176">
        <f>_xll.qlInterestRateIndexValueDate(Index1M,$H138)</f>
        <v>42471</v>
      </c>
      <c r="J138" s="181">
        <f>IFERROR(_xll.qlIndexFixing(Index1M,$H138,TRUE,_xll.ohTrigger(RecalcTrigger,Trigger1M)),NA())</f>
        <v>5.6467289277553441E-3</v>
      </c>
      <c r="K138" s="44">
        <f>IFERROR(_xll.qlIndexFixing(Index3M,H138,TRUE,_xll.ohTrigger(RecalcTrigger,Trigger3M)),NA())</f>
        <v>6.7195232552152984E-3</v>
      </c>
      <c r="L138" s="44">
        <f>IFERROR(_xll.qlIndexFixing(Index6M,$H138,TRUE,_xll.ohTrigger(RecalcTrigger,Trigger6M)),NA())</f>
        <v>8.2252222666863162E-3</v>
      </c>
      <c r="M138" s="182">
        <f>IFERROR(_xll.qlIndexFixing(Index1Y,$H138,TRUE,_xll.ohTrigger(RecalcTrigger,Trigger1Y)),NA())</f>
        <v>1.1165765949378903E-2</v>
      </c>
      <c r="N138" s="181">
        <f>IFERROR(_xll.qlIndexFixing(ONIndex1M,I138,TRUE,_xll.ohTrigger(RecalcTrigger,Trigger1M)),NA())</f>
        <v>5.5188267899419774E-3</v>
      </c>
      <c r="O138" s="44">
        <f>IFERROR(_xll.qlIndexFixing(ONIndex3M,I138,TRUE,_xll.ohTrigger(RecalcTrigger,Trigger3M)),NA())</f>
        <v>6.3943164242741268E-3</v>
      </c>
      <c r="P138" s="44">
        <f>IFERROR(_xll.qlIndexFixing(ONIndex6M,I138,TRUE,_xll.ohTrigger(RecalcTrigger,Trigger6M)),NA())</f>
        <v>7.7071759435609621E-3</v>
      </c>
      <c r="Q138" s="182">
        <f>IFERROR(_xll.qlIndexFixing(ONIndex1Y,I138,TRUE,_xll.ohTrigger(RecalcTrigger,Trigger1Y)),NA())</f>
        <v>1.0131170139238144E-2</v>
      </c>
    </row>
    <row r="139" spans="2:17" x14ac:dyDescent="0.2">
      <c r="B139" s="39" t="s">
        <v>17</v>
      </c>
      <c r="D139" s="42">
        <f>_xll.qlCalendarAdvance(Calendar,$D138,B139,"f",FALSE)</f>
        <v>42472</v>
      </c>
      <c r="E139" s="176">
        <f>_xll.qlInterestRateIndexValueDate(IndexON,D139)</f>
        <v>42472</v>
      </c>
      <c r="F139" s="192">
        <f>IFERROR(_xll.qlIndexFixing(IndexON,D139,TRUE,_xll.ohTrigger(RecalcTrigger,TriggerON)),NA())</f>
        <v>5.0513791209394476E-3</v>
      </c>
      <c r="H139" s="42">
        <f>_xll.qlCalendarAdvance(Calendar,$H138,B139,"f",FALSE)</f>
        <v>42472</v>
      </c>
      <c r="I139" s="176">
        <f>_xll.qlInterestRateIndexValueDate(Index1M,$H139)</f>
        <v>42472</v>
      </c>
      <c r="J139" s="181">
        <f>IFERROR(_xll.qlIndexFixing(Index1M,$H139,TRUE,_xll.ohTrigger(RecalcTrigger,Trigger1M)),NA())</f>
        <v>5.6557092530943693E-3</v>
      </c>
      <c r="K139" s="44">
        <f>IFERROR(_xll.qlIndexFixing(Index3M,H139,TRUE,_xll.ohTrigger(RecalcTrigger,Trigger3M)),NA())</f>
        <v>6.7267625930334824E-3</v>
      </c>
      <c r="L139" s="44">
        <f>IFERROR(_xll.qlIndexFixing(Index6M,$H139,TRUE,_xll.ohTrigger(RecalcTrigger,Trigger6M)),NA())</f>
        <v>8.2323285955892642E-3</v>
      </c>
      <c r="M139" s="182">
        <f>IFERROR(_xll.qlIndexFixing(Index1Y,$H139,TRUE,_xll.ohTrigger(RecalcTrigger,Trigger1Y)),NA())</f>
        <v>1.1175976127550502E-2</v>
      </c>
      <c r="N139" s="181">
        <f>IFERROR(_xll.qlIndexFixing(ONIndex1M,I139,TRUE,_xll.ohTrigger(RecalcTrigger,Trigger1M)),NA())</f>
        <v>5.5254640429325264E-3</v>
      </c>
      <c r="O139" s="44">
        <f>IFERROR(_xll.qlIndexFixing(ONIndex3M,I139,TRUE,_xll.ohTrigger(RecalcTrigger,Trigger3M)),NA())</f>
        <v>6.401290824605832E-3</v>
      </c>
      <c r="P139" s="44">
        <f>IFERROR(_xll.qlIndexFixing(ONIndex6M,I139,TRUE,_xll.ohTrigger(RecalcTrigger,Trigger6M)),NA())</f>
        <v>7.7140866947633668E-3</v>
      </c>
      <c r="Q139" s="182">
        <f>IFERROR(_xll.qlIndexFixing(ONIndex1Y,I139,TRUE,_xll.ohTrigger(RecalcTrigger,Trigger1Y)),NA())</f>
        <v>1.013011979548617E-2</v>
      </c>
    </row>
    <row r="140" spans="2:17" x14ac:dyDescent="0.2">
      <c r="B140" s="39" t="s">
        <v>17</v>
      </c>
      <c r="D140" s="42">
        <f>_xll.qlCalendarAdvance(Calendar,$D139,B140,"f",FALSE)</f>
        <v>42473</v>
      </c>
      <c r="E140" s="176">
        <f>_xll.qlInterestRateIndexValueDate(IndexON,D140)</f>
        <v>42473</v>
      </c>
      <c r="F140" s="192">
        <f>IFERROR(_xll.qlIndexFixing(IndexON,D140,TRUE,_xll.ohTrigger(RecalcTrigger,TriggerON)),NA())</f>
        <v>5.0572374305069001E-3</v>
      </c>
      <c r="H140" s="42">
        <f>_xll.qlCalendarAdvance(Calendar,$H139,B140,"f",FALSE)</f>
        <v>42473</v>
      </c>
      <c r="I140" s="176">
        <f>_xll.qlInterestRateIndexValueDate(Index1M,$H140)</f>
        <v>42473</v>
      </c>
      <c r="J140" s="181">
        <f>IFERROR(_xll.qlIndexFixing(Index1M,$H140,TRUE,_xll.ohTrigger(RecalcTrigger,Trigger1M)),NA())</f>
        <v>5.6647033127522617E-3</v>
      </c>
      <c r="K140" s="44">
        <f>IFERROR(_xll.qlIndexFixing(Index3M,H140,TRUE,_xll.ohTrigger(RecalcTrigger,Trigger3M)),NA())</f>
        <v>6.7340121298750631E-3</v>
      </c>
      <c r="L140" s="44">
        <f>IFERROR(_xll.qlIndexFixing(Index6M,$H140,TRUE,_xll.ohTrigger(RecalcTrigger,Trigger6M)),NA())</f>
        <v>8.2395739725155334E-3</v>
      </c>
      <c r="M140" s="182">
        <f>IFERROR(_xll.qlIndexFixing(Index1Y,$H140,TRUE,_xll.ohTrigger(RecalcTrigger,Trigger1Y)),NA())</f>
        <v>1.1186352374944475E-2</v>
      </c>
      <c r="N140" s="181">
        <f>IFERROR(_xll.qlIndexFixing(ONIndex1M,I140,TRUE,_xll.ohTrigger(RecalcTrigger,Trigger1M)),NA())</f>
        <v>5.532367171732222E-3</v>
      </c>
      <c r="O140" s="44">
        <f>IFERROR(_xll.qlIndexFixing(ONIndex3M,I140,TRUE,_xll.ohTrigger(RecalcTrigger,Trigger3M)),NA())</f>
        <v>6.4082690958700006E-3</v>
      </c>
      <c r="P140" s="44">
        <f>IFERROR(_xll.qlIndexFixing(ONIndex6M,I140,TRUE,_xll.ohTrigger(RecalcTrigger,Trigger6M)),NA())</f>
        <v>7.7213937625220108E-3</v>
      </c>
      <c r="Q140" s="182">
        <f>IFERROR(_xll.qlIndexFixing(ONIndex1Y,I140,TRUE,_xll.ohTrigger(RecalcTrigger,Trigger1Y)),NA())</f>
        <v>1.0129338319528891E-2</v>
      </c>
    </row>
    <row r="141" spans="2:17" x14ac:dyDescent="0.2">
      <c r="B141" s="39" t="s">
        <v>17</v>
      </c>
      <c r="D141" s="42">
        <f>_xll.qlCalendarAdvance(Calendar,$D140,B141,"f",FALSE)</f>
        <v>42474</v>
      </c>
      <c r="E141" s="176">
        <f>_xll.qlInterestRateIndexValueDate(IndexON,D141)</f>
        <v>42474</v>
      </c>
      <c r="F141" s="192">
        <f>IFERROR(_xll.qlIndexFixing(IndexON,D141,TRUE,_xll.ohTrigger(RecalcTrigger,TriggerON)),NA())</f>
        <v>5.0633652601295154E-3</v>
      </c>
      <c r="H141" s="42">
        <f>_xll.qlCalendarAdvance(Calendar,$H140,B141,"f",FALSE)</f>
        <v>42474</v>
      </c>
      <c r="I141" s="176">
        <f>_xll.qlInterestRateIndexValueDate(Index1M,$H141)</f>
        <v>42474</v>
      </c>
      <c r="J141" s="181">
        <f>IFERROR(_xll.qlIndexFixing(Index1M,$H141,TRUE,_xll.ohTrigger(RecalcTrigger,Trigger1M)),NA())</f>
        <v>5.6824685342180339E-3</v>
      </c>
      <c r="K141" s="44">
        <f>IFERROR(_xll.qlIndexFixing(Index3M,H141,TRUE,_xll.ohTrigger(RecalcTrigger,Trigger3M)),NA())</f>
        <v>6.7412721084460425E-3</v>
      </c>
      <c r="L141" s="44">
        <f>IFERROR(_xll.qlIndexFixing(Index6M,$H141,TRUE,_xll.ohTrigger(RecalcTrigger,Trigger6M)),NA())</f>
        <v>8.2469535878781069E-3</v>
      </c>
      <c r="M141" s="182">
        <f>IFERROR(_xll.qlIndexFixing(Index1Y,$H141,TRUE,_xll.ohTrigger(RecalcTrigger,Trigger1Y)),NA())</f>
        <v>1.1229768207873438E-2</v>
      </c>
      <c r="N141" s="181">
        <f>IFERROR(_xll.qlIndexFixing(ONIndex1M,I141,TRUE,_xll.ohTrigger(RecalcTrigger,Trigger1M)),NA())</f>
        <v>5.5395361761789719E-3</v>
      </c>
      <c r="O141" s="44">
        <f>IFERROR(_xll.qlIndexFixing(ONIndex3M,I141,TRUE,_xll.ohTrigger(RecalcTrigger,Trigger3M)),NA())</f>
        <v>6.4152512378234938E-3</v>
      </c>
      <c r="P141" s="44">
        <f>IFERROR(_xll.qlIndexFixing(ONIndex6M,I141,TRUE,_xll.ohTrigger(RecalcTrigger,Trigger6M)),NA())</f>
        <v>7.7290971469179404E-3</v>
      </c>
      <c r="Q141" s="182">
        <f>IFERROR(_xll.qlIndexFixing(ONIndex1Y,I141,TRUE,_xll.ohTrigger(RecalcTrigger,Trigger1Y)),NA())</f>
        <v>1.0128825711366307E-2</v>
      </c>
    </row>
    <row r="142" spans="2:17" x14ac:dyDescent="0.2">
      <c r="B142" s="39" t="s">
        <v>17</v>
      </c>
      <c r="D142" s="42">
        <f>_xll.qlCalendarAdvance(Calendar,$D141,B142,"f",FALSE)</f>
        <v>42475</v>
      </c>
      <c r="E142" s="176">
        <f>_xll.qlInterestRateIndexValueDate(IndexON,D142)</f>
        <v>42475</v>
      </c>
      <c r="F142" s="192">
        <f>IFERROR(_xll.qlIndexFixing(IndexON,D142,TRUE,_xll.ohTrigger(RecalcTrigger,TriggerON)),NA())</f>
        <v>5.076589926105898E-3</v>
      </c>
      <c r="H142" s="42">
        <f>_xll.qlCalendarAdvance(Calendar,$H141,B142,"f",FALSE)</f>
        <v>42475</v>
      </c>
      <c r="I142" s="176">
        <f>_xll.qlInterestRateIndexValueDate(Index1M,$H142)</f>
        <v>42475</v>
      </c>
      <c r="J142" s="181">
        <f>IFERROR(_xll.qlIndexFixing(Index1M,$H142,TRUE,_xll.ohTrigger(RecalcTrigger,Trigger1M)),NA())</f>
        <v>5.6869929450279718E-3</v>
      </c>
      <c r="K142" s="44">
        <f>IFERROR(_xll.qlIndexFixing(Index3M,H142,TRUE,_xll.ohTrigger(RecalcTrigger,Trigger3M)),NA())</f>
        <v>6.74854277145153E-3</v>
      </c>
      <c r="L142" s="44">
        <f>IFERROR(_xll.qlIndexFixing(Index6M,$H142,TRUE,_xll.ohTrigger(RecalcTrigger,Trigger6M)),NA())</f>
        <v>8.2644851790471732E-3</v>
      </c>
      <c r="M142" s="182">
        <f>IFERROR(_xll.qlIndexFixing(Index1Y,$H142,TRUE,_xll.ohTrigger(RecalcTrigger,Trigger1Y)),NA())</f>
        <v>1.1232448196672552E-2</v>
      </c>
      <c r="N142" s="181">
        <f>IFERROR(_xll.qlIndexFixing(ONIndex1M,I142,TRUE,_xll.ohTrigger(RecalcTrigger,Trigger1M)),NA())</f>
        <v>5.5548449732008755E-3</v>
      </c>
      <c r="O142" s="44">
        <f>IFERROR(_xll.qlIndexFixing(ONIndex3M,I142,TRUE,_xll.ohTrigger(RecalcTrigger,Trigger3M)),NA())</f>
        <v>6.4293416715092517E-3</v>
      </c>
      <c r="P142" s="44">
        <f>IFERROR(_xll.qlIndexFixing(ONIndex6M,I142,TRUE,_xll.ohTrigger(RecalcTrigger,Trigger6M)),NA())</f>
        <v>7.7459893497744412E-3</v>
      </c>
      <c r="Q142" s="182">
        <f>IFERROR(_xll.qlIndexFixing(ONIndex1Y,I142,TRUE,_xll.ohTrigger(RecalcTrigger,Trigger1Y)),NA())</f>
        <v>1.0128977793334439E-2</v>
      </c>
    </row>
    <row r="143" spans="2:17" x14ac:dyDescent="0.2">
      <c r="B143" s="39" t="s">
        <v>17</v>
      </c>
      <c r="D143" s="42">
        <f>_xll.qlCalendarAdvance(Calendar,$D142,B143,"f",FALSE)</f>
        <v>42478</v>
      </c>
      <c r="E143" s="176">
        <f>_xll.qlInterestRateIndexValueDate(IndexON,D143)</f>
        <v>42478</v>
      </c>
      <c r="F143" s="192">
        <f>IFERROR(_xll.qlIndexFixing(IndexON,D143,TRUE,_xll.ohTrigger(RecalcTrigger,TriggerON)),NA())</f>
        <v>5.0905717809546225E-3</v>
      </c>
      <c r="H143" s="42">
        <f>_xll.qlCalendarAdvance(Calendar,$H142,B143,"f",FALSE)</f>
        <v>42478</v>
      </c>
      <c r="I143" s="176">
        <f>_xll.qlInterestRateIndexValueDate(Index1M,$H143)</f>
        <v>42478</v>
      </c>
      <c r="J143" s="181">
        <f>IFERROR(_xll.qlIndexFixing(Index1M,$H143,TRUE,_xll.ohTrigger(RecalcTrigger,Trigger1M)),NA())</f>
        <v>5.7092004421552085E-3</v>
      </c>
      <c r="K143" s="44">
        <f>IFERROR(_xll.qlIndexFixing(Index3M,H143,TRUE,_xll.ohTrigger(RecalcTrigger,Trigger3M)),NA())</f>
        <v>6.7704212941867249E-3</v>
      </c>
      <c r="L143" s="44">
        <f>IFERROR(_xll.qlIndexFixing(Index6M,$H143,TRUE,_xll.ohTrigger(RecalcTrigger,Trigger6M)),NA())</f>
        <v>8.2777182403771608E-3</v>
      </c>
      <c r="M143" s="182">
        <f>IFERROR(_xll.qlIndexFixing(Index1Y,$H143,TRUE,_xll.ohTrigger(RecalcTrigger,Trigger1Y)),NA())</f>
        <v>1.1240582016927902E-2</v>
      </c>
      <c r="N143" s="181">
        <f>IFERROR(_xll.qlIndexFixing(ONIndex1M,I143,TRUE,_xll.ohTrigger(RecalcTrigger,Trigger1M)),NA())</f>
        <v>5.570870951652207E-3</v>
      </c>
      <c r="O143" s="44">
        <f>IFERROR(_xll.qlIndexFixing(ONIndex3M,I143,TRUE,_xll.ohTrigger(RecalcTrigger,Trigger3M)),NA())</f>
        <v>6.4432185135032682E-3</v>
      </c>
      <c r="P143" s="44">
        <f>IFERROR(_xll.qlIndexFixing(ONIndex6M,I143,TRUE,_xll.ohTrigger(RecalcTrigger,Trigger6M)),NA())</f>
        <v>7.7638738510366068E-3</v>
      </c>
      <c r="Q143" s="182">
        <f>IFERROR(_xll.qlIndexFixing(ONIndex1Y,I143,TRUE,_xll.ohTrigger(RecalcTrigger,Trigger1Y)),NA())</f>
        <v>1.0129463956257689E-2</v>
      </c>
    </row>
    <row r="144" spans="2:17" x14ac:dyDescent="0.2">
      <c r="B144" s="39" t="s">
        <v>17</v>
      </c>
      <c r="D144" s="42">
        <f>_xll.qlCalendarAdvance(Calendar,$D143,B144,"f",FALSE)</f>
        <v>42479</v>
      </c>
      <c r="E144" s="176">
        <f>_xll.qlInterestRateIndexValueDate(IndexON,D144)</f>
        <v>42479</v>
      </c>
      <c r="F144" s="192">
        <f>IFERROR(_xll.qlIndexFixing(IndexON,D144,TRUE,_xll.ohTrigger(RecalcTrigger,TriggerON)),NA())</f>
        <v>5.0980472116635145E-3</v>
      </c>
      <c r="H144" s="42">
        <f>_xll.qlCalendarAdvance(Calendar,$H143,B144,"f",FALSE)</f>
        <v>42479</v>
      </c>
      <c r="I144" s="176">
        <f>_xll.qlInterestRateIndexValueDate(Index1M,$H144)</f>
        <v>42479</v>
      </c>
      <c r="J144" s="181">
        <f>IFERROR(_xll.qlIndexFixing(Index1M,$H144,TRUE,_xll.ohTrigger(RecalcTrigger,Trigger1M)),NA())</f>
        <v>5.7178693967470853E-3</v>
      </c>
      <c r="K144" s="44">
        <f>IFERROR(_xll.qlIndexFixing(Index3M,H144,TRUE,_xll.ohTrigger(RecalcTrigger,Trigger3M)),NA())</f>
        <v>6.7777371220472679E-3</v>
      </c>
      <c r="L144" s="44">
        <f>IFERROR(_xll.qlIndexFixing(Index6M,$H144,TRUE,_xll.ohTrigger(RecalcTrigger,Trigger6M)),NA())</f>
        <v>8.2856969024968762E-3</v>
      </c>
      <c r="M144" s="182">
        <f>IFERROR(_xll.qlIndexFixing(Index1Y,$H144,TRUE,_xll.ohTrigger(RecalcTrigger,Trigger1Y)),NA())</f>
        <v>1.1251869098247935E-2</v>
      </c>
      <c r="N144" s="181">
        <f>IFERROR(_xll.qlIndexFixing(ONIndex1M,I144,TRUE,_xll.ohTrigger(RecalcTrigger,Trigger1M)),NA())</f>
        <v>5.5793693350636442E-3</v>
      </c>
      <c r="O144" s="44">
        <f>IFERROR(_xll.qlIndexFixing(ONIndex3M,I144,TRUE,_xll.ohTrigger(RecalcTrigger,Trigger3M)),NA())</f>
        <v>6.4502200093896622E-3</v>
      </c>
      <c r="P144" s="44">
        <f>IFERROR(_xll.qlIndexFixing(ONIndex6M,I144,TRUE,_xll.ohTrigger(RecalcTrigger,Trigger6M)),NA())</f>
        <v>7.7735588187810567E-3</v>
      </c>
      <c r="Q144" s="182">
        <f>IFERROR(_xll.qlIndexFixing(ONIndex1Y,I144,TRUE,_xll.ohTrigger(RecalcTrigger,Trigger1Y)),NA())</f>
        <v>1.0130295686906488E-2</v>
      </c>
    </row>
    <row r="145" spans="2:17" x14ac:dyDescent="0.2">
      <c r="B145" s="39" t="s">
        <v>17</v>
      </c>
      <c r="D145" s="42">
        <f>_xll.qlCalendarAdvance(Calendar,$D144,B145,"f",FALSE)</f>
        <v>42480</v>
      </c>
      <c r="E145" s="176">
        <f>_xll.qlInterestRateIndexValueDate(IndexON,D145)</f>
        <v>42480</v>
      </c>
      <c r="F145" s="192">
        <f>IFERROR(_xll.qlIndexFixing(IndexON,D145,TRUE,_xll.ohTrigger(RecalcTrigger,TriggerON)),NA())</f>
        <v>5.1057921626707081E-3</v>
      </c>
      <c r="H145" s="42">
        <f>_xll.qlCalendarAdvance(Calendar,$H144,B145,"f",FALSE)</f>
        <v>42480</v>
      </c>
      <c r="I145" s="176">
        <f>_xll.qlInterestRateIndexValueDate(Index1M,$H145)</f>
        <v>42480</v>
      </c>
      <c r="J145" s="181">
        <f>IFERROR(_xll.qlIndexFixing(Index1M,$H145,TRUE,_xll.ohTrigger(RecalcTrigger,Trigger1M)),NA())</f>
        <v>5.7264162481442584E-3</v>
      </c>
      <c r="K145" s="44">
        <f>IFERROR(_xll.qlIndexFixing(Index3M,H145,TRUE,_xll.ohTrigger(RecalcTrigger,Trigger3M)),NA())</f>
        <v>6.785064847909735E-3</v>
      </c>
      <c r="L145" s="44">
        <f>IFERROR(_xll.qlIndexFixing(Index6M,$H145,TRUE,_xll.ohTrigger(RecalcTrigger,Trigger6M)),NA())</f>
        <v>8.2937809445166183E-3</v>
      </c>
      <c r="M145" s="182">
        <f>IFERROR(_xll.qlIndexFixing(Index1Y,$H145,TRUE,_xll.ohTrigger(RecalcTrigger,Trigger1Y)),NA())</f>
        <v>1.1263293720659817E-2</v>
      </c>
      <c r="N145" s="181">
        <f>IFERROR(_xll.qlIndexFixing(ONIndex1M,I145,TRUE,_xll.ohTrigger(RecalcTrigger,Trigger1M)),NA())</f>
        <v>5.5881335942842281E-3</v>
      </c>
      <c r="O145" s="44">
        <f>IFERROR(_xll.qlIndexFixing(ONIndex3M,I145,TRUE,_xll.ohTrigger(RecalcTrigger,Trigger3M)),NA())</f>
        <v>6.4572253760464271E-3</v>
      </c>
      <c r="P145" s="44">
        <f>IFERROR(_xll.qlIndexFixing(ONIndex6M,I145,TRUE,_xll.ohTrigger(RecalcTrigger,Trigger6M)),NA())</f>
        <v>7.783640103405931E-3</v>
      </c>
      <c r="Q145" s="182">
        <f>IFERROR(_xll.qlIndexFixing(ONIndex1Y,I145,TRUE,_xll.ohTrigger(RecalcTrigger,Trigger1Y)),NA())</f>
        <v>1.0131396285349981E-2</v>
      </c>
    </row>
    <row r="146" spans="2:17" x14ac:dyDescent="0.2">
      <c r="B146" s="39" t="s">
        <v>17</v>
      </c>
      <c r="D146" s="42">
        <f>_xll.qlCalendarAdvance(Calendar,$D145,B146,"f",FALSE)</f>
        <v>42481</v>
      </c>
      <c r="E146" s="176">
        <f>_xll.qlInterestRateIndexValueDate(IndexON,D146)</f>
        <v>42481</v>
      </c>
      <c r="F146" s="192">
        <f>IFERROR(_xll.qlIndexFixing(IndexON,D146,TRUE,_xll.ohTrigger(RecalcTrigger,TriggerON)),NA())</f>
        <v>5.1138066339762034E-3</v>
      </c>
      <c r="H146" s="42">
        <f>_xll.qlCalendarAdvance(Calendar,$H145,B146,"f",FALSE)</f>
        <v>42481</v>
      </c>
      <c r="I146" s="176">
        <f>_xll.qlInterestRateIndexValueDate(Index1M,$H146)</f>
        <v>42481</v>
      </c>
      <c r="J146" s="181">
        <f>IFERROR(_xll.qlIndexFixing(Index1M,$H146,TRUE,_xll.ohTrigger(RecalcTrigger,Trigger1M)),NA())</f>
        <v>5.7419659126139305E-3</v>
      </c>
      <c r="K146" s="44">
        <f>IFERROR(_xll.qlIndexFixing(Index3M,H146,TRUE,_xll.ohTrigger(RecalcTrigger,Trigger3M)),NA())</f>
        <v>6.7924047144917064E-3</v>
      </c>
      <c r="L146" s="44">
        <f>IFERROR(_xll.qlIndexFixing(Index6M,$H146,TRUE,_xll.ohTrigger(RecalcTrigger,Trigger6M)),NA())</f>
        <v>8.3019655564840009E-3</v>
      </c>
      <c r="M146" s="182">
        <f>IFERROR(_xll.qlIndexFixing(Index1Y,$H146,TRUE,_xll.ohTrigger(RecalcTrigger,Trigger1Y)),NA())</f>
        <v>1.1274851808254382E-2</v>
      </c>
      <c r="N146" s="181">
        <f>IFERROR(_xll.qlIndexFixing(ONIndex1M,I146,TRUE,_xll.ohTrigger(RecalcTrigger,Trigger1M)),NA())</f>
        <v>5.5971637293950049E-3</v>
      </c>
      <c r="O146" s="44">
        <f>IFERROR(_xll.qlIndexFixing(ONIndex3M,I146,TRUE,_xll.ohTrigger(RecalcTrigger,Trigger3M)),NA())</f>
        <v>6.4642346135546092E-3</v>
      </c>
      <c r="P146" s="44">
        <f>IFERROR(_xll.qlIndexFixing(ONIndex6M,I146,TRUE,_xll.ohTrigger(RecalcTrigger,Trigger6M)),NA())</f>
        <v>7.7941177048301835E-3</v>
      </c>
      <c r="Q146" s="182">
        <f>IFERROR(_xll.qlIndexFixing(ONIndex1Y,I146,TRUE,_xll.ohTrigger(RecalcTrigger,Trigger1Y)),NA())</f>
        <v>1.0132765751588169E-2</v>
      </c>
    </row>
    <row r="147" spans="2:17" x14ac:dyDescent="0.2">
      <c r="B147" s="39" t="s">
        <v>17</v>
      </c>
      <c r="D147" s="42">
        <f>_xll.qlCalendarAdvance(Calendar,$D146,B147,"f",FALSE)</f>
        <v>42482</v>
      </c>
      <c r="E147" s="176">
        <f>_xll.qlInterestRateIndexValueDate(IndexON,D147)</f>
        <v>42482</v>
      </c>
      <c r="F147" s="192">
        <f>IFERROR(_xll.qlIndexFixing(IndexON,D147,TRUE,_xll.ohTrigger(RecalcTrigger,TriggerON)),NA())</f>
        <v>5.1308060995861977E-3</v>
      </c>
      <c r="H147" s="42">
        <f>_xll.qlCalendarAdvance(Calendar,$H146,B147,"f",FALSE)</f>
        <v>42482</v>
      </c>
      <c r="I147" s="176">
        <f>_xll.qlInterestRateIndexValueDate(Index1M,$H147)</f>
        <v>42482</v>
      </c>
      <c r="J147" s="181">
        <f>IFERROR(_xll.qlIndexFixing(Index1M,$H147,TRUE,_xll.ohTrigger(RecalcTrigger,Trigger1M)),NA())</f>
        <v>5.7465488292082314E-3</v>
      </c>
      <c r="K147" s="44">
        <f>IFERROR(_xll.qlIndexFixing(Index3M,H147,TRUE,_xll.ohTrigger(RecalcTrigger,Trigger3M)),NA())</f>
        <v>6.7997569645134341E-3</v>
      </c>
      <c r="L147" s="44">
        <f>IFERROR(_xll.qlIndexFixing(Index6M,$H147,TRUE,_xll.ohTrigger(RecalcTrigger,Trigger6M)),NA())</f>
        <v>8.3218449265033551E-3</v>
      </c>
      <c r="M147" s="182">
        <f>IFERROR(_xll.qlIndexFixing(Index1Y,$H147,TRUE,_xll.ohTrigger(RecalcTrigger,Trigger1Y)),NA())</f>
        <v>1.1304508704247486E-2</v>
      </c>
      <c r="N147" s="181">
        <f>IFERROR(_xll.qlIndexFixing(ONIndex1M,I147,TRUE,_xll.ohTrigger(RecalcTrigger,Trigger1M)),NA())</f>
        <v>5.6161966657493814E-3</v>
      </c>
      <c r="O147" s="44">
        <f>IFERROR(_xll.qlIndexFixing(ONIndex3M,I147,TRUE,_xll.ohTrigger(RecalcTrigger,Trigger3M)),NA())</f>
        <v>6.4783809722538761E-3</v>
      </c>
      <c r="P147" s="44">
        <f>IFERROR(_xll.qlIndexFixing(ONIndex6M,I147,TRUE,_xll.ohTrigger(RecalcTrigger,Trigger6M)),NA())</f>
        <v>7.8165613512348742E-3</v>
      </c>
      <c r="Q147" s="182">
        <f>IFERROR(_xll.qlIndexFixing(ONIndex1Y,I147,TRUE,_xll.ohTrigger(RecalcTrigger,Trigger1Y)),NA())</f>
        <v>1.0136682410039068E-2</v>
      </c>
    </row>
    <row r="148" spans="2:17" x14ac:dyDescent="0.2">
      <c r="B148" s="39" t="s">
        <v>17</v>
      </c>
      <c r="D148" s="42">
        <f>_xll.qlCalendarAdvance(Calendar,$D147,B148,"f",FALSE)</f>
        <v>42485</v>
      </c>
      <c r="E148" s="176">
        <f>_xll.qlInterestRateIndexValueDate(IndexON,D148)</f>
        <v>42485</v>
      </c>
      <c r="F148" s="192">
        <f>IFERROR(_xll.qlIndexFixing(IndexON,D148,TRUE,_xll.ohTrigger(RecalcTrigger,TriggerON)),NA())</f>
        <v>5.148559722262247E-3</v>
      </c>
      <c r="H148" s="42">
        <f>_xll.qlCalendarAdvance(Calendar,$H147,B148,"f",FALSE)</f>
        <v>42485</v>
      </c>
      <c r="I148" s="176">
        <f>_xll.qlInterestRateIndexValueDate(Index1M,$H148)</f>
        <v>42485</v>
      </c>
      <c r="J148" s="181">
        <f>IFERROR(_xll.qlIndexFixing(Index1M,$H148,TRUE,_xll.ohTrigger(RecalcTrigger,Trigger1M)),NA())</f>
        <v>5.7666397604915955E-3</v>
      </c>
      <c r="K148" s="44">
        <f>IFERROR(_xll.qlIndexFixing(Index3M,H148,TRUE,_xll.ohTrigger(RecalcTrigger,Trigger3M)),NA())</f>
        <v>6.8218904424535128E-3</v>
      </c>
      <c r="L148" s="44">
        <f>IFERROR(_xll.qlIndexFixing(Index6M,$H148,TRUE,_xll.ohTrigger(RecalcTrigger,Trigger6M)),NA())</f>
        <v>8.3356135025350209E-3</v>
      </c>
      <c r="M148" s="182">
        <f>IFERROR(_xll.qlIndexFixing(Index1Y,$H148,TRUE,_xll.ohTrigger(RecalcTrigger,Trigger1Y)),NA())</f>
        <v>1.1322337287524409E-2</v>
      </c>
      <c r="N148" s="181">
        <f>IFERROR(_xll.qlIndexFixing(ONIndex1M,I148,TRUE,_xll.ohTrigger(RecalcTrigger,Trigger1M)),NA())</f>
        <v>5.6359430287400425E-3</v>
      </c>
      <c r="O148" s="44">
        <f>IFERROR(_xll.qlIndexFixing(ONIndex3M,I148,TRUE,_xll.ohTrigger(RecalcTrigger,Trigger3M)),NA())</f>
        <v>6.4923102711289538E-3</v>
      </c>
      <c r="P148" s="44">
        <f>IFERROR(_xll.qlIndexFixing(ONIndex6M,I148,TRUE,_xll.ohTrigger(RecalcTrigger,Trigger6M)),NA())</f>
        <v>7.8399912791693449E-3</v>
      </c>
      <c r="Q148" s="182">
        <f>IFERROR(_xll.qlIndexFixing(ONIndex1Y,I148,TRUE,_xll.ohTrigger(RecalcTrigger,Trigger1Y)),NA())</f>
        <v>1.0140932294082639E-2</v>
      </c>
    </row>
    <row r="149" spans="2:17" x14ac:dyDescent="0.2">
      <c r="B149" s="39" t="s">
        <v>17</v>
      </c>
      <c r="D149" s="42">
        <f>_xll.qlCalendarAdvance(Calendar,$D148,B149,"f",FALSE)</f>
        <v>42486</v>
      </c>
      <c r="E149" s="176">
        <f>_xll.qlInterestRateIndexValueDate(IndexON,D149)</f>
        <v>42486</v>
      </c>
      <c r="F149" s="192">
        <f>IFERROR(_xll.qlIndexFixing(IndexON,D149,TRUE,_xll.ohTrigger(RecalcTrigger,TriggerON)),NA())</f>
        <v>5.1579217951402967E-3</v>
      </c>
      <c r="H149" s="42">
        <f>_xll.qlCalendarAdvance(Calendar,$H148,B149,"f",FALSE)</f>
        <v>42486</v>
      </c>
      <c r="I149" s="176">
        <f>_xll.qlInterestRateIndexValueDate(Index1M,$H149)</f>
        <v>42486</v>
      </c>
      <c r="J149" s="181">
        <f>IFERROR(_xll.qlIndexFixing(Index1M,$H149,TRUE,_xll.ohTrigger(RecalcTrigger,Trigger1M)),NA())</f>
        <v>5.7740464740500359E-3</v>
      </c>
      <c r="K149" s="44">
        <f>IFERROR(_xll.qlIndexFixing(Index3M,H149,TRUE,_xll.ohTrigger(RecalcTrigger,Trigger3M)),NA())</f>
        <v>6.8292946534786406E-3</v>
      </c>
      <c r="L149" s="44">
        <f>IFERROR(_xll.qlIndexFixing(Index6M,$H149,TRUE,_xll.ohTrigger(RecalcTrigger,Trigger6M)),NA())</f>
        <v>8.3442288126739754E-3</v>
      </c>
      <c r="M149" s="182">
        <f>IFERROR(_xll.qlIndexFixing(Index1Y,$H149,TRUE,_xll.ohTrigger(RecalcTrigger,Trigger1Y)),NA())</f>
        <v>1.133450155757143E-2</v>
      </c>
      <c r="N149" s="181">
        <f>IFERROR(_xll.qlIndexFixing(ONIndex1M,I149,TRUE,_xll.ohTrigger(RecalcTrigger,Trigger1M)),NA())</f>
        <v>5.6463025433828307E-3</v>
      </c>
      <c r="O149" s="44">
        <f>IFERROR(_xll.qlIndexFixing(ONIndex3M,I149,TRUE,_xll.ohTrigger(RecalcTrigger,Trigger3M)),NA())</f>
        <v>6.499338862407944E-3</v>
      </c>
      <c r="P149" s="44">
        <f>IFERROR(_xll.qlIndexFixing(ONIndex6M,I149,TRUE,_xll.ohTrigger(RecalcTrigger,Trigger6M)),NA())</f>
        <v>7.8524504652388583E-3</v>
      </c>
      <c r="Q149" s="182">
        <f>IFERROR(_xll.qlIndexFixing(ONIndex1Y,I149,TRUE,_xll.ohTrigger(RecalcTrigger,Trigger1Y)),NA())</f>
        <v>1.0143646099213255E-2</v>
      </c>
    </row>
    <row r="150" spans="2:17" x14ac:dyDescent="0.2">
      <c r="B150" s="39" t="s">
        <v>17</v>
      </c>
      <c r="D150" s="42">
        <f>_xll.qlCalendarAdvance(Calendar,$D149,B150,"f",FALSE)</f>
        <v>42487</v>
      </c>
      <c r="E150" s="176">
        <f>_xll.qlInterestRateIndexValueDate(IndexON,D150)</f>
        <v>42487</v>
      </c>
      <c r="F150" s="192">
        <f>IFERROR(_xll.qlIndexFixing(IndexON,D150,TRUE,_xll.ohTrigger(RecalcTrigger,TriggerON)),NA())</f>
        <v>5.1675533885597869E-3</v>
      </c>
      <c r="H150" s="42">
        <f>_xll.qlCalendarAdvance(Calendar,$H149,B150,"f",FALSE)</f>
        <v>42487</v>
      </c>
      <c r="I150" s="176">
        <f>_xll.qlInterestRateIndexValueDate(Index1M,$H150)</f>
        <v>42487</v>
      </c>
      <c r="J150" s="181">
        <f>IFERROR(_xll.qlIndexFixing(Index1M,$H150,TRUE,_xll.ohTrigger(RecalcTrigger,Trigger1M)),NA())</f>
        <v>5.7811952444634107E-3</v>
      </c>
      <c r="K150" s="44">
        <f>IFERROR(_xll.qlIndexFixing(Index3M,H150,TRUE,_xll.ohTrigger(RecalcTrigger,Trigger3M)),NA())</f>
        <v>6.8367124615759537E-3</v>
      </c>
      <c r="L150" s="44">
        <f>IFERROR(_xll.qlIndexFixing(Index6M,$H150,TRUE,_xll.ohTrigger(RecalcTrigger,Trigger6M)),NA())</f>
        <v>8.3529158316458692E-3</v>
      </c>
      <c r="M150" s="182">
        <f>IFERROR(_xll.qlIndexFixing(Index1Y,$H150,TRUE,_xll.ohTrigger(RecalcTrigger,Trigger1Y)),NA())</f>
        <v>1.1346774834381401E-2</v>
      </c>
      <c r="N150" s="181">
        <f>IFERROR(_xll.qlIndexFixing(ONIndex1M,I150,TRUE,_xll.ohTrigger(RecalcTrigger,Trigger1M)),NA())</f>
        <v>5.6569279340779044E-3</v>
      </c>
      <c r="O150" s="44">
        <f>IFERROR(_xll.qlIndexFixing(ONIndex3M,I150,TRUE,_xll.ohTrigger(RecalcTrigger,Trigger3M)),NA())</f>
        <v>6.5063713246193977E-3</v>
      </c>
      <c r="P150" s="44">
        <f>IFERROR(_xll.qlIndexFixing(ONIndex6M,I150,TRUE,_xll.ohTrigger(RecalcTrigger,Trigger6M)),NA())</f>
        <v>7.8653059682698423E-3</v>
      </c>
      <c r="Q150" s="182">
        <f>IFERROR(_xll.qlIndexFixing(ONIndex1Y,I150,TRUE,_xll.ohTrigger(RecalcTrigger,Trigger1Y)),NA())</f>
        <v>1.0146628772138566E-2</v>
      </c>
    </row>
    <row r="151" spans="2:17" x14ac:dyDescent="0.2">
      <c r="B151" s="39" t="s">
        <v>17</v>
      </c>
      <c r="D151" s="42">
        <f>_xll.qlCalendarAdvance(Calendar,$D150,B151,"f",FALSE)</f>
        <v>42488</v>
      </c>
      <c r="E151" s="176">
        <f>_xll.qlInterestRateIndexValueDate(IndexON,D151)</f>
        <v>42488</v>
      </c>
      <c r="F151" s="192">
        <f>IFERROR(_xll.qlIndexFixing(IndexON,D151,TRUE,_xll.ohTrigger(RecalcTrigger,TriggerON)),NA())</f>
        <v>5.1774545022775786E-3</v>
      </c>
      <c r="H151" s="42">
        <f>_xll.qlCalendarAdvance(Calendar,$H150,B151,"f",FALSE)</f>
        <v>42488</v>
      </c>
      <c r="I151" s="176">
        <f>_xll.qlInterestRateIndexValueDate(Index1M,$H151)</f>
        <v>42488</v>
      </c>
      <c r="J151" s="181">
        <f>IFERROR(_xll.qlIndexFixing(Index1M,$H151,TRUE,_xll.ohTrigger(RecalcTrigger,Trigger1M)),NA())</f>
        <v>5.7954628735321844E-3</v>
      </c>
      <c r="K151" s="44">
        <f>IFERROR(_xll.qlIndexFixing(Index3M,H151,TRUE,_xll.ohTrigger(RecalcTrigger,Trigger3M)),NA())</f>
        <v>6.8441441094755024E-3</v>
      </c>
      <c r="L151" s="44">
        <f>IFERROR(_xll.qlIndexFixing(Index6M,$H151,TRUE,_xll.ohTrigger(RecalcTrigger,Trigger6M)),NA())</f>
        <v>8.3616697490124809E-3</v>
      </c>
      <c r="M151" s="182">
        <f>IFERROR(_xll.qlIndexFixing(Index1Y,$H151,TRUE,_xll.ohTrigger(RecalcTrigger,Trigger1Y)),NA())</f>
        <v>1.1359153041011094E-2</v>
      </c>
      <c r="N151" s="181">
        <f>IFERROR(_xll.qlIndexFixing(ONIndex1M,I151,TRUE,_xll.ohTrigger(RecalcTrigger,Trigger1M)),NA())</f>
        <v>5.6678192008252637E-3</v>
      </c>
      <c r="O151" s="44">
        <f>IFERROR(_xll.qlIndexFixing(ONIndex3M,I151,TRUE,_xll.ohTrigger(RecalcTrigger,Trigger3M)),NA())</f>
        <v>6.513407657520176E-3</v>
      </c>
      <c r="P151" s="44">
        <f>IFERROR(_xll.qlIndexFixing(ONIndex6M,I151,TRUE,_xll.ohTrigger(RecalcTrigger,Trigger6M)),NA())</f>
        <v>7.8785577883433433E-3</v>
      </c>
      <c r="Q151" s="182">
        <f>IFERROR(_xll.qlIndexFixing(ONIndex1Y,I151,TRUE,_xll.ohTrigger(RecalcTrigger,Trigger1Y)),NA())</f>
        <v>1.0149880312858572E-2</v>
      </c>
    </row>
    <row r="152" spans="2:17" x14ac:dyDescent="0.2">
      <c r="B152" s="39" t="s">
        <v>17</v>
      </c>
      <c r="D152" s="42">
        <f>_xll.qlCalendarAdvance(Calendar,$D151,B152,"f",FALSE)</f>
        <v>42489</v>
      </c>
      <c r="E152" s="176">
        <f>_xll.qlInterestRateIndexValueDate(IndexON,D152)</f>
        <v>42489</v>
      </c>
      <c r="F152" s="192">
        <f>IFERROR(_xll.qlIndexFixing(IndexON,D152,TRUE,_xll.ohTrigger(RecalcTrigger,TriggerON)),NA())</f>
        <v>5.2029527606164971E-3</v>
      </c>
      <c r="H152" s="42">
        <f>_xll.qlCalendarAdvance(Calendar,$H151,B152,"f",FALSE)</f>
        <v>42489</v>
      </c>
      <c r="I152" s="176">
        <f>_xll.qlInterestRateIndexValueDate(Index1M,$H152)</f>
        <v>42489</v>
      </c>
      <c r="J152" s="181">
        <f>IFERROR(_xll.qlIndexFixing(Index1M,$H152,TRUE,_xll.ohTrigger(RecalcTrigger,Trigger1M)),NA())</f>
        <v>5.7993616842409723E-3</v>
      </c>
      <c r="K152" s="44">
        <f>IFERROR(_xll.qlIndexFixing(Index3M,H152,TRUE,_xll.ohTrigger(RecalcTrigger,Trigger3M)),NA())</f>
        <v>6.8515898399117868E-3</v>
      </c>
      <c r="L152" s="44">
        <f>IFERROR(_xll.qlIndexFixing(Index6M,$H152,TRUE,_xll.ohTrigger(RecalcTrigger,Trigger6M)),NA())</f>
        <v>8.3833577638613155E-3</v>
      </c>
      <c r="M152" s="182">
        <f>IFERROR(_xll.qlIndexFixing(Index1Y,$H152,TRUE,_xll.ohTrigger(RecalcTrigger,Trigger1Y)),NA())</f>
        <v>1.13621592611464E-2</v>
      </c>
      <c r="N152" s="181">
        <f>IFERROR(_xll.qlIndexFixing(ONIndex1M,I152,TRUE,_xll.ohTrigger(RecalcTrigger,Trigger1M)),NA())</f>
        <v>5.6949583089749289E-3</v>
      </c>
      <c r="O152" s="44">
        <f>IFERROR(_xll.qlIndexFixing(ONIndex3M,I152,TRUE,_xll.ohTrigger(RecalcTrigger,Trigger3M)),NA())</f>
        <v>6.5311931369632648E-3</v>
      </c>
      <c r="P152" s="44">
        <f>IFERROR(_xll.qlIndexFixing(ONIndex6M,I152,TRUE,_xll.ohTrigger(RecalcTrigger,Trigger6M)),NA())</f>
        <v>7.9116476034604699E-3</v>
      </c>
      <c r="Q152" s="182">
        <f>IFERROR(_xll.qlIndexFixing(ONIndex1Y,I152,TRUE,_xll.ohTrigger(RecalcTrigger,Trigger1Y)),NA())</f>
        <v>1.0158916546722241E-2</v>
      </c>
    </row>
    <row r="153" spans="2:17" x14ac:dyDescent="0.2">
      <c r="B153" s="39" t="s">
        <v>17</v>
      </c>
      <c r="D153" s="42">
        <f>_xll.qlCalendarAdvance(Calendar,$D152,B153,"f",FALSE)</f>
        <v>42493</v>
      </c>
      <c r="E153" s="176">
        <f>_xll.qlInterestRateIndexValueDate(IndexON,D153)</f>
        <v>42493</v>
      </c>
      <c r="F153" s="192">
        <f>IFERROR(_xll.qlIndexFixing(IndexON,D153,TRUE,_xll.ohTrigger(RecalcTrigger,TriggerON)),NA())</f>
        <v>5.2282831398919871E-3</v>
      </c>
      <c r="H153" s="42">
        <f>_xll.qlCalendarAdvance(Calendar,$H152,B153,"f",FALSE)</f>
        <v>42493</v>
      </c>
      <c r="I153" s="176">
        <f>_xll.qlInterestRateIndexValueDate(Index1M,$H153)</f>
        <v>42493</v>
      </c>
      <c r="J153" s="181">
        <f>IFERROR(_xll.qlIndexFixing(Index1M,$H153,TRUE,_xll.ohTrigger(RecalcTrigger,Trigger1M)),NA())</f>
        <v>5.8197064629205908E-3</v>
      </c>
      <c r="K153" s="44">
        <f>IFERROR(_xll.qlIndexFixing(Index3M,H153,TRUE,_xll.ohTrigger(RecalcTrigger,Trigger3M)),NA())</f>
        <v>6.8854605817186346E-3</v>
      </c>
      <c r="L153" s="44">
        <f>IFERROR(_xll.qlIndexFixing(Index6M,$H153,TRUE,_xll.ohTrigger(RecalcTrigger,Trigger6M)),NA())</f>
        <v>8.4130359606024007E-3</v>
      </c>
      <c r="M153" s="182">
        <f>IFERROR(_xll.qlIndexFixing(Index1Y,$H153,TRUE,_xll.ohTrigger(RecalcTrigger,Trigger1Y)),NA())</f>
        <v>1.1422484860314608E-2</v>
      </c>
      <c r="N153" s="181">
        <f>IFERROR(_xll.qlIndexFixing(ONIndex1M,I153,TRUE,_xll.ohTrigger(RecalcTrigger,Trigger1M)),NA())</f>
        <v>5.7203477492484556E-3</v>
      </c>
      <c r="O153" s="44">
        <f>IFERROR(_xll.qlIndexFixing(ONIndex3M,I153,TRUE,_xll.ohTrigger(RecalcTrigger,Trigger3M)),NA())</f>
        <v>6.5486473839038162E-3</v>
      </c>
      <c r="P153" s="44">
        <f>IFERROR(_xll.qlIndexFixing(ONIndex6M,I153,TRUE,_xll.ohTrigger(RecalcTrigger,Trigger6M)),NA())</f>
        <v>7.9420746974445677E-3</v>
      </c>
      <c r="Q153" s="182">
        <f>IFERROR(_xll.qlIndexFixing(ONIndex1Y,I153,TRUE,_xll.ohTrigger(RecalcTrigger,Trigger1Y)),NA())</f>
        <v>1.01668882661754E-2</v>
      </c>
    </row>
    <row r="154" spans="2:17" x14ac:dyDescent="0.2">
      <c r="B154" s="39" t="s">
        <v>17</v>
      </c>
      <c r="D154" s="42">
        <f>_xll.qlCalendarAdvance(Calendar,$D153,B154,"f",FALSE)</f>
        <v>42494</v>
      </c>
      <c r="E154" s="176">
        <f>_xll.qlInterestRateIndexValueDate(IndexON,D154)</f>
        <v>42494</v>
      </c>
      <c r="F154" s="192">
        <f>IFERROR(_xll.qlIndexFixing(IndexON,D154,TRUE,_xll.ohTrigger(RecalcTrigger,TriggerON)),NA())</f>
        <v>5.2384638003866169E-3</v>
      </c>
      <c r="H154" s="42">
        <f>_xll.qlCalendarAdvance(Calendar,$H153,B154,"f",FALSE)</f>
        <v>42494</v>
      </c>
      <c r="I154" s="176">
        <f>_xll.qlInterestRateIndexValueDate(Index1M,$H154)</f>
        <v>42494</v>
      </c>
      <c r="J154" s="181">
        <f>IFERROR(_xll.qlIndexFixing(Index1M,$H154,TRUE,_xll.ohTrigger(RecalcTrigger,Trigger1M)),NA())</f>
        <v>5.8283500923536034E-3</v>
      </c>
      <c r="K154" s="44">
        <f>IFERROR(_xll.qlIndexFixing(Index3M,H154,TRUE,_xll.ohTrigger(RecalcTrigger,Trigger3M)),NA())</f>
        <v>6.8929909991981946E-3</v>
      </c>
      <c r="L154" s="44">
        <f>IFERROR(_xll.qlIndexFixing(Index6M,$H154,TRUE,_xll.ohTrigger(RecalcTrigger,Trigger6M)),NA())</f>
        <v>8.4222069902989295E-3</v>
      </c>
      <c r="M154" s="182">
        <f>IFERROR(_xll.qlIndexFixing(Index1Y,$H154,TRUE,_xll.ohTrigger(RecalcTrigger,Trigger1Y)),NA())</f>
        <v>1.1435416117070663E-2</v>
      </c>
      <c r="N154" s="181">
        <f>IFERROR(_xll.qlIndexFixing(ONIndex1M,I154,TRUE,_xll.ohTrigger(RecalcTrigger,Trigger1M)),NA())</f>
        <v>5.7299248004660797E-3</v>
      </c>
      <c r="O154" s="44">
        <f>IFERROR(_xll.qlIndexFixing(ONIndex3M,I154,TRUE,_xll.ohTrigger(RecalcTrigger,Trigger3M)),NA())</f>
        <v>6.5557069415078661E-3</v>
      </c>
      <c r="P154" s="44">
        <f>IFERROR(_xll.qlIndexFixing(ONIndex6M,I154,TRUE,_xll.ohTrigger(RecalcTrigger,Trigger6M)),NA())</f>
        <v>7.9534321504226568E-3</v>
      </c>
      <c r="Q154" s="182">
        <f>IFERROR(_xll.qlIndexFixing(ONIndex1Y,I154,TRUE,_xll.ohTrigger(RecalcTrigger,Trigger1Y)),NA())</f>
        <v>1.0170138537953788E-2</v>
      </c>
    </row>
    <row r="155" spans="2:17" x14ac:dyDescent="0.2">
      <c r="B155" s="39" t="s">
        <v>17</v>
      </c>
      <c r="D155" s="42">
        <f>_xll.qlCalendarAdvance(Calendar,$D154,B155,"f",FALSE)</f>
        <v>42495</v>
      </c>
      <c r="E155" s="176">
        <f>_xll.qlInterestRateIndexValueDate(IndexON,D155)</f>
        <v>42495</v>
      </c>
      <c r="F155" s="192">
        <f>IFERROR(_xll.qlIndexFixing(IndexON,D155,TRUE,_xll.ohTrigger(RecalcTrigger,TriggerON)),NA())</f>
        <v>5.2486464661283261E-3</v>
      </c>
      <c r="H155" s="42">
        <f>_xll.qlCalendarAdvance(Calendar,$H154,B155,"f",FALSE)</f>
        <v>42495</v>
      </c>
      <c r="I155" s="176">
        <f>_xll.qlInterestRateIndexValueDate(Index1M,$H155)</f>
        <v>42495</v>
      </c>
      <c r="J155" s="181">
        <f>IFERROR(_xll.qlIndexFixing(Index1M,$H155,TRUE,_xll.ohTrigger(RecalcTrigger,Trigger1M)),NA())</f>
        <v>5.8313343399657089E-3</v>
      </c>
      <c r="K155" s="44">
        <f>IFERROR(_xll.qlIndexFixing(Index3M,H155,TRUE,_xll.ohTrigger(RecalcTrigger,Trigger3M)),NA())</f>
        <v>6.9005370695811481E-3</v>
      </c>
      <c r="L155" s="44">
        <f>IFERROR(_xll.qlIndexFixing(Index6M,$H155,TRUE,_xll.ohTrigger(RecalcTrigger,Trigger6M)),NA())</f>
        <v>8.4452414466472218E-3</v>
      </c>
      <c r="M155" s="182">
        <f>IFERROR(_xll.qlIndexFixing(Index1Y,$H155,TRUE,_xll.ohTrigger(RecalcTrigger,Trigger1Y)),NA())</f>
        <v>1.1448428234139829E-2</v>
      </c>
      <c r="N155" s="181">
        <f>IFERROR(_xll.qlIndexFixing(ONIndex1M,I155,TRUE,_xll.ohTrigger(RecalcTrigger,Trigger1M)),NA())</f>
        <v>5.7391858331889978E-3</v>
      </c>
      <c r="O155" s="44">
        <f>IFERROR(_xll.qlIndexFixing(ONIndex3M,I155,TRUE,_xll.ohTrigger(RecalcTrigger,Trigger3M)),NA())</f>
        <v>6.5627703699633333E-3</v>
      </c>
      <c r="P155" s="44">
        <f>IFERROR(_xll.qlIndexFixing(ONIndex6M,I155,TRUE,_xll.ohTrigger(RecalcTrigger,Trigger6M)),NA())</f>
        <v>7.9643314664434861E-3</v>
      </c>
      <c r="Q155" s="182">
        <f>IFERROR(_xll.qlIndexFixing(ONIndex1Y,I155,TRUE,_xll.ohTrigger(RecalcTrigger,Trigger1Y)),NA())</f>
        <v>1.0173334782336285E-2</v>
      </c>
    </row>
    <row r="156" spans="2:17" x14ac:dyDescent="0.2">
      <c r="B156" s="39" t="s">
        <v>17</v>
      </c>
      <c r="D156" s="42">
        <f>_xll.qlCalendarAdvance(Calendar,$D155,B156,"f",FALSE)</f>
        <v>42496</v>
      </c>
      <c r="E156" s="176">
        <f>_xll.qlInterestRateIndexValueDate(IndexON,D156)</f>
        <v>42496</v>
      </c>
      <c r="F156" s="192">
        <f>IFERROR(_xll.qlIndexFixing(IndexON,D156,TRUE,_xll.ohTrigger(RecalcTrigger,TriggerON)),NA())</f>
        <v>5.2690945439193291E-3</v>
      </c>
      <c r="H156" s="42">
        <f>_xll.qlCalendarAdvance(Calendar,$H155,B156,"f",FALSE)</f>
        <v>42496</v>
      </c>
      <c r="I156" s="176">
        <f>_xll.qlInterestRateIndexValueDate(Index1M,$H156)</f>
        <v>42496</v>
      </c>
      <c r="J156" s="181">
        <f>IFERROR(_xll.qlIndexFixing(Index1M,$H156,TRUE,_xll.ohTrigger(RecalcTrigger,Trigger1M)),NA())</f>
        <v>5.8342151364290393E-3</v>
      </c>
      <c r="K156" s="44">
        <f>IFERROR(_xll.qlIndexFixing(Index3M,H156,TRUE,_xll.ohTrigger(RecalcTrigger,Trigger3M)),NA())</f>
        <v>6.9160722753519466E-3</v>
      </c>
      <c r="L156" s="44">
        <f>IFERROR(_xll.qlIndexFixing(Index6M,$H156,TRUE,_xll.ohTrigger(RecalcTrigger,Trigger6M)),NA())</f>
        <v>8.4476566314575473E-3</v>
      </c>
      <c r="M156" s="182">
        <f>IFERROR(_xll.qlIndexFixing(Index1Y,$H156,TRUE,_xll.ohTrigger(RecalcTrigger,Trigger1Y)),NA())</f>
        <v>1.1481417481462504E-2</v>
      </c>
      <c r="N156" s="181">
        <f>IFERROR(_xll.qlIndexFixing(ONIndex1M,I156,TRUE,_xll.ohTrigger(RecalcTrigger,Trigger1M)),NA())</f>
        <v>5.7567452965049766E-3</v>
      </c>
      <c r="O156" s="44">
        <f>IFERROR(_xll.qlIndexFixing(ONIndex3M,I156,TRUE,_xll.ohTrigger(RecalcTrigger,Trigger3M)),NA())</f>
        <v>6.5770286389610364E-3</v>
      </c>
      <c r="P156" s="44">
        <f>IFERROR(_xll.qlIndexFixing(ONIndex6M,I156,TRUE,_xll.ohTrigger(RecalcTrigger,Trigger6M)),NA())</f>
        <v>7.9847776443475738E-3</v>
      </c>
      <c r="Q156" s="182">
        <f>IFERROR(_xll.qlIndexFixing(ONIndex1Y,I156,TRUE,_xll.ohTrigger(RecalcTrigger,Trigger1Y)),NA())</f>
        <v>1.0179831081796506E-2</v>
      </c>
    </row>
    <row r="157" spans="2:17" x14ac:dyDescent="0.2">
      <c r="B157" s="39" t="s">
        <v>17</v>
      </c>
      <c r="D157" s="42">
        <f>_xll.qlCalendarAdvance(Calendar,$D156,B157,"f",FALSE)</f>
        <v>42499</v>
      </c>
      <c r="E157" s="176">
        <f>_xll.qlInterestRateIndexValueDate(IndexON,D157)</f>
        <v>42499</v>
      </c>
      <c r="F157" s="192">
        <f>IFERROR(_xll.qlIndexFixing(IndexON,D157,TRUE,_xll.ohTrigger(RecalcTrigger,TriggerON)),NA())</f>
        <v>5.2893971818090968E-3</v>
      </c>
      <c r="H157" s="42">
        <f>_xll.qlCalendarAdvance(Calendar,$H156,B157,"f",FALSE)</f>
        <v>42499</v>
      </c>
      <c r="I157" s="176">
        <f>_xll.qlInterestRateIndexValueDate(Index1M,$H157)</f>
        <v>42499</v>
      </c>
      <c r="J157" s="181">
        <f>IFERROR(_xll.qlIndexFixing(Index1M,$H157,TRUE,_xll.ohTrigger(RecalcTrigger,Trigger1M)),NA())</f>
        <v>5.8474895775260539E-3</v>
      </c>
      <c r="K157" s="44">
        <f>IFERROR(_xll.qlIndexFixing(Index3M,H157,TRUE,_xll.ohTrigger(RecalcTrigger,Trigger3M)),NA())</f>
        <v>6.9308826825143178E-3</v>
      </c>
      <c r="L157" s="44">
        <f>IFERROR(_xll.qlIndexFixing(Index6M,$H157,TRUE,_xll.ohTrigger(RecalcTrigger,Trigger6M)),NA())</f>
        <v>8.4688658037622676E-3</v>
      </c>
      <c r="M157" s="182">
        <f>IFERROR(_xll.qlIndexFixing(Index1Y,$H157,TRUE,_xll.ohTrigger(RecalcTrigger,Trigger1Y)),NA())</f>
        <v>1.1501221634419245E-2</v>
      </c>
      <c r="N157" s="181">
        <f>IFERROR(_xll.qlIndexFixing(ONIndex1M,I157,TRUE,_xll.ohTrigger(RecalcTrigger,Trigger1M)),NA())</f>
        <v>5.7730697801872122E-3</v>
      </c>
      <c r="O157" s="44">
        <f>IFERROR(_xll.qlIndexFixing(ONIndex3M,I157,TRUE,_xll.ohTrigger(RecalcTrigger,Trigger3M)),NA())</f>
        <v>6.5910627914889108E-3</v>
      </c>
      <c r="P157" s="44">
        <f>IFERROR(_xll.qlIndexFixing(ONIndex6M,I157,TRUE,_xll.ohTrigger(RecalcTrigger,Trigger6M)),NA())</f>
        <v>8.0033473599006033E-3</v>
      </c>
      <c r="Q157" s="182">
        <f>IFERROR(_xll.qlIndexFixing(ONIndex1Y,I157,TRUE,_xll.ohTrigger(RecalcTrigger,Trigger1Y)),NA())</f>
        <v>1.018557948655574E-2</v>
      </c>
    </row>
    <row r="158" spans="2:17" x14ac:dyDescent="0.2">
      <c r="B158" s="39" t="s">
        <v>17</v>
      </c>
      <c r="D158" s="42">
        <f>_xll.qlCalendarAdvance(Calendar,$D157,B158,"f",FALSE)</f>
        <v>42500</v>
      </c>
      <c r="E158" s="176">
        <f>_xll.qlInterestRateIndexValueDate(IndexON,D158)</f>
        <v>42500</v>
      </c>
      <c r="F158" s="192">
        <f>IFERROR(_xll.qlIndexFixing(IndexON,D158,TRUE,_xll.ohTrigger(RecalcTrigger,TriggerON)),NA())</f>
        <v>5.2995898738672498E-3</v>
      </c>
      <c r="H158" s="42">
        <f>_xll.qlCalendarAdvance(Calendar,$H157,B158,"f",FALSE)</f>
        <v>42500</v>
      </c>
      <c r="I158" s="176">
        <f>_xll.qlInterestRateIndexValueDate(Index1M,$H158)</f>
        <v>42500</v>
      </c>
      <c r="J158" s="181">
        <f>IFERROR(_xll.qlIndexFixing(Index1M,$H158,TRUE,_xll.ohTrigger(RecalcTrigger,Trigger1M)),NA())</f>
        <v>5.8517793635504134E-3</v>
      </c>
      <c r="K158" s="44">
        <f>IFERROR(_xll.qlIndexFixing(Index3M,H158,TRUE,_xll.ohTrigger(RecalcTrigger,Trigger3M)),NA())</f>
        <v>6.9385106192052194E-3</v>
      </c>
      <c r="L158" s="44">
        <f>IFERROR(_xll.qlIndexFixing(Index6M,$H158,TRUE,_xll.ohTrigger(RecalcTrigger,Trigger6M)),NA())</f>
        <v>8.4783574500591832E-3</v>
      </c>
      <c r="M158" s="182">
        <f>IFERROR(_xll.qlIndexFixing(Index1Y,$H158,TRUE,_xll.ohTrigger(RecalcTrigger,Trigger1Y)),NA())</f>
        <v>1.1514590298400629E-2</v>
      </c>
      <c r="N158" s="181">
        <f>IFERROR(_xll.qlIndexFixing(ONIndex1M,I158,TRUE,_xll.ohTrigger(RecalcTrigger,Trigger1M)),NA())</f>
        <v>5.7807507207607856E-3</v>
      </c>
      <c r="O158" s="44">
        <f>IFERROR(_xll.qlIndexFixing(ONIndex3M,I158,TRUE,_xll.ohTrigger(RecalcTrigger,Trigger3M)),NA())</f>
        <v>6.5981455737962325E-3</v>
      </c>
      <c r="P158" s="44">
        <f>IFERROR(_xll.qlIndexFixing(ONIndex6M,I158,TRUE,_xll.ohTrigger(RecalcTrigger,Trigger6M)),NA())</f>
        <v>8.0119559904867632E-3</v>
      </c>
      <c r="Q158" s="182">
        <f>IFERROR(_xll.qlIndexFixing(ONIndex1Y,I158,TRUE,_xll.ohTrigger(RecalcTrigger,Trigger1Y)),NA())</f>
        <v>1.0188505594120878E-2</v>
      </c>
    </row>
    <row r="159" spans="2:17" x14ac:dyDescent="0.2">
      <c r="B159" s="39" t="s">
        <v>17</v>
      </c>
      <c r="D159" s="42">
        <f>_xll.qlCalendarAdvance(Calendar,$D158,B159,"f",FALSE)</f>
        <v>42501</v>
      </c>
      <c r="E159" s="176">
        <f>_xll.qlInterestRateIndexValueDate(IndexON,D159)</f>
        <v>42501</v>
      </c>
      <c r="F159" s="192">
        <f>IFERROR(_xll.qlIndexFixing(IndexON,D159,TRUE,_xll.ohTrigger(RecalcTrigger,TriggerON)),NA())</f>
        <v>5.3097845712535285E-3</v>
      </c>
      <c r="H159" s="42">
        <f>_xll.qlCalendarAdvance(Calendar,$H158,B159,"f",FALSE)</f>
        <v>42501</v>
      </c>
      <c r="I159" s="176">
        <f>_xll.qlInterestRateIndexValueDate(Index1M,$H159)</f>
        <v>42501</v>
      </c>
      <c r="J159" s="181">
        <f>IFERROR(_xll.qlIndexFixing(Index1M,$H159,TRUE,_xll.ohTrigger(RecalcTrigger,Trigger1M)),NA())</f>
        <v>5.8604134680165822E-3</v>
      </c>
      <c r="K159" s="44">
        <f>IFERROR(_xll.qlIndexFixing(Index3M,H159,TRUE,_xll.ohTrigger(RecalcTrigger,Trigger3M)),NA())</f>
        <v>6.946155649531059E-3</v>
      </c>
      <c r="L159" s="44">
        <f>IFERROR(_xll.qlIndexFixing(Index6M,$H159,TRUE,_xll.ohTrigger(RecalcTrigger,Trigger6M)),NA())</f>
        <v>8.4879021077685878E-3</v>
      </c>
      <c r="M159" s="182">
        <f>IFERROR(_xll.qlIndexFixing(Index1Y,$H159,TRUE,_xll.ohTrigger(RecalcTrigger,Trigger1Y)),NA())</f>
        <v>1.1528020719775212E-2</v>
      </c>
      <c r="N159" s="181">
        <f>IFERROR(_xll.qlIndexFixing(ONIndex1M,I159,TRUE,_xll.ohTrigger(RecalcTrigger,Trigger1M)),NA())</f>
        <v>5.7881156427586067E-3</v>
      </c>
      <c r="O159" s="44">
        <f>IFERROR(_xll.qlIndexFixing(ONIndex3M,I159,TRUE,_xll.ohTrigger(RecalcTrigger,Trigger3M)),NA())</f>
        <v>6.6052322269549713E-3</v>
      </c>
      <c r="P159" s="44">
        <f>IFERROR(_xll.qlIndexFixing(ONIndex6M,I159,TRUE,_xll.ohTrigger(RecalcTrigger,Trigger6M)),NA())</f>
        <v>8.0201064837914782E-3</v>
      </c>
      <c r="Q159" s="182">
        <f>IFERROR(_xll.qlIndexFixing(ONIndex1Y,I159,TRUE,_xll.ohTrigger(RecalcTrigger,Trigger1Y)),NA())</f>
        <v>1.0191377674452218E-2</v>
      </c>
    </row>
    <row r="160" spans="2:17" x14ac:dyDescent="0.2">
      <c r="B160" s="39" t="s">
        <v>17</v>
      </c>
      <c r="D160" s="42">
        <f>_xll.qlCalendarAdvance(Calendar,$D159,B160,"f",FALSE)</f>
        <v>42502</v>
      </c>
      <c r="E160" s="176">
        <f>_xll.qlInterestRateIndexValueDate(IndexON,D160)</f>
        <v>42502</v>
      </c>
      <c r="F160" s="192">
        <f>IFERROR(_xll.qlIndexFixing(IndexON,D160,TRUE,_xll.ohTrigger(RecalcTrigger,TriggerON)),NA())</f>
        <v>5.3199812738058405E-3</v>
      </c>
      <c r="H160" s="42">
        <f>_xll.qlCalendarAdvance(Calendar,$H159,B160,"f",FALSE)</f>
        <v>42502</v>
      </c>
      <c r="I160" s="176">
        <f>_xll.qlInterestRateIndexValueDate(Index1M,$H160)</f>
        <v>42502</v>
      </c>
      <c r="J160" s="181">
        <f>IFERROR(_xll.qlIndexFixing(Index1M,$H160,TRUE,_xll.ohTrigger(RecalcTrigger,Trigger1M)),NA())</f>
        <v>5.8625798071381893E-3</v>
      </c>
      <c r="K160" s="44">
        <f>IFERROR(_xll.qlIndexFixing(Index3M,H160,TRUE,_xll.ohTrigger(RecalcTrigger,Trigger3M)),NA())</f>
        <v>6.9538180136187507E-3</v>
      </c>
      <c r="L160" s="44">
        <f>IFERROR(_xll.qlIndexFixing(Index6M,$H160,TRUE,_xll.ohTrigger(RecalcTrigger,Trigger6M)),NA())</f>
        <v>8.5120049151191542E-3</v>
      </c>
      <c r="M160" s="182">
        <f>IFERROR(_xll.qlIndexFixing(Index1Y,$H160,TRUE,_xll.ohTrigger(RecalcTrigger,Trigger1Y)),NA())</f>
        <v>1.1541509714184439E-2</v>
      </c>
      <c r="N160" s="181">
        <f>IFERROR(_xll.qlIndexFixing(ONIndex1M,I160,TRUE,_xll.ohTrigger(RecalcTrigger,Trigger1M)),NA())</f>
        <v>5.7951645462617218E-3</v>
      </c>
      <c r="O160" s="44">
        <f>IFERROR(_xll.qlIndexFixing(ONIndex3M,I160,TRUE,_xll.ohTrigger(RecalcTrigger,Trigger3M)),NA())</f>
        <v>6.6123227508840809E-3</v>
      </c>
      <c r="P160" s="44">
        <f>IFERROR(_xll.qlIndexFixing(ONIndex6M,I160,TRUE,_xll.ohTrigger(RecalcTrigger,Trigger6M)),NA())</f>
        <v>8.0277988398957945E-3</v>
      </c>
      <c r="Q160" s="182">
        <f>IFERROR(_xll.qlIndexFixing(ONIndex1Y,I160,TRUE,_xll.ohTrigger(RecalcTrigger,Trigger1Y)),NA())</f>
        <v>1.0194195727306621E-2</v>
      </c>
    </row>
    <row r="161" spans="2:17" x14ac:dyDescent="0.2">
      <c r="B161" s="39" t="s">
        <v>17</v>
      </c>
      <c r="D161" s="42">
        <f>_xll.qlCalendarAdvance(Calendar,$D160,B161,"f",FALSE)</f>
        <v>42503</v>
      </c>
      <c r="E161" s="176">
        <f>_xll.qlInterestRateIndexValueDate(IndexON,D161)</f>
        <v>42503</v>
      </c>
      <c r="F161" s="192">
        <f>IFERROR(_xll.qlIndexFixing(IndexON,D161,TRUE,_xll.ohTrigger(RecalcTrigger,TriggerON)),NA())</f>
        <v>5.3404594996516366E-3</v>
      </c>
      <c r="H161" s="42">
        <f>_xll.qlCalendarAdvance(Calendar,$H160,B161,"f",FALSE)</f>
        <v>42503</v>
      </c>
      <c r="I161" s="176">
        <f>_xll.qlInterestRateIndexValueDate(Index1M,$H161)</f>
        <v>42503</v>
      </c>
      <c r="J161" s="181">
        <f>IFERROR(_xll.qlIndexFixing(Index1M,$H161,TRUE,_xll.ohTrigger(RecalcTrigger,Trigger1M)),NA())</f>
        <v>5.8646613787884869E-3</v>
      </c>
      <c r="K161" s="44">
        <f>IFERROR(_xll.qlIndexFixing(Index3M,H161,TRUE,_xll.ohTrigger(RecalcTrigger,Trigger3M)),NA())</f>
        <v>6.9696298474674822E-3</v>
      </c>
      <c r="L161" s="44">
        <f>IFERROR(_xll.qlIndexFixing(Index6M,$H161,TRUE,_xll.ohTrigger(RecalcTrigger,Trigger6M)),NA())</f>
        <v>8.5144349790330382E-3</v>
      </c>
      <c r="M161" s="182">
        <f>IFERROR(_xll.qlIndexFixing(Index1Y,$H161,TRUE,_xll.ohTrigger(RecalcTrigger,Trigger1Y)),NA())</f>
        <v>1.1575398646513184E-2</v>
      </c>
      <c r="N161" s="181">
        <f>IFERROR(_xll.qlIndexFixing(ONIndex1M,I161,TRUE,_xll.ohTrigger(RecalcTrigger,Trigger1M)),NA())</f>
        <v>5.8083013839504991E-3</v>
      </c>
      <c r="O161" s="44">
        <f>IFERROR(_xll.qlIndexFixing(ONIndex3M,I161,TRUE,_xll.ohTrigger(RecalcTrigger,Trigger3M)),NA())</f>
        <v>6.6266370053558185E-3</v>
      </c>
      <c r="P161" s="44">
        <f>IFERROR(_xll.qlIndexFixing(ONIndex6M,I161,TRUE,_xll.ohTrigger(RecalcTrigger,Trigger6M)),NA())</f>
        <v>8.0418336023779791E-3</v>
      </c>
      <c r="Q161" s="182">
        <f>IFERROR(_xll.qlIndexFixing(ONIndex1Y,I161,TRUE,_xll.ohTrigger(RecalcTrigger,Trigger1Y)),NA())</f>
        <v>1.0199936766174627E-2</v>
      </c>
    </row>
    <row r="162" spans="2:17" x14ac:dyDescent="0.2">
      <c r="B162" s="39" t="s">
        <v>17</v>
      </c>
      <c r="D162" s="42">
        <f>_xll.qlCalendarAdvance(Calendar,$D161,B162,"f",FALSE)</f>
        <v>42506</v>
      </c>
      <c r="E162" s="176">
        <f>_xll.qlInterestRateIndexValueDate(IndexON,D162)</f>
        <v>42506</v>
      </c>
      <c r="F162" s="192">
        <f>IFERROR(_xll.qlIndexFixing(IndexON,D162,TRUE,_xll.ohTrigger(RecalcTrigger,TriggerON)),NA())</f>
        <v>5.3607881369721611E-3</v>
      </c>
      <c r="H162" s="42">
        <f>_xll.qlCalendarAdvance(Calendar,$H161,B162,"f",FALSE)</f>
        <v>42506</v>
      </c>
      <c r="I162" s="176">
        <f>_xll.qlInterestRateIndexValueDate(Index1M,$H162)</f>
        <v>42506</v>
      </c>
      <c r="J162" s="181">
        <f>IFERROR(_xll.qlIndexFixing(Index1M,$H162,TRUE,_xll.ohTrigger(RecalcTrigger,Trigger1M)),NA())</f>
        <v>5.8781889923803336E-3</v>
      </c>
      <c r="K162" s="44">
        <f>IFERROR(_xll.qlIndexFixing(Index3M,H162,TRUE,_xll.ohTrigger(RecalcTrigger,Trigger3M)),NA())</f>
        <v>6.9846456102461811E-3</v>
      </c>
      <c r="L162" s="44">
        <f>IFERROR(_xll.qlIndexFixing(Index6M,$H162,TRUE,_xll.ohTrigger(RecalcTrigger,Trigger6M)),NA())</f>
        <v>8.53641632089144E-3</v>
      </c>
      <c r="M162" s="182">
        <f>IFERROR(_xll.qlIndexFixing(Index1Y,$H162,TRUE,_xll.ohTrigger(RecalcTrigger,Trigger1Y)),NA())</f>
        <v>1.1595987729365209E-2</v>
      </c>
      <c r="N162" s="181">
        <f>IFERROR(_xll.qlIndexFixing(ONIndex1M,I162,TRUE,_xll.ohTrigger(RecalcTrigger,Trigger1M)),NA())</f>
        <v>5.8201999745977062E-3</v>
      </c>
      <c r="O162" s="44">
        <f>IFERROR(_xll.qlIndexFixing(ONIndex3M,I162,TRUE,_xll.ohTrigger(RecalcTrigger,Trigger3M)),NA())</f>
        <v>6.6407235544663212E-3</v>
      </c>
      <c r="P162" s="44">
        <f>IFERROR(_xll.qlIndexFixing(ONIndex6M,I162,TRUE,_xll.ohTrigger(RecalcTrigger,Trigger6M)),NA())</f>
        <v>8.0539868914175639E-3</v>
      </c>
      <c r="Q162" s="182">
        <f>IFERROR(_xll.qlIndexFixing(ONIndex1Y,I162,TRUE,_xll.ohTrigger(RecalcTrigger,Trigger1Y)),NA())</f>
        <v>1.0204927665251606E-2</v>
      </c>
    </row>
    <row r="163" spans="2:17" x14ac:dyDescent="0.2">
      <c r="B163" s="39" t="s">
        <v>17</v>
      </c>
      <c r="D163" s="42">
        <f>_xll.qlCalendarAdvance(Calendar,$D162,B163,"f",FALSE)</f>
        <v>42507</v>
      </c>
      <c r="E163" s="176">
        <f>_xll.qlInterestRateIndexValueDate(IndexON,D163)</f>
        <v>42507</v>
      </c>
      <c r="F163" s="192">
        <f>IFERROR(_xll.qlIndexFixing(IndexON,D163,TRUE,_xll.ohTrigger(RecalcTrigger,TriggerON)),NA())</f>
        <v>5.3709948659219631E-3</v>
      </c>
      <c r="H163" s="42">
        <f>_xll.qlCalendarAdvance(Calendar,$H162,B163,"f",FALSE)</f>
        <v>42507</v>
      </c>
      <c r="I163" s="176">
        <f>_xll.qlInterestRateIndexValueDate(Index1M,$H163)</f>
        <v>42507</v>
      </c>
      <c r="J163" s="181">
        <f>IFERROR(_xll.qlIndexFixing(Index1M,$H163,TRUE,_xll.ohTrigger(RecalcTrigger,Trigger1M)),NA())</f>
        <v>5.882980910883193E-3</v>
      </c>
      <c r="K163" s="44">
        <f>IFERROR(_xll.qlIndexFixing(Index3M,H163,TRUE,_xll.ohTrigger(RecalcTrigger,Trigger3M)),NA())</f>
        <v>6.9923982451517109E-3</v>
      </c>
      <c r="L163" s="44">
        <f>IFERROR(_xll.qlIndexFixing(Index6M,$H163,TRUE,_xll.ohTrigger(RecalcTrigger,Trigger6M)),NA())</f>
        <v>8.5462764991322254E-3</v>
      </c>
      <c r="M163" s="182">
        <f>IFERROR(_xll.qlIndexFixing(Index1Y,$H163,TRUE,_xll.ohTrigger(RecalcTrigger,Trigger1Y)),NA())</f>
        <v>1.1609721817918306E-2</v>
      </c>
      <c r="N163" s="181">
        <f>IFERROR(_xll.qlIndexFixing(ONIndex1M,I163,TRUE,_xll.ohTrigger(RecalcTrigger,Trigger1M)),NA())</f>
        <v>5.8256687851410138E-3</v>
      </c>
      <c r="O163" s="44">
        <f>IFERROR(_xll.qlIndexFixing(ONIndex3M,I163,TRUE,_xll.ohTrigger(RecalcTrigger,Trigger3M)),NA())</f>
        <v>6.6478334322472854E-3</v>
      </c>
      <c r="P163" s="44">
        <f>IFERROR(_xll.qlIndexFixing(ONIndex6M,I163,TRUE,_xll.ohTrigger(RecalcTrigger,Trigger6M)),NA())</f>
        <v>8.0593885610336091E-3</v>
      </c>
      <c r="Q163" s="182">
        <f>IFERROR(_xll.qlIndexFixing(ONIndex1Y,I163,TRUE,_xll.ohTrigger(RecalcTrigger,Trigger1Y)),NA())</f>
        <v>1.0207475581369696E-2</v>
      </c>
    </row>
    <row r="164" spans="2:17" x14ac:dyDescent="0.2">
      <c r="B164" s="39" t="s">
        <v>17</v>
      </c>
      <c r="D164" s="42">
        <f>_xll.qlCalendarAdvance(Calendar,$D163,B164,"f",FALSE)</f>
        <v>42508</v>
      </c>
      <c r="E164" s="176">
        <f>_xll.qlInterestRateIndexValueDate(IndexON,D164)</f>
        <v>42508</v>
      </c>
      <c r="F164" s="192">
        <f>IFERROR(_xll.qlIndexFixing(IndexON,D164,TRUE,_xll.ohTrigger(RecalcTrigger,TriggerON)),NA())</f>
        <v>5.3812036001188446E-3</v>
      </c>
      <c r="H164" s="42">
        <f>_xll.qlCalendarAdvance(Calendar,$H163,B164,"f",FALSE)</f>
        <v>42508</v>
      </c>
      <c r="I164" s="176">
        <f>_xll.qlInterestRateIndexValueDate(Index1M,$H164)</f>
        <v>42508</v>
      </c>
      <c r="J164" s="181">
        <f>IFERROR(_xll.qlIndexFixing(Index1M,$H164,TRUE,_xll.ohTrigger(RecalcTrigger,Trigger1M)),NA())</f>
        <v>5.8948399092930495E-3</v>
      </c>
      <c r="K164" s="44">
        <f>IFERROR(_xll.qlIndexFixing(Index3M,H164,TRUE,_xll.ohTrigger(RecalcTrigger,Trigger3M)),NA())</f>
        <v>7.0001696546378514E-3</v>
      </c>
      <c r="L164" s="44">
        <f>IFERROR(_xll.qlIndexFixing(Index6M,$H164,TRUE,_xll.ohTrigger(RecalcTrigger,Trigger6M)),NA())</f>
        <v>8.5561888394861049E-3</v>
      </c>
      <c r="M164" s="182">
        <f>IFERROR(_xll.qlIndexFixing(Index1Y,$H164,TRUE,_xll.ohTrigger(RecalcTrigger,Trigger1Y)),NA())</f>
        <v>1.1623495369944337E-2</v>
      </c>
      <c r="N164" s="181">
        <f>IFERROR(_xll.qlIndexFixing(ONIndex1M,I164,TRUE,_xll.ohTrigger(RecalcTrigger,Trigger1M)),NA())</f>
        <v>5.8308215771085692E-3</v>
      </c>
      <c r="O164" s="44">
        <f>IFERROR(_xll.qlIndexFixing(ONIndex3M,I164,TRUE,_xll.ohTrigger(RecalcTrigger,Trigger3M)),NA())</f>
        <v>6.6549471808796667E-3</v>
      </c>
      <c r="P164" s="44">
        <f>IFERROR(_xll.qlIndexFixing(ONIndex6M,I164,TRUE,_xll.ohTrigger(RecalcTrigger,Trigger6M)),NA())</f>
        <v>8.0643320932061169E-3</v>
      </c>
      <c r="Q164" s="182">
        <f>IFERROR(_xll.qlIndexFixing(ONIndex1Y,I164,TRUE,_xll.ohTrigger(RecalcTrigger,Trigger1Y)),NA())</f>
        <v>1.0209969470091895E-2</v>
      </c>
    </row>
    <row r="165" spans="2:17" x14ac:dyDescent="0.2">
      <c r="B165" s="39" t="s">
        <v>17</v>
      </c>
      <c r="D165" s="42">
        <f>_xll.qlCalendarAdvance(Calendar,$D164,B165,"f",FALSE)</f>
        <v>42509</v>
      </c>
      <c r="E165" s="176">
        <f>_xll.qlInterestRateIndexValueDate(IndexON,D165)</f>
        <v>42509</v>
      </c>
      <c r="F165" s="192">
        <f>IFERROR(_xll.qlIndexFixing(IndexON,D165,TRUE,_xll.ohTrigger(RecalcTrigger,TriggerON)),NA())</f>
        <v>5.3914143395628056E-3</v>
      </c>
      <c r="H165" s="42">
        <f>_xll.qlCalendarAdvance(Calendar,$H164,B165,"f",FALSE)</f>
        <v>42509</v>
      </c>
      <c r="I165" s="176">
        <f>_xll.qlInterestRateIndexValueDate(Index1M,$H165)</f>
        <v>42509</v>
      </c>
      <c r="J165" s="181">
        <f>IFERROR(_xll.qlIndexFixing(Index1M,$H165,TRUE,_xll.ohTrigger(RecalcTrigger,Trigger1M)),NA())</f>
        <v>5.8967462825172678E-3</v>
      </c>
      <c r="K165" s="44">
        <f>IFERROR(_xll.qlIndexFixing(Index3M,H165,TRUE,_xll.ohTrigger(RecalcTrigger,Trigger3M)),NA())</f>
        <v>7.0079600788464933E-3</v>
      </c>
      <c r="L165" s="44">
        <f>IFERROR(_xll.qlIndexFixing(Index6M,$H165,TRUE,_xll.ohTrigger(RecalcTrigger,Trigger6M)),NA())</f>
        <v>8.5810722107429304E-3</v>
      </c>
      <c r="M165" s="182">
        <f>IFERROR(_xll.qlIndexFixing(Index1Y,$H165,TRUE,_xll.ohTrigger(RecalcTrigger,Trigger1Y)),NA())</f>
        <v>1.1637305199933001E-2</v>
      </c>
      <c r="N165" s="181">
        <f>IFERROR(_xll.qlIndexFixing(ONIndex1M,I165,TRUE,_xll.ohTrigger(RecalcTrigger,Trigger1M)),NA())</f>
        <v>5.8356583503382797E-3</v>
      </c>
      <c r="O165" s="44">
        <f>IFERROR(_xll.qlIndexFixing(ONIndex3M,I165,TRUE,_xll.ohTrigger(RecalcTrigger,Trigger3M)),NA())</f>
        <v>6.6620648003634653E-3</v>
      </c>
      <c r="P165" s="44">
        <f>IFERROR(_xll.qlIndexFixing(ONIndex6M,I165,TRUE,_xll.ohTrigger(RecalcTrigger,Trigger6M)),NA())</f>
        <v>8.0688174880161334E-3</v>
      </c>
      <c r="Q165" s="182">
        <f>IFERROR(_xll.qlIndexFixing(ONIndex1Y,I165,TRUE,_xll.ohTrigger(RecalcTrigger,Trigger1Y)),NA())</f>
        <v>1.0212409331337158E-2</v>
      </c>
    </row>
    <row r="166" spans="2:17" x14ac:dyDescent="0.2">
      <c r="B166" s="39" t="s">
        <v>17</v>
      </c>
      <c r="D166" s="42">
        <f>_xll.qlCalendarAdvance(Calendar,$D165,B166,"f",FALSE)</f>
        <v>42510</v>
      </c>
      <c r="E166" s="176">
        <f>_xll.qlInterestRateIndexValueDate(IndexON,D166)</f>
        <v>42510</v>
      </c>
      <c r="F166" s="192">
        <f>IFERROR(_xll.qlIndexFixing(IndexON,D166,TRUE,_xll.ohTrigger(RecalcTrigger,TriggerON)),NA())</f>
        <v>5.4119227442879971E-3</v>
      </c>
      <c r="H166" s="42">
        <f>_xll.qlCalendarAdvance(Calendar,$H165,B166,"f",FALSE)</f>
        <v>42510</v>
      </c>
      <c r="I166" s="176">
        <f>_xll.qlInterestRateIndexValueDate(Index1M,$H166)</f>
        <v>42510</v>
      </c>
      <c r="J166" s="181">
        <f>IFERROR(_xll.qlIndexFixing(Index1M,$H166,TRUE,_xll.ohTrigger(RecalcTrigger,Trigger1M)),NA())</f>
        <v>5.8986225531772055E-3</v>
      </c>
      <c r="K166" s="44">
        <f>IFERROR(_xll.qlIndexFixing(Index3M,H166,TRUE,_xll.ohTrigger(RecalcTrigger,Trigger3M)),NA())</f>
        <v>7.0240688713327287E-3</v>
      </c>
      <c r="L166" s="44">
        <f>IFERROR(_xll.qlIndexFixing(Index6M,$H166,TRUE,_xll.ohTrigger(RecalcTrigger,Trigger6M)),NA())</f>
        <v>8.583651401994177E-3</v>
      </c>
      <c r="M166" s="182">
        <f>IFERROR(_xll.qlIndexFixing(Index1Y,$H166,TRUE,_xll.ohTrigger(RecalcTrigger,Trigger1Y)),NA())</f>
        <v>1.1671598955628342E-2</v>
      </c>
      <c r="N166" s="181">
        <f>IFERROR(_xll.qlIndexFixing(ONIndex1M,I166,TRUE,_xll.ohTrigger(RecalcTrigger,Trigger1M)),NA())</f>
        <v>5.8443720788237128E-3</v>
      </c>
      <c r="O166" s="44">
        <f>IFERROR(_xll.qlIndexFixing(ONIndex3M,I166,TRUE,_xll.ohTrigger(RecalcTrigger,Trigger3M)),NA())</f>
        <v>6.676435060759915E-3</v>
      </c>
      <c r="P166" s="44">
        <f>IFERROR(_xll.qlIndexFixing(ONIndex6M,I166,TRUE,_xll.ohTrigger(RecalcTrigger,Trigger6M)),NA())</f>
        <v>8.076439855470019E-3</v>
      </c>
      <c r="Q166" s="182">
        <f>IFERROR(_xll.qlIndexFixing(ONIndex1Y,I166,TRUE,_xll.ohTrigger(RecalcTrigger,Trigger1Y)),NA())</f>
        <v>1.0217394963567552E-2</v>
      </c>
    </row>
    <row r="167" spans="2:17" x14ac:dyDescent="0.2">
      <c r="B167" s="39" t="s">
        <v>17</v>
      </c>
      <c r="D167" s="42">
        <f>_xll.qlCalendarAdvance(Calendar,$D166,B167,"f",FALSE)</f>
        <v>42513</v>
      </c>
      <c r="E167" s="176">
        <f>_xll.qlInterestRateIndexValueDate(IndexON,D167)</f>
        <v>42513</v>
      </c>
      <c r="F167" s="192">
        <f>IFERROR(_xll.qlIndexFixing(IndexON,D167,TRUE,_xll.ohTrigger(RecalcTrigger,TriggerON)),NA())</f>
        <v>5.4322773502146759E-3</v>
      </c>
      <c r="H167" s="42">
        <f>_xll.qlCalendarAdvance(Calendar,$H166,B167,"f",FALSE)</f>
        <v>42513</v>
      </c>
      <c r="I167" s="176">
        <f>_xll.qlInterestRateIndexValueDate(Index1M,$H167)</f>
        <v>42513</v>
      </c>
      <c r="J167" s="181">
        <f>IFERROR(_xll.qlIndexFixing(Index1M,$H167,TRUE,_xll.ohTrigger(RecalcTrigger,Trigger1M)),NA())</f>
        <v>5.9167896462400124E-3</v>
      </c>
      <c r="K167" s="44">
        <f>IFERROR(_xll.qlIndexFixing(Index3M,H167,TRUE,_xll.ohTrigger(RecalcTrigger,Trigger3M)),NA())</f>
        <v>7.0393167258610816E-3</v>
      </c>
      <c r="L167" s="44">
        <f>IFERROR(_xll.qlIndexFixing(Index6M,$H167,TRUE,_xll.ohTrigger(RecalcTrigger,Trigger6M)),NA())</f>
        <v>8.6065287267654972E-3</v>
      </c>
      <c r="M167" s="182">
        <f>IFERROR(_xll.qlIndexFixing(Index1Y,$H167,TRUE,_xll.ohTrigger(RecalcTrigger,Trigger1Y)),NA())</f>
        <v>1.1692843583363866E-2</v>
      </c>
      <c r="N167" s="181">
        <f>IFERROR(_xll.qlIndexFixing(ONIndex1M,I167,TRUE,_xll.ohTrigger(RecalcTrigger,Trigger1M)),NA())</f>
        <v>5.8518452568512291E-3</v>
      </c>
      <c r="O167" s="44">
        <f>IFERROR(_xll.qlIndexFixing(ONIndex3M,I167,TRUE,_xll.ohTrigger(RecalcTrigger,Trigger3M)),NA())</f>
        <v>6.690573985921322E-3</v>
      </c>
      <c r="P167" s="44">
        <f>IFERROR(_xll.qlIndexFixing(ONIndex6M,I167,TRUE,_xll.ohTrigger(RecalcTrigger,Trigger6M)),NA())</f>
        <v>8.0821776928208244E-3</v>
      </c>
      <c r="Q167" s="182">
        <f>IFERROR(_xll.qlIndexFixing(ONIndex1Y,I167,TRUE,_xll.ohTrigger(RecalcTrigger,Trigger1Y)),NA())</f>
        <v>1.0221628502845581E-2</v>
      </c>
    </row>
    <row r="168" spans="2:17" x14ac:dyDescent="0.2">
      <c r="B168" s="39" t="s">
        <v>17</v>
      </c>
      <c r="D168" s="42">
        <f>_xll.qlCalendarAdvance(Calendar,$D167,B168,"f",FALSE)</f>
        <v>42514</v>
      </c>
      <c r="E168" s="176">
        <f>_xll.qlInterestRateIndexValueDate(IndexON,D168)</f>
        <v>42514</v>
      </c>
      <c r="F168" s="192">
        <f>IFERROR(_xll.qlIndexFixing(IndexON,D168,TRUE,_xll.ohTrigger(RecalcTrigger,TriggerON)),NA())</f>
        <v>5.4424981159750807E-3</v>
      </c>
      <c r="H168" s="42">
        <f>_xll.qlCalendarAdvance(Calendar,$H167,B168,"f",FALSE)</f>
        <v>42514</v>
      </c>
      <c r="I168" s="176">
        <f>_xll.qlInterestRateIndexValueDate(Index1M,$H168)</f>
        <v>42514</v>
      </c>
      <c r="J168" s="181">
        <f>IFERROR(_xll.qlIndexFixing(Index1M,$H168,TRUE,_xll.ohTrigger(RecalcTrigger,Trigger1M)),NA())</f>
        <v>5.9235458049559349E-3</v>
      </c>
      <c r="K168" s="44">
        <f>IFERROR(_xll.qlIndexFixing(Index3M,H168,TRUE,_xll.ohTrigger(RecalcTrigger,Trigger3M)),NA())</f>
        <v>7.0472058259154428E-3</v>
      </c>
      <c r="L168" s="44">
        <f>IFERROR(_xll.qlIndexFixing(Index6M,$H168,TRUE,_xll.ohTrigger(RecalcTrigger,Trigger6M)),NA())</f>
        <v>8.6167514921059087E-3</v>
      </c>
      <c r="M168" s="182">
        <f>IFERROR(_xll.qlIndexFixing(Index1Y,$H168,TRUE,_xll.ohTrigger(RecalcTrigger,Trigger1Y)),NA())</f>
        <v>1.1706787014545972E-2</v>
      </c>
      <c r="N168" s="181">
        <f>IFERROR(_xll.qlIndexFixing(ONIndex1M,I168,TRUE,_xll.ohTrigger(RecalcTrigger,Trigger1M)),NA())</f>
        <v>5.8551019366348545E-3</v>
      </c>
      <c r="O168" s="44">
        <f>IFERROR(_xll.qlIndexFixing(ONIndex3M,I168,TRUE,_xll.ohTrigger(RecalcTrigger,Trigger3M)),NA())</f>
        <v>6.6977109593380213E-3</v>
      </c>
      <c r="P168" s="44">
        <f>IFERROR(_xll.qlIndexFixing(ONIndex6M,I168,TRUE,_xll.ohTrigger(RecalcTrigger,Trigger6M)),NA())</f>
        <v>8.0843724004131534E-3</v>
      </c>
      <c r="Q168" s="182">
        <f>IFERROR(_xll.qlIndexFixing(ONIndex1Y,I168,TRUE,_xll.ohTrigger(RecalcTrigger,Trigger1Y)),NA())</f>
        <v>1.022379822735453E-2</v>
      </c>
    </row>
    <row r="169" spans="2:17" x14ac:dyDescent="0.2">
      <c r="B169" s="39" t="s">
        <v>17</v>
      </c>
      <c r="D169" s="42">
        <f>_xll.qlCalendarAdvance(Calendar,$D168,B169,"f",FALSE)</f>
        <v>42515</v>
      </c>
      <c r="E169" s="176">
        <f>_xll.qlInterestRateIndexValueDate(IndexON,D169)</f>
        <v>42515</v>
      </c>
      <c r="F169" s="192">
        <f>IFERROR(_xll.qlIndexFixing(IndexON,D169,TRUE,_xll.ohTrigger(RecalcTrigger,TriggerON)),NA())</f>
        <v>5.4527208871446575E-3</v>
      </c>
      <c r="H169" s="42">
        <f>_xll.qlCalendarAdvance(Calendar,$H168,B169,"f",FALSE)</f>
        <v>42515</v>
      </c>
      <c r="I169" s="176">
        <f>_xll.qlInterestRateIndexValueDate(Index1M,$H169)</f>
        <v>42515</v>
      </c>
      <c r="J169" s="181">
        <f>IFERROR(_xll.qlIndexFixing(Index1M,$H169,TRUE,_xll.ohTrigger(RecalcTrigger,Trigger1M)),NA())</f>
        <v>5.9412441872091206E-3</v>
      </c>
      <c r="K169" s="44">
        <f>IFERROR(_xll.qlIndexFixing(Index3M,H169,TRUE,_xll.ohTrigger(RecalcTrigger,Trigger3M)),NA())</f>
        <v>7.0551153815991557E-3</v>
      </c>
      <c r="L169" s="44">
        <f>IFERROR(_xll.qlIndexFixing(Index6M,$H169,TRUE,_xll.ohTrigger(RecalcTrigger,Trigger6M)),NA())</f>
        <v>8.6270255703423896E-3</v>
      </c>
      <c r="M169" s="182">
        <f>IFERROR(_xll.qlIndexFixing(Index1Y,$H169,TRUE,_xll.ohTrigger(RecalcTrigger,Trigger1Y)),NA())</f>
        <v>1.17207476070329E-2</v>
      </c>
      <c r="N169" s="181">
        <f>IFERROR(_xll.qlIndexFixing(ONIndex1M,I169,TRUE,_xll.ohTrigger(RecalcTrigger,Trigger1M)),NA())</f>
        <v>5.8580425979237738E-3</v>
      </c>
      <c r="O169" s="44">
        <f>IFERROR(_xll.qlIndexFixing(ONIndex3M,I169,TRUE,_xll.ohTrigger(RecalcTrigger,Trigger3M)),NA())</f>
        <v>6.7048518035250915E-3</v>
      </c>
      <c r="P169" s="44">
        <f>IFERROR(_xll.qlIndexFixing(ONIndex6M,I169,TRUE,_xll.ohTrigger(RecalcTrigger,Trigger6M)),NA())</f>
        <v>8.0861089704808986E-3</v>
      </c>
      <c r="Q169" s="182">
        <f>IFERROR(_xll.qlIndexFixing(ONIndex1Y,I169,TRUE,_xll.ohTrigger(RecalcTrigger,Trigger1Y)),NA())</f>
        <v>1.0225913924467589E-2</v>
      </c>
    </row>
    <row r="170" spans="2:17" x14ac:dyDescent="0.2">
      <c r="B170" s="39" t="s">
        <v>17</v>
      </c>
      <c r="D170" s="42">
        <f>_xll.qlCalendarAdvance(Calendar,$D169,B170,"f",FALSE)</f>
        <v>42516</v>
      </c>
      <c r="E170" s="176">
        <f>_xll.qlInterestRateIndexValueDate(IndexON,D170)</f>
        <v>42516</v>
      </c>
      <c r="F170" s="192">
        <f>IFERROR(_xll.qlIndexFixing(IndexON,D170,TRUE,_xll.ohTrigger(RecalcTrigger,TriggerON)),NA())</f>
        <v>5.4629456633992213E-3</v>
      </c>
      <c r="H170" s="42">
        <f>_xll.qlCalendarAdvance(Calendar,$H169,B170,"f",FALSE)</f>
        <v>42516</v>
      </c>
      <c r="I170" s="176">
        <f>_xll.qlInterestRateIndexValueDate(Index1M,$H170)</f>
        <v>42516</v>
      </c>
      <c r="J170" s="181">
        <f>IFERROR(_xll.qlIndexFixing(Index1M,$H170,TRUE,_xll.ohTrigger(RecalcTrigger,Trigger1M)),NA())</f>
        <v>5.9437488430818392E-3</v>
      </c>
      <c r="K170" s="44">
        <f>IFERROR(_xll.qlIndexFixing(Index3M,H170,TRUE,_xll.ohTrigger(RecalcTrigger,Trigger3M)),NA())</f>
        <v>7.063045633072613E-3</v>
      </c>
      <c r="L170" s="44">
        <f>IFERROR(_xll.qlIndexFixing(Index6M,$H170,TRUE,_xll.ohTrigger(RecalcTrigger,Trigger6M)),NA())</f>
        <v>8.652402141959413E-3</v>
      </c>
      <c r="M170" s="182">
        <f>IFERROR(_xll.qlIndexFixing(Index1Y,$H170,TRUE,_xll.ohTrigger(RecalcTrigger,Trigger1Y)),NA())</f>
        <v>1.1734722174106649E-2</v>
      </c>
      <c r="N170" s="181">
        <f>IFERROR(_xll.qlIndexFixing(ONIndex1M,I170,TRUE,_xll.ohTrigger(RecalcTrigger,Trigger1M)),NA())</f>
        <v>5.8606672403127558E-3</v>
      </c>
      <c r="O170" s="44">
        <f>IFERROR(_xll.qlIndexFixing(ONIndex3M,I170,TRUE,_xll.ohTrigger(RecalcTrigger,Trigger3M)),NA())</f>
        <v>6.7119965184825325E-3</v>
      </c>
      <c r="P170" s="44">
        <f>IFERROR(_xll.qlIndexFixing(ONIndex6M,I170,TRUE,_xll.ohTrigger(RecalcTrigger,Trigger6M)),NA())</f>
        <v>8.0873874031051063E-3</v>
      </c>
      <c r="Q170" s="182">
        <f>IFERROR(_xll.qlIndexFixing(ONIndex1Y,I170,TRUE,_xll.ohTrigger(RecalcTrigger,Trigger1Y)),NA())</f>
        <v>1.0227975594184757E-2</v>
      </c>
    </row>
    <row r="171" spans="2:17" x14ac:dyDescent="0.2">
      <c r="B171" s="39" t="s">
        <v>17</v>
      </c>
      <c r="D171" s="42">
        <f>_xll.qlCalendarAdvance(Calendar,$D170,B171,"f",FALSE)</f>
        <v>42517</v>
      </c>
      <c r="E171" s="176">
        <f>_xll.qlInterestRateIndexValueDate(IndexON,D171)</f>
        <v>42517</v>
      </c>
      <c r="F171" s="192">
        <f>IFERROR(_xll.qlIndexFixing(IndexON,D171,TRUE,_xll.ohTrigger(RecalcTrigger,TriggerON)),NA())</f>
        <v>5.4886414282825924E-3</v>
      </c>
      <c r="H171" s="42">
        <f>_xll.qlCalendarAdvance(Calendar,$H170,B171,"f",FALSE)</f>
        <v>42517</v>
      </c>
      <c r="I171" s="176">
        <f>_xll.qlInterestRateIndexValueDate(Index1M,$H171)</f>
        <v>42517</v>
      </c>
      <c r="J171" s="181">
        <f>IFERROR(_xll.qlIndexFixing(Index1M,$H171,TRUE,_xll.ohTrigger(RecalcTrigger,Trigger1M)),NA())</f>
        <v>5.9463334167515263E-3</v>
      </c>
      <c r="K171" s="44">
        <f>IFERROR(_xll.qlIndexFixing(Index3M,H171,TRUE,_xll.ohTrigger(RecalcTrigger,Trigger3M)),NA())</f>
        <v>7.0837196661375926E-3</v>
      </c>
      <c r="L171" s="44">
        <f>IFERROR(_xll.qlIndexFixing(Index6M,$H171,TRUE,_xll.ohTrigger(RecalcTrigger,Trigger6M)),NA())</f>
        <v>8.6552644990334458E-3</v>
      </c>
      <c r="M171" s="182">
        <f>IFERROR(_xll.qlIndexFixing(Index1Y,$H171,TRUE,_xll.ohTrigger(RecalcTrigger,Trigger1Y)),NA())</f>
        <v>1.1778974877568966E-2</v>
      </c>
      <c r="N171" s="181">
        <f>IFERROR(_xll.qlIndexFixing(ONIndex1M,I171,TRUE,_xll.ohTrigger(RecalcTrigger,Trigger1M)),NA())</f>
        <v>5.8657901482472852E-3</v>
      </c>
      <c r="O171" s="44">
        <f>IFERROR(_xll.qlIndexFixing(ONIndex3M,I171,TRUE,_xll.ohTrigger(RecalcTrigger,Trigger3M)),NA())</f>
        <v>6.7300637904341154E-3</v>
      </c>
      <c r="P171" s="44">
        <f>IFERROR(_xll.qlIndexFixing(ONIndex6M,I171,TRUE,_xll.ohTrigger(RecalcTrigger,Trigger6M)),NA())</f>
        <v>8.0885616525588899E-3</v>
      </c>
      <c r="Q171" s="182">
        <f>IFERROR(_xll.qlIndexFixing(ONIndex1Y,I171,TRUE,_xll.ohTrigger(RecalcTrigger,Trigger1Y)),NA())</f>
        <v>1.0233289960362157E-2</v>
      </c>
    </row>
    <row r="172" spans="2:17" x14ac:dyDescent="0.2">
      <c r="B172" s="39" t="s">
        <v>17</v>
      </c>
      <c r="D172" s="42">
        <f>_xll.qlCalendarAdvance(Calendar,$D171,B172,"f",FALSE)</f>
        <v>42521</v>
      </c>
      <c r="E172" s="176">
        <f>_xll.qlInterestRateIndexValueDate(IndexON,D172)</f>
        <v>42521</v>
      </c>
      <c r="F172" s="192">
        <f>IFERROR(_xll.qlIndexFixing(IndexON,D172,TRUE,_xll.ohTrigger(RecalcTrigger,TriggerON)),NA())</f>
        <v>5.513973758017876E-3</v>
      </c>
      <c r="H172" s="42">
        <f>_xll.qlCalendarAdvance(Calendar,$H171,B172,"f",FALSE)</f>
        <v>42521</v>
      </c>
      <c r="I172" s="176">
        <f>_xll.qlInterestRateIndexValueDate(Index1M,$H172)</f>
        <v>42521</v>
      </c>
      <c r="J172" s="181">
        <f>IFERROR(_xll.qlIndexFixing(Index1M,$H172,TRUE,_xll.ohTrigger(RecalcTrigger,Trigger1M)),NA())</f>
        <v>5.976940165176285E-3</v>
      </c>
      <c r="K172" s="44">
        <f>IFERROR(_xll.qlIndexFixing(Index3M,H172,TRUE,_xll.ohTrigger(RecalcTrigger,Trigger3M)),NA())</f>
        <v>7.103015732995782E-3</v>
      </c>
      <c r="L172" s="44">
        <f>IFERROR(_xll.qlIndexFixing(Index6M,$H172,TRUE,_xll.ohTrigger(RecalcTrigger,Trigger6M)),NA())</f>
        <v>8.6821998517097113E-3</v>
      </c>
      <c r="M172" s="182">
        <f>IFERROR(_xll.qlIndexFixing(Index1Y,$H172,TRUE,_xll.ohTrigger(RecalcTrigger,Trigger1Y)),NA())</f>
        <v>1.1804693080851303E-2</v>
      </c>
      <c r="N172" s="181">
        <f>IFERROR(_xll.qlIndexFixing(ONIndex1M,I172,TRUE,_xll.ohTrigger(RecalcTrigger,Trigger1M)),NA())</f>
        <v>5.86920426391635E-3</v>
      </c>
      <c r="O172" s="44">
        <f>IFERROR(_xll.qlIndexFixing(ONIndex3M,I172,TRUE,_xll.ohTrigger(RecalcTrigger,Trigger3M)),NA())</f>
        <v>6.7477781550684401E-3</v>
      </c>
      <c r="P172" s="44">
        <f>IFERROR(_xll.qlIndexFixing(ONIndex6M,I172,TRUE,_xll.ohTrigger(RecalcTrigger,Trigger6M)),NA())</f>
        <v>8.0869972064345763E-3</v>
      </c>
      <c r="Q172" s="182">
        <f>IFERROR(_xll.qlIndexFixing(ONIndex1Y,I172,TRUE,_xll.ohTrigger(RecalcTrigger,Trigger1Y)),NA())</f>
        <v>1.0237405630123542E-2</v>
      </c>
    </row>
    <row r="173" spans="2:17" x14ac:dyDescent="0.2">
      <c r="B173" s="39" t="s">
        <v>17</v>
      </c>
      <c r="D173" s="42">
        <f>_xll.qlCalendarAdvance(Calendar,$D172,B173,"f",FALSE)</f>
        <v>42522</v>
      </c>
      <c r="E173" s="176">
        <f>_xll.qlInterestRateIndexValueDate(IndexON,D173)</f>
        <v>42522</v>
      </c>
      <c r="F173" s="192">
        <f>IFERROR(_xll.qlIndexFixing(IndexON,D173,TRUE,_xll.ohTrigger(RecalcTrigger,TriggerON)),NA())</f>
        <v>5.52345536832477E-3</v>
      </c>
      <c r="H173" s="42">
        <f>_xll.qlCalendarAdvance(Calendar,$H172,B173,"f",FALSE)</f>
        <v>42522</v>
      </c>
      <c r="I173" s="176">
        <f>_xll.qlInterestRateIndexValueDate(Index1M,$H173)</f>
        <v>42522</v>
      </c>
      <c r="J173" s="181">
        <f>IFERROR(_xll.qlIndexFixing(Index1M,$H173,TRUE,_xll.ohTrigger(RecalcTrigger,Trigger1M)),NA())</f>
        <v>5.9873696820231439E-3</v>
      </c>
      <c r="K173" s="44">
        <f>IFERROR(_xll.qlIndexFixing(Index3M,H173,TRUE,_xll.ohTrigger(RecalcTrigger,Trigger3M)),NA())</f>
        <v>7.1110752026675422E-3</v>
      </c>
      <c r="L173" s="44">
        <f>IFERROR(_xll.qlIndexFixing(Index6M,$H173,TRUE,_xll.ohTrigger(RecalcTrigger,Trigger6M)),NA())</f>
        <v>8.6928418982489819E-3</v>
      </c>
      <c r="M173" s="182">
        <f>IFERROR(_xll.qlIndexFixing(Index1Y,$H173,TRUE,_xll.ohTrigger(RecalcTrigger,Trigger1Y)),NA())</f>
        <v>1.1818684752749276E-2</v>
      </c>
      <c r="N173" s="181">
        <f>IFERROR(_xll.qlIndexFixing(ONIndex1M,I173,TRUE,_xll.ohTrigger(RecalcTrigger,Trigger1M)),NA())</f>
        <v>5.8708573467514125E-3</v>
      </c>
      <c r="O173" s="44">
        <f>IFERROR(_xll.qlIndexFixing(ONIndex3M,I173,TRUE,_xll.ohTrigger(RecalcTrigger,Trigger3M)),NA())</f>
        <v>6.7549460948101991E-3</v>
      </c>
      <c r="P173" s="44">
        <f>IFERROR(_xll.qlIndexFixing(ONIndex6M,I173,TRUE,_xll.ohTrigger(RecalcTrigger,Trigger6M)),NA())</f>
        <v>8.0860650288083757E-3</v>
      </c>
      <c r="Q173" s="182">
        <f>IFERROR(_xll.qlIndexFixing(ONIndex1Y,I173,TRUE,_xll.ohTrigger(RecalcTrigger,Trigger1Y)),NA())</f>
        <v>1.0238735724807935E-2</v>
      </c>
    </row>
    <row r="174" spans="2:17" x14ac:dyDescent="0.2">
      <c r="B174" s="39" t="s">
        <v>17</v>
      </c>
      <c r="D174" s="42">
        <f>_xll.qlCalendarAdvance(Calendar,$D173,B174,"f",FALSE)</f>
        <v>42523</v>
      </c>
      <c r="E174" s="176">
        <f>_xll.qlInterestRateIndexValueDate(IndexON,D174)</f>
        <v>42523</v>
      </c>
      <c r="F174" s="192">
        <f>IFERROR(_xll.qlIndexFixing(IndexON,D174,TRUE,_xll.ohTrigger(RecalcTrigger,TriggerON)),NA())</f>
        <v>5.5321837862054579E-3</v>
      </c>
      <c r="H174" s="42">
        <f>_xll.qlCalendarAdvance(Calendar,$H173,B174,"f",FALSE)</f>
        <v>42523</v>
      </c>
      <c r="I174" s="176">
        <f>_xll.qlInterestRateIndexValueDate(Index1M,$H174)</f>
        <v>42523</v>
      </c>
      <c r="J174" s="181">
        <f>IFERROR(_xll.qlIndexFixing(Index1M,$H174,TRUE,_xll.ohTrigger(RecalcTrigger,Trigger1M)),NA())</f>
        <v>6.0125887504022812E-3</v>
      </c>
      <c r="K174" s="44">
        <f>IFERROR(_xll.qlIndexFixing(Index3M,H174,TRUE,_xll.ohTrigger(RecalcTrigger,Trigger3M)),NA())</f>
        <v>7.1191570493028813E-3</v>
      </c>
      <c r="L174" s="44">
        <f>IFERROR(_xll.qlIndexFixing(Index6M,$H174,TRUE,_xll.ohTrigger(RecalcTrigger,Trigger6M)),NA())</f>
        <v>8.7035342437460986E-3</v>
      </c>
      <c r="M174" s="182">
        <f>IFERROR(_xll.qlIndexFixing(Index1Y,$H174,TRUE,_xll.ohTrigger(RecalcTrigger,Trigger1Y)),NA())</f>
        <v>1.1832669216656599E-2</v>
      </c>
      <c r="N174" s="181">
        <f>IFERROR(_xll.qlIndexFixing(ONIndex1M,I174,TRUE,_xll.ohTrigger(RecalcTrigger,Trigger1M)),NA())</f>
        <v>5.8731189637217796E-3</v>
      </c>
      <c r="O174" s="44">
        <f>IFERROR(_xll.qlIndexFixing(ONIndex3M,I174,TRUE,_xll.ohTrigger(RecalcTrigger,Trigger3M)),NA())</f>
        <v>6.762117905322329E-3</v>
      </c>
      <c r="P174" s="44">
        <f>IFERROR(_xll.qlIndexFixing(ONIndex6M,I174,TRUE,_xll.ohTrigger(RecalcTrigger,Trigger6M)),NA())</f>
        <v>8.0852129285546859E-3</v>
      </c>
      <c r="Q174" s="182">
        <f>IFERROR(_xll.qlIndexFixing(ONIndex1Y,I174,TRUE,_xll.ohTrigger(RecalcTrigger,Trigger1Y)),NA())</f>
        <v>1.0239604381439005E-2</v>
      </c>
    </row>
    <row r="175" spans="2:17" x14ac:dyDescent="0.2">
      <c r="B175" s="39" t="s">
        <v>17</v>
      </c>
      <c r="D175" s="42">
        <f>_xll.qlCalendarAdvance(Calendar,$D174,B175,"f",FALSE)</f>
        <v>42524</v>
      </c>
      <c r="E175" s="176">
        <f>_xll.qlInterestRateIndexValueDate(IndexON,D175)</f>
        <v>42524</v>
      </c>
      <c r="F175" s="192">
        <f>IFERROR(_xll.qlIndexFixing(IndexON,D175,TRUE,_xll.ohTrigger(RecalcTrigger,TriggerON)),NA())</f>
        <v>5.5472142839418934E-3</v>
      </c>
      <c r="H175" s="42">
        <f>_xll.qlCalendarAdvance(Calendar,$H174,B175,"f",FALSE)</f>
        <v>42524</v>
      </c>
      <c r="I175" s="176">
        <f>_xll.qlInterestRateIndexValueDate(Index1M,$H175)</f>
        <v>42524</v>
      </c>
      <c r="J175" s="181">
        <f>IFERROR(_xll.qlIndexFixing(Index1M,$H175,TRUE,_xll.ohTrigger(RecalcTrigger,Trigger1M)),NA())</f>
        <v>6.0169909579600054E-3</v>
      </c>
      <c r="K175" s="44">
        <f>IFERROR(_xll.qlIndexFixing(Index3M,H175,TRUE,_xll.ohTrigger(RecalcTrigger,Trigger3M)),NA())</f>
        <v>7.1359137648388587E-3</v>
      </c>
      <c r="L175" s="44">
        <f>IFERROR(_xll.qlIndexFixing(Index6M,$H175,TRUE,_xll.ohTrigger(RecalcTrigger,Trigger6M)),NA())</f>
        <v>8.7292197222757356E-3</v>
      </c>
      <c r="M175" s="182">
        <f>IFERROR(_xll.qlIndexFixing(Index1Y,$H175,TRUE,_xll.ohTrigger(RecalcTrigger,Trigger1Y)),NA())</f>
        <v>1.1866314447908723E-2</v>
      </c>
      <c r="N175" s="181">
        <f>IFERROR(_xll.qlIndexFixing(ONIndex1M,I175,TRUE,_xll.ohTrigger(RecalcTrigger,Trigger1M)),NA())</f>
        <v>5.8797653587868339E-3</v>
      </c>
      <c r="O175" s="44">
        <f>IFERROR(_xll.qlIndexFixing(ONIndex3M,I175,TRUE,_xll.ohTrigger(RecalcTrigger,Trigger3M)),NA())</f>
        <v>6.7766002395415938E-3</v>
      </c>
      <c r="P175" s="44">
        <f>IFERROR(_xll.qlIndexFixing(ONIndex6M,I175,TRUE,_xll.ohTrigger(RecalcTrigger,Trigger6M)),NA())</f>
        <v>8.0839546870984762E-3</v>
      </c>
      <c r="Q175" s="182">
        <f>IFERROR(_xll.qlIndexFixing(ONIndex1Y,I175,TRUE,_xll.ohTrigger(RecalcTrigger,Trigger1Y)),NA())</f>
        <v>1.0240090840559398E-2</v>
      </c>
    </row>
    <row r="176" spans="2:17" x14ac:dyDescent="0.2">
      <c r="B176" s="39" t="s">
        <v>17</v>
      </c>
      <c r="D176" s="42">
        <f>_xll.qlCalendarAdvance(Calendar,$D175,B176,"f",FALSE)</f>
        <v>42527</v>
      </c>
      <c r="E176" s="176">
        <f>_xll.qlInterestRateIndexValueDate(IndexON,D176)</f>
        <v>42527</v>
      </c>
      <c r="F176" s="192">
        <f>IFERROR(_xll.qlIndexFixing(IndexON,D176,TRUE,_xll.ohTrigger(RecalcTrigger,TriggerON)),NA())</f>
        <v>5.5595655327367322E-3</v>
      </c>
      <c r="H176" s="42">
        <f>_xll.qlCalendarAdvance(Calendar,$H175,B176,"f",FALSE)</f>
        <v>42527</v>
      </c>
      <c r="I176" s="176">
        <f>_xll.qlInterestRateIndexValueDate(Index1M,$H176)</f>
        <v>42527</v>
      </c>
      <c r="J176" s="181">
        <f>IFERROR(_xll.qlIndexFixing(Index1M,$H176,TRUE,_xll.ohTrigger(RecalcTrigger,Trigger1M)),NA())</f>
        <v>6.0464086742709755E-3</v>
      </c>
      <c r="K176" s="44">
        <f>IFERROR(_xll.qlIndexFixing(Index3M,H176,TRUE,_xll.ohTrigger(RecalcTrigger,Trigger3M)),NA())</f>
        <v>7.1517130090737136E-3</v>
      </c>
      <c r="L176" s="44">
        <f>IFERROR(_xll.qlIndexFixing(Index6M,$H176,TRUE,_xll.ohTrigger(RecalcTrigger,Trigger6M)),NA())</f>
        <v>8.7467450980436984E-3</v>
      </c>
      <c r="M176" s="182">
        <f>IFERROR(_xll.qlIndexFixing(Index1Y,$H176,TRUE,_xll.ohTrigger(RecalcTrigger,Trigger1Y)),NA())</f>
        <v>1.1888493816780477E-2</v>
      </c>
      <c r="N176" s="181">
        <f>IFERROR(_xll.qlIndexFixing(ONIndex1M,I176,TRUE,_xll.ohTrigger(RecalcTrigger,Trigger1M)),NA())</f>
        <v>5.8882507724700162E-3</v>
      </c>
      <c r="O176" s="44">
        <f>IFERROR(_xll.qlIndexFixing(ONIndex3M,I176,TRUE,_xll.ohTrigger(RecalcTrigger,Trigger3M)),NA())</f>
        <v>6.7908438551556038E-3</v>
      </c>
      <c r="P176" s="44">
        <f>IFERROR(_xll.qlIndexFixing(ONIndex6M,I176,TRUE,_xll.ohTrigger(RecalcTrigger,Trigger6M)),NA())</f>
        <v>8.0826052990767838E-3</v>
      </c>
      <c r="Q176" s="182">
        <f>IFERROR(_xll.qlIndexFixing(ONIndex1Y,I176,TRUE,_xll.ohTrigger(RecalcTrigger,Trigger1Y)),NA())</f>
        <v>1.0238464627267962E-2</v>
      </c>
    </row>
    <row r="177" spans="2:17" x14ac:dyDescent="0.2">
      <c r="B177" s="39" t="s">
        <v>17</v>
      </c>
      <c r="D177" s="42">
        <f>_xll.qlCalendarAdvance(Calendar,$D176,B177,"f",FALSE)</f>
        <v>42528</v>
      </c>
      <c r="E177" s="176">
        <f>_xll.qlInterestRateIndexValueDate(IndexON,D177)</f>
        <v>42528</v>
      </c>
      <c r="F177" s="192">
        <f>IFERROR(_xll.qlIndexFixing(IndexON,D177,TRUE,_xll.ohTrigger(RecalcTrigger,TriggerON)),NA())</f>
        <v>5.5645279877569731E-3</v>
      </c>
      <c r="H177" s="42">
        <f>_xll.qlCalendarAdvance(Calendar,$H176,B177,"f",FALSE)</f>
        <v>42528</v>
      </c>
      <c r="I177" s="176">
        <f>_xll.qlInterestRateIndexValueDate(Index1M,$H177)</f>
        <v>42528</v>
      </c>
      <c r="J177" s="181">
        <f>IFERROR(_xll.qlIndexFixing(Index1M,$H177,TRUE,_xll.ohTrigger(RecalcTrigger,Trigger1M)),NA())</f>
        <v>6.0592810059246034E-3</v>
      </c>
      <c r="K177" s="44">
        <f>IFERROR(_xll.qlIndexFixing(Index3M,H177,TRUE,_xll.ohTrigger(RecalcTrigger,Trigger3M)),NA())</f>
        <v>7.1599103432376278E-3</v>
      </c>
      <c r="L177" s="44">
        <f>IFERROR(_xll.qlIndexFixing(Index6M,$H177,TRUE,_xll.ohTrigger(RecalcTrigger,Trigger6M)),NA())</f>
        <v>8.7576427998236808E-3</v>
      </c>
      <c r="M177" s="182">
        <f>IFERROR(_xll.qlIndexFixing(Index1Y,$H177,TRUE,_xll.ohTrigger(RecalcTrigger,Trigger1Y)),NA())</f>
        <v>1.1902411358045262E-2</v>
      </c>
      <c r="N177" s="181">
        <f>IFERROR(_xll.qlIndexFixing(ONIndex1M,I177,TRUE,_xll.ohTrigger(RecalcTrigger,Trigger1M)),NA())</f>
        <v>5.8935550599548137E-3</v>
      </c>
      <c r="O177" s="44">
        <f>IFERROR(_xll.qlIndexFixing(ONIndex3M,I177,TRUE,_xll.ohTrigger(RecalcTrigger,Trigger3M)),NA())</f>
        <v>6.7980350196006345E-3</v>
      </c>
      <c r="P177" s="44">
        <f>IFERROR(_xll.qlIndexFixing(ONIndex6M,I177,TRUE,_xll.ohTrigger(RecalcTrigger,Trigger6M)),NA())</f>
        <v>8.0821535847130921E-3</v>
      </c>
      <c r="Q177" s="182">
        <f>IFERROR(_xll.qlIndexFixing(ONIndex1Y,I177,TRUE,_xll.ohTrigger(RecalcTrigger,Trigger1Y)),NA())</f>
        <v>1.0237026093551371E-2</v>
      </c>
    </row>
    <row r="178" spans="2:17" x14ac:dyDescent="0.2">
      <c r="B178" s="39" t="s">
        <v>17</v>
      </c>
      <c r="D178" s="42">
        <f>_xll.qlCalendarAdvance(Calendar,$D177,B178,"f",FALSE)</f>
        <v>42529</v>
      </c>
      <c r="E178" s="176">
        <f>_xll.qlInterestRateIndexValueDate(IndexON,D178)</f>
        <v>42529</v>
      </c>
      <c r="F178" s="192">
        <f>IFERROR(_xll.qlIndexFixing(IndexON,D178,TRUE,_xll.ohTrigger(RecalcTrigger,TriggerON)),NA())</f>
        <v>5.5687372502699617E-3</v>
      </c>
      <c r="H178" s="42">
        <f>_xll.qlCalendarAdvance(Calendar,$H177,B178,"f",FALSE)</f>
        <v>42529</v>
      </c>
      <c r="I178" s="176">
        <f>_xll.qlInterestRateIndexValueDate(Index1M,$H178)</f>
        <v>42529</v>
      </c>
      <c r="J178" s="181">
        <f>IFERROR(_xll.qlIndexFixing(Index1M,$H178,TRUE,_xll.ohTrigger(RecalcTrigger,Trigger1M)),NA())</f>
        <v>6.0724035985057307E-3</v>
      </c>
      <c r="K178" s="44">
        <f>IFERROR(_xll.qlIndexFixing(Index3M,H178,TRUE,_xll.ohTrigger(RecalcTrigger,Trigger3M)),NA())</f>
        <v>7.1681314954657772E-3</v>
      </c>
      <c r="L178" s="44">
        <f>IFERROR(_xll.qlIndexFixing(Index6M,$H178,TRUE,_xll.ohTrigger(RecalcTrigger,Trigger6M)),NA())</f>
        <v>8.7685723447126305E-3</v>
      </c>
      <c r="M178" s="182">
        <f>IFERROR(_xll.qlIndexFixing(Index1Y,$H178,TRUE,_xll.ohTrigger(RecalcTrigger,Trigger1Y)),NA())</f>
        <v>1.1916309337453024E-2</v>
      </c>
      <c r="N178" s="181">
        <f>IFERROR(_xll.qlIndexFixing(ONIndex1M,I178,TRUE,_xll.ohTrigger(RecalcTrigger,Trigger1M)),NA())</f>
        <v>5.8994678817370083E-3</v>
      </c>
      <c r="O178" s="44">
        <f>IFERROR(_xll.qlIndexFixing(ONIndex3M,I178,TRUE,_xll.ohTrigger(RecalcTrigger,Trigger3M)),NA())</f>
        <v>6.8052300548970823E-3</v>
      </c>
      <c r="P178" s="44">
        <f>IFERROR(_xll.qlIndexFixing(ONIndex6M,I178,TRUE,_xll.ohTrigger(RecalcTrigger,Trigger6M)),NA())</f>
        <v>8.0817819476408648E-3</v>
      </c>
      <c r="Q178" s="182">
        <f>IFERROR(_xll.qlIndexFixing(ONIndex1Y,I178,TRUE,_xll.ohTrigger(RecalcTrigger,Trigger1Y)),NA())</f>
        <v>1.0235126121700411E-2</v>
      </c>
    </row>
    <row r="179" spans="2:17" x14ac:dyDescent="0.2">
      <c r="B179" s="39" t="s">
        <v>17</v>
      </c>
      <c r="D179" s="42">
        <f>_xll.qlCalendarAdvance(Calendar,$D178,B179,"f",FALSE)</f>
        <v>42530</v>
      </c>
      <c r="E179" s="176">
        <f>_xll.qlInterestRateIndexValueDate(IndexON,D179)</f>
        <v>42530</v>
      </c>
      <c r="F179" s="192">
        <f>IFERROR(_xll.qlIndexFixing(IndexON,D179,TRUE,_xll.ohTrigger(RecalcTrigger,TriggerON)),NA())</f>
        <v>5.5721933199515128E-3</v>
      </c>
      <c r="H179" s="42">
        <f>_xll.qlCalendarAdvance(Calendar,$H178,B179,"f",FALSE)</f>
        <v>42530</v>
      </c>
      <c r="I179" s="176">
        <f>_xll.qlInterestRateIndexValueDate(Index1M,$H179)</f>
        <v>42530</v>
      </c>
      <c r="J179" s="181">
        <f>IFERROR(_xll.qlIndexFixing(Index1M,$H179,TRUE,_xll.ohTrigger(RecalcTrigger,Trigger1M)),NA())</f>
        <v>6.1003088741953815E-3</v>
      </c>
      <c r="K179" s="44">
        <f>IFERROR(_xll.qlIndexFixing(Index3M,H179,TRUE,_xll.ohTrigger(RecalcTrigger,Trigger3M)),NA())</f>
        <v>7.1763767059476249E-3</v>
      </c>
      <c r="L179" s="44">
        <f>IFERROR(_xll.qlIndexFixing(Index6M,$H179,TRUE,_xll.ohTrigger(RecalcTrigger,Trigger6M)),NA())</f>
        <v>8.7795306565090596E-3</v>
      </c>
      <c r="M179" s="182">
        <f>IFERROR(_xll.qlIndexFixing(Index1Y,$H179,TRUE,_xll.ohTrigger(RecalcTrigger,Trigger1Y)),NA())</f>
        <v>1.1930185695631756E-2</v>
      </c>
      <c r="N179" s="181">
        <f>IFERROR(_xll.qlIndexFixing(ONIndex1M,I179,TRUE,_xll.ohTrigger(RecalcTrigger,Trigger1M)),NA())</f>
        <v>5.9059892376545076E-3</v>
      </c>
      <c r="O179" s="44">
        <f>IFERROR(_xll.qlIndexFixing(ONIndex3M,I179,TRUE,_xll.ohTrigger(RecalcTrigger,Trigger3M)),NA())</f>
        <v>6.812428960963901E-3</v>
      </c>
      <c r="P179" s="44">
        <f>IFERROR(_xll.qlIndexFixing(ONIndex6M,I179,TRUE,_xll.ohTrigger(RecalcTrigger,Trigger6M)),NA())</f>
        <v>8.0814903876980093E-3</v>
      </c>
      <c r="Q179" s="182">
        <f>IFERROR(_xll.qlIndexFixing(ONIndex1Y,I179,TRUE,_xll.ohTrigger(RecalcTrigger,Trigger1Y)),NA())</f>
        <v>1.0232764711877174E-2</v>
      </c>
    </row>
    <row r="180" spans="2:17" x14ac:dyDescent="0.2">
      <c r="B180" s="39" t="s">
        <v>17</v>
      </c>
      <c r="D180" s="42">
        <f>_xll.qlCalendarAdvance(Calendar,$D179,B180,"f",FALSE)</f>
        <v>42531</v>
      </c>
      <c r="E180" s="176">
        <f>_xll.qlInterestRateIndexValueDate(IndexON,D180)</f>
        <v>42531</v>
      </c>
      <c r="F180" s="192">
        <f>IFERROR(_xll.qlIndexFixing(IndexON,D180,TRUE,_xll.ohTrigger(RecalcTrigger,TriggerON)),NA())</f>
        <v>5.5766800185260337E-3</v>
      </c>
      <c r="H180" s="42">
        <f>_xll.qlCalendarAdvance(Calendar,$H179,B180,"f",FALSE)</f>
        <v>42531</v>
      </c>
      <c r="I180" s="176">
        <f>_xll.qlInterestRateIndexValueDate(Index1M,$H180)</f>
        <v>42531</v>
      </c>
      <c r="J180" s="181">
        <f>IFERROR(_xll.qlIndexFixing(Index1M,$H180,TRUE,_xll.ohTrigger(RecalcTrigger,Trigger1M)),NA())</f>
        <v>6.1064784419081588E-3</v>
      </c>
      <c r="K180" s="44">
        <f>IFERROR(_xll.qlIndexFixing(Index3M,H180,TRUE,_xll.ohTrigger(RecalcTrigger,Trigger3M)),NA())</f>
        <v>7.1934808931164934E-3</v>
      </c>
      <c r="L180" s="44">
        <f>IFERROR(_xll.qlIndexFixing(Index6M,$H180,TRUE,_xll.ohTrigger(RecalcTrigger,Trigger6M)),NA())</f>
        <v>8.805028092191582E-3</v>
      </c>
      <c r="M180" s="182">
        <f>IFERROR(_xll.qlIndexFixing(Index1Y,$H180,TRUE,_xll.ohTrigger(RecalcTrigger,Trigger1Y)),NA())</f>
        <v>1.1962831913748235E-2</v>
      </c>
      <c r="N180" s="181">
        <f>IFERROR(_xll.qlIndexFixing(ONIndex1M,I180,TRUE,_xll.ohTrigger(RecalcTrigger,Trigger1M)),NA())</f>
        <v>5.921156449498385E-3</v>
      </c>
      <c r="O180" s="44">
        <f>IFERROR(_xll.qlIndexFixing(ONIndex3M,I180,TRUE,_xll.ohTrigger(RecalcTrigger,Trigger3M)),NA())</f>
        <v>6.8269673633514225E-3</v>
      </c>
      <c r="P180" s="44">
        <f>IFERROR(_xll.qlIndexFixing(ONIndex6M,I180,TRUE,_xll.ohTrigger(RecalcTrigger,Trigger6M)),NA())</f>
        <v>8.0813531120208885E-3</v>
      </c>
      <c r="Q180" s="182">
        <f>IFERROR(_xll.qlIndexFixing(ONIndex1Y,I180,TRUE,_xll.ohTrigger(RecalcTrigger,Trigger1Y)),NA())</f>
        <v>1.0226790292382123E-2</v>
      </c>
    </row>
    <row r="181" spans="2:17" x14ac:dyDescent="0.2">
      <c r="B181" s="39" t="s">
        <v>17</v>
      </c>
      <c r="D181" s="42">
        <f>_xll.qlCalendarAdvance(Calendar,$D180,B181,"f",FALSE)</f>
        <v>42534</v>
      </c>
      <c r="E181" s="176">
        <f>_xll.qlInterestRateIndexValueDate(IndexON,D181)</f>
        <v>42534</v>
      </c>
      <c r="F181" s="192">
        <f>IFERROR(_xll.qlIndexFixing(IndexON,D181,TRUE,_xll.ohTrigger(RecalcTrigger,TriggerON)),NA())</f>
        <v>5.5784856715790365E-3</v>
      </c>
      <c r="H181" s="42">
        <f>_xll.qlCalendarAdvance(Calendar,$H180,B181,"f",FALSE)</f>
        <v>42534</v>
      </c>
      <c r="I181" s="176">
        <f>_xll.qlInterestRateIndexValueDate(Index1M,$H181)</f>
        <v>42534</v>
      </c>
      <c r="J181" s="181">
        <f>IFERROR(_xll.qlIndexFixing(Index1M,$H181,TRUE,_xll.ohTrigger(RecalcTrigger,Trigger1M)),NA())</f>
        <v>6.1402017048482662E-3</v>
      </c>
      <c r="K181" s="44">
        <f>IFERROR(_xll.qlIndexFixing(Index3M,H181,TRUE,_xll.ohTrigger(RecalcTrigger,Trigger3M)),NA())</f>
        <v>7.2096029343333909E-3</v>
      </c>
      <c r="L181" s="44">
        <f>IFERROR(_xll.qlIndexFixing(Index6M,$H181,TRUE,_xll.ohTrigger(RecalcTrigger,Trigger6M)),NA())</f>
        <v>8.8235900464354398E-3</v>
      </c>
      <c r="M181" s="182">
        <f>IFERROR(_xll.qlIndexFixing(Index1Y,$H181,TRUE,_xll.ohTrigger(RecalcTrigger,Trigger1Y)),NA())</f>
        <v>1.1985433724725603E-2</v>
      </c>
      <c r="N181" s="181">
        <f>IFERROR(_xll.qlIndexFixing(ONIndex1M,I181,TRUE,_xll.ohTrigger(RecalcTrigger,Trigger1M)),NA())</f>
        <v>5.9381600042984761E-3</v>
      </c>
      <c r="O181" s="44">
        <f>IFERROR(_xll.qlIndexFixing(ONIndex3M,I181,TRUE,_xll.ohTrigger(RecalcTrigger,Trigger3M)),NA())</f>
        <v>6.8412632930159312E-3</v>
      </c>
      <c r="P181" s="44">
        <f>IFERROR(_xll.qlIndexFixing(ONIndex6M,I181,TRUE,_xll.ohTrigger(RecalcTrigger,Trigger6M)),NA())</f>
        <v>8.0811249200307689E-3</v>
      </c>
      <c r="Q181" s="182">
        <f>IFERROR(_xll.qlIndexFixing(ONIndex1Y,I181,TRUE,_xll.ohTrigger(RecalcTrigger,Trigger1Y)),NA())</f>
        <v>1.0218704692132041E-2</v>
      </c>
    </row>
    <row r="182" spans="2:17" x14ac:dyDescent="0.2">
      <c r="B182" s="39" t="s">
        <v>17</v>
      </c>
      <c r="D182" s="42">
        <f>_xll.qlCalendarAdvance(Calendar,$D181,B182,"f",FALSE)</f>
        <v>42535</v>
      </c>
      <c r="E182" s="176">
        <f>_xll.qlInterestRateIndexValueDate(IndexON,D182)</f>
        <v>42535</v>
      </c>
      <c r="F182" s="192">
        <f>IFERROR(_xll.qlIndexFixing(IndexON,D182,TRUE,_xll.ohTrigger(RecalcTrigger,TriggerON)),NA())</f>
        <v>5.5781757775086316E-3</v>
      </c>
      <c r="H182" s="42">
        <f>_xll.qlCalendarAdvance(Calendar,$H181,B182,"f",FALSE)</f>
        <v>42535</v>
      </c>
      <c r="I182" s="176">
        <f>_xll.qlInterestRateIndexValueDate(Index1M,$H182)</f>
        <v>42535</v>
      </c>
      <c r="J182" s="181">
        <f>IFERROR(_xll.qlIndexFixing(Index1M,$H182,TRUE,_xll.ohTrigger(RecalcTrigger,Trigger1M)),NA())</f>
        <v>6.1538845980188368E-3</v>
      </c>
      <c r="K182" s="44">
        <f>IFERROR(_xll.qlIndexFixing(Index3M,H182,TRUE,_xll.ohTrigger(RecalcTrigger,Trigger3M)),NA())</f>
        <v>7.2179720390445953E-3</v>
      </c>
      <c r="L182" s="44">
        <f>IFERROR(_xll.qlIndexFixing(Index6M,$H182,TRUE,_xll.ohTrigger(RecalcTrigger,Trigger6M)),NA())</f>
        <v>8.8346460474333019E-3</v>
      </c>
      <c r="M182" s="182">
        <f>IFERROR(_xll.qlIndexFixing(Index1Y,$H182,TRUE,_xll.ohTrigger(RecalcTrigger,Trigger1Y)),NA())</f>
        <v>1.1999171082293536E-2</v>
      </c>
      <c r="N182" s="181">
        <f>IFERROR(_xll.qlIndexFixing(ONIndex1M,I182,TRUE,_xll.ohTrigger(RecalcTrigger,Trigger1M)),NA())</f>
        <v>5.9477240318650537E-3</v>
      </c>
      <c r="O182" s="44">
        <f>IFERROR(_xll.qlIndexFixing(ONIndex3M,I182,TRUE,_xll.ohTrigger(RecalcTrigger,Trigger3M)),NA())</f>
        <v>6.8484815530156506E-3</v>
      </c>
      <c r="P182" s="44">
        <f>IFERROR(_xll.qlIndexFixing(ONIndex6M,I182,TRUE,_xll.ohTrigger(RecalcTrigger,Trigger6M)),NA())</f>
        <v>8.0812337461400041E-3</v>
      </c>
      <c r="Q182" s="182">
        <f>IFERROR(_xll.qlIndexFixing(ONIndex1Y,I182,TRUE,_xll.ohTrigger(RecalcTrigger,Trigger1Y)),NA())</f>
        <v>1.0214036092204282E-2</v>
      </c>
    </row>
    <row r="183" spans="2:17" x14ac:dyDescent="0.2">
      <c r="B183" s="39" t="s">
        <v>17</v>
      </c>
      <c r="D183" s="42">
        <f>_xll.qlCalendarAdvance(Calendar,$D182,B183,"f",FALSE)</f>
        <v>42536</v>
      </c>
      <c r="E183" s="176">
        <f>_xll.qlInterestRateIndexValueDate(IndexON,D183)</f>
        <v>42536</v>
      </c>
      <c r="F183" s="192">
        <f>IFERROR(_xll.qlIndexFixing(IndexON,D183,TRUE,_xll.ohTrigger(RecalcTrigger,TriggerON)),NA())</f>
        <v>5.5771126907688817E-3</v>
      </c>
      <c r="H183" s="42">
        <f>_xll.qlCalendarAdvance(Calendar,$H182,B183,"f",FALSE)</f>
        <v>42536</v>
      </c>
      <c r="I183" s="176">
        <f>_xll.qlInterestRateIndexValueDate(Index1M,$H183)</f>
        <v>42536</v>
      </c>
      <c r="J183" s="181">
        <f>IFERROR(_xll.qlIndexFixing(Index1M,$H183,TRUE,_xll.ohTrigger(RecalcTrigger,Trigger1M)),NA())</f>
        <v>6.1675039952997137E-3</v>
      </c>
      <c r="K183" s="44">
        <f>IFERROR(_xll.qlIndexFixing(Index3M,H183,TRUE,_xll.ohTrigger(RecalcTrigger,Trigger3M)),NA())</f>
        <v>7.2263666432105817E-3</v>
      </c>
      <c r="L183" s="44">
        <f>IFERROR(_xll.qlIndexFixing(Index6M,$H183,TRUE,_xll.ohTrigger(RecalcTrigger,Trigger6M)),NA())</f>
        <v>8.8457123567346335E-3</v>
      </c>
      <c r="M183" s="182">
        <f>IFERROR(_xll.qlIndexFixing(Index1Y,$H183,TRUE,_xll.ohTrigger(RecalcTrigger,Trigger1Y)),NA())</f>
        <v>1.2012874460075817E-2</v>
      </c>
      <c r="N183" s="181">
        <f>IFERROR(_xll.qlIndexFixing(ONIndex1M,I183,TRUE,_xll.ohTrigger(RecalcTrigger,Trigger1M)),NA())</f>
        <v>5.9578965939721673E-3</v>
      </c>
      <c r="O183" s="44">
        <f>IFERROR(_xll.qlIndexFixing(ONIndex3M,I183,TRUE,_xll.ohTrigger(RecalcTrigger,Trigger3M)),NA())</f>
        <v>6.8557036838667873E-3</v>
      </c>
      <c r="P183" s="44">
        <f>IFERROR(_xll.qlIndexFixing(ONIndex6M,I183,TRUE,_xll.ohTrigger(RecalcTrigger,Trigger6M)),NA())</f>
        <v>8.0814226495407038E-3</v>
      </c>
      <c r="Q183" s="182">
        <f>IFERROR(_xll.qlIndexFixing(ONIndex1Y,I183,TRUE,_xll.ohTrigger(RecalcTrigger,Trigger1Y)),NA())</f>
        <v>1.0208906054223199E-2</v>
      </c>
    </row>
    <row r="184" spans="2:17" x14ac:dyDescent="0.2">
      <c r="B184" s="39" t="s">
        <v>17</v>
      </c>
      <c r="D184" s="42">
        <f>_xll.qlCalendarAdvance(Calendar,$D183,B184,"f",FALSE)</f>
        <v>42537</v>
      </c>
      <c r="E184" s="176">
        <f>_xll.qlInterestRateIndexValueDate(IndexON,D184)</f>
        <v>42537</v>
      </c>
      <c r="F184" s="192">
        <f>IFERROR(_xll.qlIndexFixing(IndexON,D184,TRUE,_xll.ohTrigger(RecalcTrigger,TriggerON)),NA())</f>
        <v>5.5752964112787406E-3</v>
      </c>
      <c r="H184" s="42">
        <f>_xll.qlCalendarAdvance(Calendar,$H183,B184,"f",FALSE)</f>
        <v>42537</v>
      </c>
      <c r="I184" s="176">
        <f>_xll.qlInterestRateIndexValueDate(Index1M,$H184)</f>
        <v>42537</v>
      </c>
      <c r="J184" s="181">
        <f>IFERROR(_xll.qlIndexFixing(Index1M,$H184,TRUE,_xll.ohTrigger(RecalcTrigger,Trigger1M)),NA())</f>
        <v>6.1931540176167824E-3</v>
      </c>
      <c r="K184" s="44">
        <f>IFERROR(_xll.qlIndexFixing(Index3M,H184,TRUE,_xll.ohTrigger(RecalcTrigger,Trigger3M)),NA())</f>
        <v>7.2347870319222143E-3</v>
      </c>
      <c r="L184" s="44">
        <f>IFERROR(_xll.qlIndexFixing(Index6M,$H184,TRUE,_xll.ohTrigger(RecalcTrigger,Trigger6M)),NA())</f>
        <v>8.8567858976693822E-3</v>
      </c>
      <c r="M184" s="182">
        <f>IFERROR(_xll.qlIndexFixing(Index1Y,$H184,TRUE,_xll.ohTrigger(RecalcTrigger,Trigger1Y)),NA())</f>
        <v>1.202654179793039E-2</v>
      </c>
      <c r="N184" s="181">
        <f>IFERROR(_xll.qlIndexFixing(ONIndex1M,I184,TRUE,_xll.ohTrigger(RecalcTrigger,Trigger1M)),NA())</f>
        <v>5.9686776903766781E-3</v>
      </c>
      <c r="O184" s="44">
        <f>IFERROR(_xll.qlIndexFixing(ONIndex3M,I184,TRUE,_xll.ohTrigger(RecalcTrigger,Trigger3M)),NA())</f>
        <v>6.8629333595593423E-3</v>
      </c>
      <c r="P184" s="44">
        <f>IFERROR(_xll.qlIndexFixing(ONIndex6M,I184,TRUE,_xll.ohTrigger(RecalcTrigger,Trigger6M)),NA())</f>
        <v>8.0816916300707753E-3</v>
      </c>
      <c r="Q184" s="182">
        <f>IFERROR(_xll.qlIndexFixing(ONIndex1Y,I184,TRUE,_xll.ohTrigger(RecalcTrigger,Trigger1Y)),NA())</f>
        <v>1.0203314578350886E-2</v>
      </c>
    </row>
    <row r="185" spans="2:17" x14ac:dyDescent="0.2">
      <c r="B185" s="39" t="s">
        <v>17</v>
      </c>
      <c r="D185" s="42">
        <f>_xll.qlCalendarAdvance(Calendar,$D184,B185,"f",FALSE)</f>
        <v>42538</v>
      </c>
      <c r="E185" s="176">
        <f>_xll.qlInterestRateIndexValueDate(IndexON,D185)</f>
        <v>42538</v>
      </c>
      <c r="F185" s="192">
        <f>IFERROR(_xll.qlIndexFixing(IndexON,D185,TRUE,_xll.ohTrigger(RecalcTrigger,TriggerON)),NA())</f>
        <v>5.5692381840940133E-3</v>
      </c>
      <c r="H185" s="42">
        <f>_xll.qlCalendarAdvance(Calendar,$H184,B185,"f",FALSE)</f>
        <v>42538</v>
      </c>
      <c r="I185" s="176">
        <f>_xll.qlInterestRateIndexValueDate(Index1M,$H185)</f>
        <v>42538</v>
      </c>
      <c r="J185" s="181">
        <f>IFERROR(_xll.qlIndexFixing(Index1M,$H185,TRUE,_xll.ohTrigger(RecalcTrigger,Trigger1M)),NA())</f>
        <v>6.2002937988979746E-3</v>
      </c>
      <c r="K185" s="44">
        <f>IFERROR(_xll.qlIndexFixing(Index3M,H185,TRUE,_xll.ohTrigger(RecalcTrigger,Trigger3M)),NA())</f>
        <v>7.252254763246849E-3</v>
      </c>
      <c r="L185" s="44">
        <f>IFERROR(_xll.qlIndexFixing(Index6M,$H185,TRUE,_xll.ohTrigger(RecalcTrigger,Trigger6M)),NA())</f>
        <v>8.8816769817268333E-3</v>
      </c>
      <c r="M185" s="182">
        <f>IFERROR(_xll.qlIndexFixing(Index1Y,$H185,TRUE,_xll.ohTrigger(RecalcTrigger,Trigger1Y)),NA())</f>
        <v>1.2057769398175003E-2</v>
      </c>
      <c r="N185" s="181">
        <f>IFERROR(_xll.qlIndexFixing(ONIndex1M,I185,TRUE,_xll.ohTrigger(RecalcTrigger,Trigger1M)),NA())</f>
        <v>5.9923667086825292E-3</v>
      </c>
      <c r="O185" s="44">
        <f>IFERROR(_xll.qlIndexFixing(ONIndex3M,I185,TRUE,_xll.ohTrigger(RecalcTrigger,Trigger3M)),NA())</f>
        <v>6.8776013360120443E-3</v>
      </c>
      <c r="P185" s="44">
        <f>IFERROR(_xll.qlIndexFixing(ONIndex6M,I185,TRUE,_xll.ohTrigger(RecalcTrigger,Trigger6M)),NA())</f>
        <v>8.0826754938549232E-3</v>
      </c>
      <c r="Q185" s="182">
        <f>IFERROR(_xll.qlIndexFixing(ONIndex1Y,I185,TRUE,_xll.ohTrigger(RecalcTrigger,Trigger1Y)),NA())</f>
        <v>1.0190878018322785E-2</v>
      </c>
    </row>
    <row r="186" spans="2:17" x14ac:dyDescent="0.2">
      <c r="B186" s="39" t="s">
        <v>17</v>
      </c>
      <c r="D186" s="42">
        <f>_xll.qlCalendarAdvance(Calendar,$D185,B186,"f",FALSE)</f>
        <v>42541</v>
      </c>
      <c r="E186" s="176">
        <f>_xll.qlInterestRateIndexValueDate(IndexON,D186)</f>
        <v>42541</v>
      </c>
      <c r="F186" s="192">
        <f>IFERROR(_xll.qlIndexFixing(IndexON,D186,TRUE,_xll.ohTrigger(RecalcTrigger,TriggerON)),NA())</f>
        <v>5.5604993660574031E-3</v>
      </c>
      <c r="H186" s="42">
        <f>_xll.qlCalendarAdvance(Calendar,$H185,B186,"f",FALSE)</f>
        <v>42541</v>
      </c>
      <c r="I186" s="176">
        <f>_xll.qlInterestRateIndexValueDate(Index1M,$H186)</f>
        <v>42541</v>
      </c>
      <c r="J186" s="181">
        <f>IFERROR(_xll.qlIndexFixing(Index1M,$H186,TRUE,_xll.ohTrigger(RecalcTrigger,Trigger1M)),NA())</f>
        <v>6.2330797246335319E-3</v>
      </c>
      <c r="K186" s="44">
        <f>IFERROR(_xll.qlIndexFixing(Index3M,H186,TRUE,_xll.ohTrigger(RecalcTrigger,Trigger3M)),NA())</f>
        <v>7.2687336132172715E-3</v>
      </c>
      <c r="L186" s="44">
        <f>IFERROR(_xll.qlIndexFixing(Index6M,$H186,TRUE,_xll.ohTrigger(RecalcTrigger,Trigger6M)),NA())</f>
        <v>8.901090841963652E-3</v>
      </c>
      <c r="M186" s="182">
        <f>IFERROR(_xll.qlIndexFixing(Index1Y,$H186,TRUE,_xll.ohTrigger(RecalcTrigger,Trigger1Y)),NA())</f>
        <v>1.2080809543485671E-2</v>
      </c>
      <c r="N186" s="181">
        <f>IFERROR(_xll.qlIndexFixing(ONIndex1M,I186,TRUE,_xll.ohTrigger(RecalcTrigger,Trigger1M)),NA())</f>
        <v>6.0178874228589141E-3</v>
      </c>
      <c r="O186" s="44">
        <f>IFERROR(_xll.qlIndexFixing(ONIndex3M,I186,TRUE,_xll.ohTrigger(RecalcTrigger,Trigger3M)),NA())</f>
        <v>6.8920965195518047E-3</v>
      </c>
      <c r="P186" s="44">
        <f>IFERROR(_xll.qlIndexFixing(ONIndex6M,I186,TRUE,_xll.ohTrigger(RecalcTrigger,Trigger6M)),NA())</f>
        <v>8.0835683242141965E-3</v>
      </c>
      <c r="Q186" s="182">
        <f>IFERROR(_xll.qlIndexFixing(ONIndex1Y,I186,TRUE,_xll.ohTrigger(RecalcTrigger,Trigger1Y)),NA())</f>
        <v>1.0176334295625145E-2</v>
      </c>
    </row>
    <row r="187" spans="2:17" x14ac:dyDescent="0.2">
      <c r="B187" s="39" t="s">
        <v>17</v>
      </c>
      <c r="D187" s="42">
        <f>_xll.qlCalendarAdvance(Calendar,$D186,B187,"f",FALSE)</f>
        <v>42542</v>
      </c>
      <c r="E187" s="176">
        <f>_xll.qlInterestRateIndexValueDate(IndexON,D187)</f>
        <v>42542</v>
      </c>
      <c r="F187" s="192">
        <f>IFERROR(_xll.qlIndexFixing(IndexON,D187,TRUE,_xll.ohTrigger(RecalcTrigger,TriggerON)),NA())</f>
        <v>5.5549171230584449E-3</v>
      </c>
      <c r="H187" s="42">
        <f>_xll.qlCalendarAdvance(Calendar,$H186,B187,"f",FALSE)</f>
        <v>42542</v>
      </c>
      <c r="I187" s="176">
        <f>_xll.qlInterestRateIndexValueDate(Index1M,$H187)</f>
        <v>42542</v>
      </c>
      <c r="J187" s="181">
        <f>IFERROR(_xll.qlIndexFixing(Index1M,$H187,TRUE,_xll.ohTrigger(RecalcTrigger,Trigger1M)),NA())</f>
        <v>6.2453768527347044E-3</v>
      </c>
      <c r="K187" s="44">
        <f>IFERROR(_xll.qlIndexFixing(Index3M,H187,TRUE,_xll.ohTrigger(RecalcTrigger,Trigger3M)),NA())</f>
        <v>7.2772879025302713E-3</v>
      </c>
      <c r="L187" s="44">
        <f>IFERROR(_xll.qlIndexFixing(Index6M,$H187,TRUE,_xll.ohTrigger(RecalcTrigger,Trigger6M)),NA())</f>
        <v>8.9121543886364254E-3</v>
      </c>
      <c r="M187" s="182">
        <f>IFERROR(_xll.qlIndexFixing(Index1Y,$H187,TRUE,_xll.ohTrigger(RecalcTrigger,Trigger1Y)),NA())</f>
        <v>1.2094265775837165E-2</v>
      </c>
      <c r="N187" s="181">
        <f>IFERROR(_xll.qlIndexFixing(ONIndex1M,I187,TRUE,_xll.ohTrigger(RecalcTrigger,Trigger1M)),NA())</f>
        <v>6.0317111927765676E-3</v>
      </c>
      <c r="O187" s="44">
        <f>IFERROR(_xll.qlIndexFixing(ONIndex3M,I187,TRUE,_xll.ohTrigger(RecalcTrigger,Trigger3M)),NA())</f>
        <v>6.8994520978860052E-3</v>
      </c>
      <c r="P187" s="44">
        <f>IFERROR(_xll.qlIndexFixing(ONIndex6M,I187,TRUE,_xll.ohTrigger(RecalcTrigger,Trigger6M)),NA())</f>
        <v>8.0842376907963587E-3</v>
      </c>
      <c r="Q187" s="182">
        <f>IFERROR(_xll.qlIndexFixing(ONIndex1Y,I187,TRUE,_xll.ohTrigger(RecalcTrigger,Trigger1Y)),NA())</f>
        <v>1.0168435630296679E-2</v>
      </c>
    </row>
    <row r="188" spans="2:17" x14ac:dyDescent="0.2">
      <c r="B188" s="39" t="s">
        <v>17</v>
      </c>
      <c r="D188" s="42">
        <f>_xll.qlCalendarAdvance(Calendar,$D187,B188,"f",FALSE)</f>
        <v>42543</v>
      </c>
      <c r="E188" s="176">
        <f>_xll.qlInterestRateIndexValueDate(IndexON,D188)</f>
        <v>42543</v>
      </c>
      <c r="F188" s="192">
        <f>IFERROR(_xll.qlIndexFixing(IndexON,D188,TRUE,_xll.ohTrigger(RecalcTrigger,TriggerON)),NA())</f>
        <v>5.5485816873901417E-3</v>
      </c>
      <c r="H188" s="42">
        <f>_xll.qlCalendarAdvance(Calendar,$H187,B188,"f",FALSE)</f>
        <v>42543</v>
      </c>
      <c r="I188" s="176">
        <f>_xll.qlInterestRateIndexValueDate(Index1M,$H188)</f>
        <v>42543</v>
      </c>
      <c r="J188" s="181">
        <f>IFERROR(_xll.qlIndexFixing(Index1M,$H188,TRUE,_xll.ohTrigger(RecalcTrigger,Trigger1M)),NA())</f>
        <v>6.2572967186519763E-3</v>
      </c>
      <c r="K188" s="44">
        <f>IFERROR(_xll.qlIndexFixing(Index3M,H188,TRUE,_xll.ohTrigger(RecalcTrigger,Trigger3M)),NA())</f>
        <v>7.2858697883978786E-3</v>
      </c>
      <c r="L188" s="44">
        <f>IFERROR(_xll.qlIndexFixing(Index6M,$H188,TRUE,_xll.ohTrigger(RecalcTrigger,Trigger6M)),NA())</f>
        <v>8.9232067054944575E-3</v>
      </c>
      <c r="M188" s="182">
        <f>IFERROR(_xll.qlIndexFixing(Index1Y,$H188,TRUE,_xll.ohTrigger(RecalcTrigger,Trigger1Y)),NA())</f>
        <v>1.2107673605179503E-2</v>
      </c>
      <c r="N188" s="181">
        <f>IFERROR(_xll.qlIndexFixing(ONIndex1M,I188,TRUE,_xll.ohTrigger(RecalcTrigger,Trigger1M)),NA())</f>
        <v>6.0461434976399886E-3</v>
      </c>
      <c r="O188" s="44">
        <f>IFERROR(_xll.qlIndexFixing(ONIndex3M,I188,TRUE,_xll.ohTrigger(RecalcTrigger,Trigger3M)),NA())</f>
        <v>6.9068335916599999E-3</v>
      </c>
      <c r="P188" s="44">
        <f>IFERROR(_xll.qlIndexFixing(ONIndex6M,I188,TRUE,_xll.ohTrigger(RecalcTrigger,Trigger6M)),NA())</f>
        <v>8.084987134588939E-3</v>
      </c>
      <c r="Q188" s="182">
        <f>IFERROR(_xll.qlIndexFixing(ONIndex1Y,I188,TRUE,_xll.ohTrigger(RecalcTrigger,Trigger1Y)),NA())</f>
        <v>1.016007552715803E-2</v>
      </c>
    </row>
    <row r="189" spans="2:17" x14ac:dyDescent="0.2">
      <c r="B189" s="39" t="s">
        <v>17</v>
      </c>
      <c r="D189" s="42">
        <f>_xll.qlCalendarAdvance(Calendar,$D188,B189,"f",FALSE)</f>
        <v>42544</v>
      </c>
      <c r="E189" s="176">
        <f>_xll.qlInterestRateIndexValueDate(IndexON,D189)</f>
        <v>42544</v>
      </c>
      <c r="F189" s="192">
        <f>IFERROR(_xll.qlIndexFixing(IndexON,D189,TRUE,_xll.ohTrigger(RecalcTrigger,TriggerON)),NA())</f>
        <v>5.5414930592145861E-3</v>
      </c>
      <c r="H189" s="42">
        <f>_xll.qlCalendarAdvance(Calendar,$H188,B189,"f",FALSE)</f>
        <v>42544</v>
      </c>
      <c r="I189" s="176">
        <f>_xll.qlInterestRateIndexValueDate(Index1M,$H189)</f>
        <v>42544</v>
      </c>
      <c r="J189" s="181">
        <f>IFERROR(_xll.qlIndexFixing(Index1M,$H189,TRUE,_xll.ohTrigger(RecalcTrigger,Trigger1M)),NA())</f>
        <v>6.2767102969616545E-3</v>
      </c>
      <c r="K189" s="44">
        <f>IFERROR(_xll.qlIndexFixing(Index3M,H189,TRUE,_xll.ohTrigger(RecalcTrigger,Trigger3M)),NA())</f>
        <v>7.2944795403042609E-3</v>
      </c>
      <c r="L189" s="44">
        <f>IFERROR(_xll.qlIndexFixing(Index6M,$H189,TRUE,_xll.ohTrigger(RecalcTrigger,Trigger6M)),NA())</f>
        <v>8.9342447153929316E-3</v>
      </c>
      <c r="M189" s="182">
        <f>IFERROR(_xll.qlIndexFixing(Index1Y,$H189,TRUE,_xll.ohTrigger(RecalcTrigger,Trigger1Y)),NA())</f>
        <v>1.2121030970635882E-2</v>
      </c>
      <c r="N189" s="181">
        <f>IFERROR(_xll.qlIndexFixing(ONIndex1M,I189,TRUE,_xll.ohTrigger(RecalcTrigger,Trigger1M)),NA())</f>
        <v>6.0611843373681307E-3</v>
      </c>
      <c r="O189" s="44">
        <f>IFERROR(_xll.qlIndexFixing(ONIndex3M,I189,TRUE,_xll.ohTrigger(RecalcTrigger,Trigger3M)),NA())</f>
        <v>6.9142410007116961E-3</v>
      </c>
      <c r="P189" s="44">
        <f>IFERROR(_xll.qlIndexFixing(ONIndex6M,I189,TRUE,_xll.ohTrigger(RecalcTrigger,Trigger6M)),NA())</f>
        <v>8.0858166555919375E-3</v>
      </c>
      <c r="Q189" s="182">
        <f>IFERROR(_xll.qlIndexFixing(ONIndex1Y,I189,TRUE,_xll.ohTrigger(RecalcTrigger,Trigger1Y)),NA())</f>
        <v>1.0151253986209197E-2</v>
      </c>
    </row>
    <row r="190" spans="2:17" x14ac:dyDescent="0.2">
      <c r="B190" s="39" t="s">
        <v>17</v>
      </c>
      <c r="D190" s="42">
        <f>_xll.qlCalendarAdvance(Calendar,$D189,B190,"f",FALSE)</f>
        <v>42545</v>
      </c>
      <c r="E190" s="176">
        <f>_xll.qlInterestRateIndexValueDate(IndexON,D190)</f>
        <v>42545</v>
      </c>
      <c r="F190" s="192">
        <f>IFERROR(_xll.qlIndexFixing(IndexON,D190,TRUE,_xll.ohTrigger(RecalcTrigger,TriggerON)),NA())</f>
        <v>5.5248887874537198E-3</v>
      </c>
      <c r="H190" s="42">
        <f>_xll.qlCalendarAdvance(Calendar,$H189,B190,"f",FALSE)</f>
        <v>42545</v>
      </c>
      <c r="I190" s="176">
        <f>_xll.qlInterestRateIndexValueDate(Index1M,$H190)</f>
        <v>42545</v>
      </c>
      <c r="J190" s="181">
        <f>IFERROR(_xll.qlIndexFixing(Index1M,$H190,TRUE,_xll.ohTrigger(RecalcTrigger,Trigger1M)),NA())</f>
        <v>6.2835584025950691E-3</v>
      </c>
      <c r="K190" s="44">
        <f>IFERROR(_xll.qlIndexFixing(Index3M,H190,TRUE,_xll.ohTrigger(RecalcTrigger,Trigger3M)),NA())</f>
        <v>7.3123461247967475E-3</v>
      </c>
      <c r="L190" s="44">
        <f>IFERROR(_xll.qlIndexFixing(Index6M,$H190,TRUE,_xll.ohTrigger(RecalcTrigger,Trigger6M)),NA())</f>
        <v>8.9706290616948965E-3</v>
      </c>
      <c r="M190" s="182">
        <f>IFERROR(_xll.qlIndexFixing(Index1Y,$H190,TRUE,_xll.ohTrigger(RecalcTrigger,Trigger1Y)),NA())</f>
        <v>1.2150424014716006E-2</v>
      </c>
      <c r="N190" s="181">
        <f>IFERROR(_xll.qlIndexFixing(ONIndex1M,I190,TRUE,_xll.ohTrigger(RecalcTrigger,Trigger1M)),NA())</f>
        <v>6.0933961887221786E-3</v>
      </c>
      <c r="O190" s="44">
        <f>IFERROR(_xll.qlIndexFixing(ONIndex3M,I190,TRUE,_xll.ohTrigger(RecalcTrigger,Trigger3M)),NA())</f>
        <v>6.9292737468070378E-3</v>
      </c>
      <c r="P190" s="44">
        <f>IFERROR(_xll.qlIndexFixing(ONIndex6M,I190,TRUE,_xll.ohTrigger(RecalcTrigger,Trigger6M)),NA())</f>
        <v>8.0879218327356561E-3</v>
      </c>
      <c r="Q190" s="182">
        <f>IFERROR(_xll.qlIndexFixing(ONIndex1Y,I190,TRUE,_xll.ohTrigger(RecalcTrigger,Trigger1Y)),NA())</f>
        <v>1.0132354038426829E-2</v>
      </c>
    </row>
    <row r="191" spans="2:17" x14ac:dyDescent="0.2">
      <c r="B191" s="39" t="s">
        <v>17</v>
      </c>
      <c r="D191" s="42">
        <f>_xll.qlCalendarAdvance(Calendar,$D190,B191,"f",FALSE)</f>
        <v>42548</v>
      </c>
      <c r="E191" s="176">
        <f>_xll.qlInterestRateIndexValueDate(IndexON,D191)</f>
        <v>42548</v>
      </c>
      <c r="F191" s="192">
        <f>IFERROR(_xll.qlIndexFixing(IndexON,D191,TRUE,_xll.ohTrigger(RecalcTrigger,TriggerON)),NA())</f>
        <v>5.5056066216019328E-3</v>
      </c>
      <c r="H191" s="42">
        <f>_xll.qlCalendarAdvance(Calendar,$H190,B191,"f",FALSE)</f>
        <v>42548</v>
      </c>
      <c r="I191" s="176">
        <f>_xll.qlInterestRateIndexValueDate(Index1M,$H191)</f>
        <v>42548</v>
      </c>
      <c r="J191" s="181">
        <f>IFERROR(_xll.qlIndexFixing(Index1M,$H191,TRUE,_xll.ohTrigger(RecalcTrigger,Trigger1M)),NA())</f>
        <v>6.3096682568556019E-3</v>
      </c>
      <c r="K191" s="44">
        <f>IFERROR(_xll.qlIndexFixing(Index3M,H191,TRUE,_xll.ohTrigger(RecalcTrigger,Trigger3M)),NA())</f>
        <v>7.3292025980960778E-3</v>
      </c>
      <c r="L191" s="44">
        <f>IFERROR(_xll.qlIndexFixing(Index6M,$H191,TRUE,_xll.ohTrigger(RecalcTrigger,Trigger6M)),NA())</f>
        <v>8.9844237782019942E-3</v>
      </c>
      <c r="M191" s="182">
        <f>IFERROR(_xll.qlIndexFixing(Index1Y,$H191,TRUE,_xll.ohTrigger(RecalcTrigger,Trigger1Y)),NA())</f>
        <v>1.2173914572531697E-2</v>
      </c>
      <c r="N191" s="181">
        <f>IFERROR(_xll.qlIndexFixing(ONIndex1M,I191,TRUE,_xll.ohTrigger(RecalcTrigger,Trigger1M)),NA())</f>
        <v>6.1274330476024375E-3</v>
      </c>
      <c r="O191" s="44">
        <f>IFERROR(_xll.qlIndexFixing(ONIndex3M,I191,TRUE,_xll.ohTrigger(RecalcTrigger,Trigger3M)),NA())</f>
        <v>6.9441297908301447E-3</v>
      </c>
      <c r="P191" s="44">
        <f>IFERROR(_xll.qlIndexFixing(ONIndex6M,I191,TRUE,_xll.ohTrigger(RecalcTrigger,Trigger6M)),NA())</f>
        <v>8.0899355117081129E-3</v>
      </c>
      <c r="Q191" s="182">
        <f>IFERROR(_xll.qlIndexFixing(ONIndex1Y,I191,TRUE,_xll.ohTrigger(RecalcTrigger,Trigger1Y)),NA())</f>
        <v>1.0111353445608762E-2</v>
      </c>
    </row>
    <row r="192" spans="2:17" x14ac:dyDescent="0.2">
      <c r="B192" s="39" t="s">
        <v>17</v>
      </c>
      <c r="D192" s="42">
        <f>_xll.qlCalendarAdvance(Calendar,$D191,B192,"f",FALSE)</f>
        <v>42549</v>
      </c>
      <c r="E192" s="176">
        <f>_xll.qlInterestRateIndexValueDate(IndexON,D192)</f>
        <v>42549</v>
      </c>
      <c r="F192" s="192">
        <f>IFERROR(_xll.qlIndexFixing(IndexON,D192,TRUE,_xll.ohTrigger(RecalcTrigger,TriggerON)),NA())</f>
        <v>5.4947520313763931E-3</v>
      </c>
      <c r="H192" s="42">
        <f>_xll.qlCalendarAdvance(Calendar,$H191,B192,"f",FALSE)</f>
        <v>42549</v>
      </c>
      <c r="I192" s="176">
        <f>_xll.qlInterestRateIndexValueDate(Index1M,$H192)</f>
        <v>42549</v>
      </c>
      <c r="J192" s="181">
        <f>IFERROR(_xll.qlIndexFixing(Index1M,$H192,TRUE,_xll.ohTrigger(RecalcTrigger,Trigger1M)),NA())</f>
        <v>6.3183832330755418E-3</v>
      </c>
      <c r="K192" s="44">
        <f>IFERROR(_xll.qlIndexFixing(Index3M,H192,TRUE,_xll.ohTrigger(RecalcTrigger,Trigger3M)),NA())</f>
        <v>7.3379557225601872E-3</v>
      </c>
      <c r="L192" s="44">
        <f>IFERROR(_xll.qlIndexFixing(Index6M,$H192,TRUE,_xll.ohTrigger(RecalcTrigger,Trigger6M)),NA())</f>
        <v>8.9891124556783757E-3</v>
      </c>
      <c r="M192" s="182">
        <f>IFERROR(_xll.qlIndexFixing(Index1Y,$H192,TRUE,_xll.ohTrigger(RecalcTrigger,Trigger1Y)),NA())</f>
        <v>1.2186988701890611E-2</v>
      </c>
      <c r="N192" s="181">
        <f>IFERROR(_xll.qlIndexFixing(ONIndex1M,I192,TRUE,_xll.ohTrigger(RecalcTrigger,Trigger1M)),NA())</f>
        <v>6.145516563356157E-3</v>
      </c>
      <c r="O192" s="44">
        <f>IFERROR(_xll.qlIndexFixing(ONIndex3M,I192,TRUE,_xll.ohTrigger(RecalcTrigger,Trigger3M)),NA())</f>
        <v>6.9516667768376728E-3</v>
      </c>
      <c r="P192" s="44">
        <f>IFERROR(_xll.qlIndexFixing(ONIndex6M,I192,TRUE,_xll.ohTrigger(RecalcTrigger,Trigger6M)),NA())</f>
        <v>8.0911654186821558E-3</v>
      </c>
      <c r="Q192" s="182">
        <f>IFERROR(_xll.qlIndexFixing(ONIndex1Y,I192,TRUE,_xll.ohTrigger(RecalcTrigger,Trigger1Y)),NA())</f>
        <v>1.0100224716338424E-2</v>
      </c>
    </row>
    <row r="193" spans="2:17" x14ac:dyDescent="0.2">
      <c r="B193" s="39" t="s">
        <v>17</v>
      </c>
      <c r="D193" s="42">
        <f>_xll.qlCalendarAdvance(Calendar,$D192,B193,"f",FALSE)</f>
        <v>42550</v>
      </c>
      <c r="E193" s="176">
        <f>_xll.qlInterestRateIndexValueDate(IndexON,D193)</f>
        <v>42550</v>
      </c>
      <c r="F193" s="192">
        <f>IFERROR(_xll.qlIndexFixing(IndexON,D193,TRUE,_xll.ohTrigger(RecalcTrigger,TriggerON)),NA())</f>
        <v>5.483529870818904E-3</v>
      </c>
      <c r="H193" s="42">
        <f>_xll.qlCalendarAdvance(Calendar,$H192,B193,"f",FALSE)</f>
        <v>42550</v>
      </c>
      <c r="I193" s="176">
        <f>_xll.qlInterestRateIndexValueDate(Index1M,$H193)</f>
        <v>42550</v>
      </c>
      <c r="J193" s="181">
        <f>IFERROR(_xll.qlIndexFixing(Index1M,$H193,TRUE,_xll.ohTrigger(RecalcTrigger,Trigger1M)),NA())</f>
        <v>6.3264071741391632E-3</v>
      </c>
      <c r="K193" s="44">
        <f>IFERROR(_xll.qlIndexFixing(Index3M,H193,TRUE,_xll.ohTrigger(RecalcTrigger,Trigger3M)),NA())</f>
        <v>7.3467383300279921E-3</v>
      </c>
      <c r="L193" s="44">
        <f>IFERROR(_xll.qlIndexFixing(Index6M,$H193,TRUE,_xll.ohTrigger(RecalcTrigger,Trigger6M)),NA())</f>
        <v>8.9999999999975152E-3</v>
      </c>
      <c r="M193" s="182">
        <f>IFERROR(_xll.qlIndexFixing(Index1Y,$H193,TRUE,_xll.ohTrigger(RecalcTrigger,Trigger1Y)),NA())</f>
        <v>1.2200000000010425E-2</v>
      </c>
      <c r="N193" s="181">
        <f>IFERROR(_xll.qlIndexFixing(ONIndex1M,I193,TRUE,_xll.ohTrigger(RecalcTrigger,Trigger1M)),NA())</f>
        <v>6.1639846095917772E-3</v>
      </c>
      <c r="O193" s="44">
        <f>IFERROR(_xll.qlIndexFixing(ONIndex3M,I193,TRUE,_xll.ohTrigger(RecalcTrigger,Trigger3M)),NA())</f>
        <v>6.9592296781229024E-3</v>
      </c>
      <c r="P193" s="44">
        <f>IFERROR(_xll.qlIndexFixing(ONIndex6M,I193,TRUE,_xll.ohTrigger(RecalcTrigger,Trigger6M)),NA())</f>
        <v>8.0925576148360712E-3</v>
      </c>
      <c r="Q193" s="182">
        <f>IFERROR(_xll.qlIndexFixing(ONIndex1Y,I193,TRUE,_xll.ohTrigger(RecalcTrigger,Trigger1Y)),NA())</f>
        <v>1.0088792576457006E-2</v>
      </c>
    </row>
    <row r="194" spans="2:17" x14ac:dyDescent="0.2">
      <c r="B194" s="39" t="s">
        <v>17</v>
      </c>
      <c r="D194" s="42">
        <f>_xll.qlCalendarAdvance(Calendar,$D193,B194,"f",FALSE)</f>
        <v>42551</v>
      </c>
      <c r="E194" s="176">
        <f>_xll.qlInterestRateIndexValueDate(IndexON,D194)</f>
        <v>42551</v>
      </c>
      <c r="F194" s="192">
        <f>IFERROR(_xll.qlIndexFixing(IndexON,D194,TRUE,_xll.ohTrigger(RecalcTrigger,TriggerON)),NA())</f>
        <v>5.4734826278202142E-3</v>
      </c>
      <c r="H194" s="42">
        <f>_xll.qlCalendarAdvance(Calendar,$H193,B194,"f",FALSE)</f>
        <v>42551</v>
      </c>
      <c r="I194" s="176">
        <f>_xll.qlInterestRateIndexValueDate(Index1M,$H194)</f>
        <v>42551</v>
      </c>
      <c r="J194" s="181">
        <f>IFERROR(_xll.qlIndexFixing(Index1M,$H194,TRUE,_xll.ohTrigger(RecalcTrigger,Trigger1M)),NA())</f>
        <v>6.3319010214297599E-3</v>
      </c>
      <c r="K194" s="44">
        <f>IFERROR(_xll.qlIndexFixing(Index3M,H194,TRUE,_xll.ohTrigger(RecalcTrigger,Trigger3M)),NA())</f>
        <v>7.3555506900056852E-3</v>
      </c>
      <c r="L194" s="44">
        <f>IFERROR(_xll.qlIndexFixing(Index6M,$H194,TRUE,_xll.ohTrigger(RecalcTrigger,Trigger6M)),NA())</f>
        <v>9.010851934987461E-3</v>
      </c>
      <c r="M194" s="182">
        <f>IFERROR(_xll.qlIndexFixing(Index1Y,$H194,TRUE,_xll.ohTrigger(RecalcTrigger,Trigger1Y)),NA())</f>
        <v>1.2212946769375232E-2</v>
      </c>
      <c r="N194" s="181">
        <f>IFERROR(_xll.qlIndexFixing(ONIndex1M,I194,TRUE,_xll.ohTrigger(RecalcTrigger,Trigger1M)),NA())</f>
        <v>6.181941166832905E-3</v>
      </c>
      <c r="O194" s="44">
        <f>IFERROR(_xll.qlIndexFixing(ONIndex3M,I194,TRUE,_xll.ohTrigger(RecalcTrigger,Trigger3M)),NA())</f>
        <v>6.9668184948479261E-3</v>
      </c>
      <c r="P194" s="44">
        <f>IFERROR(_xll.qlIndexFixing(ONIndex6M,I194,TRUE,_xll.ohTrigger(RecalcTrigger,Trigger6M)),NA())</f>
        <v>8.0944409475613988E-3</v>
      </c>
      <c r="Q194" s="182">
        <f>IFERROR(_xll.qlIndexFixing(ONIndex1Y,I194,TRUE,_xll.ohTrigger(RecalcTrigger,Trigger1Y)),NA())</f>
        <v>1.0077689133626277E-2</v>
      </c>
    </row>
    <row r="195" spans="2:17" x14ac:dyDescent="0.2">
      <c r="B195" s="39" t="s">
        <v>17</v>
      </c>
      <c r="D195" s="42">
        <f>_xll.qlCalendarAdvance(Calendar,$D194,B195,"f",FALSE)</f>
        <v>42552</v>
      </c>
      <c r="E195" s="176">
        <f>_xll.qlInterestRateIndexValueDate(IndexON,D195)</f>
        <v>42552</v>
      </c>
      <c r="F195" s="192">
        <f>IFERROR(_xll.qlIndexFixing(IndexON,D195,TRUE,_xll.ohTrigger(RecalcTrigger,TriggerON)),NA())</f>
        <v>5.4586715741004417E-3</v>
      </c>
      <c r="H195" s="42">
        <f>_xll.qlCalendarAdvance(Calendar,$H194,B195,"f",FALSE)</f>
        <v>42552</v>
      </c>
      <c r="I195" s="176">
        <f>_xll.qlInterestRateIndexValueDate(Index1M,$H195)</f>
        <v>42552</v>
      </c>
      <c r="J195" s="181">
        <f>IFERROR(_xll.qlIndexFixing(Index1M,$H195,TRUE,_xll.ohTrigger(RecalcTrigger,Trigger1M)),NA())</f>
        <v>6.3416497505020342E-3</v>
      </c>
      <c r="K195" s="44">
        <f>IFERROR(_xll.qlIndexFixing(Index3M,H195,TRUE,_xll.ohTrigger(RecalcTrigger,Trigger3M)),NA())</f>
        <v>7.3738527229752909E-3</v>
      </c>
      <c r="L195" s="44">
        <f>IFERROR(_xll.qlIndexFixing(Index6M,$H195,TRUE,_xll.ohTrigger(RecalcTrigger,Trigger6M)),NA())</f>
        <v>9.0390812810357355E-3</v>
      </c>
      <c r="M195" s="182">
        <f>IFERROR(_xll.qlIndexFixing(Index1Y,$H195,TRUE,_xll.ohTrigger(RecalcTrigger,Trigger1Y)),NA())</f>
        <v>1.2240140214522532E-2</v>
      </c>
      <c r="N195" s="181">
        <f>IFERROR(_xll.qlIndexFixing(ONIndex1M,I195,TRUE,_xll.ohTrigger(RecalcTrigger,Trigger1M)),NA())</f>
        <v>6.2155084734953165E-3</v>
      </c>
      <c r="O195" s="44">
        <f>IFERROR(_xll.qlIndexFixing(ONIndex3M,I195,TRUE,_xll.ohTrigger(RecalcTrigger,Trigger3M)),NA())</f>
        <v>6.9822160738290213E-3</v>
      </c>
      <c r="P195" s="44">
        <f>IFERROR(_xll.qlIndexFixing(ONIndex6M,I195,TRUE,_xll.ohTrigger(RecalcTrigger,Trigger6M)),NA())</f>
        <v>8.1002985346282745E-3</v>
      </c>
      <c r="Q195" s="182">
        <f>IFERROR(_xll.qlIndexFixing(ONIndex1Y,I195,TRUE,_xll.ohTrigger(RecalcTrigger,Trigger1Y)),NA())</f>
        <v>1.0057381773656006E-2</v>
      </c>
    </row>
    <row r="196" spans="2:17" x14ac:dyDescent="0.2">
      <c r="B196" s="39" t="s">
        <v>17</v>
      </c>
      <c r="D196" s="42">
        <f>_xll.qlCalendarAdvance(Calendar,$D195,B196,"f",FALSE)</f>
        <v>42555</v>
      </c>
      <c r="E196" s="176">
        <f>_xll.qlInterestRateIndexValueDate(IndexON,D196)</f>
        <v>42555</v>
      </c>
      <c r="F196" s="192">
        <f>IFERROR(_xll.qlIndexFixing(IndexON,D196,TRUE,_xll.ohTrigger(RecalcTrigger,TriggerON)),NA())</f>
        <v>5.448899050491951E-3</v>
      </c>
      <c r="H196" s="42">
        <f>_xll.qlCalendarAdvance(Calendar,$H195,B196,"f",FALSE)</f>
        <v>42555</v>
      </c>
      <c r="I196" s="176">
        <f>_xll.qlInterestRateIndexValueDate(Index1M,$H196)</f>
        <v>42555</v>
      </c>
      <c r="J196" s="181">
        <f>IFERROR(_xll.qlIndexFixing(Index1M,$H196,TRUE,_xll.ohTrigger(RecalcTrigger,Trigger1M)),NA())</f>
        <v>6.3572008940979766E-3</v>
      </c>
      <c r="K196" s="44">
        <f>IFERROR(_xll.qlIndexFixing(Index3M,H196,TRUE,_xll.ohTrigger(RecalcTrigger,Trigger3M)),NA())</f>
        <v>7.3911030452281689E-3</v>
      </c>
      <c r="L196" s="44">
        <f>IFERROR(_xll.qlIndexFixing(Index6M,$H196,TRUE,_xll.ohTrigger(RecalcTrigger,Trigger6M)),NA())</f>
        <v>9.0595166654171156E-3</v>
      </c>
      <c r="M196" s="182">
        <f>IFERROR(_xll.qlIndexFixing(Index1Y,$H196,TRUE,_xll.ohTrigger(RecalcTrigger,Trigger1Y)),NA())</f>
        <v>1.2264087372274135E-2</v>
      </c>
      <c r="N196" s="181">
        <f>IFERROR(_xll.qlIndexFixing(ONIndex1M,I196,TRUE,_xll.ohTrigger(RecalcTrigger,Trigger1M)),NA())</f>
        <v>6.2464124539196586E-3</v>
      </c>
      <c r="O196" s="44">
        <f>IFERROR(_xll.qlIndexFixing(ONIndex3M,I196,TRUE,_xll.ohTrigger(RecalcTrigger,Trigger3M)),NA())</f>
        <v>6.997432915416546E-3</v>
      </c>
      <c r="P196" s="44">
        <f>IFERROR(_xll.qlIndexFixing(ONIndex6M,I196,TRUE,_xll.ohTrigger(RecalcTrigger,Trigger6M)),NA())</f>
        <v>8.1077077633040506E-3</v>
      </c>
      <c r="Q196" s="182">
        <f>IFERROR(_xll.qlIndexFixing(ONIndex1Y,I196,TRUE,_xll.ohTrigger(RecalcTrigger,Trigger1Y)),NA())</f>
        <v>1.0038142600262701E-2</v>
      </c>
    </row>
    <row r="197" spans="2:17" x14ac:dyDescent="0.2">
      <c r="B197" s="39" t="s">
        <v>17</v>
      </c>
      <c r="D197" s="42">
        <f>_xll.qlCalendarAdvance(Calendar,$D196,B197,"f",FALSE)</f>
        <v>42556</v>
      </c>
      <c r="E197" s="176">
        <f>_xll.qlInterestRateIndexValueDate(IndexON,D197)</f>
        <v>42556</v>
      </c>
      <c r="F197" s="192">
        <f>IFERROR(_xll.qlIndexFixing(IndexON,D197,TRUE,_xll.ohTrigger(RecalcTrigger,TriggerON)),NA())</f>
        <v>5.4466545042997083E-3</v>
      </c>
      <c r="H197" s="42">
        <f>_xll.qlCalendarAdvance(Calendar,$H196,B197,"f",FALSE)</f>
        <v>42556</v>
      </c>
      <c r="I197" s="176">
        <f>_xll.qlInterestRateIndexValueDate(Index1M,$H197)</f>
        <v>42556</v>
      </c>
      <c r="J197" s="181">
        <f>IFERROR(_xll.qlIndexFixing(Index1M,$H197,TRUE,_xll.ohTrigger(RecalcTrigger,Trigger1M)),NA())</f>
        <v>6.3613838139997547E-3</v>
      </c>
      <c r="K197" s="44">
        <f>IFERROR(_xll.qlIndexFixing(Index3M,H197,TRUE,_xll.ohTrigger(RecalcTrigger,Trigger3M)),NA())</f>
        <v>7.4000682104389303E-3</v>
      </c>
      <c r="L197" s="44">
        <f>IFERROR(_xll.qlIndexFixing(Index6M,$H197,TRUE,_xll.ohTrigger(RecalcTrigger,Trigger6M)),NA())</f>
        <v>9.0700876008377451E-3</v>
      </c>
      <c r="M197" s="182">
        <f>IFERROR(_xll.qlIndexFixing(Index1Y,$H197,TRUE,_xll.ohTrigger(RecalcTrigger,Trigger1Y)),NA())</f>
        <v>1.2276711517865024E-2</v>
      </c>
      <c r="N197" s="181">
        <f>IFERROR(_xll.qlIndexFixing(ONIndex1M,I197,TRUE,_xll.ohTrigger(RecalcTrigger,Trigger1M)),NA())</f>
        <v>6.26069153973563E-3</v>
      </c>
      <c r="O197" s="44">
        <f>IFERROR(_xll.qlIndexFixing(ONIndex3M,I197,TRUE,_xll.ohTrigger(RecalcTrigger,Trigger3M)),NA())</f>
        <v>7.0051513090163553E-3</v>
      </c>
      <c r="P197" s="44">
        <f>IFERROR(_xll.qlIndexFixing(ONIndex6M,I197,TRUE,_xll.ohTrigger(RecalcTrigger,Trigger6M)),NA())</f>
        <v>8.1124578384905721E-3</v>
      </c>
      <c r="Q197" s="182">
        <f>IFERROR(_xll.qlIndexFixing(ONIndex1Y,I197,TRUE,_xll.ohTrigger(RecalcTrigger,Trigger1Y)),NA())</f>
        <v>1.0029472776330595E-2</v>
      </c>
    </row>
    <row r="198" spans="2:17" x14ac:dyDescent="0.2">
      <c r="B198" s="39" t="s">
        <v>17</v>
      </c>
      <c r="D198" s="42">
        <f>_xll.qlCalendarAdvance(Calendar,$D197,B198,"f",FALSE)</f>
        <v>42557</v>
      </c>
      <c r="E198" s="176">
        <f>_xll.qlInterestRateIndexValueDate(IndexON,D198)</f>
        <v>42557</v>
      </c>
      <c r="F198" s="192">
        <f>IFERROR(_xll.qlIndexFixing(IndexON,D198,TRUE,_xll.ohTrigger(RecalcTrigger,TriggerON)),NA())</f>
        <v>5.445970497274244E-3</v>
      </c>
      <c r="H198" s="42">
        <f>_xll.qlCalendarAdvance(Calendar,$H197,B198,"f",FALSE)</f>
        <v>42557</v>
      </c>
      <c r="I198" s="176">
        <f>_xll.qlInterestRateIndexValueDate(Index1M,$H198)</f>
        <v>42557</v>
      </c>
      <c r="J198" s="181">
        <f>IFERROR(_xll.qlIndexFixing(Index1M,$H198,TRUE,_xll.ohTrigger(RecalcTrigger,Trigger1M)),NA())</f>
        <v>6.3662479345335497E-3</v>
      </c>
      <c r="K198" s="44">
        <f>IFERROR(_xll.qlIndexFixing(Index3M,H198,TRUE,_xll.ohTrigger(RecalcTrigger,Trigger3M)),NA())</f>
        <v>7.4090647452557589E-3</v>
      </c>
      <c r="L198" s="44">
        <f>IFERROR(_xll.qlIndexFixing(Index6M,$H198,TRUE,_xll.ohTrigger(RecalcTrigger,Trigger6M)),NA())</f>
        <v>9.080614589764037E-3</v>
      </c>
      <c r="M198" s="182">
        <f>IFERROR(_xll.qlIndexFixing(Index1Y,$H198,TRUE,_xll.ohTrigger(RecalcTrigger,Trigger1Y)),NA())</f>
        <v>1.228927150686987E-2</v>
      </c>
      <c r="N198" s="181">
        <f>IFERROR(_xll.qlIndexFixing(ONIndex1M,I198,TRUE,_xll.ohTrigger(RecalcTrigger,Trigger1M)),NA())</f>
        <v>6.2742351311206868E-3</v>
      </c>
      <c r="O198" s="44">
        <f>IFERROR(_xll.qlIndexFixing(ONIndex3M,I198,TRUE,_xll.ohTrigger(RecalcTrigger,Trigger3M)),NA())</f>
        <v>7.0128956180559587E-3</v>
      </c>
      <c r="P198" s="44">
        <f>IFERROR(_xll.qlIndexFixing(ONIndex6M,I198,TRUE,_xll.ohTrigger(RecalcTrigger,Trigger6M)),NA())</f>
        <v>8.1177812622990064E-3</v>
      </c>
      <c r="Q198" s="182">
        <f>IFERROR(_xll.qlIndexFixing(ONIndex1Y,I198,TRUE,_xll.ohTrigger(RecalcTrigger,Trigger1Y)),NA())</f>
        <v>1.0021289675999911E-2</v>
      </c>
    </row>
    <row r="199" spans="2:17" x14ac:dyDescent="0.2">
      <c r="B199" s="39" t="s">
        <v>17</v>
      </c>
      <c r="D199" s="42">
        <f>_xll.qlCalendarAdvance(Calendar,$D198,B199,"f",FALSE)</f>
        <v>42558</v>
      </c>
      <c r="E199" s="176">
        <f>_xll.qlInterestRateIndexValueDate(IndexON,D199)</f>
        <v>42558</v>
      </c>
      <c r="F199" s="192">
        <f>IFERROR(_xll.qlIndexFixing(IndexON,D199,TRUE,_xll.ohTrigger(RecalcTrigger,TriggerON)),NA())</f>
        <v>5.4468470294966043E-3</v>
      </c>
      <c r="H199" s="42">
        <f>_xll.qlCalendarAdvance(Calendar,$H198,B199,"f",FALSE)</f>
        <v>42558</v>
      </c>
      <c r="I199" s="176">
        <f>_xll.qlInterestRateIndexValueDate(Index1M,$H199)</f>
        <v>42558</v>
      </c>
      <c r="J199" s="181">
        <f>IFERROR(_xll.qlIndexFixing(Index1M,$H199,TRUE,_xll.ohTrigger(RecalcTrigger,Trigger1M)),NA())</f>
        <v>6.3690138532971133E-3</v>
      </c>
      <c r="K199" s="44">
        <f>IFERROR(_xll.qlIndexFixing(Index3M,H199,TRUE,_xll.ohTrigger(RecalcTrigger,Trigger3M)),NA())</f>
        <v>7.4180929192042286E-3</v>
      </c>
      <c r="L199" s="44">
        <f>IFERROR(_xll.qlIndexFixing(Index6M,$H199,TRUE,_xll.ohTrigger(RecalcTrigger,Trigger6M)),NA())</f>
        <v>9.1017265121462933E-3</v>
      </c>
      <c r="M199" s="182">
        <f>IFERROR(_xll.qlIndexFixing(Index1Y,$H199,TRUE,_xll.ohTrigger(RecalcTrigger,Trigger1Y)),NA())</f>
        <v>1.2301767462054469E-2</v>
      </c>
      <c r="N199" s="181">
        <f>IFERROR(_xll.qlIndexFixing(ONIndex1M,I199,TRUE,_xll.ohTrigger(RecalcTrigger,Trigger1M)),NA())</f>
        <v>6.2870432277506438E-3</v>
      </c>
      <c r="O199" s="44">
        <f>IFERROR(_xll.qlIndexFixing(ONIndex3M,I199,TRUE,_xll.ohTrigger(RecalcTrigger,Trigger3M)),NA())</f>
        <v>7.0206658423732637E-3</v>
      </c>
      <c r="P199" s="44">
        <f>IFERROR(_xll.qlIndexFixing(ONIndex6M,I199,TRUE,_xll.ohTrigger(RecalcTrigger,Trigger6M)),NA())</f>
        <v>8.1236780346483073E-3</v>
      </c>
      <c r="Q199" s="182">
        <f>IFERROR(_xll.qlIndexFixing(ONIndex1Y,I199,TRUE,_xll.ohTrigger(RecalcTrigger,Trigger1Y)),NA())</f>
        <v>1.0013593299351697E-2</v>
      </c>
    </row>
    <row r="200" spans="2:17" x14ac:dyDescent="0.2">
      <c r="B200" s="39" t="s">
        <v>17</v>
      </c>
      <c r="D200" s="42">
        <f>_xll.qlCalendarAdvance(Calendar,$D199,B200,"f",FALSE)</f>
        <v>42559</v>
      </c>
      <c r="E200" s="176">
        <f>_xll.qlInterestRateIndexValueDate(IndexON,D200)</f>
        <v>42559</v>
      </c>
      <c r="F200" s="192">
        <f>IFERROR(_xll.qlIndexFixing(IndexON,D200,TRUE,_xll.ohTrigger(RecalcTrigger,TriggerON)),NA())</f>
        <v>5.4538833817674446E-3</v>
      </c>
      <c r="H200" s="42">
        <f>_xll.qlCalendarAdvance(Calendar,$H199,B200,"f",FALSE)</f>
        <v>42559</v>
      </c>
      <c r="I200" s="176">
        <f>_xll.qlInterestRateIndexValueDate(Index1M,$H200)</f>
        <v>42559</v>
      </c>
      <c r="J200" s="181">
        <f>IFERROR(_xll.qlIndexFixing(Index1M,$H200,TRUE,_xll.ohTrigger(RecalcTrigger,Trigger1M)),NA())</f>
        <v>6.371548318532691E-3</v>
      </c>
      <c r="K200" s="44">
        <f>IFERROR(_xll.qlIndexFixing(Index3M,H200,TRUE,_xll.ohTrigger(RecalcTrigger,Trigger3M)),NA())</f>
        <v>7.4368650382228285E-3</v>
      </c>
      <c r="L200" s="44">
        <f>IFERROR(_xll.qlIndexFixing(Index6M,$H200,TRUE,_xll.ohTrigger(RecalcTrigger,Trigger6M)),NA())</f>
        <v>9.1068105735585894E-3</v>
      </c>
      <c r="M200" s="182">
        <f>IFERROR(_xll.qlIndexFixing(Index1Y,$H200,TRUE,_xll.ohTrigger(RecalcTrigger,Trigger1Y)),NA())</f>
        <v>1.2326816301415298E-2</v>
      </c>
      <c r="N200" s="181">
        <f>IFERROR(_xll.qlIndexFixing(ONIndex1M,I200,TRUE,_xll.ohTrigger(RecalcTrigger,Trigger1M)),NA())</f>
        <v>6.3103168649025774E-3</v>
      </c>
      <c r="O200" s="44">
        <f>IFERROR(_xll.qlIndexFixing(ONIndex3M,I200,TRUE,_xll.ohTrigger(RecalcTrigger,Trigger3M)),NA())</f>
        <v>7.0364283188069834E-3</v>
      </c>
      <c r="P200" s="44">
        <f>IFERROR(_xll.qlIndexFixing(ONIndex6M,I200,TRUE,_xll.ohTrigger(RecalcTrigger,Trigger6M)),NA())</f>
        <v>8.1375641590889884E-3</v>
      </c>
      <c r="Q200" s="182">
        <f>IFERROR(_xll.qlIndexFixing(ONIndex1Y,I200,TRUE,_xll.ohTrigger(RecalcTrigger,Trigger1Y)),NA())</f>
        <v>1.00000969233686E-2</v>
      </c>
    </row>
    <row r="201" spans="2:17" x14ac:dyDescent="0.2">
      <c r="B201" s="39" t="s">
        <v>17</v>
      </c>
      <c r="D201" s="42">
        <f>_xll.qlCalendarAdvance(Calendar,$D200,B201,"f",FALSE)</f>
        <v>42562</v>
      </c>
      <c r="E201" s="176">
        <f>_xll.qlInterestRateIndexValueDate(IndexON,D201)</f>
        <v>42562</v>
      </c>
      <c r="F201" s="192">
        <f>IFERROR(_xll.qlIndexFixing(IndexON,D201,TRUE,_xll.ohTrigger(RecalcTrigger,TriggerON)),NA())</f>
        <v>5.4659585502969676E-3</v>
      </c>
      <c r="H201" s="42">
        <f>_xll.qlCalendarAdvance(Calendar,$H200,B201,"f",FALSE)</f>
        <v>42562</v>
      </c>
      <c r="I201" s="176">
        <f>_xll.qlInterestRateIndexValueDate(Index1M,$H201)</f>
        <v>42562</v>
      </c>
      <c r="J201" s="181">
        <f>IFERROR(_xll.qlIndexFixing(Index1M,$H201,TRUE,_xll.ohTrigger(RecalcTrigger,Trigger1M)),NA())</f>
        <v>6.3790636383830712E-3</v>
      </c>
      <c r="K201" s="44">
        <f>IFERROR(_xll.qlIndexFixing(Index3M,H201,TRUE,_xll.ohTrigger(RecalcTrigger,Trigger3M)),NA())</f>
        <v>7.4545273969625261E-3</v>
      </c>
      <c r="L201" s="44">
        <f>IFERROR(_xll.qlIndexFixing(Index6M,$H201,TRUE,_xll.ohTrigger(RecalcTrigger,Trigger6M)),NA())</f>
        <v>9.1325332222168022E-3</v>
      </c>
      <c r="M201" s="182">
        <f>IFERROR(_xll.qlIndexFixing(Index1Y,$H201,TRUE,_xll.ohTrigger(RecalcTrigger,Trigger1Y)),NA())</f>
        <v>1.2351113400555613E-2</v>
      </c>
      <c r="N201" s="181">
        <f>IFERROR(_xll.qlIndexFixing(ONIndex1M,I201,TRUE,_xll.ohTrigger(RecalcTrigger,Trigger1M)),NA())</f>
        <v>6.3309206667194751E-3</v>
      </c>
      <c r="O201" s="44">
        <f>IFERROR(_xll.qlIndexFixing(ONIndex3M,I201,TRUE,_xll.ohTrigger(RecalcTrigger,Trigger3M)),NA())</f>
        <v>7.05200589371624E-3</v>
      </c>
      <c r="P201" s="44">
        <f>IFERROR(_xll.qlIndexFixing(ONIndex6M,I201,TRUE,_xll.ohTrigger(RecalcTrigger,Trigger6M)),NA())</f>
        <v>8.1529986103456853E-3</v>
      </c>
      <c r="Q201" s="182">
        <f>IFERROR(_xll.qlIndexFixing(ONIndex1Y,I201,TRUE,_xll.ohTrigger(RecalcTrigger,Trigger1Y)),NA())</f>
        <v>9.9876750285299298E-3</v>
      </c>
    </row>
    <row r="202" spans="2:17" x14ac:dyDescent="0.2">
      <c r="B202" s="39" t="s">
        <v>17</v>
      </c>
      <c r="D202" s="42">
        <f>_xll.qlCalendarAdvance(Calendar,$D201,B202,"f",FALSE)</f>
        <v>42563</v>
      </c>
      <c r="E202" s="176">
        <f>_xll.qlInterestRateIndexValueDate(IndexON,D202)</f>
        <v>42563</v>
      </c>
      <c r="F202" s="192">
        <f>IFERROR(_xll.qlIndexFixing(IndexON,D202,TRUE,_xll.ohTrigger(RecalcTrigger,TriggerON)),NA())</f>
        <v>5.4746377789205436E-3</v>
      </c>
      <c r="H202" s="42">
        <f>_xll.qlCalendarAdvance(Calendar,$H201,B202,"f",FALSE)</f>
        <v>42563</v>
      </c>
      <c r="I202" s="176">
        <f>_xll.qlInterestRateIndexValueDate(Index1M,$H202)</f>
        <v>42563</v>
      </c>
      <c r="J202" s="181">
        <f>IFERROR(_xll.qlIndexFixing(Index1M,$H202,TRUE,_xll.ohTrigger(RecalcTrigger,Trigger1M)),NA())</f>
        <v>6.3811860819349489E-3</v>
      </c>
      <c r="K202" s="44">
        <f>IFERROR(_xll.qlIndexFixing(Index3M,H202,TRUE,_xll.ohTrigger(RecalcTrigger,Trigger3M)),NA())</f>
        <v>7.4637178095840586E-3</v>
      </c>
      <c r="L202" s="44">
        <f>IFERROR(_xll.qlIndexFixing(Index6M,$H202,TRUE,_xll.ohTrigger(RecalcTrigger,Trigger6M)),NA())</f>
        <v>9.1427622628914504E-3</v>
      </c>
      <c r="M202" s="182">
        <f>IFERROR(_xll.qlIndexFixing(Index1Y,$H202,TRUE,_xll.ohTrigger(RecalcTrigger,Trigger1Y)),NA())</f>
        <v>1.2363291028770762E-2</v>
      </c>
      <c r="N202" s="181">
        <f>IFERROR(_xll.qlIndexFixing(ONIndex1M,I202,TRUE,_xll.ohTrigger(RecalcTrigger,Trigger1M)),NA())</f>
        <v>6.3400512892497485E-3</v>
      </c>
      <c r="O202" s="44">
        <f>IFERROR(_xll.qlIndexFixing(ONIndex3M,I202,TRUE,_xll.ohTrigger(RecalcTrigger,Trigger3M)),NA())</f>
        <v>7.0599056950704231E-3</v>
      </c>
      <c r="P202" s="44">
        <f>IFERROR(_xll.qlIndexFixing(ONIndex6M,I202,TRUE,_xll.ohTrigger(RecalcTrigger,Trigger6M)),NA())</f>
        <v>8.1617621260476891E-3</v>
      </c>
      <c r="Q202" s="182">
        <f>IFERROR(_xll.qlIndexFixing(ONIndex1Y,I202,TRUE,_xll.ohTrigger(RecalcTrigger,Trigger1Y)),NA())</f>
        <v>9.9824122695646444E-3</v>
      </c>
    </row>
    <row r="203" spans="2:17" x14ac:dyDescent="0.2">
      <c r="B203" s="39" t="s">
        <v>17</v>
      </c>
      <c r="D203" s="42">
        <f>_xll.qlCalendarAdvance(Calendar,$D202,B203,"f",FALSE)</f>
        <v>42564</v>
      </c>
      <c r="E203" s="176">
        <f>_xll.qlInterestRateIndexValueDate(IndexON,D203)</f>
        <v>42564</v>
      </c>
      <c r="F203" s="192">
        <f>IFERROR(_xll.qlIndexFixing(IndexON,D203,TRUE,_xll.ohTrigger(RecalcTrigger,TriggerON)),NA())</f>
        <v>5.484877547035083E-3</v>
      </c>
      <c r="H203" s="42">
        <f>_xll.qlCalendarAdvance(Calendar,$H202,B203,"f",FALSE)</f>
        <v>42564</v>
      </c>
      <c r="I203" s="176">
        <f>_xll.qlInterestRateIndexValueDate(Index1M,$H203)</f>
        <v>42564</v>
      </c>
      <c r="J203" s="181">
        <f>IFERROR(_xll.qlIndexFixing(Index1M,$H203,TRUE,_xll.ohTrigger(RecalcTrigger,Trigger1M)),NA())</f>
        <v>6.3851298518122967E-3</v>
      </c>
      <c r="K203" s="44">
        <f>IFERROR(_xll.qlIndexFixing(Index3M,H203,TRUE,_xll.ohTrigger(RecalcTrigger,Trigger3M)),NA())</f>
        <v>7.4729414785655521E-3</v>
      </c>
      <c r="L203" s="44">
        <f>IFERROR(_xll.qlIndexFixing(Index6M,$H203,TRUE,_xll.ohTrigger(RecalcTrigger,Trigger6M)),NA())</f>
        <v>9.1529359336940674E-3</v>
      </c>
      <c r="M203" s="182">
        <f>IFERROR(_xll.qlIndexFixing(Index1Y,$H203,TRUE,_xll.ohTrigger(RecalcTrigger,Trigger1Y)),NA())</f>
        <v>1.2375405360145253E-2</v>
      </c>
      <c r="N203" s="181">
        <f>IFERROR(_xll.qlIndexFixing(ONIndex1M,I203,TRUE,_xll.ohTrigger(RecalcTrigger,Trigger1M)),NA())</f>
        <v>6.3484464166196908E-3</v>
      </c>
      <c r="O203" s="44">
        <f>IFERROR(_xll.qlIndexFixing(ONIndex3M,I203,TRUE,_xll.ohTrigger(RecalcTrigger,Trigger3M)),NA())</f>
        <v>7.0678314117833541E-3</v>
      </c>
      <c r="P203" s="44">
        <f>IFERROR(_xll.qlIndexFixing(ONIndex6M,I203,TRUE,_xll.ohTrigger(RecalcTrigger,Trigger6M)),NA())</f>
        <v>8.1710989905336984E-3</v>
      </c>
      <c r="Q203" s="182">
        <f>IFERROR(_xll.qlIndexFixing(ONIndex1Y,I203,TRUE,_xll.ohTrigger(RecalcTrigger,Trigger1Y)),NA())</f>
        <v>9.9776362342007818E-3</v>
      </c>
    </row>
    <row r="204" spans="2:17" x14ac:dyDescent="0.2">
      <c r="B204" s="39" t="s">
        <v>17</v>
      </c>
      <c r="D204" s="42">
        <f>_xll.qlCalendarAdvance(Calendar,$D203,B204,"f",FALSE)</f>
        <v>42565</v>
      </c>
      <c r="E204" s="176">
        <f>_xll.qlInterestRateIndexValueDate(IndexON,D204)</f>
        <v>42565</v>
      </c>
      <c r="F204" s="192">
        <f>IFERROR(_xll.qlIndexFixing(IndexON,D204,TRUE,_xll.ohTrigger(RecalcTrigger,TriggerON)),NA())</f>
        <v>5.4966778548026785E-3</v>
      </c>
      <c r="H204" s="42">
        <f>_xll.qlCalendarAdvance(Calendar,$H203,B204,"f",FALSE)</f>
        <v>42565</v>
      </c>
      <c r="I204" s="176">
        <f>_xll.qlInterestRateIndexValueDate(Index1M,$H204)</f>
        <v>42565</v>
      </c>
      <c r="J204" s="181">
        <f>IFERROR(_xll.qlIndexFixing(Index1M,$H204,TRUE,_xll.ohTrigger(RecalcTrigger,Trigger1M)),NA())</f>
        <v>6.3861651345656009E-3</v>
      </c>
      <c r="K204" s="44">
        <f>IFERROR(_xll.qlIndexFixing(Index3M,H204,TRUE,_xll.ohTrigger(RecalcTrigger,Trigger3M)),NA())</f>
        <v>7.4821986734572464E-3</v>
      </c>
      <c r="L204" s="44">
        <f>IFERROR(_xll.qlIndexFixing(Index6M,$H204,TRUE,_xll.ohTrigger(RecalcTrigger,Trigger6M)),NA())</f>
        <v>9.1727979909410947E-3</v>
      </c>
      <c r="M204" s="182">
        <f>IFERROR(_xll.qlIndexFixing(Index1Y,$H204,TRUE,_xll.ohTrigger(RecalcTrigger,Trigger1Y)),NA())</f>
        <v>1.2387456517571449E-2</v>
      </c>
      <c r="N204" s="181">
        <f>IFERROR(_xll.qlIndexFixing(ONIndex1M,I204,TRUE,_xll.ohTrigger(RecalcTrigger,Trigger1M)),NA())</f>
        <v>6.3561060490724408E-3</v>
      </c>
      <c r="O204" s="44">
        <f>IFERROR(_xll.qlIndexFixing(ONIndex3M,I204,TRUE,_xll.ohTrigger(RecalcTrigger,Trigger3M)),NA())</f>
        <v>7.0757830439360792E-3</v>
      </c>
      <c r="P204" s="44">
        <f>IFERROR(_xll.qlIndexFixing(ONIndex6M,I204,TRUE,_xll.ohTrigger(RecalcTrigger,Trigger6M)),NA())</f>
        <v>8.1810092038847593E-3</v>
      </c>
      <c r="Q204" s="182">
        <f>IFERROR(_xll.qlIndexFixing(ONIndex1Y,I204,TRUE,_xll.ohTrigger(RecalcTrigger,Trigger1Y)),NA())</f>
        <v>9.9733469221952031E-3</v>
      </c>
    </row>
    <row r="205" spans="2:17" x14ac:dyDescent="0.2">
      <c r="B205" s="39" t="s">
        <v>17</v>
      </c>
      <c r="D205" s="42">
        <f>_xll.qlCalendarAdvance(Calendar,$D204,B205,"f",FALSE)</f>
        <v>42566</v>
      </c>
      <c r="E205" s="176">
        <f>_xll.qlInterestRateIndexValueDate(IndexON,D205)</f>
        <v>42566</v>
      </c>
      <c r="F205" s="192">
        <f>IFERROR(_xll.qlIndexFixing(IndexON,D205,TRUE,_xll.ohTrigger(RecalcTrigger,TriggerON)),NA())</f>
        <v>5.5255639167236161E-3</v>
      </c>
      <c r="H205" s="42">
        <f>_xll.qlCalendarAdvance(Calendar,$H204,B205,"f",FALSE)</f>
        <v>42566</v>
      </c>
      <c r="I205" s="176">
        <f>_xll.qlInterestRateIndexValueDate(Index1M,$H205)</f>
        <v>42566</v>
      </c>
      <c r="J205" s="181">
        <f>IFERROR(_xll.qlIndexFixing(Index1M,$H205,TRUE,_xll.ohTrigger(RecalcTrigger,Trigger1M)),NA())</f>
        <v>6.3870235589271671E-3</v>
      </c>
      <c r="K205" s="44">
        <f>IFERROR(_xll.qlIndexFixing(Index3M,H205,TRUE,_xll.ohTrigger(RecalcTrigger,Trigger3M)),NA())</f>
        <v>7.5014735585118425E-3</v>
      </c>
      <c r="L205" s="44">
        <f>IFERROR(_xll.qlIndexFixing(Index6M,$H205,TRUE,_xll.ohTrigger(RecalcTrigger,Trigger6M)),NA())</f>
        <v>9.1779532993005938E-3</v>
      </c>
      <c r="M205" s="182">
        <f>IFERROR(_xll.qlIndexFixing(Index1Y,$H205,TRUE,_xll.ohTrigger(RecalcTrigger,Trigger1Y)),NA())</f>
        <v>1.2410527136619349E-2</v>
      </c>
      <c r="N205" s="181">
        <f>IFERROR(_xll.qlIndexFixing(ONIndex1M,I205,TRUE,_xll.ohTrigger(RecalcTrigger,Trigger1M)),NA())</f>
        <v>6.3690847976697702E-3</v>
      </c>
      <c r="O205" s="44">
        <f>IFERROR(_xll.qlIndexFixing(ONIndex3M,I205,TRUE,_xll.ohTrigger(RecalcTrigger,Trigger3M)),NA())</f>
        <v>7.0919104833618487E-3</v>
      </c>
      <c r="P205" s="44">
        <f>IFERROR(_xll.qlIndexFixing(ONIndex6M,I205,TRUE,_xll.ohTrigger(RecalcTrigger,Trigger6M)),NA())</f>
        <v>8.2029251371262824E-3</v>
      </c>
      <c r="Q205" s="182">
        <f>IFERROR(_xll.qlIndexFixing(ONIndex1Y,I205,TRUE,_xll.ohTrigger(RecalcTrigger,Trigger1Y)),NA())</f>
        <v>9.9666628463368507E-3</v>
      </c>
    </row>
    <row r="206" spans="2:17" x14ac:dyDescent="0.2">
      <c r="B206" s="39" t="s">
        <v>17</v>
      </c>
      <c r="D206" s="42">
        <f>_xll.qlCalendarAdvance(Calendar,$D205,B206,"f",FALSE)</f>
        <v>42569</v>
      </c>
      <c r="E206" s="176">
        <f>_xll.qlInterestRateIndexValueDate(IndexON,D206)</f>
        <v>42569</v>
      </c>
      <c r="F206" s="192">
        <f>IFERROR(_xll.qlIndexFixing(IndexON,D206,TRUE,_xll.ohTrigger(RecalcTrigger,TriggerON)),NA())</f>
        <v>5.5594844860507031E-3</v>
      </c>
      <c r="H206" s="42">
        <f>_xll.qlCalendarAdvance(Calendar,$H205,B206,"f",FALSE)</f>
        <v>42569</v>
      </c>
      <c r="I206" s="176">
        <f>_xll.qlInterestRateIndexValueDate(Index1M,$H206)</f>
        <v>42569</v>
      </c>
      <c r="J206" s="181">
        <f>IFERROR(_xll.qlIndexFixing(Index1M,$H206,TRUE,_xll.ohTrigger(RecalcTrigger,Trigger1M)),NA())</f>
        <v>6.39299346048858E-3</v>
      </c>
      <c r="K206" s="44">
        <f>IFERROR(_xll.qlIndexFixing(Index3M,H206,TRUE,_xll.ohTrigger(RecalcTrigger,Trigger3M)),NA())</f>
        <v>7.5195681032330045E-3</v>
      </c>
      <c r="L206" s="44">
        <f>IFERROR(_xll.qlIndexFixing(Index6M,$H206,TRUE,_xll.ohTrigger(RecalcTrigger,Trigger6M)),NA())</f>
        <v>9.2029166176199242E-3</v>
      </c>
      <c r="M206" s="182">
        <f>IFERROR(_xll.qlIndexFixing(Index1Y,$H206,TRUE,_xll.ohTrigger(RecalcTrigger,Trigger1Y)),NA())</f>
        <v>1.2435031866274038E-2</v>
      </c>
      <c r="N206" s="181">
        <f>IFERROR(_xll.qlIndexFixing(ONIndex1M,I206,TRUE,_xll.ohTrigger(RecalcTrigger,Trigger1M)),NA())</f>
        <v>6.3793896268748984E-3</v>
      </c>
      <c r="O206" s="44">
        <f>IFERROR(_xll.qlIndexFixing(ONIndex3M,I206,TRUE,_xll.ohTrigger(RecalcTrigger,Trigger3M)),NA())</f>
        <v>7.1078487263775969E-3</v>
      </c>
      <c r="P206" s="44">
        <f>IFERROR(_xll.qlIndexFixing(ONIndex6M,I206,TRUE,_xll.ohTrigger(RecalcTrigger,Trigger6M)),NA())</f>
        <v>8.2263835464257973E-3</v>
      </c>
      <c r="Q206" s="182">
        <f>IFERROR(_xll.qlIndexFixing(ONIndex1Y,I206,TRUE,_xll.ohTrigger(RecalcTrigger,Trigger1Y)),NA())</f>
        <v>9.961056908728283E-3</v>
      </c>
    </row>
    <row r="207" spans="2:17" x14ac:dyDescent="0.2">
      <c r="B207" s="39" t="s">
        <v>17</v>
      </c>
      <c r="D207" s="42">
        <f>_xll.qlCalendarAdvance(Calendar,$D206,B207,"f",FALSE)</f>
        <v>42570</v>
      </c>
      <c r="E207" s="176">
        <f>_xll.qlInterestRateIndexValueDate(IndexON,D207)</f>
        <v>42570</v>
      </c>
      <c r="F207" s="192">
        <f>IFERROR(_xll.qlIndexFixing(IndexON,D207,TRUE,_xll.ohTrigger(RecalcTrigger,TriggerON)),NA())</f>
        <v>5.5790874948391522E-3</v>
      </c>
      <c r="H207" s="42">
        <f>_xll.qlCalendarAdvance(Calendar,$H206,B207,"f",FALSE)</f>
        <v>42570</v>
      </c>
      <c r="I207" s="176">
        <f>_xll.qlInterestRateIndexValueDate(Index1M,$H207)</f>
        <v>42570</v>
      </c>
      <c r="J207" s="181">
        <f>IFERROR(_xll.qlIndexFixing(Index1M,$H207,TRUE,_xll.ohTrigger(RecalcTrigger,Trigger1M)),NA())</f>
        <v>6.3952189012018322E-3</v>
      </c>
      <c r="K207" s="44">
        <f>IFERROR(_xll.qlIndexFixing(Index3M,H207,TRUE,_xll.ohTrigger(RecalcTrigger,Trigger3M)),NA())</f>
        <v>7.528996971036768E-3</v>
      </c>
      <c r="L207" s="44">
        <f>IFERROR(_xll.qlIndexFixing(Index6M,$H207,TRUE,_xll.ohTrigger(RecalcTrigger,Trigger6M)),NA())</f>
        <v>9.2127237955978106E-3</v>
      </c>
      <c r="M207" s="182">
        <f>IFERROR(_xll.qlIndexFixing(Index1Y,$H207,TRUE,_xll.ohTrigger(RecalcTrigger,Trigger1Y)),NA())</f>
        <v>1.2446768997973034E-2</v>
      </c>
      <c r="N207" s="181">
        <f>IFERROR(_xll.qlIndexFixing(ONIndex1M,I207,TRUE,_xll.ohTrigger(RecalcTrigger,Trigger1M)),NA())</f>
        <v>6.383371783282854E-3</v>
      </c>
      <c r="O207" s="44">
        <f>IFERROR(_xll.qlIndexFixing(ONIndex3M,I207,TRUE,_xll.ohTrigger(RecalcTrigger,Trigger3M)),NA())</f>
        <v>7.1159299355672001E-3</v>
      </c>
      <c r="P207" s="44">
        <f>IFERROR(_xll.qlIndexFixing(ONIndex6M,I207,TRUE,_xll.ohTrigger(RecalcTrigger,Trigger6M)),NA())</f>
        <v>8.2391605045883942E-3</v>
      </c>
      <c r="Q207" s="182">
        <f>IFERROR(_xll.qlIndexFixing(ONIndex1Y,I207,TRUE,_xll.ohTrigger(RecalcTrigger,Trigger1Y)),NA())</f>
        <v>9.959201213838309E-3</v>
      </c>
    </row>
    <row r="208" spans="2:17" x14ac:dyDescent="0.2">
      <c r="B208" s="39" t="s">
        <v>17</v>
      </c>
      <c r="D208" s="42">
        <f>_xll.qlCalendarAdvance(Calendar,$D207,B208,"f",FALSE)</f>
        <v>42571</v>
      </c>
      <c r="E208" s="176">
        <f>_xll.qlInterestRateIndexValueDate(IndexON,D208)</f>
        <v>42571</v>
      </c>
      <c r="F208" s="192">
        <f>IFERROR(_xll.qlIndexFixing(IndexON,D208,TRUE,_xll.ohTrigger(RecalcTrigger,TriggerON)),NA())</f>
        <v>5.6002510445773979E-3</v>
      </c>
      <c r="H208" s="42">
        <f>_xll.qlCalendarAdvance(Calendar,$H207,B208,"f",FALSE)</f>
        <v>42571</v>
      </c>
      <c r="I208" s="176">
        <f>_xll.qlInterestRateIndexValueDate(Index1M,$H208)</f>
        <v>42571</v>
      </c>
      <c r="J208" s="181">
        <f>IFERROR(_xll.qlIndexFixing(Index1M,$H208,TRUE,_xll.ohTrigger(RecalcTrigger,Trigger1M)),NA())</f>
        <v>6.4025036689137459E-3</v>
      </c>
      <c r="K208" s="44">
        <f>IFERROR(_xll.qlIndexFixing(Index3M,H208,TRUE,_xll.ohTrigger(RecalcTrigger,Trigger3M)),NA())</f>
        <v>7.5384609821200011E-3</v>
      </c>
      <c r="L208" s="44">
        <f>IFERROR(_xll.qlIndexFixing(Index6M,$H208,TRUE,_xll.ohTrigger(RecalcTrigger,Trigger6M)),NA())</f>
        <v>9.222464178920432E-3</v>
      </c>
      <c r="M208" s="182">
        <f>IFERROR(_xll.qlIndexFixing(Index1Y,$H208,TRUE,_xll.ohTrigger(RecalcTrigger,Trigger1Y)),NA())</f>
        <v>1.2458443693452281E-2</v>
      </c>
      <c r="N208" s="181">
        <f>IFERROR(_xll.qlIndexFixing(ONIndex1M,I208,TRUE,_xll.ohTrigger(RecalcTrigger,Trigger1M)),NA())</f>
        <v>6.386618444368386E-3</v>
      </c>
      <c r="O208" s="44">
        <f>IFERROR(_xll.qlIndexFixing(ONIndex3M,I208,TRUE,_xll.ohTrigger(RecalcTrigger,Trigger3M)),NA())</f>
        <v>7.1240370601155512E-3</v>
      </c>
      <c r="P208" s="44">
        <f>IFERROR(_xll.qlIndexFixing(ONIndex6M,I208,TRUE,_xll.ohTrigger(RecalcTrigger,Trigger6M)),NA())</f>
        <v>8.2525108120212742E-3</v>
      </c>
      <c r="Q208" s="182">
        <f>IFERROR(_xll.qlIndexFixing(ONIndex1Y,I208,TRUE,_xll.ohTrigger(RecalcTrigger,Trigger1Y)),NA())</f>
        <v>9.9578322423876653E-3</v>
      </c>
    </row>
    <row r="209" spans="2:17" x14ac:dyDescent="0.2">
      <c r="B209" s="39" t="s">
        <v>17</v>
      </c>
      <c r="D209" s="42">
        <f>_xll.qlCalendarAdvance(Calendar,$D208,B209,"f",FALSE)</f>
        <v>42572</v>
      </c>
      <c r="E209" s="176">
        <f>_xll.qlInterestRateIndexValueDate(IndexON,D209)</f>
        <v>42572</v>
      </c>
      <c r="F209" s="192">
        <f>IFERROR(_xll.qlIndexFixing(IndexON,D209,TRUE,_xll.ohTrigger(RecalcTrigger,TriggerON)),NA())</f>
        <v>5.6229751354275326E-3</v>
      </c>
      <c r="H209" s="42">
        <f>_xll.qlCalendarAdvance(Calendar,$H208,B209,"f",FALSE)</f>
        <v>42572</v>
      </c>
      <c r="I209" s="176">
        <f>_xll.qlInterestRateIndexValueDate(Index1M,$H209)</f>
        <v>42572</v>
      </c>
      <c r="J209" s="181">
        <f>IFERROR(_xll.qlIndexFixing(Index1M,$H209,TRUE,_xll.ohTrigger(RecalcTrigger,Trigger1M)),NA())</f>
        <v>6.4028880471023175E-3</v>
      </c>
      <c r="K209" s="44">
        <f>IFERROR(_xll.qlIndexFixing(Index3M,H209,TRUE,_xll.ohTrigger(RecalcTrigger,Trigger3M)),NA())</f>
        <v>7.5479604060549677E-3</v>
      </c>
      <c r="L209" s="44">
        <f>IFERROR(_xll.qlIndexFixing(Index6M,$H209,TRUE,_xll.ohTrigger(RecalcTrigger,Trigger6M)),NA())</f>
        <v>9.2411724809020029E-3</v>
      </c>
      <c r="M209" s="182">
        <f>IFERROR(_xll.qlIndexFixing(Index1Y,$H209,TRUE,_xll.ohTrigger(RecalcTrigger,Trigger1Y)),NA())</f>
        <v>1.247005607572782E-2</v>
      </c>
      <c r="N209" s="181">
        <f>IFERROR(_xll.qlIndexFixing(ONIndex1M,I209,TRUE,_xll.ohTrigger(RecalcTrigger,Trigger1M)),NA())</f>
        <v>6.3891296102125406E-3</v>
      </c>
      <c r="O209" s="44">
        <f>IFERROR(_xll.qlIndexFixing(ONIndex3M,I209,TRUE,_xll.ohTrigger(RecalcTrigger,Trigger3M)),NA())</f>
        <v>7.1321701000226501E-3</v>
      </c>
      <c r="P209" s="44">
        <f>IFERROR(_xll.qlIndexFixing(ONIndex6M,I209,TRUE,_xll.ohTrigger(RecalcTrigger,Trigger6M)),NA())</f>
        <v>8.266434468643391E-3</v>
      </c>
      <c r="Q209" s="182">
        <f>IFERROR(_xll.qlIndexFixing(ONIndex1Y,I209,TRUE,_xll.ohTrigger(RecalcTrigger,Trigger1Y)),NA())</f>
        <v>9.9569499942953055E-3</v>
      </c>
    </row>
    <row r="210" spans="2:17" x14ac:dyDescent="0.2">
      <c r="B210" s="39" t="s">
        <v>17</v>
      </c>
      <c r="D210" s="42">
        <f>_xll.qlCalendarAdvance(Calendar,$D209,B210,"f",FALSE)</f>
        <v>42573</v>
      </c>
      <c r="E210" s="176">
        <f>_xll.qlInterestRateIndexValueDate(IndexON,D210)</f>
        <v>42573</v>
      </c>
      <c r="F210" s="192">
        <f>IFERROR(_xll.qlIndexFixing(IndexON,D210,TRUE,_xll.ohTrigger(RecalcTrigger,TriggerON)),NA())</f>
        <v>5.6737133140731073E-3</v>
      </c>
      <c r="H210" s="42">
        <f>_xll.qlCalendarAdvance(Calendar,$H209,B210,"f",FALSE)</f>
        <v>42573</v>
      </c>
      <c r="I210" s="176">
        <f>_xll.qlInterestRateIndexValueDate(Index1M,$H210)</f>
        <v>42573</v>
      </c>
      <c r="J210" s="181">
        <f>IFERROR(_xll.qlIndexFixing(Index1M,$H210,TRUE,_xll.ohTrigger(RecalcTrigger,Trigger1M)),NA())</f>
        <v>6.403219782714022E-3</v>
      </c>
      <c r="K210" s="44">
        <f>IFERROR(_xll.qlIndexFixing(Index3M,H210,TRUE,_xll.ohTrigger(RecalcTrigger,Trigger3M)),NA())</f>
        <v>7.5677687797202761E-3</v>
      </c>
      <c r="L210" s="44">
        <f>IFERROR(_xll.qlIndexFixing(Index6M,$H210,TRUE,_xll.ohTrigger(RecalcTrigger,Trigger6M)),NA())</f>
        <v>9.2462319285282479E-3</v>
      </c>
      <c r="M210" s="182">
        <f>IFERROR(_xll.qlIndexFixing(Index1Y,$H210,TRUE,_xll.ohTrigger(RecalcTrigger,Trigger1Y)),NA())</f>
        <v>1.2491314685483713E-2</v>
      </c>
      <c r="N210" s="181">
        <f>IFERROR(_xll.qlIndexFixing(ONIndex1M,I210,TRUE,_xll.ohTrigger(RecalcTrigger,Trigger1M)),NA())</f>
        <v>6.3918122196301077E-3</v>
      </c>
      <c r="O210" s="44">
        <f>IFERROR(_xll.qlIndexFixing(ONIndex3M,I210,TRUE,_xll.ohTrigger(RecalcTrigger,Trigger3M)),NA())</f>
        <v>7.1486625692766355E-3</v>
      </c>
      <c r="P210" s="44">
        <f>IFERROR(_xll.qlIndexFixing(ONIndex6M,I210,TRUE,_xll.ohTrigger(RecalcTrigger,Trigger6M)),NA())</f>
        <v>8.2963815139909993E-3</v>
      </c>
      <c r="Q210" s="182">
        <f>IFERROR(_xll.qlIndexFixing(ONIndex1Y,I210,TRUE,_xll.ohTrigger(RecalcTrigger,Trigger1Y)),NA())</f>
        <v>9.9570795229205391E-3</v>
      </c>
    </row>
    <row r="211" spans="2:17" x14ac:dyDescent="0.2">
      <c r="B211" s="39" t="s">
        <v>17</v>
      </c>
      <c r="D211" s="42">
        <f>_xll.qlCalendarAdvance(Calendar,$D210,B211,"f",FALSE)</f>
        <v>42576</v>
      </c>
      <c r="E211" s="176">
        <f>_xll.qlInterestRateIndexValueDate(IndexON,D211)</f>
        <v>42576</v>
      </c>
      <c r="F211" s="192">
        <f>IFERROR(_xll.qlIndexFixing(IndexON,D211,TRUE,_xll.ohTrigger(RecalcTrigger,TriggerON)),NA())</f>
        <v>5.7294769164306647E-3</v>
      </c>
      <c r="H211" s="42">
        <f>_xll.qlCalendarAdvance(Calendar,$H210,B211,"f",FALSE)</f>
        <v>42576</v>
      </c>
      <c r="I211" s="176">
        <f>_xll.qlInterestRateIndexValueDate(Index1M,$H211)</f>
        <v>42576</v>
      </c>
      <c r="J211" s="181">
        <f>IFERROR(_xll.qlIndexFixing(Index1M,$H211,TRUE,_xll.ohTrigger(RecalcTrigger,Trigger1M)),NA())</f>
        <v>6.4141347141675256E-3</v>
      </c>
      <c r="K211" s="44">
        <f>IFERROR(_xll.qlIndexFixing(Index3M,H211,TRUE,_xll.ohTrigger(RecalcTrigger,Trigger3M)),NA())</f>
        <v>7.5863176219151153E-3</v>
      </c>
      <c r="L211" s="44">
        <f>IFERROR(_xll.qlIndexFixing(Index6M,$H211,TRUE,_xll.ohTrigger(RecalcTrigger,Trigger6M)),NA())</f>
        <v>9.2701070472264481E-3</v>
      </c>
      <c r="M211" s="182">
        <f>IFERROR(_xll.qlIndexFixing(Index1Y,$H211,TRUE,_xll.ohTrigger(RecalcTrigger,Trigger1Y)),NA())</f>
        <v>1.2515884933710142E-2</v>
      </c>
      <c r="N211" s="181">
        <f>IFERROR(_xll.qlIndexFixing(ONIndex1M,I211,TRUE,_xll.ohTrigger(RecalcTrigger,Trigger1M)),NA())</f>
        <v>6.3918193200407369E-3</v>
      </c>
      <c r="O211" s="44">
        <f>IFERROR(_xll.qlIndexFixing(ONIndex3M,I211,TRUE,_xll.ohTrigger(RecalcTrigger,Trigger3M)),NA())</f>
        <v>7.1649614139679407E-3</v>
      </c>
      <c r="P211" s="44">
        <f>IFERROR(_xll.qlIndexFixing(ONIndex6M,I211,TRUE,_xll.ohTrigger(RecalcTrigger,Trigger6M)),NA())</f>
        <v>8.3278625884830593E-3</v>
      </c>
      <c r="Q211" s="182">
        <f>IFERROR(_xll.qlIndexFixing(ONIndex1Y,I211,TRUE,_xll.ohTrigger(RecalcTrigger,Trigger1Y)),NA())</f>
        <v>9.9582882358328906E-3</v>
      </c>
    </row>
    <row r="212" spans="2:17" x14ac:dyDescent="0.2">
      <c r="B212" s="39" t="s">
        <v>17</v>
      </c>
      <c r="D212" s="42">
        <f>_xll.qlCalendarAdvance(Calendar,$D211,B212,"f",FALSE)</f>
        <v>42577</v>
      </c>
      <c r="E212" s="176">
        <f>_xll.qlInterestRateIndexValueDate(IndexON,D212)</f>
        <v>42577</v>
      </c>
      <c r="F212" s="192">
        <f>IFERROR(_xll.qlIndexFixing(IndexON,D212,TRUE,_xll.ohTrigger(RecalcTrigger,TriggerON)),NA())</f>
        <v>5.7600037177840679E-3</v>
      </c>
      <c r="H212" s="42">
        <f>_xll.qlCalendarAdvance(Calendar,$H211,B212,"f",FALSE)</f>
        <v>42577</v>
      </c>
      <c r="I212" s="176">
        <f>_xll.qlInterestRateIndexValueDate(Index1M,$H212)</f>
        <v>42577</v>
      </c>
      <c r="J212" s="181">
        <f>IFERROR(_xll.qlIndexFixing(Index1M,$H212,TRUE,_xll.ohTrigger(RecalcTrigger,Trigger1M)),NA())</f>
        <v>6.418626638863314E-3</v>
      </c>
      <c r="K212" s="44">
        <f>IFERROR(_xll.qlIndexFixing(Index3M,H212,TRUE,_xll.ohTrigger(RecalcTrigger,Trigger3M)),NA())</f>
        <v>7.5959981538406907E-3</v>
      </c>
      <c r="L212" s="44">
        <f>IFERROR(_xll.qlIndexFixing(Index6M,$H212,TRUE,_xll.ohTrigger(RecalcTrigger,Trigger6M)),NA())</f>
        <v>9.2794123852003498E-3</v>
      </c>
      <c r="M212" s="182">
        <f>IFERROR(_xll.qlIndexFixing(Index1Y,$H212,TRUE,_xll.ohTrigger(RecalcTrigger,Trigger1Y)),NA())</f>
        <v>1.2527187595805289E-2</v>
      </c>
      <c r="N212" s="181">
        <f>IFERROR(_xll.qlIndexFixing(ONIndex1M,I212,TRUE,_xll.ohTrigger(RecalcTrigger,Trigger1M)),NA())</f>
        <v>6.3906530091106806E-3</v>
      </c>
      <c r="O212" s="44">
        <f>IFERROR(_xll.qlIndexFixing(ONIndex3M,I212,TRUE,_xll.ohTrigger(RecalcTrigger,Trigger3M)),NA())</f>
        <v>7.173224030992964E-3</v>
      </c>
      <c r="P212" s="44">
        <f>IFERROR(_xll.qlIndexFixing(ONIndex6M,I212,TRUE,_xll.ohTrigger(RecalcTrigger,Trigger6M)),NA())</f>
        <v>8.344652992186008E-3</v>
      </c>
      <c r="Q212" s="182">
        <f>IFERROR(_xll.qlIndexFixing(ONIndex1Y,I212,TRUE,_xll.ohTrigger(RecalcTrigger,Trigger1Y)),NA())</f>
        <v>9.9598396045319504E-3</v>
      </c>
    </row>
    <row r="213" spans="2:17" x14ac:dyDescent="0.2">
      <c r="B213" s="39" t="s">
        <v>17</v>
      </c>
      <c r="D213" s="42">
        <f>_xll.qlCalendarAdvance(Calendar,$D212,B213,"f",FALSE)</f>
        <v>42578</v>
      </c>
      <c r="E213" s="176">
        <f>_xll.qlInterestRateIndexValueDate(IndexON,D213)</f>
        <v>42578</v>
      </c>
      <c r="F213" s="192">
        <f>IFERROR(_xll.qlIndexFixing(IndexON,D213,TRUE,_xll.ohTrigger(RecalcTrigger,TriggerON)),NA())</f>
        <v>5.7920910623565636E-3</v>
      </c>
      <c r="H213" s="42">
        <f>_xll.qlCalendarAdvance(Calendar,$H212,B213,"f",FALSE)</f>
        <v>42578</v>
      </c>
      <c r="I213" s="176">
        <f>_xll.qlInterestRateIndexValueDate(Index1M,$H213)</f>
        <v>42578</v>
      </c>
      <c r="J213" s="181">
        <f>IFERROR(_xll.qlIndexFixing(Index1M,$H213,TRUE,_xll.ohTrigger(RecalcTrigger,Trigger1M)),NA())</f>
        <v>6.4374017082224899E-3</v>
      </c>
      <c r="K213" s="44">
        <f>IFERROR(_xll.qlIndexFixing(Index3M,H213,TRUE,_xll.ohTrigger(RecalcTrigger,Trigger3M)),NA())</f>
        <v>7.6057157161352673E-3</v>
      </c>
      <c r="L213" s="44">
        <f>IFERROR(_xll.qlIndexFixing(Index6M,$H213,TRUE,_xll.ohTrigger(RecalcTrigger,Trigger6M)),NA())</f>
        <v>9.2886395024980341E-3</v>
      </c>
      <c r="M213" s="182">
        <f>IFERROR(_xll.qlIndexFixing(Index1Y,$H213,TRUE,_xll.ohTrigger(RecalcTrigger,Trigger1Y)),NA())</f>
        <v>1.2538428683152025E-2</v>
      </c>
      <c r="N213" s="181">
        <f>IFERROR(_xll.qlIndexFixing(ONIndex1M,I213,TRUE,_xll.ohTrigger(RecalcTrigger,Trigger1M)),NA())</f>
        <v>6.3887512029392468E-3</v>
      </c>
      <c r="O213" s="44">
        <f>IFERROR(_xll.qlIndexFixing(ONIndex3M,I213,TRUE,_xll.ohTrigger(RecalcTrigger,Trigger3M)),NA())</f>
        <v>7.1815125634577814E-3</v>
      </c>
      <c r="P213" s="44">
        <f>IFERROR(_xll.qlIndexFixing(ONIndex6M,I213,TRUE,_xll.ohTrigger(RecalcTrigger,Trigger6M)),NA())</f>
        <v>8.3620167454834249E-3</v>
      </c>
      <c r="Q213" s="182">
        <f>IFERROR(_xll.qlIndexFixing(ONIndex1Y,I213,TRUE,_xll.ohTrigger(RecalcTrigger,Trigger1Y)),NA())</f>
        <v>9.961877696832433E-3</v>
      </c>
    </row>
    <row r="214" spans="2:17" x14ac:dyDescent="0.2">
      <c r="B214" s="39" t="s">
        <v>17</v>
      </c>
      <c r="D214" s="42">
        <f>_xll.qlCalendarAdvance(Calendar,$D213,B214,"f",FALSE)</f>
        <v>42579</v>
      </c>
      <c r="E214" s="176">
        <f>_xll.qlInterestRateIndexValueDate(IndexON,D214)</f>
        <v>42579</v>
      </c>
      <c r="F214" s="192">
        <f>IFERROR(_xll.qlIndexFixing(IndexON,D214,TRUE,_xll.ohTrigger(RecalcTrigger,TriggerON)),NA())</f>
        <v>5.8257389504723367E-3</v>
      </c>
      <c r="H214" s="42">
        <f>_xll.qlCalendarAdvance(Calendar,$H213,B214,"f",FALSE)</f>
        <v>42579</v>
      </c>
      <c r="I214" s="176">
        <f>_xll.qlInterestRateIndexValueDate(Index1M,$H214)</f>
        <v>42579</v>
      </c>
      <c r="J214" s="181">
        <f>IFERROR(_xll.qlIndexFixing(Index1M,$H214,TRUE,_xll.ohTrigger(RecalcTrigger,Trigger1M)),NA())</f>
        <v>6.4387632655298951E-3</v>
      </c>
      <c r="K214" s="44">
        <f>IFERROR(_xll.qlIndexFixing(Index3M,H214,TRUE,_xll.ohTrigger(RecalcTrigger,Trigger3M)),NA())</f>
        <v>7.6154705783966544E-3</v>
      </c>
      <c r="L214" s="44">
        <f>IFERROR(_xll.qlIndexFixing(Index6M,$H214,TRUE,_xll.ohTrigger(RecalcTrigger,Trigger6M)),NA())</f>
        <v>9.3062961542918609E-3</v>
      </c>
      <c r="M214" s="182">
        <f>IFERROR(_xll.qlIndexFixing(Index1Y,$H214,TRUE,_xll.ohTrigger(RecalcTrigger,Trigger1Y)),NA())</f>
        <v>1.254960831888452E-2</v>
      </c>
      <c r="N214" s="181">
        <f>IFERROR(_xll.qlIndexFixing(ONIndex1M,I214,TRUE,_xll.ohTrigger(RecalcTrigger,Trigger1M)),NA())</f>
        <v>6.3861139013643431E-3</v>
      </c>
      <c r="O214" s="44">
        <f>IFERROR(_xll.qlIndexFixing(ONIndex3M,I214,TRUE,_xll.ohTrigger(RecalcTrigger,Trigger3M)),NA())</f>
        <v>7.1898270112813467E-3</v>
      </c>
      <c r="P214" s="44">
        <f>IFERROR(_xll.qlIndexFixing(ONIndex6M,I214,TRUE,_xll.ohTrigger(RecalcTrigger,Trigger6M)),NA())</f>
        <v>8.3799538485374025E-3</v>
      </c>
      <c r="Q214" s="182">
        <f>IFERROR(_xll.qlIndexFixing(ONIndex1Y,I214,TRUE,_xll.ohTrigger(RecalcTrigger,Trigger1Y)),NA())</f>
        <v>9.9644025124101532E-3</v>
      </c>
    </row>
    <row r="215" spans="2:17" x14ac:dyDescent="0.2">
      <c r="B215" s="39" t="s">
        <v>17</v>
      </c>
      <c r="D215" s="42">
        <f>_xll.qlCalendarAdvance(Calendar,$D214,B215,"f",FALSE)</f>
        <v>42580</v>
      </c>
      <c r="E215" s="176">
        <f>_xll.qlInterestRateIndexValueDate(IndexON,D215)</f>
        <v>42580</v>
      </c>
      <c r="F215" s="192">
        <f>IFERROR(_xll.qlIndexFixing(IndexON,D215,TRUE,_xll.ohTrigger(RecalcTrigger,TriggerON)),NA())</f>
        <v>5.8937724378856551E-3</v>
      </c>
      <c r="H215" s="42">
        <f>_xll.qlCalendarAdvance(Calendar,$H214,B215,"f",FALSE)</f>
        <v>42580</v>
      </c>
      <c r="I215" s="176">
        <f>_xll.qlInterestRateIndexValueDate(Index1M,$H215)</f>
        <v>42580</v>
      </c>
      <c r="J215" s="181">
        <f>IFERROR(_xll.qlIndexFixing(Index1M,$H215,TRUE,_xll.ohTrigger(RecalcTrigger,Trigger1M)),NA())</f>
        <v>6.445517290431608E-3</v>
      </c>
      <c r="K215" s="44">
        <f>IFERROR(_xll.qlIndexFixing(Index3M,H215,TRUE,_xll.ohTrigger(RecalcTrigger,Trigger3M)),NA())</f>
        <v>7.635841206002276E-3</v>
      </c>
      <c r="L215" s="44">
        <f>IFERROR(_xll.qlIndexFixing(Index6M,$H215,TRUE,_xll.ohTrigger(RecalcTrigger,Trigger6M)),NA())</f>
        <v>9.3153018674963419E-3</v>
      </c>
      <c r="M215" s="182">
        <f>IFERROR(_xll.qlIndexFixing(Index1Y,$H215,TRUE,_xll.ohTrigger(RecalcTrigger,Trigger1Y)),NA())</f>
        <v>1.2569220952771088E-2</v>
      </c>
      <c r="N215" s="181">
        <f>IFERROR(_xll.qlIndexFixing(ONIndex1M,I215,TRUE,_xll.ohTrigger(RecalcTrigger,Trigger1M)),NA())</f>
        <v>6.3805512029461537E-3</v>
      </c>
      <c r="O215" s="44">
        <f>IFERROR(_xll.qlIndexFixing(ONIndex3M,I215,TRUE,_xll.ohTrigger(RecalcTrigger,Trigger3M)),NA())</f>
        <v>7.206684578307347E-3</v>
      </c>
      <c r="P215" s="44">
        <f>IFERROR(_xll.qlIndexFixing(ONIndex6M,I215,TRUE,_xll.ohTrigger(RecalcTrigger,Trigger6M)),NA())</f>
        <v>8.4151410105726132E-3</v>
      </c>
      <c r="Q215" s="182">
        <f>IFERROR(_xll.qlIndexFixing(ONIndex1Y,I215,TRUE,_xll.ohTrigger(RecalcTrigger,Trigger1Y)),NA())</f>
        <v>9.9739455808411943E-3</v>
      </c>
    </row>
    <row r="216" spans="2:17" x14ac:dyDescent="0.2">
      <c r="B216" s="39" t="s">
        <v>17</v>
      </c>
      <c r="D216" s="42">
        <f>_xll.qlCalendarAdvance(Calendar,$D215,B216,"f",FALSE)</f>
        <v>42583</v>
      </c>
      <c r="E216" s="176">
        <f>_xll.qlInterestRateIndexValueDate(IndexON,D216)</f>
        <v>42583</v>
      </c>
      <c r="F216" s="192">
        <f>IFERROR(_xll.qlIndexFixing(IndexON,D216,TRUE,_xll.ohTrigger(RecalcTrigger,TriggerON)),NA())</f>
        <v>5.9571922874468441E-3</v>
      </c>
      <c r="H216" s="42">
        <f>_xll.qlCalendarAdvance(Calendar,$H215,B216,"f",FALSE)</f>
        <v>42583</v>
      </c>
      <c r="I216" s="176">
        <f>_xll.qlInterestRateIndexValueDate(Index1M,$H216)</f>
        <v>42583</v>
      </c>
      <c r="J216" s="181">
        <f>IFERROR(_xll.qlIndexFixing(Index1M,$H216,TRUE,_xll.ohTrigger(RecalcTrigger,Trigger1M)),NA())</f>
        <v>6.4573974309240483E-3</v>
      </c>
      <c r="K216" s="44">
        <f>IFERROR(_xll.qlIndexFixing(Index3M,H216,TRUE,_xll.ohTrigger(RecalcTrigger,Trigger3M)),NA())</f>
        <v>7.6548684192198017E-3</v>
      </c>
      <c r="L216" s="44">
        <f>IFERROR(_xll.qlIndexFixing(Index6M,$H216,TRUE,_xll.ohTrigger(RecalcTrigger,Trigger6M)),NA())</f>
        <v>9.3335903832864175E-3</v>
      </c>
      <c r="M216" s="182">
        <f>IFERROR(_xll.qlIndexFixing(Index1Y,$H216,TRUE,_xll.ohTrigger(RecalcTrigger,Trigger1Y)),NA())</f>
        <v>1.2593693183122312E-2</v>
      </c>
      <c r="N216" s="181">
        <f>IFERROR(_xll.qlIndexFixing(ONIndex1M,I216,TRUE,_xll.ohTrigger(RecalcTrigger,Trigger1M)),NA())</f>
        <v>6.3766458273262216E-3</v>
      </c>
      <c r="O216" s="44">
        <f>IFERROR(_xll.qlIndexFixing(ONIndex3M,I216,TRUE,_xll.ohTrigger(RecalcTrigger,Trigger3M)),NA())</f>
        <v>7.2233439570545954E-3</v>
      </c>
      <c r="P216" s="44">
        <f>IFERROR(_xll.qlIndexFixing(ONIndex6M,I216,TRUE,_xll.ohTrigger(RecalcTrigger,Trigger6M)),NA())</f>
        <v>8.4459566521177809E-3</v>
      </c>
      <c r="Q216" s="182">
        <f>IFERROR(_xll.qlIndexFixing(ONIndex1Y,I216,TRUE,_xll.ohTrigger(RecalcTrigger,Trigger1Y)),NA())</f>
        <v>9.9900516963691288E-3</v>
      </c>
    </row>
    <row r="217" spans="2:17" x14ac:dyDescent="0.2">
      <c r="B217" s="39" t="s">
        <v>17</v>
      </c>
      <c r="D217" s="42">
        <f>_xll.qlCalendarAdvance(Calendar,$D216,B217,"f",FALSE)</f>
        <v>42584</v>
      </c>
      <c r="E217" s="176">
        <f>_xll.qlInterestRateIndexValueDate(IndexON,D217)</f>
        <v>42584</v>
      </c>
      <c r="F217" s="192">
        <f>IFERROR(_xll.qlIndexFixing(IndexON,D217,TRUE,_xll.ohTrigger(RecalcTrigger,TriggerON)),NA())</f>
        <v>5.9864848472279686E-3</v>
      </c>
      <c r="H217" s="42">
        <f>_xll.qlCalendarAdvance(Calendar,$H216,B217,"f",FALSE)</f>
        <v>42584</v>
      </c>
      <c r="I217" s="176">
        <f>_xll.qlInterestRateIndexValueDate(Index1M,$H217)</f>
        <v>42584</v>
      </c>
      <c r="J217" s="181">
        <f>IFERROR(_xll.qlIndexFixing(Index1M,$H217,TRUE,_xll.ohTrigger(RecalcTrigger,Trigger1M)),NA())</f>
        <v>6.4659621552549101E-3</v>
      </c>
      <c r="K217" s="44">
        <f>IFERROR(_xll.qlIndexFixing(Index3M,H217,TRUE,_xll.ohTrigger(RecalcTrigger,Trigger3M)),NA())</f>
        <v>7.6648138254286329E-3</v>
      </c>
      <c r="L217" s="44">
        <f>IFERROR(_xll.qlIndexFixing(Index6M,$H217,TRUE,_xll.ohTrigger(RecalcTrigger,Trigger6M)),NA())</f>
        <v>9.3423765749044204E-3</v>
      </c>
      <c r="M217" s="182">
        <f>IFERROR(_xll.qlIndexFixing(Index1Y,$H217,TRUE,_xll.ohTrigger(RecalcTrigger,Trigger1Y)),NA())</f>
        <v>1.2604537772432645E-2</v>
      </c>
      <c r="N217" s="181">
        <f>IFERROR(_xll.qlIndexFixing(ONIndex1M,I217,TRUE,_xll.ohTrigger(RecalcTrigger,Trigger1M)),NA())</f>
        <v>6.3758031044514052E-3</v>
      </c>
      <c r="O217" s="44">
        <f>IFERROR(_xll.qlIndexFixing(ONIndex3M,I217,TRUE,_xll.ohTrigger(RecalcTrigger,Trigger3M)),NA())</f>
        <v>7.2317879820771314E-3</v>
      </c>
      <c r="P217" s="44">
        <f>IFERROR(_xll.qlIndexFixing(ONIndex6M,I217,TRUE,_xll.ohTrigger(RecalcTrigger,Trigger6M)),NA())</f>
        <v>8.4593145966227468E-3</v>
      </c>
      <c r="Q217" s="182">
        <f>IFERROR(_xll.qlIndexFixing(ONIndex1Y,I217,TRUE,_xll.ohTrigger(RecalcTrigger,Trigger1Y)),NA())</f>
        <v>1.0001939440268393E-2</v>
      </c>
    </row>
    <row r="218" spans="2:17" x14ac:dyDescent="0.2">
      <c r="B218" s="39" t="s">
        <v>17</v>
      </c>
      <c r="D218" s="42">
        <f>_xll.qlCalendarAdvance(Calendar,$D217,B218,"f",FALSE)</f>
        <v>42585</v>
      </c>
      <c r="E218" s="176">
        <f>_xll.qlInterestRateIndexValueDate(IndexON,D218)</f>
        <v>42585</v>
      </c>
      <c r="F218" s="192">
        <f>IFERROR(_xll.qlIndexFixing(IndexON,D218,TRUE,_xll.ohTrigger(RecalcTrigger,TriggerON)),NA())</f>
        <v>6.0142984380873177E-3</v>
      </c>
      <c r="H218" s="42">
        <f>_xll.qlCalendarAdvance(Calendar,$H217,B218,"f",FALSE)</f>
        <v>42585</v>
      </c>
      <c r="I218" s="176">
        <f>_xll.qlInterestRateIndexValueDate(Index1M,$H218)</f>
        <v>42585</v>
      </c>
      <c r="J218" s="181">
        <f>IFERROR(_xll.qlIndexFixing(Index1M,$H218,TRUE,_xll.ohTrigger(RecalcTrigger,Trigger1M)),NA())</f>
        <v>6.487864314514878E-3</v>
      </c>
      <c r="K218" s="44">
        <f>IFERROR(_xll.qlIndexFixing(Index3M,H218,TRUE,_xll.ohTrigger(RecalcTrigger,Trigger3M)),NA())</f>
        <v>7.6747981492757064E-3</v>
      </c>
      <c r="L218" s="44">
        <f>IFERROR(_xll.qlIndexFixing(Index6M,$H218,TRUE,_xll.ohTrigger(RecalcTrigger,Trigger6M)),NA())</f>
        <v>9.3511137760436489E-3</v>
      </c>
      <c r="M218" s="182">
        <f>IFERROR(_xll.qlIndexFixing(Index1Y,$H218,TRUE,_xll.ohTrigger(RecalcTrigger,Trigger1Y)),NA())</f>
        <v>1.2615302425276864E-2</v>
      </c>
      <c r="N218" s="181">
        <f>IFERROR(_xll.qlIndexFixing(ONIndex1M,I218,TRUE,_xll.ohTrigger(RecalcTrigger,Trigger1M)),NA())</f>
        <v>6.3755928998998623E-3</v>
      </c>
      <c r="O218" s="44">
        <f>IFERROR(_xll.qlIndexFixing(ONIndex3M,I218,TRUE,_xll.ohTrigger(RecalcTrigger,Trigger3M)),NA())</f>
        <v>7.2402579225394614E-3</v>
      </c>
      <c r="P218" s="44">
        <f>IFERROR(_xll.qlIndexFixing(ONIndex6M,I218,TRUE,_xll.ohTrigger(RecalcTrigger,Trigger6M)),NA())</f>
        <v>8.4713844135853034E-3</v>
      </c>
      <c r="Q218" s="182">
        <f>IFERROR(_xll.qlIndexFixing(ONIndex1Y,I218,TRUE,_xll.ohTrigger(RecalcTrigger,Trigger1Y)),NA())</f>
        <v>1.0016046235793441E-2</v>
      </c>
    </row>
    <row r="219" spans="2:17" x14ac:dyDescent="0.2">
      <c r="B219" s="39" t="s">
        <v>17</v>
      </c>
      <c r="D219" s="42">
        <f>_xll.qlCalendarAdvance(Calendar,$D218,B219,"f",FALSE)</f>
        <v>42586</v>
      </c>
      <c r="E219" s="176">
        <f>_xll.qlInterestRateIndexValueDate(IndexON,D219)</f>
        <v>42586</v>
      </c>
      <c r="F219" s="192">
        <f>IFERROR(_xll.qlIndexFixing(IndexON,D219,TRUE,_xll.ohTrigger(RecalcTrigger,TriggerON)),NA())</f>
        <v>6.0406330595386137E-3</v>
      </c>
      <c r="H219" s="42">
        <f>_xll.qlCalendarAdvance(Calendar,$H218,B219,"f",FALSE)</f>
        <v>42586</v>
      </c>
      <c r="I219" s="176">
        <f>_xll.qlInterestRateIndexValueDate(Index1M,$H219)</f>
        <v>42586</v>
      </c>
      <c r="J219" s="181">
        <f>IFERROR(_xll.qlIndexFixing(Index1M,$H219,TRUE,_xll.ohTrigger(RecalcTrigger,Trigger1M)),NA())</f>
        <v>6.491259410939948E-3</v>
      </c>
      <c r="K219" s="44">
        <f>IFERROR(_xll.qlIndexFixing(Index3M,H219,TRUE,_xll.ohTrigger(RecalcTrigger,Trigger3M)),NA())</f>
        <v>7.6848216603852618E-3</v>
      </c>
      <c r="L219" s="44">
        <f>IFERROR(_xll.qlIndexFixing(Index6M,$H219,TRUE,_xll.ohTrigger(RecalcTrigger,Trigger6M)),NA())</f>
        <v>9.3679771220285986E-3</v>
      </c>
      <c r="M219" s="182">
        <f>IFERROR(_xll.qlIndexFixing(Index1Y,$H219,TRUE,_xll.ohTrigger(RecalcTrigger,Trigger1Y)),NA())</f>
        <v>1.2625982458404961E-2</v>
      </c>
      <c r="N219" s="181">
        <f>IFERROR(_xll.qlIndexFixing(ONIndex1M,I219,TRUE,_xll.ohTrigger(RecalcTrigger,Trigger1M)),NA())</f>
        <v>6.3760152139957782E-3</v>
      </c>
      <c r="O219" s="44">
        <f>IFERROR(_xll.qlIndexFixing(ONIndex3M,I219,TRUE,_xll.ohTrigger(RecalcTrigger,Trigger3M)),NA())</f>
        <v>7.2487537783605394E-3</v>
      </c>
      <c r="P219" s="44">
        <f>IFERROR(_xll.qlIndexFixing(ONIndex6M,I219,TRUE,_xll.ohTrigger(RecalcTrigger,Trigger6M)),NA())</f>
        <v>8.4821661028433581E-3</v>
      </c>
      <c r="Q219" s="182">
        <f>IFERROR(_xll.qlIndexFixing(ONIndex1Y,I219,TRUE,_xll.ohTrigger(RecalcTrigger,Trigger1Y)),NA())</f>
        <v>1.0032372083187413E-2</v>
      </c>
    </row>
    <row r="220" spans="2:17" x14ac:dyDescent="0.2">
      <c r="B220" s="39" t="s">
        <v>17</v>
      </c>
      <c r="D220" s="42">
        <f>_xll.qlCalendarAdvance(Calendar,$D219,B220,"f",FALSE)</f>
        <v>42587</v>
      </c>
      <c r="E220" s="176">
        <f>_xll.qlInterestRateIndexValueDate(IndexON,D220)</f>
        <v>42587</v>
      </c>
      <c r="F220" s="192">
        <f>IFERROR(_xll.qlIndexFixing(IndexON,D220,TRUE,_xll.ohTrigger(RecalcTrigger,TriggerON)),NA())</f>
        <v>6.0884739601589173E-3</v>
      </c>
      <c r="H220" s="42">
        <f>_xll.qlCalendarAdvance(Calendar,$H219,B220,"f",FALSE)</f>
        <v>42587</v>
      </c>
      <c r="I220" s="176">
        <f>_xll.qlInterestRateIndexValueDate(Index1M,$H220)</f>
        <v>42587</v>
      </c>
      <c r="J220" s="181">
        <f>IFERROR(_xll.qlIndexFixing(Index1M,$H220,TRUE,_xll.ohTrigger(RecalcTrigger,Trigger1M)),NA())</f>
        <v>6.4948635099301624E-3</v>
      </c>
      <c r="K220" s="44">
        <f>IFERROR(_xll.qlIndexFixing(Index3M,H220,TRUE,_xll.ohTrigger(RecalcTrigger,Trigger3M)),NA())</f>
        <v>7.7057813501934256E-3</v>
      </c>
      <c r="L220" s="44">
        <f>IFERROR(_xll.qlIndexFixing(Index6M,$H220,TRUE,_xll.ohTrigger(RecalcTrigger,Trigger6M)),NA())</f>
        <v>9.3725474828376485E-3</v>
      </c>
      <c r="M220" s="182">
        <f>IFERROR(_xll.qlIndexFixing(Index1Y,$H220,TRUE,_xll.ohTrigger(RecalcTrigger,Trigger1Y)),NA())</f>
        <v>1.2644014717992211E-2</v>
      </c>
      <c r="N220" s="181">
        <f>IFERROR(_xll.qlIndexFixing(ONIndex1M,I220,TRUE,_xll.ohTrigger(RecalcTrigger,Trigger1M)),NA())</f>
        <v>6.3790797203773977E-3</v>
      </c>
      <c r="O220" s="44">
        <f>IFERROR(_xll.qlIndexFixing(ONIndex3M,I220,TRUE,_xll.ohTrigger(RecalcTrigger,Trigger3M)),NA())</f>
        <v>7.265976512291032E-3</v>
      </c>
      <c r="P220" s="44">
        <f>IFERROR(_xll.qlIndexFixing(ONIndex6M,I220,TRUE,_xll.ohTrigger(RecalcTrigger,Trigger6M)),NA())</f>
        <v>8.4996336426842092E-3</v>
      </c>
      <c r="Q220" s="182">
        <f>IFERROR(_xll.qlIndexFixing(ONIndex1Y,I220,TRUE,_xll.ohTrigger(RecalcTrigger,Trigger1Y)),NA())</f>
        <v>1.0072698576699681E-2</v>
      </c>
    </row>
    <row r="221" spans="2:17" x14ac:dyDescent="0.2">
      <c r="B221" s="39" t="s">
        <v>17</v>
      </c>
      <c r="D221" s="42">
        <f>_xll.qlCalendarAdvance(Calendar,$D220,B221,"f",FALSE)</f>
        <v>42590</v>
      </c>
      <c r="E221" s="176">
        <f>_xll.qlInterestRateIndexValueDate(IndexON,D221)</f>
        <v>42590</v>
      </c>
      <c r="F221" s="192">
        <f>IFERROR(_xll.qlIndexFixing(IndexON,D221,TRUE,_xll.ohTrigger(RecalcTrigger,TriggerON)),NA())</f>
        <v>6.1311818458331668E-3</v>
      </c>
      <c r="H221" s="42">
        <f>_xll.qlCalendarAdvance(Calendar,$H220,B221,"f",FALSE)</f>
        <v>42590</v>
      </c>
      <c r="I221" s="176">
        <f>_xll.qlInterestRateIndexValueDate(Index1M,$H221)</f>
        <v>42590</v>
      </c>
      <c r="J221" s="181">
        <f>IFERROR(_xll.qlIndexFixing(Index1M,$H221,TRUE,_xll.ohTrigger(RecalcTrigger,Trigger1M)),NA())</f>
        <v>6.5280124885688708E-3</v>
      </c>
      <c r="K221" s="44">
        <f>IFERROR(_xll.qlIndexFixing(Index3M,H221,TRUE,_xll.ohTrigger(RecalcTrigger,Trigger3M)),NA())</f>
        <v>7.7253129700933874E-3</v>
      </c>
      <c r="L221" s="44">
        <f>IFERROR(_xll.qlIndexFixing(Index6M,$H221,TRUE,_xll.ohTrigger(RecalcTrigger,Trigger6M)),NA())</f>
        <v>9.3943635580503882E-3</v>
      </c>
      <c r="M221" s="182">
        <f>IFERROR(_xll.qlIndexFixing(Index1Y,$H221,TRUE,_xll.ohTrigger(RecalcTrigger,Trigger1Y)),NA())</f>
        <v>1.2667762722657239E-2</v>
      </c>
      <c r="N221" s="181">
        <f>IFERROR(_xll.qlIndexFixing(ONIndex1M,I221,TRUE,_xll.ohTrigger(RecalcTrigger,Trigger1M)),NA())</f>
        <v>6.3840296547468256E-3</v>
      </c>
      <c r="O221" s="44">
        <f>IFERROR(_xll.qlIndexFixing(ONIndex3M,I221,TRUE,_xll.ohTrigger(RecalcTrigger,Trigger3M)),NA())</f>
        <v>7.2829963562859312E-3</v>
      </c>
      <c r="P221" s="44">
        <f>IFERROR(_xll.qlIndexFixing(ONIndex6M,I221,TRUE,_xll.ohTrigger(RecalcTrigger,Trigger6M)),NA())</f>
        <v>8.51241158193905E-3</v>
      </c>
      <c r="Q221" s="182">
        <f>IFERROR(_xll.qlIndexFixing(ONIndex1Y,I221,TRUE,_xll.ohTrigger(RecalcTrigger,Trigger1Y)),NA())</f>
        <v>1.011986599858461E-2</v>
      </c>
    </row>
    <row r="222" spans="2:17" x14ac:dyDescent="0.2">
      <c r="B222" s="39" t="s">
        <v>17</v>
      </c>
      <c r="D222" s="42">
        <f>_xll.qlCalendarAdvance(Calendar,$D221,B222,"f",FALSE)</f>
        <v>42591</v>
      </c>
      <c r="E222" s="176">
        <f>_xll.qlInterestRateIndexValueDate(IndexON,D222)</f>
        <v>42591</v>
      </c>
      <c r="F222" s="192">
        <f>IFERROR(_xll.qlIndexFixing(IndexON,D222,TRUE,_xll.ohTrigger(RecalcTrigger,TriggerON)),NA())</f>
        <v>6.1501216161108374E-3</v>
      </c>
      <c r="H222" s="42">
        <f>_xll.qlCalendarAdvance(Calendar,$H221,B222,"f",FALSE)</f>
        <v>42591</v>
      </c>
      <c r="I222" s="176">
        <f>_xll.qlInterestRateIndexValueDate(Index1M,$H222)</f>
        <v>42591</v>
      </c>
      <c r="J222" s="181">
        <f>IFERROR(_xll.qlIndexFixing(Index1M,$H222,TRUE,_xll.ohTrigger(RecalcTrigger,Trigger1M)),NA())</f>
        <v>6.539880920075374E-3</v>
      </c>
      <c r="K222" s="44">
        <f>IFERROR(_xll.qlIndexFixing(Index3M,H222,TRUE,_xll.ohTrigger(RecalcTrigger,Trigger3M)),NA())</f>
        <v>7.735536462031325E-3</v>
      </c>
      <c r="L222" s="44">
        <f>IFERROR(_xll.qlIndexFixing(Index6M,$H222,TRUE,_xll.ohTrigger(RecalcTrigger,Trigger6M)),NA())</f>
        <v>9.4029859985105164E-3</v>
      </c>
      <c r="M222" s="182">
        <f>IFERROR(_xll.qlIndexFixing(Index1Y,$H222,TRUE,_xll.ohTrigger(RecalcTrigger,Trigger1Y)),NA())</f>
        <v>1.267794940241207E-2</v>
      </c>
      <c r="N222" s="181">
        <f>IFERROR(_xll.qlIndexFixing(ONIndex1M,I222,TRUE,_xll.ohTrigger(RecalcTrigger,Trigger1M)),NA())</f>
        <v>6.387614561188526E-3</v>
      </c>
      <c r="O222" s="44">
        <f>IFERROR(_xll.qlIndexFixing(ONIndex3M,I222,TRUE,_xll.ohTrigger(RecalcTrigger,Trigger3M)),NA())</f>
        <v>7.2916217893059798E-3</v>
      </c>
      <c r="P222" s="44">
        <f>IFERROR(_xll.qlIndexFixing(ONIndex6M,I222,TRUE,_xll.ohTrigger(RecalcTrigger,Trigger6M)),NA())</f>
        <v>8.5167526317020403E-3</v>
      </c>
      <c r="Q222" s="182">
        <f>IFERROR(_xll.qlIndexFixing(ONIndex1Y,I222,TRUE,_xll.ohTrigger(RecalcTrigger,Trigger1Y)),NA())</f>
        <v>1.0147287110834347E-2</v>
      </c>
    </row>
    <row r="223" spans="2:17" x14ac:dyDescent="0.2">
      <c r="B223" s="39" t="s">
        <v>17</v>
      </c>
      <c r="D223" s="42">
        <f>_xll.qlCalendarAdvance(Calendar,$D222,B223,"f",FALSE)</f>
        <v>42592</v>
      </c>
      <c r="E223" s="176">
        <f>_xll.qlInterestRateIndexValueDate(IndexON,D223)</f>
        <v>42592</v>
      </c>
      <c r="F223" s="192">
        <f>IFERROR(_xll.qlIndexFixing(IndexON,D223,TRUE,_xll.ohTrigger(RecalcTrigger,TriggerON)),NA())</f>
        <v>6.1675824154405756E-3</v>
      </c>
      <c r="H223" s="42">
        <f>_xll.qlCalendarAdvance(Calendar,$H222,B223,"f",FALSE)</f>
        <v>42592</v>
      </c>
      <c r="I223" s="176">
        <f>_xll.qlInterestRateIndexValueDate(Index1M,$H223)</f>
        <v>42592</v>
      </c>
      <c r="J223" s="181">
        <f>IFERROR(_xll.qlIndexFixing(Index1M,$H223,TRUE,_xll.ohTrigger(RecalcTrigger,Trigger1M)),NA())</f>
        <v>6.5666772772892054E-3</v>
      </c>
      <c r="K223" s="44">
        <f>IFERROR(_xll.qlIndexFixing(Index3M,H223,TRUE,_xll.ohTrigger(RecalcTrigger,Trigger3M)),NA())</f>
        <v>7.745800759065267E-3</v>
      </c>
      <c r="L223" s="44">
        <f>IFERROR(_xll.qlIndexFixing(Index6M,$H223,TRUE,_xll.ohTrigger(RecalcTrigger,Trigger6M)),NA())</f>
        <v>9.411619177281309E-3</v>
      </c>
      <c r="M223" s="182">
        <f>IFERROR(_xll.qlIndexFixing(Index1Y,$H223,TRUE,_xll.ohTrigger(RecalcTrigger,Trigger1Y)),NA())</f>
        <v>1.2688023359384237E-2</v>
      </c>
      <c r="N223" s="181">
        <f>IFERROR(_xll.qlIndexFixing(ONIndex1M,I223,TRUE,_xll.ohTrigger(RecalcTrigger,Trigger1M)),NA())</f>
        <v>6.3918319861155926E-3</v>
      </c>
      <c r="O223" s="44">
        <f>IFERROR(_xll.qlIndexFixing(ONIndex3M,I223,TRUE,_xll.ohTrigger(RecalcTrigger,Trigger3M)),NA())</f>
        <v>7.3002731379279151E-3</v>
      </c>
      <c r="P223" s="44">
        <f>IFERROR(_xll.qlIndexFixing(ONIndex6M,I223,TRUE,_xll.ohTrigger(RecalcTrigger,Trigger6M)),NA())</f>
        <v>8.5198055534363437E-3</v>
      </c>
      <c r="Q223" s="182">
        <f>IFERROR(_xll.qlIndexFixing(ONIndex1Y,I223,TRUE,_xll.ohTrigger(RecalcTrigger,Trigger1Y)),NA())</f>
        <v>1.0176927277465442E-2</v>
      </c>
    </row>
    <row r="224" spans="2:17" x14ac:dyDescent="0.2">
      <c r="B224" s="39" t="s">
        <v>17</v>
      </c>
      <c r="D224" s="42">
        <f>_xll.qlCalendarAdvance(Calendar,$D223,B224,"f",FALSE)</f>
        <v>42593</v>
      </c>
      <c r="E224" s="176">
        <f>_xll.qlInterestRateIndexValueDate(IndexON,D224)</f>
        <v>42593</v>
      </c>
      <c r="F224" s="192">
        <f>IFERROR(_xll.qlIndexFixing(IndexON,D224,TRUE,_xll.ohTrigger(RecalcTrigger,TriggerON)),NA())</f>
        <v>6.1835642434981963E-3</v>
      </c>
      <c r="H224" s="42">
        <f>_xll.qlCalendarAdvance(Calendar,$H223,B224,"f",FALSE)</f>
        <v>42593</v>
      </c>
      <c r="I224" s="176">
        <f>_xll.qlInterestRateIndexValueDate(Index1M,$H224)</f>
        <v>42593</v>
      </c>
      <c r="J224" s="181">
        <f>IFERROR(_xll.qlIndexFixing(Index1M,$H224,TRUE,_xll.ohTrigger(RecalcTrigger,Trigger1M)),NA())</f>
        <v>6.5720261041818037E-3</v>
      </c>
      <c r="K224" s="44">
        <f>IFERROR(_xll.qlIndexFixing(Index3M,H224,TRUE,_xll.ohTrigger(RecalcTrigger,Trigger3M)),NA())</f>
        <v>7.7561061308467618E-3</v>
      </c>
      <c r="L224" s="44">
        <f>IFERROR(_xll.qlIndexFixing(Index6M,$H224,TRUE,_xll.ohTrigger(RecalcTrigger,Trigger6M)),NA())</f>
        <v>9.4282575487756749E-3</v>
      </c>
      <c r="M224" s="182">
        <f>IFERROR(_xll.qlIndexFixing(Index1Y,$H224,TRUE,_xll.ohTrigger(RecalcTrigger,Trigger1Y)),NA())</f>
        <v>1.2697979909177537E-2</v>
      </c>
      <c r="N224" s="181">
        <f>IFERROR(_xll.qlIndexFixing(ONIndex1M,I224,TRUE,_xll.ohTrigger(RecalcTrigger,Trigger1M)),NA())</f>
        <v>6.3966819296901178E-3</v>
      </c>
      <c r="O224" s="44">
        <f>IFERROR(_xll.qlIndexFixing(ONIndex3M,I224,TRUE,_xll.ohTrigger(RecalcTrigger,Trigger3M)),NA())</f>
        <v>7.308950401827552E-3</v>
      </c>
      <c r="P224" s="44">
        <f>IFERROR(_xll.qlIndexFixing(ONIndex6M,I224,TRUE,_xll.ohTrigger(RecalcTrigger,Trigger6M)),NA())</f>
        <v>8.5215703469798676E-3</v>
      </c>
      <c r="Q224" s="182">
        <f>IFERROR(_xll.qlIndexFixing(ONIndex1Y,I224,TRUE,_xll.ohTrigger(RecalcTrigger,Trigger1Y)),NA())</f>
        <v>1.020878649880208E-2</v>
      </c>
    </row>
    <row r="225" spans="2:17" x14ac:dyDescent="0.2">
      <c r="B225" s="39" t="s">
        <v>17</v>
      </c>
      <c r="D225" s="42">
        <f>_xll.qlCalendarAdvance(Calendar,$D224,B225,"f",FALSE)</f>
        <v>42594</v>
      </c>
      <c r="E225" s="176">
        <f>_xll.qlInterestRateIndexValueDate(IndexON,D225)</f>
        <v>42594</v>
      </c>
      <c r="F225" s="192">
        <f>IFERROR(_xll.qlIndexFixing(IndexON,D225,TRUE,_xll.ohTrigger(RecalcTrigger,TriggerON)),NA())</f>
        <v>6.2107036704839311E-3</v>
      </c>
      <c r="H225" s="42">
        <f>_xll.qlCalendarAdvance(Calendar,$H224,B225,"f",FALSE)</f>
        <v>42594</v>
      </c>
      <c r="I225" s="176">
        <f>_xll.qlInterestRateIndexValueDate(Index1M,$H225)</f>
        <v>42594</v>
      </c>
      <c r="J225" s="181">
        <f>IFERROR(_xll.qlIndexFixing(Index1M,$H225,TRUE,_xll.ohTrigger(RecalcTrigger,Trigger1M)),NA())</f>
        <v>6.5775670949865016E-3</v>
      </c>
      <c r="K225" s="44">
        <f>IFERROR(_xll.qlIndexFixing(Index3M,H225,TRUE,_xll.ohTrigger(RecalcTrigger,Trigger3M)),NA())</f>
        <v>7.7776797342401175E-3</v>
      </c>
      <c r="L225" s="44">
        <f>IFERROR(_xll.qlIndexFixing(Index6M,$H225,TRUE,_xll.ohTrigger(RecalcTrigger,Trigger6M)),NA())</f>
        <v>9.4329383320536104E-3</v>
      </c>
      <c r="M225" s="182">
        <f>IFERROR(_xll.qlIndexFixing(Index1Y,$H225,TRUE,_xll.ohTrigger(RecalcTrigger,Trigger1Y)),NA())</f>
        <v>1.2714371589085264E-2</v>
      </c>
      <c r="N225" s="181">
        <f>IFERROR(_xll.qlIndexFixing(ONIndex1M,I225,TRUE,_xll.ohTrigger(RecalcTrigger,Trigger1M)),NA())</f>
        <v>6.4086027296657768E-3</v>
      </c>
      <c r="O225" s="44">
        <f>IFERROR(_xll.qlIndexFixing(ONIndex3M,I225,TRUE,_xll.ohTrigger(RecalcTrigger,Trigger3M)),NA())</f>
        <v>7.326538373091755E-3</v>
      </c>
      <c r="P225" s="44">
        <f>IFERROR(_xll.qlIndexFixing(ONIndex6M,I225,TRUE,_xll.ohTrigger(RecalcTrigger,Trigger6M)),NA())</f>
        <v>8.5210050906129702E-3</v>
      </c>
      <c r="Q225" s="182">
        <f>IFERROR(_xll.qlIndexFixing(ONIndex1Y,I225,TRUE,_xll.ohTrigger(RecalcTrigger,Trigger1Y)),NA())</f>
        <v>1.0280191319930189E-2</v>
      </c>
    </row>
    <row r="226" spans="2:17" x14ac:dyDescent="0.2">
      <c r="B226" s="39" t="s">
        <v>17</v>
      </c>
      <c r="D226" s="42">
        <f>_xll.qlCalendarAdvance(Calendar,$D225,B226,"f",FALSE)</f>
        <v>42597</v>
      </c>
      <c r="E226" s="176">
        <f>_xll.qlInterestRateIndexValueDate(IndexON,D226)</f>
        <v>42597</v>
      </c>
      <c r="F226" s="192">
        <f>IFERROR(_xll.qlIndexFixing(IndexON,D226,TRUE,_xll.ohTrigger(RecalcTrigger,TriggerON)),NA())</f>
        <v>6.2327018399277456E-3</v>
      </c>
      <c r="H226" s="42">
        <f>_xll.qlCalendarAdvance(Calendar,$H225,B226,"f",FALSE)</f>
        <v>42597</v>
      </c>
      <c r="I226" s="176">
        <f>_xll.qlInterestRateIndexValueDate(Index1M,$H226)</f>
        <v>42597</v>
      </c>
      <c r="J226" s="181">
        <f>IFERROR(_xll.qlIndexFixing(Index1M,$H226,TRUE,_xll.ohTrigger(RecalcTrigger,Trigger1M)),NA())</f>
        <v>6.6178114329375247E-3</v>
      </c>
      <c r="K226" s="44">
        <f>IFERROR(_xll.qlIndexFixing(Index3M,H226,TRUE,_xll.ohTrigger(RecalcTrigger,Trigger3M)),NA())</f>
        <v>7.7977437586554035E-3</v>
      </c>
      <c r="L226" s="44">
        <f>IFERROR(_xll.qlIndexFixing(Index6M,$H226,TRUE,_xll.ohTrigger(RecalcTrigger,Trigger6M)),NA())</f>
        <v>9.4552448157269962E-3</v>
      </c>
      <c r="M226" s="182">
        <f>IFERROR(_xll.qlIndexFixing(Index1Y,$H226,TRUE,_xll.ohTrigger(RecalcTrigger,Trigger1Y)),NA())</f>
        <v>1.2736538343692816E-2</v>
      </c>
      <c r="N226" s="181">
        <f>IFERROR(_xll.qlIndexFixing(ONIndex1M,I226,TRUE,_xll.ohTrigger(RecalcTrigger,Trigger1M)),NA())</f>
        <v>6.4224068896523434E-3</v>
      </c>
      <c r="O226" s="44">
        <f>IFERROR(_xll.qlIndexFixing(ONIndex3M,I226,TRUE,_xll.ohTrigger(RecalcTrigger,Trigger3M)),NA())</f>
        <v>7.3439186122292721E-3</v>
      </c>
      <c r="P226" s="44">
        <f>IFERROR(_xll.qlIndexFixing(ONIndex6M,I226,TRUE,_xll.ohTrigger(RecalcTrigger,Trigger6M)),NA())</f>
        <v>8.5157482397324458E-3</v>
      </c>
      <c r="Q226" s="182">
        <f>IFERROR(_xll.qlIndexFixing(ONIndex1Y,I226,TRUE,_xll.ohTrigger(RecalcTrigger,Trigger1Y)),NA())</f>
        <v>1.0358413945225076E-2</v>
      </c>
    </row>
    <row r="227" spans="2:17" x14ac:dyDescent="0.2">
      <c r="B227" s="39" t="s">
        <v>17</v>
      </c>
      <c r="D227" s="42">
        <f>_xll.qlCalendarAdvance(Calendar,$D226,B227,"f",FALSE)</f>
        <v>42598</v>
      </c>
      <c r="E227" s="176">
        <f>_xll.qlInterestRateIndexValueDate(IndexON,D227)</f>
        <v>42598</v>
      </c>
      <c r="F227" s="192">
        <f>IFERROR(_xll.qlIndexFixing(IndexON,D227,TRUE,_xll.ohTrigger(RecalcTrigger,TriggerON)),NA())</f>
        <v>6.2412888094365293E-3</v>
      </c>
      <c r="H227" s="42">
        <f>_xll.qlCalendarAdvance(Calendar,$H226,B227,"f",FALSE)</f>
        <v>42598</v>
      </c>
      <c r="I227" s="176">
        <f>_xll.qlInterestRateIndexValueDate(Index1M,$H227)</f>
        <v>42598</v>
      </c>
      <c r="J227" s="181">
        <f>IFERROR(_xll.qlIndexFixing(Index1M,$H227,TRUE,_xll.ohTrigger(RecalcTrigger,Trigger1M)),NA())</f>
        <v>6.6316695459003247E-3</v>
      </c>
      <c r="K227" s="44">
        <f>IFERROR(_xll.qlIndexFixing(Index3M,H227,TRUE,_xll.ohTrigger(RecalcTrigger,Trigger3M)),NA())</f>
        <v>7.808258549112608E-3</v>
      </c>
      <c r="L227" s="44">
        <f>IFERROR(_xll.qlIndexFixing(Index6M,$H227,TRUE,_xll.ohTrigger(RecalcTrigger,Trigger6M)),NA())</f>
        <v>9.4641216284316494E-3</v>
      </c>
      <c r="M227" s="182">
        <f>IFERROR(_xll.qlIndexFixing(Index1Y,$H227,TRUE,_xll.ohTrigger(RecalcTrigger,Trigger1Y)),NA())</f>
        <v>1.2745837586787934E-2</v>
      </c>
      <c r="N227" s="181">
        <f>IFERROR(_xll.qlIndexFixing(ONIndex1M,I227,TRUE,_xll.ohTrigger(RecalcTrigger,Trigger1M)),NA())</f>
        <v>6.4304194263020698E-3</v>
      </c>
      <c r="O227" s="44">
        <f>IFERROR(_xll.qlIndexFixing(ONIndex3M,I227,TRUE,_xll.ohTrigger(RecalcTrigger,Trigger3M)),NA())</f>
        <v>7.3527254534899722E-3</v>
      </c>
      <c r="P227" s="44">
        <f>IFERROR(_xll.qlIndexFixing(ONIndex6M,I227,TRUE,_xll.ohTrigger(RecalcTrigger,Trigger6M)),NA())</f>
        <v>8.5110723926462573E-3</v>
      </c>
      <c r="Q227" s="182">
        <f>IFERROR(_xll.qlIndexFixing(ONIndex1Y,I227,TRUE,_xll.ohTrigger(RecalcTrigger,Trigger1Y)),NA())</f>
        <v>1.0401368450301263E-2</v>
      </c>
    </row>
    <row r="228" spans="2:17" x14ac:dyDescent="0.2">
      <c r="B228" s="39" t="s">
        <v>17</v>
      </c>
      <c r="D228" s="42">
        <f>_xll.qlCalendarAdvance(Calendar,$D227,B228,"f",FALSE)</f>
        <v>42599</v>
      </c>
      <c r="E228" s="176">
        <f>_xll.qlInterestRateIndexValueDate(IndexON,D228)</f>
        <v>42599</v>
      </c>
      <c r="F228" s="192">
        <f>IFERROR(_xll.qlIndexFixing(IndexON,D228,TRUE,_xll.ohTrigger(RecalcTrigger,TriggerON)),NA())</f>
        <v>6.2483968067006401E-3</v>
      </c>
      <c r="H228" s="42">
        <f>_xll.qlCalendarAdvance(Calendar,$H227,B228,"f",FALSE)</f>
        <v>42599</v>
      </c>
      <c r="I228" s="176">
        <f>_xll.qlInterestRateIndexValueDate(Index1M,$H228)</f>
        <v>42599</v>
      </c>
      <c r="J228" s="181">
        <f>IFERROR(_xll.qlIndexFixing(Index1M,$H228,TRUE,_xll.ohTrigger(RecalcTrigger,Trigger1M)),NA())</f>
        <v>6.6604538559408254E-3</v>
      </c>
      <c r="K228" s="44">
        <f>IFERROR(_xll.qlIndexFixing(Index3M,H228,TRUE,_xll.ohTrigger(RecalcTrigger,Trigger3M)),NA())</f>
        <v>7.8188160323217903E-3</v>
      </c>
      <c r="L228" s="44">
        <f>IFERROR(_xll.qlIndexFixing(Index6M,$H228,TRUE,_xll.ohTrigger(RecalcTrigger,Trigger6M)),NA())</f>
        <v>9.4730689155578789E-3</v>
      </c>
      <c r="M228" s="182">
        <f>IFERROR(_xll.qlIndexFixing(Index1Y,$H228,TRUE,_xll.ohTrigger(RecalcTrigger,Trigger1Y)),NA())</f>
        <v>1.2754991313494779E-2</v>
      </c>
      <c r="N228" s="181">
        <f>IFERROR(_xll.qlIndexFixing(ONIndex1M,I228,TRUE,_xll.ohTrigger(RecalcTrigger,Trigger1M)),NA())</f>
        <v>6.4390644817613474E-3</v>
      </c>
      <c r="O228" s="44">
        <f>IFERROR(_xll.qlIndexFixing(ONIndex3M,I228,TRUE,_xll.ohTrigger(RecalcTrigger,Trigger3M)),NA())</f>
        <v>7.3615582101094201E-3</v>
      </c>
      <c r="P228" s="44">
        <f>IFERROR(_xll.qlIndexFixing(ONIndex6M,I228,TRUE,_xll.ohTrigger(RecalcTrigger,Trigger6M)),NA())</f>
        <v>8.5051084174503355E-3</v>
      </c>
      <c r="Q228" s="182">
        <f>IFERROR(_xll.qlIndexFixing(ONIndex1Y,I228,TRUE,_xll.ohTrigger(RecalcTrigger,Trigger1Y)),NA())</f>
        <v>1.0446542014459492E-2</v>
      </c>
    </row>
    <row r="229" spans="2:17" x14ac:dyDescent="0.2">
      <c r="B229" s="39" t="s">
        <v>17</v>
      </c>
      <c r="D229" s="42">
        <f>_xll.qlCalendarAdvance(Calendar,$D228,B229,"f",FALSE)</f>
        <v>42600</v>
      </c>
      <c r="E229" s="176">
        <f>_xll.qlInterestRateIndexValueDate(IndexON,D229)</f>
        <v>42600</v>
      </c>
      <c r="F229" s="192">
        <f>IFERROR(_xll.qlIndexFixing(IndexON,D229,TRUE,_xll.ohTrigger(RecalcTrigger,TriggerON)),NA())</f>
        <v>6.2540258318011244E-3</v>
      </c>
      <c r="H229" s="42">
        <f>_xll.qlCalendarAdvance(Calendar,$H228,B229,"f",FALSE)</f>
        <v>42600</v>
      </c>
      <c r="I229" s="176">
        <f>_xll.qlInterestRateIndexValueDate(Index1M,$H229)</f>
        <v>42600</v>
      </c>
      <c r="J229" s="181">
        <f>IFERROR(_xll.qlIndexFixing(Index1M,$H229,TRUE,_xll.ohTrigger(RecalcTrigger,Trigger1M)),NA())</f>
        <v>6.6672546550282374E-3</v>
      </c>
      <c r="K229" s="44">
        <f>IFERROR(_xll.qlIndexFixing(Index3M,H229,TRUE,_xll.ohTrigger(RecalcTrigger,Trigger3M)),NA())</f>
        <v>7.829416477963572E-3</v>
      </c>
      <c r="L229" s="44">
        <f>IFERROR(_xll.qlIndexFixing(Index6M,$H229,TRUE,_xll.ohTrigger(RecalcTrigger,Trigger6M)),NA())</f>
        <v>9.4900312737698916E-3</v>
      </c>
      <c r="M229" s="182">
        <f>IFERROR(_xll.qlIndexFixing(Index1Y,$H229,TRUE,_xll.ohTrigger(RecalcTrigger,Trigger1Y)),NA())</f>
        <v>1.2763994838530079E-2</v>
      </c>
      <c r="N229" s="181">
        <f>IFERROR(_xll.qlIndexFixing(ONIndex1M,I229,TRUE,_xll.ohTrigger(RecalcTrigger,Trigger1M)),NA())</f>
        <v>6.44834205594913E-3</v>
      </c>
      <c r="O229" s="44">
        <f>IFERROR(_xll.qlIndexFixing(ONIndex3M,I229,TRUE,_xll.ohTrigger(RecalcTrigger,Trigger3M)),NA())</f>
        <v>7.3704168823307548E-3</v>
      </c>
      <c r="P229" s="44">
        <f>IFERROR(_xll.qlIndexFixing(ONIndex6M,I229,TRUE,_xll.ohTrigger(RecalcTrigger,Trigger6M)),NA())</f>
        <v>8.4978563143067731E-3</v>
      </c>
      <c r="Q229" s="182">
        <f>IFERROR(_xll.qlIndexFixing(ONIndex1Y,I229,TRUE,_xll.ohTrigger(RecalcTrigger,Trigger1Y)),NA())</f>
        <v>1.0493934638348135E-2</v>
      </c>
    </row>
    <row r="230" spans="2:17" x14ac:dyDescent="0.2">
      <c r="B230" s="39" t="s">
        <v>17</v>
      </c>
      <c r="D230" s="42">
        <f>_xll.qlCalendarAdvance(Calendar,$D229,B230,"f",FALSE)</f>
        <v>42601</v>
      </c>
      <c r="E230" s="176">
        <f>_xll.qlInterestRateIndexValueDate(IndexON,D230)</f>
        <v>42601</v>
      </c>
      <c r="F230" s="192">
        <f>IFERROR(_xll.qlIndexFixing(IndexON,D230,TRUE,_xll.ohTrigger(RecalcTrigger,TriggerON)),NA())</f>
        <v>6.2604613504949986E-3</v>
      </c>
      <c r="H230" s="42">
        <f>_xll.qlCalendarAdvance(Calendar,$H229,B230,"f",FALSE)</f>
        <v>42601</v>
      </c>
      <c r="I230" s="176">
        <f>_xll.qlInterestRateIndexValueDate(Index1M,$H230)</f>
        <v>42601</v>
      </c>
      <c r="J230" s="181">
        <f>IFERROR(_xll.qlIndexFixing(Index1M,$H230,TRUE,_xll.ohTrigger(RecalcTrigger,Trigger1M)),NA())</f>
        <v>6.6741984407728003E-3</v>
      </c>
      <c r="K230" s="44">
        <f>IFERROR(_xll.qlIndexFixing(Index3M,H230,TRUE,_xll.ohTrigger(RecalcTrigger,Trigger3M)),NA())</f>
        <v>7.8516268896375481E-3</v>
      </c>
      <c r="L230" s="44">
        <f>IFERROR(_xll.qlIndexFixing(Index6M,$H230,TRUE,_xll.ohTrigger(RecalcTrigger,Trigger6M)),NA())</f>
        <v>9.4951733169503956E-3</v>
      </c>
      <c r="M230" s="182">
        <f>IFERROR(_xll.qlIndexFixing(Index1Y,$H230,TRUE,_xll.ohTrigger(RecalcTrigger,Trigger1Y)),NA())</f>
        <v>1.2778693552881706E-2</v>
      </c>
      <c r="N230" s="181">
        <f>IFERROR(_xll.qlIndexFixing(ONIndex1M,I230,TRUE,_xll.ohTrigger(RecalcTrigger,Trigger1M)),NA())</f>
        <v>6.4691202533691729E-3</v>
      </c>
      <c r="O230" s="44">
        <f>IFERROR(_xll.qlIndexFixing(ONIndex3M,I230,TRUE,_xll.ohTrigger(RecalcTrigger,Trigger3M)),NA())</f>
        <v>7.3883701625735805E-3</v>
      </c>
      <c r="P230" s="44">
        <f>IFERROR(_xll.qlIndexFixing(ONIndex6M,I230,TRUE,_xll.ohTrigger(RecalcTrigger,Trigger6M)),NA())</f>
        <v>8.479255321048873E-3</v>
      </c>
      <c r="Q230" s="182">
        <f>IFERROR(_xll.qlIndexFixing(ONIndex1Y,I230,TRUE,_xll.ohTrigger(RecalcTrigger,Trigger1Y)),NA())</f>
        <v>1.0596424366834391E-2</v>
      </c>
    </row>
    <row r="231" spans="2:17" x14ac:dyDescent="0.2">
      <c r="B231" s="39" t="s">
        <v>17</v>
      </c>
      <c r="D231" s="42">
        <f>_xll.qlCalendarAdvance(Calendar,$D230,B231,"f",FALSE)</f>
        <v>42604</v>
      </c>
      <c r="E231" s="176">
        <f>_xll.qlInterestRateIndexValueDate(IndexON,D231)</f>
        <v>42604</v>
      </c>
      <c r="F231" s="192">
        <f>IFERROR(_xll.qlIndexFixing(IndexON,D231,TRUE,_xll.ohTrigger(RecalcTrigger,TriggerON)),NA())</f>
        <v>6.261752209270055E-3</v>
      </c>
      <c r="H231" s="42">
        <f>_xll.qlCalendarAdvance(Calendar,$H230,B231,"f",FALSE)</f>
        <v>42604</v>
      </c>
      <c r="I231" s="176">
        <f>_xll.qlInterestRateIndexValueDate(Index1M,$H231)</f>
        <v>42604</v>
      </c>
      <c r="J231" s="181">
        <f>IFERROR(_xll.qlIndexFixing(Index1M,$H231,TRUE,_xll.ohTrigger(RecalcTrigger,Trigger1M)),NA())</f>
        <v>6.7175959958188534E-3</v>
      </c>
      <c r="K231" s="44">
        <f>IFERROR(_xll.qlIndexFixing(Index3M,H231,TRUE,_xll.ohTrigger(RecalcTrigger,Trigger3M)),NA())</f>
        <v>7.8722532786425752E-3</v>
      </c>
      <c r="L231" s="44">
        <f>IFERROR(_xll.qlIndexFixing(Index6M,$H231,TRUE,_xll.ohTrigger(RecalcTrigger,Trigger6M)),NA())</f>
        <v>9.5191611756181242E-3</v>
      </c>
      <c r="M231" s="182">
        <f>IFERROR(_xll.qlIndexFixing(Index1Y,$H231,TRUE,_xll.ohTrigger(RecalcTrigger,Trigger1Y)),NA())</f>
        <v>1.2798413212911752E-2</v>
      </c>
      <c r="N231" s="181">
        <f>IFERROR(_xll.qlIndexFixing(ONIndex1M,I231,TRUE,_xll.ohTrigger(RecalcTrigger,Trigger1M)),NA())</f>
        <v>6.4917775418493751E-3</v>
      </c>
      <c r="O231" s="44">
        <f>IFERROR(_xll.qlIndexFixing(ONIndex3M,I231,TRUE,_xll.ohTrigger(RecalcTrigger,Trigger3M)),NA())</f>
        <v>7.4061107255329883E-3</v>
      </c>
      <c r="P231" s="44">
        <f>IFERROR(_xll.qlIndexFixing(ONIndex6M,I231,TRUE,_xll.ohTrigger(RecalcTrigger,Trigger6M)),NA())</f>
        <v>8.4559666237959963E-3</v>
      </c>
      <c r="Q231" s="182">
        <f>IFERROR(_xll.qlIndexFixing(ONIndex1Y,I231,TRUE,_xll.ohTrigger(RecalcTrigger,Trigger1Y)),NA())</f>
        <v>1.0705695749280153E-2</v>
      </c>
    </row>
    <row r="232" spans="2:17" x14ac:dyDescent="0.2">
      <c r="B232" s="39" t="s">
        <v>17</v>
      </c>
      <c r="D232" s="42">
        <f>_xll.qlCalendarAdvance(Calendar,$D231,B232,"f",FALSE)</f>
        <v>42605</v>
      </c>
      <c r="E232" s="176">
        <f>_xll.qlInterestRateIndexValueDate(IndexON,D232)</f>
        <v>42605</v>
      </c>
      <c r="F232" s="192">
        <f>IFERROR(_xll.qlIndexFixing(IndexON,D232,TRUE,_xll.ohTrigger(RecalcTrigger,TriggerON)),NA())</f>
        <v>6.2599863727419436E-3</v>
      </c>
      <c r="H232" s="42">
        <f>_xll.qlCalendarAdvance(Calendar,$H231,B232,"f",FALSE)</f>
        <v>42605</v>
      </c>
      <c r="I232" s="176">
        <f>_xll.qlInterestRateIndexValueDate(Index1M,$H232)</f>
        <v>42605</v>
      </c>
      <c r="J232" s="181">
        <f>IFERROR(_xll.qlIndexFixing(Index1M,$H232,TRUE,_xll.ohTrigger(RecalcTrigger,Trigger1M)),NA())</f>
        <v>6.7321297321680657E-3</v>
      </c>
      <c r="K232" s="44">
        <f>IFERROR(_xll.qlIndexFixing(Index3M,H232,TRUE,_xll.ohTrigger(RecalcTrigger,Trigger3M)),NA())</f>
        <v>7.8830725818248761E-3</v>
      </c>
      <c r="L232" s="44">
        <f>IFERROR(_xll.qlIndexFixing(Index6M,$H232,TRUE,_xll.ohTrigger(RecalcTrigger,Trigger6M)),NA())</f>
        <v>9.5287105365088332E-3</v>
      </c>
      <c r="M232" s="182">
        <f>IFERROR(_xll.qlIndexFixing(Index1Y,$H232,TRUE,_xll.ohTrigger(RecalcTrigger,Trigger1Y)),NA())</f>
        <v>1.2806595447061087E-2</v>
      </c>
      <c r="N232" s="181">
        <f>IFERROR(_xll.qlIndexFixing(ONIndex1M,I232,TRUE,_xll.ohTrigger(RecalcTrigger,Trigger1M)),NA())</f>
        <v>6.5042177107332844E-3</v>
      </c>
      <c r="O232" s="44">
        <f>IFERROR(_xll.qlIndexFixing(ONIndex3M,I232,TRUE,_xll.ohTrigger(RecalcTrigger,Trigger3M)),NA())</f>
        <v>7.4150989750343399E-3</v>
      </c>
      <c r="P232" s="44">
        <f>IFERROR(_xll.qlIndexFixing(ONIndex6M,I232,TRUE,_xll.ohTrigger(RecalcTrigger,Trigger6M)),NA())</f>
        <v>8.4422738822109711E-3</v>
      </c>
      <c r="Q232" s="182">
        <f>IFERROR(_xll.qlIndexFixing(ONIndex1Y,I232,TRUE,_xll.ohTrigger(RecalcTrigger,Trigger1Y)),NA())</f>
        <v>1.076418368576082E-2</v>
      </c>
    </row>
    <row r="233" spans="2:17" x14ac:dyDescent="0.2">
      <c r="B233" s="39" t="s">
        <v>17</v>
      </c>
      <c r="D233" s="42">
        <f>_xll.qlCalendarAdvance(Calendar,$D232,B233,"f",FALSE)</f>
        <v>42606</v>
      </c>
      <c r="E233" s="176">
        <f>_xll.qlInterestRateIndexValueDate(IndexON,D233)</f>
        <v>42606</v>
      </c>
      <c r="F233" s="192">
        <f>IFERROR(_xll.qlIndexFixing(IndexON,D233,TRUE,_xll.ohTrigger(RecalcTrigger,TriggerON)),NA())</f>
        <v>6.256741563888113E-3</v>
      </c>
      <c r="H233" s="42">
        <f>_xll.qlCalendarAdvance(Calendar,$H232,B233,"f",FALSE)</f>
        <v>42606</v>
      </c>
      <c r="I233" s="176">
        <f>_xll.qlInterestRateIndexValueDate(Index1M,$H233)</f>
        <v>42606</v>
      </c>
      <c r="J233" s="181">
        <f>IFERROR(_xll.qlIndexFixing(Index1M,$H233,TRUE,_xll.ohTrigger(RecalcTrigger,Trigger1M)),NA())</f>
        <v>6.7605528698920876E-3</v>
      </c>
      <c r="K233" s="44">
        <f>IFERROR(_xll.qlIndexFixing(Index3M,H233,TRUE,_xll.ohTrigger(RecalcTrigger,Trigger3M)),NA())</f>
        <v>7.8939364656203867E-3</v>
      </c>
      <c r="L233" s="44">
        <f>IFERROR(_xll.qlIndexFixing(Index6M,$H233,TRUE,_xll.ohTrigger(RecalcTrigger,Trigger6M)),NA())</f>
        <v>9.5383901158516606E-3</v>
      </c>
      <c r="M233" s="182">
        <f>IFERROR(_xll.qlIndexFixing(Index1Y,$H233,TRUE,_xll.ohTrigger(RecalcTrigger,Trigger1Y)),NA())</f>
        <v>1.2814599365974066E-2</v>
      </c>
      <c r="N233" s="181">
        <f>IFERROR(_xll.qlIndexFixing(ONIndex1M,I233,TRUE,_xll.ohTrigger(RecalcTrigger,Trigger1M)),NA())</f>
        <v>6.5172903989130226E-3</v>
      </c>
      <c r="O233" s="44">
        <f>IFERROR(_xll.qlIndexFixing(ONIndex3M,I233,TRUE,_xll.ohTrigger(RecalcTrigger,Trigger3M)),NA())</f>
        <v>7.4241131399754856E-3</v>
      </c>
      <c r="P233" s="44">
        <f>IFERROR(_xll.qlIndexFixing(ONIndex6M,I233,TRUE,_xll.ohTrigger(RecalcTrigger,Trigger6M)),NA())</f>
        <v>8.4272930133266755E-3</v>
      </c>
      <c r="Q233" s="182">
        <f>IFERROR(_xll.qlIndexFixing(ONIndex1Y,I233,TRUE,_xll.ohTrigger(RecalcTrigger,Trigger1Y)),NA())</f>
        <v>1.0824890687726185E-2</v>
      </c>
    </row>
    <row r="234" spans="2:17" x14ac:dyDescent="0.2">
      <c r="B234" s="39" t="s">
        <v>17</v>
      </c>
      <c r="D234" s="42">
        <f>_xll.qlCalendarAdvance(Calendar,$D233,B234,"f",FALSE)</f>
        <v>42607</v>
      </c>
      <c r="E234" s="176">
        <f>_xll.qlInterestRateIndexValueDate(IndexON,D234)</f>
        <v>42607</v>
      </c>
      <c r="F234" s="192">
        <f>IFERROR(_xll.qlIndexFixing(IndexON,D234,TRUE,_xll.ohTrigger(RecalcTrigger,TriggerON)),NA())</f>
        <v>6.2520177827085632E-3</v>
      </c>
      <c r="H234" s="42">
        <f>_xll.qlCalendarAdvance(Calendar,$H233,B234,"f",FALSE)</f>
        <v>42607</v>
      </c>
      <c r="I234" s="176">
        <f>_xll.qlInterestRateIndexValueDate(Index1M,$H234)</f>
        <v>42607</v>
      </c>
      <c r="J234" s="181">
        <f>IFERROR(_xll.qlIndexFixing(Index1M,$H234,TRUE,_xll.ohTrigger(RecalcTrigger,Trigger1M)),NA())</f>
        <v>6.7680339748696014E-3</v>
      </c>
      <c r="K234" s="44">
        <f>IFERROR(_xll.qlIndexFixing(Index3M,H234,TRUE,_xll.ohTrigger(RecalcTrigger,Trigger3M)),NA())</f>
        <v>7.904845199741441E-3</v>
      </c>
      <c r="L234" s="44">
        <f>IFERROR(_xll.qlIndexFixing(Index6M,$H234,TRUE,_xll.ohTrigger(RecalcTrigger,Trigger6M)),NA())</f>
        <v>9.5561941782243507E-3</v>
      </c>
      <c r="M234" s="182">
        <f>IFERROR(_xll.qlIndexFixing(Index1Y,$H234,TRUE,_xll.ohTrigger(RecalcTrigger,Trigger1Y)),NA())</f>
        <v>1.2822420283816527E-2</v>
      </c>
      <c r="N234" s="181">
        <f>IFERROR(_xll.qlIndexFixing(ONIndex1M,I234,TRUE,_xll.ohTrigger(RecalcTrigger,Trigger1M)),NA())</f>
        <v>6.530995606145451E-3</v>
      </c>
      <c r="O234" s="44">
        <f>IFERROR(_xll.qlIndexFixing(ONIndex3M,I234,TRUE,_xll.ohTrigger(RecalcTrigger,Trigger3M)),NA())</f>
        <v>7.4331532204374717E-3</v>
      </c>
      <c r="P234" s="44">
        <f>IFERROR(_xll.qlIndexFixing(ONIndex6M,I234,TRUE,_xll.ohTrigger(RecalcTrigger,Trigger6M)),NA())</f>
        <v>8.4110240172241557E-3</v>
      </c>
      <c r="Q234" s="182">
        <f>IFERROR(_xll.qlIndexFixing(ONIndex1Y,I234,TRUE,_xll.ohTrigger(RecalcTrigger,Trigger1Y)),NA())</f>
        <v>1.0887816756310897E-2</v>
      </c>
    </row>
    <row r="235" spans="2:17" x14ac:dyDescent="0.2">
      <c r="B235" s="39" t="s">
        <v>17</v>
      </c>
      <c r="D235" s="42">
        <f>_xll.qlCalendarAdvance(Calendar,$D234,B235,"f",FALSE)</f>
        <v>42608</v>
      </c>
      <c r="E235" s="176">
        <f>_xll.qlInterestRateIndexValueDate(IndexON,D235)</f>
        <v>42608</v>
      </c>
      <c r="F235" s="192">
        <f>IFERROR(_xll.qlIndexFixing(IndexON,D235,TRUE,_xll.ohTrigger(RecalcTrigger,TriggerON)),NA())</f>
        <v>6.2329731197205418E-3</v>
      </c>
      <c r="H235" s="42">
        <f>_xll.qlCalendarAdvance(Calendar,$H234,B235,"f",FALSE)</f>
        <v>42608</v>
      </c>
      <c r="I235" s="176">
        <f>_xll.qlInterestRateIndexValueDate(Index1M,$H235)</f>
        <v>42608</v>
      </c>
      <c r="J235" s="181">
        <f>IFERROR(_xll.qlIndexFixing(Index1M,$H235,TRUE,_xll.ohTrigger(RecalcTrigger,Trigger1M)),NA())</f>
        <v>6.7755591378429909E-3</v>
      </c>
      <c r="K235" s="44">
        <f>IFERROR(_xll.qlIndexFixing(Index3M,H235,TRUE,_xll.ohTrigger(RecalcTrigger,Trigger3M)),NA())</f>
        <v>7.9277133579004778E-3</v>
      </c>
      <c r="L235" s="44">
        <f>IFERROR(_xll.qlIndexFixing(Index6M,$H235,TRUE,_xll.ohTrigger(RecalcTrigger,Trigger6M)),NA())</f>
        <v>9.5621639376396173E-3</v>
      </c>
      <c r="M235" s="182">
        <f>IFERROR(_xll.qlIndexFixing(Index1Y,$H235,TRUE,_xll.ohTrigger(RecalcTrigger,Trigger1Y)),NA())</f>
        <v>1.2838013348048415E-2</v>
      </c>
      <c r="N235" s="181">
        <f>IFERROR(_xll.qlIndexFixing(ONIndex1M,I235,TRUE,_xll.ohTrigger(RecalcTrigger,Trigger1M)),NA())</f>
        <v>6.5685985275182324E-3</v>
      </c>
      <c r="O235" s="44">
        <f>IFERROR(_xll.qlIndexFixing(ONIndex3M,I235,TRUE,_xll.ohTrigger(RecalcTrigger,Trigger3M)),NA())</f>
        <v>7.4561114546817242E-3</v>
      </c>
      <c r="P235" s="44">
        <f>IFERROR(_xll.qlIndexFixing(ONIndex6M,I235,TRUE,_xll.ohTrigger(RecalcTrigger,Trigger6M)),NA())</f>
        <v>8.3641983829041422E-3</v>
      </c>
      <c r="Q235" s="182">
        <f>IFERROR(_xll.qlIndexFixing(ONIndex1Y,I235,TRUE,_xll.ohTrigger(RecalcTrigger,Trigger1Y)),NA())</f>
        <v>1.1056729630272988E-2</v>
      </c>
    </row>
    <row r="236" spans="2:17" x14ac:dyDescent="0.2">
      <c r="B236" s="39" t="s">
        <v>17</v>
      </c>
      <c r="D236" s="42">
        <f>_xll.qlCalendarAdvance(Calendar,$D235,B236,"f",FALSE)</f>
        <v>42612</v>
      </c>
      <c r="E236" s="176">
        <f>_xll.qlInterestRateIndexValueDate(IndexON,D236)</f>
        <v>42612</v>
      </c>
      <c r="F236" s="192">
        <f>IFERROR(_xll.qlIndexFixing(IndexON,D236,TRUE,_xll.ohTrigger(RecalcTrigger,TriggerON)),NA())</f>
        <v>6.2065927995336168E-3</v>
      </c>
      <c r="H236" s="42">
        <f>_xll.qlCalendarAdvance(Calendar,$H235,B236,"f",FALSE)</f>
        <v>42612</v>
      </c>
      <c r="I236" s="176">
        <f>_xll.qlInterestRateIndexValueDate(Index1M,$H236)</f>
        <v>42612</v>
      </c>
      <c r="J236" s="181">
        <f>IFERROR(_xll.qlIndexFixing(Index1M,$H236,TRUE,_xll.ohTrigger(RecalcTrigger,Trigger1M)),NA())</f>
        <v>6.8320639728920224E-3</v>
      </c>
      <c r="K236" s="44">
        <f>IFERROR(_xll.qlIndexFixing(Index3M,H236,TRUE,_xll.ohTrigger(RecalcTrigger,Trigger3M)),NA())</f>
        <v>7.9600710654777369E-3</v>
      </c>
      <c r="L236" s="44">
        <f>IFERROR(_xll.qlIndexFixing(Index6M,$H236,TRUE,_xll.ohTrigger(RecalcTrigger,Trigger6M)),NA())</f>
        <v>9.5917110254641561E-3</v>
      </c>
      <c r="M236" s="182">
        <f>IFERROR(_xll.qlIndexFixing(Index1Y,$H236,TRUE,_xll.ohTrigger(RecalcTrigger,Trigger1Y)),NA())</f>
        <v>1.2858615849959065E-2</v>
      </c>
      <c r="N236" s="181">
        <f>IFERROR(_xll.qlIndexFixing(ONIndex1M,I236,TRUE,_xll.ohTrigger(RecalcTrigger,Trigger1M)),NA())</f>
        <v>6.6088709481271213E-3</v>
      </c>
      <c r="O236" s="44">
        <f>IFERROR(_xll.qlIndexFixing(ONIndex3M,I236,TRUE,_xll.ohTrigger(RecalcTrigger,Trigger3M)),NA())</f>
        <v>7.4787423547495457E-3</v>
      </c>
      <c r="P236" s="44">
        <f>IFERROR(_xll.qlIndexFixing(ONIndex6M,I236,TRUE,_xll.ohTrigger(RecalcTrigger,Trigger6M)),NA())</f>
        <v>8.310911846708402E-3</v>
      </c>
      <c r="Q236" s="182">
        <f>IFERROR(_xll.qlIndexFixing(ONIndex1Y,I236,TRUE,_xll.ohTrigger(RecalcTrigger,Trigger1Y)),NA())</f>
        <v>1.1232990169494084E-2</v>
      </c>
    </row>
    <row r="237" spans="2:17" x14ac:dyDescent="0.2">
      <c r="B237" s="39" t="s">
        <v>17</v>
      </c>
      <c r="D237" s="42">
        <f>_xll.qlCalendarAdvance(Calendar,$D236,B237,"f",FALSE)</f>
        <v>42613</v>
      </c>
      <c r="E237" s="176">
        <f>_xll.qlInterestRateIndexValueDate(IndexON,D237)</f>
        <v>42613</v>
      </c>
      <c r="F237" s="192">
        <f>IFERROR(_xll.qlIndexFixing(IndexON,D237,TRUE,_xll.ohTrigger(RecalcTrigger,TriggerON)),NA())</f>
        <v>6.1952662134368008E-3</v>
      </c>
      <c r="H237" s="42">
        <f>_xll.qlCalendarAdvance(Calendar,$H236,B237,"f",FALSE)</f>
        <v>42613</v>
      </c>
      <c r="I237" s="176">
        <f>_xll.qlInterestRateIndexValueDate(Index1M,$H237)</f>
        <v>42613</v>
      </c>
      <c r="J237" s="181">
        <f>IFERROR(_xll.qlIndexFixing(Index1M,$H237,TRUE,_xll.ohTrigger(RecalcTrigger,Trigger1M)),NA())</f>
        <v>6.8393799031826932E-3</v>
      </c>
      <c r="K237" s="44">
        <f>IFERROR(_xll.qlIndexFixing(Index3M,H237,TRUE,_xll.ohTrigger(RecalcTrigger,Trigger3M)),NA())</f>
        <v>7.9651971874286423E-3</v>
      </c>
      <c r="L237" s="44">
        <f>IFERROR(_xll.qlIndexFixing(Index6M,$H237,TRUE,_xll.ohTrigger(RecalcTrigger,Trigger6M)),NA())</f>
        <v>9.5985687082446765E-3</v>
      </c>
      <c r="M237" s="182">
        <f>IFERROR(_xll.qlIndexFixing(Index1Y,$H237,TRUE,_xll.ohTrigger(RecalcTrigger,Trigger1Y)),NA())</f>
        <v>1.2865247968271376E-2</v>
      </c>
      <c r="N237" s="181">
        <f>IFERROR(_xll.qlIndexFixing(ONIndex1M,I237,TRUE,_xll.ohTrigger(RecalcTrigger,Trigger1M)),NA())</f>
        <v>6.6255403615655961E-3</v>
      </c>
      <c r="O237" s="44">
        <f>IFERROR(_xll.qlIndexFixing(ONIndex3M,I237,TRUE,_xll.ohTrigger(RecalcTrigger,Trigger3M)),NA())</f>
        <v>7.4879379280934355E-3</v>
      </c>
      <c r="P237" s="44">
        <f>IFERROR(_xll.qlIndexFixing(ONIndex6M,I237,TRUE,_xll.ohTrigger(RecalcTrigger,Trigger6M)),NA())</f>
        <v>8.2902423550168525E-3</v>
      </c>
      <c r="Q237" s="182">
        <f>IFERROR(_xll.qlIndexFixing(ONIndex1Y,I237,TRUE,_xll.ohTrigger(RecalcTrigger,Trigger1Y)),NA())</f>
        <v>1.1292772829873954E-2</v>
      </c>
    </row>
    <row r="238" spans="2:17" x14ac:dyDescent="0.2">
      <c r="B238" s="39" t="s">
        <v>17</v>
      </c>
      <c r="D238" s="42">
        <f>_xll.qlCalendarAdvance(Calendar,$D237,B238,"f",FALSE)</f>
        <v>42614</v>
      </c>
      <c r="E238" s="176">
        <f>_xll.qlInterestRateIndexValueDate(IndexON,D238)</f>
        <v>42614</v>
      </c>
      <c r="F238" s="192">
        <f>IFERROR(_xll.qlIndexFixing(IndexON,D238,TRUE,_xll.ohTrigger(RecalcTrigger,TriggerON)),NA())</f>
        <v>6.1847316826735277E-3</v>
      </c>
      <c r="H238" s="42">
        <f>_xll.qlCalendarAdvance(Calendar,$H237,B238,"f",FALSE)</f>
        <v>42614</v>
      </c>
      <c r="I238" s="176">
        <f>_xll.qlInterestRateIndexValueDate(Index1M,$H238)</f>
        <v>42614</v>
      </c>
      <c r="J238" s="181">
        <f>IFERROR(_xll.qlIndexFixing(Index1M,$H238,TRUE,_xll.ohTrigger(RecalcTrigger,Trigger1M)),NA())</f>
        <v>6.86555357214097E-3</v>
      </c>
      <c r="K238" s="44">
        <f>IFERROR(_xll.qlIndexFixing(Index3M,H238,TRUE,_xll.ohTrigger(RecalcTrigger,Trigger3M)),NA())</f>
        <v>7.976402102526552E-3</v>
      </c>
      <c r="L238" s="44">
        <f>IFERROR(_xll.qlIndexFixing(Index6M,$H238,TRUE,_xll.ohTrigger(RecalcTrigger,Trigger6M)),NA())</f>
        <v>9.6095566712948791E-3</v>
      </c>
      <c r="M238" s="182">
        <f>IFERROR(_xll.qlIndexFixing(Index1Y,$H238,TRUE,_xll.ohTrigger(RecalcTrigger,Trigger1Y)),NA())</f>
        <v>1.2871709952870125E-2</v>
      </c>
      <c r="N238" s="181">
        <f>IFERROR(_xll.qlIndexFixing(ONIndex1M,I238,TRUE,_xll.ohTrigger(RecalcTrigger,Trigger1M)),NA())</f>
        <v>6.6420113838394634E-3</v>
      </c>
      <c r="O238" s="44">
        <f>IFERROR(_xll.qlIndexFixing(ONIndex3M,I238,TRUE,_xll.ohTrigger(RecalcTrigger,Trigger3M)),NA())</f>
        <v>7.4971594167960731E-3</v>
      </c>
      <c r="P238" s="44">
        <f>IFERROR(_xll.qlIndexFixing(ONIndex6M,I238,TRUE,_xll.ohTrigger(RecalcTrigger,Trigger6M)),NA())</f>
        <v>8.2716130001803112E-3</v>
      </c>
      <c r="Q238" s="182">
        <f>IFERROR(_xll.qlIndexFixing(ONIndex1Y,I238,TRUE,_xll.ohTrigger(RecalcTrigger,Trigger1Y)),NA())</f>
        <v>1.1338316723989994E-2</v>
      </c>
    </row>
    <row r="239" spans="2:17" x14ac:dyDescent="0.2">
      <c r="B239" s="39" t="s">
        <v>17</v>
      </c>
      <c r="D239" s="42">
        <f>_xll.qlCalendarAdvance(Calendar,$D238,B239,"f",FALSE)</f>
        <v>42615</v>
      </c>
      <c r="E239" s="176">
        <f>_xll.qlInterestRateIndexValueDate(IndexON,D239)</f>
        <v>42615</v>
      </c>
      <c r="F239" s="192">
        <f>IFERROR(_xll.qlIndexFixing(IndexON,D239,TRUE,_xll.ohTrigger(RecalcTrigger,TriggerON)),NA())</f>
        <v>6.1664069789964717E-3</v>
      </c>
      <c r="H239" s="42">
        <f>_xll.qlCalendarAdvance(Calendar,$H238,B239,"f",FALSE)</f>
        <v>42615</v>
      </c>
      <c r="I239" s="176">
        <f>_xll.qlInterestRateIndexValueDate(Index1M,$H239)</f>
        <v>42615</v>
      </c>
      <c r="J239" s="181">
        <f>IFERROR(_xll.qlIndexFixing(Index1M,$H239,TRUE,_xll.ohTrigger(RecalcTrigger,Trigger1M)),NA())</f>
        <v>6.8726395470475677E-3</v>
      </c>
      <c r="K239" s="44">
        <f>IFERROR(_xll.qlIndexFixing(Index3M,H239,TRUE,_xll.ohTrigger(RecalcTrigger,Trigger3M)),NA())</f>
        <v>7.9876539827917255E-3</v>
      </c>
      <c r="L239" s="44">
        <f>IFERROR(_xll.qlIndexFixing(Index6M,$H239,TRUE,_xll.ohTrigger(RecalcTrigger,Trigger6M)),NA())</f>
        <v>9.6207135683532442E-3</v>
      </c>
      <c r="M239" s="182">
        <f>IFERROR(_xll.qlIndexFixing(Index1Y,$H239,TRUE,_xll.ohTrigger(RecalcTrigger,Trigger1Y)),NA())</f>
        <v>1.2883043640796021E-2</v>
      </c>
      <c r="N239" s="181">
        <f>IFERROR(_xll.qlIndexFixing(ONIndex1M,I239,TRUE,_xll.ohTrigger(RecalcTrigger,Trigger1M)),NA())</f>
        <v>6.6744141696410226E-3</v>
      </c>
      <c r="O239" s="44">
        <f>IFERROR(_xll.qlIndexFixing(ONIndex3M,I239,TRUE,_xll.ohTrigger(RecalcTrigger,Trigger3M)),NA())</f>
        <v>7.515843535415013E-3</v>
      </c>
      <c r="P239" s="44">
        <f>IFERROR(_xll.qlIndexFixing(ONIndex6M,I239,TRUE,_xll.ohTrigger(RecalcTrigger,Trigger6M)),NA())</f>
        <v>8.2413408197660569E-3</v>
      </c>
      <c r="Q239" s="182">
        <f>IFERROR(_xll.qlIndexFixing(ONIndex1Y,I239,TRUE,_xll.ohTrigger(RecalcTrigger,Trigger1Y)),NA())</f>
        <v>1.1382296866696933E-2</v>
      </c>
    </row>
    <row r="240" spans="2:17" x14ac:dyDescent="0.2">
      <c r="B240" s="39" t="s">
        <v>17</v>
      </c>
      <c r="D240" s="42">
        <f>_xll.qlCalendarAdvance(Calendar,$D239,B240,"f",FALSE)</f>
        <v>42618</v>
      </c>
      <c r="E240" s="176">
        <f>_xll.qlInterestRateIndexValueDate(IndexON,D240)</f>
        <v>42618</v>
      </c>
      <c r="F240" s="192">
        <f>IFERROR(_xll.qlIndexFixing(IndexON,D240,TRUE,_xll.ohTrigger(RecalcTrigger,TriggerON)),NA())</f>
        <v>6.1505141111728445E-3</v>
      </c>
      <c r="H240" s="42">
        <f>_xll.qlCalendarAdvance(Calendar,$H239,B240,"f",FALSE)</f>
        <v>42618</v>
      </c>
      <c r="I240" s="176">
        <f>_xll.qlInterestRateIndexValueDate(Index1M,$H240)</f>
        <v>42618</v>
      </c>
      <c r="J240" s="181">
        <f>IFERROR(_xll.qlIndexFixing(Index1M,$H240,TRUE,_xll.ohTrigger(RecalcTrigger,Trigger1M)),NA())</f>
        <v>6.9056411383038308E-3</v>
      </c>
      <c r="K240" s="44">
        <f>IFERROR(_xll.qlIndexFixing(Index3M,H240,TRUE,_xll.ohTrigger(RecalcTrigger,Trigger3M)),NA())</f>
        <v>8.0216941416129169E-3</v>
      </c>
      <c r="L240" s="44">
        <f>IFERROR(_xll.qlIndexFixing(Index6M,$H240,TRUE,_xll.ohTrigger(RecalcTrigger,Trigger6M)),NA())</f>
        <v>9.6590875807838344E-3</v>
      </c>
      <c r="M240" s="182">
        <f>IFERROR(_xll.qlIndexFixing(Index1Y,$H240,TRUE,_xll.ohTrigger(RecalcTrigger,Trigger1Y)),NA())</f>
        <v>1.2896676251977546E-2</v>
      </c>
      <c r="N240" s="181">
        <f>IFERROR(_xll.qlIndexFixing(ONIndex1M,I240,TRUE,_xll.ohTrigger(RecalcTrigger,Trigger1M)),NA())</f>
        <v>6.7059115619372278E-3</v>
      </c>
      <c r="O240" s="44">
        <f>IFERROR(_xll.qlIndexFixing(ONIndex3M,I240,TRUE,_xll.ohTrigger(RecalcTrigger,Trigger3M)),NA())</f>
        <v>7.534304526896074E-3</v>
      </c>
      <c r="P240" s="44">
        <f>IFERROR(_xll.qlIndexFixing(ONIndex6M,I240,TRUE,_xll.ohTrigger(RecalcTrigger,Trigger6M)),NA())</f>
        <v>8.2174969446835444E-3</v>
      </c>
      <c r="Q240" s="182">
        <f>IFERROR(_xll.qlIndexFixing(ONIndex1Y,I240,TRUE,_xll.ohTrigger(RecalcTrigger,Trigger1Y)),NA())</f>
        <v>1.1378104558147362E-2</v>
      </c>
    </row>
    <row r="241" spans="2:17" x14ac:dyDescent="0.2">
      <c r="B241" s="39" t="s">
        <v>17</v>
      </c>
      <c r="D241" s="42">
        <f>_xll.qlCalendarAdvance(Calendar,$D240,B241,"f",FALSE)</f>
        <v>42619</v>
      </c>
      <c r="E241" s="176">
        <f>_xll.qlInterestRateIndexValueDate(IndexON,D241)</f>
        <v>42619</v>
      </c>
      <c r="F241" s="192">
        <f>IFERROR(_xll.qlIndexFixing(IndexON,D241,TRUE,_xll.ohTrigger(RecalcTrigger,TriggerON)),NA())</f>
        <v>6.1439398559426373E-3</v>
      </c>
      <c r="H241" s="42">
        <f>_xll.qlCalendarAdvance(Calendar,$H240,B241,"f",FALSE)</f>
        <v>42619</v>
      </c>
      <c r="I241" s="176">
        <f>_xll.qlInterestRateIndexValueDate(Index1M,$H241)</f>
        <v>42619</v>
      </c>
      <c r="J241" s="181">
        <f>IFERROR(_xll.qlIndexFixing(Index1M,$H241,TRUE,_xll.ohTrigger(RecalcTrigger,Trigger1M)),NA())</f>
        <v>6.9183906676386266E-3</v>
      </c>
      <c r="K241" s="44">
        <f>IFERROR(_xll.qlIndexFixing(Index3M,H241,TRUE,_xll.ohTrigger(RecalcTrigger,Trigger3M)),NA())</f>
        <v>8.0331366096012997E-3</v>
      </c>
      <c r="L241" s="44">
        <f>IFERROR(_xll.qlIndexFixing(Index6M,$H241,TRUE,_xll.ohTrigger(RecalcTrigger,Trigger6M)),NA())</f>
        <v>9.6668345338150885E-3</v>
      </c>
      <c r="M241" s="182">
        <f>IFERROR(_xll.qlIndexFixing(Index1Y,$H241,TRUE,_xll.ohTrigger(RecalcTrigger,Trigger1Y)),NA())</f>
        <v>1.2902902350527601E-2</v>
      </c>
      <c r="N241" s="181">
        <f>IFERROR(_xll.qlIndexFixing(ONIndex1M,I241,TRUE,_xll.ohTrigger(RecalcTrigger,Trigger1M)),NA())</f>
        <v>6.7213906285501501E-3</v>
      </c>
      <c r="O241" s="44">
        <f>IFERROR(_xll.qlIndexFixing(ONIndex3M,I241,TRUE,_xll.ohTrigger(RecalcTrigger,Trigger3M)),NA())</f>
        <v>7.5436555932029137E-3</v>
      </c>
      <c r="P241" s="44">
        <f>IFERROR(_xll.qlIndexFixing(ONIndex6M,I241,TRUE,_xll.ohTrigger(RecalcTrigger,Trigger6M)),NA())</f>
        <v>8.2090682705560081E-3</v>
      </c>
      <c r="Q241" s="182">
        <f>IFERROR(_xll.qlIndexFixing(ONIndex1Y,I241,TRUE,_xll.ohTrigger(RecalcTrigger,Trigger1Y)),NA())</f>
        <v>1.135245457523415E-2</v>
      </c>
    </row>
    <row r="242" spans="2:17" x14ac:dyDescent="0.2">
      <c r="B242" s="39" t="s">
        <v>17</v>
      </c>
      <c r="D242" s="42">
        <f>_xll.qlCalendarAdvance(Calendar,$D241,B242,"f",FALSE)</f>
        <v>42620</v>
      </c>
      <c r="E242" s="176">
        <f>_xll.qlInterestRateIndexValueDate(IndexON,D242)</f>
        <v>42620</v>
      </c>
      <c r="F242" s="192">
        <f>IFERROR(_xll.qlIndexFixing(IndexON,D242,TRUE,_xll.ohTrigger(RecalcTrigger,TriggerON)),NA())</f>
        <v>6.1381576556407413E-3</v>
      </c>
      <c r="H242" s="42">
        <f>_xll.qlCalendarAdvance(Calendar,$H241,B242,"f",FALSE)</f>
        <v>42620</v>
      </c>
      <c r="I242" s="176">
        <f>_xll.qlInterestRateIndexValueDate(Index1M,$H242)</f>
        <v>42620</v>
      </c>
      <c r="J242" s="181">
        <f>IFERROR(_xll.qlIndexFixing(Index1M,$H242,TRUE,_xll.ohTrigger(RecalcTrigger,Trigger1M)),NA())</f>
        <v>6.9309880802094215E-3</v>
      </c>
      <c r="K242" s="44">
        <f>IFERROR(_xll.qlIndexFixing(Index3M,H242,TRUE,_xll.ohTrigger(RecalcTrigger,Trigger3M)),NA())</f>
        <v>8.0446274063080726E-3</v>
      </c>
      <c r="L242" s="44">
        <f>IFERROR(_xll.qlIndexFixing(Index6M,$H242,TRUE,_xll.ohTrigger(RecalcTrigger,Trigger6M)),NA())</f>
        <v>9.678689127126652E-3</v>
      </c>
      <c r="M242" s="182">
        <f>IFERROR(_xll.qlIndexFixing(Index1Y,$H242,TRUE,_xll.ohTrigger(RecalcTrigger,Trigger1Y)),NA())</f>
        <v>1.2909204235571625E-2</v>
      </c>
      <c r="N242" s="181">
        <f>IFERROR(_xll.qlIndexFixing(ONIndex1M,I242,TRUE,_xll.ohTrigger(RecalcTrigger,Trigger1M)),NA())</f>
        <v>6.7366713038363724E-3</v>
      </c>
      <c r="O242" s="44">
        <f>IFERROR(_xll.qlIndexFixing(ONIndex3M,I242,TRUE,_xll.ohTrigger(RecalcTrigger,Trigger3M)),NA())</f>
        <v>7.5530325749495475E-3</v>
      </c>
      <c r="P242" s="44">
        <f>IFERROR(_xll.qlIndexFixing(ONIndex6M,I242,TRUE,_xll.ohTrigger(RecalcTrigger,Trigger6M)),NA())</f>
        <v>8.2026797320677858E-3</v>
      </c>
      <c r="Q242" s="182">
        <f>IFERROR(_xll.qlIndexFixing(ONIndex1Y,I242,TRUE,_xll.ohTrigger(RecalcTrigger,Trigger1Y)),NA())</f>
        <v>1.1312565819168174E-2</v>
      </c>
    </row>
    <row r="243" spans="2:17" x14ac:dyDescent="0.2">
      <c r="B243" s="39" t="s">
        <v>17</v>
      </c>
      <c r="D243" s="42">
        <f>_xll.qlCalendarAdvance(Calendar,$D242,B243,"f",FALSE)</f>
        <v>42621</v>
      </c>
      <c r="E243" s="176">
        <f>_xll.qlInterestRateIndexValueDate(IndexON,D243)</f>
        <v>42621</v>
      </c>
      <c r="F243" s="192">
        <f>IFERROR(_xll.qlIndexFixing(IndexON,D243,TRUE,_xll.ohTrigger(RecalcTrigger,TriggerON)),NA())</f>
        <v>6.1331675102671568E-3</v>
      </c>
      <c r="H243" s="42">
        <f>_xll.qlCalendarAdvance(Calendar,$H242,B243,"f",FALSE)</f>
        <v>42621</v>
      </c>
      <c r="I243" s="176">
        <f>_xll.qlInterestRateIndexValueDate(Index1M,$H243)</f>
        <v>42621</v>
      </c>
      <c r="J243" s="181">
        <f>IFERROR(_xll.qlIndexFixing(Index1M,$H243,TRUE,_xll.ohTrigger(RecalcTrigger,Trigger1M)),NA())</f>
        <v>6.9551335657155183E-3</v>
      </c>
      <c r="K243" s="44">
        <f>IFERROR(_xll.qlIndexFixing(Index3M,H243,TRUE,_xll.ohTrigger(RecalcTrigger,Trigger3M)),NA())</f>
        <v>8.0561668044619866E-3</v>
      </c>
      <c r="L243" s="44">
        <f>IFERROR(_xll.qlIndexFixing(Index6M,$H243,TRUE,_xll.ohTrigger(RecalcTrigger,Trigger6M)),NA())</f>
        <v>9.6906538635736904E-3</v>
      </c>
      <c r="M243" s="182">
        <f>IFERROR(_xll.qlIndexFixing(Index1Y,$H243,TRUE,_xll.ohTrigger(RecalcTrigger,Trigger1Y)),NA())</f>
        <v>1.291562289739101E-2</v>
      </c>
      <c r="N243" s="181">
        <f>IFERROR(_xll.qlIndexFixing(ONIndex1M,I243,TRUE,_xll.ohTrigger(RecalcTrigger,Trigger1M)),NA())</f>
        <v>6.7517535880390334E-3</v>
      </c>
      <c r="O243" s="44">
        <f>IFERROR(_xll.qlIndexFixing(ONIndex3M,I243,TRUE,_xll.ohTrigger(RecalcTrigger,Trigger3M)),NA())</f>
        <v>7.562435472298068E-3</v>
      </c>
      <c r="P243" s="44">
        <f>IFERROR(_xll.qlIndexFixing(ONIndex6M,I243,TRUE,_xll.ohTrigger(RecalcTrigger,Trigger6M)),NA())</f>
        <v>8.1983313289757387E-3</v>
      </c>
      <c r="Q243" s="182">
        <f>IFERROR(_xll.qlIndexFixing(ONIndex1Y,I243,TRUE,_xll.ohTrigger(RecalcTrigger,Trigger1Y)),NA())</f>
        <v>1.1258438294650119E-2</v>
      </c>
    </row>
    <row r="244" spans="2:17" x14ac:dyDescent="0.2">
      <c r="B244" s="39" t="s">
        <v>17</v>
      </c>
      <c r="D244" s="42">
        <f>_xll.qlCalendarAdvance(Calendar,$D243,B244,"f",FALSE)</f>
        <v>42622</v>
      </c>
      <c r="E244" s="176">
        <f>_xll.qlInterestRateIndexValueDate(IndexON,D244)</f>
        <v>42622</v>
      </c>
      <c r="F244" s="192">
        <f>IFERROR(_xll.qlIndexFixing(IndexON,D244,TRUE,_xll.ohTrigger(RecalcTrigger,TriggerON)),NA())</f>
        <v>6.1259302133605722E-3</v>
      </c>
      <c r="H244" s="42">
        <f>_xll.qlCalendarAdvance(Calendar,$H243,B244,"f",FALSE)</f>
        <v>42622</v>
      </c>
      <c r="I244" s="176">
        <f>_xll.qlInterestRateIndexValueDate(Index1M,$H244)</f>
        <v>42622</v>
      </c>
      <c r="J244" s="181">
        <f>IFERROR(_xll.qlIndexFixing(Index1M,$H244,TRUE,_xll.ohTrigger(RecalcTrigger,Trigger1M)),NA())</f>
        <v>6.9615654354335523E-3</v>
      </c>
      <c r="K244" s="44">
        <f>IFERROR(_xll.qlIndexFixing(Index3M,H244,TRUE,_xll.ohTrigger(RecalcTrigger,Trigger3M)),NA())</f>
        <v>8.0677550767900095E-3</v>
      </c>
      <c r="L244" s="44">
        <f>IFERROR(_xll.qlIndexFixing(Index6M,$H244,TRUE,_xll.ohTrigger(RecalcTrigger,Trigger6M)),NA())</f>
        <v>9.7027189439703992E-3</v>
      </c>
      <c r="M244" s="182">
        <f>IFERROR(_xll.qlIndexFixing(Index1Y,$H244,TRUE,_xll.ohTrigger(RecalcTrigger,Trigger1Y)),NA())</f>
        <v>1.2927036726265549E-2</v>
      </c>
      <c r="N244" s="181">
        <f>IFERROR(_xll.qlIndexFixing(ONIndex1M,I244,TRUE,_xll.ohTrigger(RecalcTrigger,Trigger1M)),NA())</f>
        <v>6.7813828400594325E-3</v>
      </c>
      <c r="O244" s="44">
        <f>IFERROR(_xll.qlIndexFixing(ONIndex3M,I244,TRUE,_xll.ohTrigger(RecalcTrigger,Trigger3M)),NA())</f>
        <v>7.581485122745887E-3</v>
      </c>
      <c r="P244" s="44">
        <f>IFERROR(_xll.qlIndexFixing(ONIndex6M,I244,TRUE,_xll.ohTrigger(RecalcTrigger,Trigger6M)),NA())</f>
        <v>8.1966190345113734E-3</v>
      </c>
      <c r="Q244" s="182">
        <f>IFERROR(_xll.qlIndexFixing(ONIndex1Y,I244,TRUE,_xll.ohTrigger(RecalcTrigger,Trigger1Y)),NA())</f>
        <v>1.1103058442456145E-2</v>
      </c>
    </row>
    <row r="245" spans="2:17" x14ac:dyDescent="0.2">
      <c r="B245" s="39" t="s">
        <v>17</v>
      </c>
      <c r="D245" s="42">
        <f>_xll.qlCalendarAdvance(Calendar,$D244,B245,"f",FALSE)</f>
        <v>42625</v>
      </c>
      <c r="E245" s="176">
        <f>_xll.qlInterestRateIndexValueDate(IndexON,D245)</f>
        <v>42625</v>
      </c>
      <c r="F245" s="192">
        <f>IFERROR(_xll.qlIndexFixing(IndexON,D245,TRUE,_xll.ohTrigger(RecalcTrigger,TriggerON)),NA())</f>
        <v>6.1211274774886082E-3</v>
      </c>
      <c r="H245" s="42">
        <f>_xll.qlCalendarAdvance(Calendar,$H244,B245,"f",FALSE)</f>
        <v>42625</v>
      </c>
      <c r="I245" s="176">
        <f>_xll.qlInterestRateIndexValueDate(Index1M,$H245)</f>
        <v>42625</v>
      </c>
      <c r="J245" s="181">
        <f>IFERROR(_xll.qlIndexFixing(Index1M,$H245,TRUE,_xll.ohTrigger(RecalcTrigger,Trigger1M)),NA())</f>
        <v>6.9919252319107601E-3</v>
      </c>
      <c r="K245" s="44">
        <f>IFERROR(_xll.qlIndexFixing(Index3M,H245,TRUE,_xll.ohTrigger(RecalcTrigger,Trigger3M)),NA())</f>
        <v>8.1028158662113329E-3</v>
      </c>
      <c r="L245" s="44">
        <f>IFERROR(_xll.qlIndexFixing(Index6M,$H245,TRUE,_xll.ohTrigger(RecalcTrigger,Trigger6M)),NA())</f>
        <v>9.7434856835855472E-3</v>
      </c>
      <c r="M245" s="182">
        <f>IFERROR(_xll.qlIndexFixing(Index1Y,$H245,TRUE,_xll.ohTrigger(RecalcTrigger,Trigger1Y)),NA())</f>
        <v>1.2943285156839401E-2</v>
      </c>
      <c r="N245" s="181">
        <f>IFERROR(_xll.qlIndexFixing(ONIndex1M,I245,TRUE,_xll.ohTrigger(RecalcTrigger,Trigger1M)),NA())</f>
        <v>6.8100988115016303E-3</v>
      </c>
      <c r="O245" s="44">
        <f>IFERROR(_xll.qlIndexFixing(ONIndex3M,I245,TRUE,_xll.ohTrigger(RecalcTrigger,Trigger3M)),NA())</f>
        <v>7.6003062164142765E-3</v>
      </c>
      <c r="P245" s="44">
        <f>IFERROR(_xll.qlIndexFixing(ONIndex6M,I245,TRUE,_xll.ohTrigger(RecalcTrigger,Trigger6M)),NA())</f>
        <v>8.2013390704882561E-3</v>
      </c>
      <c r="Q245" s="182">
        <f>IFERROR(_xll.qlIndexFixing(ONIndex1Y,I245,TRUE,_xll.ohTrigger(RecalcTrigger,Trigger1Y)),NA())</f>
        <v>1.0899540664099927E-2</v>
      </c>
    </row>
    <row r="246" spans="2:17" x14ac:dyDescent="0.2">
      <c r="B246" s="39" t="s">
        <v>17</v>
      </c>
      <c r="D246" s="42">
        <f>_xll.qlCalendarAdvance(Calendar,$D245,B246,"f",FALSE)</f>
        <v>42626</v>
      </c>
      <c r="E246" s="176">
        <f>_xll.qlInterestRateIndexValueDate(IndexON,D246)</f>
        <v>42626</v>
      </c>
      <c r="F246" s="192">
        <f>IFERROR(_xll.qlIndexFixing(IndexON,D246,TRUE,_xll.ohTrigger(RecalcTrigger,TriggerON)),NA())</f>
        <v>6.120097606351349E-3</v>
      </c>
      <c r="H246" s="42">
        <f>_xll.qlCalendarAdvance(Calendar,$H245,B246,"f",FALSE)</f>
        <v>42626</v>
      </c>
      <c r="I246" s="176">
        <f>_xll.qlInterestRateIndexValueDate(Index1M,$H246)</f>
        <v>42626</v>
      </c>
      <c r="J246" s="181">
        <f>IFERROR(_xll.qlIndexFixing(Index1M,$H246,TRUE,_xll.ohTrigger(RecalcTrigger,Trigger1M)),NA())</f>
        <v>7.0037490485379923E-3</v>
      </c>
      <c r="K246" s="44">
        <f>IFERROR(_xll.qlIndexFixing(Index3M,H246,TRUE,_xll.ohTrigger(RecalcTrigger,Trigger3M)),NA())</f>
        <v>8.1146023626453116E-3</v>
      </c>
      <c r="L246" s="44">
        <f>IFERROR(_xll.qlIndexFixing(Index6M,$H246,TRUE,_xll.ohTrigger(RecalcTrigger,Trigger6M)),NA())</f>
        <v>9.7517867136074493E-3</v>
      </c>
      <c r="M246" s="182">
        <f>IFERROR(_xll.qlIndexFixing(Index1Y,$H246,TRUE,_xll.ohTrigger(RecalcTrigger,Trigger1Y)),NA())</f>
        <v>1.2950902596555514E-2</v>
      </c>
      <c r="N246" s="181">
        <f>IFERROR(_xll.qlIndexFixing(ONIndex1M,I246,TRUE,_xll.ohTrigger(RecalcTrigger,Trigger1M)),NA())</f>
        <v>6.8241891389897447E-3</v>
      </c>
      <c r="O246" s="44">
        <f>IFERROR(_xll.qlIndexFixing(ONIndex3M,I246,TRUE,_xll.ohTrigger(RecalcTrigger,Trigger3M)),NA())</f>
        <v>7.6098386912049065E-3</v>
      </c>
      <c r="P246" s="44">
        <f>IFERROR(_xll.qlIndexFixing(ONIndex6M,I246,TRUE,_xll.ohTrigger(RecalcTrigger,Trigger6M)),NA())</f>
        <v>8.207191344377085E-3</v>
      </c>
      <c r="Q246" s="182">
        <f>IFERROR(_xll.qlIndexFixing(ONIndex1Y,I246,TRUE,_xll.ohTrigger(RecalcTrigger,Trigger1Y)),NA())</f>
        <v>1.0774219425860876E-2</v>
      </c>
    </row>
    <row r="247" spans="2:17" x14ac:dyDescent="0.2">
      <c r="B247" s="39" t="s">
        <v>17</v>
      </c>
      <c r="D247" s="42">
        <f>_xll.qlCalendarAdvance(Calendar,$D246,B247,"f",FALSE)</f>
        <v>42627</v>
      </c>
      <c r="E247" s="176">
        <f>_xll.qlInterestRateIndexValueDate(IndexON,D247)</f>
        <v>42627</v>
      </c>
      <c r="F247" s="192">
        <f>IFERROR(_xll.qlIndexFixing(IndexON,D247,TRUE,_xll.ohTrigger(RecalcTrigger,TriggerON)),NA())</f>
        <v>6.1198597900613549E-3</v>
      </c>
      <c r="H247" s="42">
        <f>_xll.qlCalendarAdvance(Calendar,$H246,B247,"f",FALSE)</f>
        <v>42627</v>
      </c>
      <c r="I247" s="176">
        <f>_xll.qlInterestRateIndexValueDate(Index1M,$H247)</f>
        <v>42627</v>
      </c>
      <c r="J247" s="181">
        <f>IFERROR(_xll.qlIndexFixing(Index1M,$H247,TRUE,_xll.ohTrigger(RecalcTrigger,Trigger1M)),NA())</f>
        <v>7.0154671169073701E-3</v>
      </c>
      <c r="K247" s="44">
        <f>IFERROR(_xll.qlIndexFixing(Index3M,H247,TRUE,_xll.ohTrigger(RecalcTrigger,Trigger3M)),NA())</f>
        <v>8.1264390969826537E-3</v>
      </c>
      <c r="L247" s="44">
        <f>IFERROR(_xll.qlIndexFixing(Index6M,$H247,TRUE,_xll.ohTrigger(RecalcTrigger,Trigger6M)),NA())</f>
        <v>9.7642065181831311E-3</v>
      </c>
      <c r="M247" s="182">
        <f>IFERROR(_xll.qlIndexFixing(Index1Y,$H247,TRUE,_xll.ohTrigger(RecalcTrigger,Trigger1Y)),NA())</f>
        <v>1.2958882779763758E-2</v>
      </c>
      <c r="N247" s="181">
        <f>IFERROR(_xll.qlIndexFixing(ONIndex1M,I247,TRUE,_xll.ohTrigger(RecalcTrigger,Trigger1M)),NA())</f>
        <v>6.8380810751511589E-3</v>
      </c>
      <c r="O247" s="44">
        <f>IFERROR(_xll.qlIndexFixing(ONIndex3M,I247,TRUE,_xll.ohTrigger(RecalcTrigger,Trigger3M)),NA())</f>
        <v>7.6193970814353307E-3</v>
      </c>
      <c r="P247" s="44">
        <f>IFERROR(_xll.qlIndexFixing(ONIndex6M,I247,TRUE,_xll.ohTrigger(RecalcTrigger,Trigger6M)),NA())</f>
        <v>8.2150837537431354E-3</v>
      </c>
      <c r="Q247" s="182">
        <f>IFERROR(_xll.qlIndexFixing(ONIndex1Y,I247,TRUE,_xll.ohTrigger(RecalcTrigger,Trigger1Y)),NA())</f>
        <v>1.0634659482061659E-2</v>
      </c>
    </row>
    <row r="248" spans="2:17" x14ac:dyDescent="0.2">
      <c r="B248" s="39" t="s">
        <v>17</v>
      </c>
      <c r="D248" s="42">
        <f>_xll.qlCalendarAdvance(Calendar,$D247,B248,"f",FALSE)</f>
        <v>42628</v>
      </c>
      <c r="E248" s="176">
        <f>_xll.qlInterestRateIndexValueDate(IndexON,D248)</f>
        <v>42628</v>
      </c>
      <c r="F248" s="192">
        <f>IFERROR(_xll.qlIndexFixing(IndexON,D248,TRUE,_xll.ohTrigger(RecalcTrigger,TriggerON)),NA())</f>
        <v>6.1204140285375797E-3</v>
      </c>
      <c r="H248" s="42">
        <f>_xll.qlCalendarAdvance(Calendar,$H247,B248,"f",FALSE)</f>
        <v>42628</v>
      </c>
      <c r="I248" s="176">
        <f>_xll.qlInterestRateIndexValueDate(Index1M,$H248)</f>
        <v>42628</v>
      </c>
      <c r="J248" s="181">
        <f>IFERROR(_xll.qlIndexFixing(Index1M,$H248,TRUE,_xll.ohTrigger(RecalcTrigger,Trigger1M)),NA())</f>
        <v>7.0383348127273787E-3</v>
      </c>
      <c r="K248" s="44">
        <f>IFERROR(_xll.qlIndexFixing(Index3M,H248,TRUE,_xll.ohTrigger(RecalcTrigger,Trigger3M)),NA())</f>
        <v>8.1383263419814965E-3</v>
      </c>
      <c r="L248" s="44">
        <f>IFERROR(_xll.qlIndexFixing(Index6M,$H248,TRUE,_xll.ohTrigger(RecalcTrigger,Trigger6M)),NA())</f>
        <v>9.7766678668754822E-3</v>
      </c>
      <c r="M248" s="182">
        <f>IFERROR(_xll.qlIndexFixing(Index1Y,$H248,TRUE,_xll.ohTrigger(RecalcTrigger,Trigger1Y)),NA())</f>
        <v>1.2967266705994129E-2</v>
      </c>
      <c r="N248" s="181">
        <f>IFERROR(_xll.qlIndexFixing(ONIndex1M,I248,TRUE,_xll.ohTrigger(RecalcTrigger,Trigger1M)),NA())</f>
        <v>6.8517746198237806E-3</v>
      </c>
      <c r="O248" s="44">
        <f>IFERROR(_xll.qlIndexFixing(ONIndex3M,I248,TRUE,_xll.ohTrigger(RecalcTrigger,Trigger3M)),NA())</f>
        <v>7.6289855092004366E-3</v>
      </c>
      <c r="P248" s="44">
        <f>IFERROR(_xll.qlIndexFixing(ONIndex6M,I248,TRUE,_xll.ohTrigger(RecalcTrigger,Trigger6M)),NA())</f>
        <v>8.2250162988295461E-3</v>
      </c>
      <c r="Q248" s="182">
        <f>IFERROR(_xll.qlIndexFixing(ONIndex1Y,I248,TRUE,_xll.ohTrigger(RecalcTrigger,Trigger1Y)),NA())</f>
        <v>1.0480860849316764E-2</v>
      </c>
    </row>
    <row r="249" spans="2:17" x14ac:dyDescent="0.2">
      <c r="B249" s="39" t="s">
        <v>17</v>
      </c>
      <c r="D249" s="42">
        <f>_xll.qlCalendarAdvance(Calendar,$D248,B249,"f",FALSE)</f>
        <v>42629</v>
      </c>
      <c r="E249" s="176">
        <f>_xll.qlInterestRateIndexValueDate(IndexON,D249)</f>
        <v>42629</v>
      </c>
      <c r="F249" s="192">
        <f>IFERROR(_xll.qlIndexFixing(IndexON,D249,TRUE,_xll.ohTrigger(RecalcTrigger,TriggerON)),NA())</f>
        <v>6.1242654431925567E-3</v>
      </c>
      <c r="H249" s="42">
        <f>_xll.qlCalendarAdvance(Calendar,$H248,B249,"f",FALSE)</f>
        <v>42629</v>
      </c>
      <c r="I249" s="176">
        <f>_xll.qlInterestRateIndexValueDate(Index1M,$H249)</f>
        <v>42629</v>
      </c>
      <c r="J249" s="181">
        <f>IFERROR(_xll.qlIndexFixing(Index1M,$H249,TRUE,_xll.ohTrigger(RecalcTrigger,Trigger1M)),NA())</f>
        <v>7.0442206494577301E-3</v>
      </c>
      <c r="K249" s="44">
        <f>IFERROR(_xll.qlIndexFixing(Index3M,H249,TRUE,_xll.ohTrigger(RecalcTrigger,Trigger3M)),NA())</f>
        <v>8.1502643250220812E-3</v>
      </c>
      <c r="L249" s="44">
        <f>IFERROR(_xll.qlIndexFixing(Index6M,$H249,TRUE,_xll.ohTrigger(RecalcTrigger,Trigger6M)),NA())</f>
        <v>9.7891609588934368E-3</v>
      </c>
      <c r="M249" s="182">
        <f>IFERROR(_xll.qlIndexFixing(Index1Y,$H249,TRUE,_xll.ohTrigger(RecalcTrigger,Trigger1Y)),NA())</f>
        <v>1.2980860846107231E-2</v>
      </c>
      <c r="N249" s="181">
        <f>IFERROR(_xll.qlIndexFixing(ONIndex1M,I249,TRUE,_xll.ohTrigger(RecalcTrigger,Trigger1M)),NA())</f>
        <v>6.8786300318971856E-3</v>
      </c>
      <c r="O249" s="44">
        <f>IFERROR(_xll.qlIndexFixing(ONIndex3M,I249,TRUE,_xll.ohTrigger(RecalcTrigger,Trigger3M)),NA())</f>
        <v>7.6484832094503305E-3</v>
      </c>
      <c r="P249" s="44">
        <f>IFERROR(_xll.qlIndexFixing(ONIndex6M,I249,TRUE,_xll.ohTrigger(RecalcTrigger,Trigger6M)),NA())</f>
        <v>8.2518683920037219E-3</v>
      </c>
      <c r="Q249" s="182">
        <f>IFERROR(_xll.qlIndexFixing(ONIndex1Y,I249,TRUE,_xll.ohTrigger(RecalcTrigger,Trigger1Y)),NA())</f>
        <v>1.0126082259073929E-2</v>
      </c>
    </row>
    <row r="250" spans="2:17" x14ac:dyDescent="0.2">
      <c r="B250" s="39" t="s">
        <v>17</v>
      </c>
      <c r="D250" s="42">
        <f>_xll.qlCalendarAdvance(Calendar,$D249,B250,"f",FALSE)</f>
        <v>42632</v>
      </c>
      <c r="E250" s="176">
        <f>_xll.qlInterestRateIndexValueDate(IndexON,D250)</f>
        <v>42632</v>
      </c>
      <c r="F250" s="192">
        <f>IFERROR(_xll.qlIndexFixing(IndexON,D250,TRUE,_xll.ohTrigger(RecalcTrigger,TriggerON)),NA())</f>
        <v>6.1305515305909442E-3</v>
      </c>
      <c r="H250" s="42">
        <f>_xll.qlCalendarAdvance(Calendar,$H249,B250,"f",FALSE)</f>
        <v>42632</v>
      </c>
      <c r="I250" s="176">
        <f>_xll.qlInterestRateIndexValueDate(Index1M,$H250)</f>
        <v>42632</v>
      </c>
      <c r="J250" s="181">
        <f>IFERROR(_xll.qlIndexFixing(Index1M,$H250,TRUE,_xll.ohTrigger(RecalcTrigger,Trigger1M)),NA())</f>
        <v>7.0727030825339012E-3</v>
      </c>
      <c r="K250" s="44">
        <f>IFERROR(_xll.qlIndexFixing(Index3M,H250,TRUE,_xll.ohTrigger(RecalcTrigger,Trigger3M)),NA())</f>
        <v>8.1863829792385816E-3</v>
      </c>
      <c r="L250" s="44">
        <f>IFERROR(_xll.qlIndexFixing(Index6M,$H250,TRUE,_xll.ohTrigger(RecalcTrigger,Trigger6M)),NA())</f>
        <v>9.8309378015654768E-3</v>
      </c>
      <c r="M250" s="182">
        <f>IFERROR(_xll.qlIndexFixing(Index1Y,$H250,TRUE,_xll.ohTrigger(RecalcTrigger,Trigger1Y)),NA())</f>
        <v>1.3005659898755573E-2</v>
      </c>
      <c r="N250" s="181">
        <f>IFERROR(_xll.qlIndexFixing(ONIndex1M,I250,TRUE,_xll.ohTrigger(RecalcTrigger,Trigger1M)),NA())</f>
        <v>6.9045648841126184E-3</v>
      </c>
      <c r="O250" s="44">
        <f>IFERROR(_xll.qlIndexFixing(ONIndex3M,I250,TRUE,_xll.ohTrigger(RecalcTrigger,Trigger3M)),NA())</f>
        <v>7.6678291992482439E-3</v>
      </c>
      <c r="P250" s="44">
        <f>IFERROR(_xll.qlIndexFixing(ONIndex6M,I250,TRUE,_xll.ohTrigger(RecalcTrigger,Trigger6M)),NA())</f>
        <v>8.2851478397827361E-3</v>
      </c>
      <c r="Q250" s="182">
        <f>IFERROR(_xll.qlIndexFixing(ONIndex1Y,I250,TRUE,_xll.ohTrigger(RecalcTrigger,Trigger1Y)),NA())</f>
        <v>9.7232798120672204E-3</v>
      </c>
    </row>
    <row r="251" spans="2:17" x14ac:dyDescent="0.2">
      <c r="B251" s="39" t="s">
        <v>17</v>
      </c>
      <c r="D251" s="42">
        <f>_xll.qlCalendarAdvance(Calendar,$D250,B251,"f",FALSE)</f>
        <v>42633</v>
      </c>
      <c r="E251" s="176">
        <f>_xll.qlInterestRateIndexValueDate(IndexON,D251)</f>
        <v>42633</v>
      </c>
      <c r="F251" s="192">
        <f>IFERROR(_xll.qlIndexFixing(IndexON,D251,TRUE,_xll.ohTrigger(RecalcTrigger,TriggerON)),NA())</f>
        <v>6.1350660433034943E-3</v>
      </c>
      <c r="H251" s="42">
        <f>_xll.qlCalendarAdvance(Calendar,$H250,B251,"f",FALSE)</f>
        <v>42633</v>
      </c>
      <c r="I251" s="176">
        <f>_xll.qlInterestRateIndexValueDate(Index1M,$H251)</f>
        <v>42633</v>
      </c>
      <c r="J251" s="181">
        <f>IFERROR(_xll.qlIndexFixing(Index1M,$H251,TRUE,_xll.ohTrigger(RecalcTrigger,Trigger1M)),NA())</f>
        <v>7.0839257703298655E-3</v>
      </c>
      <c r="K251" s="44">
        <f>IFERROR(_xll.qlIndexFixing(Index3M,H251,TRUE,_xll.ohTrigger(RecalcTrigger,Trigger3M)),NA())</f>
        <v>8.1985241005301714E-3</v>
      </c>
      <c r="L251" s="44">
        <f>IFERROR(_xll.qlIndexFixing(Index6M,$H251,TRUE,_xll.ohTrigger(RecalcTrigger,Trigger6M)),NA())</f>
        <v>9.8392547360079546E-3</v>
      </c>
      <c r="M251" s="182">
        <f>IFERROR(_xll.qlIndexFixing(Index1Y,$H251,TRUE,_xll.ohTrigger(RecalcTrigger,Trigger1Y)),NA())</f>
        <v>1.3016677602705862E-2</v>
      </c>
      <c r="N251" s="181">
        <f>IFERROR(_xll.qlIndexFixing(ONIndex1M,I251,TRUE,_xll.ohTrigger(RecalcTrigger,Trigger1M)),NA())</f>
        <v>6.9172664715033694E-3</v>
      </c>
      <c r="O251" s="44">
        <f>IFERROR(_xll.qlIndexFixing(ONIndex3M,I251,TRUE,_xll.ohTrigger(RecalcTrigger,Trigger3M)),NA())</f>
        <v>7.6776667384803599E-3</v>
      </c>
      <c r="P251" s="44">
        <f>IFERROR(_xll.qlIndexFixing(ONIndex6M,I251,TRUE,_xll.ohTrigger(RecalcTrigger,Trigger6M)),NA())</f>
        <v>8.3052810664696608E-3</v>
      </c>
      <c r="Q251" s="182">
        <f>IFERROR(_xll.qlIndexFixing(ONIndex1Y,I251,TRUE,_xll.ohTrigger(RecalcTrigger,Trigger1Y)),NA())</f>
        <v>9.4982880371397016E-3</v>
      </c>
    </row>
    <row r="252" spans="2:17" x14ac:dyDescent="0.2">
      <c r="B252" s="39" t="s">
        <v>17</v>
      </c>
      <c r="D252" s="42">
        <f>_xll.qlCalendarAdvance(Calendar,$D251,B252,"f",FALSE)</f>
        <v>42634</v>
      </c>
      <c r="E252" s="176">
        <f>_xll.qlInterestRateIndexValueDate(IndexON,D252)</f>
        <v>42634</v>
      </c>
      <c r="F252" s="192">
        <f>IFERROR(_xll.qlIndexFixing(IndexON,D252,TRUE,_xll.ohTrigger(RecalcTrigger,TriggerON)),NA())</f>
        <v>6.1403726108633094E-3</v>
      </c>
      <c r="H252" s="42">
        <f>_xll.qlCalendarAdvance(Calendar,$H251,B252,"f",FALSE)</f>
        <v>42634</v>
      </c>
      <c r="I252" s="176">
        <f>_xll.qlInterestRateIndexValueDate(Index1M,$H252)</f>
        <v>42634</v>
      </c>
      <c r="J252" s="181">
        <f>IFERROR(_xll.qlIndexFixing(Index1M,$H252,TRUE,_xll.ohTrigger(RecalcTrigger,Trigger1M)),NA())</f>
        <v>7.09508907977352E-3</v>
      </c>
      <c r="K252" s="44">
        <f>IFERROR(_xll.qlIndexFixing(Index3M,H252,TRUE,_xll.ohTrigger(RecalcTrigger,Trigger3M)),NA())</f>
        <v>8.2107160075311856E-3</v>
      </c>
      <c r="L252" s="44">
        <f>IFERROR(_xll.qlIndexFixing(Index6M,$H252,TRUE,_xll.ohTrigger(RecalcTrigger,Trigger6M)),NA())</f>
        <v>9.8517595243775378E-3</v>
      </c>
      <c r="M252" s="182">
        <f>IFERROR(_xll.qlIndexFixing(Index1Y,$H252,TRUE,_xll.ohTrigger(RecalcTrigger,Trigger1Y)),NA())</f>
        <v>1.3028345091431248E-2</v>
      </c>
      <c r="N252" s="181">
        <f>IFERROR(_xll.qlIndexFixing(ONIndex1M,I252,TRUE,_xll.ohTrigger(RecalcTrigger,Trigger1M)),NA())</f>
        <v>6.9297696673242815E-3</v>
      </c>
      <c r="O252" s="44">
        <f>IFERROR(_xll.qlIndexFixing(ONIndex3M,I252,TRUE,_xll.ohTrigger(RecalcTrigger,Trigger3M)),NA())</f>
        <v>7.687554924343809E-3</v>
      </c>
      <c r="P252" s="44">
        <f>IFERROR(_xll.qlIndexFixing(ONIndex6M,I252,TRUE,_xll.ohTrigger(RecalcTrigger,Trigger6M)),NA())</f>
        <v>8.3274544302547326E-3</v>
      </c>
      <c r="Q252" s="182">
        <f>IFERROR(_xll.qlIndexFixing(ONIndex1Y,I252,TRUE,_xll.ohTrigger(RecalcTrigger,Trigger1Y)),NA())</f>
        <v>9.259057706101359E-3</v>
      </c>
    </row>
    <row r="253" spans="2:17" x14ac:dyDescent="0.2">
      <c r="B253" s="39" t="s">
        <v>17</v>
      </c>
      <c r="D253" s="42">
        <f>_xll.qlCalendarAdvance(Calendar,$D252,B253,"f",FALSE)</f>
        <v>42635</v>
      </c>
      <c r="E253" s="176">
        <f>_xll.qlInterestRateIndexValueDate(IndexON,D253)</f>
        <v>42635</v>
      </c>
      <c r="F253" s="192">
        <f>IFERROR(_xll.qlIndexFixing(IndexON,D253,TRUE,_xll.ohTrigger(RecalcTrigger,TriggerON)),NA())</f>
        <v>6.146471233351436E-3</v>
      </c>
      <c r="H253" s="42">
        <f>_xll.qlCalendarAdvance(Calendar,$H252,B253,"f",FALSE)</f>
        <v>42635</v>
      </c>
      <c r="I253" s="176">
        <f>_xll.qlInterestRateIndexValueDate(Index1M,$H253)</f>
        <v>42635</v>
      </c>
      <c r="J253" s="181">
        <f>IFERROR(_xll.qlIndexFixing(Index1M,$H253,TRUE,_xll.ohTrigger(RecalcTrigger,Trigger1M)),NA())</f>
        <v>7.1172874620647683E-3</v>
      </c>
      <c r="K253" s="44">
        <f>IFERROR(_xll.qlIndexFixing(Index3M,H253,TRUE,_xll.ohTrigger(RecalcTrigger,Trigger3M)),NA())</f>
        <v>8.222958523153719E-3</v>
      </c>
      <c r="L253" s="44">
        <f>IFERROR(_xll.qlIndexFixing(Index6M,$H253,TRUE,_xll.ohTrigger(RecalcTrigger,Trigger6M)),NA())</f>
        <v>9.8642372462687932E-3</v>
      </c>
      <c r="M253" s="182">
        <f>IFERROR(_xll.qlIndexFixing(Index1Y,$H253,TRUE,_xll.ohTrigger(RecalcTrigger,Trigger1Y)),NA())</f>
        <v>1.3040703381309804E-2</v>
      </c>
      <c r="N253" s="181">
        <f>IFERROR(_xll.qlIndexFixing(ONIndex1M,I253,TRUE,_xll.ohTrigger(RecalcTrigger,Trigger1M)),NA())</f>
        <v>6.9420744714943083E-3</v>
      </c>
      <c r="O253" s="44">
        <f>IFERROR(_xll.qlIndexFixing(ONIndex3M,I253,TRUE,_xll.ohTrigger(RecalcTrigger,Trigger3M)),NA())</f>
        <v>7.6974937570006841E-3</v>
      </c>
      <c r="P253" s="44">
        <f>IFERROR(_xll.qlIndexFixing(ONIndex6M,I253,TRUE,_xll.ohTrigger(RecalcTrigger,Trigger6M)),NA())</f>
        <v>8.3516679317052755E-3</v>
      </c>
      <c r="Q253" s="182">
        <f>IFERROR(_xll.qlIndexFixing(ONIndex1Y,I253,TRUE,_xll.ohTrigger(RecalcTrigger,Trigger1Y)),NA())</f>
        <v>9.0055888469131595E-3</v>
      </c>
    </row>
    <row r="254" spans="2:17" x14ac:dyDescent="0.2">
      <c r="B254" s="39" t="s">
        <v>17</v>
      </c>
      <c r="D254" s="42">
        <f>_xll.qlCalendarAdvance(Calendar,$D253,B254,"f",FALSE)</f>
        <v>42636</v>
      </c>
      <c r="E254" s="176">
        <f>_xll.qlInterestRateIndexValueDate(IndexON,D254)</f>
        <v>42636</v>
      </c>
      <c r="F254" s="192">
        <f>IFERROR(_xll.qlIndexFixing(IndexON,D254,TRUE,_xll.ohTrigger(RecalcTrigger,TriggerON)),NA())</f>
        <v>6.1614126669255294E-3</v>
      </c>
      <c r="H254" s="42">
        <f>_xll.qlCalendarAdvance(Calendar,$H253,B254,"f",FALSE)</f>
        <v>42636</v>
      </c>
      <c r="I254" s="176">
        <f>_xll.qlInterestRateIndexValueDate(Index1M,$H254)</f>
        <v>42636</v>
      </c>
      <c r="J254" s="181">
        <f>IFERROR(_xll.qlIndexFixing(Index1M,$H254,TRUE,_xll.ohTrigger(RecalcTrigger,Trigger1M)),NA())</f>
        <v>7.1228040226896964E-3</v>
      </c>
      <c r="K254" s="44">
        <f>IFERROR(_xll.qlIndexFixing(Index3M,H254,TRUE,_xll.ohTrigger(RecalcTrigger,Trigger3M)),NA())</f>
        <v>8.2352507601182283E-3</v>
      </c>
      <c r="L254" s="44">
        <f>IFERROR(_xll.qlIndexFixing(Index6M,$H254,TRUE,_xll.ohTrigger(RecalcTrigger,Trigger6M)),NA())</f>
        <v>9.8766780992012235E-3</v>
      </c>
      <c r="M254" s="182">
        <f>IFERROR(_xll.qlIndexFixing(Index1Y,$H254,TRUE,_xll.ohTrigger(RecalcTrigger,Trigger1Y)),NA())</f>
        <v>1.3058503003835447E-2</v>
      </c>
      <c r="N254" s="181">
        <f>IFERROR(_xll.qlIndexFixing(ONIndex1M,I254,TRUE,_xll.ohTrigger(RecalcTrigger,Trigger1M)),NA())</f>
        <v>6.9661557218399697E-3</v>
      </c>
      <c r="O254" s="44">
        <f>IFERROR(_xll.qlIndexFixing(ONIndex3M,I254,TRUE,_xll.ohTrigger(RecalcTrigger,Trigger3M)),NA())</f>
        <v>7.7177034248647018E-3</v>
      </c>
      <c r="P254" s="44">
        <f>IFERROR(_xll.qlIndexFixing(ONIndex6M,I254,TRUE,_xll.ohTrigger(RecalcTrigger,Trigger6M)),NA())</f>
        <v>8.4070890284008541E-3</v>
      </c>
      <c r="Q254" s="182">
        <f>IFERROR(_xll.qlIndexFixing(ONIndex1Y,I254,TRUE,_xll.ohTrigger(RecalcTrigger,Trigger1Y)),NA())</f>
        <v>8.4513851233336545E-3</v>
      </c>
    </row>
    <row r="255" spans="2:17" x14ac:dyDescent="0.2">
      <c r="B255" s="39" t="s">
        <v>17</v>
      </c>
      <c r="D255" s="42">
        <f>_xll.qlCalendarAdvance(Calendar,$D254,B255,"f",FALSE)</f>
        <v>42639</v>
      </c>
      <c r="E255" s="176">
        <f>_xll.qlInterestRateIndexValueDate(IndexON,D255)</f>
        <v>42639</v>
      </c>
      <c r="F255" s="192">
        <f>IFERROR(_xll.qlIndexFixing(IndexON,D255,TRUE,_xll.ohTrigger(RecalcTrigger,TriggerON)),NA())</f>
        <v>6.1787862735596111E-3</v>
      </c>
      <c r="H255" s="42">
        <f>_xll.qlCalendarAdvance(Calendar,$H254,B255,"f",FALSE)</f>
        <v>42639</v>
      </c>
      <c r="I255" s="176">
        <f>_xll.qlInterestRateIndexValueDate(Index1M,$H255)</f>
        <v>42639</v>
      </c>
      <c r="J255" s="181">
        <f>IFERROR(_xll.qlIndexFixing(Index1M,$H255,TRUE,_xll.ohTrigger(RecalcTrigger,Trigger1M)),NA())</f>
        <v>7.1502468057788784E-3</v>
      </c>
      <c r="K255" s="44">
        <f>IFERROR(_xll.qlIndexFixing(Index3M,H255,TRUE,_xll.ohTrigger(RecalcTrigger,Trigger3M)),NA())</f>
        <v>8.2858405127654352E-3</v>
      </c>
      <c r="L255" s="44">
        <f>IFERROR(_xll.qlIndexFixing(Index6M,$H255,TRUE,_xll.ohTrigger(RecalcTrigger,Trigger6M)),NA())</f>
        <v>9.9181005647814534E-3</v>
      </c>
      <c r="M255" s="182">
        <f>IFERROR(_xll.qlIndexFixing(Index1Y,$H255,TRUE,_xll.ohTrigger(RecalcTrigger,Trigger1Y)),NA())</f>
        <v>1.3097865003655729E-2</v>
      </c>
      <c r="N255" s="181">
        <f>IFERROR(_xll.qlIndexFixing(ONIndex1M,I255,TRUE,_xll.ohTrigger(RecalcTrigger,Trigger1M)),NA())</f>
        <v>6.9893097723139341E-3</v>
      </c>
      <c r="O255" s="44">
        <f>IFERROR(_xll.qlIndexFixing(ONIndex3M,I255,TRUE,_xll.ohTrigger(RecalcTrigger,Trigger3M)),NA())</f>
        <v>7.7377555544277943E-3</v>
      </c>
      <c r="P255" s="44">
        <f>IFERROR(_xll.qlIndexFixing(ONIndex6M,I255,TRUE,_xll.ohTrigger(RecalcTrigger,Trigger6M)),NA())</f>
        <v>8.4689233215373694E-3</v>
      </c>
      <c r="Q255" s="182">
        <f>IFERROR(_xll.qlIndexFixing(ONIndex1Y,I255,TRUE,_xll.ohTrigger(RecalcTrigger,Trigger1Y)),NA())</f>
        <v>7.8493287472880535E-3</v>
      </c>
    </row>
    <row r="256" spans="2:17" x14ac:dyDescent="0.2">
      <c r="B256" s="39" t="s">
        <v>17</v>
      </c>
      <c r="D256" s="42">
        <f>_xll.qlCalendarAdvance(Calendar,$D255,B256,"f",FALSE)</f>
        <v>42640</v>
      </c>
      <c r="E256" s="176">
        <f>_xll.qlInterestRateIndexValueDate(IndexON,D256)</f>
        <v>42640</v>
      </c>
      <c r="F256" s="192">
        <f>IFERROR(_xll.qlIndexFixing(IndexON,D256,TRUE,_xll.ohTrigger(RecalcTrigger,TriggerON)),NA())</f>
        <v>6.1888451714187109E-3</v>
      </c>
      <c r="H256" s="42">
        <f>_xll.qlCalendarAdvance(Calendar,$H255,B256,"f",FALSE)</f>
        <v>42640</v>
      </c>
      <c r="I256" s="176">
        <f>_xll.qlInterestRateIndexValueDate(Index1M,$H256)</f>
        <v>42640</v>
      </c>
      <c r="J256" s="181">
        <f>IFERROR(_xll.qlIndexFixing(Index1M,$H256,TRUE,_xll.ohTrigger(RecalcTrigger,Trigger1M)),NA())</f>
        <v>7.1611929578915641E-3</v>
      </c>
      <c r="K256" s="44">
        <f>IFERROR(_xll.qlIndexFixing(Index3M,H256,TRUE,_xll.ohTrigger(RecalcTrigger,Trigger3M)),NA())</f>
        <v>8.291622181127143E-3</v>
      </c>
      <c r="L256" s="44">
        <f>IFERROR(_xll.qlIndexFixing(Index6M,$H256,TRUE,_xll.ohTrigger(RecalcTrigger,Trigger6M)),NA())</f>
        <v>9.92587676343782E-3</v>
      </c>
      <c r="M256" s="182">
        <f>IFERROR(_xll.qlIndexFixing(Index1Y,$H256,TRUE,_xll.ohTrigger(RecalcTrigger,Trigger1Y)),NA())</f>
        <v>1.3114292672973482E-2</v>
      </c>
      <c r="N256" s="181">
        <f>IFERROR(_xll.qlIndexFixing(ONIndex1M,I256,TRUE,_xll.ohTrigger(RecalcTrigger,Trigger1M)),NA())</f>
        <v>7.0006226184726739E-3</v>
      </c>
      <c r="O256" s="44">
        <f>IFERROR(_xll.qlIndexFixing(ONIndex3M,I256,TRUE,_xll.ohTrigger(RecalcTrigger,Trigger3M)),NA())</f>
        <v>7.7479476206465669E-3</v>
      </c>
      <c r="P256" s="44">
        <f>IFERROR(_xll.qlIndexFixing(ONIndex6M,I256,TRUE,_xll.ohTrigger(RecalcTrigger,Trigger6M)),NA())</f>
        <v>8.5033375174747849E-3</v>
      </c>
      <c r="Q256" s="182">
        <f>IFERROR(_xll.qlIndexFixing(ONIndex1Y,I256,TRUE,_xll.ohTrigger(RecalcTrigger,Trigger1Y)),NA())</f>
        <v>7.5246677257667649E-3</v>
      </c>
    </row>
    <row r="257" spans="2:17" x14ac:dyDescent="0.2">
      <c r="B257" s="39" t="s">
        <v>17</v>
      </c>
      <c r="D257" s="42">
        <f>_xll.qlCalendarAdvance(Calendar,$D256,B257,"f",FALSE)</f>
        <v>42641</v>
      </c>
      <c r="E257" s="176">
        <f>_xll.qlInterestRateIndexValueDate(IndexON,D257)</f>
        <v>42641</v>
      </c>
      <c r="F257" s="192">
        <f>IFERROR(_xll.qlIndexFixing(IndexON,D257,TRUE,_xll.ohTrigger(RecalcTrigger,TriggerON)),NA())</f>
        <v>6.1996961246113536E-3</v>
      </c>
      <c r="H257" s="42">
        <f>_xll.qlCalendarAdvance(Calendar,$H256,B257,"f",FALSE)</f>
        <v>42641</v>
      </c>
      <c r="I257" s="176">
        <f>_xll.qlInterestRateIndexValueDate(Index1M,$H257)</f>
        <v>42641</v>
      </c>
      <c r="J257" s="181">
        <f>IFERROR(_xll.qlIndexFixing(Index1M,$H257,TRUE,_xll.ohTrigger(RecalcTrigger,Trigger1M)),NA())</f>
        <v>7.1721261028055983E-3</v>
      </c>
      <c r="K257" s="44">
        <f>IFERROR(_xll.qlIndexFixing(Index3M,H257,TRUE,_xll.ohTrigger(RecalcTrigger,Trigger3M)),NA())</f>
        <v>8.2974204953966992E-3</v>
      </c>
      <c r="L257" s="44">
        <f>IFERROR(_xll.qlIndexFixing(Index6M,$H257,TRUE,_xll.ohTrigger(RecalcTrigger,Trigger6M)),NA())</f>
        <v>9.9379862261014997E-3</v>
      </c>
      <c r="M257" s="182">
        <f>IFERROR(_xll.qlIndexFixing(Index1Y,$H257,TRUE,_xll.ohTrigger(RecalcTrigger,Trigger1Y)),NA())</f>
        <v>1.3131657322917878E-2</v>
      </c>
      <c r="N257" s="181">
        <f>IFERROR(_xll.qlIndexFixing(ONIndex1M,I257,TRUE,_xll.ohTrigger(RecalcTrigger,Trigger1M)),NA())</f>
        <v>7.0117370728994821E-3</v>
      </c>
      <c r="O257" s="44">
        <f>IFERROR(_xll.qlIndexFixing(ONIndex3M,I257,TRUE,_xll.ohTrigger(RecalcTrigger,Trigger3M)),NA())</f>
        <v>7.7581903334156266E-3</v>
      </c>
      <c r="P257" s="44">
        <f>IFERROR(_xll.qlIndexFixing(ONIndex6M,I257,TRUE,_xll.ohTrigger(RecalcTrigger,Trigger6M)),NA())</f>
        <v>8.5397918539953377E-3</v>
      </c>
      <c r="Q257" s="182">
        <f>IFERROR(_xll.qlIndexFixing(ONIndex1Y,I257,TRUE,_xll.ohTrigger(RecalcTrigger,Trigger1Y)),NA())</f>
        <v>7.185768379197599E-3</v>
      </c>
    </row>
    <row r="258" spans="2:17" x14ac:dyDescent="0.2">
      <c r="B258" s="39" t="s">
        <v>17</v>
      </c>
      <c r="D258" s="42">
        <f>_xll.qlCalendarAdvance(Calendar,$D257,B258,"f",FALSE)</f>
        <v>42642</v>
      </c>
      <c r="E258" s="176">
        <f>_xll.qlInterestRateIndexValueDate(IndexON,D258)</f>
        <v>42642</v>
      </c>
      <c r="F258" s="192">
        <f>IFERROR(_xll.qlIndexFixing(IndexON,D258,TRUE,_xll.ohTrigger(RecalcTrigger,TriggerON)),NA())</f>
        <v>6.2112025939009552E-3</v>
      </c>
      <c r="H258" s="42">
        <f>_xll.qlCalendarAdvance(Calendar,$H257,B258,"f",FALSE)</f>
        <v>42642</v>
      </c>
      <c r="I258" s="176">
        <f>_xll.qlInterestRateIndexValueDate(Index1M,$H258)</f>
        <v>42642</v>
      </c>
      <c r="J258" s="181">
        <f>IFERROR(_xll.qlIndexFixing(Index1M,$H258,TRUE,_xll.ohTrigger(RecalcTrigger,Trigger1M)),NA())</f>
        <v>7.1941217283064476E-3</v>
      </c>
      <c r="K258" s="44">
        <f>IFERROR(_xll.qlIndexFixing(Index3M,H258,TRUE,_xll.ohTrigger(RecalcTrigger,Trigger3M)),NA())</f>
        <v>8.3099886984430021E-3</v>
      </c>
      <c r="L258" s="44">
        <f>IFERROR(_xll.qlIndexFixing(Index6M,$H258,TRUE,_xll.ohTrigger(RecalcTrigger,Trigger6M)),NA())</f>
        <v>9.9499999999974609E-3</v>
      </c>
      <c r="M258" s="182">
        <f>IFERROR(_xll.qlIndexFixing(Index1Y,$H258,TRUE,_xll.ohTrigger(RecalcTrigger,Trigger1Y)),NA())</f>
        <v>1.3150000000010431E-2</v>
      </c>
      <c r="N258" s="181">
        <f>IFERROR(_xll.qlIndexFixing(ONIndex1M,I258,TRUE,_xll.ohTrigger(RecalcTrigger,Trigger1M)),NA())</f>
        <v>7.0226862395961209E-3</v>
      </c>
      <c r="O258" s="44">
        <f>IFERROR(_xll.qlIndexFixing(ONIndex3M,I258,TRUE,_xll.ohTrigger(RecalcTrigger,Trigger3M)),NA())</f>
        <v>7.7684836930591583E-3</v>
      </c>
      <c r="P258" s="44">
        <f>IFERROR(_xll.qlIndexFixing(ONIndex6M,I258,TRUE,_xll.ohTrigger(RecalcTrigger,Trigger6M)),NA())</f>
        <v>8.5778662239743841E-3</v>
      </c>
      <c r="Q258" s="182">
        <f>IFERROR(_xll.qlIndexFixing(ONIndex1Y,I258,TRUE,_xll.ohTrigger(RecalcTrigger,Trigger1Y)),NA())</f>
        <v>6.8391919834920323E-3</v>
      </c>
    </row>
    <row r="259" spans="2:17" x14ac:dyDescent="0.2">
      <c r="B259" s="39" t="s">
        <v>17</v>
      </c>
      <c r="D259" s="42">
        <f>_xll.qlCalendarAdvance(Calendar,$D258,B259,"f",FALSE)</f>
        <v>42643</v>
      </c>
      <c r="E259" s="176">
        <f>_xll.qlInterestRateIndexValueDate(IndexON,D259)</f>
        <v>42643</v>
      </c>
      <c r="F259" s="192">
        <f>IFERROR(_xll.qlIndexFixing(IndexON,D259,TRUE,_xll.ohTrigger(RecalcTrigger,TriggerON)),NA())</f>
        <v>6.2345045004548929E-3</v>
      </c>
      <c r="H259" s="42">
        <f>_xll.qlCalendarAdvance(Calendar,$H258,B259,"f",FALSE)</f>
        <v>42643</v>
      </c>
      <c r="I259" s="176">
        <f>_xll.qlInterestRateIndexValueDate(Index1M,$H259)</f>
        <v>42643</v>
      </c>
      <c r="J259" s="181">
        <f>IFERROR(_xll.qlIndexFixing(Index1M,$H259,TRUE,_xll.ohTrigger(RecalcTrigger,Trigger1M)),NA())</f>
        <v>7.1995133850219052E-3</v>
      </c>
      <c r="K259" s="44">
        <f>IFERROR(_xll.qlIndexFixing(Index3M,H259,TRUE,_xll.ohTrigger(RecalcTrigger,Trigger3M)),NA())</f>
        <v>8.3225991687305243E-3</v>
      </c>
      <c r="L259" s="44">
        <f>IFERROR(_xll.qlIndexFixing(Index6M,$H259,TRUE,_xll.ohTrigger(RecalcTrigger,Trigger6M)),NA())</f>
        <v>9.9664909408496601E-3</v>
      </c>
      <c r="M259" s="182">
        <f>IFERROR(_xll.qlIndexFixing(Index1Y,$H259,TRUE,_xll.ohTrigger(RecalcTrigger,Trigger1Y)),NA())</f>
        <v>1.3167090666148172E-2</v>
      </c>
      <c r="N259" s="181">
        <f>IFERROR(_xll.qlIndexFixing(ONIndex1M,I259,TRUE,_xll.ohTrigger(RecalcTrigger,Trigger1M)),NA())</f>
        <v>7.0446550997871346E-3</v>
      </c>
      <c r="O259" s="44">
        <f>IFERROR(_xll.qlIndexFixing(ONIndex3M,I259,TRUE,_xll.ohTrigger(RecalcTrigger,Trigger3M)),NA())</f>
        <v>7.7894054610749839E-3</v>
      </c>
      <c r="P259" s="44">
        <f>IFERROR(_xll.qlIndexFixing(ONIndex6M,I259,TRUE,_xll.ohTrigger(RecalcTrigger,Trigger6M)),NA())</f>
        <v>8.6534586454034557E-3</v>
      </c>
      <c r="Q259" s="182">
        <f>IFERROR(_xll.qlIndexFixing(ONIndex1Y,I259,TRUE,_xll.ohTrigger(RecalcTrigger,Trigger1Y)),NA())</f>
        <v>6.2167861919667135E-3</v>
      </c>
    </row>
    <row r="260" spans="2:17" x14ac:dyDescent="0.2">
      <c r="B260" s="39" t="s">
        <v>17</v>
      </c>
      <c r="D260" s="42">
        <f>_xll.qlCalendarAdvance(Calendar,$D259,B260,"f",FALSE)</f>
        <v>42646</v>
      </c>
      <c r="E260" s="176">
        <f>_xll.qlInterestRateIndexValueDate(IndexON,D260)</f>
        <v>42646</v>
      </c>
      <c r="F260" s="192">
        <f>IFERROR(_xll.qlIndexFixing(IndexON,D260,TRUE,_xll.ohTrigger(RecalcTrigger,TriggerON)),NA())</f>
        <v>6.2575028343592187E-3</v>
      </c>
      <c r="H260" s="42">
        <f>_xll.qlCalendarAdvance(Calendar,$H259,B260,"f",FALSE)</f>
        <v>42646</v>
      </c>
      <c r="I260" s="176">
        <f>_xll.qlInterestRateIndexValueDate(Index1M,$H260)</f>
        <v>42646</v>
      </c>
      <c r="J260" s="181">
        <f>IFERROR(_xll.qlIndexFixing(Index1M,$H260,TRUE,_xll.ohTrigger(RecalcTrigger,Trigger1M)),NA())</f>
        <v>7.2322935474930785E-3</v>
      </c>
      <c r="K260" s="44">
        <f>IFERROR(_xll.qlIndexFixing(Index3M,H260,TRUE,_xll.ohTrigger(RecalcTrigger,Trigger3M)),NA())</f>
        <v>8.3674970527755389E-3</v>
      </c>
      <c r="L260" s="44">
        <f>IFERROR(_xll.qlIndexFixing(Index6M,$H260,TRUE,_xll.ohTrigger(RecalcTrigger,Trigger6M)),NA())</f>
        <v>1.0001740000316818E-2</v>
      </c>
      <c r="M260" s="182">
        <f>IFERROR(_xll.qlIndexFixing(Index1Y,$H260,TRUE,_xll.ohTrigger(RecalcTrigger,Trigger1Y)),NA())</f>
        <v>1.3232790263774774E-2</v>
      </c>
      <c r="N260" s="181">
        <f>IFERROR(_xll.qlIndexFixing(ONIndex1M,I260,TRUE,_xll.ohTrigger(RecalcTrigger,Trigger1M)),NA())</f>
        <v>7.0663528136483134E-3</v>
      </c>
      <c r="O260" s="44">
        <f>IFERROR(_xll.qlIndexFixing(ONIndex3M,I260,TRUE,_xll.ohTrigger(RecalcTrigger,Trigger3M)),NA())</f>
        <v>7.8101635987570805E-3</v>
      </c>
      <c r="P260" s="44">
        <f>IFERROR(_xll.qlIndexFixing(ONIndex6M,I260,TRUE,_xll.ohTrigger(RecalcTrigger,Trigger6M)),NA())</f>
        <v>8.7270390891835969E-3</v>
      </c>
      <c r="Q260" s="182">
        <f>IFERROR(_xll.qlIndexFixing(ONIndex1Y,I260,TRUE,_xll.ohTrigger(RecalcTrigger,Trigger1Y)),NA())</f>
        <v>5.6779321495836754E-3</v>
      </c>
    </row>
    <row r="261" spans="2:17" x14ac:dyDescent="0.2">
      <c r="B261" s="39" t="s">
        <v>17</v>
      </c>
      <c r="D261" s="42">
        <f>_xll.qlCalendarAdvance(Calendar,$D260,B261,"f",FALSE)</f>
        <v>42647</v>
      </c>
      <c r="E261" s="176">
        <f>_xll.qlInterestRateIndexValueDate(IndexON,D261)</f>
        <v>42647</v>
      </c>
      <c r="F261" s="192">
        <f>IFERROR(_xll.qlIndexFixing(IndexON,D261,TRUE,_xll.ohTrigger(RecalcTrigger,TriggerON)),NA())</f>
        <v>6.2690099461837345E-3</v>
      </c>
      <c r="H261" s="42">
        <f>_xll.qlCalendarAdvance(Calendar,$H260,B261,"f",FALSE)</f>
        <v>42647</v>
      </c>
      <c r="I261" s="176">
        <f>_xll.qlInterestRateIndexValueDate(Index1M,$H261)</f>
        <v>42647</v>
      </c>
      <c r="J261" s="181">
        <f>IFERROR(_xll.qlIndexFixing(Index1M,$H261,TRUE,_xll.ohTrigger(RecalcTrigger,Trigger1M)),NA())</f>
        <v>7.2432207528175703E-3</v>
      </c>
      <c r="K261" s="44">
        <f>IFERROR(_xll.qlIndexFixing(Index3M,H261,TRUE,_xll.ohTrigger(RecalcTrigger,Trigger3M)),NA())</f>
        <v>8.3802788390227711E-3</v>
      </c>
      <c r="L261" s="44">
        <f>IFERROR(_xll.qlIndexFixing(Index6M,$H261,TRUE,_xll.ohTrigger(RecalcTrigger,Trigger6M)),NA())</f>
        <v>1.0013294660534555E-2</v>
      </c>
      <c r="M261" s="182">
        <f>IFERROR(_xll.qlIndexFixing(Index1Y,$H261,TRUE,_xll.ohTrigger(RecalcTrigger,Trigger1Y)),NA())</f>
        <v>1.3255512480233156E-2</v>
      </c>
      <c r="N261" s="181">
        <f>IFERROR(_xll.qlIndexFixing(ONIndex1M,I261,TRUE,_xll.ohTrigger(RecalcTrigger,Trigger1M)),NA())</f>
        <v>7.0772700378174402E-3</v>
      </c>
      <c r="O261" s="44">
        <f>IFERROR(_xll.qlIndexFixing(ONIndex3M,I261,TRUE,_xll.ohTrigger(RecalcTrigger,Trigger3M)),NA())</f>
        <v>7.8207101919625099E-3</v>
      </c>
      <c r="P261" s="44">
        <f>IFERROR(_xll.qlIndexFixing(ONIndex6M,I261,TRUE,_xll.ohTrigger(RecalcTrigger,Trigger6M)),NA())</f>
        <v>8.7631310434688192E-3</v>
      </c>
      <c r="Q261" s="182">
        <f>IFERROR(_xll.qlIndexFixing(ONIndex1Y,I261,TRUE,_xll.ohTrigger(RecalcTrigger,Trigger1Y)),NA())</f>
        <v>5.4504395713084186E-3</v>
      </c>
    </row>
    <row r="262" spans="2:17" x14ac:dyDescent="0.2">
      <c r="B262" s="39" t="s">
        <v>17</v>
      </c>
      <c r="D262" s="42">
        <f>_xll.qlCalendarAdvance(Calendar,$D261,B262,"f",FALSE)</f>
        <v>42648</v>
      </c>
      <c r="E262" s="176">
        <f>_xll.qlInterestRateIndexValueDate(IndexON,D262)</f>
        <v>42648</v>
      </c>
      <c r="F262" s="192">
        <f>IFERROR(_xll.qlIndexFixing(IndexON,D262,TRUE,_xll.ohTrigger(RecalcTrigger,TriggerON)),NA())</f>
        <v>6.2804898786517072E-3</v>
      </c>
      <c r="H262" s="42">
        <f>_xll.qlCalendarAdvance(Calendar,$H261,B262,"f",FALSE)</f>
        <v>42648</v>
      </c>
      <c r="I262" s="176">
        <f>_xll.qlInterestRateIndexValueDate(Index1M,$H262)</f>
        <v>42648</v>
      </c>
      <c r="J262" s="181">
        <f>IFERROR(_xll.qlIndexFixing(Index1M,$H262,TRUE,_xll.ohTrigger(RecalcTrigger,Trigger1M)),NA())</f>
        <v>7.2652217067908746E-3</v>
      </c>
      <c r="K262" s="44">
        <f>IFERROR(_xll.qlIndexFixing(Index3M,H262,TRUE,_xll.ohTrigger(RecalcTrigger,Trigger3M)),NA())</f>
        <v>8.3930966659978446E-3</v>
      </c>
      <c r="L262" s="44">
        <f>IFERROR(_xll.qlIndexFixing(Index6M,$H262,TRUE,_xll.ohTrigger(RecalcTrigger,Trigger6M)),NA())</f>
        <v>1.0024755674534409E-2</v>
      </c>
      <c r="M262" s="182">
        <f>IFERROR(_xll.qlIndexFixing(Index1Y,$H262,TRUE,_xll.ohTrigger(RecalcTrigger,Trigger1Y)),NA())</f>
        <v>1.3278905062189983E-2</v>
      </c>
      <c r="N262" s="181">
        <f>IFERROR(_xll.qlIndexFixing(ONIndex1M,I262,TRUE,_xll.ohTrigger(RecalcTrigger,Trigger1M)),NA())</f>
        <v>7.0881874944273005E-3</v>
      </c>
      <c r="O262" s="44">
        <f>IFERROR(_xll.qlIndexFixing(ONIndex3M,I262,TRUE,_xll.ohTrigger(RecalcTrigger,Trigger3M)),NA())</f>
        <v>7.8313074320424114E-3</v>
      </c>
      <c r="P262" s="44">
        <f>IFERROR(_xll.qlIndexFixing(ONIndex6M,I262,TRUE,_xll.ohTrigger(RecalcTrigger,Trigger6M)),NA())</f>
        <v>8.7987424926716518E-3</v>
      </c>
      <c r="Q262" s="182">
        <f>IFERROR(_xll.qlIndexFixing(ONIndex1Y,I262,TRUE,_xll.ohTrigger(RecalcTrigger,Trigger1Y)),NA())</f>
        <v>5.2480758433359753E-3</v>
      </c>
    </row>
    <row r="263" spans="2:17" x14ac:dyDescent="0.2">
      <c r="B263" s="39" t="s">
        <v>17</v>
      </c>
      <c r="D263" s="42">
        <f>_xll.qlCalendarAdvance(Calendar,$D262,B263,"f",FALSE)</f>
        <v>42649</v>
      </c>
      <c r="E263" s="176">
        <f>_xll.qlInterestRateIndexValueDate(IndexON,D263)</f>
        <v>42649</v>
      </c>
      <c r="F263" s="192">
        <f>IFERROR(_xll.qlIndexFixing(IndexON,D263,TRUE,_xll.ohTrigger(RecalcTrigger,TriggerON)),NA())</f>
        <v>6.2919426317631366E-3</v>
      </c>
      <c r="H263" s="42">
        <f>_xll.qlCalendarAdvance(Calendar,$H262,B263,"f",FALSE)</f>
        <v>42649</v>
      </c>
      <c r="I263" s="176">
        <f>_xll.qlInterestRateIndexValueDate(Index1M,$H263)</f>
        <v>42649</v>
      </c>
      <c r="J263" s="181">
        <f>IFERROR(_xll.qlIndexFixing(Index1M,$H263,TRUE,_xll.ohTrigger(RecalcTrigger,Trigger1M)),NA())</f>
        <v>7.270612832868846E-3</v>
      </c>
      <c r="K263" s="44">
        <f>IFERROR(_xll.qlIndexFixing(Index3M,H263,TRUE,_xll.ohTrigger(RecalcTrigger,Trigger3M)),NA())</f>
        <v>8.4059494802682499E-3</v>
      </c>
      <c r="L263" s="44">
        <f>IFERROR(_xll.qlIndexFixing(Index6M,$H263,TRUE,_xll.ohTrigger(RecalcTrigger,Trigger6M)),NA())</f>
        <v>1.0036125362568094E-2</v>
      </c>
      <c r="M263" s="182">
        <f>IFERROR(_xll.qlIndexFixing(Index1Y,$H263,TRUE,_xll.ohTrigger(RecalcTrigger,Trigger1Y)),NA())</f>
        <v>1.330289825403641E-2</v>
      </c>
      <c r="N263" s="181">
        <f>IFERROR(_xll.qlIndexFixing(ONIndex1M,I263,TRUE,_xll.ohTrigger(RecalcTrigger,Trigger1M)),NA())</f>
        <v>7.0991051833158014E-3</v>
      </c>
      <c r="O263" s="44">
        <f>IFERROR(_xll.qlIndexFixing(ONIndex3M,I263,TRUE,_xll.ohTrigger(RecalcTrigger,Trigger3M)),NA())</f>
        <v>7.8419553188346924E-3</v>
      </c>
      <c r="P263" s="44">
        <f>IFERROR(_xll.qlIndexFixing(ONIndex6M,I263,TRUE,_xll.ohTrigger(RecalcTrigger,Trigger6M)),NA())</f>
        <v>8.8338734367110483E-3</v>
      </c>
      <c r="Q263" s="182">
        <f>IFERROR(_xll.qlIndexFixing(ONIndex1Y,I263,TRUE,_xll.ohTrigger(RecalcTrigger,Trigger1Y)),NA())</f>
        <v>5.0708409238464647E-3</v>
      </c>
    </row>
    <row r="264" spans="2:17" x14ac:dyDescent="0.2">
      <c r="B264" s="39" t="s">
        <v>17</v>
      </c>
      <c r="D264" s="42">
        <f>_xll.qlCalendarAdvance(Calendar,$D263,B264,"f",FALSE)</f>
        <v>42650</v>
      </c>
      <c r="E264" s="176">
        <f>_xll.qlInterestRateIndexValueDate(IndexON,D264)</f>
        <v>42650</v>
      </c>
      <c r="F264" s="192">
        <f>IFERROR(_xll.qlIndexFixing(IndexON,D264,TRUE,_xll.ohTrigger(RecalcTrigger,TriggerON)),NA())</f>
        <v>6.3148667903282591E-3</v>
      </c>
      <c r="H264" s="42">
        <f>_xll.qlCalendarAdvance(Calendar,$H263,B264,"f",FALSE)</f>
        <v>42650</v>
      </c>
      <c r="I264" s="176">
        <f>_xll.qlInterestRateIndexValueDate(Index1M,$H264)</f>
        <v>42650</v>
      </c>
      <c r="J264" s="181">
        <f>IFERROR(_xll.qlIndexFixing(Index1M,$H264,TRUE,_xll.ohTrigger(RecalcTrigger,Trigger1M)),NA())</f>
        <v>7.276003822306417E-3</v>
      </c>
      <c r="K264" s="44">
        <f>IFERROR(_xll.qlIndexFixing(Index3M,H264,TRUE,_xll.ohTrigger(RecalcTrigger,Trigger3M)),NA())</f>
        <v>8.4325824599769308E-3</v>
      </c>
      <c r="L264" s="44">
        <f>IFERROR(_xll.qlIndexFixing(Index6M,$H264,TRUE,_xll.ohTrigger(RecalcTrigger,Trigger6M)),NA())</f>
        <v>1.0047406044950545E-2</v>
      </c>
      <c r="M264" s="182">
        <f>IFERROR(_xll.qlIndexFixing(Index1Y,$H264,TRUE,_xll.ohTrigger(RecalcTrigger,Trigger1Y)),NA())</f>
        <v>1.3331693643660547E-2</v>
      </c>
      <c r="N264" s="181">
        <f>IFERROR(_xll.qlIndexFixing(ONIndex1M,I264,TRUE,_xll.ohTrigger(RecalcTrigger,Trigger1M)),NA())</f>
        <v>7.1210802616746473E-3</v>
      </c>
      <c r="O264" s="44">
        <f>IFERROR(_xll.qlIndexFixing(ONIndex3M,I264,TRUE,_xll.ohTrigger(RecalcTrigger,Trigger3M)),NA())</f>
        <v>7.8635893225117073E-3</v>
      </c>
      <c r="P264" s="44">
        <f>IFERROR(_xll.qlIndexFixing(ONIndex6M,I264,TRUE,_xll.ohTrigger(RecalcTrigger,Trigger6M)),NA())</f>
        <v>8.9027507778919705E-3</v>
      </c>
      <c r="Q264" s="182">
        <f>IFERROR(_xll.qlIndexFixing(ONIndex1Y,I264,TRUE,_xll.ohTrigger(RecalcTrigger,Trigger1Y)),NA())</f>
        <v>4.8001967224324078E-3</v>
      </c>
    </row>
    <row r="265" spans="2:17" x14ac:dyDescent="0.2">
      <c r="B265" s="39" t="s">
        <v>17</v>
      </c>
      <c r="D265" s="42">
        <f>_xll.qlCalendarAdvance(Calendar,$D264,B265,"f",FALSE)</f>
        <v>42653</v>
      </c>
      <c r="E265" s="176">
        <f>_xll.qlInterestRateIndexValueDate(IndexON,D265)</f>
        <v>42653</v>
      </c>
      <c r="F265" s="192">
        <f>IFERROR(_xll.qlIndexFixing(IndexON,D265,TRUE,_xll.ohTrigger(RecalcTrigger,TriggerON)),NA())</f>
        <v>6.3374818505623765E-3</v>
      </c>
      <c r="H265" s="42">
        <f>_xll.qlCalendarAdvance(Calendar,$H264,B265,"f",FALSE)</f>
        <v>42653</v>
      </c>
      <c r="I265" s="176">
        <f>_xll.qlInterestRateIndexValueDate(Index1M,$H265)</f>
        <v>42653</v>
      </c>
      <c r="J265" s="181">
        <f>IFERROR(_xll.qlIndexFixing(Index1M,$H265,TRUE,_xll.ohTrigger(RecalcTrigger,Trigger1M)),NA())</f>
        <v>7.3087890720735516E-3</v>
      </c>
      <c r="K265" s="44">
        <f>IFERROR(_xll.qlIndexFixing(Index3M,H265,TRUE,_xll.ohTrigger(RecalcTrigger,Trigger3M)),NA())</f>
        <v>8.4576895412371757E-3</v>
      </c>
      <c r="L265" s="44">
        <f>IFERROR(_xll.qlIndexFixing(Index6M,$H265,TRUE,_xll.ohTrigger(RecalcTrigger,Trigger6M)),NA())</f>
        <v>1.0080737262302237E-2</v>
      </c>
      <c r="M265" s="182">
        <f>IFERROR(_xll.qlIndexFixing(Index1Y,$H265,TRUE,_xll.ohTrigger(RecalcTrigger,Trigger1Y)),NA())</f>
        <v>1.3403481809346918E-2</v>
      </c>
      <c r="N265" s="181">
        <f>IFERROR(_xll.qlIndexFixing(ONIndex1M,I265,TRUE,_xll.ohTrigger(RecalcTrigger,Trigger1M)),NA())</f>
        <v>7.1427782618183056E-3</v>
      </c>
      <c r="O265" s="44">
        <f>IFERROR(_xll.qlIndexFixing(ONIndex3M,I265,TRUE,_xll.ohTrigger(RecalcTrigger,Trigger3M)),NA())</f>
        <v>7.8850533335328432E-3</v>
      </c>
      <c r="P265" s="44">
        <f>IFERROR(_xll.qlIndexFixing(ONIndex6M,I265,TRUE,_xll.ohTrigger(RecalcTrigger,Trigger6M)),NA())</f>
        <v>8.969592157668238E-3</v>
      </c>
      <c r="Q265" s="182">
        <f>IFERROR(_xll.qlIndexFixing(ONIndex1Y,I265,TRUE,_xll.ohTrigger(RecalcTrigger,Trigger1Y)),NA())</f>
        <v>4.6131886769984476E-3</v>
      </c>
    </row>
    <row r="266" spans="2:17" x14ac:dyDescent="0.2">
      <c r="B266" s="39" t="s">
        <v>17</v>
      </c>
      <c r="D266" s="42">
        <f>_xll.qlCalendarAdvance(Calendar,$D265,B266,"f",FALSE)</f>
        <v>42654</v>
      </c>
      <c r="E266" s="176">
        <f>_xll.qlInterestRateIndexValueDate(IndexON,D266)</f>
        <v>42654</v>
      </c>
      <c r="F266" s="192">
        <f>IFERROR(_xll.qlIndexFixing(IndexON,D266,TRUE,_xll.ohTrigger(RecalcTrigger,TriggerON)),NA())</f>
        <v>6.34879870689109E-3</v>
      </c>
      <c r="H266" s="42">
        <f>_xll.qlCalendarAdvance(Calendar,$H265,B266,"f",FALSE)</f>
        <v>42654</v>
      </c>
      <c r="I266" s="176">
        <f>_xll.qlInterestRateIndexValueDate(Index1M,$H266)</f>
        <v>42654</v>
      </c>
      <c r="J266" s="181">
        <f>IFERROR(_xll.qlIndexFixing(Index1M,$H266,TRUE,_xll.ohTrigger(RecalcTrigger,Trigger1M)),NA())</f>
        <v>7.3197179731738209E-3</v>
      </c>
      <c r="K266" s="44">
        <f>IFERROR(_xll.qlIndexFixing(Index3M,H266,TRUE,_xll.ohTrigger(RecalcTrigger,Trigger3M)),NA())</f>
        <v>8.4707014900710902E-3</v>
      </c>
      <c r="L266" s="44">
        <f>IFERROR(_xll.qlIndexFixing(Index6M,$H266,TRUE,_xll.ohTrigger(RecalcTrigger,Trigger6M)),NA())</f>
        <v>1.0091685126502317E-2</v>
      </c>
      <c r="M266" s="182">
        <f>IFERROR(_xll.qlIndexFixing(Index1Y,$H266,TRUE,_xll.ohTrigger(RecalcTrigger,Trigger1Y)),NA())</f>
        <v>1.3429431512933965E-2</v>
      </c>
      <c r="N266" s="181">
        <f>IFERROR(_xll.qlIndexFixing(ONIndex1M,I266,TRUE,_xll.ohTrigger(RecalcTrigger,Trigger1M)),NA())</f>
        <v>7.1536971121810566E-3</v>
      </c>
      <c r="O266" s="44">
        <f>IFERROR(_xll.qlIndexFixing(ONIndex3M,I266,TRUE,_xll.ohTrigger(RecalcTrigger,Trigger3M)),NA())</f>
        <v>7.8959544541301607E-3</v>
      </c>
      <c r="P266" s="44">
        <f>IFERROR(_xll.qlIndexFixing(ONIndex6M,I266,TRUE,_xll.ohTrigger(RecalcTrigger,Trigger6M)),NA())</f>
        <v>9.0023205734590661E-3</v>
      </c>
      <c r="Q266" s="182">
        <f>IFERROR(_xll.qlIndexFixing(ONIndex1Y,I266,TRUE,_xll.ohTrigger(RecalcTrigger,Trigger1Y)),NA())</f>
        <v>4.561597354817426E-3</v>
      </c>
    </row>
    <row r="267" spans="2:17" x14ac:dyDescent="0.2">
      <c r="B267" s="39" t="s">
        <v>17</v>
      </c>
      <c r="D267" s="42">
        <f>_xll.qlCalendarAdvance(Calendar,$D266,B267,"f",FALSE)</f>
        <v>42655</v>
      </c>
      <c r="E267" s="176">
        <f>_xll.qlInterestRateIndexValueDate(IndexON,D267)</f>
        <v>42655</v>
      </c>
      <c r="F267" s="192">
        <f>IFERROR(_xll.qlIndexFixing(IndexON,D267,TRUE,_xll.ohTrigger(RecalcTrigger,TriggerON)),NA())</f>
        <v>6.3600883838632605E-3</v>
      </c>
      <c r="H267" s="42">
        <f>_xll.qlCalendarAdvance(Calendar,$H266,B267,"f",FALSE)</f>
        <v>42655</v>
      </c>
      <c r="I267" s="176">
        <f>_xll.qlInterestRateIndexValueDate(Index1M,$H267)</f>
        <v>42655</v>
      </c>
      <c r="J267" s="181">
        <f>IFERROR(_xll.qlIndexFixing(Index1M,$H267,TRUE,_xll.ohTrigger(RecalcTrigger,Trigger1M)),NA())</f>
        <v>7.3417253792470065E-3</v>
      </c>
      <c r="K267" s="44">
        <f>IFERROR(_xll.qlIndexFixing(Index3M,H267,TRUE,_xll.ohTrigger(RecalcTrigger,Trigger3M)),NA())</f>
        <v>8.483742105345398E-3</v>
      </c>
      <c r="L267" s="44">
        <f>IFERROR(_xll.qlIndexFixing(Index6M,$H267,TRUE,_xll.ohTrigger(RecalcTrigger,Trigger6M)),NA())</f>
        <v>1.0102555587569926E-2</v>
      </c>
      <c r="M267" s="182">
        <f>IFERROR(_xll.qlIndexFixing(Index1Y,$H267,TRUE,_xll.ohTrigger(RecalcTrigger,Trigger1Y)),NA())</f>
        <v>1.3455563166235418E-2</v>
      </c>
      <c r="N267" s="181">
        <f>IFERROR(_xll.qlIndexFixing(ONIndex1M,I267,TRUE,_xll.ohTrigger(RecalcTrigger,Trigger1M)),NA())</f>
        <v>7.1646161949034948E-3</v>
      </c>
      <c r="O267" s="44">
        <f>IFERROR(_xll.qlIndexFixing(ONIndex3M,I267,TRUE,_xll.ohTrigger(RecalcTrigger,Trigger3M)),NA())</f>
        <v>7.9069062215209041E-3</v>
      </c>
      <c r="P267" s="44">
        <f>IFERROR(_xll.qlIndexFixing(ONIndex6M,I267,TRUE,_xll.ohTrigger(RecalcTrigger,Trigger6M)),NA())</f>
        <v>9.0345684832759954E-3</v>
      </c>
      <c r="Q267" s="182">
        <f>IFERROR(_xll.qlIndexFixing(ONIndex1Y,I267,TRUE,_xll.ohTrigger(RecalcTrigger,Trigger1Y)),NA())</f>
        <v>4.5351346994504382E-3</v>
      </c>
    </row>
    <row r="268" spans="2:17" x14ac:dyDescent="0.2">
      <c r="B268" s="39" t="s">
        <v>17</v>
      </c>
      <c r="D268" s="42">
        <f>_xll.qlCalendarAdvance(Calendar,$D267,B268,"f",FALSE)</f>
        <v>42656</v>
      </c>
      <c r="E268" s="176">
        <f>_xll.qlInterestRateIndexValueDate(IndexON,D268)</f>
        <v>42656</v>
      </c>
      <c r="F268" s="192">
        <f>IFERROR(_xll.qlIndexFixing(IndexON,D268,TRUE,_xll.ohTrigger(RecalcTrigger,TriggerON)),NA())</f>
        <v>6.3713508813978414E-3</v>
      </c>
      <c r="H268" s="42">
        <f>_xll.qlCalendarAdvance(Calendar,$H267,B268,"f",FALSE)</f>
        <v>42656</v>
      </c>
      <c r="I268" s="176">
        <f>_xll.qlInterestRateIndexValueDate(Index1M,$H268)</f>
        <v>42656</v>
      </c>
      <c r="J268" s="181">
        <f>IFERROR(_xll.qlIndexFixing(Index1M,$H268,TRUE,_xll.ohTrigger(RecalcTrigger,Trigger1M)),NA())</f>
        <v>7.3471158240941484E-3</v>
      </c>
      <c r="K268" s="44">
        <f>IFERROR(_xll.qlIndexFixing(Index3M,H268,TRUE,_xll.ohTrigger(RecalcTrigger,Trigger3M)),NA())</f>
        <v>8.4968103335359702E-3</v>
      </c>
      <c r="L268" s="44">
        <f>IFERROR(_xll.qlIndexFixing(Index6M,$H268,TRUE,_xll.ohTrigger(RecalcTrigger,Trigger6M)),NA())</f>
        <v>1.011335096619006E-2</v>
      </c>
      <c r="M268" s="182">
        <f>IFERROR(_xll.qlIndexFixing(Index1Y,$H268,TRUE,_xll.ohTrigger(RecalcTrigger,Trigger1Y)),NA())</f>
        <v>1.3481806968952403E-2</v>
      </c>
      <c r="N268" s="181">
        <f>IFERROR(_xll.qlIndexFixing(ONIndex1M,I268,TRUE,_xll.ohTrigger(RecalcTrigger,Trigger1M)),NA())</f>
        <v>7.1755355099045737E-3</v>
      </c>
      <c r="O268" s="44">
        <f>IFERROR(_xll.qlIndexFixing(ONIndex3M,I268,TRUE,_xll.ohTrigger(RecalcTrigger,Trigger3M)),NA())</f>
        <v>7.9179086357861195E-3</v>
      </c>
      <c r="P268" s="44">
        <f>IFERROR(_xll.qlIndexFixing(ONIndex6M,I268,TRUE,_xll.ohTrigger(RecalcTrigger,Trigger6M)),NA())</f>
        <v>9.066335886875887E-3</v>
      </c>
      <c r="Q268" s="182">
        <f>IFERROR(_xll.qlIndexFixing(ONIndex1Y,I268,TRUE,_xll.ohTrigger(RecalcTrigger,Trigger1Y)),NA())</f>
        <v>4.5338007053052909E-3</v>
      </c>
    </row>
    <row r="269" spans="2:17" x14ac:dyDescent="0.2">
      <c r="B269" s="39" t="s">
        <v>17</v>
      </c>
      <c r="D269" s="42">
        <f>_xll.qlCalendarAdvance(Calendar,$D268,B269,"f",FALSE)</f>
        <v>42657</v>
      </c>
      <c r="E269" s="176">
        <f>_xll.qlInterestRateIndexValueDate(IndexON,D269)</f>
        <v>42657</v>
      </c>
      <c r="F269" s="192">
        <f>IFERROR(_xll.qlIndexFixing(IndexON,D269,TRUE,_xll.ohTrigger(RecalcTrigger,TriggerON)),NA())</f>
        <v>6.3938972806276704E-3</v>
      </c>
      <c r="H269" s="42">
        <f>_xll.qlCalendarAdvance(Calendar,$H268,B269,"f",FALSE)</f>
        <v>42657</v>
      </c>
      <c r="I269" s="176">
        <f>_xll.qlInterestRateIndexValueDate(Index1M,$H269)</f>
        <v>42657</v>
      </c>
      <c r="J269" s="181">
        <f>IFERROR(_xll.qlIndexFixing(Index1M,$H269,TRUE,_xll.ohTrigger(RecalcTrigger,Trigger1M)),NA())</f>
        <v>7.3525061300109169E-3</v>
      </c>
      <c r="K269" s="44">
        <f>IFERROR(_xll.qlIndexFixing(Index3M,H269,TRUE,_xll.ohTrigger(RecalcTrigger,Trigger3M)),NA())</f>
        <v>8.5237340235799642E-3</v>
      </c>
      <c r="L269" s="44">
        <f>IFERROR(_xll.qlIndexFixing(Index6M,$H269,TRUE,_xll.ohTrigger(RecalcTrigger,Trigger6M)),NA())</f>
        <v>1.0145288526737788E-2</v>
      </c>
      <c r="M269" s="182">
        <f>IFERROR(_xll.qlIndexFixing(Index1Y,$H269,TRUE,_xll.ohTrigger(RecalcTrigger,Trigger1Y)),NA())</f>
        <v>1.3511923015985774E-2</v>
      </c>
      <c r="N269" s="181">
        <f>IFERROR(_xll.qlIndexFixing(ONIndex1M,I269,TRUE,_xll.ohTrigger(RecalcTrigger,Trigger1M)),NA())</f>
        <v>7.1975168389578261E-3</v>
      </c>
      <c r="O269" s="44">
        <f>IFERROR(_xll.qlIndexFixing(ONIndex3M,I269,TRUE,_xll.ohTrigger(RecalcTrigger,Trigger3M)),NA())</f>
        <v>7.9402550136594332E-3</v>
      </c>
      <c r="P269" s="44">
        <f>IFERROR(_xll.qlIndexFixing(ONIndex6M,I269,TRUE,_xll.ohTrigger(RecalcTrigger,Trigger6M)),NA())</f>
        <v>9.1284972958501544E-3</v>
      </c>
      <c r="Q269" s="182">
        <f>IFERROR(_xll.qlIndexFixing(ONIndex1Y,I269,TRUE,_xll.ohTrigger(RecalcTrigger,Trigger1Y)),NA())</f>
        <v>4.6149532756796976E-3</v>
      </c>
    </row>
    <row r="270" spans="2:17" x14ac:dyDescent="0.2">
      <c r="B270" s="39" t="s">
        <v>17</v>
      </c>
      <c r="D270" s="42">
        <f>_xll.qlCalendarAdvance(Calendar,$D269,B270,"f",FALSE)</f>
        <v>42660</v>
      </c>
      <c r="E270" s="176">
        <f>_xll.qlInterestRateIndexValueDate(IndexON,D270)</f>
        <v>42660</v>
      </c>
      <c r="F270" s="192">
        <f>IFERROR(_xll.qlIndexFixing(IndexON,D270,TRUE,_xll.ohTrigger(RecalcTrigger,TriggerON)),NA())</f>
        <v>6.4161290781328262E-3</v>
      </c>
      <c r="H270" s="42">
        <f>_xll.qlCalendarAdvance(Calendar,$H269,B270,"f",FALSE)</f>
        <v>42660</v>
      </c>
      <c r="I270" s="176">
        <f>_xll.qlInterestRateIndexValueDate(Index1M,$H270)</f>
        <v>42660</v>
      </c>
      <c r="J270" s="181">
        <f>IFERROR(_xll.qlIndexFixing(Index1M,$H270,TRUE,_xll.ohTrigger(RecalcTrigger,Trigger1M)),NA())</f>
        <v>7.3852964671707452E-3</v>
      </c>
      <c r="K270" s="44">
        <f>IFERROR(_xll.qlIndexFixing(Index3M,H270,TRUE,_xll.ohTrigger(RecalcTrigger,Trigger3M)),NA())</f>
        <v>8.5493383045704818E-3</v>
      </c>
      <c r="L270" s="44">
        <f>IFERROR(_xll.qlIndexFixing(Index6M,$H270,TRUE,_xll.ohTrigger(RecalcTrigger,Trigger6M)),NA())</f>
        <v>1.0161194853744645E-2</v>
      </c>
      <c r="M270" s="182">
        <f>IFERROR(_xll.qlIndexFixing(Index1Y,$H270,TRUE,_xll.ohTrigger(RecalcTrigger,Trigger1Y)),NA())</f>
        <v>1.3586507416155857E-2</v>
      </c>
      <c r="N270" s="181">
        <f>IFERROR(_xll.qlIndexFixing(ONIndex1M,I270,TRUE,_xll.ohTrigger(RecalcTrigger,Trigger1M)),NA())</f>
        <v>7.2192150929384358E-3</v>
      </c>
      <c r="O270" s="44">
        <f>IFERROR(_xll.qlIndexFixing(ONIndex3M,I270,TRUE,_xll.ohTrigger(RecalcTrigger,Trigger3M)),NA())</f>
        <v>7.9624247604570542E-3</v>
      </c>
      <c r="P270" s="44">
        <f>IFERROR(_xll.qlIndexFixing(ONIndex6M,I270,TRUE,_xll.ohTrigger(RecalcTrigger,Trigger6M)),NA())</f>
        <v>9.1886004373220587E-3</v>
      </c>
      <c r="Q270" s="182">
        <f>IFERROR(_xll.qlIndexFixing(ONIndex1Y,I270,TRUE,_xll.ohTrigger(RecalcTrigger,Trigger1Y)),NA())</f>
        <v>4.7797514138847585E-3</v>
      </c>
    </row>
    <row r="271" spans="2:17" x14ac:dyDescent="0.2">
      <c r="B271" s="39" t="s">
        <v>17</v>
      </c>
      <c r="D271" s="42">
        <f>_xll.qlCalendarAdvance(Calendar,$D270,B271,"f",FALSE)</f>
        <v>42661</v>
      </c>
      <c r="E271" s="176">
        <f>_xll.qlInterestRateIndexValueDate(IndexON,D271)</f>
        <v>42661</v>
      </c>
      <c r="F271" s="192">
        <f>IFERROR(_xll.qlIndexFixing(IndexON,D271,TRUE,_xll.ohTrigger(RecalcTrigger,TriggerON)),NA())</f>
        <v>6.4272556788846913E-3</v>
      </c>
      <c r="H271" s="42">
        <f>_xll.qlCalendarAdvance(Calendar,$H270,B271,"f",FALSE)</f>
        <v>42661</v>
      </c>
      <c r="I271" s="176">
        <f>_xll.qlInterestRateIndexValueDate(Index1M,$H271)</f>
        <v>42661</v>
      </c>
      <c r="J271" s="181">
        <f>IFERROR(_xll.qlIndexFixing(Index1M,$H271,TRUE,_xll.ohTrigger(RecalcTrigger,Trigger1M)),NA())</f>
        <v>7.3962270640755504E-3</v>
      </c>
      <c r="K271" s="44">
        <f>IFERROR(_xll.qlIndexFixing(Index3M,H271,TRUE,_xll.ohTrigger(RecalcTrigger,Trigger3M)),NA())</f>
        <v>8.5625287940532084E-3</v>
      </c>
      <c r="L271" s="44">
        <f>IFERROR(_xll.qlIndexFixing(Index6M,$H271,TRUE,_xll.ohTrigger(RecalcTrigger,Trigger6M)),NA())</f>
        <v>1.016628285058609E-2</v>
      </c>
      <c r="M271" s="182">
        <f>IFERROR(_xll.qlIndexFixing(Index1Y,$H271,TRUE,_xll.ohTrigger(RecalcTrigger,Trigger1Y)),NA())</f>
        <v>1.3612264709546462E-2</v>
      </c>
      <c r="N271" s="181">
        <f>IFERROR(_xll.qlIndexFixing(ONIndex1M,I271,TRUE,_xll.ohTrigger(RecalcTrigger,Trigger1M)),NA())</f>
        <v>7.2301355694948111E-3</v>
      </c>
      <c r="O271" s="44">
        <f>IFERROR(_xll.qlIndexFixing(ONIndex3M,I271,TRUE,_xll.ohTrigger(RecalcTrigger,Trigger3M)),NA())</f>
        <v>7.9736804086083524E-3</v>
      </c>
      <c r="P271" s="44">
        <f>IFERROR(_xll.qlIndexFixing(ONIndex6M,I271,TRUE,_xll.ohTrigger(RecalcTrigger,Trigger6M)),NA())</f>
        <v>9.2179653082968827E-3</v>
      </c>
      <c r="Q271" s="182">
        <f>IFERROR(_xll.qlIndexFixing(ONIndex1Y,I271,TRUE,_xll.ohTrigger(RecalcTrigger,Trigger1Y)),NA())</f>
        <v>4.9040608257788776E-3</v>
      </c>
    </row>
    <row r="272" spans="2:17" x14ac:dyDescent="0.2">
      <c r="B272" s="39" t="s">
        <v>17</v>
      </c>
      <c r="D272" s="42">
        <f>_xll.qlCalendarAdvance(Calendar,$D271,B272,"f",FALSE)</f>
        <v>42662</v>
      </c>
      <c r="E272" s="176">
        <f>_xll.qlInterestRateIndexValueDate(IndexON,D272)</f>
        <v>42662</v>
      </c>
      <c r="F272" s="192">
        <f>IFERROR(_xll.qlIndexFixing(IndexON,D272,TRUE,_xll.ohTrigger(RecalcTrigger,TriggerON)),NA())</f>
        <v>6.4383551002800132E-3</v>
      </c>
      <c r="H272" s="42">
        <f>_xll.qlCalendarAdvance(Calendar,$H271,B272,"f",FALSE)</f>
        <v>42662</v>
      </c>
      <c r="I272" s="176">
        <f>_xll.qlInterestRateIndexValueDate(Index1M,$H272)</f>
        <v>42662</v>
      </c>
      <c r="J272" s="181">
        <f>IFERROR(_xll.qlIndexFixing(Index1M,$H272,TRUE,_xll.ohTrigger(RecalcTrigger,Trigger1M)),NA())</f>
        <v>7.4182409548476016E-3</v>
      </c>
      <c r="K272" s="44">
        <f>IFERROR(_xll.qlIndexFixing(Index3M,H272,TRUE,_xll.ohTrigger(RecalcTrigger,Trigger3M)),NA())</f>
        <v>8.5757405750422691E-3</v>
      </c>
      <c r="L272" s="44">
        <f>IFERROR(_xll.qlIndexFixing(Index6M,$H272,TRUE,_xll.ohTrigger(RecalcTrigger,Trigger6M)),NA())</f>
        <v>1.0176676472112459E-2</v>
      </c>
      <c r="M272" s="182">
        <f>IFERROR(_xll.qlIndexFixing(Index1Y,$H272,TRUE,_xll.ohTrigger(RecalcTrigger,Trigger1Y)),NA())</f>
        <v>1.3637715199736E-2</v>
      </c>
      <c r="N272" s="181">
        <f>IFERROR(_xll.qlIndexFixing(ONIndex1M,I272,TRUE,_xll.ohTrigger(RecalcTrigger,Trigger1M)),NA())</f>
        <v>7.2410562783298271E-3</v>
      </c>
      <c r="O272" s="44">
        <f>IFERROR(_xll.qlIndexFixing(ONIndex3M,I272,TRUE,_xll.ohTrigger(RecalcTrigger,Trigger3M)),NA())</f>
        <v>7.9849867036341227E-3</v>
      </c>
      <c r="P272" s="44">
        <f>IFERROR(_xll.qlIndexFixing(ONIndex6M,I272,TRUE,_xll.ohTrigger(RecalcTrigger,Trigger6M)),NA())</f>
        <v>9.2468496724062987E-3</v>
      </c>
      <c r="Q272" s="182">
        <f>IFERROR(_xll.qlIndexFixing(ONIndex1Y,I272,TRUE,_xll.ohTrigger(RecalcTrigger,Trigger1Y)),NA())</f>
        <v>5.053498975078341E-3</v>
      </c>
    </row>
    <row r="273" spans="2:17" x14ac:dyDescent="0.2">
      <c r="B273" s="39" t="s">
        <v>17</v>
      </c>
      <c r="D273" s="42">
        <f>_xll.qlCalendarAdvance(Calendar,$D272,B273,"f",FALSE)</f>
        <v>42663</v>
      </c>
      <c r="E273" s="176">
        <f>_xll.qlInterestRateIndexValueDate(IndexON,D273)</f>
        <v>42663</v>
      </c>
      <c r="F273" s="192">
        <f>IFERROR(_xll.qlIndexFixing(IndexON,D273,TRUE,_xll.ohTrigger(RecalcTrigger,TriggerON)),NA())</f>
        <v>6.4494273422377457E-3</v>
      </c>
      <c r="H273" s="42">
        <f>_xll.qlCalendarAdvance(Calendar,$H272,B273,"f",FALSE)</f>
        <v>42663</v>
      </c>
      <c r="I273" s="176">
        <f>_xll.qlInterestRateIndexValueDate(Index1M,$H273)</f>
        <v>42663</v>
      </c>
      <c r="J273" s="181">
        <f>IFERROR(_xll.qlIndexFixing(Index1M,$H273,TRUE,_xll.ohTrigger(RecalcTrigger,Trigger1M)),NA())</f>
        <v>7.4236307022153628E-3</v>
      </c>
      <c r="K273" s="44">
        <f>IFERROR(_xll.qlIndexFixing(Index3M,H273,TRUE,_xll.ohTrigger(RecalcTrigger,Trigger3M)),NA())</f>
        <v>8.5889725939210411E-3</v>
      </c>
      <c r="L273" s="44">
        <f>IFERROR(_xll.qlIndexFixing(Index6M,$H273,TRUE,_xll.ohTrigger(RecalcTrigger,Trigger6M)),NA())</f>
        <v>1.0187011257573389E-2</v>
      </c>
      <c r="M273" s="182">
        <f>IFERROR(_xll.qlIndexFixing(Index1Y,$H273,TRUE,_xll.ohTrigger(RecalcTrigger,Trigger1Y)),NA())</f>
        <v>1.3662789036775536E-2</v>
      </c>
      <c r="N273" s="181">
        <f>IFERROR(_xll.qlIndexFixing(ONIndex1M,I273,TRUE,_xll.ohTrigger(RecalcTrigger,Trigger1M)),NA())</f>
        <v>7.2519772195245302E-3</v>
      </c>
      <c r="O273" s="44">
        <f>IFERROR(_xll.qlIndexFixing(ONIndex3M,I273,TRUE,_xll.ohTrigger(RecalcTrigger,Trigger3M)),NA())</f>
        <v>7.9963436454533188E-3</v>
      </c>
      <c r="P273" s="44">
        <f>IFERROR(_xll.qlIndexFixing(ONIndex6M,I273,TRUE,_xll.ohTrigger(RecalcTrigger,Trigger6M)),NA())</f>
        <v>9.2752535294882144E-3</v>
      </c>
      <c r="Q273" s="182">
        <f>IFERROR(_xll.qlIndexFixing(ONIndex1Y,I273,TRUE,_xll.ohTrigger(RecalcTrigger,Trigger1Y)),NA())</f>
        <v>5.2280658929049206E-3</v>
      </c>
    </row>
    <row r="274" spans="2:17" x14ac:dyDescent="0.2">
      <c r="B274" s="39" t="s">
        <v>17</v>
      </c>
      <c r="D274" s="42">
        <f>_xll.qlCalendarAdvance(Calendar,$D273,B274,"f",FALSE)</f>
        <v>42664</v>
      </c>
      <c r="E274" s="176">
        <f>_xll.qlInterestRateIndexValueDate(IndexON,D274)</f>
        <v>42664</v>
      </c>
      <c r="F274" s="192">
        <f>IFERROR(_xll.qlIndexFixing(IndexON,D274,TRUE,_xll.ohTrigger(RecalcTrigger,TriggerON)),NA())</f>
        <v>6.4715959687596438E-3</v>
      </c>
      <c r="H274" s="42">
        <f>_xll.qlCalendarAdvance(Calendar,$H273,B274,"f",FALSE)</f>
        <v>42664</v>
      </c>
      <c r="I274" s="176">
        <f>_xll.qlInterestRateIndexValueDate(Index1M,$H274)</f>
        <v>42664</v>
      </c>
      <c r="J274" s="181">
        <f>IFERROR(_xll.qlIndexFixing(Index1M,$H274,TRUE,_xll.ohTrigger(RecalcTrigger,Trigger1M)),NA())</f>
        <v>7.4290203083602416E-3</v>
      </c>
      <c r="K274" s="44">
        <f>IFERROR(_xll.qlIndexFixing(Index3M,H274,TRUE,_xll.ohTrigger(RecalcTrigger,Trigger3M)),NA())</f>
        <v>8.6160607689587092E-3</v>
      </c>
      <c r="L274" s="44">
        <f>IFERROR(_xll.qlIndexFixing(Index6M,$H274,TRUE,_xll.ohTrigger(RecalcTrigger,Trigger6M)),NA())</f>
        <v>1.0197289528097401E-2</v>
      </c>
      <c r="M274" s="182">
        <f>IFERROR(_xll.qlIndexFixing(Index1Y,$H274,TRUE,_xll.ohTrigger(RecalcTrigger,Trigger1Y)),NA())</f>
        <v>1.3690808213315572E-2</v>
      </c>
      <c r="N274" s="181">
        <f>IFERROR(_xll.qlIndexFixing(ONIndex1M,I274,TRUE,_xll.ohTrigger(RecalcTrigger,Trigger1M)),NA())</f>
        <v>7.2739648316096552E-3</v>
      </c>
      <c r="O274" s="44">
        <f>IFERROR(_xll.qlIndexFixing(ONIndex3M,I274,TRUE,_xll.ohTrigger(RecalcTrigger,Trigger3M)),NA())</f>
        <v>8.0194025392458616E-3</v>
      </c>
      <c r="P274" s="44">
        <f>IFERROR(_xll.qlIndexFixing(ONIndex6M,I274,TRUE,_xll.ohTrigger(RecalcTrigger,Trigger6M)),NA())</f>
        <v>9.3306980681991582E-3</v>
      </c>
      <c r="Q274" s="182">
        <f>IFERROR(_xll.qlIndexFixing(ONIndex1Y,I274,TRUE,_xll.ohTrigger(RecalcTrigger,Trigger1Y)),NA())</f>
        <v>5.6610502275829724E-3</v>
      </c>
    </row>
    <row r="275" spans="2:17" x14ac:dyDescent="0.2">
      <c r="B275" s="39" t="s">
        <v>17</v>
      </c>
      <c r="D275" s="42">
        <f>_xll.qlCalendarAdvance(Calendar,$D274,B275,"f",FALSE)</f>
        <v>42667</v>
      </c>
      <c r="E275" s="176">
        <f>_xll.qlInterestRateIndexValueDate(IndexON,D275)</f>
        <v>42667</v>
      </c>
      <c r="F275" s="192">
        <f>IFERROR(_xll.qlIndexFixing(IndexON,D275,TRUE,_xll.ohTrigger(RecalcTrigger,TriggerON)),NA())</f>
        <v>6.4934445163411514E-3</v>
      </c>
      <c r="H275" s="42">
        <f>_xll.qlCalendarAdvance(Calendar,$H274,B275,"f",FALSE)</f>
        <v>42667</v>
      </c>
      <c r="I275" s="176">
        <f>_xll.qlInterestRateIndexValueDate(Index1M,$H275)</f>
        <v>42667</v>
      </c>
      <c r="J275" s="181">
        <f>IFERROR(_xll.qlIndexFixing(Index1M,$H275,TRUE,_xll.ohTrigger(RecalcTrigger,Trigger1M)),NA())</f>
        <v>7.4618157330094961E-3</v>
      </c>
      <c r="K275" s="44">
        <f>IFERROR(_xll.qlIndexFixing(Index3M,H275,TRUE,_xll.ohTrigger(RecalcTrigger,Trigger3M)),NA())</f>
        <v>8.6420819755285115E-3</v>
      </c>
      <c r="L275" s="44">
        <f>IFERROR(_xll.qlIndexFixing(Index6M,$H275,TRUE,_xll.ohTrigger(RecalcTrigger,Trigger6M)),NA())</f>
        <v>1.022780846212E-2</v>
      </c>
      <c r="M275" s="182">
        <f>IFERROR(_xll.qlIndexFixing(Index1Y,$H275,TRUE,_xll.ohTrigger(RecalcTrigger,Trigger1Y)),NA())</f>
        <v>1.3757920631989995E-2</v>
      </c>
      <c r="N275" s="181">
        <f>IFERROR(_xll.qlIndexFixing(ONIndex1M,I275,TRUE,_xll.ohTrigger(RecalcTrigger,Trigger1M)),NA())</f>
        <v>7.2956633070897503E-3</v>
      </c>
      <c r="O275" s="44">
        <f>IFERROR(_xll.qlIndexFixing(ONIndex3M,I275,TRUE,_xll.ohTrigger(RecalcTrigger,Trigger3M)),NA())</f>
        <v>8.0422778809885465E-3</v>
      </c>
      <c r="P275" s="44">
        <f>IFERROR(_xll.qlIndexFixing(ONIndex6M,I275,TRUE,_xll.ohTrigger(RecalcTrigger,Trigger6M)),NA())</f>
        <v>9.384063885757854E-3</v>
      </c>
      <c r="Q275" s="182">
        <f>IFERROR(_xll.qlIndexFixing(ONIndex1Y,I275,TRUE,_xll.ohTrigger(RecalcTrigger,Trigger1Y)),NA())</f>
        <v>6.1776220460052489E-3</v>
      </c>
    </row>
    <row r="276" spans="2:17" x14ac:dyDescent="0.2">
      <c r="B276" s="39" t="s">
        <v>17</v>
      </c>
      <c r="D276" s="42">
        <f>_xll.qlCalendarAdvance(Calendar,$D275,B276,"f",FALSE)</f>
        <v>42668</v>
      </c>
      <c r="E276" s="176">
        <f>_xll.qlInterestRateIndexValueDate(IndexON,D276)</f>
        <v>42668</v>
      </c>
      <c r="F276" s="192">
        <f>IFERROR(_xll.qlIndexFixing(IndexON,D276,TRUE,_xll.ohTrigger(RecalcTrigger,TriggerON)),NA())</f>
        <v>6.5043808613540754E-3</v>
      </c>
      <c r="H276" s="42">
        <f>_xll.qlCalendarAdvance(Calendar,$H275,B276,"f",FALSE)</f>
        <v>42668</v>
      </c>
      <c r="I276" s="176">
        <f>_xll.qlInterestRateIndexValueDate(Index1M,$H276)</f>
        <v>42668</v>
      </c>
      <c r="J276" s="181">
        <f>IFERROR(_xll.qlIndexFixing(Index1M,$H276,TRUE,_xll.ohTrigger(RecalcTrigger,Trigger1M)),NA())</f>
        <v>7.4727480257528248E-3</v>
      </c>
      <c r="K276" s="44">
        <f>IFERROR(_xll.qlIndexFixing(Index3M,H276,TRUE,_xll.ohTrigger(RecalcTrigger,Trigger3M)),NA())</f>
        <v>8.6553993791316109E-3</v>
      </c>
      <c r="L276" s="44">
        <f>IFERROR(_xll.qlIndexFixing(Index6M,$H276,TRUE,_xll.ohTrigger(RecalcTrigger,Trigger6M)),NA())</f>
        <v>1.0237883885223576E-2</v>
      </c>
      <c r="M276" s="182">
        <f>IFERROR(_xll.qlIndexFixing(Index1Y,$H276,TRUE,_xll.ohTrigger(RecalcTrigger,Trigger1Y)),NA())</f>
        <v>1.3780063236222606E-2</v>
      </c>
      <c r="N276" s="181">
        <f>IFERROR(_xll.qlIndexFixing(ONIndex1M,I276,TRUE,_xll.ohTrigger(RecalcTrigger,Trigger1M)),NA())</f>
        <v>7.3065854097587035E-3</v>
      </c>
      <c r="O276" s="44">
        <f>IFERROR(_xll.qlIndexFixing(ONIndex3M,I276,TRUE,_xll.ohTrigger(RecalcTrigger,Trigger3M)),NA())</f>
        <v>8.0538880569369642E-3</v>
      </c>
      <c r="P276" s="44">
        <f>IFERROR(_xll.qlIndexFixing(ONIndex6M,I276,TRUE,_xll.ohTrigger(RecalcTrigger,Trigger6M)),NA())</f>
        <v>9.4100652063244805E-3</v>
      </c>
      <c r="Q276" s="182">
        <f>IFERROR(_xll.qlIndexFixing(ONIndex1Y,I276,TRUE,_xll.ohTrigger(RecalcTrigger,Trigger1Y)),NA())</f>
        <v>6.4778334498938328E-3</v>
      </c>
    </row>
    <row r="277" spans="2:17" x14ac:dyDescent="0.2">
      <c r="B277" s="39" t="s">
        <v>17</v>
      </c>
      <c r="D277" s="42">
        <f>_xll.qlCalendarAdvance(Calendar,$D276,B277,"f",FALSE)</f>
        <v>42669</v>
      </c>
      <c r="E277" s="176">
        <f>_xll.qlInterestRateIndexValueDate(IndexON,D277)</f>
        <v>42669</v>
      </c>
      <c r="F277" s="192">
        <f>IFERROR(_xll.qlIndexFixing(IndexON,D277,TRUE,_xll.ohTrigger(RecalcTrigger,TriggerON)),NA())</f>
        <v>6.5152900270104563E-3</v>
      </c>
      <c r="H277" s="42">
        <f>_xll.qlCalendarAdvance(Calendar,$H276,B277,"f",FALSE)</f>
        <v>42669</v>
      </c>
      <c r="I277" s="176">
        <f>_xll.qlInterestRateIndexValueDate(Index1M,$H277)</f>
        <v>42669</v>
      </c>
      <c r="J277" s="181">
        <f>IFERROR(_xll.qlIndexFixing(Index1M,$H277,TRUE,_xll.ohTrigger(RecalcTrigger,Trigger1M)),NA())</f>
        <v>7.4947684338333431E-3</v>
      </c>
      <c r="K277" s="44">
        <f>IFERROR(_xll.qlIndexFixing(Index3M,H277,TRUE,_xll.ohTrigger(RecalcTrigger,Trigger3M)),NA())</f>
        <v>8.6687306986392362E-3</v>
      </c>
      <c r="L277" s="44">
        <f>IFERROR(_xll.qlIndexFixing(Index6M,$H277,TRUE,_xll.ohTrigger(RecalcTrigger,Trigger6M)),NA())</f>
        <v>1.0247914399807233E-2</v>
      </c>
      <c r="M277" s="182">
        <f>IFERROR(_xll.qlIndexFixing(Index1Y,$H277,TRUE,_xll.ohTrigger(RecalcTrigger,Trigger1Y)),NA())</f>
        <v>1.3801409961966105E-2</v>
      </c>
      <c r="N277" s="181">
        <f>IFERROR(_xll.qlIndexFixing(ONIndex1M,I277,TRUE,_xll.ohTrigger(RecalcTrigger,Trigger1M)),NA())</f>
        <v>7.3175077447062975E-3</v>
      </c>
      <c r="O277" s="44">
        <f>IFERROR(_xll.qlIndexFixing(ONIndex3M,I277,TRUE,_xll.ohTrigger(RecalcTrigger,Trigger3M)),NA())</f>
        <v>8.065548879759854E-3</v>
      </c>
      <c r="P277" s="44">
        <f>IFERROR(_xll.qlIndexFixing(ONIndex6M,I277,TRUE,_xll.ohTrigger(RecalcTrigger,Trigger6M)),NA())</f>
        <v>9.43558601913419E-3</v>
      </c>
      <c r="Q277" s="182">
        <f>IFERROR(_xll.qlIndexFixing(ONIndex1Y,I277,TRUE,_xll.ohTrigger(RecalcTrigger,Trigger1Y)),NA())</f>
        <v>6.8031739164264859E-3</v>
      </c>
    </row>
    <row r="278" spans="2:17" x14ac:dyDescent="0.2">
      <c r="B278" s="39" t="s">
        <v>17</v>
      </c>
      <c r="D278" s="42">
        <f>_xll.qlCalendarAdvance(Calendar,$D277,B278,"f",FALSE)</f>
        <v>42670</v>
      </c>
      <c r="E278" s="176">
        <f>_xll.qlInterestRateIndexValueDate(IndexON,D278)</f>
        <v>42670</v>
      </c>
      <c r="F278" s="192">
        <f>IFERROR(_xll.qlIndexFixing(IndexON,D278,TRUE,_xll.ohTrigger(RecalcTrigger,TriggerON)),NA())</f>
        <v>6.5261720132292478E-3</v>
      </c>
      <c r="H278" s="42">
        <f>_xll.qlCalendarAdvance(Calendar,$H277,B278,"f",FALSE)</f>
        <v>42670</v>
      </c>
      <c r="I278" s="176">
        <f>_xll.qlInterestRateIndexValueDate(Index1M,$H278)</f>
        <v>42670</v>
      </c>
      <c r="J278" s="181">
        <f>IFERROR(_xll.qlIndexFixing(Index1M,$H278,TRUE,_xll.ohTrigger(RecalcTrigger,Trigger1M)),NA())</f>
        <v>7.5001574674629645E-3</v>
      </c>
      <c r="K278" s="44">
        <f>IFERROR(_xll.qlIndexFixing(Index3M,H278,TRUE,_xll.ohTrigger(RecalcTrigger,Trigger3M)),NA())</f>
        <v>8.6820748803360989E-3</v>
      </c>
      <c r="L278" s="44">
        <f>IFERROR(_xll.qlIndexFixing(Index6M,$H278,TRUE,_xll.ohTrigger(RecalcTrigger,Trigger6M)),NA())</f>
        <v>1.0257902327304974E-2</v>
      </c>
      <c r="M278" s="182">
        <f>IFERROR(_xll.qlIndexFixing(Index1Y,$H278,TRUE,_xll.ohTrigger(RecalcTrigger,Trigger1Y)),NA())</f>
        <v>1.382189092115893E-2</v>
      </c>
      <c r="N278" s="181">
        <f>IFERROR(_xll.qlIndexFixing(ONIndex1M,I278,TRUE,_xll.ohTrigger(RecalcTrigger,Trigger1M)),NA())</f>
        <v>7.3284303120135785E-3</v>
      </c>
      <c r="O278" s="44">
        <f>IFERROR(_xll.qlIndexFixing(ONIndex3M,I278,TRUE,_xll.ohTrigger(RecalcTrigger,Trigger3M)),NA())</f>
        <v>8.0772603494572159E-3</v>
      </c>
      <c r="P278" s="44">
        <f>IFERROR(_xll.qlIndexFixing(ONIndex6M,I278,TRUE,_xll.ohTrigger(RecalcTrigger,Trigger6M)),NA())</f>
        <v>9.4606263241869826E-3</v>
      </c>
      <c r="Q278" s="182">
        <f>IFERROR(_xll.qlIndexFixing(ONIndex1Y,I278,TRUE,_xll.ohTrigger(RecalcTrigger,Trigger1Y)),NA())</f>
        <v>7.1536435126284825E-3</v>
      </c>
    </row>
    <row r="279" spans="2:17" x14ac:dyDescent="0.2">
      <c r="B279" s="39" t="s">
        <v>17</v>
      </c>
      <c r="D279" s="42">
        <f>_xll.qlCalendarAdvance(Calendar,$D278,B279,"f",FALSE)</f>
        <v>42671</v>
      </c>
      <c r="E279" s="176">
        <f>_xll.qlInterestRateIndexValueDate(IndexON,D279)</f>
        <v>42671</v>
      </c>
      <c r="F279" s="192">
        <f>IFERROR(_xll.qlIndexFixing(IndexON,D279,TRUE,_xll.ohTrigger(RecalcTrigger,TriggerON)),NA())</f>
        <v>6.5479628521036845E-3</v>
      </c>
      <c r="H279" s="42">
        <f>_xll.qlCalendarAdvance(Calendar,$H278,B279,"f",FALSE)</f>
        <v>42671</v>
      </c>
      <c r="I279" s="176">
        <f>_xll.qlInterestRateIndexValueDate(Index1M,$H279)</f>
        <v>42671</v>
      </c>
      <c r="J279" s="181">
        <f>IFERROR(_xll.qlIndexFixing(Index1M,$H279,TRUE,_xll.ohTrigger(RecalcTrigger,Trigger1M)),NA())</f>
        <v>7.5055463575792311E-3</v>
      </c>
      <c r="K279" s="44">
        <f>IFERROR(_xll.qlIndexFixing(Index3M,H279,TRUE,_xll.ohTrigger(RecalcTrigger,Trigger3M)),NA())</f>
        <v>8.7092089797867565E-3</v>
      </c>
      <c r="L279" s="44">
        <f>IFERROR(_xll.qlIndexFixing(Index6M,$H279,TRUE,_xll.ohTrigger(RecalcTrigger,Trigger6M)),NA())</f>
        <v>1.0267849989198897E-2</v>
      </c>
      <c r="M279" s="182">
        <f>IFERROR(_xll.qlIndexFixing(Index1Y,$H279,TRUE,_xll.ohTrigger(RecalcTrigger,Trigger1Y)),NA())</f>
        <v>1.3844522101413067E-2</v>
      </c>
      <c r="N279" s="181">
        <f>IFERROR(_xll.qlIndexFixing(ONIndex1M,I279,TRUE,_xll.ohTrigger(RecalcTrigger,Trigger1M)),NA())</f>
        <v>7.3504242397381967E-3</v>
      </c>
      <c r="O279" s="44">
        <f>IFERROR(_xll.qlIndexFixing(ONIndex3M,I279,TRUE,_xll.ohTrigger(RecalcTrigger,Trigger3M)),NA())</f>
        <v>8.1010319041337677E-3</v>
      </c>
      <c r="P279" s="44">
        <f>IFERROR(_xll.qlIndexFixing(ONIndex6M,I279,TRUE,_xll.ohTrigger(RecalcTrigger,Trigger6M)),NA())</f>
        <v>9.5093529775569525E-3</v>
      </c>
      <c r="Q279" s="182">
        <f>IFERROR(_xll.qlIndexFixing(ONIndex1Y,I279,TRUE,_xll.ohTrigger(RecalcTrigger,Trigger1Y)),NA())</f>
        <v>7.9385193385047206E-3</v>
      </c>
    </row>
    <row r="280" spans="2:17" x14ac:dyDescent="0.2">
      <c r="B280" s="39" t="s">
        <v>17</v>
      </c>
      <c r="D280" s="42">
        <f>_xll.qlCalendarAdvance(Calendar,$D279,B280,"f",FALSE)</f>
        <v>42674</v>
      </c>
      <c r="E280" s="176">
        <f>_xll.qlInterestRateIndexValueDate(IndexON,D280)</f>
        <v>42674</v>
      </c>
      <c r="F280" s="192">
        <f>IFERROR(_xll.qlIndexFixing(IndexON,D280,TRUE,_xll.ohTrigger(RecalcTrigger,TriggerON)),NA())</f>
        <v>6.5694281642147967E-3</v>
      </c>
      <c r="H280" s="42">
        <f>_xll.qlCalendarAdvance(Calendar,$H279,B280,"f",FALSE)</f>
        <v>42674</v>
      </c>
      <c r="I280" s="176">
        <f>_xll.qlInterestRateIndexValueDate(Index1M,$H280)</f>
        <v>42674</v>
      </c>
      <c r="J280" s="181">
        <f>IFERROR(_xll.qlIndexFixing(Index1M,$H280,TRUE,_xll.ohTrigger(RecalcTrigger,Trigger1M)),NA())</f>
        <v>7.5328016616053785E-3</v>
      </c>
      <c r="K280" s="44">
        <f>IFERROR(_xll.qlIndexFixing(Index3M,H280,TRUE,_xll.ohTrigger(RecalcTrigger,Trigger3M)),NA())</f>
        <v>8.7355591542793067E-3</v>
      </c>
      <c r="L280" s="44">
        <f>IFERROR(_xll.qlIndexFixing(Index6M,$H280,TRUE,_xll.ohTrigger(RecalcTrigger,Trigger6M)),NA())</f>
        <v>1.0279758773277681E-2</v>
      </c>
      <c r="M280" s="182">
        <f>IFERROR(_xll.qlIndexFixing(Index1Y,$H280,TRUE,_xll.ohTrigger(RecalcTrigger,Trigger1Y)),NA())</f>
        <v>1.3893759220686919E-2</v>
      </c>
      <c r="N280" s="181">
        <f>IFERROR(_xll.qlIndexFixing(ONIndex1M,I280,TRUE,_xll.ohTrigger(RecalcTrigger,Trigger1M)),NA())</f>
        <v>7.3721229041101566E-3</v>
      </c>
      <c r="O280" s="44">
        <f>IFERROR(_xll.qlIndexFixing(ONIndex3M,I280,TRUE,_xll.ohTrigger(RecalcTrigger,Trigger3M)),NA())</f>
        <v>8.1246126967482457E-3</v>
      </c>
      <c r="P280" s="44">
        <f>IFERROR(_xll.qlIndexFixing(ONIndex6M,I280,TRUE,_xll.ohTrigger(RecalcTrigger,Trigger6M)),NA())</f>
        <v>9.5559824652080572E-3</v>
      </c>
      <c r="Q280" s="182">
        <f>IFERROR(_xll.qlIndexFixing(ONIndex1Y,I280,TRUE,_xll.ohTrigger(RecalcTrigger,Trigger1Y)),NA())</f>
        <v>8.799574615584449E-3</v>
      </c>
    </row>
    <row r="281" spans="2:17" x14ac:dyDescent="0.2">
      <c r="B281" s="39" t="s">
        <v>17</v>
      </c>
      <c r="D281" s="42">
        <f>_xll.qlCalendarAdvance(Calendar,$D280,B281,"f",FALSE)</f>
        <v>42675</v>
      </c>
      <c r="E281" s="176">
        <f>_xll.qlInterestRateIndexValueDate(IndexON,D281)</f>
        <v>42675</v>
      </c>
      <c r="F281" s="192">
        <f>IFERROR(_xll.qlIndexFixing(IndexON,D281,TRUE,_xll.ohTrigger(RecalcTrigger,TriggerON)),NA())</f>
        <v>6.5801742534887797E-3</v>
      </c>
      <c r="H281" s="42">
        <f>_xll.qlCalendarAdvance(Calendar,$H280,B281,"f",FALSE)</f>
        <v>42675</v>
      </c>
      <c r="I281" s="176">
        <f>_xll.qlInterestRateIndexValueDate(Index1M,$H281)</f>
        <v>42675</v>
      </c>
      <c r="J281" s="181">
        <f>IFERROR(_xll.qlIndexFixing(Index1M,$H281,TRUE,_xll.ohTrigger(RecalcTrigger,Trigger1M)),NA())</f>
        <v>7.5437353033439205E-3</v>
      </c>
      <c r="K281" s="44">
        <f>IFERROR(_xll.qlIndexFixing(Index3M,H281,TRUE,_xll.ohTrigger(RecalcTrigger,Trigger3M)),NA())</f>
        <v>8.7489518407428222E-3</v>
      </c>
      <c r="L281" s="44">
        <f>IFERROR(_xll.qlIndexFixing(Index6M,$H281,TRUE,_xll.ohTrigger(RecalcTrigger,Trigger6M)),NA())</f>
        <v>1.030728441206696E-2</v>
      </c>
      <c r="M281" s="182">
        <f>IFERROR(_xll.qlIndexFixing(Index1Y,$H281,TRUE,_xll.ohTrigger(RecalcTrigger,Trigger1Y)),NA())</f>
        <v>1.3908883036369835E-2</v>
      </c>
      <c r="N281" s="181">
        <f>IFERROR(_xll.qlIndexFixing(ONIndex1M,I281,TRUE,_xll.ohTrigger(RecalcTrigger,Trigger1M)),NA())</f>
        <v>7.3830466328916877E-3</v>
      </c>
      <c r="O281" s="44">
        <f>IFERROR(_xll.qlIndexFixing(ONIndex3M,I281,TRUE,_xll.ohTrigger(RecalcTrigger,Trigger3M)),NA())</f>
        <v>8.1365774008179681E-3</v>
      </c>
      <c r="P281" s="44">
        <f>IFERROR(_xll.qlIndexFixing(ONIndex6M,I281,TRUE,_xll.ohTrigger(RecalcTrigger,Trigger6M)),NA())</f>
        <v>9.5786202301795242E-3</v>
      </c>
      <c r="Q281" s="182">
        <f>IFERROR(_xll.qlIndexFixing(ONIndex1Y,I281,TRUE,_xll.ohTrigger(RecalcTrigger,Trigger1Y)),NA())</f>
        <v>9.2322503602537687E-3</v>
      </c>
    </row>
    <row r="282" spans="2:17" x14ac:dyDescent="0.2">
      <c r="B282" s="39" t="s">
        <v>17</v>
      </c>
      <c r="D282" s="42">
        <f>_xll.qlCalendarAdvance(Calendar,$D281,B282,"f",FALSE)</f>
        <v>42676</v>
      </c>
      <c r="E282" s="176">
        <f>_xll.qlInterestRateIndexValueDate(IndexON,D282)</f>
        <v>42676</v>
      </c>
      <c r="F282" s="192">
        <f>IFERROR(_xll.qlIndexFixing(IndexON,D282,TRUE,_xll.ohTrigger(RecalcTrigger,TriggerON)),NA())</f>
        <v>6.590893163244127E-3</v>
      </c>
      <c r="H282" s="42">
        <f>_xll.qlCalendarAdvance(Calendar,$H281,B282,"f",FALSE)</f>
        <v>42676</v>
      </c>
      <c r="I282" s="176">
        <f>_xll.qlInterestRateIndexValueDate(Index1M,$H282)</f>
        <v>42676</v>
      </c>
      <c r="J282" s="181">
        <f>IFERROR(_xll.qlIndexFixing(Index1M,$H282,TRUE,_xll.ohTrigger(RecalcTrigger,Trigger1M)),NA())</f>
        <v>7.554669187019118E-3</v>
      </c>
      <c r="K282" s="44">
        <f>IFERROR(_xll.qlIndexFixing(Index3M,H282,TRUE,_xll.ohTrigger(RecalcTrigger,Trigger3M)),NA())</f>
        <v>8.7623510668228058E-3</v>
      </c>
      <c r="L282" s="44">
        <f>IFERROR(_xll.qlIndexFixing(Index6M,$H282,TRUE,_xll.ohTrigger(RecalcTrigger,Trigger6M)),NA())</f>
        <v>1.0311039590527553E-2</v>
      </c>
      <c r="M282" s="182">
        <f>IFERROR(_xll.qlIndexFixing(Index1Y,$H282,TRUE,_xll.ohTrigger(RecalcTrigger,Trigger1Y)),NA())</f>
        <v>1.3922842376290934E-2</v>
      </c>
      <c r="N282" s="181">
        <f>IFERROR(_xll.qlIndexFixing(ONIndex1M,I282,TRUE,_xll.ohTrigger(RecalcTrigger,Trigger1M)),NA())</f>
        <v>7.3939705940329059E-3</v>
      </c>
      <c r="O282" s="44">
        <f>IFERROR(_xll.qlIndexFixing(ONIndex3M,I282,TRUE,_xll.ohTrigger(RecalcTrigger,Trigger3M)),NA())</f>
        <v>8.1485927516811163E-3</v>
      </c>
      <c r="P282" s="44">
        <f>IFERROR(_xll.qlIndexFixing(ONIndex6M,I282,TRUE,_xll.ohTrigger(RecalcTrigger,Trigger6M)),NA())</f>
        <v>9.6007774868267504E-3</v>
      </c>
      <c r="Q282" s="182">
        <f>IFERROR(_xll.qlIndexFixing(ONIndex1Y,I282,TRUE,_xll.ohTrigger(RecalcTrigger,Trigger1Y)),NA())</f>
        <v>9.6466149027729653E-3</v>
      </c>
    </row>
    <row r="283" spans="2:17" x14ac:dyDescent="0.2">
      <c r="B283" s="39" t="s">
        <v>17</v>
      </c>
      <c r="D283" s="42">
        <f>_xll.qlCalendarAdvance(Calendar,$D282,B283,"f",FALSE)</f>
        <v>42677</v>
      </c>
      <c r="E283" s="176">
        <f>_xll.qlInterestRateIndexValueDate(IndexON,D283)</f>
        <v>42677</v>
      </c>
      <c r="F283" s="192">
        <f>IFERROR(_xll.qlIndexFixing(IndexON,D283,TRUE,_xll.ohTrigger(RecalcTrigger,TriggerON)),NA())</f>
        <v>6.6015848936429311E-3</v>
      </c>
      <c r="H283" s="42">
        <f>_xll.qlCalendarAdvance(Calendar,$H282,B283,"f",FALSE)</f>
        <v>42677</v>
      </c>
      <c r="I283" s="176">
        <f>_xll.qlInterestRateIndexValueDate(Index1M,$H283)</f>
        <v>42677</v>
      </c>
      <c r="J283" s="181">
        <f>IFERROR(_xll.qlIndexFixing(Index1M,$H283,TRUE,_xll.ohTrigger(RecalcTrigger,Trigger1M)),NA())</f>
        <v>7.5766961200699617E-3</v>
      </c>
      <c r="K283" s="44">
        <f>IFERROR(_xll.qlIndexFixing(Index3M,H283,TRUE,_xll.ohTrigger(RecalcTrigger,Trigger3M)),NA())</f>
        <v>8.7757557787079467E-3</v>
      </c>
      <c r="L283" s="44">
        <f>IFERROR(_xll.qlIndexFixing(Index6M,$H283,TRUE,_xll.ohTrigger(RecalcTrigger,Trigger6M)),NA())</f>
        <v>1.0320751490691723E-2</v>
      </c>
      <c r="M283" s="182">
        <f>IFERROR(_xll.qlIndexFixing(Index1Y,$H283,TRUE,_xll.ohTrigger(RecalcTrigger,Trigger1Y)),NA())</f>
        <v>1.3935688017809866E-2</v>
      </c>
      <c r="N283" s="181">
        <f>IFERROR(_xll.qlIndexFixing(ONIndex1M,I283,TRUE,_xll.ohTrigger(RecalcTrigger,Trigger1M)),NA())</f>
        <v>7.4048947874527649E-3</v>
      </c>
      <c r="O283" s="44">
        <f>IFERROR(_xll.qlIndexFixing(ONIndex3M,I283,TRUE,_xll.ohTrigger(RecalcTrigger,Trigger3M)),NA())</f>
        <v>8.1606587494997829E-3</v>
      </c>
      <c r="P283" s="44">
        <f>IFERROR(_xll.qlIndexFixing(ONIndex6M,I283,TRUE,_xll.ohTrigger(RecalcTrigger,Trigger6M)),NA())</f>
        <v>9.6224542350686892E-3</v>
      </c>
      <c r="Q283" s="182">
        <f>IFERROR(_xll.qlIndexFixing(ONIndex1Y,I283,TRUE,_xll.ohTrigger(RecalcTrigger,Trigger1Y)),NA())</f>
        <v>1.0042668180655356E-2</v>
      </c>
    </row>
    <row r="284" spans="2:17" x14ac:dyDescent="0.2">
      <c r="B284" s="39" t="s">
        <v>17</v>
      </c>
      <c r="D284" s="42">
        <f>_xll.qlCalendarAdvance(Calendar,$D283,B284,"f",FALSE)</f>
        <v>42678</v>
      </c>
      <c r="E284" s="176">
        <f>_xll.qlInterestRateIndexValueDate(IndexON,D284)</f>
        <v>42678</v>
      </c>
      <c r="F284" s="192">
        <f>IFERROR(_xll.qlIndexFixing(IndexON,D284,TRUE,_xll.ohTrigger(RecalcTrigger,TriggerON)),NA())</f>
        <v>6.6229979282554181E-3</v>
      </c>
      <c r="H284" s="42">
        <f>_xll.qlCalendarAdvance(Calendar,$H283,B284,"f",FALSE)</f>
        <v>42678</v>
      </c>
      <c r="I284" s="176">
        <f>_xll.qlInterestRateIndexValueDate(Index1M,$H284)</f>
        <v>42678</v>
      </c>
      <c r="J284" s="181">
        <f>IFERROR(_xll.qlIndexFixing(Index1M,$H284,TRUE,_xll.ohTrigger(RecalcTrigger,Trigger1M)),NA())</f>
        <v>7.5820842778953354E-3</v>
      </c>
      <c r="K284" s="44">
        <f>IFERROR(_xll.qlIndexFixing(Index3M,H284,TRUE,_xll.ohTrigger(RecalcTrigger,Trigger3M)),NA())</f>
        <v>8.8028249065656324E-3</v>
      </c>
      <c r="L284" s="44">
        <f>IFERROR(_xll.qlIndexFixing(Index6M,$H284,TRUE,_xll.ohTrigger(RecalcTrigger,Trigger6M)),NA())</f>
        <v>1.0330439577436467E-2</v>
      </c>
      <c r="M284" s="182">
        <f>IFERROR(_xll.qlIndexFixing(Index1Y,$H284,TRUE,_xll.ohTrigger(RecalcTrigger,Trigger1Y)),NA())</f>
        <v>1.3950504535514186E-2</v>
      </c>
      <c r="N284" s="181">
        <f>IFERROR(_xll.qlIndexFixing(ONIndex1M,I284,TRUE,_xll.ohTrigger(RecalcTrigger,Trigger1M)),NA())</f>
        <v>7.426895063289419E-3</v>
      </c>
      <c r="O284" s="44">
        <f>IFERROR(_xll.qlIndexFixing(ONIndex3M,I284,TRUE,_xll.ohTrigger(RecalcTrigger,Trigger3M)),NA())</f>
        <v>8.1851431132669763E-3</v>
      </c>
      <c r="P284" s="44">
        <f>IFERROR(_xll.qlIndexFixing(ONIndex6M,I284,TRUE,_xll.ohTrigger(RecalcTrigger,Trigger6M)),NA())</f>
        <v>9.6644619202113109E-3</v>
      </c>
      <c r="Q284" s="182">
        <f>IFERROR(_xll.qlIndexFixing(ONIndex1Y,I284,TRUE,_xll.ohTrigger(RecalcTrigger,Trigger1Y)),NA())</f>
        <v>1.0774054795713214E-2</v>
      </c>
    </row>
    <row r="285" spans="2:17" x14ac:dyDescent="0.2">
      <c r="B285" s="39" t="s">
        <v>17</v>
      </c>
      <c r="D285" s="42">
        <f>_xll.qlCalendarAdvance(Calendar,$D284,B285,"f",FALSE)</f>
        <v>42681</v>
      </c>
      <c r="E285" s="176">
        <f>_xll.qlInterestRateIndexValueDate(IndexON,D285)</f>
        <v>42681</v>
      </c>
      <c r="F285" s="192">
        <f>IFERROR(_xll.qlIndexFixing(IndexON,D285,TRUE,_xll.ohTrigger(RecalcTrigger,TriggerON)),NA())</f>
        <v>6.6440800210243456E-3</v>
      </c>
      <c r="H285" s="42">
        <f>_xll.qlCalendarAdvance(Calendar,$H284,B285,"f",FALSE)</f>
        <v>42681</v>
      </c>
      <c r="I285" s="176">
        <f>_xll.qlInterestRateIndexValueDate(Index1M,$H285)</f>
        <v>42681</v>
      </c>
      <c r="J285" s="181">
        <f>IFERROR(_xll.qlIndexFixing(Index1M,$H285,TRUE,_xll.ohTrigger(RecalcTrigger,Trigger1M)),NA())</f>
        <v>7.6093422344719608E-3</v>
      </c>
      <c r="K285" s="44">
        <f>IFERROR(_xll.qlIndexFixing(Index3M,H285,TRUE,_xll.ohTrigger(RecalcTrigger,Trigger3M)),NA())</f>
        <v>8.8294084075707727E-3</v>
      </c>
      <c r="L285" s="44">
        <f>IFERROR(_xll.qlIndexFixing(Index6M,$H285,TRUE,_xll.ohTrigger(RecalcTrigger,Trigger6M)),NA())</f>
        <v>1.0365622760087224E-2</v>
      </c>
      <c r="M285" s="182">
        <f>IFERROR(_xll.qlIndexFixing(Index1Y,$H285,TRUE,_xll.ohTrigger(RecalcTrigger,Trigger1Y)),NA())</f>
        <v>1.3976949358383672E-2</v>
      </c>
      <c r="N285" s="181">
        <f>IFERROR(_xll.qlIndexFixing(ONIndex1M,I285,TRUE,_xll.ohTrigger(RecalcTrigger,Trigger1M)),NA())</f>
        <v>7.4485938840807009E-3</v>
      </c>
      <c r="O285" s="44">
        <f>IFERROR(_xll.qlIndexFixing(ONIndex3M,I285,TRUE,_xll.ohTrigger(RecalcTrigger,Trigger3M)),NA())</f>
        <v>8.2094292096002164E-3</v>
      </c>
      <c r="P285" s="44">
        <f>IFERROR(_xll.qlIndexFixing(ONIndex6M,I285,TRUE,_xll.ohTrigger(RecalcTrigger,Trigger6M)),NA())</f>
        <v>9.7043561423626468E-3</v>
      </c>
      <c r="Q285" s="182">
        <f>IFERROR(_xll.qlIndexFixing(ONIndex1Y,I285,TRUE,_xll.ohTrigger(RecalcTrigger,Trigger1Y)),NA())</f>
        <v>1.1443767495608048E-2</v>
      </c>
    </row>
    <row r="286" spans="2:17" x14ac:dyDescent="0.2">
      <c r="B286" s="39" t="s">
        <v>17</v>
      </c>
      <c r="D286" s="42">
        <f>_xll.qlCalendarAdvance(Calendar,$D285,B286,"f",FALSE)</f>
        <v>42682</v>
      </c>
      <c r="E286" s="176">
        <f>_xll.qlInterestRateIndexValueDate(IndexON,D286)</f>
        <v>42682</v>
      </c>
      <c r="F286" s="192">
        <f>IFERROR(_xll.qlIndexFixing(IndexON,D286,TRUE,_xll.ohTrigger(RecalcTrigger,TriggerON)),NA())</f>
        <v>6.6546358543162487E-3</v>
      </c>
      <c r="H286" s="42">
        <f>_xll.qlCalendarAdvance(Calendar,$H285,B286,"f",FALSE)</f>
        <v>42682</v>
      </c>
      <c r="I286" s="176">
        <f>_xll.qlInterestRateIndexValueDate(Index1M,$H286)</f>
        <v>42682</v>
      </c>
      <c r="J286" s="181">
        <f>IFERROR(_xll.qlIndexFixing(Index1M,$H286,TRUE,_xll.ohTrigger(RecalcTrigger,Trigger1M)),NA())</f>
        <v>7.620277569780602E-3</v>
      </c>
      <c r="K286" s="44">
        <f>IFERROR(_xll.qlIndexFixing(Index3M,H286,TRUE,_xll.ohTrigger(RecalcTrigger,Trigger3M)),NA())</f>
        <v>8.8428247408098536E-3</v>
      </c>
      <c r="L286" s="44">
        <f>IFERROR(_xll.qlIndexFixing(Index6M,$H286,TRUE,_xll.ohTrigger(RecalcTrigger,Trigger6M)),NA())</f>
        <v>1.0369000483325839E-2</v>
      </c>
      <c r="M286" s="182">
        <f>IFERROR(_xll.qlIndexFixing(Index1Y,$H286,TRUE,_xll.ohTrigger(RecalcTrigger,Trigger1Y)),NA())</f>
        <v>1.3984988372331753E-2</v>
      </c>
      <c r="N286" s="181">
        <f>IFERROR(_xll.qlIndexFixing(ONIndex1M,I286,TRUE,_xll.ohTrigger(RecalcTrigger,Trigger1M)),NA())</f>
        <v>7.4595192391369025E-3</v>
      </c>
      <c r="O286" s="44">
        <f>IFERROR(_xll.qlIndexFixing(ONIndex3M,I286,TRUE,_xll.ohTrigger(RecalcTrigger,Trigger3M)),NA())</f>
        <v>8.2217484418722897E-3</v>
      </c>
      <c r="P286" s="44">
        <f>IFERROR(_xll.qlIndexFixing(ONIndex6M,I286,TRUE,_xll.ohTrigger(RecalcTrigger,Trigger6M)),NA())</f>
        <v>9.7236303473624552E-3</v>
      </c>
      <c r="Q286" s="182">
        <f>IFERROR(_xll.qlIndexFixing(ONIndex1Y,I286,TRUE,_xll.ohTrigger(RecalcTrigger,Trigger1Y)),NA())</f>
        <v>1.1748263611639498E-2</v>
      </c>
    </row>
    <row r="287" spans="2:17" x14ac:dyDescent="0.2">
      <c r="B287" s="39" t="s">
        <v>17</v>
      </c>
      <c r="D287" s="42">
        <f>_xll.qlCalendarAdvance(Calendar,$D286,B287,"f",FALSE)</f>
        <v>42683</v>
      </c>
      <c r="E287" s="176">
        <f>_xll.qlInterestRateIndexValueDate(IndexON,D287)</f>
        <v>42683</v>
      </c>
      <c r="F287" s="192">
        <f>IFERROR(_xll.qlIndexFixing(IndexON,D287,TRUE,_xll.ohTrigger(RecalcTrigger,TriggerON)),NA())</f>
        <v>6.6651645081705624E-3</v>
      </c>
      <c r="H287" s="42">
        <f>_xll.qlCalendarAdvance(Calendar,$H286,B287,"f",FALSE)</f>
        <v>42683</v>
      </c>
      <c r="I287" s="176">
        <f>_xll.qlInterestRateIndexValueDate(Index1M,$H287)</f>
        <v>42683</v>
      </c>
      <c r="J287" s="181">
        <f>IFERROR(_xll.qlIndexFixing(Index1M,$H287,TRUE,_xll.ohTrigger(RecalcTrigger,Trigger1M)),NA())</f>
        <v>7.6312131470340034E-3</v>
      </c>
      <c r="K287" s="44">
        <f>IFERROR(_xll.qlIndexFixing(Index3M,H287,TRUE,_xll.ohTrigger(RecalcTrigger,Trigger3M)),NA())</f>
        <v>8.8562402366849247E-3</v>
      </c>
      <c r="L287" s="44">
        <f>IFERROR(_xll.qlIndexFixing(Index6M,$H287,TRUE,_xll.ohTrigger(RecalcTrigger,Trigger6M)),NA())</f>
        <v>1.0378604523195422E-2</v>
      </c>
      <c r="M287" s="182">
        <f>IFERROR(_xll.qlIndexFixing(Index1Y,$H287,TRUE,_xll.ohTrigger(RecalcTrigger,Trigger1Y)),NA())</f>
        <v>1.3992218467396178E-2</v>
      </c>
      <c r="N287" s="181">
        <f>IFERROR(_xll.qlIndexFixing(ONIndex1M,I287,TRUE,_xll.ohTrigger(RecalcTrigger,Trigger1M)),NA())</f>
        <v>7.4704448263096523E-3</v>
      </c>
      <c r="O287" s="44">
        <f>IFERROR(_xll.qlIndexFixing(ONIndex3M,I287,TRUE,_xll.ohTrigger(RecalcTrigger,Trigger3M)),NA())</f>
        <v>8.2341183210188351E-3</v>
      </c>
      <c r="P287" s="44">
        <f>IFERROR(_xll.qlIndexFixing(ONIndex6M,I287,TRUE,_xll.ohTrigger(RecalcTrigger,Trigger6M)),NA())</f>
        <v>9.7424240435517451E-3</v>
      </c>
      <c r="Q287" s="182">
        <f>IFERROR(_xll.qlIndexFixing(ONIndex1Y,I287,TRUE,_xll.ohTrigger(RecalcTrigger,Trigger1Y)),NA())</f>
        <v>1.2034448146710508E-2</v>
      </c>
    </row>
    <row r="288" spans="2:17" x14ac:dyDescent="0.2">
      <c r="B288" s="39" t="s">
        <v>17</v>
      </c>
      <c r="D288" s="42">
        <f>_xll.qlCalendarAdvance(Calendar,$D287,B288,"f",FALSE)</f>
        <v>42684</v>
      </c>
      <c r="E288" s="176">
        <f>_xll.qlInterestRateIndexValueDate(IndexON,D288)</f>
        <v>42684</v>
      </c>
      <c r="F288" s="192">
        <f>IFERROR(_xll.qlIndexFixing(IndexON,D288,TRUE,_xll.ohTrigger(RecalcTrigger,TriggerON)),NA())</f>
        <v>6.6756659825872866E-3</v>
      </c>
      <c r="H288" s="42">
        <f>_xll.qlCalendarAdvance(Calendar,$H287,B288,"f",FALSE)</f>
        <v>42684</v>
      </c>
      <c r="I288" s="176">
        <f>_xll.qlInterestRateIndexValueDate(Index1M,$H288)</f>
        <v>42684</v>
      </c>
      <c r="J288" s="181">
        <f>IFERROR(_xll.qlIndexFixing(Index1M,$H288,TRUE,_xll.ohTrigger(RecalcTrigger,Trigger1M)),NA())</f>
        <v>7.6532466602693625E-3</v>
      </c>
      <c r="K288" s="44">
        <f>IFERROR(_xll.qlIndexFixing(Index3M,H288,TRUE,_xll.ohTrigger(RecalcTrigger,Trigger3M)),NA())</f>
        <v>8.869653841286013E-3</v>
      </c>
      <c r="L288" s="44">
        <f>IFERROR(_xll.qlIndexFixing(Index6M,$H288,TRUE,_xll.ohTrigger(RecalcTrigger,Trigger6M)),NA())</f>
        <v>1.0388198758048341E-2</v>
      </c>
      <c r="M288" s="182">
        <f>IFERROR(_xll.qlIndexFixing(Index1Y,$H288,TRUE,_xll.ohTrigger(RecalcTrigger,Trigger1Y)),NA())</f>
        <v>1.3998690454893437E-2</v>
      </c>
      <c r="N288" s="181">
        <f>IFERROR(_xll.qlIndexFixing(ONIndex1M,I288,TRUE,_xll.ohTrigger(RecalcTrigger,Trigger1M)),NA())</f>
        <v>7.4813706458420892E-3</v>
      </c>
      <c r="O288" s="44">
        <f>IFERROR(_xll.qlIndexFixing(ONIndex3M,I288,TRUE,_xll.ohTrigger(RecalcTrigger,Trigger3M)),NA())</f>
        <v>8.2465388472019452E-3</v>
      </c>
      <c r="P288" s="44">
        <f>IFERROR(_xll.qlIndexFixing(ONIndex6M,I288,TRUE,_xll.ohTrigger(RecalcTrigger,Trigger6M)),NA())</f>
        <v>9.7607372306873774E-3</v>
      </c>
      <c r="Q288" s="182">
        <f>IFERROR(_xll.qlIndexFixing(ONIndex1Y,I288,TRUE,_xll.ohTrigger(RecalcTrigger,Trigger1Y)),NA())</f>
        <v>1.230232105786655E-2</v>
      </c>
    </row>
    <row r="289" spans="2:17" x14ac:dyDescent="0.2">
      <c r="B289" s="39" t="s">
        <v>17</v>
      </c>
      <c r="D289" s="42">
        <f>_xll.qlCalendarAdvance(Calendar,$D288,B289,"f",FALSE)</f>
        <v>42685</v>
      </c>
      <c r="E289" s="176">
        <f>_xll.qlInterestRateIndexValueDate(IndexON,D289)</f>
        <v>42685</v>
      </c>
      <c r="F289" s="192">
        <f>IFERROR(_xll.qlIndexFixing(IndexON,D289,TRUE,_xll.ohTrigger(RecalcTrigger,TriggerON)),NA())</f>
        <v>6.6967011946753958E-3</v>
      </c>
      <c r="H289" s="42">
        <f>_xll.qlCalendarAdvance(Calendar,$H288,B289,"f",FALSE)</f>
        <v>42685</v>
      </c>
      <c r="I289" s="176">
        <f>_xll.qlInterestRateIndexValueDate(Index1M,$H289)</f>
        <v>42685</v>
      </c>
      <c r="J289" s="181">
        <f>IFERROR(_xll.qlIndexFixing(Index1M,$H289,TRUE,_xll.ohTrigger(RecalcTrigger,Trigger1M)),NA())</f>
        <v>7.6586340695307805E-3</v>
      </c>
      <c r="K289" s="44">
        <f>IFERROR(_xll.qlIndexFixing(Index3M,H289,TRUE,_xll.ohTrigger(RecalcTrigger,Trigger3M)),NA())</f>
        <v>8.8965547660393579E-3</v>
      </c>
      <c r="L289" s="44">
        <f>IFERROR(_xll.qlIndexFixing(Index6M,$H289,TRUE,_xll.ohTrigger(RecalcTrigger,Trigger6M)),NA())</f>
        <v>1.039778552277466E-2</v>
      </c>
      <c r="M289" s="182">
        <f>IFERROR(_xll.qlIndexFixing(Index1Y,$H289,TRUE,_xll.ohTrigger(RecalcTrigger,Trigger1Y)),NA())</f>
        <v>1.400769637765052E-2</v>
      </c>
      <c r="N289" s="181">
        <f>IFERROR(_xll.qlIndexFixing(ONIndex1M,I289,TRUE,_xll.ohTrigger(RecalcTrigger,Trigger1M)),NA())</f>
        <v>7.5033773023173538E-3</v>
      </c>
      <c r="O289" s="44">
        <f>IFERROR(_xll.qlIndexFixing(ONIndex3M,I289,TRUE,_xll.ohTrigger(RecalcTrigger,Trigger3M)),NA())</f>
        <v>8.2717361718054327E-3</v>
      </c>
      <c r="P289" s="44">
        <f>IFERROR(_xll.qlIndexFixing(ONIndex6M,I289,TRUE,_xll.ohTrigger(RecalcTrigger,Trigger6M)),NA())</f>
        <v>9.7960248060928005E-3</v>
      </c>
      <c r="Q289" s="182">
        <f>IFERROR(_xll.qlIndexFixing(ONIndex1Y,I289,TRUE,_xll.ohTrigger(RecalcTrigger,Trigger1Y)),NA())</f>
        <v>1.2777475164656623E-2</v>
      </c>
    </row>
    <row r="290" spans="2:17" x14ac:dyDescent="0.2">
      <c r="B290" s="39" t="s">
        <v>17</v>
      </c>
      <c r="D290" s="42">
        <f>_xll.qlCalendarAdvance(Calendar,$D289,B290,"f",FALSE)</f>
        <v>42688</v>
      </c>
      <c r="E290" s="176">
        <f>_xll.qlInterestRateIndexValueDate(IndexON,D290)</f>
        <v>42688</v>
      </c>
      <c r="F290" s="192">
        <f>IFERROR(_xll.qlIndexFixing(IndexON,D290,TRUE,_xll.ohTrigger(RecalcTrigger,TriggerON)),NA())</f>
        <v>6.717400085878289E-3</v>
      </c>
      <c r="H290" s="42">
        <f>_xll.qlCalendarAdvance(Calendar,$H289,B290,"f",FALSE)</f>
        <v>42688</v>
      </c>
      <c r="I290" s="176">
        <f>_xll.qlInterestRateIndexValueDate(Index1M,$H290)</f>
        <v>42688</v>
      </c>
      <c r="J290" s="181">
        <f>IFERROR(_xll.qlIndexFixing(Index1M,$H290,TRUE,_xll.ohTrigger(RecalcTrigger,Trigger1M)),NA())</f>
        <v>7.6858946624454028E-3</v>
      </c>
      <c r="K290" s="44">
        <f>IFERROR(_xll.qlIndexFixing(Index3M,H290,TRUE,_xll.ohTrigger(RecalcTrigger,Trigger3M)),NA())</f>
        <v>8.9232682682241372E-3</v>
      </c>
      <c r="L290" s="44">
        <f>IFERROR(_xll.qlIndexFixing(Index6M,$H290,TRUE,_xll.ohTrigger(RecalcTrigger,Trigger6M)),NA())</f>
        <v>1.0433049348740097E-2</v>
      </c>
      <c r="M290" s="182">
        <f>IFERROR(_xll.qlIndexFixing(Index1Y,$H290,TRUE,_xll.ohTrigger(RecalcTrigger,Trigger1Y)),NA())</f>
        <v>1.401801365569022E-2</v>
      </c>
      <c r="N290" s="181">
        <f>IFERROR(_xll.qlIndexFixing(ONIndex1M,I290,TRUE,_xll.ohTrigger(RecalcTrigger,Trigger1M)),NA())</f>
        <v>7.5250762471634758E-3</v>
      </c>
      <c r="O290" s="44">
        <f>IFERROR(_xll.qlIndexFixing(ONIndex3M,I290,TRUE,_xll.ohTrigger(RecalcTrigger,Trigger3M)),NA())</f>
        <v>8.2967274210032915E-3</v>
      </c>
      <c r="P290" s="44">
        <f>IFERROR(_xll.qlIndexFixing(ONIndex6M,I290,TRUE,_xll.ohTrigger(RecalcTrigger,Trigger6M)),NA())</f>
        <v>9.8291848885312394E-3</v>
      </c>
      <c r="Q290" s="182">
        <f>IFERROR(_xll.qlIndexFixing(ONIndex1Y,I290,TRUE,_xll.ohTrigger(RecalcTrigger,Trigger1Y)),NA())</f>
        <v>1.3190695697858912E-2</v>
      </c>
    </row>
    <row r="291" spans="2:17" x14ac:dyDescent="0.2">
      <c r="B291" s="39" t="s">
        <v>17</v>
      </c>
      <c r="D291" s="42">
        <f>_xll.qlCalendarAdvance(Calendar,$D290,B291,"f",FALSE)</f>
        <v>42689</v>
      </c>
      <c r="E291" s="176">
        <f>_xll.qlInterestRateIndexValueDate(IndexON,D291)</f>
        <v>42689</v>
      </c>
      <c r="F291" s="192">
        <f>IFERROR(_xll.qlIndexFixing(IndexON,D291,TRUE,_xll.ohTrigger(RecalcTrigger,TriggerON)),NA())</f>
        <v>6.7277656631070659E-3</v>
      </c>
      <c r="H291" s="42">
        <f>_xll.qlCalendarAdvance(Calendar,$H290,B291,"f",FALSE)</f>
        <v>42689</v>
      </c>
      <c r="I291" s="176">
        <f>_xll.qlInterestRateIndexValueDate(Index1M,$H291)</f>
        <v>42689</v>
      </c>
      <c r="J291" s="181">
        <f>IFERROR(_xll.qlIndexFixing(Index1M,$H291,TRUE,_xll.ohTrigger(RecalcTrigger,Trigger1M)),NA())</f>
        <v>7.6968316913592627E-3</v>
      </c>
      <c r="K291" s="44">
        <f>IFERROR(_xll.qlIndexFixing(Index3M,H291,TRUE,_xll.ohTrigger(RecalcTrigger,Trigger3M)),NA())</f>
        <v>8.9366566072876276E-3</v>
      </c>
      <c r="L291" s="44">
        <f>IFERROR(_xll.qlIndexFixing(Index6M,$H291,TRUE,_xll.ohTrigger(RecalcTrigger,Trigger6M)),NA())</f>
        <v>1.0436104579760066E-2</v>
      </c>
      <c r="M291" s="182">
        <f>IFERROR(_xll.qlIndexFixing(Index1Y,$H291,TRUE,_xll.ohTrigger(RecalcTrigger,Trigger1Y)),NA())</f>
        <v>1.402145737046312E-2</v>
      </c>
      <c r="N291" s="181">
        <f>IFERROR(_xll.qlIndexFixing(ONIndex1M,I291,TRUE,_xll.ohTrigger(RecalcTrigger,Trigger1M)),NA())</f>
        <v>7.5360032281701628E-3</v>
      </c>
      <c r="O291" s="44">
        <f>IFERROR(_xll.qlIndexFixing(ONIndex3M,I291,TRUE,_xll.ohTrigger(RecalcTrigger,Trigger3M)),NA())</f>
        <v>8.3094011818019009E-3</v>
      </c>
      <c r="P291" s="44">
        <f>IFERROR(_xll.qlIndexFixing(ONIndex6M,I291,TRUE,_xll.ohTrigger(RecalcTrigger,Trigger6M)),NA())</f>
        <v>9.8450955299123066E-3</v>
      </c>
      <c r="Q291" s="182">
        <f>IFERROR(_xll.qlIndexFixing(ONIndex1Y,I291,TRUE,_xll.ohTrigger(RecalcTrigger,Trigger1Y)),NA())</f>
        <v>1.3367009939622143E-2</v>
      </c>
    </row>
    <row r="292" spans="2:17" x14ac:dyDescent="0.2">
      <c r="B292" s="39" t="s">
        <v>17</v>
      </c>
      <c r="D292" s="42">
        <f>_xll.qlCalendarAdvance(Calendar,$D291,B292,"f",FALSE)</f>
        <v>42690</v>
      </c>
      <c r="E292" s="176">
        <f>_xll.qlInterestRateIndexValueDate(IndexON,D292)</f>
        <v>42690</v>
      </c>
      <c r="F292" s="192">
        <f>IFERROR(_xll.qlIndexFixing(IndexON,D292,TRUE,_xll.ohTrigger(RecalcTrigger,TriggerON)),NA())</f>
        <v>6.7381040608982534E-3</v>
      </c>
      <c r="H292" s="42">
        <f>_xll.qlCalendarAdvance(Calendar,$H291,B292,"f",FALSE)</f>
        <v>42690</v>
      </c>
      <c r="I292" s="176">
        <f>_xll.qlInterestRateIndexValueDate(Index1M,$H292)</f>
        <v>42690</v>
      </c>
      <c r="J292" s="181">
        <f>IFERROR(_xll.qlIndexFixing(Index1M,$H292,TRUE,_xll.ohTrigger(RecalcTrigger,Trigger1M)),NA())</f>
        <v>7.7077689622232866E-3</v>
      </c>
      <c r="K292" s="44">
        <f>IFERROR(_xll.qlIndexFixing(Index3M,H292,TRUE,_xll.ohTrigger(RecalcTrigger,Trigger3M)),NA())</f>
        <v>8.950036731310694E-3</v>
      </c>
      <c r="L292" s="44">
        <f>IFERROR(_xll.qlIndexFixing(Index6M,$H292,TRUE,_xll.ohTrigger(RecalcTrigger,Trigger6M)),NA())</f>
        <v>1.0445689018750072E-2</v>
      </c>
      <c r="M292" s="182">
        <f>IFERROR(_xll.qlIndexFixing(Index1Y,$H292,TRUE,_xll.ohTrigger(RecalcTrigger,Trigger1Y)),NA())</f>
        <v>1.4024447898215442E-2</v>
      </c>
      <c r="N292" s="181">
        <f>IFERROR(_xll.qlIndexFixing(ONIndex1M,I292,TRUE,_xll.ohTrigger(RecalcTrigger,Trigger1M)),NA())</f>
        <v>7.5469304415365368E-3</v>
      </c>
      <c r="O292" s="44">
        <f>IFERROR(_xll.qlIndexFixing(ONIndex3M,I292,TRUE,_xll.ohTrigger(RecalcTrigger,Trigger3M)),NA())</f>
        <v>8.3221255896370749E-3</v>
      </c>
      <c r="P292" s="44">
        <f>IFERROR(_xll.qlIndexFixing(ONIndex6M,I292,TRUE,_xll.ohTrigger(RecalcTrigger,Trigger6M)),NA())</f>
        <v>9.8605256619155313E-3</v>
      </c>
      <c r="Q292" s="182">
        <f>IFERROR(_xll.qlIndexFixing(ONIndex1Y,I292,TRUE,_xll.ohTrigger(RecalcTrigger,Trigger1Y)),NA())</f>
        <v>1.3525012356799815E-2</v>
      </c>
    </row>
    <row r="293" spans="2:17" x14ac:dyDescent="0.2">
      <c r="B293" s="39" t="s">
        <v>17</v>
      </c>
      <c r="D293" s="42">
        <f>_xll.qlCalendarAdvance(Calendar,$D292,B293,"f",FALSE)</f>
        <v>42691</v>
      </c>
      <c r="E293" s="176">
        <f>_xll.qlInterestRateIndexValueDate(IndexON,D293)</f>
        <v>42691</v>
      </c>
      <c r="F293" s="192">
        <f>IFERROR(_xll.qlIndexFixing(IndexON,D293,TRUE,_xll.ohTrigger(RecalcTrigger,TriggerON)),NA())</f>
        <v>6.7484152792518515E-3</v>
      </c>
      <c r="H293" s="42">
        <f>_xll.qlCalendarAdvance(Calendar,$H292,B293,"f",FALSE)</f>
        <v>42691</v>
      </c>
      <c r="I293" s="176">
        <f>_xll.qlInterestRateIndexValueDate(Index1M,$H293)</f>
        <v>42691</v>
      </c>
      <c r="J293" s="181">
        <f>IFERROR(_xll.qlIndexFixing(Index1M,$H293,TRUE,_xll.ohTrigger(RecalcTrigger,Trigger1M)),NA())</f>
        <v>7.729809088291642E-3</v>
      </c>
      <c r="K293" s="44">
        <f>IFERROR(_xll.qlIndexFixing(Index3M,H293,TRUE,_xll.ohTrigger(RecalcTrigger,Trigger3M)),NA())</f>
        <v>8.9634075862838128E-3</v>
      </c>
      <c r="L293" s="44">
        <f>IFERROR(_xll.qlIndexFixing(Index6M,$H293,TRUE,_xll.ohTrigger(RecalcTrigger,Trigger6M)),NA())</f>
        <v>1.0455279997881203E-2</v>
      </c>
      <c r="M293" s="182">
        <f>IFERROR(_xll.qlIndexFixing(Index1Y,$H293,TRUE,_xll.ohTrigger(RecalcTrigger,Trigger1Y)),NA())</f>
        <v>1.4027036064979237E-2</v>
      </c>
      <c r="N293" s="181">
        <f>IFERROR(_xll.qlIndexFixing(ONIndex1M,I293,TRUE,_xll.ohTrigger(RecalcTrigger,Trigger1M)),NA())</f>
        <v>7.5578578872625979E-3</v>
      </c>
      <c r="O293" s="44">
        <f>IFERROR(_xll.qlIndexFixing(ONIndex3M,I293,TRUE,_xll.ohTrigger(RecalcTrigger,Trigger3M)),NA())</f>
        <v>8.3349006443467211E-3</v>
      </c>
      <c r="P293" s="44">
        <f>IFERROR(_xll.qlIndexFixing(ONIndex6M,I293,TRUE,_xll.ohTrigger(RecalcTrigger,Trigger6M)),NA())</f>
        <v>9.8754752845409133E-3</v>
      </c>
      <c r="Q293" s="182">
        <f>IFERROR(_xll.qlIndexFixing(ONIndex1Y,I293,TRUE,_xll.ohTrigger(RecalcTrigger,Trigger1Y)),NA())</f>
        <v>1.3664702925726413E-2</v>
      </c>
    </row>
    <row r="294" spans="2:17" x14ac:dyDescent="0.2">
      <c r="B294" s="39" t="s">
        <v>17</v>
      </c>
      <c r="D294" s="42">
        <f>_xll.qlCalendarAdvance(Calendar,$D293,B294,"f",FALSE)</f>
        <v>42692</v>
      </c>
      <c r="E294" s="176">
        <f>_xll.qlInterestRateIndexValueDate(IndexON,D294)</f>
        <v>42692</v>
      </c>
      <c r="F294" s="192">
        <f>IFERROR(_xll.qlIndexFixing(IndexON,D294,TRUE,_xll.ohTrigger(RecalcTrigger,TriggerON)),NA())</f>
        <v>6.7690726489592441E-3</v>
      </c>
      <c r="H294" s="42">
        <f>_xll.qlCalendarAdvance(Calendar,$H293,B294,"f",FALSE)</f>
        <v>42692</v>
      </c>
      <c r="I294" s="176">
        <f>_xll.qlInterestRateIndexValueDate(Index1M,$H294)</f>
        <v>42692</v>
      </c>
      <c r="J294" s="181">
        <f>IFERROR(_xll.qlIndexFixing(Index1M,$H294,TRUE,_xll.ohTrigger(RecalcTrigger,Trigger1M)),NA())</f>
        <v>7.7351957327077879E-3</v>
      </c>
      <c r="K294" s="44">
        <f>IFERROR(_xll.qlIndexFixing(Index3M,H294,TRUE,_xll.ohTrigger(RecalcTrigger,Trigger3M)),NA())</f>
        <v>8.9900447409314889E-3</v>
      </c>
      <c r="L294" s="44">
        <f>IFERROR(_xll.qlIndexFixing(Index6M,$H294,TRUE,_xll.ohTrigger(RecalcTrigger,Trigger6M)),NA())</f>
        <v>1.0464879852353826E-2</v>
      </c>
      <c r="M294" s="182">
        <f>IFERROR(_xll.qlIndexFixing(Index1Y,$H294,TRUE,_xll.ohTrigger(RecalcTrigger,Trigger1Y)),NA())</f>
        <v>1.4032890140812337E-2</v>
      </c>
      <c r="N294" s="181">
        <f>IFERROR(_xll.qlIndexFixing(ONIndex1M,I294,TRUE,_xll.ohTrigger(RecalcTrigger,Trigger1M)),NA())</f>
        <v>7.5798709568490157E-3</v>
      </c>
      <c r="O294" s="44">
        <f>IFERROR(_xll.qlIndexFixing(ONIndex3M,I294,TRUE,_xll.ohTrigger(RecalcTrigger,Trigger3M)),NA())</f>
        <v>8.3608110850711785E-3</v>
      </c>
      <c r="P294" s="44">
        <f>IFERROR(_xll.qlIndexFixing(ONIndex6M,I294,TRUE,_xll.ohTrigger(RecalcTrigger,Trigger6M)),NA())</f>
        <v>9.9040415588558268E-3</v>
      </c>
      <c r="Q294" s="182">
        <f>IFERROR(_xll.qlIndexFixing(ONIndex1Y,I294,TRUE,_xll.ohTrigger(RecalcTrigger,Trigger1Y)),NA())</f>
        <v>1.3883572520119182E-2</v>
      </c>
    </row>
    <row r="295" spans="2:17" x14ac:dyDescent="0.2">
      <c r="B295" s="39" t="s">
        <v>17</v>
      </c>
      <c r="D295" s="42">
        <f>_xll.qlCalendarAdvance(Calendar,$D294,B295,"f",FALSE)</f>
        <v>42695</v>
      </c>
      <c r="E295" s="176">
        <f>_xll.qlInterestRateIndexValueDate(IndexON,D295)</f>
        <v>42695</v>
      </c>
      <c r="F295" s="192">
        <f>IFERROR(_xll.qlIndexFixing(IndexON,D295,TRUE,_xll.ohTrigger(RecalcTrigger,TriggerON)),NA())</f>
        <v>6.7893883580472103E-3</v>
      </c>
      <c r="H295" s="42">
        <f>_xll.qlCalendarAdvance(Calendar,$H294,B295,"f",FALSE)</f>
        <v>42695</v>
      </c>
      <c r="I295" s="176">
        <f>_xll.qlInterestRateIndexValueDate(Index1M,$H295)</f>
        <v>42695</v>
      </c>
      <c r="J295" s="181">
        <f>IFERROR(_xll.qlIndexFixing(Index1M,$H295,TRUE,_xll.ohTrigger(RecalcTrigger,Trigger1M)),NA())</f>
        <v>7.7624589457472304E-3</v>
      </c>
      <c r="K295" s="44">
        <f>IFERROR(_xll.qlIndexFixing(Index3M,H295,TRUE,_xll.ohTrigger(RecalcTrigger,Trigger3M)),NA())</f>
        <v>9.0167772349674484E-3</v>
      </c>
      <c r="L295" s="44">
        <f>IFERROR(_xll.qlIndexFixing(Index6M,$H295,TRUE,_xll.ohTrigger(RecalcTrigger,Trigger6M)),NA())</f>
        <v>1.0500550867761554E-2</v>
      </c>
      <c r="M295" s="182">
        <f>IFERROR(_xll.qlIndexFixing(Index1Y,$H295,TRUE,_xll.ohTrigger(RecalcTrigger,Trigger1Y)),NA())</f>
        <v>1.4034381675434693E-2</v>
      </c>
      <c r="N295" s="181">
        <f>IFERROR(_xll.qlIndexFixing(ONIndex1M,I295,TRUE,_xll.ohTrigger(RecalcTrigger,Trigger1M)),NA())</f>
        <v>7.6015699930342961E-3</v>
      </c>
      <c r="O295" s="44">
        <f>IFERROR(_xll.qlIndexFixing(ONIndex3M,I295,TRUE,_xll.ohTrigger(RecalcTrigger,Trigger3M)),NA())</f>
        <v>8.3865073329836282E-3</v>
      </c>
      <c r="P295" s="44">
        <f>IFERROR(_xll.qlIndexFixing(ONIndex6M,I295,TRUE,_xll.ohTrigger(RecalcTrigger,Trigger6M)),NA())</f>
        <v>9.9304686794809971E-3</v>
      </c>
      <c r="Q295" s="182">
        <f>IFERROR(_xll.qlIndexFixing(ONIndex1Y,I295,TRUE,_xll.ohTrigger(RecalcTrigger,Trigger1Y)),NA())</f>
        <v>1.4040346339382337E-2</v>
      </c>
    </row>
    <row r="296" spans="2:17" x14ac:dyDescent="0.2">
      <c r="B296" s="39" t="s">
        <v>17</v>
      </c>
      <c r="D296" s="42">
        <f>_xll.qlCalendarAdvance(Calendar,$D295,B296,"f",FALSE)</f>
        <v>42696</v>
      </c>
      <c r="E296" s="176">
        <f>_xll.qlInterestRateIndexValueDate(IndexON,D296)</f>
        <v>42696</v>
      </c>
      <c r="F296" s="192">
        <f>IFERROR(_xll.qlIndexFixing(IndexON,D296,TRUE,_xll.ohTrigger(RecalcTrigger,TriggerON)),NA())</f>
        <v>6.7995636791318148E-3</v>
      </c>
      <c r="H296" s="42">
        <f>_xll.qlCalendarAdvance(Calendar,$H295,B296,"f",FALSE)</f>
        <v>42696</v>
      </c>
      <c r="I296" s="176">
        <f>_xll.qlInterestRateIndexValueDate(Index1M,$H296)</f>
        <v>42696</v>
      </c>
      <c r="J296" s="181">
        <f>IFERROR(_xll.qlIndexFixing(Index1M,$H296,TRUE,_xll.ohTrigger(RecalcTrigger,Trigger1M)),NA())</f>
        <v>7.7733976682987285E-3</v>
      </c>
      <c r="K296" s="44">
        <f>IFERROR(_xll.qlIndexFixing(Index3M,H296,TRUE,_xll.ohTrigger(RecalcTrigger,Trigger3M)),NA())</f>
        <v>9.0300859340370146E-3</v>
      </c>
      <c r="L296" s="44">
        <f>IFERROR(_xll.qlIndexFixing(Index6M,$H296,TRUE,_xll.ohTrigger(RecalcTrigger,Trigger6M)),NA())</f>
        <v>1.05034147291904E-2</v>
      </c>
      <c r="M296" s="182">
        <f>IFERROR(_xll.qlIndexFixing(Index1Y,$H296,TRUE,_xll.ohTrigger(RecalcTrigger,Trigger1Y)),NA())</f>
        <v>1.4035720458090539E-2</v>
      </c>
      <c r="N296" s="181">
        <f>IFERROR(_xll.qlIndexFixing(ONIndex1M,I296,TRUE,_xll.ohTrigger(RecalcTrigger,Trigger1M)),NA())</f>
        <v>7.6124986002346073E-3</v>
      </c>
      <c r="O296" s="44">
        <f>IFERROR(_xll.qlIndexFixing(ONIndex3M,I296,TRUE,_xll.ohTrigger(RecalcTrigger,Trigger3M)),NA())</f>
        <v>8.3995356225519124E-3</v>
      </c>
      <c r="P296" s="44">
        <f>IFERROR(_xll.qlIndexFixing(ONIndex6M,I296,TRUE,_xll.ohTrigger(RecalcTrigger,Trigger6M)),NA())</f>
        <v>9.9430157541635644E-3</v>
      </c>
      <c r="Q296" s="182">
        <f>IFERROR(_xll.qlIndexFixing(ONIndex1Y,I296,TRUE,_xll.ohTrigger(RecalcTrigger,Trigger1Y)),NA())</f>
        <v>1.4088477406651867E-2</v>
      </c>
    </row>
    <row r="297" spans="2:17" x14ac:dyDescent="0.2">
      <c r="B297" s="39" t="s">
        <v>17</v>
      </c>
      <c r="D297" s="42">
        <f>_xll.qlCalendarAdvance(Calendar,$D296,B297,"f",FALSE)</f>
        <v>42697</v>
      </c>
      <c r="E297" s="176">
        <f>_xll.qlInterestRateIndexValueDate(IndexON,D297)</f>
        <v>42697</v>
      </c>
      <c r="F297" s="192">
        <f>IFERROR(_xll.qlIndexFixing(IndexON,D297,TRUE,_xll.ohTrigger(RecalcTrigger,TriggerON)),NA())</f>
        <v>6.8097118206977836E-3</v>
      </c>
      <c r="H297" s="42">
        <f>_xll.qlCalendarAdvance(Calendar,$H296,B297,"f",FALSE)</f>
        <v>42697</v>
      </c>
      <c r="I297" s="176">
        <f>_xll.qlInterestRateIndexValueDate(Index1M,$H297)</f>
        <v>42697</v>
      </c>
      <c r="J297" s="181">
        <f>IFERROR(_xll.qlIndexFixing(Index1M,$H297,TRUE,_xll.ohTrigger(RecalcTrigger,Trigger1M)),NA())</f>
        <v>7.7843366328003896E-3</v>
      </c>
      <c r="K297" s="44">
        <f>IFERROR(_xll.qlIndexFixing(Index3M,H297,TRUE,_xll.ohTrigger(RecalcTrigger,Trigger3M)),NA())</f>
        <v>9.0433790396990867E-3</v>
      </c>
      <c r="L297" s="44">
        <f>IFERROR(_xll.qlIndexFixing(Index6M,$H297,TRUE,_xll.ohTrigger(RecalcTrigger,Trigger6M)),NA())</f>
        <v>1.0513093989912776E-2</v>
      </c>
      <c r="M297" s="182">
        <f>IFERROR(_xll.qlIndexFixing(Index1Y,$H297,TRUE,_xll.ohTrigger(RecalcTrigger,Trigger1Y)),NA())</f>
        <v>1.4036961852087027E-2</v>
      </c>
      <c r="N297" s="181">
        <f>IFERROR(_xll.qlIndexFixing(ONIndex1M,I297,TRUE,_xll.ohTrigger(RecalcTrigger,Trigger1M)),NA())</f>
        <v>7.6234274397946056E-3</v>
      </c>
      <c r="O297" s="44">
        <f>IFERROR(_xll.qlIndexFixing(ONIndex3M,I297,TRUE,_xll.ohTrigger(RecalcTrigger,Trigger3M)),NA())</f>
        <v>8.4126145591567614E-3</v>
      </c>
      <c r="P297" s="44">
        <f>IFERROR(_xll.qlIndexFixing(ONIndex6M,I297,TRUE,_xll.ohTrigger(RecalcTrigger,Trigger6M)),NA())</f>
        <v>9.9550823190630577E-3</v>
      </c>
      <c r="Q297" s="182">
        <f>IFERROR(_xll.qlIndexFixing(ONIndex1Y,I297,TRUE,_xll.ohTrigger(RecalcTrigger,Trigger1Y)),NA())</f>
        <v>1.4118296540733821E-2</v>
      </c>
    </row>
    <row r="298" spans="2:17" x14ac:dyDescent="0.2">
      <c r="B298" s="39" t="s">
        <v>17</v>
      </c>
      <c r="D298" s="42">
        <f>_xll.qlCalendarAdvance(Calendar,$D297,B298,"f",FALSE)</f>
        <v>42698</v>
      </c>
      <c r="E298" s="176">
        <f>_xll.qlInterestRateIndexValueDate(IndexON,D298)</f>
        <v>42698</v>
      </c>
      <c r="F298" s="192">
        <f>IFERROR(_xll.qlIndexFixing(IndexON,D298,TRUE,_xll.ohTrigger(RecalcTrigger,TriggerON)),NA())</f>
        <v>6.8198327829072092E-3</v>
      </c>
      <c r="H298" s="42">
        <f>_xll.qlCalendarAdvance(Calendar,$H297,B298,"f",FALSE)</f>
        <v>42698</v>
      </c>
      <c r="I298" s="176">
        <f>_xll.qlInterestRateIndexValueDate(Index1M,$H298)</f>
        <v>42698</v>
      </c>
      <c r="J298" s="181">
        <f>IFERROR(_xll.qlIndexFixing(Index1M,$H298,TRUE,_xll.ohTrigger(RecalcTrigger,Trigger1M)),NA())</f>
        <v>7.8174922299466335E-3</v>
      </c>
      <c r="K298" s="44">
        <f>IFERROR(_xll.qlIndexFixing(Index3M,H298,TRUE,_xll.ohTrigger(RecalcTrigger,Trigger3M)),NA())</f>
        <v>9.0566554978428315E-3</v>
      </c>
      <c r="L298" s="44">
        <f>IFERROR(_xll.qlIndexFixing(Index6M,$H298,TRUE,_xll.ohTrigger(RecalcTrigger,Trigger6M)),NA())</f>
        <v>1.0522796138107537E-2</v>
      </c>
      <c r="M298" s="182">
        <f>IFERROR(_xll.qlIndexFixing(Index1Y,$H298,TRUE,_xll.ohTrigger(RecalcTrigger,Trigger1Y)),NA())</f>
        <v>1.4038156687665948E-2</v>
      </c>
      <c r="N298" s="181">
        <f>IFERROR(_xll.qlIndexFixing(ONIndex1M,I298,TRUE,_xll.ohTrigger(RecalcTrigger,Trigger1M)),NA())</f>
        <v>7.6343565116332446E-3</v>
      </c>
      <c r="O298" s="44">
        <f>IFERROR(_xll.qlIndexFixing(ONIndex3M,I298,TRUE,_xll.ohTrigger(RecalcTrigger,Trigger3M)),NA())</f>
        <v>8.4257441427171287E-3</v>
      </c>
      <c r="P298" s="44">
        <f>IFERROR(_xll.qlIndexFixing(ONIndex6M,I298,TRUE,_xll.ohTrigger(RecalcTrigger,Trigger6M)),NA())</f>
        <v>9.966668374179477E-3</v>
      </c>
      <c r="Q298" s="182">
        <f>IFERROR(_xll.qlIndexFixing(ONIndex1Y,I298,TRUE,_xll.ohTrigger(RecalcTrigger,Trigger1Y)),NA())</f>
        <v>1.41298037372517E-2</v>
      </c>
    </row>
    <row r="299" spans="2:17" x14ac:dyDescent="0.2">
      <c r="B299" s="39" t="s">
        <v>17</v>
      </c>
      <c r="D299" s="42">
        <f>_xll.qlCalendarAdvance(Calendar,$D298,B299,"f",FALSE)</f>
        <v>42699</v>
      </c>
      <c r="E299" s="176">
        <f>_xll.qlInterestRateIndexValueDate(IndexON,D299)</f>
        <v>42699</v>
      </c>
      <c r="F299" s="192">
        <f>IFERROR(_xll.qlIndexFixing(IndexON,D299,TRUE,_xll.ohTrigger(RecalcTrigger,TriggerON)),NA())</f>
        <v>6.8401122887566208E-3</v>
      </c>
      <c r="H299" s="42">
        <f>_xll.qlCalendarAdvance(Calendar,$H298,B299,"f",FALSE)</f>
        <v>42699</v>
      </c>
      <c r="I299" s="176">
        <f>_xll.qlInterestRateIndexValueDate(Index1M,$H299)</f>
        <v>42699</v>
      </c>
      <c r="J299" s="181">
        <f>IFERROR(_xll.qlIndexFixing(Index1M,$H299,TRUE,_xll.ohTrigger(RecalcTrigger,Trigger1M)),NA())</f>
        <v>7.8228781734950553E-3</v>
      </c>
      <c r="K299" s="44">
        <f>IFERROR(_xll.qlIndexFixing(Index3M,H299,TRUE,_xll.ohTrigger(RecalcTrigger,Trigger3M)),NA())</f>
        <v>9.0829409799994248E-3</v>
      </c>
      <c r="L299" s="44">
        <f>IFERROR(_xll.qlIndexFixing(Index6M,$H299,TRUE,_xll.ohTrigger(RecalcTrigger,Trigger6M)),NA())</f>
        <v>1.0532523509288488E-2</v>
      </c>
      <c r="M299" s="182">
        <f>IFERROR(_xll.qlIndexFixing(Index1Y,$H299,TRUE,_xll.ohTrigger(RecalcTrigger,Trigger1Y)),NA())</f>
        <v>1.4043424566782547E-2</v>
      </c>
      <c r="N299" s="181">
        <f>IFERROR(_xll.qlIndexFixing(ONIndex1M,I299,TRUE,_xll.ohTrigger(RecalcTrigger,Trigger1M)),NA())</f>
        <v>7.6563760268844048E-3</v>
      </c>
      <c r="O299" s="44">
        <f>IFERROR(_xll.qlIndexFixing(ONIndex3M,I299,TRUE,_xll.ohTrigger(RecalcTrigger,Trigger3M)),NA())</f>
        <v>8.4523678584943109E-3</v>
      </c>
      <c r="P299" s="44">
        <f>IFERROR(_xll.qlIndexFixing(ONIndex6M,I299,TRUE,_xll.ohTrigger(RecalcTrigger,Trigger6M)),NA())</f>
        <v>9.9885121157705665E-3</v>
      </c>
      <c r="Q299" s="182">
        <f>IFERROR(_xll.qlIndexFixing(ONIndex1Y,I299,TRUE,_xll.ohTrigger(RecalcTrigger,Trigger1Y)),NA())</f>
        <v>1.409232239106791E-2</v>
      </c>
    </row>
    <row r="300" spans="2:17" x14ac:dyDescent="0.2">
      <c r="B300" s="39" t="s">
        <v>17</v>
      </c>
      <c r="D300" s="42">
        <f>_xll.qlCalendarAdvance(Calendar,$D299,B300,"f",FALSE)</f>
        <v>42702</v>
      </c>
      <c r="E300" s="176">
        <f>_xll.qlInterestRateIndexValueDate(IndexON,D300)</f>
        <v>42702</v>
      </c>
      <c r="F300" s="192">
        <f>IFERROR(_xll.qlIndexFixing(IndexON,D300,TRUE,_xll.ohTrigger(RecalcTrigger,TriggerON)),NA())</f>
        <v>6.8600448367206468E-3</v>
      </c>
      <c r="H300" s="42">
        <f>_xll.qlCalendarAdvance(Calendar,$H299,B300,"f",FALSE)</f>
        <v>42702</v>
      </c>
      <c r="I300" s="176">
        <f>_xll.qlInterestRateIndexValueDate(Index1M,$H300)</f>
        <v>42702</v>
      </c>
      <c r="J300" s="181">
        <f>IFERROR(_xll.qlIndexFixing(Index1M,$H300,TRUE,_xll.ohTrigger(RecalcTrigger,Trigger1M)),NA())</f>
        <v>7.8390350845935677E-3</v>
      </c>
      <c r="K300" s="44">
        <f>IFERROR(_xll.qlIndexFixing(Index3M,H300,TRUE,_xll.ohTrigger(RecalcTrigger,Trigger3M)),NA())</f>
        <v>9.1095737725844627E-3</v>
      </c>
      <c r="L300" s="44">
        <f>IFERROR(_xll.qlIndexFixing(Index6M,$H300,TRUE,_xll.ohTrigger(RecalcTrigger,Trigger6M)),NA())</f>
        <v>1.0575979551817402E-2</v>
      </c>
      <c r="M300" s="182">
        <f>IFERROR(_xll.qlIndexFixing(Index1Y,$H300,TRUE,_xll.ohTrigger(RecalcTrigger,Trigger1Y)),NA())</f>
        <v>1.4043487059457682E-2</v>
      </c>
      <c r="N300" s="181">
        <f>IFERROR(_xll.qlIndexFixing(ONIndex1M,I300,TRUE,_xll.ohTrigger(RecalcTrigger,Trigger1M)),NA())</f>
        <v>7.6780751219363008E-3</v>
      </c>
      <c r="O300" s="44">
        <f>IFERROR(_xll.qlIndexFixing(ONIndex3M,I300,TRUE,_xll.ohTrigger(RecalcTrigger,Trigger3M)),NA())</f>
        <v>8.4787689471621519E-3</v>
      </c>
      <c r="P300" s="44">
        <f>IFERROR(_xll.qlIndexFixing(ONIndex6M,I300,TRUE,_xll.ohTrigger(RecalcTrigger,Trigger6M)),NA())</f>
        <v>1.0008207495679766E-2</v>
      </c>
      <c r="Q300" s="182">
        <f>IFERROR(_xll.qlIndexFixing(ONIndex1Y,I300,TRUE,_xll.ohTrigger(RecalcTrigger,Trigger1Y)),NA())</f>
        <v>1.3992713154328262E-2</v>
      </c>
    </row>
    <row r="301" spans="2:17" x14ac:dyDescent="0.2">
      <c r="B301" s="39" t="s">
        <v>17</v>
      </c>
      <c r="D301" s="42">
        <f>_xll.qlCalendarAdvance(Calendar,$D300,B301,"f",FALSE)</f>
        <v>42703</v>
      </c>
      <c r="E301" s="176">
        <f>_xll.qlInterestRateIndexValueDate(IndexON,D301)</f>
        <v>42703</v>
      </c>
      <c r="F301" s="192">
        <f>IFERROR(_xll.qlIndexFixing(IndexON,D301,TRUE,_xll.ohTrigger(RecalcTrigger,TriggerON)),NA())</f>
        <v>6.8700299015800326E-3</v>
      </c>
      <c r="H301" s="42">
        <f>_xll.qlCalendarAdvance(Calendar,$H300,B301,"f",FALSE)</f>
        <v>42703</v>
      </c>
      <c r="I301" s="176">
        <f>_xll.qlInterestRateIndexValueDate(Index1M,$H301)</f>
        <v>42703</v>
      </c>
      <c r="J301" s="181">
        <f>IFERROR(_xll.qlIndexFixing(Index1M,$H301,TRUE,_xll.ohTrigger(RecalcTrigger,Trigger1M)),NA())</f>
        <v>7.8499755008097187E-3</v>
      </c>
      <c r="K301" s="44">
        <f>IFERROR(_xll.qlIndexFixing(Index3M,H301,TRUE,_xll.ohTrigger(RecalcTrigger,Trigger3M)),NA())</f>
        <v>9.11629392675627E-3</v>
      </c>
      <c r="L301" s="44">
        <f>IFERROR(_xll.qlIndexFixing(Index6M,$H301,TRUE,_xll.ohTrigger(RecalcTrigger,Trigger6M)),NA())</f>
        <v>1.0578809110234349E-2</v>
      </c>
      <c r="M301" s="182">
        <f>IFERROR(_xll.qlIndexFixing(Index1Y,$H301,TRUE,_xll.ohTrigger(RecalcTrigger,Trigger1Y)),NA())</f>
        <v>1.4045211565600457E-2</v>
      </c>
      <c r="N301" s="181">
        <f>IFERROR(_xll.qlIndexFixing(ONIndex1M,I301,TRUE,_xll.ohTrigger(RecalcTrigger,Trigger1M)),NA())</f>
        <v>7.6890053553302362E-3</v>
      </c>
      <c r="O301" s="44">
        <f>IFERROR(_xll.qlIndexFixing(ONIndex3M,I301,TRUE,_xll.ohTrigger(RecalcTrigger,Trigger3M)),NA())</f>
        <v>8.4921517658242962E-3</v>
      </c>
      <c r="P301" s="44">
        <f>IFERROR(_xll.qlIndexFixing(ONIndex6M,I301,TRUE,_xll.ohTrigger(RecalcTrigger,Trigger6M)),NA())</f>
        <v>1.0017391001232445E-2</v>
      </c>
      <c r="Q301" s="182">
        <f>IFERROR(_xll.qlIndexFixing(ONIndex1Y,I301,TRUE,_xll.ohTrigger(RecalcTrigger,Trigger1Y)),NA())</f>
        <v>1.3916102783994022E-2</v>
      </c>
    </row>
    <row r="302" spans="2:17" x14ac:dyDescent="0.2">
      <c r="B302" s="39" t="s">
        <v>17</v>
      </c>
      <c r="D302" s="42">
        <f>_xll.qlCalendarAdvance(Calendar,$D301,B302,"f",FALSE)</f>
        <v>42704</v>
      </c>
      <c r="E302" s="176">
        <f>_xll.qlInterestRateIndexValueDate(IndexON,D302)</f>
        <v>42704</v>
      </c>
      <c r="F302" s="192">
        <f>IFERROR(_xll.qlIndexFixing(IndexON,D302,TRUE,_xll.ohTrigger(RecalcTrigger,TriggerON)),NA())</f>
        <v>6.8799877868397363E-3</v>
      </c>
      <c r="H302" s="42">
        <f>_xll.qlCalendarAdvance(Calendar,$H301,B302,"f",FALSE)</f>
        <v>42704</v>
      </c>
      <c r="I302" s="176">
        <f>_xll.qlInterestRateIndexValueDate(Index1M,$H302)</f>
        <v>42704</v>
      </c>
      <c r="J302" s="181">
        <f>IFERROR(_xll.qlIndexFixing(Index1M,$H302,TRUE,_xll.ohTrigger(RecalcTrigger,Trigger1M)),NA())</f>
        <v>7.8609161589841374E-3</v>
      </c>
      <c r="K302" s="44">
        <f>IFERROR(_xll.qlIndexFixing(Index3M,H302,TRUE,_xll.ohTrigger(RecalcTrigger,Trigger3M)),NA())</f>
        <v>9.1230165820071676E-3</v>
      </c>
      <c r="L302" s="44">
        <f>IFERROR(_xll.qlIndexFixing(Index6M,$H302,TRUE,_xll.ohTrigger(RecalcTrigger,Trigger6M)),NA())</f>
        <v>1.0588730660350302E-2</v>
      </c>
      <c r="M302" s="182">
        <f>IFERROR(_xll.qlIndexFixing(Index1Y,$H302,TRUE,_xll.ohTrigger(RecalcTrigger,Trigger1Y)),NA())</f>
        <v>1.4047184938119184E-2</v>
      </c>
      <c r="N302" s="181">
        <f>IFERROR(_xll.qlIndexFixing(ONIndex1M,I302,TRUE,_xll.ohTrigger(RecalcTrigger,Trigger1M)),NA())</f>
        <v>7.6999358210028124E-3</v>
      </c>
      <c r="O302" s="44">
        <f>IFERROR(_xll.qlIndexFixing(ONIndex3M,I302,TRUE,_xll.ohTrigger(RecalcTrigger,Trigger3M)),NA())</f>
        <v>8.5055852315230052E-3</v>
      </c>
      <c r="P302" s="44">
        <f>IFERROR(_xll.qlIndexFixing(ONIndex6M,I302,TRUE,_xll.ohTrigger(RecalcTrigger,Trigger6M)),NA())</f>
        <v>1.0026093996677865E-2</v>
      </c>
      <c r="Q302" s="182">
        <f>IFERROR(_xll.qlIndexFixing(ONIndex1Y,I302,TRUE,_xll.ohTrigger(RecalcTrigger,Trigger1Y)),NA())</f>
        <v>1.3838390961069535E-2</v>
      </c>
    </row>
    <row r="303" spans="2:17" x14ac:dyDescent="0.2">
      <c r="B303" s="39" t="s">
        <v>17</v>
      </c>
      <c r="D303" s="42">
        <f>_xll.qlCalendarAdvance(Calendar,$D302,B303,"f",FALSE)</f>
        <v>42705</v>
      </c>
      <c r="E303" s="176">
        <f>_xll.qlInterestRateIndexValueDate(IndexON,D303)</f>
        <v>42705</v>
      </c>
      <c r="F303" s="192">
        <f>IFERROR(_xll.qlIndexFixing(IndexON,D303,TRUE,_xll.ohTrigger(RecalcTrigger,TriggerON)),NA())</f>
        <v>6.8899184926618506E-3</v>
      </c>
      <c r="H303" s="42">
        <f>_xll.qlCalendarAdvance(Calendar,$H302,B303,"f",FALSE)</f>
        <v>42705</v>
      </c>
      <c r="I303" s="176">
        <f>_xll.qlInterestRateIndexValueDate(Index1M,$H303)</f>
        <v>42705</v>
      </c>
      <c r="J303" s="181">
        <f>IFERROR(_xll.qlIndexFixing(Index1M,$H303,TRUE,_xll.ohTrigger(RecalcTrigger,Trigger1M)),NA())</f>
        <v>7.8885263596460403E-3</v>
      </c>
      <c r="K303" s="44">
        <f>IFERROR(_xll.qlIndexFixing(Index3M,H303,TRUE,_xll.ohTrigger(RecalcTrigger,Trigger3M)),NA())</f>
        <v>9.1361875724554897E-3</v>
      </c>
      <c r="L303" s="44">
        <f>IFERROR(_xll.qlIndexFixing(Index6M,$H303,TRUE,_xll.ohTrigger(RecalcTrigger,Trigger6M)),NA())</f>
        <v>1.0598690902481717E-2</v>
      </c>
      <c r="M303" s="182">
        <f>IFERROR(_xll.qlIndexFixing(Index1Y,$H303,TRUE,_xll.ohTrigger(RecalcTrigger,Trigger1Y)),NA())</f>
        <v>1.4049410197052525E-2</v>
      </c>
      <c r="N303" s="181">
        <f>IFERROR(_xll.qlIndexFixing(ONIndex1M,I303,TRUE,_xll.ohTrigger(RecalcTrigger,Trigger1M)),NA())</f>
        <v>7.7108665189540293E-3</v>
      </c>
      <c r="O303" s="44">
        <f>IFERROR(_xll.qlIndexFixing(ONIndex3M,I303,TRUE,_xll.ohTrigger(RecalcTrigger,Trigger3M)),NA())</f>
        <v>8.5190693442582788E-3</v>
      </c>
      <c r="P303" s="44">
        <f>IFERROR(_xll.qlIndexFixing(ONIndex6M,I303,TRUE,_xll.ohTrigger(RecalcTrigger,Trigger6M)),NA())</f>
        <v>1.0034316482016026E-2</v>
      </c>
      <c r="Q303" s="182">
        <f>IFERROR(_xll.qlIndexFixing(ONIndex1Y,I303,TRUE,_xll.ohTrigger(RecalcTrigger,Trigger1Y)),NA())</f>
        <v>1.3763019776535934E-2</v>
      </c>
    </row>
    <row r="304" spans="2:17" x14ac:dyDescent="0.2">
      <c r="B304" s="39" t="s">
        <v>17</v>
      </c>
      <c r="D304" s="42">
        <f>_xll.qlCalendarAdvance(Calendar,$D303,B304,"f",FALSE)</f>
        <v>42706</v>
      </c>
      <c r="E304" s="176">
        <f>_xll.qlInterestRateIndexValueDate(IndexON,D304)</f>
        <v>42706</v>
      </c>
      <c r="F304" s="192">
        <f>IFERROR(_xll.qlIndexFixing(IndexON,D304,TRUE,_xll.ohTrigger(RecalcTrigger,TriggerON)),NA())</f>
        <v>6.9098201117171838E-3</v>
      </c>
      <c r="H304" s="42">
        <f>_xll.qlCalendarAdvance(Calendar,$H303,B304,"f",FALSE)</f>
        <v>42706</v>
      </c>
      <c r="I304" s="176">
        <f>_xll.qlInterestRateIndexValueDate(Index1M,$H304)</f>
        <v>42706</v>
      </c>
      <c r="J304" s="181">
        <f>IFERROR(_xll.qlIndexFixing(Index1M,$H304,TRUE,_xll.ohTrigger(RecalcTrigger,Trigger1M)),NA())</f>
        <v>7.8939114655655201E-3</v>
      </c>
      <c r="K304" s="44">
        <f>IFERROR(_xll.qlIndexFixing(Index3M,H304,TRUE,_xll.ohTrigger(RecalcTrigger,Trigger3M)),NA())</f>
        <v>9.1493339510916438E-3</v>
      </c>
      <c r="L304" s="44">
        <f>IFERROR(_xll.qlIndexFixing(Index6M,$H304,TRUE,_xll.ohTrigger(RecalcTrigger,Trigger6M)),NA())</f>
        <v>1.0608692159711136E-2</v>
      </c>
      <c r="M304" s="182">
        <f>IFERROR(_xll.qlIndexFixing(Index1Y,$H304,TRUE,_xll.ohTrigger(RecalcTrigger,Trigger1Y)),NA())</f>
        <v>1.4056383761040429E-2</v>
      </c>
      <c r="N304" s="181">
        <f>IFERROR(_xll.qlIndexFixing(ONIndex1M,I304,TRUE,_xll.ohTrigger(RecalcTrigger,Trigger1M)),NA())</f>
        <v>7.7328925124775525E-3</v>
      </c>
      <c r="O304" s="44">
        <f>IFERROR(_xll.qlIndexFixing(ONIndex3M,I304,TRUE,_xll.ohTrigger(RecalcTrigger,Trigger3M)),NA())</f>
        <v>8.5464064976940417E-3</v>
      </c>
      <c r="P304" s="44">
        <f>IFERROR(_xll.qlIndexFixing(ONIndex6M,I304,TRUE,_xll.ohTrigger(RecalcTrigger,Trigger6M)),NA())</f>
        <v>1.0049436427777005E-2</v>
      </c>
      <c r="Q304" s="182">
        <f>IFERROR(_xll.qlIndexFixing(ONIndex1Y,I304,TRUE,_xll.ohTrigger(RecalcTrigger,Trigger1Y)),NA())</f>
        <v>1.3620587767885219E-2</v>
      </c>
    </row>
    <row r="305" spans="2:17" x14ac:dyDescent="0.2">
      <c r="B305" s="39" t="s">
        <v>17</v>
      </c>
      <c r="D305" s="42">
        <f>_xll.qlCalendarAdvance(Calendar,$D304,B305,"f",FALSE)</f>
        <v>42709</v>
      </c>
      <c r="E305" s="176">
        <f>_xll.qlInterestRateIndexValueDate(IndexON,D305)</f>
        <v>42709</v>
      </c>
      <c r="F305" s="192">
        <f>IFERROR(_xll.qlIndexFixing(IndexON,D305,TRUE,_xll.ohTrigger(RecalcTrigger,TriggerON)),NA())</f>
        <v>6.9293695210881356E-3</v>
      </c>
      <c r="H305" s="42">
        <f>_xll.qlCalendarAdvance(Calendar,$H304,B305,"f",FALSE)</f>
        <v>42709</v>
      </c>
      <c r="I305" s="176">
        <f>_xll.qlInterestRateIndexValueDate(Index1M,$H305)</f>
        <v>42709</v>
      </c>
      <c r="J305" s="181">
        <f>IFERROR(_xll.qlIndexFixing(Index1M,$H305,TRUE,_xll.ohTrigger(RecalcTrigger,Trigger1M)),NA())</f>
        <v>7.9211806262030442E-3</v>
      </c>
      <c r="K305" s="44">
        <f>IFERROR(_xll.qlIndexFixing(Index3M,H305,TRUE,_xll.ohTrigger(RecalcTrigger,Trigger3M)),NA())</f>
        <v>9.1949629265221083E-3</v>
      </c>
      <c r="L305" s="44">
        <f>IFERROR(_xll.qlIndexFixing(Index6M,$H305,TRUE,_xll.ohTrigger(RecalcTrigger,Trigger6M)),NA())</f>
        <v>1.0638965253529743E-2</v>
      </c>
      <c r="M305" s="182">
        <f>IFERROR(_xll.qlIndexFixing(Index1Y,$H305,TRUE,_xll.ohTrigger(RecalcTrigger,Trigger1Y)),NA())</f>
        <v>1.4060699252852027E-2</v>
      </c>
      <c r="N305" s="181">
        <f>IFERROR(_xll.qlIndexFixing(ONIndex1M,I305,TRUE,_xll.ohTrigger(RecalcTrigger,Trigger1M)),NA())</f>
        <v>7.7545916338694898E-3</v>
      </c>
      <c r="O305" s="44">
        <f>IFERROR(_xll.qlIndexFixing(ONIndex3M,I305,TRUE,_xll.ohTrigger(RecalcTrigger,Trigger3M)),NA())</f>
        <v>8.5735122655650198E-3</v>
      </c>
      <c r="P305" s="44">
        <f>IFERROR(_xll.qlIndexFixing(ONIndex6M,I305,TRUE,_xll.ohTrigger(RecalcTrigger,Trigger6M)),NA())</f>
        <v>1.0062401322215031E-2</v>
      </c>
      <c r="Q305" s="182">
        <f>IFERROR(_xll.qlIndexFixing(ONIndex1Y,I305,TRUE,_xll.ohTrigger(RecalcTrigger,Trigger1Y)),NA())</f>
        <v>1.3484941395403016E-2</v>
      </c>
    </row>
    <row r="306" spans="2:17" x14ac:dyDescent="0.2">
      <c r="B306" s="39" t="s">
        <v>17</v>
      </c>
      <c r="D306" s="42">
        <f>_xll.qlCalendarAdvance(Calendar,$D305,B306,"f",FALSE)</f>
        <v>42710</v>
      </c>
      <c r="E306" s="176">
        <f>_xll.qlInterestRateIndexValueDate(IndexON,D306)</f>
        <v>42710</v>
      </c>
      <c r="F306" s="192">
        <f>IFERROR(_xll.qlIndexFixing(IndexON,D306,TRUE,_xll.ohTrigger(RecalcTrigger,TriggerON)),NA())</f>
        <v>6.9391643294791638E-3</v>
      </c>
      <c r="H306" s="42">
        <f>_xll.qlCalendarAdvance(Calendar,$H305,B306,"f",FALSE)</f>
        <v>42710</v>
      </c>
      <c r="I306" s="176">
        <f>_xll.qlInterestRateIndexValueDate(Index1M,$H306)</f>
        <v>42710</v>
      </c>
      <c r="J306" s="181">
        <f>IFERROR(_xll.qlIndexFixing(Index1M,$H306,TRUE,_xll.ohTrigger(RecalcTrigger,Trigger1M)),NA())</f>
        <v>7.932123094654641E-3</v>
      </c>
      <c r="K306" s="44">
        <f>IFERROR(_xll.qlIndexFixing(Index3M,H306,TRUE,_xll.ohTrigger(RecalcTrigger,Trigger3M)),NA())</f>
        <v>9.2016517955795241E-3</v>
      </c>
      <c r="L306" s="44">
        <f>IFERROR(_xll.qlIndexFixing(Index6M,$H306,TRUE,_xll.ohTrigger(RecalcTrigger,Trigger6M)),NA())</f>
        <v>1.0649153802941987E-2</v>
      </c>
      <c r="M306" s="182">
        <f>IFERROR(_xll.qlIndexFixing(Index1Y,$H306,TRUE,_xll.ohTrigger(RecalcTrigger,Trigger1Y)),NA())</f>
        <v>1.4064085811664073E-2</v>
      </c>
      <c r="N306" s="181">
        <f>IFERROR(_xll.qlIndexFixing(ONIndex1M,I306,TRUE,_xll.ohTrigger(RecalcTrigger,Trigger1M)),NA())</f>
        <v>7.7655234933760031E-3</v>
      </c>
      <c r="O306" s="44">
        <f>IFERROR(_xll.qlIndexFixing(ONIndex3M,I306,TRUE,_xll.ohTrigger(RecalcTrigger,Trigger3M)),NA())</f>
        <v>8.5872496135641629E-3</v>
      </c>
      <c r="P306" s="44">
        <f>IFERROR(_xll.qlIndexFixing(ONIndex6M,I306,TRUE,_xll.ohTrigger(RecalcTrigger,Trigger6M)),NA())</f>
        <v>1.0068221256692711E-2</v>
      </c>
      <c r="Q306" s="182">
        <f>IFERROR(_xll.qlIndexFixing(ONIndex1Y,I306,TRUE,_xll.ohTrigger(RecalcTrigger,Trigger1Y)),NA())</f>
        <v>1.3421273382643317E-2</v>
      </c>
    </row>
    <row r="307" spans="2:17" x14ac:dyDescent="0.2">
      <c r="B307" s="39" t="s">
        <v>17</v>
      </c>
      <c r="D307" s="42">
        <f>_xll.qlCalendarAdvance(Calendar,$D306,B307,"f",FALSE)</f>
        <v>42711</v>
      </c>
      <c r="E307" s="176">
        <f>_xll.qlInterestRateIndexValueDate(IndexON,D307)</f>
        <v>42711</v>
      </c>
      <c r="F307" s="192">
        <f>IFERROR(_xll.qlIndexFixing(IndexON,D307,TRUE,_xll.ohTrigger(RecalcTrigger,TriggerON)),NA())</f>
        <v>6.9489319584326026E-3</v>
      </c>
      <c r="H307" s="42">
        <f>_xll.qlCalendarAdvance(Calendar,$H306,B307,"f",FALSE)</f>
        <v>42711</v>
      </c>
      <c r="I307" s="176">
        <f>_xll.qlInterestRateIndexValueDate(Index1M,$H307)</f>
        <v>42711</v>
      </c>
      <c r="J307" s="181">
        <f>IFERROR(_xll.qlIndexFixing(Index1M,$H307,TRUE,_xll.ohTrigger(RecalcTrigger,Trigger1M)),NA())</f>
        <v>7.9541832922207772E-3</v>
      </c>
      <c r="K307" s="44">
        <f>IFERROR(_xll.qlIndexFixing(Index3M,H307,TRUE,_xll.ohTrigger(RecalcTrigger,Trigger3M)),NA())</f>
        <v>9.214658951086481E-3</v>
      </c>
      <c r="L307" s="44">
        <f>IFERROR(_xll.qlIndexFixing(Index6M,$H307,TRUE,_xll.ohTrigger(RecalcTrigger,Trigger6M)),NA())</f>
        <v>1.065939498359746E-2</v>
      </c>
      <c r="M307" s="182">
        <f>IFERROR(_xll.qlIndexFixing(Index1Y,$H307,TRUE,_xll.ohTrigger(RecalcTrigger,Trigger1Y)),NA())</f>
        <v>1.406768500462241E-2</v>
      </c>
      <c r="N307" s="181">
        <f>IFERROR(_xll.qlIndexFixing(ONIndex1M,I307,TRUE,_xll.ohTrigger(RecalcTrigger,Trigger1M)),NA())</f>
        <v>7.7764555851611572E-3</v>
      </c>
      <c r="O307" s="44">
        <f>IFERROR(_xll.qlIndexFixing(ONIndex3M,I307,TRUE,_xll.ohTrigger(RecalcTrigger,Trigger3M)),NA())</f>
        <v>8.6010376085998708E-3</v>
      </c>
      <c r="P307" s="44">
        <f>IFERROR(_xll.qlIndexFixing(ONIndex6M,I307,TRUE,_xll.ohTrigger(RecalcTrigger,Trigger6M)),NA())</f>
        <v>1.0073560681063132E-2</v>
      </c>
      <c r="Q307" s="182">
        <f>IFERROR(_xll.qlIndexFixing(ONIndex1Y,I307,TRUE,_xll.ohTrigger(RecalcTrigger,Trigger1Y)),NA())</f>
        <v>1.3359946000413014E-2</v>
      </c>
    </row>
    <row r="308" spans="2:17" x14ac:dyDescent="0.2">
      <c r="B308" s="39" t="s">
        <v>17</v>
      </c>
      <c r="D308" s="42">
        <f>_xll.qlCalendarAdvance(Calendar,$D307,B308,"f",FALSE)</f>
        <v>42712</v>
      </c>
      <c r="E308" s="176">
        <f>_xll.qlInterestRateIndexValueDate(IndexON,D308)</f>
        <v>42712</v>
      </c>
      <c r="F308" s="192">
        <f>IFERROR(_xll.qlIndexFixing(IndexON,D308,TRUE,_xll.ohTrigger(RecalcTrigger,TriggerON)),NA())</f>
        <v>6.9586724077863593E-3</v>
      </c>
      <c r="H308" s="42">
        <f>_xll.qlCalendarAdvance(Calendar,$H307,B308,"f",FALSE)</f>
        <v>42712</v>
      </c>
      <c r="I308" s="176">
        <f>_xll.qlInterestRateIndexValueDate(Index1M,$H308)</f>
        <v>42712</v>
      </c>
      <c r="J308" s="181">
        <f>IFERROR(_xll.qlIndexFixing(Index1M,$H308,TRUE,_xll.ohTrigger(RecalcTrigger,Trigger1M)),NA())</f>
        <v>7.9595677016308999E-3</v>
      </c>
      <c r="K308" s="44">
        <f>IFERROR(_xll.qlIndexFixing(Index3M,H308,TRUE,_xll.ohTrigger(RecalcTrigger,Trigger3M)),NA())</f>
        <v>9.2276350290593726E-3</v>
      </c>
      <c r="L308" s="44">
        <f>IFERROR(_xll.qlIndexFixing(Index6M,$H308,TRUE,_xll.ohTrigger(RecalcTrigger,Trigger6M)),NA())</f>
        <v>1.0669691118875719E-2</v>
      </c>
      <c r="M308" s="182">
        <f>IFERROR(_xll.qlIndexFixing(Index1Y,$H308,TRUE,_xll.ohTrigger(RecalcTrigger,Trigger1Y)),NA())</f>
        <v>1.4071490289917943E-2</v>
      </c>
      <c r="N308" s="181">
        <f>IFERROR(_xll.qlIndexFixing(ONIndex1M,I308,TRUE,_xll.ohTrigger(RecalcTrigger,Trigger1M)),NA())</f>
        <v>7.7873879093059983E-3</v>
      </c>
      <c r="O308" s="44">
        <f>IFERROR(_xll.qlIndexFixing(ONIndex3M,I308,TRUE,_xll.ohTrigger(RecalcTrigger,Trigger3M)),NA())</f>
        <v>8.6148762507531895E-3</v>
      </c>
      <c r="P308" s="44">
        <f>IFERROR(_xll.qlIndexFixing(ONIndex6M,I308,TRUE,_xll.ohTrigger(RecalcTrigger,Trigger6M)),NA())</f>
        <v>1.0078419595083155E-2</v>
      </c>
      <c r="Q308" s="182">
        <f>IFERROR(_xll.qlIndexFixing(ONIndex1Y,I308,TRUE,_xll.ohTrigger(RecalcTrigger,Trigger1Y)),NA())</f>
        <v>1.3300959247415367E-2</v>
      </c>
    </row>
    <row r="309" spans="2:17" x14ac:dyDescent="0.2">
      <c r="B309" s="39" t="s">
        <v>17</v>
      </c>
      <c r="D309" s="42">
        <f>_xll.qlCalendarAdvance(Calendar,$D308,B309,"f",FALSE)</f>
        <v>42713</v>
      </c>
      <c r="E309" s="176">
        <f>_xll.qlInterestRateIndexValueDate(IndexON,D309)</f>
        <v>42713</v>
      </c>
      <c r="F309" s="192">
        <f>IFERROR(_xll.qlIndexFixing(IndexON,D309,TRUE,_xll.ohTrigger(RecalcTrigger,TriggerON)),NA())</f>
        <v>6.9781961155446224E-3</v>
      </c>
      <c r="H309" s="42">
        <f>_xll.qlCalendarAdvance(Calendar,$H308,B309,"f",FALSE)</f>
        <v>42713</v>
      </c>
      <c r="I309" s="176">
        <f>_xll.qlInterestRateIndexValueDate(Index1M,$H309)</f>
        <v>42713</v>
      </c>
      <c r="J309" s="181">
        <f>IFERROR(_xll.qlIndexFixing(Index1M,$H309,TRUE,_xll.ohTrigger(RecalcTrigger,Trigger1M)),NA())</f>
        <v>7.964951953765332E-3</v>
      </c>
      <c r="K309" s="44">
        <f>IFERROR(_xll.qlIndexFixing(Index3M,H309,TRUE,_xll.ohTrigger(RecalcTrigger,Trigger3M)),NA())</f>
        <v>9.2405789518330075E-3</v>
      </c>
      <c r="L309" s="44">
        <f>IFERROR(_xll.qlIndexFixing(Index6M,$H309,TRUE,_xll.ohTrigger(RecalcTrigger,Trigger6M)),NA())</f>
        <v>1.0680044532209764E-2</v>
      </c>
      <c r="M309" s="182">
        <f>IFERROR(_xll.qlIndexFixing(Index1Y,$H309,TRUE,_xll.ohTrigger(RecalcTrigger,Trigger1Y)),NA())</f>
        <v>1.4080368711413787E-2</v>
      </c>
      <c r="N309" s="181">
        <f>IFERROR(_xll.qlIndexFixing(ONIndex1M,I309,TRUE,_xll.ohTrigger(RecalcTrigger,Trigger1M)),NA())</f>
        <v>7.8094204136014431E-3</v>
      </c>
      <c r="O309" s="44">
        <f>IFERROR(_xll.qlIndexFixing(ONIndex3M,I309,TRUE,_xll.ohTrigger(RecalcTrigger,Trigger3M)),NA())</f>
        <v>8.642927008424655E-3</v>
      </c>
      <c r="P309" s="44">
        <f>IFERROR(_xll.qlIndexFixing(ONIndex6M,I309,TRUE,_xll.ohTrigger(RecalcTrigger,Trigger6M)),NA())</f>
        <v>1.0086814459565979E-2</v>
      </c>
      <c r="Q309" s="182">
        <f>IFERROR(_xll.qlIndexFixing(ONIndex1Y,I309,TRUE,_xll.ohTrigger(RecalcTrigger,Trigger1Y)),NA())</f>
        <v>1.3191264540523736E-2</v>
      </c>
    </row>
    <row r="310" spans="2:17" x14ac:dyDescent="0.2">
      <c r="B310" s="39" t="s">
        <v>17</v>
      </c>
      <c r="D310" s="42">
        <f>_xll.qlCalendarAdvance(Calendar,$D309,B310,"f",FALSE)</f>
        <v>42716</v>
      </c>
      <c r="E310" s="176">
        <f>_xll.qlInterestRateIndexValueDate(IndexON,D310)</f>
        <v>42716</v>
      </c>
      <c r="F310" s="192">
        <f>IFERROR(_xll.qlIndexFixing(IndexON,D310,TRUE,_xll.ohTrigger(RecalcTrigger,TriggerON)),NA())</f>
        <v>6.9973624105013066E-3</v>
      </c>
      <c r="H310" s="42">
        <f>_xll.qlCalendarAdvance(Calendar,$H309,B310,"f",FALSE)</f>
        <v>42716</v>
      </c>
      <c r="I310" s="176">
        <f>_xll.qlInterestRateIndexValueDate(Index1M,$H310)</f>
        <v>42716</v>
      </c>
      <c r="J310" s="181">
        <f>IFERROR(_xll.qlIndexFixing(Index1M,$H310,TRUE,_xll.ohTrigger(RecalcTrigger,Trigger1M)),NA())</f>
        <v>7.9977829935307821E-3</v>
      </c>
      <c r="K310" s="44">
        <f>IFERROR(_xll.qlIndexFixing(Index3M,H310,TRUE,_xll.ohTrigger(RecalcTrigger,Trigger3M)),NA())</f>
        <v>9.2854026578158087E-3</v>
      </c>
      <c r="L310" s="44">
        <f>IFERROR(_xll.qlIndexFixing(Index6M,$H310,TRUE,_xll.ohTrigger(RecalcTrigger,Trigger6M)),NA())</f>
        <v>1.0711471675657195E-2</v>
      </c>
      <c r="M310" s="182">
        <f>IFERROR(_xll.qlIndexFixing(Index1Y,$H310,TRUE,_xll.ohTrigger(RecalcTrigger,Trigger1Y)),NA())</f>
        <v>1.4088641519093503E-2</v>
      </c>
      <c r="N310" s="181">
        <f>IFERROR(_xll.qlIndexFixing(ONIndex1M,I310,TRUE,_xll.ohTrigger(RecalcTrigger,Trigger1M)),NA())</f>
        <v>7.8311195287528168E-3</v>
      </c>
      <c r="O310" s="44">
        <f>IFERROR(_xll.qlIndexFixing(ONIndex3M,I310,TRUE,_xll.ohTrigger(RecalcTrigger,Trigger3M)),NA())</f>
        <v>8.6707372901373425E-3</v>
      </c>
      <c r="P310" s="44">
        <f>IFERROR(_xll.qlIndexFixing(ONIndex6M,I310,TRUE,_xll.ohTrigger(RecalcTrigger,Trigger6M)),NA())</f>
        <v>1.0093050148307636E-2</v>
      </c>
      <c r="Q310" s="182">
        <f>IFERROR(_xll.qlIndexFixing(ONIndex1Y,I310,TRUE,_xll.ohTrigger(RecalcTrigger,Trigger1Y)),NA())</f>
        <v>1.3088418506598254E-2</v>
      </c>
    </row>
    <row r="311" spans="2:17" x14ac:dyDescent="0.2">
      <c r="B311" s="39" t="s">
        <v>17</v>
      </c>
      <c r="D311" s="42">
        <f>_xll.qlCalendarAdvance(Calendar,$D310,B311,"f",FALSE)</f>
        <v>42717</v>
      </c>
      <c r="E311" s="176">
        <f>_xll.qlInterestRateIndexValueDate(IndexON,D311)</f>
        <v>42717</v>
      </c>
      <c r="F311" s="192">
        <f>IFERROR(_xll.qlIndexFixing(IndexON,D311,TRUE,_xll.ohTrigger(RecalcTrigger,TriggerON)),NA())</f>
        <v>7.0069669623429309E-3</v>
      </c>
      <c r="H311" s="42">
        <f>_xll.qlCalendarAdvance(Calendar,$H310,B311,"f",FALSE)</f>
        <v>42717</v>
      </c>
      <c r="I311" s="176">
        <f>_xll.qlInterestRateIndexValueDate(Index1M,$H311)</f>
        <v>42717</v>
      </c>
      <c r="J311" s="181">
        <f>IFERROR(_xll.qlIndexFixing(Index1M,$H311,TRUE,_xll.ohTrigger(RecalcTrigger,Trigger1M)),NA())</f>
        <v>8.0087271580431274E-3</v>
      </c>
      <c r="K311" s="44">
        <f>IFERROR(_xll.qlIndexFixing(Index3M,H311,TRUE,_xll.ohTrigger(RecalcTrigger,Trigger3M)),NA())</f>
        <v>9.2920115371475757E-3</v>
      </c>
      <c r="L311" s="44">
        <f>IFERROR(_xll.qlIndexFixing(Index6M,$H311,TRUE,_xll.ohTrigger(RecalcTrigger,Trigger6M)),NA())</f>
        <v>1.0722077436594382E-2</v>
      </c>
      <c r="M311" s="182">
        <f>IFERROR(_xll.qlIndexFixing(Index1Y,$H311,TRUE,_xll.ohTrigger(RecalcTrigger,Trigger1Y)),NA())</f>
        <v>1.4093379139557882E-2</v>
      </c>
      <c r="N311" s="181">
        <f>IFERROR(_xll.qlIndexFixing(ONIndex1M,I311,TRUE,_xll.ohTrigger(RecalcTrigger,Trigger1M)),NA())</f>
        <v>7.8420530144529543E-3</v>
      </c>
      <c r="O311" s="44">
        <f>IFERROR(_xll.qlIndexFixing(ONIndex3M,I311,TRUE,_xll.ohTrigger(RecalcTrigger,Trigger3M)),NA())</f>
        <v>8.6848291677166234E-3</v>
      </c>
      <c r="P311" s="44">
        <f>IFERROR(_xll.qlIndexFixing(ONIndex6M,I311,TRUE,_xll.ohTrigger(RecalcTrigger,Trigger6M)),NA())</f>
        <v>1.0095506510818808E-2</v>
      </c>
      <c r="Q311" s="182">
        <f>IFERROR(_xll.qlIndexFixing(ONIndex1Y,I311,TRUE,_xll.ohTrigger(RecalcTrigger,Trigger1Y)),NA())</f>
        <v>1.3041134884040906E-2</v>
      </c>
    </row>
    <row r="312" spans="2:17" x14ac:dyDescent="0.2">
      <c r="B312" s="39" t="s">
        <v>17</v>
      </c>
      <c r="D312" s="42">
        <f>_xll.qlCalendarAdvance(Calendar,$D311,B312,"f",FALSE)</f>
        <v>42718</v>
      </c>
      <c r="E312" s="176">
        <f>_xll.qlInterestRateIndexValueDate(IndexON,D312)</f>
        <v>42718</v>
      </c>
      <c r="F312" s="192">
        <f>IFERROR(_xll.qlIndexFixing(IndexON,D312,TRUE,_xll.ohTrigger(RecalcTrigger,TriggerON)),NA())</f>
        <v>7.0165443347469658E-3</v>
      </c>
      <c r="H312" s="42">
        <f>_xll.qlCalendarAdvance(Calendar,$H311,B312,"f",FALSE)</f>
        <v>42718</v>
      </c>
      <c r="I312" s="176">
        <f>_xll.qlInterestRateIndexValueDate(Index1M,$H312)</f>
        <v>42718</v>
      </c>
      <c r="J312" s="181">
        <f>IFERROR(_xll.qlIndexFixing(Index1M,$H312,TRUE,_xll.ohTrigger(RecalcTrigger,Trigger1M)),NA())</f>
        <v>8.0307941016048243E-3</v>
      </c>
      <c r="K312" s="44">
        <f>IFERROR(_xll.qlIndexFixing(Index3M,H312,TRUE,_xll.ohTrigger(RecalcTrigger,Trigger3M)),NA())</f>
        <v>9.304778518474284E-3</v>
      </c>
      <c r="L312" s="44">
        <f>IFERROR(_xll.qlIndexFixing(Index6M,$H312,TRUE,_xll.ohTrigger(RecalcTrigger,Trigger6M)),NA())</f>
        <v>1.0732752093548551E-2</v>
      </c>
      <c r="M312" s="182">
        <f>IFERROR(_xll.qlIndexFixing(Index1Y,$H312,TRUE,_xll.ohTrigger(RecalcTrigger,Trigger1Y)),NA())</f>
        <v>1.409828360169918E-2</v>
      </c>
      <c r="N312" s="181">
        <f>IFERROR(_xll.qlIndexFixing(ONIndex1M,I312,TRUE,_xll.ohTrigger(RecalcTrigger,Trigger1M)),NA())</f>
        <v>7.8529867323506863E-3</v>
      </c>
      <c r="O312" s="44">
        <f>IFERROR(_xll.qlIndexFixing(ONIndex3M,I312,TRUE,_xll.ohTrigger(RecalcTrigger,Trigger3M)),NA())</f>
        <v>8.6989716924135152E-3</v>
      </c>
      <c r="P312" s="44">
        <f>IFERROR(_xll.qlIndexFixing(ONIndex6M,I312,TRUE,_xll.ohTrigger(RecalcTrigger,Trigger6M)),NA())</f>
        <v>1.0097482362898536E-2</v>
      </c>
      <c r="Q312" s="182">
        <f>IFERROR(_xll.qlIndexFixing(ONIndex1Y,I312,TRUE,_xll.ohTrigger(RecalcTrigger,Trigger1Y)),NA())</f>
        <v>1.2996191884637742E-2</v>
      </c>
    </row>
    <row r="313" spans="2:17" x14ac:dyDescent="0.2">
      <c r="B313" s="39" t="s">
        <v>17</v>
      </c>
      <c r="D313" s="42">
        <f>_xll.qlCalendarAdvance(Calendar,$D312,B313,"f",FALSE)</f>
        <v>42719</v>
      </c>
      <c r="E313" s="176">
        <f>_xll.qlInterestRateIndexValueDate(IndexON,D313)</f>
        <v>42719</v>
      </c>
      <c r="F313" s="192">
        <f>IFERROR(_xll.qlIndexFixing(IndexON,D313,TRUE,_xll.ohTrigger(RecalcTrigger,TriggerON)),NA())</f>
        <v>7.0260945277134113E-3</v>
      </c>
      <c r="H313" s="42">
        <f>_xll.qlCalendarAdvance(Calendar,$H312,B313,"f",FALSE)</f>
        <v>42719</v>
      </c>
      <c r="I313" s="176">
        <f>_xll.qlInterestRateIndexValueDate(Index1M,$H313)</f>
        <v>42719</v>
      </c>
      <c r="J313" s="181">
        <f>IFERROR(_xll.qlIndexFixing(Index1M,$H313,TRUE,_xll.ohTrigger(RecalcTrigger,Trigger1M)),NA())</f>
        <v>8.0361776832722429E-3</v>
      </c>
      <c r="K313" s="44">
        <f>IFERROR(_xll.qlIndexFixing(Index3M,H313,TRUE,_xll.ohTrigger(RecalcTrigger,Trigger3M)),NA())</f>
        <v>9.3175068783341291E-3</v>
      </c>
      <c r="L313" s="44">
        <f>IFERROR(_xll.qlIndexFixing(Index6M,$H313,TRUE,_xll.ohTrigger(RecalcTrigger,Trigger6M)),NA())</f>
        <v>1.0743497970277772E-2</v>
      </c>
      <c r="M313" s="182">
        <f>IFERROR(_xll.qlIndexFixing(Index1Y,$H313,TRUE,_xll.ohTrigger(RecalcTrigger,Trigger1Y)),NA())</f>
        <v>1.410334836366034E-2</v>
      </c>
      <c r="N313" s="181">
        <f>IFERROR(_xll.qlIndexFixing(ONIndex1M,I313,TRUE,_xll.ohTrigger(RecalcTrigger,Trigger1M)),NA())</f>
        <v>7.8639206826081054E-3</v>
      </c>
      <c r="O313" s="44">
        <f>IFERROR(_xll.qlIndexFixing(ONIndex3M,I313,TRUE,_xll.ohTrigger(RecalcTrigger,Trigger3M)),NA())</f>
        <v>8.7131648642280179E-3</v>
      </c>
      <c r="P313" s="44">
        <f>IFERROR(_xll.qlIndexFixing(ONIndex6M,I313,TRUE,_xll.ohTrigger(RecalcTrigger,Trigger6M)),NA())</f>
        <v>1.0098977704708911E-2</v>
      </c>
      <c r="Q313" s="182">
        <f>IFERROR(_xll.qlIndexFixing(ONIndex1Y,I313,TRUE,_xll.ohTrigger(RecalcTrigger,Trigger1Y)),NA())</f>
        <v>1.29535895075783E-2</v>
      </c>
    </row>
    <row r="314" spans="2:17" x14ac:dyDescent="0.2">
      <c r="B314" s="39" t="s">
        <v>17</v>
      </c>
      <c r="D314" s="42">
        <f>_xll.qlCalendarAdvance(Calendar,$D313,B314,"f",FALSE)</f>
        <v>42720</v>
      </c>
      <c r="E314" s="176">
        <f>_xll.qlInterestRateIndexValueDate(IndexON,D314)</f>
        <v>42720</v>
      </c>
      <c r="F314" s="192">
        <f>IFERROR(_xll.qlIndexFixing(IndexON,D314,TRUE,_xll.ohTrigger(RecalcTrigger,TriggerON)),NA())</f>
        <v>7.0452402979966546E-3</v>
      </c>
      <c r="H314" s="42">
        <f>_xll.qlCalendarAdvance(Calendar,$H313,B314,"f",FALSE)</f>
        <v>42720</v>
      </c>
      <c r="I314" s="176">
        <f>_xll.qlInterestRateIndexValueDate(Index1M,$H314)</f>
        <v>42720</v>
      </c>
      <c r="J314" s="181">
        <f>IFERROR(_xll.qlIndexFixing(Index1M,$H314,TRUE,_xll.ohTrigger(RecalcTrigger,Trigger1M)),NA())</f>
        <v>8.0415611053726611E-3</v>
      </c>
      <c r="K314" s="44">
        <f>IFERROR(_xll.qlIndexFixing(Index3M,H314,TRUE,_xll.ohTrigger(RecalcTrigger,Trigger3M)),NA())</f>
        <v>9.3301955389700642E-3</v>
      </c>
      <c r="L314" s="44">
        <f>IFERROR(_xll.qlIndexFixing(Index6M,$H314,TRUE,_xll.ohTrigger(RecalcTrigger,Trigger6M)),NA())</f>
        <v>1.0754317390595782E-2</v>
      </c>
      <c r="M314" s="182">
        <f>IFERROR(_xll.qlIndexFixing(Index1Y,$H314,TRUE,_xll.ohTrigger(RecalcTrigger,Trigger1Y)),NA())</f>
        <v>1.4113756306214514E-2</v>
      </c>
      <c r="N314" s="181">
        <f>IFERROR(_xll.qlIndexFixing(ONIndex1M,I314,TRUE,_xll.ohTrigger(RecalcTrigger,Trigger1M)),NA())</f>
        <v>7.8859597303101072E-3</v>
      </c>
      <c r="O314" s="44">
        <f>IFERROR(_xll.qlIndexFixing(ONIndex3M,I314,TRUE,_xll.ohTrigger(RecalcTrigger,Trigger3M)),NA())</f>
        <v>8.7419293965484979E-3</v>
      </c>
      <c r="P314" s="44">
        <f>IFERROR(_xll.qlIndexFixing(ONIndex6M,I314,TRUE,_xll.ohTrigger(RecalcTrigger,Trigger6M)),NA())</f>
        <v>1.0100646189390069E-2</v>
      </c>
      <c r="Q314" s="182">
        <f>IFERROR(_xll.qlIndexFixing(ONIndex1Y,I314,TRUE,_xll.ohTrigger(RecalcTrigger,Trigger1Y)),NA())</f>
        <v>1.2876641064030194E-2</v>
      </c>
    </row>
    <row r="315" spans="2:17" x14ac:dyDescent="0.2">
      <c r="B315" s="39" t="s">
        <v>17</v>
      </c>
      <c r="D315" s="42">
        <f>_xll.qlCalendarAdvance(Calendar,$D314,B315,"f",FALSE)</f>
        <v>42723</v>
      </c>
      <c r="E315" s="176">
        <f>_xll.qlInterestRateIndexValueDate(IndexON,D315)</f>
        <v>42723</v>
      </c>
      <c r="F315" s="192">
        <f>IFERROR(_xll.qlIndexFixing(IndexON,D315,TRUE,_xll.ohTrigger(RecalcTrigger,TriggerON)),NA())</f>
        <v>7.0640235039876043E-3</v>
      </c>
      <c r="H315" s="42">
        <f>_xll.qlCalendarAdvance(Calendar,$H314,B315,"f",FALSE)</f>
        <v>42723</v>
      </c>
      <c r="I315" s="176">
        <f>_xll.qlInterestRateIndexValueDate(Index1M,$H315)</f>
        <v>42723</v>
      </c>
      <c r="J315" s="181">
        <f>IFERROR(_xll.qlIndexFixing(Index1M,$H315,TRUE,_xll.ohTrigger(RecalcTrigger,Trigger1M)),NA())</f>
        <v>8.0743972333987852E-3</v>
      </c>
      <c r="K315" s="44">
        <f>IFERROR(_xll.qlIndexFixing(Index3M,H315,TRUE,_xll.ohTrigger(RecalcTrigger,Trigger3M)),NA())</f>
        <v>9.374050298524006E-3</v>
      </c>
      <c r="L315" s="44">
        <f>IFERROR(_xll.qlIndexFixing(Index6M,$H315,TRUE,_xll.ohTrigger(RecalcTrigger,Trigger6M)),NA())</f>
        <v>1.0787240152101174E-2</v>
      </c>
      <c r="M315" s="182">
        <f>IFERROR(_xll.qlIndexFixing(Index1Y,$H315,TRUE,_xll.ohTrigger(RecalcTrigger,Trigger1Y)),NA())</f>
        <v>1.4125079570500576E-2</v>
      </c>
      <c r="N315" s="181">
        <f>IFERROR(_xll.qlIndexFixing(ONIndex1M,I315,TRUE,_xll.ohTrigger(RecalcTrigger,Trigger1M)),NA())</f>
        <v>7.9076588067483744E-3</v>
      </c>
      <c r="O315" s="44">
        <f>IFERROR(_xll.qlIndexFixing(ONIndex3M,I315,TRUE,_xll.ohTrigger(RecalcTrigger,Trigger3M)),NA())</f>
        <v>8.7704440227431846E-3</v>
      </c>
      <c r="P315" s="44">
        <f>IFERROR(_xll.qlIndexFixing(ONIndex6M,I315,TRUE,_xll.ohTrigger(RecalcTrigger,Trigger6M)),NA())</f>
        <v>1.0100153968203296E-2</v>
      </c>
      <c r="Q315" s="182">
        <f>IFERROR(_xll.qlIndexFixing(ONIndex1Y,I315,TRUE,_xll.ohTrigger(RecalcTrigger,Trigger1Y)),NA())</f>
        <v>1.280658620664954E-2</v>
      </c>
    </row>
    <row r="316" spans="2:17" x14ac:dyDescent="0.2">
      <c r="B316" s="39" t="s">
        <v>17</v>
      </c>
      <c r="D316" s="42">
        <f>_xll.qlCalendarAdvance(Calendar,$D315,B316,"f",FALSE)</f>
        <v>42724</v>
      </c>
      <c r="E316" s="176">
        <f>_xll.qlInterestRateIndexValueDate(IndexON,D316)</f>
        <v>42724</v>
      </c>
      <c r="F316" s="192">
        <f>IFERROR(_xll.qlIndexFixing(IndexON,D316,TRUE,_xll.ohTrigger(RecalcTrigger,TriggerON)),NA())</f>
        <v>7.073437799360871E-3</v>
      </c>
      <c r="H316" s="42">
        <f>_xll.qlCalendarAdvance(Calendar,$H315,B316,"f",FALSE)</f>
        <v>42724</v>
      </c>
      <c r="I316" s="176">
        <f>_xll.qlInterestRateIndexValueDate(Index1M,$H316)</f>
        <v>42724</v>
      </c>
      <c r="J316" s="181">
        <f>IFERROR(_xll.qlIndexFixing(Index1M,$H316,TRUE,_xll.ohTrigger(RecalcTrigger,Trigger1M)),NA())</f>
        <v>8.0853430940084781E-3</v>
      </c>
      <c r="K316" s="44">
        <f>IFERROR(_xll.qlIndexFixing(Index3M,H316,TRUE,_xll.ohTrigger(RecalcTrigger,Trigger3M)),NA())</f>
        <v>9.3805316337502269E-3</v>
      </c>
      <c r="L316" s="44">
        <f>IFERROR(_xll.qlIndexFixing(Index6M,$H316,TRUE,_xll.ohTrigger(RecalcTrigger,Trigger6M)),NA())</f>
        <v>1.0798376986088208E-2</v>
      </c>
      <c r="M316" s="182">
        <f>IFERROR(_xll.qlIndexFixing(Index1Y,$H316,TRUE,_xll.ohTrigger(RecalcTrigger,Trigger1Y)),NA())</f>
        <v>1.4130847701510962E-2</v>
      </c>
      <c r="N316" s="181">
        <f>IFERROR(_xll.qlIndexFixing(ONIndex1M,I316,TRUE,_xll.ohTrigger(RecalcTrigger,Trigger1M)),NA())</f>
        <v>7.9185939184800436E-3</v>
      </c>
      <c r="O316" s="44">
        <f>IFERROR(_xll.qlIndexFixing(ONIndex3M,I316,TRUE,_xll.ohTrigger(RecalcTrigger,Trigger3M)),NA())</f>
        <v>8.7848904302267883E-3</v>
      </c>
      <c r="P316" s="44">
        <f>IFERROR(_xll.qlIndexFixing(ONIndex6M,I316,TRUE,_xll.ohTrigger(RecalcTrigger,Trigger6M)),NA())</f>
        <v>1.0099246758180636E-2</v>
      </c>
      <c r="Q316" s="182">
        <f>IFERROR(_xll.qlIndexFixing(ONIndex1Y,I316,TRUE,_xll.ohTrigger(RecalcTrigger,Trigger1Y)),NA())</f>
        <v>1.2775686929800134E-2</v>
      </c>
    </row>
    <row r="317" spans="2:17" x14ac:dyDescent="0.2">
      <c r="B317" s="39" t="s">
        <v>17</v>
      </c>
      <c r="D317" s="42">
        <f>_xll.qlCalendarAdvance(Calendar,$D316,B317,"f",FALSE)</f>
        <v>42725</v>
      </c>
      <c r="E317" s="176">
        <f>_xll.qlInterestRateIndexValueDate(IndexON,D317)</f>
        <v>42725</v>
      </c>
      <c r="F317" s="192">
        <f>IFERROR(_xll.qlIndexFixing(IndexON,D317,TRUE,_xll.ohTrigger(RecalcTrigger,TriggerON)),NA())</f>
        <v>7.0828249151344558E-3</v>
      </c>
      <c r="H317" s="42">
        <f>_xll.qlCalendarAdvance(Calendar,$H316,B317,"f",FALSE)</f>
        <v>42725</v>
      </c>
      <c r="I317" s="176">
        <f>_xll.qlInterestRateIndexValueDate(Index1M,$H317)</f>
        <v>42725</v>
      </c>
      <c r="J317" s="181">
        <f>IFERROR(_xll.qlIndexFixing(Index1M,$H317,TRUE,_xll.ohTrigger(RecalcTrigger,Trigger1M)),NA())</f>
        <v>8.1074168162896566E-3</v>
      </c>
      <c r="K317" s="44">
        <f>IFERROR(_xll.qlIndexFixing(Index3M,H317,TRUE,_xll.ohTrigger(RecalcTrigger,Trigger3M)),NA())</f>
        <v>9.3930056315138337E-3</v>
      </c>
      <c r="L317" s="44">
        <f>IFERROR(_xll.qlIndexFixing(Index6M,$H317,TRUE,_xll.ohTrigger(RecalcTrigger,Trigger6M)),NA())</f>
        <v>1.0809598983620659E-2</v>
      </c>
      <c r="M317" s="182">
        <f>IFERROR(_xll.qlIndexFixing(Index1Y,$H317,TRUE,_xll.ohTrigger(RecalcTrigger,Trigger1Y)),NA())</f>
        <v>1.4136736879751588E-2</v>
      </c>
      <c r="N317" s="181">
        <f>IFERROR(_xll.qlIndexFixing(ONIndex1M,I317,TRUE,_xll.ohTrigger(RecalcTrigger,Trigger1M)),NA())</f>
        <v>7.9295292625713998E-3</v>
      </c>
      <c r="O317" s="44">
        <f>IFERROR(_xll.qlIndexFixing(ONIndex3M,I317,TRUE,_xll.ohTrigger(RecalcTrigger,Trigger3M)),NA())</f>
        <v>8.7993713606704382E-3</v>
      </c>
      <c r="P317" s="44">
        <f>IFERROR(_xll.qlIndexFixing(ONIndex6M,I317,TRUE,_xll.ohTrigger(RecalcTrigger,Trigger6M)),NA())</f>
        <v>1.0097859037726531E-2</v>
      </c>
      <c r="Q317" s="182">
        <f>IFERROR(_xll.qlIndexFixing(ONIndex1Y,I317,TRUE,_xll.ohTrigger(RecalcTrigger,Trigger1Y)),NA())</f>
        <v>1.2747128270917951E-2</v>
      </c>
    </row>
    <row r="318" spans="2:17" x14ac:dyDescent="0.2">
      <c r="B318" s="39" t="s">
        <v>17</v>
      </c>
      <c r="D318" s="42">
        <f>_xll.qlCalendarAdvance(Calendar,$D317,B318,"f",FALSE)</f>
        <v>42726</v>
      </c>
      <c r="E318" s="176">
        <f>_xll.qlInterestRateIndexValueDate(IndexON,D318)</f>
        <v>42726</v>
      </c>
      <c r="F318" s="192">
        <f>IFERROR(_xll.qlIndexFixing(IndexON,D318,TRUE,_xll.ohTrigger(RecalcTrigger,TriggerON)),NA())</f>
        <v>7.0921848513083585E-3</v>
      </c>
      <c r="H318" s="42">
        <f>_xll.qlCalendarAdvance(Calendar,$H317,B318,"f",FALSE)</f>
        <v>42726</v>
      </c>
      <c r="I318" s="176">
        <f>_xll.qlInterestRateIndexValueDate(Index1M,$H318)</f>
        <v>42726</v>
      </c>
      <c r="J318" s="181">
        <f>IFERROR(_xll.qlIndexFixing(Index1M,$H318,TRUE,_xll.ohTrigger(RecalcTrigger,Trigger1M)),NA())</f>
        <v>8.1127995539015049E-3</v>
      </c>
      <c r="K318" s="44">
        <f>IFERROR(_xll.qlIndexFixing(Index3M,H318,TRUE,_xll.ohTrigger(RecalcTrigger,Trigger3M)),NA())</f>
        <v>9.4054337862438612E-3</v>
      </c>
      <c r="L318" s="44">
        <f>IFERROR(_xll.qlIndexFixing(Index6M,$H318,TRUE,_xll.ohTrigger(RecalcTrigger,Trigger6M)),NA())</f>
        <v>1.082090846887296E-2</v>
      </c>
      <c r="M318" s="182">
        <f>IFERROR(_xll.qlIndexFixing(Index1Y,$H318,TRUE,_xll.ohTrigger(RecalcTrigger,Trigger1Y)),NA())</f>
        <v>1.4142740562798517E-2</v>
      </c>
      <c r="N318" s="181">
        <f>IFERROR(_xll.qlIndexFixing(ONIndex1M,I318,TRUE,_xll.ohTrigger(RecalcTrigger,Trigger1M)),NA())</f>
        <v>7.9404648389413968E-3</v>
      </c>
      <c r="O318" s="44">
        <f>IFERROR(_xll.qlIndexFixing(ONIndex3M,I318,TRUE,_xll.ohTrigger(RecalcTrigger,Trigger3M)),NA())</f>
        <v>8.8138223173628294E-3</v>
      </c>
      <c r="P318" s="44">
        <f>IFERROR(_xll.qlIndexFixing(ONIndex6M,I318,TRUE,_xll.ohTrigger(RecalcTrigger,Trigger6M)),NA())</f>
        <v>1.0095990807003075E-2</v>
      </c>
      <c r="Q318" s="182">
        <f>IFERROR(_xll.qlIndexFixing(ONIndex1Y,I318,TRUE,_xll.ohTrigger(RecalcTrigger,Trigger1Y)),NA())</f>
        <v>1.2720910229597759E-2</v>
      </c>
    </row>
    <row r="319" spans="2:17" x14ac:dyDescent="0.2">
      <c r="B319" s="39" t="s">
        <v>17</v>
      </c>
      <c r="D319" s="42">
        <f>_xll.qlCalendarAdvance(Calendar,$D318,B319,"f",FALSE)</f>
        <v>42727</v>
      </c>
      <c r="E319" s="176">
        <f>_xll.qlInterestRateIndexValueDate(IndexON,D319)</f>
        <v>42727</v>
      </c>
      <c r="F319" s="192">
        <f>IFERROR(_xll.qlIndexFixing(IndexON,D319,TRUE,_xll.ohTrigger(RecalcTrigger,TriggerON)),NA())</f>
        <v>7.1203521919367407E-3</v>
      </c>
      <c r="H319" s="42">
        <f>_xll.qlCalendarAdvance(Calendar,$H318,B319,"f",FALSE)</f>
        <v>42727</v>
      </c>
      <c r="I319" s="176">
        <f>_xll.qlInterestRateIndexValueDate(Index1M,$H319)</f>
        <v>42727</v>
      </c>
      <c r="J319" s="181">
        <f>IFERROR(_xll.qlIndexFixing(Index1M,$H319,TRUE,_xll.ohTrigger(RecalcTrigger,Trigger1M)),NA())</f>
        <v>8.1181821296509721E-3</v>
      </c>
      <c r="K319" s="44">
        <f>IFERROR(_xll.qlIndexFixing(Index3M,H319,TRUE,_xll.ohTrigger(RecalcTrigger,Trigger3M)),NA())</f>
        <v>9.4178166349943894E-3</v>
      </c>
      <c r="L319" s="44">
        <f>IFERROR(_xll.qlIndexFixing(Index6M,$H319,TRUE,_xll.ohTrigger(RecalcTrigger,Trigger6M)),NA())</f>
        <v>1.0832307766082341E-2</v>
      </c>
      <c r="M319" s="182">
        <f>IFERROR(_xll.qlIndexFixing(Index1Y,$H319,TRUE,_xll.ohTrigger(RecalcTrigger,Trigger1Y)),NA())</f>
        <v>1.4159863118698431E-2</v>
      </c>
      <c r="N319" s="181">
        <f>IFERROR(_xll.qlIndexFixing(ONIndex1M,I319,TRUE,_xll.ohTrigger(RecalcTrigger,Trigger1M)),NA())</f>
        <v>7.9736215472556715E-3</v>
      </c>
      <c r="O319" s="44">
        <f>IFERROR(_xll.qlIndexFixing(ONIndex3M,I319,TRUE,_xll.ohTrigger(RecalcTrigger,Trigger3M)),NA())</f>
        <v>8.8572823411268153E-3</v>
      </c>
      <c r="P319" s="44">
        <f>IFERROR(_xll.qlIndexFixing(ONIndex6M,I319,TRUE,_xll.ohTrigger(RecalcTrigger,Trigger6M)),NA())</f>
        <v>1.0087580081109326E-2</v>
      </c>
      <c r="Q319" s="182">
        <f>IFERROR(_xll.qlIndexFixing(ONIndex1Y,I319,TRUE,_xll.ohTrigger(RecalcTrigger,Trigger1Y)),NA())</f>
        <v>1.2659518485079513E-2</v>
      </c>
    </row>
    <row r="320" spans="2:17" x14ac:dyDescent="0.2">
      <c r="B320" s="39" t="s">
        <v>17</v>
      </c>
      <c r="D320" s="42">
        <f>_xll.qlCalendarAdvance(Calendar,$D319,B320,"f",FALSE)</f>
        <v>42732</v>
      </c>
      <c r="E320" s="176">
        <f>_xll.qlInterestRateIndexValueDate(IndexON,D320)</f>
        <v>42732</v>
      </c>
      <c r="F320" s="192">
        <f>IFERROR(_xll.qlIndexFixing(IndexON,D320,TRUE,_xll.ohTrigger(RecalcTrigger,TriggerON)),NA())</f>
        <v>7.1477736987846097E-3</v>
      </c>
      <c r="H320" s="42">
        <f>_xll.qlCalendarAdvance(Calendar,$H319,B320,"f",FALSE)</f>
        <v>42732</v>
      </c>
      <c r="I320" s="176">
        <f>_xll.qlInterestRateIndexValueDate(Index1M,$H320)</f>
        <v>42732</v>
      </c>
      <c r="J320" s="181">
        <f>IFERROR(_xll.qlIndexFixing(Index1M,$H320,TRUE,_xll.ohTrigger(RecalcTrigger,Trigger1M)),NA())</f>
        <v>8.1840514365159583E-3</v>
      </c>
      <c r="K320" s="44">
        <f>IFERROR(_xll.qlIndexFixing(Index3M,H320,TRUE,_xll.ohTrigger(RecalcTrigger,Trigger3M)),NA())</f>
        <v>9.4790813908094042E-3</v>
      </c>
      <c r="L320" s="44">
        <f>IFERROR(_xll.qlIndexFixing(Index6M,$H320,TRUE,_xll.ohTrigger(RecalcTrigger,Trigger6M)),NA())</f>
        <v>1.0890732784366513E-2</v>
      </c>
      <c r="M320" s="182">
        <f>IFERROR(_xll.qlIndexFixing(Index1Y,$H320,TRUE,_xll.ohTrigger(RecalcTrigger,Trigger1Y)),NA())</f>
        <v>1.4180800870972732E-2</v>
      </c>
      <c r="N320" s="181">
        <f>IFERROR(_xll.qlIndexFixing(ONIndex1M,I320,TRUE,_xll.ohTrigger(RecalcTrigger,Trigger1M)),NA())</f>
        <v>8.0060831757422513E-3</v>
      </c>
      <c r="O320" s="44">
        <f>IFERROR(_xll.qlIndexFixing(ONIndex3M,I320,TRUE,_xll.ohTrigger(RecalcTrigger,Trigger3M)),NA())</f>
        <v>8.8995600010266518E-3</v>
      </c>
      <c r="P320" s="44">
        <f>IFERROR(_xll.qlIndexFixing(ONIndex6M,I320,TRUE,_xll.ohTrigger(RecalcTrigger,Trigger6M)),NA())</f>
        <v>1.0074690705466072E-2</v>
      </c>
      <c r="Q320" s="182">
        <f>IFERROR(_xll.qlIndexFixing(ONIndex1Y,I320,TRUE,_xll.ohTrigger(RecalcTrigger,Trigger1Y)),NA())</f>
        <v>1.261275492438152E-2</v>
      </c>
    </row>
    <row r="321" spans="2:17" x14ac:dyDescent="0.2">
      <c r="B321" s="39" t="s">
        <v>17</v>
      </c>
      <c r="D321" s="42">
        <f>_xll.qlCalendarAdvance(Calendar,$D320,B321,"f",FALSE)</f>
        <v>42733</v>
      </c>
      <c r="E321" s="176">
        <f>_xll.qlInterestRateIndexValueDate(IndexON,D321)</f>
        <v>42733</v>
      </c>
      <c r="F321" s="192">
        <f>IFERROR(_xll.qlIndexFixing(IndexON,D321,TRUE,_xll.ohTrigger(RecalcTrigger,TriggerON)),NA())</f>
        <v>7.1569536574278558E-3</v>
      </c>
      <c r="H321" s="42">
        <f>_xll.qlCalendarAdvance(Calendar,$H320,B321,"f",FALSE)</f>
        <v>42733</v>
      </c>
      <c r="I321" s="176">
        <f>_xll.qlInterestRateIndexValueDate(Index1M,$H321)</f>
        <v>42733</v>
      </c>
      <c r="J321" s="181">
        <f>IFERROR(_xll.qlIndexFixing(Index1M,$H321,TRUE,_xll.ohTrigger(RecalcTrigger,Trigger1M)),NA())</f>
        <v>8.1894333137491615E-3</v>
      </c>
      <c r="K321" s="44">
        <f>IFERROR(_xll.qlIndexFixing(Index3M,H321,TRUE,_xll.ohTrigger(RecalcTrigger,Trigger3M)),NA())</f>
        <v>9.49121046490785E-3</v>
      </c>
      <c r="L321" s="44">
        <f>IFERROR(_xll.qlIndexFixing(Index6M,$H321,TRUE,_xll.ohTrigger(RecalcTrigger,Trigger6M)),NA())</f>
        <v>1.0902719765985912E-2</v>
      </c>
      <c r="M321" s="182">
        <f>IFERROR(_xll.qlIndexFixing(Index1Y,$H321,TRUE,_xll.ohTrigger(RecalcTrigger,Trigger1Y)),NA())</f>
        <v>1.4187422889317958E-2</v>
      </c>
      <c r="N321" s="181">
        <f>IFERROR(_xll.qlIndexFixing(ONIndex1M,I321,TRUE,_xll.ohTrigger(RecalcTrigger,Trigger1M)),NA())</f>
        <v>8.0170203783058724E-3</v>
      </c>
      <c r="O321" s="44">
        <f>IFERROR(_xll.qlIndexFixing(ONIndex3M,I321,TRUE,_xll.ohTrigger(RecalcTrigger,Trigger3M)),NA())</f>
        <v>8.913688272195186E-3</v>
      </c>
      <c r="P321" s="44">
        <f>IFERROR(_xll.qlIndexFixing(ONIndex6M,I321,TRUE,_xll.ohTrigger(RecalcTrigger,Trigger6M)),NA())</f>
        <v>1.0069584751846161E-2</v>
      </c>
      <c r="Q321" s="182">
        <f>IFERROR(_xll.qlIndexFixing(ONIndex1Y,I321,TRUE,_xll.ohTrigger(RecalcTrigger,Trigger1Y)),NA())</f>
        <v>1.2603066851997191E-2</v>
      </c>
    </row>
    <row r="322" spans="2:17" x14ac:dyDescent="0.2">
      <c r="B322" s="39" t="s">
        <v>17</v>
      </c>
      <c r="D322" s="42">
        <f>_xll.qlCalendarAdvance(Calendar,$D321,B322,"f",FALSE)</f>
        <v>42734</v>
      </c>
      <c r="E322" s="176">
        <f>_xll.qlInterestRateIndexValueDate(IndexON,D322)</f>
        <v>42734</v>
      </c>
      <c r="F322" s="192">
        <f>IFERROR(_xll.qlIndexFixing(IndexON,D322,TRUE,_xll.ohTrigger(RecalcTrigger,TriggerON)),NA())</f>
        <v>7.1802621992880789E-3</v>
      </c>
      <c r="H322" s="42">
        <f>_xll.qlCalendarAdvance(Calendar,$H321,B322,"f",FALSE)</f>
        <v>42734</v>
      </c>
      <c r="I322" s="176">
        <f>_xll.qlInterestRateIndexValueDate(Index1M,$H322)</f>
        <v>42734</v>
      </c>
      <c r="J322" s="181">
        <f>IFERROR(_xll.qlIndexFixing(Index1M,$H322,TRUE,_xll.ohTrigger(RecalcTrigger,Trigger1M)),NA())</f>
        <v>8.2003819642898976E-3</v>
      </c>
      <c r="K322" s="44">
        <f>IFERROR(_xll.qlIndexFixing(Index3M,H322,TRUE,_xll.ohTrigger(RecalcTrigger,Trigger3M)),NA())</f>
        <v>9.509124865407512E-3</v>
      </c>
      <c r="L322" s="44">
        <f>IFERROR(_xll.qlIndexFixing(Index6M,$H322,TRUE,_xll.ohTrigger(RecalcTrigger,Trigger6M)),NA())</f>
        <v>1.0914812135864017E-2</v>
      </c>
      <c r="M322" s="182">
        <f>IFERROR(_xll.qlIndexFixing(Index1Y,$H322,TRUE,_xll.ohTrigger(RecalcTrigger,Trigger1Y)),NA())</f>
        <v>1.4191285505602353E-2</v>
      </c>
      <c r="N322" s="181">
        <f>IFERROR(_xll.qlIndexFixing(ONIndex1M,I322,TRUE,_xll.ohTrigger(RecalcTrigger,Trigger1M)),NA())</f>
        <v>8.0446304888007192E-3</v>
      </c>
      <c r="O322" s="44">
        <f>IFERROR(_xll.qlIndexFixing(ONIndex3M,I322,TRUE,_xll.ohTrigger(RecalcTrigger,Trigger3M)),NA())</f>
        <v>8.9491075637054829E-3</v>
      </c>
      <c r="P322" s="44">
        <f>IFERROR(_xll.qlIndexFixing(ONIndex6M,I322,TRUE,_xll.ohTrigger(RecalcTrigger,Trigger6M)),NA())</f>
        <v>1.0058293912285354E-2</v>
      </c>
      <c r="Q322" s="182">
        <f>IFERROR(_xll.qlIndexFixing(ONIndex1Y,I322,TRUE,_xll.ohTrigger(RecalcTrigger,Trigger1Y)),NA())</f>
        <v>1.2595207227087679E-2</v>
      </c>
    </row>
    <row r="323" spans="2:17" x14ac:dyDescent="0.2">
      <c r="B323" s="39" t="s">
        <v>17</v>
      </c>
      <c r="D323" s="42">
        <f>_xll.qlCalendarAdvance(Calendar,$D322,B323,"f",FALSE)</f>
        <v>42738</v>
      </c>
      <c r="E323" s="176">
        <f>_xll.qlInterestRateIndexValueDate(IndexON,D323)</f>
        <v>42738</v>
      </c>
      <c r="F323" s="192">
        <f>IFERROR(_xll.qlIndexFixing(IndexON,D323,TRUE,_xll.ohTrigger(RecalcTrigger,TriggerON)),NA())</f>
        <v>7.2033194898568631E-3</v>
      </c>
      <c r="H323" s="42">
        <f>_xll.qlCalendarAdvance(Calendar,$H322,B323,"f",FALSE)</f>
        <v>42738</v>
      </c>
      <c r="I323" s="176">
        <f>_xll.qlInterestRateIndexValueDate(Index1M,$H323)</f>
        <v>42738</v>
      </c>
      <c r="J323" s="181">
        <f>IFERROR(_xll.qlIndexFixing(Index1M,$H323,TRUE,_xll.ohTrigger(RecalcTrigger,Trigger1M)),NA())</f>
        <v>8.2386105845560515E-3</v>
      </c>
      <c r="K323" s="44">
        <f>IFERROR(_xll.qlIndexFixing(Index3M,H323,TRUE,_xll.ohTrigger(RecalcTrigger,Trigger3M)),NA())</f>
        <v>9.5512837560646838E-3</v>
      </c>
      <c r="L323" s="44">
        <f>IFERROR(_xll.qlIndexFixing(Index6M,$H323,TRUE,_xll.ohTrigger(RecalcTrigger,Trigger6M)),NA())</f>
        <v>1.0956379617114325E-2</v>
      </c>
      <c r="M323" s="182">
        <f>IFERROR(_xll.qlIndexFixing(Index1Y,$H323,TRUE,_xll.ohTrigger(RecalcTrigger,Trigger1Y)),NA())</f>
        <v>1.4221283925569095E-2</v>
      </c>
      <c r="N323" s="181">
        <f>IFERROR(_xll.qlIndexFixing(ONIndex1M,I323,TRUE,_xll.ohTrigger(RecalcTrigger,Trigger1M)),NA())</f>
        <v>8.071709875627775E-3</v>
      </c>
      <c r="O323" s="44">
        <f>IFERROR(_xll.qlIndexFixing(ONIndex3M,I323,TRUE,_xll.ohTrigger(RecalcTrigger,Trigger3M)),NA())</f>
        <v>8.9836381582708569E-3</v>
      </c>
      <c r="P323" s="44">
        <f>IFERROR(_xll.qlIndexFixing(ONIndex6M,I323,TRUE,_xll.ohTrigger(RecalcTrigger,Trigger6M)),NA())</f>
        <v>1.0047544528297703E-2</v>
      </c>
      <c r="Q323" s="182">
        <f>IFERROR(_xll.qlIndexFixing(ONIndex1Y,I323,TRUE,_xll.ohTrigger(RecalcTrigger,Trigger1Y)),NA())</f>
        <v>1.2602116633387839E-2</v>
      </c>
    </row>
    <row r="324" spans="2:17" x14ac:dyDescent="0.2">
      <c r="B324" s="39" t="s">
        <v>17</v>
      </c>
      <c r="D324" s="42">
        <f>_xll.qlCalendarAdvance(Calendar,$D323,B324,"f",FALSE)</f>
        <v>42739</v>
      </c>
      <c r="E324" s="176">
        <f>_xll.qlInterestRateIndexValueDate(IndexON,D324)</f>
        <v>42739</v>
      </c>
      <c r="F324" s="192">
        <f>IFERROR(_xll.qlIndexFixing(IndexON,D324,TRUE,_xll.ohTrigger(RecalcTrigger,TriggerON)),NA())</f>
        <v>7.2126961433660597E-3</v>
      </c>
      <c r="H324" s="42">
        <f>_xll.qlCalendarAdvance(Calendar,$H323,B324,"f",FALSE)</f>
        <v>42739</v>
      </c>
      <c r="I324" s="176">
        <f>_xll.qlInterestRateIndexValueDate(Index1M,$H324)</f>
        <v>42739</v>
      </c>
      <c r="J324" s="181">
        <f>IFERROR(_xll.qlIndexFixing(Index1M,$H324,TRUE,_xll.ohTrigger(RecalcTrigger,Trigger1M)),NA())</f>
        <v>8.26069796252441E-3</v>
      </c>
      <c r="K324" s="44">
        <f>IFERROR(_xll.qlIndexFixing(Index3M,H324,TRUE,_xll.ohTrigger(RecalcTrigger,Trigger3M)),NA())</f>
        <v>9.5631900194308329E-3</v>
      </c>
      <c r="L324" s="44">
        <f>IFERROR(_xll.qlIndexFixing(Index6M,$H324,TRUE,_xll.ohTrigger(RecalcTrigger,Trigger6M)),NA())</f>
        <v>1.096896799479774E-2</v>
      </c>
      <c r="M324" s="182">
        <f>IFERROR(_xll.qlIndexFixing(Index1Y,$H324,TRUE,_xll.ohTrigger(RecalcTrigger,Trigger1Y)),NA())</f>
        <v>1.4228143919357228E-2</v>
      </c>
      <c r="N324" s="181">
        <f>IFERROR(_xll.qlIndexFixing(ONIndex1M,I324,TRUE,_xll.ohTrigger(RecalcTrigger,Trigger1M)),NA())</f>
        <v>8.0826484720253333E-3</v>
      </c>
      <c r="O324" s="44">
        <f>IFERROR(_xll.qlIndexFixing(ONIndex3M,I324,TRUE,_xll.ohTrigger(RecalcTrigger,Trigger3M)),NA())</f>
        <v>8.9974898415812188E-3</v>
      </c>
      <c r="P324" s="44">
        <f>IFERROR(_xll.qlIndexFixing(ONIndex6M,I324,TRUE,_xll.ohTrigger(RecalcTrigger,Trigger6M)),NA())</f>
        <v>1.0043960241779004E-2</v>
      </c>
      <c r="Q324" s="182">
        <f>IFERROR(_xll.qlIndexFixing(ONIndex1Y,I324,TRUE,_xll.ohTrigger(RecalcTrigger,Trigger1Y)),NA())</f>
        <v>1.2611570276244155E-2</v>
      </c>
    </row>
    <row r="325" spans="2:17" x14ac:dyDescent="0.2">
      <c r="B325" s="39" t="s">
        <v>17</v>
      </c>
      <c r="D325" s="42">
        <f>_xll.qlCalendarAdvance(Calendar,$D324,B325,"f",FALSE)</f>
        <v>42740</v>
      </c>
      <c r="E325" s="176">
        <f>_xll.qlInterestRateIndexValueDate(IndexON,D325)</f>
        <v>42740</v>
      </c>
      <c r="F325" s="192">
        <f>IFERROR(_xll.qlIndexFixing(IndexON,D325,TRUE,_xll.ohTrigger(RecalcTrigger,TriggerON)),NA())</f>
        <v>7.2221072924416596E-3</v>
      </c>
      <c r="H325" s="42">
        <f>_xll.qlCalendarAdvance(Calendar,$H324,B325,"f",FALSE)</f>
        <v>42740</v>
      </c>
      <c r="I325" s="176">
        <f>_xll.qlInterestRateIndexValueDate(Index1M,$H325)</f>
        <v>42740</v>
      </c>
      <c r="J325" s="181">
        <f>IFERROR(_xll.qlIndexFixing(Index1M,$H325,TRUE,_xll.ohTrigger(RecalcTrigger,Trigger1M)),NA())</f>
        <v>8.2660789630482207E-3</v>
      </c>
      <c r="K325" s="44">
        <f>IFERROR(_xll.qlIndexFixing(Index3M,H325,TRUE,_xll.ohTrigger(RecalcTrigger,Trigger3M)),NA())</f>
        <v>9.5750621582280353E-3</v>
      </c>
      <c r="L325" s="44">
        <f>IFERROR(_xll.qlIndexFixing(Index6M,$H325,TRUE,_xll.ohTrigger(RecalcTrigger,Trigger6M)),NA())</f>
        <v>1.098165223012201E-2</v>
      </c>
      <c r="M325" s="182">
        <f>IFERROR(_xll.qlIndexFixing(Index1Y,$H325,TRUE,_xll.ohTrigger(RecalcTrigger,Trigger1Y)),NA())</f>
        <v>1.423501223852508E-2</v>
      </c>
      <c r="N325" s="181">
        <f>IFERROR(_xll.qlIndexFixing(ONIndex1M,I325,TRUE,_xll.ohTrigger(RecalcTrigger,Trigger1M)),NA())</f>
        <v>8.0935873007015324E-3</v>
      </c>
      <c r="O325" s="44">
        <f>IFERROR(_xll.qlIndexFixing(ONIndex3M,I325,TRUE,_xll.ohTrigger(RecalcTrigger,Trigger3M)),NA())</f>
        <v>9.0112954267396184E-3</v>
      </c>
      <c r="P325" s="44">
        <f>IFERROR(_xll.qlIndexFixing(ONIndex6M,I325,TRUE,_xll.ohTrigger(RecalcTrigger,Trigger6M)),NA())</f>
        <v>1.0040650541275342E-2</v>
      </c>
      <c r="Q325" s="182">
        <f>IFERROR(_xll.qlIndexFixing(ONIndex1Y,I325,TRUE,_xll.ohTrigger(RecalcTrigger,Trigger1Y)),NA())</f>
        <v>1.2624238481644401E-2</v>
      </c>
    </row>
    <row r="326" spans="2:17" x14ac:dyDescent="0.2">
      <c r="B326" s="39" t="s">
        <v>17</v>
      </c>
      <c r="D326" s="42">
        <f>_xll.qlCalendarAdvance(Calendar,$D325,B326,"f",FALSE)</f>
        <v>42741</v>
      </c>
      <c r="E326" s="176">
        <f>_xll.qlInterestRateIndexValueDate(IndexON,D326)</f>
        <v>42741</v>
      </c>
      <c r="F326" s="192">
        <f>IFERROR(_xll.qlIndexFixing(IndexON,D326,TRUE,_xll.ohTrigger(RecalcTrigger,TriggerON)),NA())</f>
        <v>7.2411882284288227E-3</v>
      </c>
      <c r="H326" s="42">
        <f>_xll.qlCalendarAdvance(Calendar,$H325,B326,"f",FALSE)</f>
        <v>42741</v>
      </c>
      <c r="I326" s="176">
        <f>_xll.qlInterestRateIndexValueDate(Index1M,$H326)</f>
        <v>42741</v>
      </c>
      <c r="J326" s="181">
        <f>IFERROR(_xll.qlIndexFixing(Index1M,$H326,TRUE,_xll.ohTrigger(RecalcTrigger,Trigger1M)),NA())</f>
        <v>8.2714597971198945E-3</v>
      </c>
      <c r="K326" s="44">
        <f>IFERROR(_xll.qlIndexFixing(Index3M,H326,TRUE,_xll.ohTrigger(RecalcTrigger,Trigger3M)),NA())</f>
        <v>9.5869010326436899E-3</v>
      </c>
      <c r="L326" s="44">
        <f>IFERROR(_xll.qlIndexFixing(Index6M,$H326,TRUE,_xll.ohTrigger(RecalcTrigger,Trigger6M)),NA())</f>
        <v>1.0994430466169974E-2</v>
      </c>
      <c r="M326" s="182">
        <f>IFERROR(_xll.qlIndexFixing(Index1Y,$H326,TRUE,_xll.ohTrigger(RecalcTrigger,Trigger1Y)),NA())</f>
        <v>1.4247809800987108E-2</v>
      </c>
      <c r="N326" s="181">
        <f>IFERROR(_xll.qlIndexFixing(ONIndex1M,I326,TRUE,_xll.ohTrigger(RecalcTrigger,Trigger1M)),NA())</f>
        <v>8.1156461741338504E-3</v>
      </c>
      <c r="O326" s="44">
        <f>IFERROR(_xll.qlIndexFixing(ONIndex3M,I326,TRUE,_xll.ohTrigger(RecalcTrigger,Trigger3M)),NA())</f>
        <v>9.0389767720592644E-3</v>
      </c>
      <c r="P326" s="44">
        <f>IFERROR(_xll.qlIndexFixing(ONIndex6M,I326,TRUE,_xll.ohTrigger(RecalcTrigger,Trigger6M)),NA())</f>
        <v>1.0035222320384415E-2</v>
      </c>
      <c r="Q326" s="182">
        <f>IFERROR(_xll.qlIndexFixing(ONIndex1Y,I326,TRUE,_xll.ohTrigger(RecalcTrigger,Trigger1Y)),NA())</f>
        <v>1.2660729238823666E-2</v>
      </c>
    </row>
    <row r="327" spans="2:17" x14ac:dyDescent="0.2">
      <c r="B327" s="39" t="s">
        <v>17</v>
      </c>
      <c r="D327" s="42">
        <f>_xll.qlCalendarAdvance(Calendar,$D326,B327,"f",FALSE)</f>
        <v>42744</v>
      </c>
      <c r="E327" s="176">
        <f>_xll.qlInterestRateIndexValueDate(IndexON,D327)</f>
        <v>42744</v>
      </c>
      <c r="F327" s="192">
        <f>IFERROR(_xll.qlIndexFixing(IndexON,D327,TRUE,_xll.ohTrigger(RecalcTrigger,TriggerON)),NA())</f>
        <v>7.2600968456237869E-3</v>
      </c>
      <c r="H327" s="42">
        <f>_xll.qlCalendarAdvance(Calendar,$H326,B327,"f",FALSE)</f>
        <v>42744</v>
      </c>
      <c r="I327" s="176">
        <f>_xll.qlInterestRateIndexValueDate(Index1M,$H327)</f>
        <v>42744</v>
      </c>
      <c r="J327" s="181">
        <f>IFERROR(_xll.qlIndexFixing(Index1M,$H327,TRUE,_xll.ohTrigger(RecalcTrigger,Trigger1M)),NA())</f>
        <v>8.3043111905005892E-3</v>
      </c>
      <c r="K327" s="44">
        <f>IFERROR(_xll.qlIndexFixing(Index3M,H327,TRUE,_xll.ohTrigger(RecalcTrigger,Trigger3M)),NA())</f>
        <v>9.6279372669346996E-3</v>
      </c>
      <c r="L327" s="44">
        <f>IFERROR(_xll.qlIndexFixing(Index6M,$H327,TRUE,_xll.ohTrigger(RecalcTrigger,Trigger6M)),NA())</f>
        <v>1.1041164161507274E-2</v>
      </c>
      <c r="M327" s="182">
        <f>IFERROR(_xll.qlIndexFixing(Index1Y,$H327,TRUE,_xll.ohTrigger(RecalcTrigger,Trigger1Y)),NA())</f>
        <v>1.4262389297409861E-2</v>
      </c>
      <c r="N327" s="181">
        <f>IFERROR(_xll.qlIndexFixing(ONIndex1M,I327,TRUE,_xll.ohTrigger(RecalcTrigger,Trigger1M)),NA())</f>
        <v>8.1373449385169216E-3</v>
      </c>
      <c r="O327" s="44">
        <f>IFERROR(_xll.qlIndexFixing(ONIndex3M,I327,TRUE,_xll.ohTrigger(RecalcTrigger,Trigger3M)),NA())</f>
        <v>9.0660567878797504E-3</v>
      </c>
      <c r="P327" s="44">
        <f>IFERROR(_xll.qlIndexFixing(ONIndex6M,I327,TRUE,_xll.ohTrigger(RecalcTrigger,Trigger6M)),NA())</f>
        <v>1.0030157599492107E-2</v>
      </c>
      <c r="Q327" s="182">
        <f>IFERROR(_xll.qlIndexFixing(ONIndex1Y,I327,TRUE,_xll.ohTrigger(RecalcTrigger,Trigger1Y)),NA())</f>
        <v>1.2707056936870353E-2</v>
      </c>
    </row>
    <row r="328" spans="2:17" x14ac:dyDescent="0.2">
      <c r="B328" s="39" t="s">
        <v>17</v>
      </c>
      <c r="D328" s="42">
        <f>_xll.qlCalendarAdvance(Calendar,$D327,B328,"f",FALSE)</f>
        <v>42745</v>
      </c>
      <c r="E328" s="176">
        <f>_xll.qlInterestRateIndexValueDate(IndexON,D328)</f>
        <v>42745</v>
      </c>
      <c r="F328" s="192">
        <f>IFERROR(_xll.qlIndexFixing(IndexON,D328,TRUE,_xll.ohTrigger(RecalcTrigger,TriggerON)),NA())</f>
        <v>7.2696804730987274E-3</v>
      </c>
      <c r="H328" s="42">
        <f>_xll.qlCalendarAdvance(Calendar,$H327,B328,"f",FALSE)</f>
        <v>42745</v>
      </c>
      <c r="I328" s="176">
        <f>_xll.qlInterestRateIndexValueDate(Index1M,$H328)</f>
        <v>42745</v>
      </c>
      <c r="J328" s="181">
        <f>IFERROR(_xll.qlIndexFixing(Index1M,$H328,TRUE,_xll.ohTrigger(RecalcTrigger,Trigger1M)),NA())</f>
        <v>8.3152621395905651E-3</v>
      </c>
      <c r="K328" s="44">
        <f>IFERROR(_xll.qlIndexFixing(Index3M,H328,TRUE,_xll.ohTrigger(RecalcTrigger,Trigger3M)),NA())</f>
        <v>9.6339410906090255E-3</v>
      </c>
      <c r="L328" s="44">
        <f>IFERROR(_xll.qlIndexFixing(Index6M,$H328,TRUE,_xll.ohTrigger(RecalcTrigger,Trigger6M)),NA())</f>
        <v>1.104644627805999E-2</v>
      </c>
      <c r="M328" s="182">
        <f>IFERROR(_xll.qlIndexFixing(Index1Y,$H328,TRUE,_xll.ohTrigger(RecalcTrigger,Trigger1Y)),NA())</f>
        <v>1.4269164637671805E-2</v>
      </c>
      <c r="N328" s="181">
        <f>IFERROR(_xll.qlIndexFixing(ONIndex1M,I328,TRUE,_xll.ohTrigger(RecalcTrigger,Trigger1M)),NA())</f>
        <v>8.1482849287484171E-3</v>
      </c>
      <c r="O328" s="44">
        <f>IFERROR(_xll.qlIndexFixing(ONIndex3M,I328,TRUE,_xll.ohTrigger(RecalcTrigger,Trigger3M)),NA())</f>
        <v>9.0796318830888012E-3</v>
      </c>
      <c r="P328" s="44">
        <f>IFERROR(_xll.qlIndexFixing(ONIndex6M,I328,TRUE,_xll.ohTrigger(RecalcTrigger,Trigger6M)),NA())</f>
        <v>1.0028220829144674E-2</v>
      </c>
      <c r="Q328" s="182">
        <f>IFERROR(_xll.qlIndexFixing(ONIndex1Y,I328,TRUE,_xll.ohTrigger(RecalcTrigger,Trigger1Y)),NA())</f>
        <v>1.2735797961717088E-2</v>
      </c>
    </row>
    <row r="329" spans="2:17" x14ac:dyDescent="0.2">
      <c r="B329" s="39" t="s">
        <v>17</v>
      </c>
      <c r="D329" s="42">
        <f>_xll.qlCalendarAdvance(Calendar,$D328,B329,"f",FALSE)</f>
        <v>42746</v>
      </c>
      <c r="E329" s="176">
        <f>_xll.qlInterestRateIndexValueDate(IndexON,D329)</f>
        <v>42746</v>
      </c>
      <c r="F329" s="192">
        <f>IFERROR(_xll.qlIndexFixing(IndexON,D329,TRUE,_xll.ohTrigger(RecalcTrigger,TriggerON)),NA())</f>
        <v>7.2792985963021639E-3</v>
      </c>
      <c r="H329" s="42">
        <f>_xll.qlCalendarAdvance(Calendar,$H328,B329,"f",FALSE)</f>
        <v>42746</v>
      </c>
      <c r="I329" s="176">
        <f>_xll.qlInterestRateIndexValueDate(Index1M,$H329)</f>
        <v>42746</v>
      </c>
      <c r="J329" s="181">
        <f>IFERROR(_xll.qlIndexFixing(Index1M,$H329,TRUE,_xll.ohTrigger(RecalcTrigger,Trigger1M)),NA())</f>
        <v>8.3373563945532414E-3</v>
      </c>
      <c r="K329" s="44">
        <f>IFERROR(_xll.qlIndexFixing(Index3M,H329,TRUE,_xll.ohTrigger(RecalcTrigger,Trigger3M)),NA())</f>
        <v>9.6456265463017079E-3</v>
      </c>
      <c r="L329" s="44">
        <f>IFERROR(_xll.qlIndexFixing(Index6M,$H329,TRUE,_xll.ohTrigger(RecalcTrigger,Trigger6M)),NA())</f>
        <v>1.1059666662762259E-2</v>
      </c>
      <c r="M329" s="182">
        <f>IFERROR(_xll.qlIndexFixing(Index1Y,$H329,TRUE,_xll.ohTrigger(RecalcTrigger,Trigger1Y)),NA())</f>
        <v>1.4275894459307548E-2</v>
      </c>
      <c r="N329" s="181">
        <f>IFERROR(_xll.qlIndexFixing(ONIndex1M,I329,TRUE,_xll.ohTrigger(RecalcTrigger,Trigger1M)),NA())</f>
        <v>8.1592251512585534E-3</v>
      </c>
      <c r="O329" s="44">
        <f>IFERROR(_xll.qlIndexFixing(ONIndex3M,I329,TRUE,_xll.ohTrigger(RecalcTrigger,Trigger3M)),NA())</f>
        <v>9.0931608803079822E-3</v>
      </c>
      <c r="P329" s="44">
        <f>IFERROR(_xll.qlIndexFixing(ONIndex6M,I329,TRUE,_xll.ohTrigger(RecalcTrigger,Trigger6M)),NA())</f>
        <v>1.0026558644731232E-2</v>
      </c>
      <c r="Q329" s="182">
        <f>IFERROR(_xll.qlIndexFixing(ONIndex1Y,I329,TRUE,_xll.ohTrigger(RecalcTrigger,Trigger1Y)),NA())</f>
        <v>1.2767753552511696E-2</v>
      </c>
    </row>
    <row r="330" spans="2:17" x14ac:dyDescent="0.2">
      <c r="B330" s="39" t="s">
        <v>17</v>
      </c>
      <c r="D330" s="42">
        <f>_xll.qlCalendarAdvance(Calendar,$D329,B330,"f",FALSE)</f>
        <v>42747</v>
      </c>
      <c r="E330" s="176">
        <f>_xll.qlInterestRateIndexValueDate(IndexON,D330)</f>
        <v>42747</v>
      </c>
      <c r="F330" s="192">
        <f>IFERROR(_xll.qlIndexFixing(IndexON,D330,TRUE,_xll.ohTrigger(RecalcTrigger,TriggerON)),NA())</f>
        <v>7.28895121515305E-3</v>
      </c>
      <c r="H330" s="42">
        <f>_xll.qlCalendarAdvance(Calendar,$H329,B330,"f",FALSE)</f>
        <v>42747</v>
      </c>
      <c r="I330" s="176">
        <f>_xll.qlInterestRateIndexValueDate(Index1M,$H330)</f>
        <v>42747</v>
      </c>
      <c r="J330" s="181">
        <f>IFERROR(_xll.qlIndexFixing(Index1M,$H330,TRUE,_xll.ohTrigger(RecalcTrigger,Trigger1M)),NA())</f>
        <v>8.3427365020291577E-3</v>
      </c>
      <c r="K330" s="44">
        <f>IFERROR(_xll.qlIndexFixing(Index3M,H330,TRUE,_xll.ohTrigger(RecalcTrigger,Trigger3M)),NA())</f>
        <v>9.6572838989605891E-3</v>
      </c>
      <c r="L330" s="44">
        <f>IFERROR(_xll.qlIndexFixing(Index6M,$H330,TRUE,_xll.ohTrigger(RecalcTrigger,Trigger6M)),NA())</f>
        <v>1.1072969905950913E-2</v>
      </c>
      <c r="M330" s="182">
        <f>IFERROR(_xll.qlIndexFixing(Index1Y,$H330,TRUE,_xll.ohTrigger(RecalcTrigger,Trigger1Y)),NA())</f>
        <v>1.4282569787484878E-2</v>
      </c>
      <c r="N330" s="181">
        <f>IFERROR(_xll.qlIndexFixing(ONIndex1M,I330,TRUE,_xll.ohTrigger(RecalcTrigger,Trigger1M)),NA())</f>
        <v>8.1701656060473304E-3</v>
      </c>
      <c r="O330" s="44">
        <f>IFERROR(_xll.qlIndexFixing(ONIndex3M,I330,TRUE,_xll.ohTrigger(RecalcTrigger,Trigger3M)),NA())</f>
        <v>9.1066437794562471E-3</v>
      </c>
      <c r="P330" s="44">
        <f>IFERROR(_xll.qlIndexFixing(ONIndex6M,I330,TRUE,_xll.ohTrigger(RecalcTrigger,Trigger6M)),NA())</f>
        <v>1.0025171046332826E-2</v>
      </c>
      <c r="Q330" s="182">
        <f>IFERROR(_xll.qlIndexFixing(ONIndex1Y,I330,TRUE,_xll.ohTrigger(RecalcTrigger,Trigger1Y)),NA())</f>
        <v>1.2802923709983594E-2</v>
      </c>
    </row>
    <row r="331" spans="2:17" x14ac:dyDescent="0.2">
      <c r="B331" s="39" t="s">
        <v>17</v>
      </c>
      <c r="D331" s="42">
        <f>_xll.qlCalendarAdvance(Calendar,$D330,B331,"f",FALSE)</f>
        <v>42748</v>
      </c>
      <c r="E331" s="176">
        <f>_xll.qlInterestRateIndexValueDate(IndexON,D331)</f>
        <v>42748</v>
      </c>
      <c r="F331" s="192">
        <f>IFERROR(_xll.qlIndexFixing(IndexON,D331,TRUE,_xll.ohTrigger(RecalcTrigger,TriggerON)),NA())</f>
        <v>7.3085177744303129E-3</v>
      </c>
      <c r="H331" s="42">
        <f>_xll.qlCalendarAdvance(Calendar,$H330,B331,"f",FALSE)</f>
        <v>42748</v>
      </c>
      <c r="I331" s="176">
        <f>_xll.qlInterestRateIndexValueDate(Index1M,$H331)</f>
        <v>42748</v>
      </c>
      <c r="J331" s="181">
        <f>IFERROR(_xll.qlIndexFixing(Index1M,$H331,TRUE,_xll.ohTrigger(RecalcTrigger,Trigger1M)),NA())</f>
        <v>8.3481164407575668E-3</v>
      </c>
      <c r="K331" s="44">
        <f>IFERROR(_xll.qlIndexFixing(Index3M,H331,TRUE,_xll.ohTrigger(RecalcTrigger,Trigger3M)),NA())</f>
        <v>9.6689140088487158E-3</v>
      </c>
      <c r="L331" s="44">
        <f>IFERROR(_xll.qlIndexFixing(Index6M,$H331,TRUE,_xll.ohTrigger(RecalcTrigger,Trigger6M)),NA())</f>
        <v>1.1086354150455349E-2</v>
      </c>
      <c r="M331" s="182">
        <f>IFERROR(_xll.qlIndexFixing(Index1Y,$H331,TRUE,_xll.ohTrigger(RecalcTrigger,Trigger1Y)),NA())</f>
        <v>1.4295334999918348E-2</v>
      </c>
      <c r="N331" s="181">
        <f>IFERROR(_xll.qlIndexFixing(ONIndex1M,I331,TRUE,_xll.ohTrigger(RecalcTrigger,Trigger1M)),NA())</f>
        <v>8.1922311533977332E-3</v>
      </c>
      <c r="O331" s="44">
        <f>IFERROR(_xll.qlIndexFixing(ONIndex3M,I331,TRUE,_xll.ohTrigger(RecalcTrigger,Trigger3M)),NA())</f>
        <v>9.1336844674609168E-3</v>
      </c>
      <c r="P331" s="44">
        <f>IFERROR(_xll.qlIndexFixing(ONIndex6M,I331,TRUE,_xll.ohTrigger(RecalcTrigger,Trigger6M)),NA())</f>
        <v>1.0023586390143226E-2</v>
      </c>
      <c r="Q331" s="182">
        <f>IFERROR(_xll.qlIndexFixing(ONIndex1Y,I331,TRUE,_xll.ohTrigger(RecalcTrigger,Trigger1Y)),NA())</f>
        <v>1.2884434041793662E-2</v>
      </c>
    </row>
    <row r="332" spans="2:17" x14ac:dyDescent="0.2">
      <c r="B332" s="39" t="s">
        <v>17</v>
      </c>
      <c r="D332" s="42">
        <f>_xll.qlCalendarAdvance(Calendar,$D331,B332,"f",FALSE)</f>
        <v>42751</v>
      </c>
      <c r="E332" s="176">
        <f>_xll.qlInterestRateIndexValueDate(IndexON,D332)</f>
        <v>42751</v>
      </c>
      <c r="F332" s="192">
        <f>IFERROR(_xll.qlIndexFixing(IndexON,D332,TRUE,_xll.ohTrigger(RecalcTrigger,TriggerON)),NA())</f>
        <v>7.3279066474363219E-3</v>
      </c>
      <c r="H332" s="42">
        <f>_xll.qlCalendarAdvance(Calendar,$H331,B332,"f",FALSE)</f>
        <v>42751</v>
      </c>
      <c r="I332" s="176">
        <f>_xll.qlInterestRateIndexValueDate(Index1M,$H332)</f>
        <v>42751</v>
      </c>
      <c r="J332" s="181">
        <f>IFERROR(_xll.qlIndexFixing(Index1M,$H332,TRUE,_xll.ohTrigger(RecalcTrigger,Trigger1M)),NA())</f>
        <v>8.3809729227858672E-3</v>
      </c>
      <c r="K332" s="44">
        <f>IFERROR(_xll.qlIndexFixing(Index3M,H332,TRUE,_xll.ohTrigger(RecalcTrigger,Trigger3M)),NA())</f>
        <v>9.7149937464098123E-3</v>
      </c>
      <c r="L332" s="44">
        <f>IFERROR(_xll.qlIndexFixing(Index6M,$H332,TRUE,_xll.ohTrigger(RecalcTrigger,Trigger6M)),NA())</f>
        <v>1.1134823730727475E-2</v>
      </c>
      <c r="M332" s="182">
        <f>IFERROR(_xll.qlIndexFixing(Index1Y,$H332,TRUE,_xll.ohTrigger(RecalcTrigger,Trigger1Y)),NA())</f>
        <v>1.4308546661087496E-2</v>
      </c>
      <c r="N332" s="181">
        <f>IFERROR(_xll.qlIndexFixing(ONIndex1M,I332,TRUE,_xll.ohTrigger(RecalcTrigger,Trigger1M)),NA())</f>
        <v>8.2139297484751239E-3</v>
      </c>
      <c r="O332" s="44">
        <f>IFERROR(_xll.qlIndexFixing(ONIndex3M,I332,TRUE,_xll.ohTrigger(RecalcTrigger,Trigger3M)),NA())</f>
        <v>9.1601143957453779E-3</v>
      </c>
      <c r="P332" s="44">
        <f>IFERROR(_xll.qlIndexFixing(ONIndex6M,I332,TRUE,_xll.ohTrigger(RecalcTrigger,Trigger6M)),NA())</f>
        <v>1.0022366512727476E-2</v>
      </c>
      <c r="Q332" s="182">
        <f>IFERROR(_xll.qlIndexFixing(ONIndex1Y,I332,TRUE,_xll.ohTrigger(RecalcTrigger,Trigger1Y)),NA())</f>
        <v>1.2975750026662514E-2</v>
      </c>
    </row>
    <row r="333" spans="2:17" x14ac:dyDescent="0.2">
      <c r="B333" s="39" t="s">
        <v>17</v>
      </c>
      <c r="D333" s="42">
        <f>_xll.qlCalendarAdvance(Calendar,$D332,B333,"f",FALSE)</f>
        <v>42752</v>
      </c>
      <c r="E333" s="176">
        <f>_xll.qlInterestRateIndexValueDate(IndexON,D333)</f>
        <v>42752</v>
      </c>
      <c r="F333" s="192">
        <f>IFERROR(_xll.qlIndexFixing(IndexON,D333,TRUE,_xll.ohTrigger(RecalcTrigger,TriggerON)),NA())</f>
        <v>7.3377317447675949E-3</v>
      </c>
      <c r="H333" s="42">
        <f>_xll.qlCalendarAdvance(Calendar,$H332,B333,"f",FALSE)</f>
        <v>42752</v>
      </c>
      <c r="I333" s="176">
        <f>_xll.qlInterestRateIndexValueDate(Index1M,$H333)</f>
        <v>42752</v>
      </c>
      <c r="J333" s="181">
        <f>IFERROR(_xll.qlIndexFixing(Index1M,$H333,TRUE,_xll.ohTrigger(RecalcTrigger,Trigger1M)),NA())</f>
        <v>8.3919255681012966E-3</v>
      </c>
      <c r="K333" s="44">
        <f>IFERROR(_xll.qlIndexFixing(Index3M,H333,TRUE,_xll.ohTrigger(RecalcTrigger,Trigger3M)),NA())</f>
        <v>9.720847365324926E-3</v>
      </c>
      <c r="L333" s="44">
        <f>IFERROR(_xll.qlIndexFixing(Index6M,$H333,TRUE,_xll.ohTrigger(RecalcTrigger,Trigger6M)),NA())</f>
        <v>1.1140663996852361E-2</v>
      </c>
      <c r="M333" s="182">
        <f>IFERROR(_xll.qlIndexFixing(Index1Y,$H333,TRUE,_xll.ohTrigger(RecalcTrigger,Trigger1Y)),NA())</f>
        <v>1.4314814891696281E-2</v>
      </c>
      <c r="N333" s="181">
        <f>IFERROR(_xll.qlIndexFixing(ONIndex1M,I333,TRUE,_xll.ohTrigger(RecalcTrigger,Trigger1M)),NA())</f>
        <v>8.2248713648191973E-3</v>
      </c>
      <c r="O333" s="44">
        <f>IFERROR(_xll.qlIndexFixing(ONIndex3M,I333,TRUE,_xll.ohTrigger(RecalcTrigger,Trigger3M)),NA())</f>
        <v>9.1733668047011552E-3</v>
      </c>
      <c r="P333" s="44">
        <f>IFERROR(_xll.qlIndexFixing(ONIndex6M,I333,TRUE,_xll.ohTrigger(RecalcTrigger,Trigger6M)),NA())</f>
        <v>1.0022351844323207E-2</v>
      </c>
      <c r="Q333" s="182">
        <f>IFERROR(_xll.qlIndexFixing(ONIndex1Y,I333,TRUE,_xll.ohTrigger(RecalcTrigger,Trigger1Y)),NA())</f>
        <v>1.3026993033243839E-2</v>
      </c>
    </row>
    <row r="334" spans="2:17" x14ac:dyDescent="0.2">
      <c r="B334" s="39" t="s">
        <v>17</v>
      </c>
      <c r="D334" s="42">
        <f>_xll.qlCalendarAdvance(Calendar,$D333,B334,"f",FALSE)</f>
        <v>42753</v>
      </c>
      <c r="E334" s="176">
        <f>_xll.qlInterestRateIndexValueDate(IndexON,D334)</f>
        <v>42753</v>
      </c>
      <c r="F334" s="192">
        <f>IFERROR(_xll.qlIndexFixing(IndexON,D334,TRUE,_xll.ohTrigger(RecalcTrigger,TriggerON)),NA())</f>
        <v>7.3475913378273638E-3</v>
      </c>
      <c r="H334" s="42">
        <f>_xll.qlCalendarAdvance(Calendar,$H333,B334,"f",FALSE)</f>
        <v>42753</v>
      </c>
      <c r="I334" s="176">
        <f>_xll.qlInterestRateIndexValueDate(Index1M,$H334)</f>
        <v>42753</v>
      </c>
      <c r="J334" s="181">
        <f>IFERROR(_xll.qlIndexFixing(Index1M,$H334,TRUE,_xll.ohTrigger(RecalcTrigger,Trigger1M)),NA())</f>
        <v>8.4140267328455896E-3</v>
      </c>
      <c r="K334" s="44">
        <f>IFERROR(_xll.qlIndexFixing(Index3M,H334,TRUE,_xll.ohTrigger(RecalcTrigger,Trigger3M)),NA())</f>
        <v>9.7266860266136158E-3</v>
      </c>
      <c r="L334" s="44">
        <f>IFERROR(_xll.qlIndexFixing(Index6M,$H334,TRUE,_xll.ohTrigger(RecalcTrigger,Trigger6M)),NA())</f>
        <v>1.115442538899402E-2</v>
      </c>
      <c r="M334" s="182">
        <f>IFERROR(_xll.qlIndexFixing(Index1Y,$H334,TRUE,_xll.ohTrigger(RecalcTrigger,Trigger1Y)),NA())</f>
        <v>1.4320974775268613E-2</v>
      </c>
      <c r="N334" s="181">
        <f>IFERROR(_xll.qlIndexFixing(ONIndex1M,I334,TRUE,_xll.ohTrigger(RecalcTrigger,Trigger1M)),NA())</f>
        <v>8.2358132135229578E-3</v>
      </c>
      <c r="O334" s="44">
        <f>IFERROR(_xll.qlIndexFixing(ONIndex3M,I334,TRUE,_xll.ohTrigger(RecalcTrigger,Trigger3M)),NA())</f>
        <v>9.1865731155860164E-3</v>
      </c>
      <c r="P334" s="44">
        <f>IFERROR(_xll.qlIndexFixing(ONIndex6M,I334,TRUE,_xll.ohTrigger(RecalcTrigger,Trigger6M)),NA())</f>
        <v>1.0022611761771882E-2</v>
      </c>
      <c r="Q334" s="182">
        <f>IFERROR(_xll.qlIndexFixing(ONIndex1Y,I334,TRUE,_xll.ohTrigger(RecalcTrigger,Trigger1Y)),NA())</f>
        <v>1.3081450613391388E-2</v>
      </c>
    </row>
    <row r="335" spans="2:17" x14ac:dyDescent="0.2">
      <c r="B335" s="39" t="s">
        <v>17</v>
      </c>
      <c r="D335" s="42">
        <f>_xll.qlCalendarAdvance(Calendar,$D334,B335,"f",FALSE)</f>
        <v>42754</v>
      </c>
      <c r="E335" s="176">
        <f>_xll.qlInterestRateIndexValueDate(IndexON,D335)</f>
        <v>42754</v>
      </c>
      <c r="F335" s="192">
        <f>IFERROR(_xll.qlIndexFixing(IndexON,D335,TRUE,_xll.ohTrigger(RecalcTrigger,TriggerON)),NA())</f>
        <v>7.3574854265345824E-3</v>
      </c>
      <c r="H335" s="42">
        <f>_xll.qlCalendarAdvance(Calendar,$H334,B335,"f",FALSE)</f>
        <v>42754</v>
      </c>
      <c r="I335" s="176">
        <f>_xll.qlInterestRateIndexValueDate(Index1M,$H335)</f>
        <v>42754</v>
      </c>
      <c r="J335" s="181">
        <f>IFERROR(_xll.qlIndexFixing(Index1M,$H335,TRUE,_xll.ohTrigger(RecalcTrigger,Trigger1M)),NA())</f>
        <v>8.4194059309300462E-3</v>
      </c>
      <c r="K335" s="44">
        <f>IFERROR(_xll.qlIndexFixing(Index3M,H335,TRUE,_xll.ohTrigger(RecalcTrigger,Trigger3M)),NA())</f>
        <v>9.7381707459531907E-3</v>
      </c>
      <c r="L335" s="44">
        <f>IFERROR(_xll.qlIndexFixing(Index6M,$H335,TRUE,_xll.ohTrigger(RecalcTrigger,Trigger6M)),NA())</f>
        <v>1.1168256638585165E-2</v>
      </c>
      <c r="M335" s="182">
        <f>IFERROR(_xll.qlIndexFixing(Index1Y,$H335,TRUE,_xll.ohTrigger(RecalcTrigger,Trigger1Y)),NA())</f>
        <v>1.4327017335511227E-2</v>
      </c>
      <c r="N335" s="181">
        <f>IFERROR(_xll.qlIndexFixing(ONIndex1M,I335,TRUE,_xll.ohTrigger(RecalcTrigger,Trigger1M)),NA())</f>
        <v>8.246755294505359E-3</v>
      </c>
      <c r="O335" s="44">
        <f>IFERROR(_xll.qlIndexFixing(ONIndex3M,I335,TRUE,_xll.ohTrigger(RecalcTrigger,Trigger3M)),NA())</f>
        <v>9.1997333284810079E-3</v>
      </c>
      <c r="P335" s="44">
        <f>IFERROR(_xll.qlIndexFixing(ONIndex6M,I335,TRUE,_xll.ohTrigger(RecalcTrigger,Trigger6M)),NA())</f>
        <v>1.0023146265397687E-2</v>
      </c>
      <c r="Q335" s="182">
        <f>IFERROR(_xll.qlIndexFixing(ONIndex1Y,I335,TRUE,_xll.ohTrigger(RecalcTrigger,Trigger1Y)),NA())</f>
        <v>1.3139122768482947E-2</v>
      </c>
    </row>
    <row r="336" spans="2:17" x14ac:dyDescent="0.2">
      <c r="B336" s="39" t="s">
        <v>17</v>
      </c>
      <c r="D336" s="42">
        <f>_xll.qlCalendarAdvance(Calendar,$D335,B336,"f",FALSE)</f>
        <v>42755</v>
      </c>
      <c r="E336" s="176">
        <f>_xll.qlInterestRateIndexValueDate(IndexON,D336)</f>
        <v>42755</v>
      </c>
      <c r="F336" s="192">
        <f>IFERROR(_xll.qlIndexFixing(IndexON,D336,TRUE,_xll.ohTrigger(RecalcTrigger,TriggerON)),NA())</f>
        <v>7.3775377025212903E-3</v>
      </c>
      <c r="H336" s="42">
        <f>_xll.qlCalendarAdvance(Calendar,$H335,B336,"f",FALSE)</f>
        <v>42755</v>
      </c>
      <c r="I336" s="176">
        <f>_xll.qlInterestRateIndexValueDate(Index1M,$H336)</f>
        <v>42755</v>
      </c>
      <c r="J336" s="181">
        <f>IFERROR(_xll.qlIndexFixing(Index1M,$H336,TRUE,_xll.ohTrigger(RecalcTrigger,Trigger1M)),NA())</f>
        <v>8.4247849579681885E-3</v>
      </c>
      <c r="K336" s="44">
        <f>IFERROR(_xll.qlIndexFixing(Index3M,H336,TRUE,_xll.ohTrigger(RecalcTrigger,Trigger3M)),NA())</f>
        <v>9.7496342446433942E-3</v>
      </c>
      <c r="L336" s="44">
        <f>IFERROR(_xll.qlIndexFixing(Index6M,$H336,TRUE,_xll.ohTrigger(RecalcTrigger,Trigger6M)),NA())</f>
        <v>1.1182155888165492E-2</v>
      </c>
      <c r="M336" s="182">
        <f>IFERROR(_xll.qlIndexFixing(Index1Y,$H336,TRUE,_xll.ohTrigger(RecalcTrigger,Trigger1Y)),NA())</f>
        <v>1.4339325465798724E-2</v>
      </c>
      <c r="N336" s="181">
        <f>IFERROR(_xll.qlIndexFixing(ONIndex1M,I336,TRUE,_xll.ohTrigger(RecalcTrigger,Trigger1M)),NA())</f>
        <v>8.2688275483274367E-3</v>
      </c>
      <c r="O336" s="44">
        <f>IFERROR(_xll.qlIndexFixing(ONIndex3M,I336,TRUE,_xll.ohTrigger(RecalcTrigger,Trigger3M)),NA())</f>
        <v>9.2261332935232136E-3</v>
      </c>
      <c r="P336" s="44">
        <f>IFERROR(_xll.qlIndexFixing(ONIndex6M,I336,TRUE,_xll.ohTrigger(RecalcTrigger,Trigger6M)),NA())</f>
        <v>1.0025405912997462E-2</v>
      </c>
      <c r="Q336" s="182">
        <f>IFERROR(_xll.qlIndexFixing(ONIndex1Y,I336,TRUE,_xll.ohTrigger(RecalcTrigger,Trigger1Y)),NA())</f>
        <v>1.3265664434306917E-2</v>
      </c>
    </row>
    <row r="337" spans="2:17" x14ac:dyDescent="0.2">
      <c r="B337" s="39" t="s">
        <v>17</v>
      </c>
      <c r="D337" s="42">
        <f>_xll.qlCalendarAdvance(Calendar,$D336,B337,"f",FALSE)</f>
        <v>42758</v>
      </c>
      <c r="E337" s="176">
        <f>_xll.qlInterestRateIndexValueDate(IndexON,D337)</f>
        <v>42758</v>
      </c>
      <c r="F337" s="192">
        <f>IFERROR(_xll.qlIndexFixing(IndexON,D337,TRUE,_xll.ohTrigger(RecalcTrigger,TriggerON)),NA())</f>
        <v>7.3974067384863229E-3</v>
      </c>
      <c r="H337" s="42">
        <f>_xll.qlCalendarAdvance(Calendar,$H336,B337,"f",FALSE)</f>
        <v>42758</v>
      </c>
      <c r="I337" s="176">
        <f>_xll.qlInterestRateIndexValueDate(Index1M,$H337)</f>
        <v>42758</v>
      </c>
      <c r="J337" s="181">
        <f>IFERROR(_xll.qlIndexFixing(Index1M,$H337,TRUE,_xll.ohTrigger(RecalcTrigger,Trigger1M)),NA())</f>
        <v>8.4576465287382104E-3</v>
      </c>
      <c r="K337" s="44">
        <f>IFERROR(_xll.qlIndexFixing(Index3M,H337,TRUE,_xll.ohTrigger(RecalcTrigger,Trigger3M)),NA())</f>
        <v>9.7895675904714832E-3</v>
      </c>
      <c r="L337" s="44">
        <f>IFERROR(_xll.qlIndexFixing(Index6M,$H337,TRUE,_xll.ohTrigger(RecalcTrigger,Trigger6M)),NA())</f>
        <v>1.1232052443036494E-2</v>
      </c>
      <c r="M337" s="182">
        <f>IFERROR(_xll.qlIndexFixing(Index1Y,$H337,TRUE,_xll.ohTrigger(RecalcTrigger,Trigger1Y)),NA())</f>
        <v>1.4349834811422157E-2</v>
      </c>
      <c r="N337" s="181">
        <f>IFERROR(_xll.qlIndexFixing(ONIndex1M,I337,TRUE,_xll.ohTrigger(RecalcTrigger,Trigger1M)),NA())</f>
        <v>8.2905259414645105E-3</v>
      </c>
      <c r="O337" s="44">
        <f>IFERROR(_xll.qlIndexFixing(ONIndex3M,I337,TRUE,_xll.ohTrigger(RecalcTrigger,Trigger3M)),NA())</f>
        <v>9.2519131989465819E-3</v>
      </c>
      <c r="P337" s="44">
        <f>IFERROR(_xll.qlIndexFixing(ONIndex6M,I337,TRUE,_xll.ohTrigger(RecalcTrigger,Trigger6M)),NA())</f>
        <v>1.0028030139564992E-2</v>
      </c>
      <c r="Q337" s="182">
        <f>IFERROR(_xll.qlIndexFixing(ONIndex1Y,I337,TRUE,_xll.ohTrigger(RecalcTrigger,Trigger1Y)),NA())</f>
        <v>1.3401957170383616E-2</v>
      </c>
    </row>
    <row r="338" spans="2:17" x14ac:dyDescent="0.2">
      <c r="B338" s="39" t="s">
        <v>17</v>
      </c>
      <c r="D338" s="42">
        <f>_xll.qlCalendarAdvance(Calendar,$D337,B338,"f",FALSE)</f>
        <v>42759</v>
      </c>
      <c r="E338" s="176">
        <f>_xll.qlInterestRateIndexValueDate(IndexON,D338)</f>
        <v>42759</v>
      </c>
      <c r="F338" s="192">
        <f>IFERROR(_xll.qlIndexFixing(IndexON,D338,TRUE,_xll.ohTrigger(RecalcTrigger,TriggerON)),NA())</f>
        <v>7.4074733058360209E-3</v>
      </c>
      <c r="H338" s="42">
        <f>_xll.qlCalendarAdvance(Calendar,$H337,B338,"f",FALSE)</f>
        <v>42759</v>
      </c>
      <c r="I338" s="176">
        <f>_xll.qlInterestRateIndexValueDate(Index1M,$H338)</f>
        <v>42759</v>
      </c>
      <c r="J338" s="181">
        <f>IFERROR(_xll.qlIndexFixing(Index1M,$H338,TRUE,_xll.ohTrigger(RecalcTrigger,Trigger1M)),NA())</f>
        <v>8.4686008703078533E-3</v>
      </c>
      <c r="K338" s="44">
        <f>IFERROR(_xll.qlIndexFixing(Index3M,H338,TRUE,_xll.ohTrigger(RecalcTrigger,Trigger3M)),NA())</f>
        <v>9.7952932399282891E-3</v>
      </c>
      <c r="L338" s="44">
        <f>IFERROR(_xll.qlIndexFixing(Index6M,$H338,TRUE,_xll.ohTrigger(RecalcTrigger,Trigger6M)),NA())</f>
        <v>1.1238395735657247E-2</v>
      </c>
      <c r="M338" s="182">
        <f>IFERROR(_xll.qlIndexFixing(Index1Y,$H338,TRUE,_xll.ohTrigger(RecalcTrigger,Trigger1Y)),NA())</f>
        <v>1.4355156104882028E-2</v>
      </c>
      <c r="N338" s="181">
        <f>IFERROR(_xll.qlIndexFixing(ONIndex1M,I338,TRUE,_xll.ohTrigger(RecalcTrigger,Trigger1M)),NA())</f>
        <v>8.3014691840832544E-3</v>
      </c>
      <c r="O338" s="44">
        <f>IFERROR(_xll.qlIndexFixing(ONIndex3M,I338,TRUE,_xll.ohTrigger(RecalcTrigger,Trigger3M)),NA())</f>
        <v>9.2648429214059469E-3</v>
      </c>
      <c r="P338" s="44">
        <f>IFERROR(_xll.qlIndexFixing(ONIndex6M,I338,TRUE,_xll.ohTrigger(RecalcTrigger,Trigger6M)),NA())</f>
        <v>1.002993757302284E-2</v>
      </c>
      <c r="Q338" s="182">
        <f>IFERROR(_xll.qlIndexFixing(ONIndex1Y,I338,TRUE,_xll.ohTrigger(RecalcTrigger,Trigger1Y)),NA())</f>
        <v>1.3475702224914343E-2</v>
      </c>
    </row>
    <row r="339" spans="2:17" x14ac:dyDescent="0.2">
      <c r="B339" s="39" t="s">
        <v>17</v>
      </c>
      <c r="D339" s="42">
        <f>_xll.qlCalendarAdvance(Calendar,$D338,B339,"f",FALSE)</f>
        <v>42760</v>
      </c>
      <c r="E339" s="176">
        <f>_xll.qlInterestRateIndexValueDate(IndexON,D339)</f>
        <v>42760</v>
      </c>
      <c r="F339" s="192">
        <f>IFERROR(_xll.qlIndexFixing(IndexON,D339,TRUE,_xll.ohTrigger(RecalcTrigger,TriggerON)),NA())</f>
        <v>7.4175743688331686E-3</v>
      </c>
      <c r="H339" s="42">
        <f>_xll.qlCalendarAdvance(Calendar,$H338,B339,"f",FALSE)</f>
        <v>42760</v>
      </c>
      <c r="I339" s="176">
        <f>_xll.qlInterestRateIndexValueDate(Index1M,$H339)</f>
        <v>42760</v>
      </c>
      <c r="J339" s="181">
        <f>IFERROR(_xll.qlIndexFixing(Index1M,$H339,TRUE,_xll.ohTrigger(RecalcTrigger,Trigger1M)),NA())</f>
        <v>8.4907089776396806E-3</v>
      </c>
      <c r="K339" s="44">
        <f>IFERROR(_xll.qlIndexFixing(Index3M,H339,TRUE,_xll.ohTrigger(RecalcTrigger,Trigger3M)),NA())</f>
        <v>9.8066635407230152E-3</v>
      </c>
      <c r="L339" s="44">
        <f>IFERROR(_xll.qlIndexFixing(Index6M,$H339,TRUE,_xll.ohTrigger(RecalcTrigger,Trigger6M)),NA())</f>
        <v>1.1252607121742149E-2</v>
      </c>
      <c r="M339" s="182">
        <f>IFERROR(_xll.qlIndexFixing(Index1Y,$H339,TRUE,_xll.ohTrigger(RecalcTrigger,Trigger1Y)),NA())</f>
        <v>1.4360306213980101E-2</v>
      </c>
      <c r="N339" s="181">
        <f>IFERROR(_xll.qlIndexFixing(ONIndex1M,I339,TRUE,_xll.ohTrigger(RecalcTrigger,Trigger1M)),NA())</f>
        <v>8.3124126588185465E-3</v>
      </c>
      <c r="O339" s="44">
        <f>IFERROR(_xll.qlIndexFixing(ONIndex3M,I339,TRUE,_xll.ohTrigger(RecalcTrigger,Trigger3M)),NA())</f>
        <v>9.2777265457133495E-3</v>
      </c>
      <c r="P339" s="44">
        <f>IFERROR(_xll.qlIndexFixing(ONIndex6M,I339,TRUE,_xll.ohTrigger(RecalcTrigger,Trigger6M)),NA())</f>
        <v>1.0032119592576771E-2</v>
      </c>
      <c r="Q339" s="182">
        <f>IFERROR(_xll.qlIndexFixing(ONIndex1Y,I339,TRUE,_xll.ohTrigger(RecalcTrigger,Trigger1Y)),NA())</f>
        <v>1.3552661864925097E-2</v>
      </c>
    </row>
    <row r="340" spans="2:17" x14ac:dyDescent="0.2">
      <c r="B340" s="39" t="s">
        <v>17</v>
      </c>
      <c r="D340" s="42">
        <f>_xll.qlCalendarAdvance(Calendar,$D339,B340,"f",FALSE)</f>
        <v>42761</v>
      </c>
      <c r="E340" s="176">
        <f>_xll.qlInterestRateIndexValueDate(IndexON,D340)</f>
        <v>42761</v>
      </c>
      <c r="F340" s="192">
        <f>IFERROR(_xll.qlIndexFixing(IndexON,D340,TRUE,_xll.ohTrigger(RecalcTrigger,TriggerON)),NA())</f>
        <v>7.4277099274777658E-3</v>
      </c>
      <c r="H340" s="42">
        <f>_xll.qlCalendarAdvance(Calendar,$H339,B340,"f",FALSE)</f>
        <v>42761</v>
      </c>
      <c r="I340" s="176">
        <f>_xll.qlInterestRateIndexValueDate(Index1M,$H340)</f>
        <v>42761</v>
      </c>
      <c r="J340" s="181">
        <f>IFERROR(_xll.qlIndexFixing(Index1M,$H340,TRUE,_xll.ohTrigger(RecalcTrigger,Trigger1M)),NA())</f>
        <v>8.496087249976296E-3</v>
      </c>
      <c r="K340" s="44">
        <f>IFERROR(_xll.qlIndexFixing(Index3M,H340,TRUE,_xll.ohTrigger(RecalcTrigger,Trigger3M)),NA())</f>
        <v>9.8180177830788067E-3</v>
      </c>
      <c r="L340" s="44">
        <f>IFERROR(_xll.qlIndexFixing(Index6M,$H340,TRUE,_xll.ohTrigger(RecalcTrigger,Trigger6M)),NA())</f>
        <v>1.1266875362118111E-2</v>
      </c>
      <c r="M340" s="182">
        <f>IFERROR(_xll.qlIndexFixing(Index1Y,$H340,TRUE,_xll.ohTrigger(RecalcTrigger,Trigger1Y)),NA())</f>
        <v>1.4365276161451446E-2</v>
      </c>
      <c r="N340" s="181">
        <f>IFERROR(_xll.qlIndexFixing(ONIndex1M,I340,TRUE,_xll.ohTrigger(RecalcTrigger,Trigger1M)),NA())</f>
        <v>8.323356365994572E-3</v>
      </c>
      <c r="O340" s="44">
        <f>IFERROR(_xll.qlIndexFixing(ONIndex3M,I340,TRUE,_xll.ohTrigger(RecalcTrigger,Trigger3M)),NA())</f>
        <v>9.2905640718687899E-3</v>
      </c>
      <c r="P340" s="44">
        <f>IFERROR(_xll.qlIndexFixing(ONIndex6M,I340,TRUE,_xll.ohTrigger(RecalcTrigger,Trigger6M)),NA())</f>
        <v>1.0034576198145739E-2</v>
      </c>
      <c r="Q340" s="182">
        <f>IFERROR(_xll.qlIndexFixing(ONIndex1Y,I340,TRUE,_xll.ohTrigger(RecalcTrigger,Trigger1Y)),NA())</f>
        <v>1.3632836092279943E-2</v>
      </c>
    </row>
    <row r="341" spans="2:17" x14ac:dyDescent="0.2">
      <c r="B341" s="39" t="s">
        <v>17</v>
      </c>
      <c r="D341" s="42">
        <f>_xll.qlCalendarAdvance(Calendar,$D340,B341,"f",FALSE)</f>
        <v>42762</v>
      </c>
      <c r="E341" s="176">
        <f>_xll.qlInterestRateIndexValueDate(IndexON,D341)</f>
        <v>42762</v>
      </c>
      <c r="F341" s="192">
        <f>IFERROR(_xll.qlIndexFixing(IndexON,D341,TRUE,_xll.ohTrigger(RecalcTrigger,TriggerON)),NA())</f>
        <v>7.4482480156194235E-3</v>
      </c>
      <c r="H341" s="42">
        <f>_xll.qlCalendarAdvance(Calendar,$H340,B341,"f",FALSE)</f>
        <v>42762</v>
      </c>
      <c r="I341" s="176">
        <f>_xll.qlInterestRateIndexValueDate(Index1M,$H341)</f>
        <v>42762</v>
      </c>
      <c r="J341" s="181">
        <f>IFERROR(_xll.qlIndexFixing(Index1M,$H341,TRUE,_xll.ohTrigger(RecalcTrigger,Trigger1M)),NA())</f>
        <v>8.5014653489739848E-3</v>
      </c>
      <c r="K341" s="44">
        <f>IFERROR(_xll.qlIndexFixing(Index3M,H341,TRUE,_xll.ohTrigger(RecalcTrigger,Trigger3M)),NA())</f>
        <v>9.8293568273991865E-3</v>
      </c>
      <c r="L341" s="44">
        <f>IFERROR(_xll.qlIndexFixing(Index6M,$H341,TRUE,_xll.ohTrigger(RecalcTrigger,Trigger6M)),NA())</f>
        <v>1.1281198599005567E-2</v>
      </c>
      <c r="M341" s="182">
        <f>IFERROR(_xll.qlIndexFixing(Index1Y,$H341,TRUE,_xll.ohTrigger(RecalcTrigger,Trigger1Y)),NA())</f>
        <v>1.4376718927184083E-2</v>
      </c>
      <c r="N341" s="181">
        <f>IFERROR(_xll.qlIndexFixing(ONIndex1M,I341,TRUE,_xll.ohTrigger(RecalcTrigger,Trigger1M)),NA())</f>
        <v>8.3454353589499757E-3</v>
      </c>
      <c r="O341" s="44">
        <f>IFERROR(_xll.qlIndexFixing(ONIndex3M,I341,TRUE,_xll.ohTrigger(RecalcTrigger,Trigger3M)),NA())</f>
        <v>9.3163232451942708E-3</v>
      </c>
      <c r="P341" s="44">
        <f>IFERROR(_xll.qlIndexFixing(ONIndex6M,I341,TRUE,_xll.ohTrigger(RecalcTrigger,Trigger6M)),NA())</f>
        <v>1.0040680889541466E-2</v>
      </c>
      <c r="Q341" s="182">
        <f>IFERROR(_xll.qlIndexFixing(ONIndex1Y,I341,TRUE,_xll.ohTrigger(RecalcTrigger,Trigger1Y)),NA())</f>
        <v>1.3804421897024948E-2</v>
      </c>
    </row>
    <row r="342" spans="2:17" x14ac:dyDescent="0.2">
      <c r="B342" s="39" t="s">
        <v>17</v>
      </c>
      <c r="D342" s="42">
        <f>_xll.qlCalendarAdvance(Calendar,$D341,B342,"f",FALSE)</f>
        <v>42765</v>
      </c>
      <c r="E342" s="176">
        <f>_xll.qlInterestRateIndexValueDate(IndexON,D342)</f>
        <v>42765</v>
      </c>
      <c r="F342" s="192">
        <f>IFERROR(_xll.qlIndexFixing(IndexON,D342,TRUE,_xll.ohTrigger(RecalcTrigger,TriggerON)),NA())</f>
        <v>7.4685971197463452E-3</v>
      </c>
      <c r="H342" s="42">
        <f>_xll.qlCalendarAdvance(Calendar,$H341,B342,"f",FALSE)</f>
        <v>42765</v>
      </c>
      <c r="I342" s="176">
        <f>_xll.qlInterestRateIndexValueDate(Index1M,$H342)</f>
        <v>42765</v>
      </c>
      <c r="J342" s="181">
        <f>IFERROR(_xll.qlIndexFixing(Index1M,$H342,TRUE,_xll.ohTrigger(RecalcTrigger,Trigger1M)),NA())</f>
        <v>8.523176068048045E-3</v>
      </c>
      <c r="K342" s="44">
        <f>IFERROR(_xll.qlIndexFixing(Index3M,H342,TRUE,_xll.ohTrigger(RecalcTrigger,Trigger3M)),NA())</f>
        <v>9.8519535445097794E-3</v>
      </c>
      <c r="L342" s="44">
        <f>IFERROR(_xll.qlIndexFixing(Index6M,$H342,TRUE,_xll.ohTrigger(RecalcTrigger,Trigger6M)),NA())</f>
        <v>1.1332216652599208E-2</v>
      </c>
      <c r="M342" s="182">
        <f>IFERROR(_xll.qlIndexFixing(Index1Y,$H342,TRUE,_xll.ohTrigger(RecalcTrigger,Trigger1Y)),NA())</f>
        <v>1.438317478721296E-2</v>
      </c>
      <c r="N342" s="181">
        <f>IFERROR(_xll.qlIndexFixing(ONIndex1M,I342,TRUE,_xll.ohTrigger(RecalcTrigger,Trigger1M)),NA())</f>
        <v>8.3671335175661277E-3</v>
      </c>
      <c r="O342" s="44">
        <f>IFERROR(_xll.qlIndexFixing(ONIndex3M,I342,TRUE,_xll.ohTrigger(RecalcTrigger,Trigger3M)),NA())</f>
        <v>9.3414531957003444E-3</v>
      </c>
      <c r="P342" s="44">
        <f>IFERROR(_xll.qlIndexFixing(ONIndex6M,I342,TRUE,_xll.ohTrigger(RecalcTrigger,Trigger6M)),NA())</f>
        <v>1.0047148480571977E-2</v>
      </c>
      <c r="Q342" s="182">
        <f>IFERROR(_xll.qlIndexFixing(ONIndex1Y,I342,TRUE,_xll.ohTrigger(RecalcTrigger,Trigger1Y)),NA())</f>
        <v>1.3983918628212022E-2</v>
      </c>
    </row>
    <row r="343" spans="2:17" x14ac:dyDescent="0.2">
      <c r="B343" s="39" t="s">
        <v>17</v>
      </c>
      <c r="D343" s="42">
        <f>_xll.qlCalendarAdvance(Calendar,$D342,B343,"f",FALSE)</f>
        <v>42766</v>
      </c>
      <c r="E343" s="176">
        <f>_xll.qlInterestRateIndexValueDate(IndexON,D343)</f>
        <v>42766</v>
      </c>
      <c r="F343" s="192">
        <f>IFERROR(_xll.qlIndexFixing(IndexON,D343,TRUE,_xll.ohTrigger(RecalcTrigger,TriggerON)),NA())</f>
        <v>7.4789051571144682E-3</v>
      </c>
      <c r="H343" s="42">
        <f>_xll.qlCalendarAdvance(Calendar,$H342,B343,"f",FALSE)</f>
        <v>42766</v>
      </c>
      <c r="I343" s="176">
        <f>_xll.qlInterestRateIndexValueDate(Index1M,$H343)</f>
        <v>42766</v>
      </c>
      <c r="J343" s="181">
        <f>IFERROR(_xll.qlIndexFixing(Index1M,$H343,TRUE,_xll.ohTrigger(RecalcTrigger,Trigger1M)),NA())</f>
        <v>8.5285535106722436E-3</v>
      </c>
      <c r="K343" s="44">
        <f>IFERROR(_xll.qlIndexFixing(Index3M,H343,TRUE,_xll.ohTrigger(RecalcTrigger,Trigger3M)),NA())</f>
        <v>9.8575690796241268E-3</v>
      </c>
      <c r="L343" s="44">
        <f>IFERROR(_xll.qlIndexFixing(Index6M,$H343,TRUE,_xll.ohTrigger(RecalcTrigger,Trigger6M)),NA())</f>
        <v>1.1339004354396758E-2</v>
      </c>
      <c r="M343" s="182">
        <f>IFERROR(_xll.qlIndexFixing(Index1Y,$H343,TRUE,_xll.ohTrigger(RecalcTrigger,Trigger1Y)),NA())</f>
        <v>1.4387114157172975E-2</v>
      </c>
      <c r="N343" s="181">
        <f>IFERROR(_xll.qlIndexFixing(ONIndex1M,I343,TRUE,_xll.ohTrigger(RecalcTrigger,Trigger1M)),NA())</f>
        <v>8.3780783862164032E-3</v>
      </c>
      <c r="O343" s="44">
        <f>IFERROR(_xll.qlIndexFixing(ONIndex3M,I343,TRUE,_xll.ohTrigger(RecalcTrigger,Trigger3M)),NA())</f>
        <v>9.3540602313391119E-3</v>
      </c>
      <c r="P343" s="44">
        <f>IFERROR(_xll.qlIndexFixing(ONIndex6M,I343,TRUE,_xll.ohTrigger(RecalcTrigger,Trigger6M)),NA())</f>
        <v>1.0050978016297174E-2</v>
      </c>
      <c r="Q343" s="182">
        <f>IFERROR(_xll.qlIndexFixing(ONIndex1Y,I343,TRUE,_xll.ohTrigger(RecalcTrigger,Trigger1Y)),NA())</f>
        <v>1.4069604074143927E-2</v>
      </c>
    </row>
    <row r="344" spans="2:17" x14ac:dyDescent="0.2">
      <c r="B344" s="39" t="s">
        <v>17</v>
      </c>
      <c r="D344" s="42">
        <f>_xll.qlCalendarAdvance(Calendar,$D343,B344,"f",FALSE)</f>
        <v>42767</v>
      </c>
      <c r="E344" s="176">
        <f>_xll.qlInterestRateIndexValueDate(IndexON,D344)</f>
        <v>42767</v>
      </c>
      <c r="F344" s="192">
        <f>IFERROR(_xll.qlIndexFixing(IndexON,D344,TRUE,_xll.ohTrigger(RecalcTrigger,TriggerON)),NA())</f>
        <v>7.4892476902110872E-3</v>
      </c>
      <c r="H344" s="42">
        <f>_xll.qlCalendarAdvance(Calendar,$H343,B344,"f",FALSE)</f>
        <v>42767</v>
      </c>
      <c r="I344" s="176">
        <f>_xll.qlInterestRateIndexValueDate(Index1M,$H344)</f>
        <v>42767</v>
      </c>
      <c r="J344" s="181">
        <f>IFERROR(_xll.qlIndexFixing(Index1M,$H344,TRUE,_xll.ohTrigger(RecalcTrigger,Trigger1M)),NA())</f>
        <v>8.539508659166202E-3</v>
      </c>
      <c r="K344" s="44">
        <f>IFERROR(_xll.qlIndexFixing(Index3M,H344,TRUE,_xll.ohTrigger(RecalcTrigger,Trigger3M)),NA())</f>
        <v>9.8858541932525228E-3</v>
      </c>
      <c r="L344" s="44">
        <f>IFERROR(_xll.qlIndexFixing(Index6M,$H344,TRUE,_xll.ohTrigger(RecalcTrigger,Trigger6M)),NA())</f>
        <v>1.1353574705456979E-2</v>
      </c>
      <c r="M344" s="182">
        <f>IFERROR(_xll.qlIndexFixing(Index1Y,$H344,TRUE,_xll.ohTrigger(RecalcTrigger,Trigger1Y)),NA())</f>
        <v>1.4390848852400051E-2</v>
      </c>
      <c r="N344" s="181">
        <f>IFERROR(_xll.qlIndexFixing(ONIndex1M,I344,TRUE,_xll.ohTrigger(RecalcTrigger,Trigger1M)),NA())</f>
        <v>8.3890234871453195E-3</v>
      </c>
      <c r="O344" s="44">
        <f>IFERROR(_xll.qlIndexFixing(ONIndex3M,I344,TRUE,_xll.ohTrigger(RecalcTrigger,Trigger3M)),NA())</f>
        <v>9.3666211688259171E-3</v>
      </c>
      <c r="P344" s="44">
        <f>IFERROR(_xll.qlIndexFixing(ONIndex6M,I344,TRUE,_xll.ohTrigger(RecalcTrigger,Trigger6M)),NA())</f>
        <v>1.0055082138037408E-2</v>
      </c>
      <c r="Q344" s="182">
        <f>IFERROR(_xll.qlIndexFixing(ONIndex1Y,I344,TRUE,_xll.ohTrigger(RecalcTrigger,Trigger1Y)),NA())</f>
        <v>1.4147942362288113E-2</v>
      </c>
    </row>
    <row r="345" spans="2:17" x14ac:dyDescent="0.2">
      <c r="B345" s="39" t="s">
        <v>17</v>
      </c>
      <c r="D345" s="42">
        <f>_xll.qlCalendarAdvance(Calendar,$D344,B345,"f",FALSE)</f>
        <v>42768</v>
      </c>
      <c r="E345" s="176">
        <f>_xll.qlInterestRateIndexValueDate(IndexON,D345)</f>
        <v>42768</v>
      </c>
      <c r="F345" s="192">
        <f>IFERROR(_xll.qlIndexFixing(IndexON,D345,TRUE,_xll.ohTrigger(RecalcTrigger,TriggerON)),NA())</f>
        <v>7.4996247191172483E-3</v>
      </c>
      <c r="H345" s="42">
        <f>_xll.qlCalendarAdvance(Calendar,$H344,B345,"f",FALSE)</f>
        <v>42768</v>
      </c>
      <c r="I345" s="176">
        <f>_xll.qlInterestRateIndexValueDate(Index1M,$H345)</f>
        <v>42768</v>
      </c>
      <c r="J345" s="181">
        <f>IFERROR(_xll.qlIndexFixing(Index1M,$H345,TRUE,_xll.ohTrigger(RecalcTrigger,Trigger1M)),NA())</f>
        <v>8.5504640489870391E-3</v>
      </c>
      <c r="K345" s="44">
        <f>IFERROR(_xll.qlIndexFixing(Index3M,H345,TRUE,_xll.ohTrigger(RecalcTrigger,Trigger3M)),NA())</f>
        <v>9.8914344384271671E-3</v>
      </c>
      <c r="L345" s="44">
        <f>IFERROR(_xll.qlIndexFixing(Index6M,$H345,TRUE,_xll.ohTrigger(RecalcTrigger,Trigger6M)),NA())</f>
        <v>1.1368188905329044E-2</v>
      </c>
      <c r="M345" s="182">
        <f>IFERROR(_xll.qlIndexFixing(Index1Y,$H345,TRUE,_xll.ohTrigger(RecalcTrigger,Trigger1Y)),NA())</f>
        <v>1.4394399247412926E-2</v>
      </c>
      <c r="N345" s="181">
        <f>IFERROR(_xll.qlIndexFixing(ONIndex1M,I345,TRUE,_xll.ohTrigger(RecalcTrigger,Trigger1M)),NA())</f>
        <v>8.3999688204339229E-3</v>
      </c>
      <c r="O345" s="44">
        <f>IFERROR(_xll.qlIndexFixing(ONIndex3M,I345,TRUE,_xll.ohTrigger(RecalcTrigger,Trigger3M)),NA())</f>
        <v>9.3791360082418063E-3</v>
      </c>
      <c r="P345" s="44">
        <f>IFERROR(_xll.qlIndexFixing(ONIndex6M,I345,TRUE,_xll.ohTrigger(RecalcTrigger,Trigger6M)),NA())</f>
        <v>1.0059460845873724E-2</v>
      </c>
      <c r="Q345" s="182">
        <f>IFERROR(_xll.qlIndexFixing(ONIndex1Y,I345,TRUE,_xll.ohTrigger(RecalcTrigger,Trigger1Y)),NA())</f>
        <v>1.4218933487700758E-2</v>
      </c>
    </row>
    <row r="346" spans="2:17" x14ac:dyDescent="0.2">
      <c r="B346" s="39" t="s">
        <v>17</v>
      </c>
      <c r="D346" s="42">
        <f>_xll.qlCalendarAdvance(Calendar,$D345,B346,"f",FALSE)</f>
        <v>42769</v>
      </c>
      <c r="E346" s="176">
        <f>_xll.qlInterestRateIndexValueDate(IndexON,D346)</f>
        <v>42769</v>
      </c>
      <c r="F346" s="192">
        <f>IFERROR(_xll.qlIndexFixing(IndexON,D346,TRUE,_xll.ohTrigger(RecalcTrigger,TriggerON)),NA())</f>
        <v>7.5206487166153604E-3</v>
      </c>
      <c r="H346" s="42">
        <f>_xll.qlCalendarAdvance(Calendar,$H345,B346,"f",FALSE)</f>
        <v>42769</v>
      </c>
      <c r="I346" s="176">
        <f>_xll.qlInterestRateIndexValueDate(Index1M,$H346)</f>
        <v>42769</v>
      </c>
      <c r="J346" s="181">
        <f>IFERROR(_xll.qlIndexFixing(Index1M,$H346,TRUE,_xll.ohTrigger(RecalcTrigger,Trigger1M)),NA())</f>
        <v>8.56141968013765E-3</v>
      </c>
      <c r="K346" s="44">
        <f>IFERROR(_xll.qlIndexFixing(Index3M,H346,TRUE,_xll.ohTrigger(RecalcTrigger,Trigger3M)),NA())</f>
        <v>9.9026857025319819E-3</v>
      </c>
      <c r="L346" s="44">
        <f>IFERROR(_xll.qlIndexFixing(Index6M,$H346,TRUE,_xll.ohTrigger(RecalcTrigger,Trigger6M)),NA())</f>
        <v>1.1382845095888605E-2</v>
      </c>
      <c r="M346" s="182">
        <f>IFERROR(_xll.qlIndexFixing(Index1Y,$H346,TRUE,_xll.ohTrigger(RecalcTrigger,Trigger1Y)),NA())</f>
        <v>1.440476416330376E-2</v>
      </c>
      <c r="N346" s="181">
        <f>IFERROR(_xll.qlIndexFixing(ONIndex1M,I346,TRUE,_xll.ohTrigger(RecalcTrigger,Trigger1M)),NA())</f>
        <v>8.4220545853463946E-3</v>
      </c>
      <c r="O346" s="44">
        <f>IFERROR(_xll.qlIndexFixing(ONIndex3M,I346,TRUE,_xll.ohTrigger(RecalcTrigger,Trigger3M)),NA())</f>
        <v>9.4042543173681707E-3</v>
      </c>
      <c r="P346" s="44">
        <f>IFERROR(_xll.qlIndexFixing(ONIndex6M,I346,TRUE,_xll.ohTrigger(RecalcTrigger,Trigger6M)),NA())</f>
        <v>1.0069411324854135E-2</v>
      </c>
      <c r="Q346" s="182">
        <f>IFERROR(_xll.qlIndexFixing(ONIndex1Y,I346,TRUE,_xll.ohTrigger(RecalcTrigger,Trigger1Y)),NA())</f>
        <v>1.4336988285249912E-2</v>
      </c>
    </row>
    <row r="347" spans="2:17" x14ac:dyDescent="0.2">
      <c r="B347" s="39" t="s">
        <v>17</v>
      </c>
      <c r="D347" s="42">
        <f>_xll.qlCalendarAdvance(Calendar,$D346,B347,"f",FALSE)</f>
        <v>42772</v>
      </c>
      <c r="E347" s="176">
        <f>_xll.qlInterestRateIndexValueDate(IndexON,D347)</f>
        <v>42772</v>
      </c>
      <c r="F347" s="192">
        <f>IFERROR(_xll.qlIndexFixing(IndexON,D347,TRUE,_xll.ohTrigger(RecalcTrigger,TriggerON)),NA())</f>
        <v>7.5414777921078979E-3</v>
      </c>
      <c r="H347" s="42">
        <f>_xll.qlCalendarAdvance(Calendar,$H346,B347,"f",FALSE)</f>
        <v>42772</v>
      </c>
      <c r="I347" s="176">
        <f>_xll.qlInterestRateIndexValueDate(Index1M,$H347)</f>
        <v>42772</v>
      </c>
      <c r="J347" s="181">
        <f>IFERROR(_xll.qlIndexFixing(Index1M,$H347,TRUE,_xll.ohTrigger(RecalcTrigger,Trigger1M)),NA())</f>
        <v>8.5942880215478645E-3</v>
      </c>
      <c r="K347" s="44">
        <f>IFERROR(_xll.qlIndexFixing(Index3M,H347,TRUE,_xll.ohTrigger(RecalcTrigger,Trigger3M)),NA())</f>
        <v>9.9478188403784116E-3</v>
      </c>
      <c r="L347" s="44">
        <f>IFERROR(_xll.qlIndexFixing(Index6M,$H347,TRUE,_xll.ohTrigger(RecalcTrigger,Trigger6M)),NA())</f>
        <v>1.1434682602463815E-2</v>
      </c>
      <c r="M347" s="182">
        <f>IFERROR(_xll.qlIndexFixing(Index1Y,$H347,TRUE,_xll.ohTrigger(RecalcTrigger,Trigger1Y)),NA())</f>
        <v>1.4407165328762517E-2</v>
      </c>
      <c r="N347" s="181">
        <f>IFERROR(_xll.qlIndexFixing(ONIndex1M,I347,TRUE,_xll.ohTrigger(RecalcTrigger,Trigger1M)),NA())</f>
        <v>8.4437524766989291E-3</v>
      </c>
      <c r="O347" s="44">
        <f>IFERROR(_xll.qlIndexFixing(ONIndex3M,I347,TRUE,_xll.ohTrigger(RecalcTrigger,Trigger3M)),NA())</f>
        <v>9.4287343843046934E-3</v>
      </c>
      <c r="P347" s="44">
        <f>IFERROR(_xll.qlIndexFixing(ONIndex6M,I347,TRUE,_xll.ohTrigger(RecalcTrigger,Trigger6M)),NA())</f>
        <v>1.0079721538098774E-2</v>
      </c>
      <c r="Q347" s="182">
        <f>IFERROR(_xll.qlIndexFixing(ONIndex1Y,I347,TRUE,_xll.ohTrigger(RecalcTrigger,Trigger1Y)),NA())</f>
        <v>1.4429426284393587E-2</v>
      </c>
    </row>
    <row r="348" spans="2:17" x14ac:dyDescent="0.2">
      <c r="B348" s="39" t="s">
        <v>17</v>
      </c>
      <c r="D348" s="42">
        <f>_xll.qlCalendarAdvance(Calendar,$D347,B348,"f",FALSE)</f>
        <v>42773</v>
      </c>
      <c r="E348" s="176">
        <f>_xll.qlInterestRateIndexValueDate(IndexON,D348)</f>
        <v>42773</v>
      </c>
      <c r="F348" s="192">
        <f>IFERROR(_xll.qlIndexFixing(IndexON,D348,TRUE,_xll.ohTrigger(RecalcTrigger,TriggerON)),NA())</f>
        <v>7.5520272997375848E-3</v>
      </c>
      <c r="H348" s="42">
        <f>_xll.qlCalendarAdvance(Calendar,$H347,B348,"f",FALSE)</f>
        <v>42773</v>
      </c>
      <c r="I348" s="176">
        <f>_xll.qlInterestRateIndexValueDate(Index1M,$H348)</f>
        <v>42773</v>
      </c>
      <c r="J348" s="181">
        <f>IFERROR(_xll.qlIndexFixing(Index1M,$H348,TRUE,_xll.ohTrigger(RecalcTrigger,Trigger1M)),NA())</f>
        <v>8.6052446180088851E-3</v>
      </c>
      <c r="K348" s="44">
        <f>IFERROR(_xll.qlIndexFixing(Index3M,H348,TRUE,_xll.ohTrigger(RecalcTrigger,Trigger3M)),NA())</f>
        <v>9.9533293295591321E-3</v>
      </c>
      <c r="L348" s="44">
        <f>IFERROR(_xll.qlIndexFixing(Index6M,$H348,TRUE,_xll.ohTrigger(RecalcTrigger,Trigger6M)),NA())</f>
        <v>1.1441852600707195E-2</v>
      </c>
      <c r="M348" s="182">
        <f>IFERROR(_xll.qlIndexFixing(Index1Y,$H348,TRUE,_xll.ohTrigger(RecalcTrigger,Trigger1Y)),NA())</f>
        <v>1.4410099853119362E-2</v>
      </c>
      <c r="N348" s="181">
        <f>IFERROR(_xll.qlIndexFixing(ONIndex1M,I348,TRUE,_xll.ohTrigger(RecalcTrigger,Trigger1M)),NA())</f>
        <v>8.4546989714617826E-3</v>
      </c>
      <c r="O348" s="44">
        <f>IFERROR(_xll.qlIndexFixing(ONIndex3M,I348,TRUE,_xll.ohTrigger(RecalcTrigger,Trigger3M)),NA())</f>
        <v>9.4410187329607709E-3</v>
      </c>
      <c r="P348" s="44">
        <f>IFERROR(_xll.qlIndexFixing(ONIndex6M,I348,TRUE,_xll.ohTrigger(RecalcTrigger,Trigger6M)),NA())</f>
        <v>1.0085473176415505E-2</v>
      </c>
      <c r="Q348" s="182">
        <f>IFERROR(_xll.qlIndexFixing(ONIndex1Y,I348,TRUE,_xll.ohTrigger(RecalcTrigger,Trigger1Y)),NA())</f>
        <v>1.446368154136124E-2</v>
      </c>
    </row>
    <row r="349" spans="2:17" x14ac:dyDescent="0.2">
      <c r="B349" s="39" t="s">
        <v>17</v>
      </c>
      <c r="D349" s="42">
        <f>_xll.qlCalendarAdvance(Calendar,$D348,B349,"f",FALSE)</f>
        <v>42774</v>
      </c>
      <c r="E349" s="176">
        <f>_xll.qlInterestRateIndexValueDate(IndexON,D349)</f>
        <v>42774</v>
      </c>
      <c r="F349" s="192">
        <f>IFERROR(_xll.qlIndexFixing(IndexON,D349,TRUE,_xll.ohTrigger(RecalcTrigger,TriggerON)),NA())</f>
        <v>7.5626113030957676E-3</v>
      </c>
      <c r="H349" s="42">
        <f>_xll.qlCalendarAdvance(Calendar,$H348,B349,"f",FALSE)</f>
        <v>42774</v>
      </c>
      <c r="I349" s="176">
        <f>_xll.qlInterestRateIndexValueDate(Index1M,$H349)</f>
        <v>42774</v>
      </c>
      <c r="J349" s="181">
        <f>IFERROR(_xll.qlIndexFixing(Index1M,$H349,TRUE,_xll.ohTrigger(RecalcTrigger,Trigger1M)),NA())</f>
        <v>8.6162014557996814E-3</v>
      </c>
      <c r="K349" s="44">
        <f>IFERROR(_xll.qlIndexFixing(Index3M,H349,TRUE,_xll.ohTrigger(RecalcTrigger,Trigger3M)),NA())</f>
        <v>9.9588280352958716E-3</v>
      </c>
      <c r="L349" s="44">
        <f>IFERROR(_xll.qlIndexFixing(Index6M,$H349,TRUE,_xll.ohTrigger(RecalcTrigger,Trigger6M)),NA())</f>
        <v>1.145669087103092E-2</v>
      </c>
      <c r="M349" s="182">
        <f>IFERROR(_xll.qlIndexFixing(Index1Y,$H349,TRUE,_xll.ohTrigger(RecalcTrigger,Trigger1Y)),NA())</f>
        <v>1.4412972331557583E-2</v>
      </c>
      <c r="N349" s="181">
        <f>IFERROR(_xll.qlIndexFixing(ONIndex1M,I349,TRUE,_xll.ohTrigger(RecalcTrigger,Trigger1M)),NA())</f>
        <v>8.4656456986653694E-3</v>
      </c>
      <c r="O349" s="44">
        <f>IFERROR(_xll.qlIndexFixing(ONIndex3M,I349,TRUE,_xll.ohTrigger(RecalcTrigger,Trigger3M)),NA())</f>
        <v>9.4532569834648861E-3</v>
      </c>
      <c r="P349" s="44">
        <f>IFERROR(_xll.qlIndexFixing(ONIndex6M,I349,TRUE,_xll.ohTrigger(RecalcTrigger,Trigger6M)),NA())</f>
        <v>1.0091499400828319E-2</v>
      </c>
      <c r="Q349" s="182">
        <f>IFERROR(_xll.qlIndexFixing(ONIndex1Y,I349,TRUE,_xll.ohTrigger(RecalcTrigger,Trigger1Y)),NA())</f>
        <v>1.4490589616632521E-2</v>
      </c>
    </row>
    <row r="350" spans="2:17" x14ac:dyDescent="0.2">
      <c r="B350" s="39" t="s">
        <v>17</v>
      </c>
      <c r="D350" s="42">
        <f>_xll.qlCalendarAdvance(Calendar,$D349,B350,"f",FALSE)</f>
        <v>42775</v>
      </c>
      <c r="E350" s="176">
        <f>_xll.qlInterestRateIndexValueDate(IndexON,D350)</f>
        <v>42775</v>
      </c>
      <c r="F350" s="192">
        <f>IFERROR(_xll.qlIndexFixing(IndexON,D350,TRUE,_xll.ohTrigger(RecalcTrigger,TriggerON)),NA())</f>
        <v>7.5732298022634925E-3</v>
      </c>
      <c r="H350" s="42">
        <f>_xll.qlCalendarAdvance(Calendar,$H349,B350,"f",FALSE)</f>
        <v>42775</v>
      </c>
      <c r="I350" s="176">
        <f>_xll.qlInterestRateIndexValueDate(Index1M,$H350)</f>
        <v>42775</v>
      </c>
      <c r="J350" s="181">
        <f>IFERROR(_xll.qlIndexFixing(Index1M,$H350,TRUE,_xll.ohTrigger(RecalcTrigger,Trigger1M)),NA())</f>
        <v>8.6271585349231451E-3</v>
      </c>
      <c r="K350" s="44">
        <f>IFERROR(_xll.qlIndexFixing(Index3M,H350,TRUE,_xll.ohTrigger(RecalcTrigger,Trigger3M)),NA())</f>
        <v>9.9700397953507922E-3</v>
      </c>
      <c r="L350" s="44">
        <f>IFERROR(_xll.qlIndexFixing(Index6M,$H350,TRUE,_xll.ohTrigger(RecalcTrigger,Trigger6M)),NA())</f>
        <v>1.1471559982208866E-2</v>
      </c>
      <c r="M350" s="182">
        <f>IFERROR(_xll.qlIndexFixing(Index1Y,$H350,TRUE,_xll.ohTrigger(RecalcTrigger,Trigger1Y)),NA())</f>
        <v>1.4415803140759076E-2</v>
      </c>
      <c r="N350" s="181">
        <f>IFERROR(_xll.qlIndexFixing(ONIndex1M,I350,TRUE,_xll.ohTrigger(RecalcTrigger,Trigger1M)),NA())</f>
        <v>8.4765926580665507E-3</v>
      </c>
      <c r="O350" s="44">
        <f>IFERROR(_xll.qlIndexFixing(ONIndex3M,I350,TRUE,_xll.ohTrigger(RecalcTrigger,Trigger3M)),NA())</f>
        <v>9.465449135817039E-3</v>
      </c>
      <c r="P350" s="44">
        <f>IFERROR(_xll.qlIndexFixing(ONIndex6M,I350,TRUE,_xll.ohTrigger(RecalcTrigger,Trigger6M)),NA())</f>
        <v>1.0097800211418262E-2</v>
      </c>
      <c r="Q350" s="182">
        <f>IFERROR(_xll.qlIndexFixing(ONIndex1Y,I350,TRUE,_xll.ohTrigger(RecalcTrigger,Trigger1Y)),NA())</f>
        <v>1.4510150508667552E-2</v>
      </c>
    </row>
    <row r="351" spans="2:17" x14ac:dyDescent="0.2">
      <c r="B351" s="39" t="s">
        <v>17</v>
      </c>
      <c r="D351" s="42">
        <f>_xll.qlCalendarAdvance(Calendar,$D350,B351,"f",FALSE)</f>
        <v>42776</v>
      </c>
      <c r="E351" s="176">
        <f>_xll.qlInterestRateIndexValueDate(IndexON,D351)</f>
        <v>42776</v>
      </c>
      <c r="F351" s="192">
        <f>IFERROR(_xll.qlIndexFixing(IndexON,D351,TRUE,_xll.ohTrigger(RecalcTrigger,TriggerON)),NA())</f>
        <v>7.5947398085348308E-3</v>
      </c>
      <c r="H351" s="42">
        <f>_xll.qlCalendarAdvance(Calendar,$H350,B351,"f",FALSE)</f>
        <v>42776</v>
      </c>
      <c r="I351" s="176">
        <f>_xll.qlInterestRateIndexValueDate(Index1M,$H351)</f>
        <v>42776</v>
      </c>
      <c r="J351" s="181">
        <f>IFERROR(_xll.qlIndexFixing(Index1M,$H351,TRUE,_xll.ohTrigger(RecalcTrigger,Trigger1M)),NA())</f>
        <v>8.6381158553763826E-3</v>
      </c>
      <c r="K351" s="44">
        <f>IFERROR(_xll.qlIndexFixing(Index3M,H351,TRUE,_xll.ohTrigger(RecalcTrigger,Trigger3M)),NA())</f>
        <v>9.9812480169706244E-3</v>
      </c>
      <c r="L351" s="44">
        <f>IFERROR(_xll.qlIndexFixing(Index6M,$H351,TRUE,_xll.ohTrigger(RecalcTrigger,Trigger6M)),NA())</f>
        <v>1.1486458075750413E-2</v>
      </c>
      <c r="M351" s="182">
        <f>IFERROR(_xll.qlIndexFixing(Index1Y,$H351,TRUE,_xll.ohTrigger(RecalcTrigger,Trigger1Y)),NA())</f>
        <v>1.4425940607299022E-2</v>
      </c>
      <c r="N351" s="181">
        <f>IFERROR(_xll.qlIndexFixing(ONIndex1M,I351,TRUE,_xll.ohTrigger(RecalcTrigger,Trigger1M)),NA())</f>
        <v>8.4986852274356508E-3</v>
      </c>
      <c r="O351" s="44">
        <f>IFERROR(_xll.qlIndexFixing(ONIndex3M,I351,TRUE,_xll.ohTrigger(RecalcTrigger,Trigger3M)),NA())</f>
        <v>9.4899265051821384E-3</v>
      </c>
      <c r="P351" s="44">
        <f>IFERROR(_xll.qlIndexFixing(ONIndex6M,I351,TRUE,_xll.ohTrigger(RecalcTrigger,Trigger6M)),NA())</f>
        <v>1.0111597228471918E-2</v>
      </c>
      <c r="Q351" s="182">
        <f>IFERROR(_xll.qlIndexFixing(ONIndex1Y,I351,TRUE,_xll.ohTrigger(RecalcTrigger,Trigger1Y)),NA())</f>
        <v>1.4525359682250329E-2</v>
      </c>
    </row>
    <row r="352" spans="2:17" x14ac:dyDescent="0.2">
      <c r="B352" s="39" t="s">
        <v>17</v>
      </c>
      <c r="D352" s="42">
        <f>_xll.qlCalendarAdvance(Calendar,$D351,B352,"f",FALSE)</f>
        <v>42779</v>
      </c>
      <c r="E352" s="176">
        <f>_xll.qlInterestRateIndexValueDate(IndexON,D352)</f>
        <v>42779</v>
      </c>
      <c r="F352" s="192">
        <f>IFERROR(_xll.qlIndexFixing(IndexON,D352,TRUE,_xll.ohTrigger(RecalcTrigger,TriggerON)),NA())</f>
        <v>7.6160487566245827E-3</v>
      </c>
      <c r="H352" s="42">
        <f>_xll.qlCalendarAdvance(Calendar,$H351,B352,"f",FALSE)</f>
        <v>42779</v>
      </c>
      <c r="I352" s="176">
        <f>_xll.qlInterestRateIndexValueDate(Index1M,$H352)</f>
        <v>42779</v>
      </c>
      <c r="J352" s="181">
        <f>IFERROR(_xll.qlIndexFixing(Index1M,$H352,TRUE,_xll.ohTrigger(RecalcTrigger,Trigger1M)),NA())</f>
        <v>8.670989264732103E-3</v>
      </c>
      <c r="K352" s="44">
        <f>IFERROR(_xll.qlIndexFixing(Index3M,H352,TRUE,_xll.ohTrigger(RecalcTrigger,Trigger3M)),NA())</f>
        <v>1.0026407045073972E-2</v>
      </c>
      <c r="L352" s="44">
        <f>IFERROR(_xll.qlIndexFixing(Index6M,$H352,TRUE,_xll.ohTrigger(RecalcTrigger,Trigger6M)),NA())</f>
        <v>1.1538816416330739E-2</v>
      </c>
      <c r="M352" s="182">
        <f>IFERROR(_xll.qlIndexFixing(Index1Y,$H352,TRUE,_xll.ohTrigger(RecalcTrigger,Trigger1Y)),NA())</f>
        <v>1.4427117226954111E-2</v>
      </c>
      <c r="N352" s="181">
        <f>IFERROR(_xll.qlIndexFixing(ONIndex1M,I352,TRUE,_xll.ohTrigger(RecalcTrigger,Trigger1M)),NA())</f>
        <v>8.5203828188629149E-3</v>
      </c>
      <c r="O352" s="44">
        <f>IFERROR(_xll.qlIndexFixing(ONIndex3M,I352,TRUE,_xll.ohTrigger(RecalcTrigger,Trigger3M)),NA())</f>
        <v>9.5137567633007958E-3</v>
      </c>
      <c r="P352" s="44">
        <f>IFERROR(_xll.qlIndexFixing(ONIndex6M,I352,TRUE,_xll.ohTrigger(RecalcTrigger,Trigger6M)),NA())</f>
        <v>1.0125749315549326E-2</v>
      </c>
      <c r="Q352" s="182">
        <f>IFERROR(_xll.qlIndexFixing(ONIndex1Y,I352,TRUE,_xll.ohTrigger(RecalcTrigger,Trigger1Y)),NA())</f>
        <v>1.4514922226533944E-2</v>
      </c>
    </row>
    <row r="353" spans="2:17" x14ac:dyDescent="0.2">
      <c r="B353" s="39" t="s">
        <v>17</v>
      </c>
      <c r="D353" s="42">
        <f>_xll.qlCalendarAdvance(Calendar,$D352,B353,"f",FALSE)</f>
        <v>42780</v>
      </c>
      <c r="E353" s="176">
        <f>_xll.qlInterestRateIndexValueDate(IndexON,D353)</f>
        <v>42780</v>
      </c>
      <c r="F353" s="192">
        <f>IFERROR(_xll.qlIndexFixing(IndexON,D353,TRUE,_xll.ohTrigger(RecalcTrigger,TriggerON)),NA())</f>
        <v>7.626839734677926E-3</v>
      </c>
      <c r="H353" s="42">
        <f>_xll.qlCalendarAdvance(Calendar,$H352,B353,"f",FALSE)</f>
        <v>42780</v>
      </c>
      <c r="I353" s="176">
        <f>_xll.qlInterestRateIndexValueDate(Index1M,$H353)</f>
        <v>42780</v>
      </c>
      <c r="J353" s="181">
        <f>IFERROR(_xll.qlIndexFixing(Index1M,$H353,TRUE,_xll.ohTrigger(RecalcTrigger,Trigger1M)),NA())</f>
        <v>8.6819475505160119E-3</v>
      </c>
      <c r="K353" s="44">
        <f>IFERROR(_xll.qlIndexFixing(Index3M,H353,TRUE,_xll.ohTrigger(RecalcTrigger,Trigger3M)),NA())</f>
        <v>1.0031841678489868E-2</v>
      </c>
      <c r="L353" s="44">
        <f>IFERROR(_xll.qlIndexFixing(Index6M,$H353,TRUE,_xll.ohTrigger(RecalcTrigger,Trigger6M)),NA())</f>
        <v>1.1546303101899339E-2</v>
      </c>
      <c r="M353" s="182">
        <f>IFERROR(_xll.qlIndexFixing(Index1Y,$H353,TRUE,_xll.ohTrigger(RecalcTrigger,Trigger1Y)),NA())</f>
        <v>1.4430045348284848E-2</v>
      </c>
      <c r="N353" s="181">
        <f>IFERROR(_xll.qlIndexFixing(ONIndex1M,I353,TRUE,_xll.ohTrigger(RecalcTrigger,Trigger1M)),NA())</f>
        <v>8.5313309398193926E-3</v>
      </c>
      <c r="O353" s="44">
        <f>IFERROR(_xll.qlIndexFixing(ONIndex3M,I353,TRUE,_xll.ohTrigger(RecalcTrigger,Trigger3M)),NA())</f>
        <v>9.5257184247310445E-3</v>
      </c>
      <c r="P353" s="44">
        <f>IFERROR(_xll.qlIndexFixing(ONIndex6M,I353,TRUE,_xll.ohTrigger(RecalcTrigger,Trigger6M)),NA())</f>
        <v>1.0133423057024915E-2</v>
      </c>
      <c r="Q353" s="182">
        <f>IFERROR(_xll.qlIndexFixing(ONIndex1Y,I353,TRUE,_xll.ohTrigger(RecalcTrigger,Trigger1Y)),NA())</f>
        <v>1.4497747193148447E-2</v>
      </c>
    </row>
    <row r="354" spans="2:17" x14ac:dyDescent="0.2">
      <c r="B354" s="39" t="s">
        <v>17</v>
      </c>
      <c r="D354" s="42">
        <f>_xll.qlCalendarAdvance(Calendar,$D353,B354,"f",FALSE)</f>
        <v>42781</v>
      </c>
      <c r="E354" s="176">
        <f>_xll.qlInterestRateIndexValueDate(IndexON,D354)</f>
        <v>42781</v>
      </c>
      <c r="F354" s="192">
        <f>IFERROR(_xll.qlIndexFixing(IndexON,D354,TRUE,_xll.ohTrigger(RecalcTrigger,TriggerON)),NA())</f>
        <v>7.6376652084597652E-3</v>
      </c>
      <c r="H354" s="42">
        <f>_xll.qlCalendarAdvance(Calendar,$H353,B354,"f",FALSE)</f>
        <v>42781</v>
      </c>
      <c r="I354" s="176">
        <f>_xll.qlInterestRateIndexValueDate(Index1M,$H354)</f>
        <v>42781</v>
      </c>
      <c r="J354" s="181">
        <f>IFERROR(_xll.qlIndexFixing(Index1M,$H354,TRUE,_xll.ohTrigger(RecalcTrigger,Trigger1M)),NA())</f>
        <v>8.6929060776325898E-3</v>
      </c>
      <c r="K354" s="44">
        <f>IFERROR(_xll.qlIndexFixing(Index3M,H354,TRUE,_xll.ohTrigger(RecalcTrigger,Trigger3M)),NA())</f>
        <v>1.0037266505458955E-2</v>
      </c>
      <c r="L354" s="44">
        <f>IFERROR(_xll.qlIndexFixing(Index6M,$H354,TRUE,_xll.ohTrigger(RecalcTrigger,Trigger6M)),NA())</f>
        <v>1.1561318228045315E-2</v>
      </c>
      <c r="M354" s="182">
        <f>IFERROR(_xll.qlIndexFixing(Index1Y,$H354,TRUE,_xll.ohTrigger(RecalcTrigger,Trigger1Y)),NA())</f>
        <v>1.4433054065322581E-2</v>
      </c>
      <c r="N354" s="181">
        <f>IFERROR(_xll.qlIndexFixing(ONIndex1M,I354,TRUE,_xll.ohTrigger(RecalcTrigger,Trigger1M)),NA())</f>
        <v>8.5422792931355573E-3</v>
      </c>
      <c r="O354" s="44">
        <f>IFERROR(_xll.qlIndexFixing(ONIndex3M,I354,TRUE,_xll.ohTrigger(RecalcTrigger,Trigger3M)),NA())</f>
        <v>9.5376339878472383E-3</v>
      </c>
      <c r="P354" s="44">
        <f>IFERROR(_xll.qlIndexFixing(ONIndex6M,I354,TRUE,_xll.ohTrigger(RecalcTrigger,Trigger6M)),NA())</f>
        <v>1.0141371384839726E-2</v>
      </c>
      <c r="Q354" s="182">
        <f>IFERROR(_xll.qlIndexFixing(ONIndex1Y,I354,TRUE,_xll.ohTrigger(RecalcTrigger,Trigger1Y)),NA())</f>
        <v>1.4473224976040422E-2</v>
      </c>
    </row>
    <row r="355" spans="2:17" x14ac:dyDescent="0.2">
      <c r="B355" s="39" t="s">
        <v>17</v>
      </c>
      <c r="D355" s="42">
        <f>_xll.qlCalendarAdvance(Calendar,$D354,B355,"f",FALSE)</f>
        <v>42782</v>
      </c>
      <c r="E355" s="176">
        <f>_xll.qlInterestRateIndexValueDate(IndexON,D355)</f>
        <v>42782</v>
      </c>
      <c r="F355" s="192">
        <f>IFERROR(_xll.qlIndexFixing(IndexON,D355,TRUE,_xll.ohTrigger(RecalcTrigger,TriggerON)),NA())</f>
        <v>7.6485251781321928E-3</v>
      </c>
      <c r="H355" s="42">
        <f>_xll.qlCalendarAdvance(Calendar,$H354,B355,"f",FALSE)</f>
        <v>42782</v>
      </c>
      <c r="I355" s="176">
        <f>_xll.qlInterestRateIndexValueDate(Index1M,$H355)</f>
        <v>42782</v>
      </c>
      <c r="J355" s="181">
        <f>IFERROR(_xll.qlIndexFixing(Index1M,$H355,TRUE,_xll.ohTrigger(RecalcTrigger,Trigger1M)),NA())</f>
        <v>8.7038648460847304E-3</v>
      </c>
      <c r="K355" s="44">
        <f>IFERROR(_xll.qlIndexFixing(Index3M,H355,TRUE,_xll.ohTrigger(RecalcTrigger,Trigger3M)),NA())</f>
        <v>1.0048471770756335E-2</v>
      </c>
      <c r="L355" s="44">
        <f>IFERROR(_xll.qlIndexFixing(Index6M,$H355,TRUE,_xll.ohTrigger(RecalcTrigger,Trigger6M)),NA())</f>
        <v>1.1576351184489934E-2</v>
      </c>
      <c r="M355" s="182">
        <f>IFERROR(_xll.qlIndexFixing(Index1Y,$H355,TRUE,_xll.ohTrigger(RecalcTrigger,Trigger1Y)),NA())</f>
        <v>1.4436163756402776E-2</v>
      </c>
      <c r="N355" s="181">
        <f>IFERROR(_xll.qlIndexFixing(ONIndex1M,I355,TRUE,_xll.ohTrigger(RecalcTrigger,Trigger1M)),NA())</f>
        <v>8.5532278786493166E-3</v>
      </c>
      <c r="O355" s="44">
        <f>IFERROR(_xll.qlIndexFixing(ONIndex3M,I355,TRUE,_xll.ohTrigger(RecalcTrigger,Trigger3M)),NA())</f>
        <v>9.5495034529735623E-3</v>
      </c>
      <c r="P355" s="44">
        <f>IFERROR(_xll.qlIndexFixing(ONIndex6M,I355,TRUE,_xll.ohTrigger(RecalcTrigger,Trigger6M)),NA())</f>
        <v>1.0149594298912712E-2</v>
      </c>
      <c r="Q355" s="182">
        <f>IFERROR(_xll.qlIndexFixing(ONIndex1Y,I355,TRUE,_xll.ohTrigger(RecalcTrigger,Trigger1Y)),NA())</f>
        <v>1.4441355576668702E-2</v>
      </c>
    </row>
    <row r="356" spans="2:17" x14ac:dyDescent="0.2">
      <c r="B356" s="39" t="s">
        <v>17</v>
      </c>
      <c r="D356" s="42">
        <f>_xll.qlCalendarAdvance(Calendar,$D355,B356,"f",FALSE)</f>
        <v>42783</v>
      </c>
      <c r="E356" s="176">
        <f>_xll.qlInterestRateIndexValueDate(IndexON,D356)</f>
        <v>42783</v>
      </c>
      <c r="F356" s="192">
        <f>IFERROR(_xll.qlIndexFixing(IndexON,D356,TRUE,_xll.ohTrigger(RecalcTrigger,TriggerON)),NA())</f>
        <v>7.6705212944846082E-3</v>
      </c>
      <c r="H356" s="42">
        <f>_xll.qlCalendarAdvance(Calendar,$H355,B356,"f",FALSE)</f>
        <v>42783</v>
      </c>
      <c r="I356" s="176">
        <f>_xll.qlInterestRateIndexValueDate(Index1M,$H356)</f>
        <v>42783</v>
      </c>
      <c r="J356" s="181">
        <f>IFERROR(_xll.qlIndexFixing(Index1M,$H356,TRUE,_xll.ohTrigger(RecalcTrigger,Trigger1M)),NA())</f>
        <v>8.714823855875329E-3</v>
      </c>
      <c r="K356" s="44">
        <f>IFERROR(_xll.qlIndexFixing(Index3M,H356,TRUE,_xll.ohTrigger(RecalcTrigger,Trigger3M)),NA())</f>
        <v>1.0059679589138138E-2</v>
      </c>
      <c r="L356" s="44">
        <f>IFERROR(_xll.qlIndexFixing(Index6M,$H356,TRUE,_xll.ohTrigger(RecalcTrigger,Trigger6M)),NA())</f>
        <v>1.1591400112366446E-2</v>
      </c>
      <c r="M356" s="182">
        <f>IFERROR(_xll.qlIndexFixing(Index1Y,$H356,TRUE,_xll.ohTrigger(RecalcTrigger,Trigger1Y)),NA())</f>
        <v>1.4447068474003061E-2</v>
      </c>
      <c r="N356" s="181">
        <f>IFERROR(_xll.qlIndexFixing(ONIndex1M,I356,TRUE,_xll.ohTrigger(RecalcTrigger,Trigger1M)),NA())</f>
        <v>8.5753272853528184E-3</v>
      </c>
      <c r="O356" s="44">
        <f>IFERROR(_xll.qlIndexFixing(ONIndex3M,I356,TRUE,_xll.ohTrigger(RecalcTrigger,Trigger3M)),NA())</f>
        <v>9.5733398038814581E-3</v>
      </c>
      <c r="P356" s="44">
        <f>IFERROR(_xll.qlIndexFixing(ONIndex6M,I356,TRUE,_xll.ohTrigger(RecalcTrigger,Trigger6M)),NA())</f>
        <v>1.0167238614388804E-2</v>
      </c>
      <c r="Q356" s="182">
        <f>IFERROR(_xll.qlIndexFixing(ONIndex1Y,I356,TRUE,_xll.ohTrigger(RecalcTrigger,Trigger1Y)),NA())</f>
        <v>1.435369060307316E-2</v>
      </c>
    </row>
    <row r="357" spans="2:17" x14ac:dyDescent="0.2">
      <c r="B357" s="39" t="s">
        <v>17</v>
      </c>
      <c r="D357" s="42">
        <f>_xll.qlCalendarAdvance(Calendar,$D356,B357,"f",FALSE)</f>
        <v>42786</v>
      </c>
      <c r="E357" s="176">
        <f>_xll.qlInterestRateIndexValueDate(IndexON,D357)</f>
        <v>42786</v>
      </c>
      <c r="F357" s="192">
        <f>IFERROR(_xll.qlIndexFixing(IndexON,D357,TRUE,_xll.ohTrigger(RecalcTrigger,TriggerON)),NA())</f>
        <v>7.6923100144310474E-3</v>
      </c>
      <c r="H357" s="42">
        <f>_xll.qlCalendarAdvance(Calendar,$H356,B357,"f",FALSE)</f>
        <v>42786</v>
      </c>
      <c r="I357" s="176">
        <f>_xll.qlInterestRateIndexValueDate(Index1M,$H357)</f>
        <v>42786</v>
      </c>
      <c r="J357" s="181">
        <f>IFERROR(_xll.qlIndexFixing(Index1M,$H357,TRUE,_xll.ohTrigger(RecalcTrigger,Trigger1M)),NA())</f>
        <v>8.7477023332604986E-3</v>
      </c>
      <c r="K357" s="44">
        <f>IFERROR(_xll.qlIndexFixing(Index3M,H357,TRUE,_xll.ohTrigger(RecalcTrigger,Trigger3M)),NA())</f>
        <v>1.0105026206448302E-2</v>
      </c>
      <c r="L357" s="44">
        <f>IFERROR(_xll.qlIndexFixing(Index6M,$H357,TRUE,_xll.ohTrigger(RecalcTrigger,Trigger6M)),NA())</f>
        <v>1.1643984092311177E-2</v>
      </c>
      <c r="M357" s="182">
        <f>IFERROR(_xll.qlIndexFixing(Index1Y,$H357,TRUE,_xll.ohTrigger(RecalcTrigger,Trigger1Y)),NA())</f>
        <v>1.4450019838028183E-2</v>
      </c>
      <c r="N357" s="181">
        <f>IFERROR(_xll.qlIndexFixing(ONIndex1M,I357,TRUE,_xll.ohTrigger(RecalcTrigger,Trigger1M)),NA())</f>
        <v>8.597024544058085E-3</v>
      </c>
      <c r="O357" s="44">
        <f>IFERROR(_xll.qlIndexFixing(ONIndex3M,I357,TRUE,_xll.ohTrigger(RecalcTrigger,Trigger3M)),NA())</f>
        <v>9.5965203309056335E-3</v>
      </c>
      <c r="P357" s="44">
        <f>IFERROR(_xll.qlIndexFixing(ONIndex6M,I357,TRUE,_xll.ohTrigger(RecalcTrigger,Trigger6M)),NA())</f>
        <v>1.018523181802955E-2</v>
      </c>
      <c r="Q357" s="182">
        <f>IFERROR(_xll.qlIndexFixing(ONIndex1Y,I357,TRUE,_xll.ohTrigger(RecalcTrigger,Trigger1Y)),NA())</f>
        <v>1.4240406201768696E-2</v>
      </c>
    </row>
    <row r="358" spans="2:17" x14ac:dyDescent="0.2">
      <c r="B358" s="39" t="s">
        <v>17</v>
      </c>
      <c r="D358" s="42">
        <f>_xll.qlCalendarAdvance(Calendar,$D357,B358,"f",FALSE)</f>
        <v>42787</v>
      </c>
      <c r="E358" s="176">
        <f>_xll.qlInterestRateIndexValueDate(IndexON,D358)</f>
        <v>42787</v>
      </c>
      <c r="F358" s="192">
        <f>IFERROR(_xll.qlIndexFixing(IndexON,D358,TRUE,_xll.ohTrigger(RecalcTrigger,TriggerON)),NA())</f>
        <v>7.7033424629890934E-3</v>
      </c>
      <c r="H358" s="42">
        <f>_xll.qlCalendarAdvance(Calendar,$H357,B358,"f",FALSE)</f>
        <v>42787</v>
      </c>
      <c r="I358" s="176">
        <f>_xll.qlInterestRateIndexValueDate(Index1M,$H358)</f>
        <v>42787</v>
      </c>
      <c r="J358" s="181">
        <f>IFERROR(_xll.qlIndexFixing(Index1M,$H358,TRUE,_xll.ohTrigger(RecalcTrigger,Trigger1M)),NA())</f>
        <v>8.7586623083962412E-3</v>
      </c>
      <c r="K358" s="44">
        <f>IFERROR(_xll.qlIndexFixing(Index3M,H358,TRUE,_xll.ohTrigger(RecalcTrigger,Trigger3M)),NA())</f>
        <v>1.0110410450473414E-2</v>
      </c>
      <c r="L358" s="44">
        <f>IFERROR(_xll.qlIndexFixing(Index6M,$H358,TRUE,_xll.ohTrigger(RecalcTrigger,Trigger6M)),NA())</f>
        <v>1.1651718358915354E-2</v>
      </c>
      <c r="M358" s="182">
        <f>IFERROR(_xll.qlIndexFixing(Index1Y,$H358,TRUE,_xll.ohTrigger(RecalcTrigger,Trigger1Y)),NA())</f>
        <v>1.4453940084893091E-2</v>
      </c>
      <c r="N358" s="181">
        <f>IFERROR(_xll.qlIndexFixing(ONIndex1M,I358,TRUE,_xll.ohTrigger(RecalcTrigger,Trigger1M)),NA())</f>
        <v>8.6079742912081869E-3</v>
      </c>
      <c r="O358" s="44">
        <f>IFERROR(_xll.qlIndexFixing(ONIndex3M,I358,TRUE,_xll.ohTrigger(RecalcTrigger,Trigger3M)),NA())</f>
        <v>9.6081593048669145E-3</v>
      </c>
      <c r="P358" s="44">
        <f>IFERROR(_xll.qlIndexFixing(ONIndex6M,I358,TRUE,_xll.ohTrigger(RecalcTrigger,Trigger6M)),NA())</f>
        <v>1.0194827663636552E-2</v>
      </c>
      <c r="Q358" s="182">
        <f>IFERROR(_xll.qlIndexFixing(ONIndex1Y,I358,TRUE,_xll.ohTrigger(RecalcTrigger,Trigger1Y)),NA())</f>
        <v>1.4171800928846068E-2</v>
      </c>
    </row>
    <row r="359" spans="2:17" x14ac:dyDescent="0.2">
      <c r="B359" s="39" t="s">
        <v>17</v>
      </c>
      <c r="D359" s="42">
        <f>_xll.qlCalendarAdvance(Calendar,$D358,B359,"f",FALSE)</f>
        <v>42788</v>
      </c>
      <c r="E359" s="176">
        <f>_xll.qlInterestRateIndexValueDate(IndexON,D359)</f>
        <v>42788</v>
      </c>
      <c r="F359" s="192">
        <f>IFERROR(_xll.qlIndexFixing(IndexON,D359,TRUE,_xll.ohTrigger(RecalcTrigger,TriggerON)),NA())</f>
        <v>7.7144094073566816E-3</v>
      </c>
      <c r="H359" s="42">
        <f>_xll.qlCalendarAdvance(Calendar,$H358,B359,"f",FALSE)</f>
        <v>42788</v>
      </c>
      <c r="I359" s="176">
        <f>_xll.qlInterestRateIndexValueDate(Index1M,$H359)</f>
        <v>42788</v>
      </c>
      <c r="J359" s="181">
        <f>IFERROR(_xll.qlIndexFixing(Index1M,$H359,TRUE,_xll.ohTrigger(RecalcTrigger,Trigger1M)),NA())</f>
        <v>8.7696225248704417E-3</v>
      </c>
      <c r="K359" s="44">
        <f>IFERROR(_xll.qlIndexFixing(Index3M,H359,TRUE,_xll.ohTrigger(RecalcTrigger,Trigger3M)),NA())</f>
        <v>1.0115787436574776E-2</v>
      </c>
      <c r="L359" s="44">
        <f>IFERROR(_xll.qlIndexFixing(Index6M,$H359,TRUE,_xll.ohTrigger(RecalcTrigger,Trigger6M)),NA())</f>
        <v>1.1666819259013481E-2</v>
      </c>
      <c r="M359" s="182">
        <f>IFERROR(_xll.qlIndexFixing(Index1Y,$H359,TRUE,_xll.ohTrigger(RecalcTrigger,Trigger1Y)),NA())</f>
        <v>1.4458083582541637E-2</v>
      </c>
      <c r="N359" s="181">
        <f>IFERROR(_xll.qlIndexFixing(ONIndex1M,I359,TRUE,_xll.ohTrigger(RecalcTrigger,Trigger1M)),NA())</f>
        <v>8.6189242706369296E-3</v>
      </c>
      <c r="O359" s="44">
        <f>IFERROR(_xll.qlIndexFixing(ONIndex3M,I359,TRUE,_xll.ohTrigger(RecalcTrigger,Trigger3M)),NA())</f>
        <v>9.6197521806762332E-3</v>
      </c>
      <c r="P359" s="44">
        <f>IFERROR(_xll.qlIndexFixing(ONIndex6M,I359,TRUE,_xll.ohTrigger(RecalcTrigger,Trigger6M)),NA())</f>
        <v>1.0204698095663822E-2</v>
      </c>
      <c r="Q359" s="182">
        <f>IFERROR(_xll.qlIndexFixing(ONIndex1Y,I359,TRUE,_xll.ohTrigger(RecalcTrigger,Trigger1Y)),NA())</f>
        <v>1.4095848491895158E-2</v>
      </c>
    </row>
    <row r="360" spans="2:17" x14ac:dyDescent="0.2">
      <c r="B360" s="39" t="s">
        <v>17</v>
      </c>
      <c r="D360" s="42">
        <f>_xll.qlCalendarAdvance(Calendar,$D359,B360,"f",FALSE)</f>
        <v>42789</v>
      </c>
      <c r="E360" s="176">
        <f>_xll.qlInterestRateIndexValueDate(IndexON,D360)</f>
        <v>42789</v>
      </c>
      <c r="F360" s="192">
        <f>IFERROR(_xll.qlIndexFixing(IndexON,D360,TRUE,_xll.ohTrigger(RecalcTrigger,TriggerON)),NA())</f>
        <v>7.7255108475338119E-3</v>
      </c>
      <c r="H360" s="42">
        <f>_xll.qlCalendarAdvance(Calendar,$H359,B360,"f",FALSE)</f>
        <v>42789</v>
      </c>
      <c r="I360" s="176">
        <f>_xll.qlInterestRateIndexValueDate(Index1M,$H360)</f>
        <v>42789</v>
      </c>
      <c r="J360" s="181">
        <f>IFERROR(_xll.qlIndexFixing(Index1M,$H360,TRUE,_xll.ohTrigger(RecalcTrigger,Trigger1M)),NA())</f>
        <v>8.7805829826830984E-3</v>
      </c>
      <c r="K360" s="44">
        <f>IFERROR(_xll.qlIndexFixing(Index3M,H360,TRUE,_xll.ohTrigger(RecalcTrigger,Trigger3M)),NA())</f>
        <v>1.0127028849152654E-2</v>
      </c>
      <c r="L360" s="44">
        <f>IFERROR(_xll.qlIndexFixing(Index6M,$H360,TRUE,_xll.ohTrigger(RecalcTrigger,Trigger6M)),NA())</f>
        <v>1.1681924976183282E-2</v>
      </c>
      <c r="M360" s="182">
        <f>IFERROR(_xll.qlIndexFixing(Index1Y,$H360,TRUE,_xll.ohTrigger(RecalcTrigger,Trigger1Y)),NA())</f>
        <v>1.4462470711856579E-2</v>
      </c>
      <c r="N360" s="181">
        <f>IFERROR(_xll.qlIndexFixing(ONIndex1M,I360,TRUE,_xll.ohTrigger(RecalcTrigger,Trigger1M)),NA())</f>
        <v>8.629874482344313E-3</v>
      </c>
      <c r="O360" s="44">
        <f>IFERROR(_xll.qlIndexFixing(ONIndex3M,I360,TRUE,_xll.ohTrigger(RecalcTrigger,Trigger3M)),NA())</f>
        <v>9.6312989580904507E-3</v>
      </c>
      <c r="P360" s="44">
        <f>IFERROR(_xll.qlIndexFixing(ONIndex6M,I360,TRUE,_xll.ohTrigger(RecalcTrigger,Trigger6M)),NA())</f>
        <v>1.021484311411136E-2</v>
      </c>
      <c r="Q360" s="182">
        <f>IFERROR(_xll.qlIndexFixing(ONIndex1Y,I360,TRUE,_xll.ohTrigger(RecalcTrigger,Trigger1Y)),NA())</f>
        <v>1.4012548895454557E-2</v>
      </c>
    </row>
    <row r="361" spans="2:17" x14ac:dyDescent="0.2">
      <c r="B361" s="39" t="s">
        <v>17</v>
      </c>
      <c r="D361" s="42">
        <f>_xll.qlCalendarAdvance(Calendar,$D360,B361,"f",FALSE)</f>
        <v>42790</v>
      </c>
      <c r="E361" s="176">
        <f>_xll.qlInterestRateIndexValueDate(IndexON,D361)</f>
        <v>42790</v>
      </c>
      <c r="F361" s="192">
        <f>IFERROR(_xll.qlIndexFixing(IndexON,D361,TRUE,_xll.ohTrigger(RecalcTrigger,TriggerON)),NA())</f>
        <v>7.7479931776254975E-3</v>
      </c>
      <c r="H361" s="42">
        <f>_xll.qlCalendarAdvance(Calendar,$H360,B361,"f",FALSE)</f>
        <v>42790</v>
      </c>
      <c r="I361" s="176">
        <f>_xll.qlInterestRateIndexValueDate(Index1M,$H361)</f>
        <v>42790</v>
      </c>
      <c r="J361" s="181">
        <f>IFERROR(_xll.qlIndexFixing(Index1M,$H361,TRUE,_xll.ohTrigger(RecalcTrigger,Trigger1M)),NA())</f>
        <v>8.791543681834213E-3</v>
      </c>
      <c r="K361" s="44">
        <f>IFERROR(_xll.qlIndexFixing(Index3M,H361,TRUE,_xll.ohTrigger(RecalcTrigger,Trigger3M)),NA())</f>
        <v>1.0138278906803444E-2</v>
      </c>
      <c r="L361" s="44">
        <f>IFERROR(_xll.qlIndexFixing(Index6M,$H361,TRUE,_xll.ohTrigger(RecalcTrigger,Trigger6M)),NA())</f>
        <v>1.1697033651171128E-2</v>
      </c>
      <c r="M361" s="182">
        <f>IFERROR(_xll.qlIndexFixing(Index1Y,$H361,TRUE,_xll.ohTrigger(RecalcTrigger,Trigger1Y)),NA())</f>
        <v>1.447509997984529E-2</v>
      </c>
      <c r="N361" s="181">
        <f>IFERROR(_xll.qlIndexFixing(ONIndex1M,I361,TRUE,_xll.ohTrigger(RecalcTrigger,Trigger1M)),NA())</f>
        <v>8.6519807590438695E-3</v>
      </c>
      <c r="O361" s="44">
        <f>IFERROR(_xll.qlIndexFixing(ONIndex3M,I361,TRUE,_xll.ohTrigger(RecalcTrigger,Trigger3M)),NA())</f>
        <v>9.6544942087924603E-3</v>
      </c>
      <c r="P361" s="44">
        <f>IFERROR(_xll.qlIndexFixing(ONIndex6M,I361,TRUE,_xll.ohTrigger(RecalcTrigger,Trigger6M)),NA())</f>
        <v>1.0236335501029316E-2</v>
      </c>
      <c r="Q361" s="182">
        <f>IFERROR(_xll.qlIndexFixing(ONIndex1Y,I361,TRUE,_xll.ohTrigger(RecalcTrigger,Trigger1Y)),NA())</f>
        <v>1.3821982571550578E-2</v>
      </c>
    </row>
    <row r="362" spans="2:17" x14ac:dyDescent="0.2">
      <c r="B362" s="39" t="s">
        <v>17</v>
      </c>
      <c r="D362" s="42">
        <f>_xll.qlCalendarAdvance(Calendar,$D361,B362,"f",FALSE)</f>
        <v>42793</v>
      </c>
      <c r="E362" s="176">
        <f>_xll.qlInterestRateIndexValueDate(IndexON,D362)</f>
        <v>42793</v>
      </c>
      <c r="F362" s="192">
        <f>IFERROR(_xll.qlIndexFixing(IndexON,D362,TRUE,_xll.ohTrigger(RecalcTrigger,TriggerON)),NA())</f>
        <v>7.7702615664188013E-3</v>
      </c>
      <c r="H362" s="42">
        <f>_xll.qlCalendarAdvance(Calendar,$H361,B362,"f",FALSE)</f>
        <v>42793</v>
      </c>
      <c r="I362" s="176">
        <f>_xll.qlInterestRateIndexValueDate(Index1M,$H362)</f>
        <v>42793</v>
      </c>
      <c r="J362" s="181">
        <f>IFERROR(_xll.qlIndexFixing(Index1M,$H362,TRUE,_xll.ohTrigger(RecalcTrigger,Trigger1M)),NA())</f>
        <v>8.8244272273356652E-3</v>
      </c>
      <c r="K362" s="44">
        <f>IFERROR(_xll.qlIndexFixing(Index3M,H362,TRUE,_xll.ohTrigger(RecalcTrigger,Trigger3M)),NA())</f>
        <v>1.0189923163822416E-2</v>
      </c>
      <c r="L362" s="44">
        <f>IFERROR(_xll.qlIndexFixing(Index6M,$H362,TRUE,_xll.ohTrigger(RecalcTrigger,Trigger6M)),NA())</f>
        <v>1.1756725021973688E-2</v>
      </c>
      <c r="M362" s="182">
        <f>IFERROR(_xll.qlIndexFixing(Index1Y,$H362,TRUE,_xll.ohTrigger(RecalcTrigger,Trigger1Y)),NA())</f>
        <v>1.4482863182674333E-2</v>
      </c>
      <c r="N362" s="181">
        <f>IFERROR(_xll.qlIndexFixing(ONIndex1M,I362,TRUE,_xll.ohTrigger(RecalcTrigger,Trigger1M)),NA())</f>
        <v>8.6736776523654857E-3</v>
      </c>
      <c r="O362" s="44">
        <f>IFERROR(_xll.qlIndexFixing(ONIndex3M,I362,TRUE,_xll.ohTrigger(RecalcTrigger,Trigger3M)),NA())</f>
        <v>9.6770250857414197E-3</v>
      </c>
      <c r="P362" s="44">
        <f>IFERROR(_xll.qlIndexFixing(ONIndex6M,I362,TRUE,_xll.ohTrigger(RecalcTrigger,Trigger6M)),NA())</f>
        <v>1.0258169052266286E-2</v>
      </c>
      <c r="Q362" s="182">
        <f>IFERROR(_xll.qlIndexFixing(ONIndex1Y,I362,TRUE,_xll.ohTrigger(RecalcTrigger,Trigger1Y)),NA())</f>
        <v>1.3605879022262624E-2</v>
      </c>
    </row>
    <row r="363" spans="2:17" x14ac:dyDescent="0.2">
      <c r="B363" s="39" t="s">
        <v>17</v>
      </c>
      <c r="D363" s="42">
        <f>_xll.qlCalendarAdvance(Calendar,$D362,B363,"f",FALSE)</f>
        <v>42794</v>
      </c>
      <c r="E363" s="176">
        <f>_xll.qlInterestRateIndexValueDate(IndexON,D363)</f>
        <v>42794</v>
      </c>
      <c r="F363" s="192">
        <f>IFERROR(_xll.qlIndexFixing(IndexON,D363,TRUE,_xll.ohTrigger(RecalcTrigger,TriggerON)),NA())</f>
        <v>7.7815354857246888E-3</v>
      </c>
      <c r="H363" s="42">
        <f>_xll.qlCalendarAdvance(Calendar,$H362,B363,"f",FALSE)</f>
        <v>42794</v>
      </c>
      <c r="I363" s="176">
        <f>_xll.qlInterestRateIndexValueDate(Index1M,$H363)</f>
        <v>42794</v>
      </c>
      <c r="J363" s="181">
        <f>IFERROR(_xll.qlIndexFixing(Index1M,$H363,TRUE,_xll.ohTrigger(RecalcTrigger,Trigger1M)),NA())</f>
        <v>8.8521554947310153E-3</v>
      </c>
      <c r="K363" s="44">
        <f>IFERROR(_xll.qlIndexFixing(Index3M,H363,TRUE,_xll.ohTrigger(RecalcTrigger,Trigger3M)),NA())</f>
        <v>1.0201257803303157E-2</v>
      </c>
      <c r="L363" s="44">
        <f>IFERROR(_xll.qlIndexFixing(Index6M,$H363,TRUE,_xll.ohTrigger(RecalcTrigger,Trigger6M)),NA())</f>
        <v>1.17789055376438E-2</v>
      </c>
      <c r="M363" s="182">
        <f>IFERROR(_xll.qlIndexFixing(Index1Y,$H363,TRUE,_xll.ohTrigger(RecalcTrigger,Trigger1Y)),NA())</f>
        <v>1.4488774203577526E-2</v>
      </c>
      <c r="N363" s="181">
        <f>IFERROR(_xll.qlIndexFixing(ONIndex1M,I363,TRUE,_xll.ohTrigger(RecalcTrigger,Trigger1M)),NA())</f>
        <v>8.6846290256281655E-3</v>
      </c>
      <c r="O363" s="44">
        <f>IFERROR(_xll.qlIndexFixing(ONIndex3M,I363,TRUE,_xll.ohTrigger(RecalcTrigger,Trigger3M)),NA())</f>
        <v>9.6883413720716405E-3</v>
      </c>
      <c r="P363" s="44">
        <f>IFERROR(_xll.qlIndexFixing(ONIndex6M,I363,TRUE,_xll.ohTrigger(RecalcTrigger,Trigger6M)),NA())</f>
        <v>1.0269687002977257E-2</v>
      </c>
      <c r="Q363" s="182">
        <f>IFERROR(_xll.qlIndexFixing(ONIndex1Y,I363,TRUE,_xll.ohTrigger(RecalcTrigger,Trigger1Y)),NA())</f>
        <v>1.3488193242802149E-2</v>
      </c>
    </row>
    <row r="364" spans="2:17" x14ac:dyDescent="0.2">
      <c r="B364" s="39" t="s">
        <v>17</v>
      </c>
      <c r="D364" s="42">
        <f>_xll.qlCalendarAdvance(Calendar,$D363,B364,"f",FALSE)</f>
        <v>42795</v>
      </c>
      <c r="E364" s="176">
        <f>_xll.qlInterestRateIndexValueDate(IndexON,D364)</f>
        <v>42795</v>
      </c>
      <c r="F364" s="192">
        <f>IFERROR(_xll.qlIndexFixing(IndexON,D364,TRUE,_xll.ohTrigger(RecalcTrigger,TriggerON)),NA())</f>
        <v>7.7928439008401185E-3</v>
      </c>
      <c r="H364" s="42">
        <f>_xll.qlCalendarAdvance(Calendar,$H363,B364,"f",FALSE)</f>
        <v>42795</v>
      </c>
      <c r="I364" s="176">
        <f>_xll.qlInterestRateIndexValueDate(Index1M,$H364)</f>
        <v>42795</v>
      </c>
      <c r="J364" s="181">
        <f>IFERROR(_xll.qlIndexFixing(Index1M,$H364,TRUE,_xll.ohTrigger(RecalcTrigger,Trigger1M)),NA())</f>
        <v>8.8742988075331888E-3</v>
      </c>
      <c r="K364" s="44">
        <f>IFERROR(_xll.qlIndexFixing(Index3M,H364,TRUE,_xll.ohTrigger(RecalcTrigger,Trigger3M)),NA())</f>
        <v>1.0212606037971556E-2</v>
      </c>
      <c r="L364" s="44">
        <f>IFERROR(_xll.qlIndexFixing(Index6M,$H364,TRUE,_xll.ohTrigger(RecalcTrigger,Trigger6M)),NA())</f>
        <v>1.1793924467061836E-2</v>
      </c>
      <c r="M364" s="182">
        <f>IFERROR(_xll.qlIndexFixing(Index1Y,$H364,TRUE,_xll.ohTrigger(RecalcTrigger,Trigger1Y)),NA())</f>
        <v>1.4495044624127207E-2</v>
      </c>
      <c r="N364" s="181">
        <f>IFERROR(_xll.qlIndexFixing(ONIndex1M,I364,TRUE,_xll.ohTrigger(RecalcTrigger,Trigger1M)),NA())</f>
        <v>8.6955806312505324E-3</v>
      </c>
      <c r="O364" s="44">
        <f>IFERROR(_xll.qlIndexFixing(ONIndex3M,I364,TRUE,_xll.ohTrigger(RecalcTrigger,Trigger3M)),NA())</f>
        <v>9.6996115600878063E-3</v>
      </c>
      <c r="P364" s="44">
        <f>IFERROR(_xll.qlIndexFixing(ONIndex6M,I364,TRUE,_xll.ohTrigger(RecalcTrigger,Trigger6M)),NA())</f>
        <v>1.0281479540270588E-2</v>
      </c>
      <c r="Q364" s="182">
        <f>IFERROR(_xll.qlIndexFixing(ONIndex1Y,I364,TRUE,_xll.ohTrigger(RecalcTrigger,Trigger1Y)),NA())</f>
        <v>1.3374907985351792E-2</v>
      </c>
    </row>
    <row r="365" spans="2:17" x14ac:dyDescent="0.2">
      <c r="B365" s="39" t="s">
        <v>17</v>
      </c>
      <c r="D365" s="42">
        <f>_xll.qlCalendarAdvance(Calendar,$D364,B365,"f",FALSE)</f>
        <v>42796</v>
      </c>
      <c r="E365" s="176">
        <f>_xll.qlInterestRateIndexValueDate(IndexON,D365)</f>
        <v>42796</v>
      </c>
      <c r="F365" s="192">
        <f>IFERROR(_xll.qlIndexFixing(IndexON,D365,TRUE,_xll.ohTrigger(RecalcTrigger,TriggerON)),NA())</f>
        <v>7.8041868117650903E-3</v>
      </c>
      <c r="H365" s="42">
        <f>_xll.qlCalendarAdvance(Calendar,$H364,B365,"f",FALSE)</f>
        <v>42796</v>
      </c>
      <c r="I365" s="176">
        <f>_xll.qlInterestRateIndexValueDate(Index1M,$H365)</f>
        <v>42796</v>
      </c>
      <c r="J365" s="181">
        <f>IFERROR(_xll.qlIndexFixing(Index1M,$H365,TRUE,_xll.ohTrigger(RecalcTrigger,Trigger1M)),NA())</f>
        <v>8.8796722055964339E-3</v>
      </c>
      <c r="K365" s="44">
        <f>IFERROR(_xll.qlIndexFixing(Index3M,H365,TRUE,_xll.ohTrigger(RecalcTrigger,Trigger3M)),NA())</f>
        <v>1.0223968709903754E-2</v>
      </c>
      <c r="L365" s="44">
        <f>IFERROR(_xll.qlIndexFixing(Index6M,$H365,TRUE,_xll.ohTrigger(RecalcTrigger,Trigger6M)),NA())</f>
        <v>1.1823031626736874E-2</v>
      </c>
      <c r="M365" s="182">
        <f>IFERROR(_xll.qlIndexFixing(Index1Y,$H365,TRUE,_xll.ohTrigger(RecalcTrigger,Trigger1Y)),NA())</f>
        <v>1.4501662179044805E-2</v>
      </c>
      <c r="N365" s="181">
        <f>IFERROR(_xll.qlIndexFixing(ONIndex1M,I365,TRUE,_xll.ohTrigger(RecalcTrigger,Trigger1M)),NA())</f>
        <v>8.70653246915154E-3</v>
      </c>
      <c r="O365" s="44">
        <f>IFERROR(_xll.qlIndexFixing(ONIndex3M,I365,TRUE,_xll.ohTrigger(RecalcTrigger,Trigger3M)),NA())</f>
        <v>9.7108356497899173E-3</v>
      </c>
      <c r="P365" s="44">
        <f>IFERROR(_xll.qlIndexFixing(ONIndex6M,I365,TRUE,_xll.ohTrigger(RecalcTrigger,Trigger6M)),NA())</f>
        <v>1.0293546664227327E-2</v>
      </c>
      <c r="Q365" s="182">
        <f>IFERROR(_xll.qlIndexFixing(ONIndex1Y,I365,TRUE,_xll.ohTrigger(RecalcTrigger,Trigger1Y)),NA())</f>
        <v>1.326837277429771E-2</v>
      </c>
    </row>
    <row r="366" spans="2:17" x14ac:dyDescent="0.2">
      <c r="B366" s="39" t="s">
        <v>17</v>
      </c>
      <c r="D366" s="42">
        <f>_xll.qlCalendarAdvance(Calendar,$D365,B366,"f",FALSE)</f>
        <v>42797</v>
      </c>
      <c r="E366" s="176">
        <f>_xll.qlInterestRateIndexValueDate(IndexON,D366)</f>
        <v>42797</v>
      </c>
      <c r="F366" s="192">
        <f>IFERROR(_xll.qlIndexFixing(IndexON,D366,TRUE,_xll.ohTrigger(RecalcTrigger,TriggerON)),NA())</f>
        <v>7.8271554611453187E-3</v>
      </c>
      <c r="H366" s="42">
        <f>_xll.qlCalendarAdvance(Calendar,$H365,B366,"f",FALSE)</f>
        <v>42797</v>
      </c>
      <c r="I366" s="176">
        <f>_xll.qlInterestRateIndexValueDate(Index1M,$H366)</f>
        <v>42797</v>
      </c>
      <c r="J366" s="181">
        <f>IFERROR(_xll.qlIndexFixing(Index1M,$H366,TRUE,_xll.ohTrigger(RecalcTrigger,Trigger1M)),NA())</f>
        <v>8.885045418831259E-3</v>
      </c>
      <c r="K366" s="44">
        <f>IFERROR(_xll.qlIndexFixing(Index3M,H366,TRUE,_xll.ohTrigger(RecalcTrigger,Trigger3M)),NA())</f>
        <v>1.0247400909884583E-2</v>
      </c>
      <c r="L366" s="44">
        <f>IFERROR(_xll.qlIndexFixing(Index6M,$H366,TRUE,_xll.ohTrigger(RecalcTrigger,Trigger6M)),NA())</f>
        <v>1.1830965462075248E-2</v>
      </c>
      <c r="M366" s="182">
        <f>IFERROR(_xll.qlIndexFixing(Index1Y,$H366,TRUE,_xll.ohTrigger(RecalcTrigger,Trigger1Y)),NA())</f>
        <v>1.4516812838015813E-2</v>
      </c>
      <c r="N366" s="181">
        <f>IFERROR(_xll.qlIndexFixing(ONIndex1M,I366,TRUE,_xll.ohTrigger(RecalcTrigger,Trigger1M)),NA())</f>
        <v>8.7286456485358155E-3</v>
      </c>
      <c r="O366" s="44">
        <f>IFERROR(_xll.qlIndexFixing(ONIndex3M,I366,TRUE,_xll.ohTrigger(RecalcTrigger,Trigger3M)),NA())</f>
        <v>9.73338971540357E-3</v>
      </c>
      <c r="P366" s="44">
        <f>IFERROR(_xll.qlIndexFixing(ONIndex6M,I366,TRUE,_xll.ohTrigger(RecalcTrigger,Trigger6M)),NA())</f>
        <v>1.0318887911356564E-2</v>
      </c>
      <c r="Q366" s="182">
        <f>IFERROR(_xll.qlIndexFixing(ONIndex1Y,I366,TRUE,_xll.ohTrigger(RecalcTrigger,Trigger1Y)),NA())</f>
        <v>1.3078271048927819E-2</v>
      </c>
    </row>
    <row r="367" spans="2:17" x14ac:dyDescent="0.2">
      <c r="B367" s="39" t="s">
        <v>17</v>
      </c>
      <c r="D367" s="42">
        <f>_xll.qlCalendarAdvance(Calendar,$D366,B367,"f",FALSE)</f>
        <v>42800</v>
      </c>
      <c r="E367" s="176">
        <f>_xll.qlInterestRateIndexValueDate(IndexON,D367)</f>
        <v>42800</v>
      </c>
      <c r="F367" s="192">
        <f>IFERROR(_xll.qlIndexFixing(IndexON,D367,TRUE,_xll.ohTrigger(RecalcTrigger,TriggerON)),NA())</f>
        <v>7.8499034138035384E-3</v>
      </c>
      <c r="H367" s="42">
        <f>_xll.qlCalendarAdvance(Calendar,$H366,B367,"f",FALSE)</f>
        <v>42800</v>
      </c>
      <c r="I367" s="176">
        <f>_xll.qlInterestRateIndexValueDate(Index1M,$H367)</f>
        <v>42800</v>
      </c>
      <c r="J367" s="181">
        <f>IFERROR(_xll.qlIndexFixing(Index1M,$H367,TRUE,_xll.ohTrigger(RecalcTrigger,Trigger1M)),NA())</f>
        <v>8.9179375240829965E-3</v>
      </c>
      <c r="K367" s="44">
        <f>IFERROR(_xll.qlIndexFixing(Index3M,H367,TRUE,_xll.ohTrigger(RecalcTrigger,Trigger3M)),NA())</f>
        <v>1.0269580612118476E-2</v>
      </c>
      <c r="L367" s="44">
        <f>IFERROR(_xll.qlIndexFixing(Index6M,$H367,TRUE,_xll.ohTrigger(RecalcTrigger,Trigger6M)),NA())</f>
        <v>1.1868846802102808E-2</v>
      </c>
      <c r="M367" s="182">
        <f>IFERROR(_xll.qlIndexFixing(Index1Y,$H367,TRUE,_xll.ohTrigger(RecalcTrigger,Trigger1Y)),NA())</f>
        <v>1.4531227830197668E-2</v>
      </c>
      <c r="N367" s="181">
        <f>IFERROR(_xll.qlIndexFixing(ONIndex1M,I367,TRUE,_xll.ohTrigger(RecalcTrigger,Trigger1M)),NA())</f>
        <v>8.750342143785117E-3</v>
      </c>
      <c r="O367" s="44">
        <f>IFERROR(_xll.qlIndexFixing(ONIndex3M,I367,TRUE,_xll.ohTrigger(RecalcTrigger,Trigger3M)),NA())</f>
        <v>9.7552710262682751E-3</v>
      </c>
      <c r="P367" s="44">
        <f>IFERROR(_xll.qlIndexFixing(ONIndex6M,I367,TRUE,_xll.ohTrigger(RecalcTrigger,Trigger6M)),NA())</f>
        <v>1.0344561026121024E-2</v>
      </c>
      <c r="Q367" s="182">
        <f>IFERROR(_xll.qlIndexFixing(ONIndex1Y,I367,TRUE,_xll.ohTrigger(RecalcTrigger,Trigger1Y)),NA())</f>
        <v>1.290973228220027E-2</v>
      </c>
    </row>
    <row r="368" spans="2:17" x14ac:dyDescent="0.2">
      <c r="B368" s="39" t="s">
        <v>17</v>
      </c>
      <c r="D368" s="42">
        <f>_xll.qlCalendarAdvance(Calendar,$D367,B368,"f",FALSE)</f>
        <v>42801</v>
      </c>
      <c r="E368" s="176">
        <f>_xll.qlInterestRateIndexValueDate(IndexON,D368)</f>
        <v>42801</v>
      </c>
      <c r="F368" s="192">
        <f>IFERROR(_xll.qlIndexFixing(IndexON,D368,TRUE,_xll.ohTrigger(RecalcTrigger,TriggerON)),NA())</f>
        <v>7.8614188039383137E-3</v>
      </c>
      <c r="H368" s="42">
        <f>_xll.qlCalendarAdvance(Calendar,$H367,B368,"f",FALSE)</f>
        <v>42801</v>
      </c>
      <c r="I368" s="176">
        <f>_xll.qlInterestRateIndexValueDate(Index1M,$H368)</f>
        <v>42801</v>
      </c>
      <c r="J368" s="181">
        <f>IFERROR(_xll.qlIndexFixing(Index1M,$H368,TRUE,_xll.ohTrigger(RecalcTrigger,Trigger1M)),NA())</f>
        <v>8.9289020438707289E-3</v>
      </c>
      <c r="K368" s="44">
        <f>IFERROR(_xll.qlIndexFixing(Index3M,H368,TRUE,_xll.ohTrigger(RecalcTrigger,Trigger3M)),NA())</f>
        <v>1.0281028101841292E-2</v>
      </c>
      <c r="L368" s="44">
        <f>IFERROR(_xll.qlIndexFixing(Index6M,$H368,TRUE,_xll.ohTrigger(RecalcTrigger,Trigger6M)),NA())</f>
        <v>1.1883783999150245E-2</v>
      </c>
      <c r="M368" s="182">
        <f>IFERROR(_xll.qlIndexFixing(Index1Y,$H368,TRUE,_xll.ohTrigger(RecalcTrigger,Trigger1Y)),NA())</f>
        <v>1.4539299120599258E-2</v>
      </c>
      <c r="N368" s="181">
        <f>IFERROR(_xll.qlIndexFixing(ONIndex1M,I368,TRUE,_xll.ohTrigger(RecalcTrigger,Trigger1M)),NA())</f>
        <v>8.761295143241421E-3</v>
      </c>
      <c r="O368" s="44">
        <f>IFERROR(_xll.qlIndexFixing(ONIndex3M,I368,TRUE,_xll.ohTrigger(RecalcTrigger,Trigger3M)),NA())</f>
        <v>9.7662646246432505E-3</v>
      </c>
      <c r="P368" s="44">
        <f>IFERROR(_xll.qlIndexFixing(ONIndex6M,I368,TRUE,_xll.ohTrigger(RecalcTrigger,Trigger6M)),NA())</f>
        <v>1.035800108331375E-2</v>
      </c>
      <c r="Q368" s="182">
        <f>IFERROR(_xll.qlIndexFixing(ONIndex1Y,I368,TRUE,_xll.ohTrigger(RecalcTrigger,Trigger1Y)),NA())</f>
        <v>1.2836947222324424E-2</v>
      </c>
    </row>
    <row r="369" spans="2:17" x14ac:dyDescent="0.2">
      <c r="B369" s="39" t="s">
        <v>17</v>
      </c>
      <c r="D369" s="42">
        <f>_xll.qlCalendarAdvance(Calendar,$D368,B369,"f",FALSE)</f>
        <v>42802</v>
      </c>
      <c r="E369" s="176">
        <f>_xll.qlInterestRateIndexValueDate(IndexON,D369)</f>
        <v>42802</v>
      </c>
      <c r="F369" s="192">
        <f>IFERROR(_xll.qlIndexFixing(IndexON,D369,TRUE,_xll.ohTrigger(RecalcTrigger,TriggerON)),NA())</f>
        <v>7.8729686898826312E-3</v>
      </c>
      <c r="H369" s="42">
        <f>_xll.qlCalendarAdvance(Calendar,$H368,B369,"f",FALSE)</f>
        <v>42802</v>
      </c>
      <c r="I369" s="176">
        <f>_xll.qlInterestRateIndexValueDate(Index1M,$H369)</f>
        <v>42802</v>
      </c>
      <c r="J369" s="181">
        <f>IFERROR(_xll.qlIndexFixing(Index1M,$H369,TRUE,_xll.ohTrigger(RecalcTrigger,Trigger1M)),NA())</f>
        <v>8.9510524963798063E-3</v>
      </c>
      <c r="K369" s="44">
        <f>IFERROR(_xll.qlIndexFixing(Index3M,H369,TRUE,_xll.ohTrigger(RecalcTrigger,Trigger3M)),NA())</f>
        <v>1.02924950814865E-2</v>
      </c>
      <c r="L369" s="44">
        <f>IFERROR(_xll.qlIndexFixing(Index6M,$H369,TRUE,_xll.ohTrigger(RecalcTrigger,Trigger6M)),NA())</f>
        <v>1.1898701170105689E-2</v>
      </c>
      <c r="M369" s="182">
        <f>IFERROR(_xll.qlIndexFixing(Index1Y,$H369,TRUE,_xll.ohTrigger(RecalcTrigger,Trigger1Y)),NA())</f>
        <v>1.4547604768757605E-2</v>
      </c>
      <c r="N369" s="181">
        <f>IFERROR(_xll.qlIndexFixing(ONIndex1M,I369,TRUE,_xll.ohTrigger(RecalcTrigger,Trigger1M)),NA())</f>
        <v>8.7722483749763658E-3</v>
      </c>
      <c r="O369" s="44">
        <f>IFERROR(_xll.qlIndexFixing(ONIndex3M,I369,TRUE,_xll.ohTrigger(RecalcTrigger,Trigger3M)),NA())</f>
        <v>9.7772121247852173E-3</v>
      </c>
      <c r="P369" s="44">
        <f>IFERROR(_xll.qlIndexFixing(ONIndex6M,I369,TRUE,_xll.ohTrigger(RecalcTrigger,Trigger6M)),NA())</f>
        <v>1.037171572725093E-2</v>
      </c>
      <c r="Q369" s="182">
        <f>IFERROR(_xll.qlIndexFixing(ONIndex1Y,I369,TRUE,_xll.ohTrigger(RecalcTrigger,Trigger1Y)),NA())</f>
        <v>1.2770912179019822E-2</v>
      </c>
    </row>
    <row r="370" spans="2:17" x14ac:dyDescent="0.2">
      <c r="B370" s="39" t="s">
        <v>17</v>
      </c>
      <c r="D370" s="42">
        <f>_xll.qlCalendarAdvance(Calendar,$D369,B370,"f",FALSE)</f>
        <v>42803</v>
      </c>
      <c r="E370" s="176">
        <f>_xll.qlInterestRateIndexValueDate(IndexON,D370)</f>
        <v>42803</v>
      </c>
      <c r="F370" s="192">
        <f>IFERROR(_xll.qlIndexFixing(IndexON,D370,TRUE,_xll.ohTrigger(RecalcTrigger,TriggerON)),NA())</f>
        <v>7.8845530717175372E-3</v>
      </c>
      <c r="H370" s="42">
        <f>_xll.qlCalendarAdvance(Calendar,$H369,B370,"f",FALSE)</f>
        <v>42803</v>
      </c>
      <c r="I370" s="176">
        <f>_xll.qlInterestRateIndexValueDate(Index1M,$H370)</f>
        <v>42803</v>
      </c>
      <c r="J370" s="181">
        <f>IFERROR(_xll.qlIndexFixing(Index1M,$H370,TRUE,_xll.ohTrigger(RecalcTrigger,Trigger1M)),NA())</f>
        <v>8.9564248704257499E-3</v>
      </c>
      <c r="K370" s="44">
        <f>IFERROR(_xll.qlIndexFixing(Index3M,H370,TRUE,_xll.ohTrigger(RecalcTrigger,Trigger3M)),NA())</f>
        <v>1.0303982393198078E-2</v>
      </c>
      <c r="L370" s="44">
        <f>IFERROR(_xll.qlIndexFixing(Index6M,$H370,TRUE,_xll.ohTrigger(RecalcTrigger,Trigger6M)),NA())</f>
        <v>1.1927316851679099E-2</v>
      </c>
      <c r="M370" s="182">
        <f>IFERROR(_xll.qlIndexFixing(Index1Y,$H370,TRUE,_xll.ohTrigger(RecalcTrigger,Trigger1Y)),NA())</f>
        <v>1.4556125977299939E-2</v>
      </c>
      <c r="N370" s="181">
        <f>IFERROR(_xll.qlIndexFixing(ONIndex1M,I370,TRUE,_xll.ohTrigger(RecalcTrigger,Trigger1M)),NA())</f>
        <v>8.7832018389899513E-3</v>
      </c>
      <c r="O370" s="44">
        <f>IFERROR(_xll.qlIndexFixing(ONIndex3M,I370,TRUE,_xll.ohTrigger(RecalcTrigger,Trigger3M)),NA())</f>
        <v>9.7881135266131292E-3</v>
      </c>
      <c r="P370" s="44">
        <f>IFERROR(_xll.qlIndexFixing(ONIndex6M,I370,TRUE,_xll.ohTrigger(RecalcTrigger,Trigger6M)),NA())</f>
        <v>1.0385704958013608E-2</v>
      </c>
      <c r="Q370" s="182">
        <f>IFERROR(_xll.qlIndexFixing(ONIndex1Y,I370,TRUE,_xll.ohTrigger(RecalcTrigger,Trigger1Y)),NA())</f>
        <v>1.2711627148639382E-2</v>
      </c>
    </row>
    <row r="371" spans="2:17" x14ac:dyDescent="0.2">
      <c r="B371" s="39" t="s">
        <v>17</v>
      </c>
      <c r="D371" s="42">
        <f>_xll.qlCalendarAdvance(Calendar,$D370,B371,"f",FALSE)</f>
        <v>42804</v>
      </c>
      <c r="E371" s="176">
        <f>_xll.qlInterestRateIndexValueDate(IndexON,D371)</f>
        <v>42804</v>
      </c>
      <c r="F371" s="192">
        <f>IFERROR(_xll.qlIndexFixing(IndexON,D371,TRUE,_xll.ohTrigger(RecalcTrigger,TriggerON)),NA())</f>
        <v>7.9080081483939857E-3</v>
      </c>
      <c r="H371" s="42">
        <f>_xll.qlCalendarAdvance(Calendar,$H370,B371,"f",FALSE)</f>
        <v>42804</v>
      </c>
      <c r="I371" s="176">
        <f>_xll.qlInterestRateIndexValueDate(Index1M,$H371)</f>
        <v>42804</v>
      </c>
      <c r="J371" s="181">
        <f>IFERROR(_xll.qlIndexFixing(Index1M,$H371,TRUE,_xll.ohTrigger(RecalcTrigger,Trigger1M)),NA())</f>
        <v>8.9617970573479915E-3</v>
      </c>
      <c r="K371" s="44">
        <f>IFERROR(_xll.qlIndexFixing(Index3M,H371,TRUE,_xll.ohTrigger(RecalcTrigger,Trigger3M)),NA())</f>
        <v>1.0327755163715141E-2</v>
      </c>
      <c r="L371" s="44">
        <f>IFERROR(_xll.qlIndexFixing(Index6M,$H371,TRUE,_xll.ohTrigger(RecalcTrigger,Trigger6M)),NA())</f>
        <v>1.1935310281788111E-2</v>
      </c>
      <c r="M371" s="182">
        <f>IFERROR(_xll.qlIndexFixing(Index1Y,$H371,TRUE,_xll.ohTrigger(RecalcTrigger,Trigger1Y)),NA())</f>
        <v>1.4573192246468003E-2</v>
      </c>
      <c r="N371" s="181">
        <f>IFERROR(_xll.qlIndexFixing(ONIndex1M,I371,TRUE,_xll.ohTrigger(RecalcTrigger,Trigger1M)),NA())</f>
        <v>8.8053219538826912E-3</v>
      </c>
      <c r="O371" s="44">
        <f>IFERROR(_xll.qlIndexFixing(ONIndex3M,I371,TRUE,_xll.ohTrigger(RecalcTrigger,Trigger3M)),NA())</f>
        <v>9.8100263193382879E-3</v>
      </c>
      <c r="P371" s="44">
        <f>IFERROR(_xll.qlIndexFixing(ONIndex6M,I371,TRUE,_xll.ohTrigger(RecalcTrigger,Trigger6M)),NA())</f>
        <v>1.0414895872764193E-2</v>
      </c>
      <c r="Q371" s="182">
        <f>IFERROR(_xll.qlIndexFixing(ONIndex1Y,I371,TRUE,_xll.ohTrigger(RecalcTrigger,Trigger1Y)),NA())</f>
        <v>1.261599315252049E-2</v>
      </c>
    </row>
    <row r="372" spans="2:17" x14ac:dyDescent="0.2">
      <c r="B372" s="39" t="s">
        <v>17</v>
      </c>
      <c r="D372" s="42">
        <f>_xll.qlCalendarAdvance(Calendar,$D371,B372,"f",FALSE)</f>
        <v>42807</v>
      </c>
      <c r="E372" s="176">
        <f>_xll.qlInterestRateIndexValueDate(IndexON,D372)</f>
        <v>42807</v>
      </c>
      <c r="F372" s="192">
        <f>IFERROR(_xll.qlIndexFixing(IndexON,D372,TRUE,_xll.ohTrigger(RecalcTrigger,TriggerON)),NA())</f>
        <v>7.9312355576388605E-3</v>
      </c>
      <c r="H372" s="42">
        <f>_xll.qlCalendarAdvance(Calendar,$H371,B372,"f",FALSE)</f>
        <v>42807</v>
      </c>
      <c r="I372" s="176">
        <f>_xll.qlInterestRateIndexValueDate(Index1M,$H372)</f>
        <v>42807</v>
      </c>
      <c r="J372" s="181">
        <f>IFERROR(_xll.qlIndexFixing(Index1M,$H372,TRUE,_xll.ohTrigger(RecalcTrigger,Trigger1M)),NA())</f>
        <v>8.9946942520159664E-3</v>
      </c>
      <c r="K372" s="44">
        <f>IFERROR(_xll.qlIndexFixing(Index3M,H372,TRUE,_xll.ohTrigger(RecalcTrigger,Trigger3M)),NA())</f>
        <v>1.035015180395229E-2</v>
      </c>
      <c r="L372" s="44">
        <f>IFERROR(_xll.qlIndexFixing(Index6M,$H372,TRUE,_xll.ohTrigger(RecalcTrigger,Trigger6M)),NA())</f>
        <v>1.1972922586251926E-2</v>
      </c>
      <c r="M372" s="182">
        <f>IFERROR(_xll.qlIndexFixing(Index1Y,$H372,TRUE,_xll.ohTrigger(RecalcTrigger,Trigger1Y)),NA())</f>
        <v>1.4591990450063541E-2</v>
      </c>
      <c r="N372" s="181">
        <f>IFERROR(_xll.qlIndexFixing(ONIndex1M,I372,TRUE,_xll.ohTrigger(RecalcTrigger,Trigger1M)),NA())</f>
        <v>8.8270180182359326E-3</v>
      </c>
      <c r="O372" s="44">
        <f>IFERROR(_xll.qlIndexFixing(ONIndex3M,I372,TRUE,_xll.ohTrigger(RecalcTrigger,Trigger3M)),NA())</f>
        <v>9.8312581510273667E-3</v>
      </c>
      <c r="P372" s="44">
        <f>IFERROR(_xll.qlIndexFixing(ONIndex6M,I372,TRUE,_xll.ohTrigger(RecalcTrigger,Trigger6M)),NA())</f>
        <v>1.0444407749238271E-2</v>
      </c>
      <c r="Q372" s="182">
        <f>IFERROR(_xll.qlIndexFixing(ONIndex1Y,I372,TRUE,_xll.ohTrigger(RecalcTrigger,Trigger1Y)),NA())</f>
        <v>1.2541987096709173E-2</v>
      </c>
    </row>
    <row r="373" spans="2:17" x14ac:dyDescent="0.2">
      <c r="B373" s="39" t="s">
        <v>17</v>
      </c>
      <c r="D373" s="42">
        <f>_xll.qlCalendarAdvance(Calendar,$D372,B373,"f",FALSE)</f>
        <v>42808</v>
      </c>
      <c r="E373" s="176">
        <f>_xll.qlInterestRateIndexValueDate(IndexON,D373)</f>
        <v>42808</v>
      </c>
      <c r="F373" s="192">
        <f>IFERROR(_xll.qlIndexFixing(IndexON,D373,TRUE,_xll.ohTrigger(RecalcTrigger,TriggerON)),NA())</f>
        <v>7.9429924188456624E-3</v>
      </c>
      <c r="H373" s="42">
        <f>_xll.qlCalendarAdvance(Calendar,$H372,B373,"f",FALSE)</f>
        <v>42808</v>
      </c>
      <c r="I373" s="176">
        <f>_xll.qlInterestRateIndexValueDate(Index1M,$H373)</f>
        <v>42808</v>
      </c>
      <c r="J373" s="181">
        <f>IFERROR(_xll.qlIndexFixing(Index1M,$H373,TRUE,_xll.ohTrigger(RecalcTrigger,Trigger1M)),NA())</f>
        <v>9.0280426437971961E-3</v>
      </c>
      <c r="K373" s="44">
        <f>IFERROR(_xll.qlIndexFixing(Index3M,H373,TRUE,_xll.ohTrigger(RecalcTrigger,Trigger3M)),NA())</f>
        <v>1.0361753408516527E-2</v>
      </c>
      <c r="L373" s="44">
        <f>IFERROR(_xll.qlIndexFixing(Index6M,$H373,TRUE,_xll.ohTrigger(RecalcTrigger,Trigger6M)),NA())</f>
        <v>1.1987681171553582E-2</v>
      </c>
      <c r="M373" s="182">
        <f>IFERROR(_xll.qlIndexFixing(Index1Y,$H373,TRUE,_xll.ohTrigger(RecalcTrigger,Trigger1Y)),NA())</f>
        <v>1.4601307481658887E-2</v>
      </c>
      <c r="N373" s="181">
        <f>IFERROR(_xll.qlIndexFixing(ONIndex1M,I373,TRUE,_xll.ohTrigger(RecalcTrigger,Trigger1M)),NA())</f>
        <v>8.8379726438858608E-3</v>
      </c>
      <c r="O373" s="44">
        <f>IFERROR(_xll.qlIndexFixing(ONIndex3M,I373,TRUE,_xll.ohTrigger(RecalcTrigger,Trigger3M)),NA())</f>
        <v>9.8419290612850041E-3</v>
      </c>
      <c r="P373" s="44">
        <f>IFERROR(_xll.qlIndexFixing(ONIndex6M,I373,TRUE,_xll.ohTrigger(RecalcTrigger,Trigger6M)),NA())</f>
        <v>1.0459769914452632E-2</v>
      </c>
      <c r="Q373" s="182">
        <f>IFERROR(_xll.qlIndexFixing(ONIndex1Y,I373,TRUE,_xll.ohTrigger(RecalcTrigger,Trigger1Y)),NA())</f>
        <v>1.2516452089291752E-2</v>
      </c>
    </row>
    <row r="374" spans="2:17" x14ac:dyDescent="0.2">
      <c r="B374" s="39" t="s">
        <v>17</v>
      </c>
      <c r="D374" s="42">
        <f>_xll.qlCalendarAdvance(Calendar,$D373,B374,"f",FALSE)</f>
        <v>42809</v>
      </c>
      <c r="E374" s="176">
        <f>_xll.qlInterestRateIndexValueDate(IndexON,D374)</f>
        <v>42809</v>
      </c>
      <c r="F374" s="192">
        <f>IFERROR(_xll.qlIndexFixing(IndexON,D374,TRUE,_xll.ohTrigger(RecalcTrigger,TriggerON)),NA())</f>
        <v>7.9547837757809603E-3</v>
      </c>
      <c r="H374" s="42">
        <f>_xll.qlCalendarAdvance(Calendar,$H373,B374,"f",FALSE)</f>
        <v>42809</v>
      </c>
      <c r="I374" s="176">
        <f>_xll.qlInterestRateIndexValueDate(Index1M,$H374)</f>
        <v>42809</v>
      </c>
      <c r="J374" s="181">
        <f>IFERROR(_xll.qlIndexFixing(Index1M,$H374,TRUE,_xll.ohTrigger(RecalcTrigger,Trigger1M)),NA())</f>
        <v>9.0334142062216648E-3</v>
      </c>
      <c r="K374" s="44">
        <f>IFERROR(_xll.qlIndexFixing(Index3M,H374,TRUE,_xll.ohTrigger(RecalcTrigger,Trigger3M)),NA())</f>
        <v>1.0373380398226812E-2</v>
      </c>
      <c r="L374" s="44">
        <f>IFERROR(_xll.qlIndexFixing(Index6M,$H374,TRUE,_xll.ohTrigger(RecalcTrigger,Trigger6M)),NA())</f>
        <v>1.2002406920564318E-2</v>
      </c>
      <c r="M374" s="182">
        <f>IFERROR(_xll.qlIndexFixing(Index1Y,$H374,TRUE,_xll.ohTrigger(RecalcTrigger,Trigger1Y)),NA())</f>
        <v>1.4610727277979629E-2</v>
      </c>
      <c r="N374" s="181">
        <f>IFERROR(_xll.qlIndexFixing(ONIndex1M,I374,TRUE,_xll.ohTrigger(RecalcTrigger,Trigger1M)),NA())</f>
        <v>8.8489275017333835E-3</v>
      </c>
      <c r="O374" s="44">
        <f>IFERROR(_xll.qlIndexFixing(ONIndex3M,I374,TRUE,_xll.ohTrigger(RecalcTrigger,Trigger3M)),NA())</f>
        <v>9.8525538733096329E-3</v>
      </c>
      <c r="P374" s="44">
        <f>IFERROR(_xll.qlIndexFixing(ONIndex6M,I374,TRUE,_xll.ohTrigger(RecalcTrigger,Trigger6M)),NA())</f>
        <v>1.0475406666492493E-2</v>
      </c>
      <c r="Q374" s="182">
        <f>IFERROR(_xll.qlIndexFixing(ONIndex1Y,I374,TRUE,_xll.ohTrigger(RecalcTrigger,Trigger1Y)),NA())</f>
        <v>1.249766708069644E-2</v>
      </c>
    </row>
    <row r="375" spans="2:17" x14ac:dyDescent="0.2">
      <c r="B375" s="39" t="s">
        <v>17</v>
      </c>
      <c r="D375" s="42">
        <f>_xll.qlCalendarAdvance(Calendar,$D374,B375,"f",FALSE)</f>
        <v>42810</v>
      </c>
      <c r="E375" s="176">
        <f>_xll.qlInterestRateIndexValueDate(IndexON,D375)</f>
        <v>42810</v>
      </c>
      <c r="F375" s="192">
        <f>IFERROR(_xll.qlIndexFixing(IndexON,D375,TRUE,_xll.ohTrigger(RecalcTrigger,TriggerON)),NA())</f>
        <v>7.9666096286878929E-3</v>
      </c>
      <c r="H375" s="42">
        <f>_xll.qlCalendarAdvance(Calendar,$H374,B375,"f",FALSE)</f>
        <v>42810</v>
      </c>
      <c r="I375" s="176">
        <f>_xll.qlInterestRateIndexValueDate(Index1M,$H375)</f>
        <v>42810</v>
      </c>
      <c r="J375" s="181">
        <f>IFERROR(_xll.qlIndexFixing(Index1M,$H375,TRUE,_xll.ohTrigger(RecalcTrigger,Trigger1M)),NA())</f>
        <v>9.0387855793811096E-3</v>
      </c>
      <c r="K375" s="44">
        <f>IFERROR(_xll.qlIndexFixing(Index3M,H375,TRUE,_xll.ohTrigger(RecalcTrigger,Trigger3M)),NA())</f>
        <v>1.0385033492889526E-2</v>
      </c>
      <c r="L375" s="44">
        <f>IFERROR(_xll.qlIndexFixing(Index6M,$H375,TRUE,_xll.ohTrigger(RecalcTrigger,Trigger6M)),NA())</f>
        <v>1.2030422112965962E-2</v>
      </c>
      <c r="M375" s="182">
        <f>IFERROR(_xll.qlIndexFixing(Index1Y,$H375,TRUE,_xll.ohTrigger(RecalcTrigger,Trigger1Y)),NA())</f>
        <v>1.462023103757093E-2</v>
      </c>
      <c r="N375" s="181">
        <f>IFERROR(_xll.qlIndexFixing(ONIndex1M,I375,TRUE,_xll.ohTrigger(RecalcTrigger,Trigger1M)),NA())</f>
        <v>8.8598825919405932E-3</v>
      </c>
      <c r="O375" s="44">
        <f>IFERROR(_xll.qlIndexFixing(ONIndex3M,I375,TRUE,_xll.ohTrigger(RecalcTrigger,Trigger3M)),NA())</f>
        <v>9.8631325870202069E-3</v>
      </c>
      <c r="P375" s="44">
        <f>IFERROR(_xll.qlIndexFixing(ONIndex6M,I375,TRUE,_xll.ohTrigger(RecalcTrigger,Trigger6M)),NA())</f>
        <v>1.0491318005600991E-2</v>
      </c>
      <c r="Q375" s="182">
        <f>IFERROR(_xll.qlIndexFixing(ONIndex1Y,I375,TRUE,_xll.ohTrigger(RecalcTrigger,Trigger1Y)),NA())</f>
        <v>1.2485632069869634E-2</v>
      </c>
    </row>
    <row r="376" spans="2:17" x14ac:dyDescent="0.2">
      <c r="B376" s="39" t="s">
        <v>17</v>
      </c>
      <c r="D376" s="42">
        <f>_xll.qlCalendarAdvance(Calendar,$D375,B376,"f",FALSE)</f>
        <v>42811</v>
      </c>
      <c r="E376" s="176">
        <f>_xll.qlInterestRateIndexValueDate(IndexON,D376)</f>
        <v>42811</v>
      </c>
      <c r="F376" s="192">
        <f>IFERROR(_xll.qlIndexFixing(IndexON,D376,TRUE,_xll.ohTrigger(RecalcTrigger,TriggerON)),NA())</f>
        <v>7.9905512427484275E-3</v>
      </c>
      <c r="H376" s="42">
        <f>_xll.qlCalendarAdvance(Calendar,$H375,B376,"f",FALSE)</f>
        <v>42811</v>
      </c>
      <c r="I376" s="176">
        <f>_xll.qlInterestRateIndexValueDate(Index1M,$H376)</f>
        <v>42811</v>
      </c>
      <c r="J376" s="181">
        <f>IFERROR(_xll.qlIndexFixing(Index1M,$H376,TRUE,_xll.ohTrigger(RecalcTrigger,Trigger1M)),NA())</f>
        <v>9.0441567630328637E-3</v>
      </c>
      <c r="K376" s="44">
        <f>IFERROR(_xll.qlIndexFixing(Index3M,H376,TRUE,_xll.ohTrigger(RecalcTrigger,Trigger3M)),NA())</f>
        <v>1.0409190319481423E-2</v>
      </c>
      <c r="L376" s="44">
        <f>IFERROR(_xll.qlIndexFixing(Index6M,$H376,TRUE,_xll.ohTrigger(RecalcTrigger,Trigger6M)),NA())</f>
        <v>1.2038395570966576E-2</v>
      </c>
      <c r="M376" s="182">
        <f>IFERROR(_xll.qlIndexFixing(Index1Y,$H376,TRUE,_xll.ohTrigger(RecalcTrigger,Trigger1Y)),NA())</f>
        <v>1.4638241036013652E-2</v>
      </c>
      <c r="N376" s="181">
        <f>IFERROR(_xll.qlIndexFixing(ONIndex1M,I376,TRUE,_xll.ohTrigger(RecalcTrigger,Trigger1M)),NA())</f>
        <v>8.882009675084495E-3</v>
      </c>
      <c r="O376" s="44">
        <f>IFERROR(_xll.qlIndexFixing(ONIndex3M,I376,TRUE,_xll.ohTrigger(RecalcTrigger,Trigger3M)),NA())</f>
        <v>9.8844040163011595E-3</v>
      </c>
      <c r="P376" s="44">
        <f>IFERROR(_xll.qlIndexFixing(ONIndex6M,I376,TRUE,_xll.ohTrigger(RecalcTrigger,Trigger6M)),NA())</f>
        <v>1.0524359417049361E-2</v>
      </c>
      <c r="Q376" s="182">
        <f>IFERROR(_xll.qlIndexFixing(ONIndex1Y,I376,TRUE,_xll.ohTrigger(RecalcTrigger,Trigger1Y)),NA())</f>
        <v>1.2484489034431853E-2</v>
      </c>
    </row>
    <row r="377" spans="2:17" x14ac:dyDescent="0.2">
      <c r="B377" s="39" t="s">
        <v>17</v>
      </c>
      <c r="D377" s="42">
        <f>_xll.qlCalendarAdvance(Calendar,$D376,B377,"f",FALSE)</f>
        <v>42814</v>
      </c>
      <c r="E377" s="176">
        <f>_xll.qlInterestRateIndexValueDate(IndexON,D377)</f>
        <v>42814</v>
      </c>
      <c r="F377" s="192">
        <f>IFERROR(_xll.qlIndexFixing(IndexON,D377,TRUE,_xll.ohTrigger(RecalcTrigger,TriggerON)),NA())</f>
        <v>8.0142579990594154E-3</v>
      </c>
      <c r="H377" s="42">
        <f>_xll.qlCalendarAdvance(Calendar,$H376,B377,"f",FALSE)</f>
        <v>42814</v>
      </c>
      <c r="I377" s="176">
        <f>_xll.qlInterestRateIndexValueDate(Index1M,$H377)</f>
        <v>42814</v>
      </c>
      <c r="J377" s="181">
        <f>IFERROR(_xll.qlIndexFixing(Index1M,$H377,TRUE,_xll.ohTrigger(RecalcTrigger,Trigger1M)),NA())</f>
        <v>9.0714628554199352E-3</v>
      </c>
      <c r="K377" s="44">
        <f>IFERROR(_xll.qlIndexFixing(Index3M,H377,TRUE,_xll.ohTrigger(RecalcTrigger,Trigger3M)),NA())</f>
        <v>1.0431910300676054E-2</v>
      </c>
      <c r="L377" s="44">
        <f>IFERROR(_xll.qlIndexFixing(Index6M,$H377,TRUE,_xll.ohTrigger(RecalcTrigger,Trigger6M)),NA())</f>
        <v>1.2075479061025554E-2</v>
      </c>
      <c r="M377" s="182">
        <f>IFERROR(_xll.qlIndexFixing(Index1Y,$H377,TRUE,_xll.ohTrigger(RecalcTrigger,Trigger1Y)),NA())</f>
        <v>1.4658709655465785E-2</v>
      </c>
      <c r="N377" s="181">
        <f>IFERROR(_xll.qlIndexFixing(ONIndex1M,I377,TRUE,_xll.ohTrigger(RecalcTrigger,Trigger1M)),NA())</f>
        <v>8.9037052757989787E-3</v>
      </c>
      <c r="O377" s="44">
        <f>IFERROR(_xll.qlIndexFixing(ONIndex3M,I377,TRUE,_xll.ohTrigger(RecalcTrigger,Trigger3M)),NA())</f>
        <v>9.904986458478815E-3</v>
      </c>
      <c r="P377" s="44">
        <f>IFERROR(_xll.qlIndexFixing(ONIndex6M,I377,TRUE,_xll.ohTrigger(RecalcTrigger,Trigger6M)),NA())</f>
        <v>1.0557709232802415E-2</v>
      </c>
      <c r="Q377" s="182">
        <f>IFERROR(_xll.qlIndexFixing(ONIndex1Y,I377,TRUE,_xll.ohTrigger(RecalcTrigger,Trigger1Y)),NA())</f>
        <v>1.2504991996872272E-2</v>
      </c>
    </row>
    <row r="378" spans="2:17" x14ac:dyDescent="0.2">
      <c r="B378" s="39" t="s">
        <v>17</v>
      </c>
      <c r="D378" s="42">
        <f>_xll.qlCalendarAdvance(Calendar,$D377,B378,"f",FALSE)</f>
        <v>42815</v>
      </c>
      <c r="E378" s="176">
        <f>_xll.qlInterestRateIndexValueDate(IndexON,D378)</f>
        <v>42815</v>
      </c>
      <c r="F378" s="192">
        <f>IFERROR(_xll.qlIndexFixing(IndexON,D378,TRUE,_xll.ohTrigger(RecalcTrigger,TriggerON)),NA())</f>
        <v>8.0262563314192903E-3</v>
      </c>
      <c r="H378" s="42">
        <f>_xll.qlCalendarAdvance(Calendar,$H377,B378,"f",FALSE)</f>
        <v>42815</v>
      </c>
      <c r="I378" s="176">
        <f>_xll.qlInterestRateIndexValueDate(Index1M,$H378)</f>
        <v>42815</v>
      </c>
      <c r="J378" s="181">
        <f>IFERROR(_xll.qlIndexFixing(Index1M,$H378,TRUE,_xll.ohTrigger(RecalcTrigger,Trigger1M)),NA())</f>
        <v>9.0824307682023687E-3</v>
      </c>
      <c r="K378" s="44">
        <f>IFERROR(_xll.qlIndexFixing(Index3M,H378,TRUE,_xll.ohTrigger(RecalcTrigger,Trigger3M)),NA())</f>
        <v>1.0443696148803147E-2</v>
      </c>
      <c r="L378" s="44">
        <f>IFERROR(_xll.qlIndexFixing(Index6M,$H378,TRUE,_xll.ohTrigger(RecalcTrigger,Trigger6M)),NA())</f>
        <v>1.2089969355430955E-2</v>
      </c>
      <c r="M378" s="182">
        <f>IFERROR(_xll.qlIndexFixing(Index1Y,$H378,TRUE,_xll.ohTrigger(RecalcTrigger,Trigger1Y)),NA())</f>
        <v>1.466835118536447E-2</v>
      </c>
      <c r="N378" s="181">
        <f>IFERROR(_xll.qlIndexFixing(ONIndex1M,I378,TRUE,_xll.ohTrigger(RecalcTrigger,Trigger1M)),NA())</f>
        <v>8.9146615275614849E-3</v>
      </c>
      <c r="O378" s="44">
        <f>IFERROR(_xll.qlIndexFixing(ONIndex3M,I378,TRUE,_xll.ohTrigger(RecalcTrigger,Trigger3M)),NA())</f>
        <v>9.9153475577384853E-3</v>
      </c>
      <c r="P378" s="44">
        <f>IFERROR(_xll.qlIndexFixing(ONIndex6M,I378,TRUE,_xll.ohTrigger(RecalcTrigger,Trigger6M)),NA())</f>
        <v>1.0574993507497243E-2</v>
      </c>
      <c r="Q378" s="182">
        <f>IFERROR(_xll.qlIndexFixing(ONIndex1Y,I378,TRUE,_xll.ohTrigger(RecalcTrigger,Trigger1Y)),NA())</f>
        <v>1.252670697253766E-2</v>
      </c>
    </row>
    <row r="379" spans="2:17" x14ac:dyDescent="0.2">
      <c r="B379" s="39" t="s">
        <v>17</v>
      </c>
      <c r="D379" s="42">
        <f>_xll.qlCalendarAdvance(Calendar,$D378,B379,"f",FALSE)</f>
        <v>42816</v>
      </c>
      <c r="E379" s="176">
        <f>_xll.qlInterestRateIndexValueDate(IndexON,D379)</f>
        <v>42816</v>
      </c>
      <c r="F379" s="192">
        <f>IFERROR(_xll.qlIndexFixing(IndexON,D379,TRUE,_xll.ohTrigger(RecalcTrigger,TriggerON)),NA())</f>
        <v>8.0382891595887074E-3</v>
      </c>
      <c r="H379" s="42">
        <f>_xll.qlCalendarAdvance(Calendar,$H378,B379,"f",FALSE)</f>
        <v>42816</v>
      </c>
      <c r="I379" s="176">
        <f>_xll.qlInterestRateIndexValueDate(Index1M,$H379)</f>
        <v>42816</v>
      </c>
      <c r="J379" s="181">
        <f>IFERROR(_xll.qlIndexFixing(Index1M,$H379,TRUE,_xll.ohTrigger(RecalcTrigger,Trigger1M)),NA())</f>
        <v>9.1045955988634745E-3</v>
      </c>
      <c r="K379" s="44">
        <f>IFERROR(_xll.qlIndexFixing(Index3M,H379,TRUE,_xll.ohTrigger(RecalcTrigger,Trigger3M)),NA())</f>
        <v>1.0455508730634428E-2</v>
      </c>
      <c r="L379" s="44">
        <f>IFERROR(_xll.qlIndexFixing(Index6M,$H379,TRUE,_xll.ohTrigger(RecalcTrigger,Trigger6M)),NA())</f>
        <v>1.2104414000779893E-2</v>
      </c>
      <c r="M379" s="182">
        <f>IFERROR(_xll.qlIndexFixing(Index1Y,$H379,TRUE,_xll.ohTrigger(RecalcTrigger,Trigger1Y)),NA())</f>
        <v>1.4677963855156184E-2</v>
      </c>
      <c r="N379" s="181">
        <f>IFERROR(_xll.qlIndexFixing(ONIndex1M,I379,TRUE,_xll.ohTrigger(RecalcTrigger,Trigger1M)),NA())</f>
        <v>8.9256180116026318E-3</v>
      </c>
      <c r="O379" s="44">
        <f>IFERROR(_xll.qlIndexFixing(ONIndex3M,I379,TRUE,_xll.ohTrigger(RecalcTrigger,Trigger3M)),NA())</f>
        <v>9.9257269446861862E-3</v>
      </c>
      <c r="P379" s="44">
        <f>IFERROR(_xll.qlIndexFixing(ONIndex6M,I379,TRUE,_xll.ohTrigger(RecalcTrigger,Trigger6M)),NA())</f>
        <v>1.0592552369422803E-2</v>
      </c>
      <c r="Q379" s="182">
        <f>IFERROR(_xll.qlIndexFixing(ONIndex1Y,I379,TRUE,_xll.ohTrigger(RecalcTrigger,Trigger1Y)),NA())</f>
        <v>1.2555171947511434E-2</v>
      </c>
    </row>
    <row r="380" spans="2:17" x14ac:dyDescent="0.2">
      <c r="B380" s="39" t="s">
        <v>17</v>
      </c>
      <c r="D380" s="42">
        <f>_xll.qlCalendarAdvance(Calendar,$D379,B380,"f",FALSE)</f>
        <v>42817</v>
      </c>
      <c r="E380" s="176">
        <f>_xll.qlInterestRateIndexValueDate(IndexON,D380)</f>
        <v>42817</v>
      </c>
      <c r="F380" s="192">
        <f>IFERROR(_xll.qlIndexFixing(IndexON,D380,TRUE,_xll.ohTrigger(RecalcTrigger,TriggerON)),NA())</f>
        <v>8.0503564837297592E-3</v>
      </c>
      <c r="H380" s="42">
        <f>_xll.qlCalendarAdvance(Calendar,$H379,B380,"f",FALSE)</f>
        <v>42817</v>
      </c>
      <c r="I380" s="176">
        <f>_xll.qlInterestRateIndexValueDate(Index1M,$H380)</f>
        <v>42817</v>
      </c>
      <c r="J380" s="181">
        <f>IFERROR(_xll.qlIndexFixing(Index1M,$H380,TRUE,_xll.ohTrigger(RecalcTrigger,Trigger1M)),NA())</f>
        <v>9.1099658756542412E-3</v>
      </c>
      <c r="K380" s="44">
        <f>IFERROR(_xll.qlIndexFixing(Index3M,H380,TRUE,_xll.ohTrigger(RecalcTrigger,Trigger3M)),NA())</f>
        <v>1.0467347452276846E-2</v>
      </c>
      <c r="L380" s="44">
        <f>IFERROR(_xll.qlIndexFixing(Index6M,$H380,TRUE,_xll.ohTrigger(RecalcTrigger,Trigger6M)),NA())</f>
        <v>1.2131726373370936E-2</v>
      </c>
      <c r="M380" s="182">
        <f>IFERROR(_xll.qlIndexFixing(Index1Y,$H380,TRUE,_xll.ohTrigger(RecalcTrigger,Trigger1Y)),NA())</f>
        <v>1.4687528858456478E-2</v>
      </c>
      <c r="N380" s="181">
        <f>IFERROR(_xll.qlIndexFixing(ONIndex1M,I380,TRUE,_xll.ohTrigger(RecalcTrigger,Trigger1M)),NA())</f>
        <v>8.9365747280034658E-3</v>
      </c>
      <c r="O380" s="44">
        <f>IFERROR(_xll.qlIndexFixing(ONIndex3M,I380,TRUE,_xll.ohTrigger(RecalcTrigger,Trigger3M)),NA())</f>
        <v>9.9361374965223348E-3</v>
      </c>
      <c r="P380" s="44">
        <f>IFERROR(_xll.qlIndexFixing(ONIndex6M,I380,TRUE,_xll.ohTrigger(RecalcTrigger,Trigger6M)),NA())</f>
        <v>1.061038581866014E-2</v>
      </c>
      <c r="Q380" s="182">
        <f>IFERROR(_xll.qlIndexFixing(ONIndex1Y,I380,TRUE,_xll.ohTrigger(RecalcTrigger,Trigger1Y)),NA())</f>
        <v>1.2590386923576613E-2</v>
      </c>
    </row>
    <row r="381" spans="2:17" x14ac:dyDescent="0.2">
      <c r="B381" s="39" t="s">
        <v>17</v>
      </c>
      <c r="D381" s="42">
        <f>_xll.qlCalendarAdvance(Calendar,$D380,B381,"f",FALSE)</f>
        <v>42818</v>
      </c>
      <c r="E381" s="176">
        <f>_xll.qlInterestRateIndexValueDate(IndexON,D381)</f>
        <v>42818</v>
      </c>
      <c r="F381" s="192">
        <f>IFERROR(_xll.qlIndexFixing(IndexON,D381,TRUE,_xll.ohTrigger(RecalcTrigger,TriggerON)),NA())</f>
        <v>8.0747847476125845E-3</v>
      </c>
      <c r="H381" s="42">
        <f>_xll.qlCalendarAdvance(Calendar,$H380,B381,"f",FALSE)</f>
        <v>42818</v>
      </c>
      <c r="I381" s="176">
        <f>_xll.qlInterestRateIndexValueDate(Index1M,$H381)</f>
        <v>42818</v>
      </c>
      <c r="J381" s="181">
        <f>IFERROR(_xll.qlIndexFixing(Index1M,$H381,TRUE,_xll.ohTrigger(RecalcTrigger,Trigger1M)),NA())</f>
        <v>9.1153359607264849E-3</v>
      </c>
      <c r="K381" s="44">
        <f>IFERROR(_xll.qlIndexFixing(Index3M,H381,TRUE,_xll.ohTrigger(RecalcTrigger,Trigger3M)),NA())</f>
        <v>1.0491848951089004E-2</v>
      </c>
      <c r="L381" s="44">
        <f>IFERROR(_xll.qlIndexFixing(Index6M,$H381,TRUE,_xll.ohTrigger(RecalcTrigger,Trigger6M)),NA())</f>
        <v>1.2139596943206141E-2</v>
      </c>
      <c r="M381" s="182">
        <f>IFERROR(_xll.qlIndexFixing(Index1Y,$H381,TRUE,_xll.ohTrigger(RecalcTrigger,Trigger1Y)),NA())</f>
        <v>1.4705545082467613E-2</v>
      </c>
      <c r="N381" s="181">
        <f>IFERROR(_xll.qlIndexFixing(ONIndex1M,I381,TRUE,_xll.ohTrigger(RecalcTrigger,Trigger1M)),NA())</f>
        <v>8.9587088121682416E-3</v>
      </c>
      <c r="O381" s="44">
        <f>IFERROR(_xll.qlIndexFixing(ONIndex3M,I381,TRUE,_xll.ohTrigger(RecalcTrigger,Trigger3M)),NA())</f>
        <v>9.9573341105496666E-3</v>
      </c>
      <c r="P381" s="44">
        <f>IFERROR(_xll.qlIndexFixing(ONIndex6M,I381,TRUE,_xll.ohTrigger(RecalcTrigger,Trigger6M)),NA())</f>
        <v>1.0647278580574831E-2</v>
      </c>
      <c r="Q381" s="182">
        <f>IFERROR(_xll.qlIndexFixing(ONIndex1Y,I381,TRUE,_xll.ohTrigger(RecalcTrigger,Trigger1Y)),NA())</f>
        <v>1.2683757622230509E-2</v>
      </c>
    </row>
    <row r="382" spans="2:17" x14ac:dyDescent="0.2">
      <c r="B382" s="39" t="s">
        <v>17</v>
      </c>
      <c r="D382" s="42">
        <f>_xll.qlCalendarAdvance(Calendar,$D381,B382,"f",FALSE)</f>
        <v>42821</v>
      </c>
      <c r="E382" s="176">
        <f>_xll.qlInterestRateIndexValueDate(IndexON,D382)</f>
        <v>42821</v>
      </c>
      <c r="F382" s="192">
        <f>IFERROR(_xll.qlIndexFixing(IndexON,D382,TRUE,_xll.ohTrigger(RecalcTrigger,TriggerON)),NA())</f>
        <v>8.0989707391998511E-3</v>
      </c>
      <c r="H382" s="42">
        <f>_xll.qlCalendarAdvance(Calendar,$H381,B382,"f",FALSE)</f>
        <v>42821</v>
      </c>
      <c r="I382" s="176">
        <f>_xll.qlInterestRateIndexValueDate(Index1M,$H382)</f>
        <v>42821</v>
      </c>
      <c r="J382" s="181">
        <f>IFERROR(_xll.qlIndexFixing(Index1M,$H382,TRUE,_xll.ohTrigger(RecalcTrigger,Trigger1M)),NA())</f>
        <v>9.1482433345223581E-3</v>
      </c>
      <c r="K382" s="44">
        <f>IFERROR(_xll.qlIndexFixing(Index3M,H382,TRUE,_xll.ohTrigger(RecalcTrigger,Trigger3M)),NA())</f>
        <v>1.0514949052185795E-2</v>
      </c>
      <c r="L382" s="44">
        <f>IFERROR(_xll.qlIndexFixing(Index6M,$H382,TRUE,_xll.ohTrigger(RecalcTrigger,Trigger6M)),NA())</f>
        <v>1.2175888419040146E-2</v>
      </c>
      <c r="M382" s="182">
        <f>IFERROR(_xll.qlIndexFixing(Index1Y,$H382,TRUE,_xll.ohTrigger(RecalcTrigger,Trigger1Y)),NA())</f>
        <v>1.472493605465286E-2</v>
      </c>
      <c r="N382" s="181">
        <f>IFERROR(_xll.qlIndexFixing(ONIndex1M,I382,TRUE,_xll.ohTrigger(RecalcTrigger,Trigger1M)),NA())</f>
        <v>8.9804039164742555E-3</v>
      </c>
      <c r="O382" s="44">
        <f>IFERROR(_xll.qlIndexFixing(ONIndex3M,I382,TRUE,_xll.ohTrigger(RecalcTrigger,Trigger3M)),NA())</f>
        <v>9.978091353075591E-3</v>
      </c>
      <c r="P382" s="44">
        <f>IFERROR(_xll.qlIndexFixing(ONIndex6M,I382,TRUE,_xll.ohTrigger(RecalcTrigger,Trigger6M)),NA())</f>
        <v>1.0684465489132489E-2</v>
      </c>
      <c r="Q382" s="182">
        <f>IFERROR(_xll.qlIndexFixing(ONIndex1Y,I382,TRUE,_xll.ohTrigger(RecalcTrigger,Trigger1Y)),NA())</f>
        <v>1.2798746882111134E-2</v>
      </c>
    </row>
    <row r="383" spans="2:17" x14ac:dyDescent="0.2">
      <c r="B383" s="39" t="s">
        <v>17</v>
      </c>
      <c r="D383" s="42">
        <f>_xll.qlCalendarAdvance(Calendar,$D382,B383,"f",FALSE)</f>
        <v>42822</v>
      </c>
      <c r="E383" s="176">
        <f>_xll.qlInterestRateIndexValueDate(IndexON,D383)</f>
        <v>42822</v>
      </c>
      <c r="F383" s="192">
        <f>IFERROR(_xll.qlIndexFixing(IndexON,D383,TRUE,_xll.ohTrigger(RecalcTrigger,TriggerON)),NA())</f>
        <v>8.1112105428748915E-3</v>
      </c>
      <c r="H383" s="42">
        <f>_xll.qlCalendarAdvance(Calendar,$H382,B383,"f",FALSE)</f>
        <v>42822</v>
      </c>
      <c r="I383" s="176">
        <f>_xll.qlInterestRateIndexValueDate(Index1M,$H383)</f>
        <v>42822</v>
      </c>
      <c r="J383" s="181">
        <f>IFERROR(_xll.qlIndexFixing(Index1M,$H383,TRUE,_xll.ohTrigger(RecalcTrigger,Trigger1M)),NA())</f>
        <v>9.1592129438492018E-3</v>
      </c>
      <c r="K383" s="44">
        <f>IFERROR(_xll.qlIndexFixing(Index3M,H383,TRUE,_xll.ohTrigger(RecalcTrigger,Trigger3M)),NA())</f>
        <v>1.0526907459228185E-2</v>
      </c>
      <c r="L383" s="44">
        <f>IFERROR(_xll.qlIndexFixing(Index6M,$H383,TRUE,_xll.ohTrigger(RecalcTrigger,Trigger6M)),NA())</f>
        <v>1.219002072578314E-2</v>
      </c>
      <c r="M383" s="182">
        <f>IFERROR(_xll.qlIndexFixing(Index1Y,$H383,TRUE,_xll.ohTrigger(RecalcTrigger,Trigger1Y)),NA())</f>
        <v>1.4733980605529773E-2</v>
      </c>
      <c r="N383" s="181">
        <f>IFERROR(_xll.qlIndexFixing(ONIndex1M,I383,TRUE,_xll.ohTrigger(RecalcTrigger,Trigger1M)),NA())</f>
        <v>8.9913617944303859E-3</v>
      </c>
      <c r="O383" s="44">
        <f>IFERROR(_xll.qlIndexFixing(ONIndex3M,I383,TRUE,_xll.ohTrigger(RecalcTrigger,Trigger3M)),NA())</f>
        <v>9.9886577294350243E-3</v>
      </c>
      <c r="P383" s="44">
        <f>IFERROR(_xll.qlIndexFixing(ONIndex6M,I383,TRUE,_xll.ohTrigger(RecalcTrigger,Trigger6M)),NA())</f>
        <v>1.0703671875333942E-2</v>
      </c>
      <c r="Q383" s="182">
        <f>IFERROR(_xll.qlIndexFixing(ONIndex1Y,I383,TRUE,_xll.ohTrigger(RecalcTrigger,Trigger1Y)),NA())</f>
        <v>1.2867711899861023E-2</v>
      </c>
    </row>
    <row r="384" spans="2:17" x14ac:dyDescent="0.2">
      <c r="B384" s="39" t="s">
        <v>17</v>
      </c>
      <c r="D384" s="42">
        <f>_xll.qlCalendarAdvance(Calendar,$D383,B384,"f",FALSE)</f>
        <v>42823</v>
      </c>
      <c r="E384" s="176">
        <f>_xll.qlInterestRateIndexValueDate(IndexON,D384)</f>
        <v>42823</v>
      </c>
      <c r="F384" s="192">
        <f>IFERROR(_xll.qlIndexFixing(IndexON,D384,TRUE,_xll.ohTrigger(RecalcTrigger,TriggerON)),NA())</f>
        <v>8.1234747055769496E-3</v>
      </c>
      <c r="H384" s="42">
        <f>_xll.qlCalendarAdvance(Calendar,$H383,B384,"f",FALSE)</f>
        <v>42823</v>
      </c>
      <c r="I384" s="176">
        <f>_xll.qlInterestRateIndexValueDate(Index1M,$H384)</f>
        <v>42823</v>
      </c>
      <c r="J384" s="181">
        <f>IFERROR(_xll.qlIndexFixing(Index1M,$H384,TRUE,_xll.ohTrigger(RecalcTrigger,Trigger1M)),NA())</f>
        <v>9.1645822230581233E-3</v>
      </c>
      <c r="K384" s="44">
        <f>IFERROR(_xll.qlIndexFixing(Index3M,H384,TRUE,_xll.ohTrigger(RecalcTrigger,Trigger3M)),NA())</f>
        <v>1.053888760055917E-2</v>
      </c>
      <c r="L384" s="44">
        <f>IFERROR(_xll.qlIndexFixing(Index6M,$H384,TRUE,_xll.ohTrigger(RecalcTrigger,Trigger6M)),NA())</f>
        <v>1.220409456826217E-2</v>
      </c>
      <c r="M384" s="182">
        <f>IFERROR(_xll.qlIndexFixing(Index1Y,$H384,TRUE,_xll.ohTrigger(RecalcTrigger,Trigger1Y)),NA())</f>
        <v>1.4742864637317776E-2</v>
      </c>
      <c r="N384" s="181">
        <f>IFERROR(_xll.qlIndexFixing(ONIndex1M,I384,TRUE,_xll.ohTrigger(RecalcTrigger,Trigger1M)),NA())</f>
        <v>9.002319904665157E-3</v>
      </c>
      <c r="O384" s="44">
        <f>IFERROR(_xll.qlIndexFixing(ONIndex3M,I384,TRUE,_xll.ohTrigger(RecalcTrigger,Trigger3M)),NA())</f>
        <v>9.9992552707639515E-3</v>
      </c>
      <c r="P384" s="44">
        <f>IFERROR(_xll.qlIndexFixing(ONIndex6M,I384,TRUE,_xll.ohTrigger(RecalcTrigger,Trigger6M)),NA())</f>
        <v>1.0723097080252986E-2</v>
      </c>
      <c r="Q384" s="182">
        <f>IFERROR(_xll.qlIndexFixing(ONIndex1Y,I384,TRUE,_xll.ohTrigger(RecalcTrigger,Trigger1Y)),NA())</f>
        <v>1.2942101271027351E-2</v>
      </c>
    </row>
    <row r="385" spans="2:17" x14ac:dyDescent="0.2">
      <c r="B385" s="39" t="s">
        <v>17</v>
      </c>
      <c r="D385" s="42">
        <f>_xll.qlCalendarAdvance(Calendar,$D384,B385,"f",FALSE)</f>
        <v>42824</v>
      </c>
      <c r="E385" s="176">
        <f>_xll.qlInterestRateIndexValueDate(IndexON,D385)</f>
        <v>42824</v>
      </c>
      <c r="F385" s="192">
        <f>IFERROR(_xll.qlIndexFixing(IndexON,D385,TRUE,_xll.ohTrigger(RecalcTrigger,TriggerON)),NA())</f>
        <v>8.1357226793654647E-3</v>
      </c>
      <c r="H385" s="42">
        <f>_xll.qlCalendarAdvance(Calendar,$H384,B385,"f",FALSE)</f>
        <v>42824</v>
      </c>
      <c r="I385" s="176">
        <f>_xll.qlInterestRateIndexValueDate(Index1M,$H385)</f>
        <v>42824</v>
      </c>
      <c r="J385" s="181">
        <f>IFERROR(_xll.qlIndexFixing(Index1M,$H385,TRUE,_xll.ohTrigger(RecalcTrigger,Trigger1M)),NA())</f>
        <v>9.1699513087440607E-3</v>
      </c>
      <c r="K385" s="44">
        <f>IFERROR(_xll.qlIndexFixing(Index3M,H385,TRUE,_xll.ohTrigger(RecalcTrigger,Trigger3M)),NA())</f>
        <v>1.0550888741896806E-2</v>
      </c>
      <c r="L385" s="44">
        <f>IFERROR(_xll.qlIndexFixing(Index6M,$H385,TRUE,_xll.ohTrigger(RecalcTrigger,Trigger6M)),NA())</f>
        <v>1.221182868735528E-2</v>
      </c>
      <c r="M385" s="182">
        <f>IFERROR(_xll.qlIndexFixing(Index1Y,$H385,TRUE,_xll.ohTrigger(RecalcTrigger,Trigger1Y)),NA())</f>
        <v>1.4747288882830608E-2</v>
      </c>
      <c r="N385" s="181">
        <f>IFERROR(_xll.qlIndexFixing(ONIndex1M,I385,TRUE,_xll.ohTrigger(RecalcTrigger,Trigger1M)),NA())</f>
        <v>9.0132782471785688E-3</v>
      </c>
      <c r="O385" s="44">
        <f>IFERROR(_xll.qlIndexFixing(ONIndex3M,I385,TRUE,_xll.ohTrigger(RecalcTrigger,Trigger3M)),NA())</f>
        <v>1.0009883977062373E-2</v>
      </c>
      <c r="P385" s="44">
        <f>IFERROR(_xll.qlIndexFixing(ONIndex6M,I385,TRUE,_xll.ohTrigger(RecalcTrigger,Trigger6M)),NA())</f>
        <v>1.0742518028621362E-2</v>
      </c>
      <c r="Q385" s="182">
        <f>IFERROR(_xll.qlIndexFixing(ONIndex1Y,I385,TRUE,_xll.ohTrigger(RecalcTrigger,Trigger1Y)),NA())</f>
        <v>1.3016612338209166E-2</v>
      </c>
    </row>
    <row r="386" spans="2:17" x14ac:dyDescent="0.2">
      <c r="B386" s="39" t="s">
        <v>17</v>
      </c>
      <c r="D386" s="42">
        <f>_xll.qlCalendarAdvance(Calendar,$D385,B386,"f",FALSE)</f>
        <v>42825</v>
      </c>
      <c r="E386" s="176">
        <f>_xll.qlInterestRateIndexValueDate(IndexON,D386)</f>
        <v>42825</v>
      </c>
      <c r="F386" s="192">
        <f>IFERROR(_xll.qlIndexFixing(IndexON,D386,TRUE,_xll.ohTrigger(RecalcTrigger,TriggerON)),NA())</f>
        <v>8.1603133080173276E-3</v>
      </c>
      <c r="H386" s="42">
        <f>_xll.qlCalendarAdvance(Calendar,$H385,B386,"f",FALSE)</f>
        <v>42825</v>
      </c>
      <c r="I386" s="176">
        <f>_xll.qlInterestRateIndexValueDate(Index1M,$H386)</f>
        <v>42825</v>
      </c>
      <c r="J386" s="181">
        <f>IFERROR(_xll.qlIndexFixing(Index1M,$H386,TRUE,_xll.ohTrigger(RecalcTrigger,Trigger1M)),NA())</f>
        <v>9.1753202006713309E-3</v>
      </c>
      <c r="K386" s="44">
        <f>IFERROR(_xll.qlIndexFixing(Index3M,H386,TRUE,_xll.ohTrigger(RecalcTrigger,Trigger3M)),NA())</f>
        <v>1.055654434294497E-2</v>
      </c>
      <c r="L386" s="44">
        <f>IFERROR(_xll.qlIndexFixing(Index6M,$H386,TRUE,_xll.ohTrigger(RecalcTrigger,Trigger6M)),NA())</f>
        <v>1.2219542182700199E-2</v>
      </c>
      <c r="M386" s="182">
        <f>IFERROR(_xll.qlIndexFixing(Index1Y,$H386,TRUE,_xll.ohTrigger(RecalcTrigger,Trigger1Y)),NA())</f>
        <v>1.4751530518442758E-2</v>
      </c>
      <c r="N386" s="181">
        <f>IFERROR(_xll.qlIndexFixing(ONIndex1M,I386,TRUE,_xll.ohTrigger(RecalcTrigger,Trigger1M)),NA())</f>
        <v>9.0354193651609477E-3</v>
      </c>
      <c r="O386" s="44">
        <f>IFERROR(_xll.qlIndexFixing(ONIndex3M,I386,TRUE,_xll.ohTrigger(RecalcTrigger,Trigger3M)),NA())</f>
        <v>1.0031520962432058E-2</v>
      </c>
      <c r="P386" s="44">
        <f>IFERROR(_xll.qlIndexFixing(ONIndex6M,I386,TRUE,_xll.ohTrigger(RecalcTrigger,Trigger6M)),NA())</f>
        <v>1.0781478290695647E-2</v>
      </c>
      <c r="Q386" s="182">
        <f>IFERROR(_xll.qlIndexFixing(ONIndex1Y,I386,TRUE,_xll.ohTrigger(RecalcTrigger,Trigger1Y)),NA())</f>
        <v>1.3162095839316009E-2</v>
      </c>
    </row>
    <row r="387" spans="2:17" x14ac:dyDescent="0.2">
      <c r="B387" s="39" t="s">
        <v>17</v>
      </c>
      <c r="D387" s="42">
        <f>_xll.qlCalendarAdvance(Calendar,$D386,B387,"f",FALSE)</f>
        <v>42828</v>
      </c>
      <c r="E387" s="176">
        <f>_xll.qlInterestRateIndexValueDate(IndexON,D387)</f>
        <v>42828</v>
      </c>
      <c r="F387" s="192">
        <f>IFERROR(_xll.qlIndexFixing(IndexON,D387,TRUE,_xll.ohTrigger(RecalcTrigger,TriggerON)),NA())</f>
        <v>8.184451317396757E-3</v>
      </c>
      <c r="H387" s="42">
        <f>_xll.qlCalendarAdvance(Calendar,$H386,B387,"f",FALSE)</f>
        <v>42828</v>
      </c>
      <c r="I387" s="176">
        <f>_xll.qlInterestRateIndexValueDate(Index1M,$H387)</f>
        <v>42828</v>
      </c>
      <c r="J387" s="181">
        <f>IFERROR(_xll.qlIndexFixing(Index1M,$H387,TRUE,_xll.ohTrigger(RecalcTrigger,Trigger1M)),NA())</f>
        <v>9.2194331302914989E-3</v>
      </c>
      <c r="K387" s="44">
        <f>IFERROR(_xll.qlIndexFixing(Index3M,H387,TRUE,_xll.ohTrigger(RecalcTrigger,Trigger3M)),NA())</f>
        <v>1.059270899564521E-2</v>
      </c>
      <c r="L387" s="44">
        <f>IFERROR(_xll.qlIndexFixing(Index6M,$H387,TRUE,_xll.ohTrigger(RecalcTrigger,Trigger6M)),NA())</f>
        <v>1.2267403528920818E-2</v>
      </c>
      <c r="M387" s="182">
        <f>IFERROR(_xll.qlIndexFixing(Index1Y,$H387,TRUE,_xll.ohTrigger(RecalcTrigger,Trigger1Y)),NA())</f>
        <v>1.4784679297898062E-2</v>
      </c>
      <c r="N387" s="181">
        <f>IFERROR(_xll.qlIndexFixing(ONIndex1M,I387,TRUE,_xll.ohTrigger(RecalcTrigger,Trigger1M)),NA())</f>
        <v>9.0571139402617629E-3</v>
      </c>
      <c r="O387" s="44">
        <f>IFERROR(_xll.qlIndexFixing(ONIndex3M,I387,TRUE,_xll.ohTrigger(RecalcTrigger,Trigger3M)),NA())</f>
        <v>1.0052710451383673E-2</v>
      </c>
      <c r="P387" s="44">
        <f>IFERROR(_xll.qlIndexFixing(ONIndex6M,I387,TRUE,_xll.ohTrigger(RecalcTrigger,Trigger6M)),NA())</f>
        <v>1.0819601566918191E-2</v>
      </c>
      <c r="Q387" s="182">
        <f>IFERROR(_xll.qlIndexFixing(ONIndex1Y,I387,TRUE,_xll.ohTrigger(RecalcTrigger,Trigger1Y)),NA())</f>
        <v>1.3302616906447629E-2</v>
      </c>
    </row>
    <row r="388" spans="2:17" x14ac:dyDescent="0.2">
      <c r="B388" s="39" t="s">
        <v>17</v>
      </c>
      <c r="D388" s="42">
        <f>_xll.qlCalendarAdvance(Calendar,$D387,B388,"f",FALSE)</f>
        <v>42829</v>
      </c>
      <c r="E388" s="176">
        <f>_xll.qlInterestRateIndexValueDate(IndexON,D388)</f>
        <v>42829</v>
      </c>
      <c r="F388" s="192">
        <f>IFERROR(_xll.qlIndexFixing(IndexON,D388,TRUE,_xll.ohTrigger(RecalcTrigger,TriggerON)),NA())</f>
        <v>8.1965676626238881E-3</v>
      </c>
      <c r="H388" s="42">
        <f>_xll.qlCalendarAdvance(Calendar,$H387,B388,"f",FALSE)</f>
        <v>42829</v>
      </c>
      <c r="I388" s="176">
        <f>_xll.qlInterestRateIndexValueDate(Index1M,$H388)</f>
        <v>42829</v>
      </c>
      <c r="J388" s="181">
        <f>IFERROR(_xll.qlIndexFixing(Index1M,$H388,TRUE,_xll.ohTrigger(RecalcTrigger,Trigger1M)),NA())</f>
        <v>9.2304040378420708E-3</v>
      </c>
      <c r="K388" s="44">
        <f>IFERROR(_xll.qlIndexFixing(Index3M,H388,TRUE,_xll.ohTrigger(RecalcTrigger,Trigger3M)),NA())</f>
        <v>1.0604800703102227E-2</v>
      </c>
      <c r="L388" s="44">
        <f>IFERROR(_xll.qlIndexFixing(Index6M,$H388,TRUE,_xll.ohTrigger(RecalcTrigger,Trigger6M)),NA())</f>
        <v>1.2281149056658457E-2</v>
      </c>
      <c r="M388" s="182">
        <f>IFERROR(_xll.qlIndexFixing(Index1Y,$H388,TRUE,_xll.ohTrigger(RecalcTrigger,Trigger1Y)),NA())</f>
        <v>1.4792540555415234E-2</v>
      </c>
      <c r="N388" s="181">
        <f>IFERROR(_xll.qlIndexFixing(ONIndex1M,I388,TRUE,_xll.ohTrigger(RecalcTrigger,Trigger1M)),NA())</f>
        <v>9.0680734443304711E-3</v>
      </c>
      <c r="O388" s="44">
        <f>IFERROR(_xll.qlIndexFixing(ONIndex3M,I388,TRUE,_xll.ohTrigger(RecalcTrigger,Trigger3M)),NA())</f>
        <v>1.0063494982286425E-2</v>
      </c>
      <c r="P388" s="44">
        <f>IFERROR(_xll.qlIndexFixing(ONIndex6M,I388,TRUE,_xll.ohTrigger(RecalcTrigger,Trigger6M)),NA())</f>
        <v>1.0838722387779276E-2</v>
      </c>
      <c r="Q388" s="182">
        <f>IFERROR(_xll.qlIndexFixing(ONIndex1Y,I388,TRUE,_xll.ohTrigger(RecalcTrigger,Trigger1Y)),NA())</f>
        <v>1.3371108119859532E-2</v>
      </c>
    </row>
    <row r="389" spans="2:17" x14ac:dyDescent="0.2">
      <c r="B389" s="39" t="s">
        <v>17</v>
      </c>
      <c r="D389" s="42">
        <f>_xll.qlCalendarAdvance(Calendar,$D388,B389,"f",FALSE)</f>
        <v>42830</v>
      </c>
      <c r="E389" s="176">
        <f>_xll.qlInterestRateIndexValueDate(IndexON,D389)</f>
        <v>42830</v>
      </c>
      <c r="F389" s="192">
        <f>IFERROR(_xll.qlIndexFixing(IndexON,D389,TRUE,_xll.ohTrigger(RecalcTrigger,TriggerON)),NA())</f>
        <v>8.2086576819928592E-3</v>
      </c>
      <c r="H389" s="42">
        <f>_xll.qlCalendarAdvance(Calendar,$H388,B389,"f",FALSE)</f>
        <v>42830</v>
      </c>
      <c r="I389" s="176">
        <f>_xll.qlInterestRateIndexValueDate(Index1M,$H389)</f>
        <v>42830</v>
      </c>
      <c r="J389" s="181">
        <f>IFERROR(_xll.qlIndexFixing(Index1M,$H389,TRUE,_xll.ohTrigger(RecalcTrigger,Trigger1M)),NA())</f>
        <v>9.2413751874238503E-3</v>
      </c>
      <c r="K389" s="44">
        <f>IFERROR(_xll.qlIndexFixing(Index3M,H389,TRUE,_xll.ohTrigger(RecalcTrigger,Trigger3M)),NA())</f>
        <v>1.0616909584877999E-2</v>
      </c>
      <c r="L389" s="44">
        <f>IFERROR(_xll.qlIndexFixing(Index6M,$H389,TRUE,_xll.ohTrigger(RecalcTrigger,Trigger6M)),NA())</f>
        <v>1.2294835992275705E-2</v>
      </c>
      <c r="M389" s="182">
        <f>IFERROR(_xll.qlIndexFixing(Index1Y,$H389,TRUE,_xll.ohTrigger(RecalcTrigger,Trigger1Y)),NA())</f>
        <v>1.4800242292426935E-2</v>
      </c>
      <c r="N389" s="181">
        <f>IFERROR(_xll.qlIndexFixing(ONIndex1M,I389,TRUE,_xll.ohTrigger(RecalcTrigger,Trigger1M)),NA())</f>
        <v>9.0790331806778202E-3</v>
      </c>
      <c r="O389" s="44">
        <f>IFERROR(_xll.qlIndexFixing(ONIndex3M,I389,TRUE,_xll.ohTrigger(RecalcTrigger,Trigger3M)),NA())</f>
        <v>1.0074310678158671E-2</v>
      </c>
      <c r="P389" s="44">
        <f>IFERROR(_xll.qlIndexFixing(ONIndex6M,I389,TRUE,_xll.ohTrigger(RecalcTrigger,Trigger6M)),NA())</f>
        <v>1.0857783183171321E-2</v>
      </c>
      <c r="Q389" s="182">
        <f>IFERROR(_xll.qlIndexFixing(ONIndex1Y,I389,TRUE,_xll.ohTrigger(RecalcTrigger,Trigger1Y)),NA())</f>
        <v>1.3438395360458877E-2</v>
      </c>
    </row>
    <row r="390" spans="2:17" x14ac:dyDescent="0.2">
      <c r="B390" s="39" t="s">
        <v>17</v>
      </c>
      <c r="D390" s="42">
        <f>_xll.qlCalendarAdvance(Calendar,$D389,B390,"f",FALSE)</f>
        <v>42831</v>
      </c>
      <c r="E390" s="176">
        <f>_xll.qlInterestRateIndexValueDate(IndexON,D390)</f>
        <v>42831</v>
      </c>
      <c r="F390" s="192">
        <f>IFERROR(_xll.qlIndexFixing(IndexON,D390,TRUE,_xll.ohTrigger(RecalcTrigger,TriggerON)),NA())</f>
        <v>8.2207213756657627E-3</v>
      </c>
      <c r="H390" s="42">
        <f>_xll.qlCalendarAdvance(Calendar,$H389,B390,"f",FALSE)</f>
        <v>42831</v>
      </c>
      <c r="I390" s="176">
        <f>_xll.qlInterestRateIndexValueDate(Index1M,$H390)</f>
        <v>42831</v>
      </c>
      <c r="J390" s="181">
        <f>IFERROR(_xll.qlIndexFixing(Index1M,$H390,TRUE,_xll.ohTrigger(RecalcTrigger,Trigger1M)),NA())</f>
        <v>9.2635544498625988E-3</v>
      </c>
      <c r="K390" s="44">
        <f>IFERROR(_xll.qlIndexFixing(Index3M,H390,TRUE,_xll.ohTrigger(RecalcTrigger,Trigger3M)),NA())</f>
        <v>1.0629034898584142E-2</v>
      </c>
      <c r="L390" s="44">
        <f>IFERROR(_xll.qlIndexFixing(Index6M,$H390,TRUE,_xll.ohTrigger(RecalcTrigger,Trigger6M)),NA())</f>
        <v>1.2308464676268361E-2</v>
      </c>
      <c r="M390" s="182">
        <f>IFERROR(_xll.qlIndexFixing(Index1Y,$H390,TRUE,_xll.ohTrigger(RecalcTrigger,Trigger1Y)),NA())</f>
        <v>1.4807787811163653E-2</v>
      </c>
      <c r="N390" s="181">
        <f>IFERROR(_xll.qlIndexFixing(ONIndex1M,I390,TRUE,_xll.ohTrigger(RecalcTrigger,Trigger1M)),NA())</f>
        <v>9.0899931494659025E-3</v>
      </c>
      <c r="O390" s="44">
        <f>IFERROR(_xll.qlIndexFixing(ONIndex3M,I390,TRUE,_xll.ohTrigger(RecalcTrigger,Trigger3M)),NA())</f>
        <v>1.0085157538919365E-2</v>
      </c>
      <c r="P390" s="44">
        <f>IFERROR(_xll.qlIndexFixing(ONIndex6M,I390,TRUE,_xll.ohTrigger(RecalcTrigger,Trigger6M)),NA())</f>
        <v>1.087678395301328E-2</v>
      </c>
      <c r="Q390" s="182">
        <f>IFERROR(_xll.qlIndexFixing(ONIndex1Y,I390,TRUE,_xll.ohTrigger(RecalcTrigger,Trigger1Y)),NA())</f>
        <v>1.3504478627516248E-2</v>
      </c>
    </row>
    <row r="391" spans="2:17" x14ac:dyDescent="0.2">
      <c r="B391" s="39" t="s">
        <v>17</v>
      </c>
      <c r="D391" s="42">
        <f>_xll.qlCalendarAdvance(Calendar,$D390,B391,"f",FALSE)</f>
        <v>42832</v>
      </c>
      <c r="E391" s="176">
        <f>_xll.qlInterestRateIndexValueDate(IndexON,D391)</f>
        <v>42832</v>
      </c>
      <c r="F391" s="192">
        <f>IFERROR(_xll.qlIndexFixing(IndexON,D391,TRUE,_xll.ohTrigger(RecalcTrigger,TriggerON)),NA())</f>
        <v>8.2449472475883603E-3</v>
      </c>
      <c r="H391" s="42">
        <f>_xll.qlCalendarAdvance(Calendar,$H390,B391,"f",FALSE)</f>
        <v>42832</v>
      </c>
      <c r="I391" s="176">
        <f>_xll.qlInterestRateIndexValueDate(Index1M,$H391)</f>
        <v>42832</v>
      </c>
      <c r="J391" s="181">
        <f>IFERROR(_xll.qlIndexFixing(Index1M,$H391,TRUE,_xll.ohTrigger(RecalcTrigger,Trigger1M)),NA())</f>
        <v>9.2689223674059847E-3</v>
      </c>
      <c r="K391" s="44">
        <f>IFERROR(_xll.qlIndexFixing(Index3M,H391,TRUE,_xll.ohTrigger(RecalcTrigger,Trigger3M)),NA())</f>
        <v>1.0641175901822474E-2</v>
      </c>
      <c r="L391" s="44">
        <f>IFERROR(_xll.qlIndexFixing(Index6M,$H391,TRUE,_xll.ohTrigger(RecalcTrigger,Trigger6M)),NA())</f>
        <v>1.2334127248460136E-2</v>
      </c>
      <c r="M391" s="182">
        <f>IFERROR(_xll.qlIndexFixing(Index1Y,$H391,TRUE,_xll.ohTrigger(RecalcTrigger,Trigger1Y)),NA())</f>
        <v>1.4823926795766414E-2</v>
      </c>
      <c r="N391" s="181">
        <f>IFERROR(_xll.qlIndexFixing(ONIndex1M,I391,TRUE,_xll.ohTrigger(RecalcTrigger,Trigger1M)),NA())</f>
        <v>9.1121413340355967E-3</v>
      </c>
      <c r="O391" s="44">
        <f>IFERROR(_xll.qlIndexFixing(ONIndex3M,I391,TRUE,_xll.ohTrigger(RecalcTrigger,Trigger3M)),NA())</f>
        <v>1.0107235010663093E-2</v>
      </c>
      <c r="P391" s="44">
        <f>IFERROR(_xll.qlIndexFixing(ONIndex6M,I391,TRUE,_xll.ohTrigger(RecalcTrigger,Trigger6M)),NA())</f>
        <v>1.0914911789007647E-2</v>
      </c>
      <c r="Q391" s="182">
        <f>IFERROR(_xll.qlIndexFixing(ONIndex1Y,I391,TRUE,_xll.ohTrigger(RecalcTrigger,Trigger1Y)),NA())</f>
        <v>1.3633141090506619E-2</v>
      </c>
    </row>
    <row r="392" spans="2:17" x14ac:dyDescent="0.2">
      <c r="B392" s="39" t="s">
        <v>17</v>
      </c>
      <c r="D392" s="42">
        <f>_xll.qlCalendarAdvance(Calendar,$D391,B392,"f",FALSE)</f>
        <v>42835</v>
      </c>
      <c r="E392" s="176">
        <f>_xll.qlInterestRateIndexValueDate(IndexON,D392)</f>
        <v>42835</v>
      </c>
      <c r="F392" s="192">
        <f>IFERROR(_xll.qlIndexFixing(IndexON,D392,TRUE,_xll.ohTrigger(RecalcTrigger,TriggerON)),NA())</f>
        <v>8.2687128928293774E-3</v>
      </c>
      <c r="H392" s="42">
        <f>_xll.qlCalendarAdvance(Calendar,$H391,B392,"f",FALSE)</f>
        <v>42835</v>
      </c>
      <c r="I392" s="176">
        <f>_xll.qlInterestRateIndexValueDate(Index1M,$H392)</f>
        <v>42835</v>
      </c>
      <c r="J392" s="181">
        <f>IFERROR(_xll.qlIndexFixing(Index1M,$H392,TRUE,_xll.ohTrigger(RecalcTrigger,Trigger1M)),NA())</f>
        <v>9.2962345658873513E-3</v>
      </c>
      <c r="K392" s="44">
        <f>IFERROR(_xll.qlIndexFixing(Index3M,H392,TRUE,_xll.ohTrigger(RecalcTrigger,Trigger3M)),NA())</f>
        <v>1.0677685624626766E-2</v>
      </c>
      <c r="L392" s="44">
        <f>IFERROR(_xll.qlIndexFixing(Index6M,$H392,TRUE,_xll.ohTrigger(RecalcTrigger,Trigger6M)),NA())</f>
        <v>1.2362403706414338E-2</v>
      </c>
      <c r="M392" s="182">
        <f>IFERROR(_xll.qlIndexFixing(Index1Y,$H392,TRUE,_xll.ohTrigger(RecalcTrigger,Trigger1Y)),NA())</f>
        <v>1.4836473753871982E-2</v>
      </c>
      <c r="N392" s="181">
        <f>IFERROR(_xll.qlIndexFixing(ONIndex1M,I392,TRUE,_xll.ohTrigger(RecalcTrigger,Trigger1M)),NA())</f>
        <v>9.1338353471615008E-3</v>
      </c>
      <c r="O392" s="44">
        <f>IFERROR(_xll.qlIndexFixing(ONIndex3M,I392,TRUE,_xll.ohTrigger(RecalcTrigger,Trigger3M)),NA())</f>
        <v>1.0128856631576033E-2</v>
      </c>
      <c r="P392" s="44">
        <f>IFERROR(_xll.qlIndexFixing(ONIndex6M,I392,TRUE,_xll.ohTrigger(RecalcTrigger,Trigger6M)),NA())</f>
        <v>1.0952186776880257E-2</v>
      </c>
      <c r="Q392" s="182">
        <f>IFERROR(_xll.qlIndexFixing(ONIndex1Y,I392,TRUE,_xll.ohTrigger(RecalcTrigger,Trigger1Y)),NA())</f>
        <v>1.3756771947844859E-2</v>
      </c>
    </row>
    <row r="393" spans="2:17" x14ac:dyDescent="0.2">
      <c r="B393" s="39" t="s">
        <v>17</v>
      </c>
      <c r="D393" s="42">
        <f>_xll.qlCalendarAdvance(Calendar,$D392,B393,"f",FALSE)</f>
        <v>42836</v>
      </c>
      <c r="E393" s="176">
        <f>_xll.qlInterestRateIndexValueDate(IndexON,D393)</f>
        <v>42836</v>
      </c>
      <c r="F393" s="192">
        <f>IFERROR(_xll.qlIndexFixing(IndexON,D393,TRUE,_xll.ohTrigger(RecalcTrigger,TriggerON)),NA())</f>
        <v>8.2806449576167118E-3</v>
      </c>
      <c r="H393" s="42">
        <f>_xll.qlCalendarAdvance(Calendar,$H392,B393,"f",FALSE)</f>
        <v>42836</v>
      </c>
      <c r="I393" s="176">
        <f>_xll.qlInterestRateIndexValueDate(Index1M,$H393)</f>
        <v>42836</v>
      </c>
      <c r="J393" s="181">
        <f>IFERROR(_xll.qlIndexFixing(Index1M,$H393,TRUE,_xll.ohTrigger(RecalcTrigger,Trigger1M)),NA())</f>
        <v>9.3072071676942141E-3</v>
      </c>
      <c r="K393" s="44">
        <f>IFERROR(_xll.qlIndexFixing(Index3M,H393,TRUE,_xll.ohTrigger(RecalcTrigger,Trigger3M)),NA())</f>
        <v>1.0689881961844597E-2</v>
      </c>
      <c r="L393" s="44">
        <f>IFERROR(_xll.qlIndexFixing(Index6M,$H393,TRUE,_xll.ohTrigger(RecalcTrigger,Trigger6M)),NA())</f>
        <v>1.2375746240223221E-2</v>
      </c>
      <c r="M393" s="182">
        <f>IFERROR(_xll.qlIndexFixing(Index1Y,$H393,TRUE,_xll.ohTrigger(RecalcTrigger,Trigger1Y)),NA())</f>
        <v>1.4843287720522236E-2</v>
      </c>
      <c r="N393" s="181">
        <f>IFERROR(_xll.qlIndexFixing(ONIndex1M,I393,TRUE,_xll.ohTrigger(RecalcTrigger,Trigger1M)),NA())</f>
        <v>9.1447964774238333E-3</v>
      </c>
      <c r="O393" s="44">
        <f>IFERROR(_xll.qlIndexFixing(ONIndex3M,I393,TRUE,_xll.ohTrigger(RecalcTrigger,Trigger3M)),NA())</f>
        <v>1.0139859317184197E-2</v>
      </c>
      <c r="P393" s="44">
        <f>IFERROR(_xll.qlIndexFixing(ONIndex6M,I393,TRUE,_xll.ohTrigger(RecalcTrigger,Trigger6M)),NA())</f>
        <v>1.0970887418971786E-2</v>
      </c>
      <c r="Q393" s="182">
        <f>IFERROR(_xll.qlIndexFixing(ONIndex1Y,I393,TRUE,_xll.ohTrigger(RecalcTrigger,Trigger1Y)),NA())</f>
        <v>1.3816835337953082E-2</v>
      </c>
    </row>
    <row r="394" spans="2:17" x14ac:dyDescent="0.2">
      <c r="B394" s="39" t="s">
        <v>17</v>
      </c>
      <c r="D394" s="42">
        <f>_xll.qlCalendarAdvance(Calendar,$D393,B394,"f",FALSE)</f>
        <v>42837</v>
      </c>
      <c r="E394" s="176">
        <f>_xll.qlInterestRateIndexValueDate(IndexON,D394)</f>
        <v>42837</v>
      </c>
      <c r="F394" s="192">
        <f>IFERROR(_xll.qlIndexFixing(IndexON,D394,TRUE,_xll.ohTrigger(RecalcTrigger,TriggerON)),NA())</f>
        <v>8.2925506967079787E-3</v>
      </c>
      <c r="H394" s="42">
        <f>_xll.qlCalendarAdvance(Calendar,$H393,B394,"f",FALSE)</f>
        <v>42837</v>
      </c>
      <c r="I394" s="176">
        <f>_xll.qlInterestRateIndexValueDate(Index1M,$H394)</f>
        <v>42837</v>
      </c>
      <c r="J394" s="181">
        <f>IFERROR(_xll.qlIndexFixing(Index1M,$H394,TRUE,_xll.ohTrigger(RecalcTrigger,Trigger1M)),NA())</f>
        <v>9.318180011537688E-3</v>
      </c>
      <c r="K394" s="44">
        <f>IFERROR(_xll.qlIndexFixing(Index3M,H394,TRUE,_xll.ohTrigger(RecalcTrigger,Trigger3M)),NA())</f>
        <v>1.0702090276474566E-2</v>
      </c>
      <c r="L394" s="44">
        <f>IFERROR(_xll.qlIndexFixing(Index6M,$H394,TRUE,_xll.ohTrigger(RecalcTrigger,Trigger6M)),NA())</f>
        <v>1.2389032565681239E-2</v>
      </c>
      <c r="M394" s="182">
        <f>IFERROR(_xll.qlIndexFixing(Index1Y,$H394,TRUE,_xll.ohTrigger(RecalcTrigger,Trigger1Y)),NA())</f>
        <v>1.4849965285710365E-2</v>
      </c>
      <c r="N394" s="181">
        <f>IFERROR(_xll.qlIndexFixing(ONIndex1M,I394,TRUE,_xll.ohTrigger(RecalcTrigger,Trigger1M)),NA())</f>
        <v>9.1557578399648065E-3</v>
      </c>
      <c r="O394" s="44">
        <f>IFERROR(_xll.qlIndexFixing(ONIndex3M,I394,TRUE,_xll.ohTrigger(RecalcTrigger,Trigger3M)),NA())</f>
        <v>1.0150893167680808E-2</v>
      </c>
      <c r="P394" s="44">
        <f>IFERROR(_xll.qlIndexFixing(ONIndex6M,I394,TRUE,_xll.ohTrigger(RecalcTrigger,Trigger6M)),NA())</f>
        <v>1.0989528035432183E-2</v>
      </c>
      <c r="Q394" s="182">
        <f>IFERROR(_xll.qlIndexFixing(ONIndex1Y,I394,TRUE,_xll.ohTrigger(RecalcTrigger,Trigger1Y)),NA())</f>
        <v>1.3875694750629108E-2</v>
      </c>
    </row>
    <row r="395" spans="2:17" x14ac:dyDescent="0.2">
      <c r="B395" s="39" t="s">
        <v>17</v>
      </c>
      <c r="D395" s="42">
        <f>_xll.qlCalendarAdvance(Calendar,$D394,B395,"f",FALSE)</f>
        <v>42838</v>
      </c>
      <c r="E395" s="176">
        <f>_xll.qlInterestRateIndexValueDate(IndexON,D395)</f>
        <v>42838</v>
      </c>
      <c r="F395" s="192">
        <f>IFERROR(_xll.qlIndexFixing(IndexON,D395,TRUE,_xll.ohTrigger(RecalcTrigger,TriggerON)),NA())</f>
        <v>8.3284636802032352E-3</v>
      </c>
      <c r="H395" s="42">
        <f>_xll.qlCalendarAdvance(Calendar,$H394,B395,"f",FALSE)</f>
        <v>42838</v>
      </c>
      <c r="I395" s="176">
        <f>_xll.qlInterestRateIndexValueDate(Index1M,$H395)</f>
        <v>42838</v>
      </c>
      <c r="J395" s="181">
        <f>IFERROR(_xll.qlIndexFixing(Index1M,$H395,TRUE,_xll.ohTrigger(RecalcTrigger,Trigger1M)),NA())</f>
        <v>9.3403665759142149E-3</v>
      </c>
      <c r="K395" s="44">
        <f>IFERROR(_xll.qlIndexFixing(Index3M,H395,TRUE,_xll.ohTrigger(RecalcTrigger,Trigger3M)),NA())</f>
        <v>1.0714309826066836E-2</v>
      </c>
      <c r="L395" s="44">
        <f>IFERROR(_xll.qlIndexFixing(Index6M,$H395,TRUE,_xll.ohTrigger(RecalcTrigger,Trigger6M)),NA())</f>
        <v>1.2402263023383398E-2</v>
      </c>
      <c r="M395" s="182">
        <f>IFERROR(_xll.qlIndexFixing(Index1Y,$H395,TRUE,_xll.ohTrigger(RecalcTrigger,Trigger1Y)),NA())</f>
        <v>1.4856509752765756E-2</v>
      </c>
      <c r="N395" s="181">
        <f>IFERROR(_xll.qlIndexFixing(ONIndex1M,I395,TRUE,_xll.ohTrigger(RecalcTrigger,Trigger1M)),NA())</f>
        <v>9.1891062015476699E-3</v>
      </c>
      <c r="O395" s="44">
        <f>IFERROR(_xll.qlIndexFixing(ONIndex3M,I395,TRUE,_xll.ohTrigger(RecalcTrigger,Trigger3M)),NA())</f>
        <v>1.0184781208326665E-2</v>
      </c>
      <c r="P395" s="44">
        <f>IFERROR(_xll.qlIndexFixing(ONIndex6M,I395,TRUE,_xll.ohTrigger(RecalcTrigger,Trigger6M)),NA())</f>
        <v>1.1045698178085761E-2</v>
      </c>
      <c r="Q395" s="182">
        <f>IFERROR(_xll.qlIndexFixing(ONIndex1Y,I395,TRUE,_xll.ohTrigger(RecalcTrigger,Trigger1Y)),NA())</f>
        <v>1.4044925883630599E-2</v>
      </c>
    </row>
    <row r="396" spans="2:17" x14ac:dyDescent="0.2">
      <c r="B396" s="39" t="s">
        <v>17</v>
      </c>
      <c r="D396" s="42">
        <f>_xll.qlCalendarAdvance(Calendar,$D395,B396,"f",FALSE)</f>
        <v>42843</v>
      </c>
      <c r="E396" s="176">
        <f>_xll.qlInterestRateIndexValueDate(IndexON,D396)</f>
        <v>42843</v>
      </c>
      <c r="F396" s="192">
        <f>IFERROR(_xll.qlIndexFixing(IndexON,D396,TRUE,_xll.ohTrigger(RecalcTrigger,TriggerON)),NA())</f>
        <v>8.363432290179329E-3</v>
      </c>
      <c r="H396" s="42">
        <f>_xll.qlCalendarAdvance(Calendar,$H395,B396,"f",FALSE)</f>
        <v>42843</v>
      </c>
      <c r="I396" s="176">
        <f>_xll.qlInterestRateIndexValueDate(Index1M,$H396)</f>
        <v>42843</v>
      </c>
      <c r="J396" s="181">
        <f>IFERROR(_xll.qlIndexFixing(Index1M,$H396,TRUE,_xll.ohTrigger(RecalcTrigger,Trigger1M)),NA())</f>
        <v>9.3840221574808726E-3</v>
      </c>
      <c r="K396" s="44">
        <f>IFERROR(_xll.qlIndexFixing(Index3M,H396,TRUE,_xll.ohTrigger(RecalcTrigger,Trigger3M)),NA())</f>
        <v>1.0775550112066448E-2</v>
      </c>
      <c r="L396" s="44">
        <f>IFERROR(_xll.qlIndexFixing(Index6M,$H396,TRUE,_xll.ohTrigger(RecalcTrigger,Trigger6M)),NA())</f>
        <v>1.2467589217314029E-2</v>
      </c>
      <c r="M396" s="182">
        <f>IFERROR(_xll.qlIndexFixing(Index1Y,$H396,TRUE,_xll.ohTrigger(RecalcTrigger,Trigger1Y)),NA())</f>
        <v>1.4887351242030444E-2</v>
      </c>
      <c r="N396" s="181">
        <f>IFERROR(_xll.qlIndexFixing(ONIndex1M,I396,TRUE,_xll.ohTrigger(RecalcTrigger,Trigger1M)),NA())</f>
        <v>9.221530893629426E-3</v>
      </c>
      <c r="O396" s="44">
        <f>IFERROR(_xll.qlIndexFixing(ONIndex3M,I396,TRUE,_xll.ohTrigger(RecalcTrigger,Trigger3M)),NA())</f>
        <v>1.0217750735019848E-2</v>
      </c>
      <c r="P396" s="44">
        <f>IFERROR(_xll.qlIndexFixing(ONIndex6M,I396,TRUE,_xll.ohTrigger(RecalcTrigger,Trigger6M)),NA())</f>
        <v>1.110011119675125E-2</v>
      </c>
      <c r="Q396" s="182">
        <f>IFERROR(_xll.qlIndexFixing(ONIndex1Y,I396,TRUE,_xll.ohTrigger(RecalcTrigger,Trigger1Y)),NA())</f>
        <v>1.4203567673215511E-2</v>
      </c>
    </row>
    <row r="397" spans="2:17" x14ac:dyDescent="0.2">
      <c r="B397" s="39" t="s">
        <v>17</v>
      </c>
      <c r="D397" s="42">
        <f>_xll.qlCalendarAdvance(Calendar,$D396,B397,"f",FALSE)</f>
        <v>42844</v>
      </c>
      <c r="E397" s="176">
        <f>_xll.qlInterestRateIndexValueDate(IndexON,D397)</f>
        <v>42844</v>
      </c>
      <c r="F397" s="192">
        <f>IFERROR(_xll.qlIndexFixing(IndexON,D397,TRUE,_xll.ohTrigger(RecalcTrigger,TriggerON)),NA())</f>
        <v>8.3751537489118455E-3</v>
      </c>
      <c r="H397" s="42">
        <f>_xll.qlCalendarAdvance(Calendar,$H396,B397,"f",FALSE)</f>
        <v>42844</v>
      </c>
      <c r="I397" s="176">
        <f>_xll.qlInterestRateIndexValueDate(Index1M,$H397)</f>
        <v>42844</v>
      </c>
      <c r="J397" s="181">
        <f>IFERROR(_xll.qlIndexFixing(Index1M,$H397,TRUE,_xll.ohTrigger(RecalcTrigger,Trigger1M)),NA())</f>
        <v>9.3949966956184596E-3</v>
      </c>
      <c r="K397" s="44">
        <f>IFERROR(_xll.qlIndexFixing(Index3M,H397,TRUE,_xll.ohTrigger(RecalcTrigger,Trigger3M)),NA())</f>
        <v>1.078782147946848E-2</v>
      </c>
      <c r="L397" s="44">
        <f>IFERROR(_xll.qlIndexFixing(Index6M,$H397,TRUE,_xll.ohTrigger(RecalcTrigger,Trigger6M)),NA())</f>
        <v>1.2480491621724521E-2</v>
      </c>
      <c r="M397" s="182">
        <f>IFERROR(_xll.qlIndexFixing(Index1Y,$H397,TRUE,_xll.ohTrigger(RecalcTrigger,Trigger1Y)),NA())</f>
        <v>1.4893166497664811E-2</v>
      </c>
      <c r="N397" s="181">
        <f>IFERROR(_xll.qlIndexFixing(ONIndex1M,I397,TRUE,_xll.ohTrigger(RecalcTrigger,Trigger1M)),NA())</f>
        <v>9.2324938822829772E-3</v>
      </c>
      <c r="O397" s="44">
        <f>IFERROR(_xll.qlIndexFixing(ONIndex3M,I397,TRUE,_xll.ohTrigger(RecalcTrigger,Trigger3M)),NA())</f>
        <v>1.0229002740383963E-2</v>
      </c>
      <c r="P397" s="44">
        <f>IFERROR(_xll.qlIndexFixing(ONIndex6M,I397,TRUE,_xll.ohTrigger(RecalcTrigger,Trigger6M)),NA())</f>
        <v>1.1118331633955814E-2</v>
      </c>
      <c r="Q397" s="182">
        <f>IFERROR(_xll.qlIndexFixing(ONIndex1Y,I397,TRUE,_xll.ohTrigger(RecalcTrigger,Trigger1Y)),NA())</f>
        <v>1.4253999229683068E-2</v>
      </c>
    </row>
    <row r="398" spans="2:17" x14ac:dyDescent="0.2">
      <c r="B398" s="39" t="s">
        <v>17</v>
      </c>
      <c r="D398" s="42">
        <f>_xll.qlCalendarAdvance(Calendar,$D397,B398,"f",FALSE)</f>
        <v>42845</v>
      </c>
      <c r="E398" s="176">
        <f>_xll.qlInterestRateIndexValueDate(IndexON,D398)</f>
        <v>42845</v>
      </c>
      <c r="F398" s="192">
        <f>IFERROR(_xll.qlIndexFixing(IndexON,D398,TRUE,_xll.ohTrigger(RecalcTrigger,TriggerON)),NA())</f>
        <v>8.3868488817862019E-3</v>
      </c>
      <c r="H398" s="42">
        <f>_xll.qlCalendarAdvance(Calendar,$H397,B398,"f",FALSE)</f>
        <v>42845</v>
      </c>
      <c r="I398" s="176">
        <f>_xll.qlInterestRateIndexValueDate(Index1M,$H398)</f>
        <v>42845</v>
      </c>
      <c r="J398" s="181">
        <f>IFERROR(_xll.qlIndexFixing(Index1M,$H398,TRUE,_xll.ohTrigger(RecalcTrigger,Trigger1M)),NA())</f>
        <v>9.4171905949148871E-3</v>
      </c>
      <c r="K398" s="44">
        <f>IFERROR(_xll.qlIndexFixing(Index3M,H398,TRUE,_xll.ohTrigger(RecalcTrigger,Trigger3M)),NA())</f>
        <v>1.0800098884428342E-2</v>
      </c>
      <c r="L398" s="44">
        <f>IFERROR(_xll.qlIndexFixing(Index6M,$H398,TRUE,_xll.ohTrigger(RecalcTrigger,Trigger6M)),NA())</f>
        <v>1.2493340542918395E-2</v>
      </c>
      <c r="M398" s="182">
        <f>IFERROR(_xll.qlIndexFixing(Index1Y,$H398,TRUE,_xll.ohTrigger(RecalcTrigger,Trigger1Y)),NA())</f>
        <v>1.489887178211724E-2</v>
      </c>
      <c r="N398" s="181">
        <f>IFERROR(_xll.qlIndexFixing(ONIndex1M,I398,TRUE,_xll.ohTrigger(RecalcTrigger,Trigger1M)),NA())</f>
        <v>9.2434571032962154E-3</v>
      </c>
      <c r="O398" s="44">
        <f>IFERROR(_xll.qlIndexFixing(ONIndex3M,I398,TRUE,_xll.ohTrigger(RecalcTrigger,Trigger3M)),NA())</f>
        <v>1.0240285910636526E-2</v>
      </c>
      <c r="P398" s="44">
        <f>IFERROR(_xll.qlIndexFixing(ONIndex6M,I398,TRUE,_xll.ohTrigger(RecalcTrigger,Trigger6M)),NA())</f>
        <v>1.1136492045448199E-2</v>
      </c>
      <c r="Q398" s="182">
        <f>IFERROR(_xll.qlIndexFixing(ONIndex1Y,I398,TRUE,_xll.ohTrigger(RecalcTrigger,Trigger1Y)),NA())</f>
        <v>1.4303226804422975E-2</v>
      </c>
    </row>
    <row r="399" spans="2:17" x14ac:dyDescent="0.2">
      <c r="B399" s="39" t="s">
        <v>17</v>
      </c>
      <c r="D399" s="42">
        <f>_xll.qlCalendarAdvance(Calendar,$D398,B399,"f",FALSE)</f>
        <v>42846</v>
      </c>
      <c r="E399" s="176">
        <f>_xll.qlInterestRateIndexValueDate(IndexON,D399)</f>
        <v>42846</v>
      </c>
      <c r="F399" s="192">
        <f>IFERROR(_xll.qlIndexFixing(IndexON,D399,TRUE,_xll.ohTrigger(RecalcTrigger,TriggerON)),NA())</f>
        <v>8.4103451788982344E-3</v>
      </c>
      <c r="H399" s="42">
        <f>_xll.qlCalendarAdvance(Calendar,$H398,B399,"f",FALSE)</f>
        <v>42846</v>
      </c>
      <c r="I399" s="176">
        <f>_xll.qlInterestRateIndexValueDate(Index1M,$H399)</f>
        <v>42846</v>
      </c>
      <c r="J399" s="181">
        <f>IFERROR(_xll.qlIndexFixing(Index1M,$H399,TRUE,_xll.ohTrigger(RecalcTrigger,Trigger1M)),NA())</f>
        <v>9.4225562791904229E-3</v>
      </c>
      <c r="K399" s="44">
        <f>IFERROR(_xll.qlIndexFixing(Index3M,H399,TRUE,_xll.ohTrigger(RecalcTrigger,Trigger3M)),NA())</f>
        <v>1.0812381584422272E-2</v>
      </c>
      <c r="L399" s="44">
        <f>IFERROR(_xll.qlIndexFixing(Index6M,$H399,TRUE,_xll.ohTrigger(RecalcTrigger,Trigger6M)),NA())</f>
        <v>1.251754121997346E-2</v>
      </c>
      <c r="M399" s="182">
        <f>IFERROR(_xll.qlIndexFixing(Index1Y,$H399,TRUE,_xll.ohTrigger(RecalcTrigger,Trigger1Y)),NA())</f>
        <v>1.4913584230194911E-2</v>
      </c>
      <c r="N399" s="181">
        <f>IFERROR(_xll.qlIndexFixing(ONIndex1M,I399,TRUE,_xll.ohTrigger(RecalcTrigger,Trigger1M)),NA())</f>
        <v>9.2656195197278936E-3</v>
      </c>
      <c r="O399" s="44">
        <f>IFERROR(_xll.qlIndexFixing(ONIndex3M,I399,TRUE,_xll.ohTrigger(RecalcTrigger,Trigger3M)),NA())</f>
        <v>1.0263244707706677E-2</v>
      </c>
      <c r="P399" s="44">
        <f>IFERROR(_xll.qlIndexFixing(ONIndex6M,I399,TRUE,_xll.ohTrigger(RecalcTrigger,Trigger6M)),NA())</f>
        <v>1.1172954778687629E-2</v>
      </c>
      <c r="Q399" s="182">
        <f>IFERROR(_xll.qlIndexFixing(ONIndex1Y,I399,TRUE,_xll.ohTrigger(RecalcTrigger,Trigger1Y)),NA())</f>
        <v>1.4398236610966657E-2</v>
      </c>
    </row>
    <row r="400" spans="2:17" x14ac:dyDescent="0.2">
      <c r="B400" s="39" t="s">
        <v>17</v>
      </c>
      <c r="D400" s="42">
        <f>_xll.qlCalendarAdvance(Calendar,$D399,B400,"f",FALSE)</f>
        <v>42849</v>
      </c>
      <c r="E400" s="176">
        <f>_xll.qlInterestRateIndexValueDate(IndexON,D400)</f>
        <v>42849</v>
      </c>
      <c r="F400" s="192">
        <f>IFERROR(_xll.qlIndexFixing(IndexON,D400,TRUE,_xll.ohTrigger(RecalcTrigger,TriggerON)),NA())</f>
        <v>8.4333661555124895E-3</v>
      </c>
      <c r="H400" s="42">
        <f>_xll.qlCalendarAdvance(Calendar,$H399,B400,"f",FALSE)</f>
        <v>42849</v>
      </c>
      <c r="I400" s="176">
        <f>_xll.qlInterestRateIndexValueDate(Index1M,$H400)</f>
        <v>42849</v>
      </c>
      <c r="J400" s="181">
        <f>IFERROR(_xll.qlIndexFixing(Index1M,$H400,TRUE,_xll.ohTrigger(RecalcTrigger,Trigger1M)),NA())</f>
        <v>9.4498730170014724E-3</v>
      </c>
      <c r="K400" s="44">
        <f>IFERROR(_xll.qlIndexFixing(Index3M,H400,TRUE,_xll.ohTrigger(RecalcTrigger,Trigger3M)),NA())</f>
        <v>1.0849254029252435E-2</v>
      </c>
      <c r="L400" s="44">
        <f>IFERROR(_xll.qlIndexFixing(Index6M,$H400,TRUE,_xll.ohTrigger(RecalcTrigger,Trigger6M)),NA())</f>
        <v>1.2544208209753752E-2</v>
      </c>
      <c r="M400" s="182">
        <f>IFERROR(_xll.qlIndexFixing(Index1Y,$H400,TRUE,_xll.ohTrigger(RecalcTrigger,Trigger1Y)),NA())</f>
        <v>1.4920659296164374E-2</v>
      </c>
      <c r="N400" s="181">
        <f>IFERROR(_xll.qlIndexFixing(ONIndex1M,I400,TRUE,_xll.ohTrigger(RecalcTrigger,Trigger1M)),NA())</f>
        <v>9.2873123103787147E-3</v>
      </c>
      <c r="O400" s="44">
        <f>IFERROR(_xll.qlIndexFixing(ONIndex3M,I400,TRUE,_xll.ohTrigger(RecalcTrigger,Trigger3M)),NA())</f>
        <v>1.0285730241665902E-2</v>
      </c>
      <c r="P400" s="44">
        <f>IFERROR(_xll.qlIndexFixing(ONIndex6M,I400,TRUE,_xll.ohTrigger(RecalcTrigger,Trigger6M)),NA())</f>
        <v>1.1208533434863277E-2</v>
      </c>
      <c r="Q400" s="182">
        <f>IFERROR(_xll.qlIndexFixing(ONIndex1Y,I400,TRUE,_xll.ohTrigger(RecalcTrigger,Trigger1Y)),NA())</f>
        <v>1.4488097278487766E-2</v>
      </c>
    </row>
    <row r="401" spans="2:17" x14ac:dyDescent="0.2">
      <c r="B401" s="39" t="s">
        <v>17</v>
      </c>
      <c r="D401" s="42">
        <f>_xll.qlCalendarAdvance(Calendar,$D400,B401,"f",FALSE)</f>
        <v>42850</v>
      </c>
      <c r="E401" s="176">
        <f>_xll.qlInterestRateIndexValueDate(IndexON,D401)</f>
        <v>42850</v>
      </c>
      <c r="F401" s="192">
        <f>IFERROR(_xll.qlIndexFixing(IndexON,D401,TRUE,_xll.ohTrigger(RecalcTrigger,TriggerON)),NA())</f>
        <v>8.4449296593391843E-3</v>
      </c>
      <c r="H401" s="42">
        <f>_xll.qlCalendarAdvance(Calendar,$H400,B401,"f",FALSE)</f>
        <v>42850</v>
      </c>
      <c r="I401" s="176">
        <f>_xll.qlInterestRateIndexValueDate(Index1M,$H401)</f>
        <v>42850</v>
      </c>
      <c r="J401" s="181">
        <f>IFERROR(_xll.qlIndexFixing(Index1M,$H401,TRUE,_xll.ohTrigger(RecalcTrigger,Trigger1M)),NA())</f>
        <v>9.4608490074208733E-3</v>
      </c>
      <c r="K401" s="44">
        <f>IFERROR(_xll.qlIndexFixing(Index3M,H401,TRUE,_xll.ohTrigger(RecalcTrigger,Trigger3M)),NA())</f>
        <v>1.0861550483979396E-2</v>
      </c>
      <c r="L401" s="44">
        <f>IFERROR(_xll.qlIndexFixing(Index6M,$H401,TRUE,_xll.ohTrigger(RecalcTrigger,Trigger6M)),NA())</f>
        <v>1.2556794825645224E-2</v>
      </c>
      <c r="M401" s="182">
        <f>IFERROR(_xll.qlIndexFixing(Index1Y,$H401,TRUE,_xll.ohTrigger(RecalcTrigger,Trigger1Y)),NA())</f>
        <v>1.4925864291654323E-2</v>
      </c>
      <c r="N401" s="181">
        <f>IFERROR(_xll.qlIndexFixing(ONIndex1M,I401,TRUE,_xll.ohTrigger(RecalcTrigger,Trigger1M)),NA())</f>
        <v>9.2982766928662031E-3</v>
      </c>
      <c r="O401" s="44">
        <f>IFERROR(_xll.qlIndexFixing(ONIndex3M,I401,TRUE,_xll.ohTrigger(RecalcTrigger,Trigger3M)),NA())</f>
        <v>1.0297169236928028E-2</v>
      </c>
      <c r="P401" s="44">
        <f>IFERROR(_xll.qlIndexFixing(ONIndex6M,I401,TRUE,_xll.ohTrigger(RecalcTrigger,Trigger6M)),NA())</f>
        <v>1.1226393718037908E-2</v>
      </c>
      <c r="Q401" s="182">
        <f>IFERROR(_xll.qlIndexFixing(ONIndex1Y,I401,TRUE,_xll.ohTrigger(RecalcTrigger,Trigger1Y)),NA())</f>
        <v>1.4531304938348866E-2</v>
      </c>
    </row>
    <row r="402" spans="2:17" x14ac:dyDescent="0.2">
      <c r="B402" s="39" t="s">
        <v>17</v>
      </c>
      <c r="D402" s="42">
        <f>_xll.qlCalendarAdvance(Calendar,$D401,B402,"f",FALSE)</f>
        <v>42851</v>
      </c>
      <c r="E402" s="176">
        <f>_xll.qlInterestRateIndexValueDate(IndexON,D402)</f>
        <v>42851</v>
      </c>
      <c r="F402" s="192">
        <f>IFERROR(_xll.qlIndexFixing(IndexON,D402,TRUE,_xll.ohTrigger(RecalcTrigger,TriggerON)),NA())</f>
        <v>8.4564668375508578E-3</v>
      </c>
      <c r="H402" s="42">
        <f>_xll.qlCalendarAdvance(Calendar,$H401,B402,"f",FALSE)</f>
        <v>42851</v>
      </c>
      <c r="I402" s="176">
        <f>_xll.qlInterestRateIndexValueDate(Index1M,$H402)</f>
        <v>42851</v>
      </c>
      <c r="J402" s="181">
        <f>IFERROR(_xll.qlIndexFixing(Index1M,$H402,TRUE,_xll.ohTrigger(RecalcTrigger,Trigger1M)),NA())</f>
        <v>9.47182523988499E-3</v>
      </c>
      <c r="K402" s="44">
        <f>IFERROR(_xll.qlIndexFixing(Index3M,H402,TRUE,_xll.ohTrigger(RecalcTrigger,Trigger3M)),NA())</f>
        <v>1.0873848520992491E-2</v>
      </c>
      <c r="L402" s="44">
        <f>IFERROR(_xll.qlIndexFixing(Index6M,$H402,TRUE,_xll.ohTrigger(RecalcTrigger,Trigger6M)),NA())</f>
        <v>1.256933000272137E-2</v>
      </c>
      <c r="M402" s="182">
        <f>IFERROR(_xll.qlIndexFixing(Index1Y,$H402,TRUE,_xll.ohTrigger(RecalcTrigger,Trigger1Y)),NA())</f>
        <v>1.4930979143445544E-2</v>
      </c>
      <c r="N402" s="181">
        <f>IFERROR(_xll.qlIndexFixing(ONIndex1M,I402,TRUE,_xll.ohTrigger(RecalcTrigger,Trigger1M)),NA())</f>
        <v>9.3092413077944247E-3</v>
      </c>
      <c r="O402" s="44">
        <f>IFERROR(_xll.qlIndexFixing(ONIndex3M,I402,TRUE,_xll.ohTrigger(RecalcTrigger,Trigger3M)),NA())</f>
        <v>1.0308639397159647E-2</v>
      </c>
      <c r="P402" s="44">
        <f>IFERROR(_xll.qlIndexFixing(ONIndex6M,I402,TRUE,_xll.ohTrigger(RecalcTrigger,Trigger6M)),NA())</f>
        <v>1.1244193975500361E-2</v>
      </c>
      <c r="Q402" s="182">
        <f>IFERROR(_xll.qlIndexFixing(ONIndex1Y,I402,TRUE,_xll.ohTrigger(RecalcTrigger,Trigger1Y)),NA())</f>
        <v>1.4573308613969882E-2</v>
      </c>
    </row>
    <row r="403" spans="2:17" x14ac:dyDescent="0.2">
      <c r="B403" s="39" t="s">
        <v>17</v>
      </c>
      <c r="D403" s="42">
        <f>_xll.qlCalendarAdvance(Calendar,$D402,B403,"f",FALSE)</f>
        <v>42852</v>
      </c>
      <c r="E403" s="176">
        <f>_xll.qlInterestRateIndexValueDate(IndexON,D403)</f>
        <v>42852</v>
      </c>
      <c r="F403" s="192">
        <f>IFERROR(_xll.qlIndexFixing(IndexON,D403,TRUE,_xll.ohTrigger(RecalcTrigger,TriggerON)),NA())</f>
        <v>8.4679776899043713E-3</v>
      </c>
      <c r="H403" s="42">
        <f>_xll.qlCalendarAdvance(Calendar,$H402,B403,"f",FALSE)</f>
        <v>42852</v>
      </c>
      <c r="I403" s="176">
        <f>_xll.qlInterestRateIndexValueDate(Index1M,$H403)</f>
        <v>42852</v>
      </c>
      <c r="J403" s="181">
        <f>IFERROR(_xll.qlIndexFixing(Index1M,$H403,TRUE,_xll.ohTrigger(RecalcTrigger,Trigger1M)),NA())</f>
        <v>9.4996394547198996E-3</v>
      </c>
      <c r="K403" s="44">
        <f>IFERROR(_xll.qlIndexFixing(Index3M,H403,TRUE,_xll.ohTrigger(RecalcTrigger,Trigger3M)),NA())</f>
        <v>1.0886147397715413E-2</v>
      </c>
      <c r="L403" s="44">
        <f>IFERROR(_xll.qlIndexFixing(Index6M,$H403,TRUE,_xll.ohTrigger(RecalcTrigger,Trigger6M)),NA())</f>
        <v>1.2581814081760099E-2</v>
      </c>
      <c r="M403" s="182">
        <f>IFERROR(_xll.qlIndexFixing(Index1Y,$H403,TRUE,_xll.ohTrigger(RecalcTrigger,Trigger1Y)),NA())</f>
        <v>1.4936007156456599E-2</v>
      </c>
      <c r="N403" s="181">
        <f>IFERROR(_xll.qlIndexFixing(ONIndex1M,I403,TRUE,_xll.ohTrigger(RecalcTrigger,Trigger1M)),NA())</f>
        <v>9.3202061549202408E-3</v>
      </c>
      <c r="O403" s="44">
        <f>IFERROR(_xll.qlIndexFixing(ONIndex3M,I403,TRUE,_xll.ohTrigger(RecalcTrigger,Trigger3M)),NA())</f>
        <v>1.0320140722441806E-2</v>
      </c>
      <c r="P403" s="44">
        <f>IFERROR(_xll.qlIndexFixing(ONIndex6M,I403,TRUE,_xll.ohTrigger(RecalcTrigger,Trigger6M)),NA())</f>
        <v>1.1261934207169588E-2</v>
      </c>
      <c r="Q403" s="182">
        <f>IFERROR(_xll.qlIndexFixing(ONIndex1Y,I403,TRUE,_xll.ohTrigger(RecalcTrigger,Trigger1Y)),NA())</f>
        <v>1.4614108304783491E-2</v>
      </c>
    </row>
    <row r="404" spans="2:17" x14ac:dyDescent="0.2">
      <c r="B404" s="39" t="s">
        <v>17</v>
      </c>
      <c r="D404" s="42">
        <f>_xll.qlCalendarAdvance(Calendar,$D403,B404,"f",FALSE)</f>
        <v>42853</v>
      </c>
      <c r="E404" s="176">
        <f>_xll.qlInterestRateIndexValueDate(IndexON,D404)</f>
        <v>42853</v>
      </c>
      <c r="F404" s="192">
        <f>IFERROR(_xll.qlIndexFixing(IndexON,D404,TRUE,_xll.ohTrigger(RecalcTrigger,TriggerON)),NA())</f>
        <v>8.4969198779619171E-3</v>
      </c>
      <c r="H404" s="42">
        <f>_xll.qlCalendarAdvance(Calendar,$H403,B404,"f",FALSE)</f>
        <v>42853</v>
      </c>
      <c r="I404" s="176">
        <f>_xll.qlInterestRateIndexValueDate(Index1M,$H404)</f>
        <v>42853</v>
      </c>
      <c r="J404" s="181">
        <f>IFERROR(_xll.qlIndexFixing(Index1M,$H404,TRUE,_xll.ohTrigger(RecalcTrigger,Trigger1M)),NA())</f>
        <v>9.5106173916059689E-3</v>
      </c>
      <c r="K404" s="44">
        <f>IFERROR(_xll.qlIndexFixing(Index3M,H404,TRUE,_xll.ohTrigger(RecalcTrigger,Trigger3M)),NA())</f>
        <v>1.0917349342295097E-2</v>
      </c>
      <c r="L404" s="44">
        <f>IFERROR(_xll.qlIndexFixing(Index6M,$H404,TRUE,_xll.ohTrigger(RecalcTrigger,Trigger6M)),NA())</f>
        <v>1.261088921189237E-2</v>
      </c>
      <c r="M404" s="182">
        <f>IFERROR(_xll.qlIndexFixing(Index1Y,$H404,TRUE,_xll.ohTrigger(RecalcTrigger,Trigger1Y)),NA())</f>
        <v>1.4950286944597694E-2</v>
      </c>
      <c r="N404" s="181">
        <f>IFERROR(_xll.qlIndexFixing(ONIndex1M,I404,TRUE,_xll.ohTrigger(RecalcTrigger,Trigger1M)),NA())</f>
        <v>9.3479785279104721E-3</v>
      </c>
      <c r="O404" s="44">
        <f>IFERROR(_xll.qlIndexFixing(ONIndex3M,I404,TRUE,_xll.ohTrigger(RecalcTrigger,Trigger3M)),NA())</f>
        <v>1.0349490017314278E-2</v>
      </c>
      <c r="P404" s="44">
        <f>IFERROR(_xll.qlIndexFixing(ONIndex6M,I404,TRUE,_xll.ohTrigger(RecalcTrigger,Trigger6M)),NA())</f>
        <v>1.1306509977587476E-2</v>
      </c>
      <c r="Q404" s="182">
        <f>IFERROR(_xll.qlIndexFixing(ONIndex1Y,I404,TRUE,_xll.ohTrigger(RecalcTrigger,Trigger1Y)),NA())</f>
        <v>1.4710976886637694E-2</v>
      </c>
    </row>
    <row r="405" spans="2:17" x14ac:dyDescent="0.2">
      <c r="B405" s="39" t="s">
        <v>17</v>
      </c>
      <c r="D405" s="42">
        <f>_xll.qlCalendarAdvance(Calendar,$D404,B405,"f",FALSE)</f>
        <v>42857</v>
      </c>
      <c r="E405" s="176">
        <f>_xll.qlInterestRateIndexValueDate(IndexON,D405)</f>
        <v>42857</v>
      </c>
      <c r="F405" s="192">
        <f>IFERROR(_xll.qlIndexFixing(IndexON,D405,TRUE,_xll.ohTrigger(RecalcTrigger,TriggerON)),NA())</f>
        <v>8.5251370644479074E-3</v>
      </c>
      <c r="H405" s="42">
        <f>_xll.qlCalendarAdvance(Calendar,$H404,B405,"f",FALSE)</f>
        <v>42857</v>
      </c>
      <c r="I405" s="176">
        <f>_xll.qlInterestRateIndexValueDate(Index1M,$H405)</f>
        <v>42857</v>
      </c>
      <c r="J405" s="181">
        <f>IFERROR(_xll.qlIndexFixing(Index1M,$H405,TRUE,_xll.ohTrigger(RecalcTrigger,Trigger1M)),NA())</f>
        <v>9.5433019659157785E-3</v>
      </c>
      <c r="K405" s="44">
        <f>IFERROR(_xll.qlIndexFixing(Index3M,H405,TRUE,_xll.ohTrigger(RecalcTrigger,Trigger3M)),NA())</f>
        <v>1.0953901011172671E-2</v>
      </c>
      <c r="L405" s="44">
        <f>IFERROR(_xll.qlIndexFixing(Index6M,$H405,TRUE,_xll.ohTrigger(RecalcTrigger,Trigger6M)),NA())</f>
        <v>1.2648958530047123E-2</v>
      </c>
      <c r="M405" s="182">
        <f>IFERROR(_xll.qlIndexFixing(Index1Y,$H405,TRUE,_xll.ohTrigger(RecalcTrigger,Trigger1Y)),NA())</f>
        <v>1.495996031797775E-2</v>
      </c>
      <c r="N405" s="181">
        <f>IFERROR(_xll.qlIndexFixing(ONIndex1M,I405,TRUE,_xll.ohTrigger(RecalcTrigger,Trigger1M)),NA())</f>
        <v>9.3750338753773033E-3</v>
      </c>
      <c r="O405" s="44">
        <f>IFERROR(_xll.qlIndexFixing(ONIndex3M,I405,TRUE,_xll.ohTrigger(RecalcTrigger,Trigger3M)),NA())</f>
        <v>1.0378114823800244E-2</v>
      </c>
      <c r="P405" s="44">
        <f>IFERROR(_xll.qlIndexFixing(ONIndex6M,I405,TRUE,_xll.ohTrigger(RecalcTrigger,Trigger6M)),NA())</f>
        <v>1.1349734979752002E-2</v>
      </c>
      <c r="Q405" s="182">
        <f>IFERROR(_xll.qlIndexFixing(ONIndex1Y,I405,TRUE,_xll.ohTrigger(RecalcTrigger,Trigger1Y)),NA())</f>
        <v>1.4800046974340342E-2</v>
      </c>
    </row>
    <row r="406" spans="2:17" x14ac:dyDescent="0.2">
      <c r="B406" s="39" t="s">
        <v>17</v>
      </c>
      <c r="D406" s="42">
        <f>_xll.qlCalendarAdvance(Calendar,$D405,B406,"f",FALSE)</f>
        <v>42858</v>
      </c>
      <c r="E406" s="176">
        <f>_xll.qlInterestRateIndexValueDate(IndexON,D406)</f>
        <v>42858</v>
      </c>
      <c r="F406" s="192">
        <f>IFERROR(_xll.qlIndexFixing(IndexON,D406,TRUE,_xll.ohTrigger(RecalcTrigger,TriggerON)),NA())</f>
        <v>8.5364899618145529E-3</v>
      </c>
      <c r="H406" s="42">
        <f>_xll.qlCalendarAdvance(Calendar,$H405,B406,"f",FALSE)</f>
        <v>42858</v>
      </c>
      <c r="I406" s="176">
        <f>_xll.qlInterestRateIndexValueDate(Index1M,$H406)</f>
        <v>42858</v>
      </c>
      <c r="J406" s="181">
        <f>IFERROR(_xll.qlIndexFixing(Index1M,$H406,TRUE,_xll.ohTrigger(RecalcTrigger,Trigger1M)),NA())</f>
        <v>9.5655107219400903E-3</v>
      </c>
      <c r="K406" s="44">
        <f>IFERROR(_xll.qlIndexFixing(Index3M,H406,TRUE,_xll.ohTrigger(RecalcTrigger,Trigger3M)),NA())</f>
        <v>1.0966179191546077E-2</v>
      </c>
      <c r="L406" s="44">
        <f>IFERROR(_xll.qlIndexFixing(Index6M,$H406,TRUE,_xll.ohTrigger(RecalcTrigger,Trigger6M)),NA())</f>
        <v>1.2661123941644061E-2</v>
      </c>
      <c r="M406" s="182">
        <f>IFERROR(_xll.qlIndexFixing(Index1Y,$H406,TRUE,_xll.ohTrigger(RecalcTrigger,Trigger1Y)),NA())</f>
        <v>1.4964536706349341E-2</v>
      </c>
      <c r="N406" s="181">
        <f>IFERROR(_xll.qlIndexFixing(ONIndex1M,I406,TRUE,_xll.ohTrigger(RecalcTrigger,Trigger1M)),NA())</f>
        <v>9.3860001164181028E-3</v>
      </c>
      <c r="O406" s="44">
        <f>IFERROR(_xll.qlIndexFixing(ONIndex3M,I406,TRUE,_xll.ohTrigger(RecalcTrigger,Trigger3M)),NA())</f>
        <v>1.0389803139142506E-2</v>
      </c>
      <c r="P406" s="44">
        <f>IFERROR(_xll.qlIndexFixing(ONIndex6M,I406,TRUE,_xll.ohTrigger(RecalcTrigger,Trigger6M)),NA())</f>
        <v>1.1367115057067112E-2</v>
      </c>
      <c r="Q406" s="182">
        <f>IFERROR(_xll.qlIndexFixing(ONIndex1Y,I406,TRUE,_xll.ohTrigger(RecalcTrigger,Trigger1Y)),NA())</f>
        <v>1.4833622748772202E-2</v>
      </c>
    </row>
    <row r="407" spans="2:17" x14ac:dyDescent="0.2">
      <c r="B407" s="39" t="s">
        <v>17</v>
      </c>
      <c r="D407" s="42">
        <f>_xll.qlCalendarAdvance(Calendar,$D406,B407,"f",FALSE)</f>
        <v>42859</v>
      </c>
      <c r="E407" s="176">
        <f>_xll.qlInterestRateIndexValueDate(IndexON,D407)</f>
        <v>42859</v>
      </c>
      <c r="F407" s="192">
        <f>IFERROR(_xll.qlIndexFixing(IndexON,D407,TRUE,_xll.ohTrigger(RecalcTrigger,TriggerON)),NA())</f>
        <v>8.5478165334851308E-3</v>
      </c>
      <c r="H407" s="42">
        <f>_xll.qlCalendarAdvance(Calendar,$H406,B407,"f",FALSE)</f>
        <v>42859</v>
      </c>
      <c r="I407" s="176">
        <f>_xll.qlInterestRateIndexValueDate(Index1M,$H407)</f>
        <v>42859</v>
      </c>
      <c r="J407" s="181">
        <f>IFERROR(_xll.qlIndexFixing(Index1M,$H407,TRUE,_xll.ohTrigger(RecalcTrigger,Trigger1M)),NA())</f>
        <v>9.5708743126726378E-3</v>
      </c>
      <c r="K407" s="44">
        <f>IFERROR(_xll.qlIndexFixing(Index3M,H407,TRUE,_xll.ohTrigger(RecalcTrigger,Trigger3M)),NA())</f>
        <v>1.0978452666447298E-2</v>
      </c>
      <c r="L407" s="44">
        <f>IFERROR(_xll.qlIndexFixing(Index6M,$H407,TRUE,_xll.ohTrigger(RecalcTrigger,Trigger6M)),NA())</f>
        <v>1.2684092613167169E-2</v>
      </c>
      <c r="M407" s="182">
        <f>IFERROR(_xll.qlIndexFixing(Index1Y,$H407,TRUE,_xll.ohTrigger(RecalcTrigger,Trigger1Y)),NA())</f>
        <v>1.4969049392694833E-2</v>
      </c>
      <c r="N407" s="181">
        <f>IFERROR(_xll.qlIndexFixing(ONIndex1M,I407,TRUE,_xll.ohTrigger(RecalcTrigger,Trigger1M)),NA())</f>
        <v>9.3969665896564969E-3</v>
      </c>
      <c r="O407" s="44">
        <f>IFERROR(_xll.qlIndexFixing(ONIndex3M,I407,TRUE,_xll.ohTrigger(RecalcTrigger,Trigger3M)),NA())</f>
        <v>1.0401522619454262E-2</v>
      </c>
      <c r="P407" s="44">
        <f>IFERROR(_xll.qlIndexFixing(ONIndex6M,I407,TRUE,_xll.ohTrigger(RecalcTrigger,Trigger6M)),NA())</f>
        <v>1.1384435108588997E-2</v>
      </c>
      <c r="Q407" s="182">
        <f>IFERROR(_xll.qlIndexFixing(ONIndex1Y,I407,TRUE,_xll.ohTrigger(RecalcTrigger,Trigger1Y)),NA())</f>
        <v>1.4865994535884219E-2</v>
      </c>
    </row>
    <row r="408" spans="2:17" x14ac:dyDescent="0.2">
      <c r="B408" s="39" t="s">
        <v>17</v>
      </c>
      <c r="D408" s="42">
        <f>_xll.qlCalendarAdvance(Calendar,$D407,B408,"f",FALSE)</f>
        <v>42860</v>
      </c>
      <c r="E408" s="176">
        <f>_xll.qlInterestRateIndexValueDate(IndexON,D408)</f>
        <v>42860</v>
      </c>
      <c r="F408" s="192">
        <f>IFERROR(_xll.qlIndexFixing(IndexON,D408,TRUE,_xll.ohTrigger(RecalcTrigger,TriggerON)),NA())</f>
        <v>8.5705831623132216E-3</v>
      </c>
      <c r="H408" s="42">
        <f>_xll.qlCalendarAdvance(Calendar,$H407,B408,"f",FALSE)</f>
        <v>42860</v>
      </c>
      <c r="I408" s="176">
        <f>_xll.qlInterestRateIndexValueDate(Index1M,$H408)</f>
        <v>42860</v>
      </c>
      <c r="J408" s="181">
        <f>IFERROR(_xll.qlIndexFixing(Index1M,$H408,TRUE,_xll.ohTrigger(RecalcTrigger,Trigger1M)),NA())</f>
        <v>9.5762376978889632E-3</v>
      </c>
      <c r="K408" s="44">
        <f>IFERROR(_xll.qlIndexFixing(Index3M,H408,TRUE,_xll.ohTrigger(RecalcTrigger,Trigger3M)),NA())</f>
        <v>1.1003173767582589E-2</v>
      </c>
      <c r="L408" s="44">
        <f>IFERROR(_xll.qlIndexFixing(Index6M,$H408,TRUE,_xll.ohTrigger(RecalcTrigger,Trigger6M)),NA())</f>
        <v>1.2690721962290881E-2</v>
      </c>
      <c r="M408" s="182">
        <f>IFERROR(_xll.qlIndexFixing(Index1Y,$H408,TRUE,_xll.ohTrigger(RecalcTrigger,Trigger1Y)),NA())</f>
        <v>1.4987870384569961E-2</v>
      </c>
      <c r="N408" s="181">
        <f>IFERROR(_xll.qlIndexFixing(ONIndex1M,I408,TRUE,_xll.ohTrigger(RecalcTrigger,Trigger1M)),NA())</f>
        <v>9.4191433693531969E-3</v>
      </c>
      <c r="O408" s="44">
        <f>IFERROR(_xll.qlIndexFixing(ONIndex3M,I408,TRUE,_xll.ohTrigger(RecalcTrigger,Trigger3M)),NA())</f>
        <v>1.0425363225210853E-2</v>
      </c>
      <c r="P408" s="44">
        <f>IFERROR(_xll.qlIndexFixing(ONIndex6M,I408,TRUE,_xll.ohTrigger(RecalcTrigger,Trigger6M)),NA())</f>
        <v>1.1419232363856226E-2</v>
      </c>
      <c r="Q408" s="182">
        <f>IFERROR(_xll.qlIndexFixing(ONIndex1Y,I408,TRUE,_xll.ohTrigger(RecalcTrigger,Trigger1Y)),NA())</f>
        <v>1.4927335255441692E-2</v>
      </c>
    </row>
    <row r="409" spans="2:17" x14ac:dyDescent="0.2">
      <c r="B409" s="39" t="s">
        <v>17</v>
      </c>
      <c r="D409" s="42">
        <f>_xll.qlCalendarAdvance(Calendar,$D408,B409,"f",FALSE)</f>
        <v>42863</v>
      </c>
      <c r="E409" s="176">
        <f>_xll.qlInterestRateIndexValueDate(IndexON,D409)</f>
        <v>42863</v>
      </c>
      <c r="F409" s="192">
        <f>IFERROR(_xll.qlIndexFixing(IndexON,D409,TRUE,_xll.ohTrigger(RecalcTrigger,TriggerON)),NA())</f>
        <v>8.5928595617479342E-3</v>
      </c>
      <c r="H409" s="42">
        <f>_xll.qlCalendarAdvance(Calendar,$H408,B409,"f",FALSE)</f>
        <v>42863</v>
      </c>
      <c r="I409" s="176">
        <f>_xll.qlInterestRateIndexValueDate(Index1M,$H409)</f>
        <v>42863</v>
      </c>
      <c r="J409" s="181">
        <f>IFERROR(_xll.qlIndexFixing(Index1M,$H409,TRUE,_xll.ohTrigger(RecalcTrigger,Trigger1M)),NA())</f>
        <v>9.6091756113875042E-3</v>
      </c>
      <c r="K409" s="44">
        <f>IFERROR(_xll.qlIndexFixing(Index3M,H409,TRUE,_xll.ohTrigger(RecalcTrigger,Trigger3M)),NA())</f>
        <v>1.1027484819111691E-2</v>
      </c>
      <c r="L409" s="44">
        <f>IFERROR(_xll.qlIndexFixing(Index6M,$H409,TRUE,_xll.ohTrigger(RecalcTrigger,Trigger6M)),NA())</f>
        <v>1.2721231223350539E-2</v>
      </c>
      <c r="M409" s="182">
        <f>IFERROR(_xll.qlIndexFixing(Index1Y,$H409,TRUE,_xll.ohTrigger(RecalcTrigger,Trigger1Y)),NA())</f>
        <v>1.4986529229909618E-2</v>
      </c>
      <c r="N409" s="181">
        <f>IFERROR(_xll.qlIndexFixing(ONIndex1M,I409,TRUE,_xll.ohTrigger(RecalcTrigger,Trigger1M)),NA())</f>
        <v>9.440834806044851E-3</v>
      </c>
      <c r="O409" s="44">
        <f>IFERROR(_xll.qlIndexFixing(ONIndex3M,I409,TRUE,_xll.ohTrigger(RecalcTrigger,Trigger3M)),NA())</f>
        <v>1.0448712191206688E-2</v>
      </c>
      <c r="P409" s="44">
        <f>IFERROR(_xll.qlIndexFixing(ONIndex6M,I409,TRUE,_xll.ohTrigger(RecalcTrigger,Trigger6M)),NA())</f>
        <v>1.1453115056582197E-2</v>
      </c>
      <c r="Q409" s="182">
        <f>IFERROR(_xll.qlIndexFixing(ONIndex1Y,I409,TRUE,_xll.ohTrigger(RecalcTrigger,Trigger1Y)),NA())</f>
        <v>1.4983441804974351E-2</v>
      </c>
    </row>
    <row r="410" spans="2:17" x14ac:dyDescent="0.2">
      <c r="B410" s="39" t="s">
        <v>17</v>
      </c>
      <c r="D410" s="42">
        <f>_xll.qlCalendarAdvance(Calendar,$D409,B410,"f",FALSE)</f>
        <v>42864</v>
      </c>
      <c r="E410" s="176">
        <f>_xll.qlInterestRateIndexValueDate(IndexON,D410)</f>
        <v>42864</v>
      </c>
      <c r="F410" s="192">
        <f>IFERROR(_xll.qlIndexFixing(IndexON,D410,TRUE,_xll.ohTrigger(RecalcTrigger,TriggerON)),NA())</f>
        <v>8.6040545042898042E-3</v>
      </c>
      <c r="H410" s="42">
        <f>_xll.qlCalendarAdvance(Calendar,$H409,B410,"f",FALSE)</f>
        <v>42864</v>
      </c>
      <c r="I410" s="176">
        <f>_xll.qlInterestRateIndexValueDate(Index1M,$H410)</f>
        <v>42864</v>
      </c>
      <c r="J410" s="181">
        <f>IFERROR(_xll.qlIndexFixing(Index1M,$H410,TRUE,_xll.ohTrigger(RecalcTrigger,Trigger1M)),NA())</f>
        <v>9.6201554006710103E-3</v>
      </c>
      <c r="K410" s="44">
        <f>IFERROR(_xll.qlIndexFixing(Index3M,H410,TRUE,_xll.ohTrigger(RecalcTrigger,Trigger3M)),NA())</f>
        <v>1.1039723747406733E-2</v>
      </c>
      <c r="L410" s="44">
        <f>IFERROR(_xll.qlIndexFixing(Index6M,$H410,TRUE,_xll.ohTrigger(RecalcTrigger,Trigger6M)),NA())</f>
        <v>1.2733111097821112E-2</v>
      </c>
      <c r="M410" s="182">
        <f>IFERROR(_xll.qlIndexFixing(Index1Y,$H410,TRUE,_xll.ohTrigger(RecalcTrigger,Trigger1Y)),NA())</f>
        <v>1.4990772990782331E-2</v>
      </c>
      <c r="N410" s="181">
        <f>IFERROR(_xll.qlIndexFixing(ONIndex1M,I410,TRUE,_xll.ohTrigger(RecalcTrigger,Trigger1M)),NA())</f>
        <v>9.4518024409195878E-3</v>
      </c>
      <c r="O410" s="44">
        <f>IFERROR(_xll.qlIndexFixing(ONIndex3M,I410,TRUE,_xll.ohTrigger(RecalcTrigger,Trigger3M)),NA())</f>
        <v>1.0460587496690099E-2</v>
      </c>
      <c r="P410" s="44">
        <f>IFERROR(_xll.qlIndexFixing(ONIndex6M,I410,TRUE,_xll.ohTrigger(RecalcTrigger,Trigger6M)),NA())</f>
        <v>1.1470134979056912E-2</v>
      </c>
      <c r="Q410" s="182">
        <f>IFERROR(_xll.qlIndexFixing(ONIndex1Y,I410,TRUE,_xll.ohTrigger(RecalcTrigger,Trigger1Y)),NA())</f>
        <v>1.5009793650948566E-2</v>
      </c>
    </row>
    <row r="411" spans="2:17" x14ac:dyDescent="0.2">
      <c r="B411" s="39" t="s">
        <v>17</v>
      </c>
      <c r="D411" s="42">
        <f>_xll.qlCalendarAdvance(Calendar,$D410,B411,"f",FALSE)</f>
        <v>42865</v>
      </c>
      <c r="E411" s="176">
        <f>_xll.qlInterestRateIndexValueDate(IndexON,D411)</f>
        <v>42865</v>
      </c>
      <c r="F411" s="192">
        <f>IFERROR(_xll.qlIndexFixing(IndexON,D411,TRUE,_xll.ohTrigger(RecalcTrigger,TriggerON)),NA())</f>
        <v>8.6152231209735142E-3</v>
      </c>
      <c r="H411" s="42">
        <f>_xll.qlCalendarAdvance(Calendar,$H410,B411,"f",FALSE)</f>
        <v>42865</v>
      </c>
      <c r="I411" s="176">
        <f>_xll.qlInterestRateIndexValueDate(Index1M,$H411)</f>
        <v>42865</v>
      </c>
      <c r="J411" s="181">
        <f>IFERROR(_xll.qlIndexFixing(Index1M,$H411,TRUE,_xll.ohTrigger(RecalcTrigger,Trigger1M)),NA())</f>
        <v>9.6423715930907174E-3</v>
      </c>
      <c r="K411" s="44">
        <f>IFERROR(_xll.qlIndexFixing(Index3M,H411,TRUE,_xll.ohTrigger(RecalcTrigger,Trigger3M)),NA())</f>
        <v>1.1051953562467708E-2</v>
      </c>
      <c r="L411" s="44">
        <f>IFERROR(_xll.qlIndexFixing(Index6M,$H411,TRUE,_xll.ohTrigger(RecalcTrigger,Trigger6M)),NA())</f>
        <v>1.2744944569517587E-2</v>
      </c>
      <c r="M411" s="182">
        <f>IFERROR(_xll.qlIndexFixing(Index1Y,$H411,TRUE,_xll.ohTrigger(RecalcTrigger,Trigger1Y)),NA())</f>
        <v>1.4994972883950908E-2</v>
      </c>
      <c r="N411" s="181">
        <f>IFERROR(_xll.qlIndexFixing(ONIndex1M,I411,TRUE,_xll.ohTrigger(RecalcTrigger,Trigger1M)),NA())</f>
        <v>9.4627703081540115E-3</v>
      </c>
      <c r="O411" s="44">
        <f>IFERROR(_xll.qlIndexFixing(ONIndex3M,I411,TRUE,_xll.ohTrigger(RecalcTrigger,Trigger3M)),NA())</f>
        <v>1.047249396722405E-2</v>
      </c>
      <c r="P411" s="44">
        <f>IFERROR(_xll.qlIndexFixing(ONIndex6M,I411,TRUE,_xll.ohTrigger(RecalcTrigger,Trigger6M)),NA())</f>
        <v>1.1487094875738402E-2</v>
      </c>
      <c r="Q411" s="182">
        <f>IFERROR(_xll.qlIndexFixing(ONIndex1Y,I411,TRUE,_xll.ohTrigger(RecalcTrigger,Trigger1Y)),NA())</f>
        <v>1.5034941507900967E-2</v>
      </c>
    </row>
    <row r="412" spans="2:17" x14ac:dyDescent="0.2">
      <c r="B412" s="39" t="s">
        <v>17</v>
      </c>
      <c r="D412" s="42">
        <f>_xll.qlCalendarAdvance(Calendar,$D411,B412,"f",FALSE)</f>
        <v>42866</v>
      </c>
      <c r="E412" s="176">
        <f>_xll.qlInterestRateIndexValueDate(IndexON,D412)</f>
        <v>42866</v>
      </c>
      <c r="F412" s="192">
        <f>IFERROR(_xll.qlIndexFixing(IndexON,D412,TRUE,_xll.ohTrigger(RecalcTrigger,TriggerON)),NA())</f>
        <v>8.626365411799064E-3</v>
      </c>
      <c r="H412" s="42">
        <f>_xll.qlCalendarAdvance(Calendar,$H411,B412,"f",FALSE)</f>
        <v>42866</v>
      </c>
      <c r="I412" s="176">
        <f>_xll.qlInterestRateIndexValueDate(Index1M,$H412)</f>
        <v>42866</v>
      </c>
      <c r="J412" s="181">
        <f>IFERROR(_xll.qlIndexFixing(Index1M,$H412,TRUE,_xll.ohTrigger(RecalcTrigger,Trigger1M)),NA())</f>
        <v>9.6477340119007979E-3</v>
      </c>
      <c r="K412" s="44">
        <f>IFERROR(_xll.qlIndexFixing(Index3M,H412,TRUE,_xll.ohTrigger(RecalcTrigger,Trigger3M)),NA())</f>
        <v>1.1064173529636507E-2</v>
      </c>
      <c r="L412" s="44">
        <f>IFERROR(_xll.qlIndexFixing(Index6M,$H412,TRUE,_xll.ohTrigger(RecalcTrigger,Trigger6M)),NA())</f>
        <v>1.2767337672889165E-2</v>
      </c>
      <c r="M412" s="182">
        <f>IFERROR(_xll.qlIndexFixing(Index1Y,$H412,TRUE,_xll.ohTrigger(RecalcTrigger,Trigger1Y)),NA())</f>
        <v>1.4999132215358202E-2</v>
      </c>
      <c r="N412" s="181">
        <f>IFERROR(_xll.qlIndexFixing(ONIndex1M,I412,TRUE,_xll.ohTrigger(RecalcTrigger,Trigger1M)),NA())</f>
        <v>9.4737384075860298E-3</v>
      </c>
      <c r="O412" s="44">
        <f>IFERROR(_xll.qlIndexFixing(ONIndex3M,I412,TRUE,_xll.ohTrigger(RecalcTrigger,Trigger3M)),NA())</f>
        <v>1.0484431602889588E-2</v>
      </c>
      <c r="P412" s="44">
        <f>IFERROR(_xll.qlIndexFixing(ONIndex6M,I412,TRUE,_xll.ohTrigger(RecalcTrigger,Trigger6M)),NA())</f>
        <v>1.150399474654562E-2</v>
      </c>
      <c r="Q412" s="182">
        <f>IFERROR(_xll.qlIndexFixing(ONIndex1Y,I412,TRUE,_xll.ohTrigger(RecalcTrigger,Trigger1Y)),NA())</f>
        <v>1.5058885375507369E-2</v>
      </c>
    </row>
    <row r="413" spans="2:17" x14ac:dyDescent="0.2">
      <c r="B413" s="39" t="s">
        <v>17</v>
      </c>
      <c r="D413" s="42">
        <f>_xll.qlCalendarAdvance(Calendar,$D412,B413,"f",FALSE)</f>
        <v>42867</v>
      </c>
      <c r="E413" s="176">
        <f>_xll.qlInterestRateIndexValueDate(IndexON,D413)</f>
        <v>42867</v>
      </c>
      <c r="F413" s="192">
        <f>IFERROR(_xll.qlIndexFixing(IndexON,D413,TRUE,_xll.ohTrigger(RecalcTrigger,TriggerON)),NA())</f>
        <v>8.6487671671642286E-3</v>
      </c>
      <c r="H413" s="42">
        <f>_xll.qlCalendarAdvance(Calendar,$H412,B413,"f",FALSE)</f>
        <v>42867</v>
      </c>
      <c r="I413" s="176">
        <f>_xll.qlInterestRateIndexValueDate(Index1M,$H413)</f>
        <v>42867</v>
      </c>
      <c r="J413" s="181">
        <f>IFERROR(_xll.qlIndexFixing(Index1M,$H413,TRUE,_xll.ohTrigger(RecalcTrigger,Trigger1M)),NA())</f>
        <v>9.653096222894425E-3</v>
      </c>
      <c r="K413" s="44">
        <f>IFERROR(_xll.qlIndexFixing(Index3M,H413,TRUE,_xll.ohTrigger(RecalcTrigger,Trigger3M)),NA())</f>
        <v>1.1088664244749816E-2</v>
      </c>
      <c r="L413" s="44">
        <f>IFERROR(_xll.qlIndexFixing(Index6M,$H413,TRUE,_xll.ohTrigger(RecalcTrigger,Trigger6M)),NA())</f>
        <v>1.2773763952713535E-2</v>
      </c>
      <c r="M413" s="182">
        <f>IFERROR(_xll.qlIndexFixing(Index1Y,$H413,TRUE,_xll.ohTrigger(RecalcTrigger,Trigger1Y)),NA())</f>
        <v>1.5013077653864617E-2</v>
      </c>
      <c r="N413" s="181">
        <f>IFERROR(_xll.qlIndexFixing(ONIndex1M,I413,TRUE,_xll.ohTrigger(RecalcTrigger,Trigger1M)),NA())</f>
        <v>9.4959224181778729E-3</v>
      </c>
      <c r="O413" s="44">
        <f>IFERROR(_xll.qlIndexFixing(ONIndex3M,I413,TRUE,_xll.ohTrigger(RecalcTrigger,Trigger3M)),NA())</f>
        <v>1.0508713299220245E-2</v>
      </c>
      <c r="P413" s="44">
        <f>IFERROR(_xll.qlIndexFixing(ONIndex6M,I413,TRUE,_xll.ohTrigger(RecalcTrigger,Trigger6M)),NA())</f>
        <v>1.1537959107231396E-2</v>
      </c>
      <c r="Q413" s="182">
        <f>IFERROR(_xll.qlIndexFixing(ONIndex1Y,I413,TRUE,_xll.ohTrigger(RecalcTrigger,Trigger1Y)),NA())</f>
        <v>1.5103384733512842E-2</v>
      </c>
    </row>
    <row r="414" spans="2:17" x14ac:dyDescent="0.2">
      <c r="B414" s="39" t="s">
        <v>17</v>
      </c>
      <c r="D414" s="42">
        <f>_xll.qlCalendarAdvance(Calendar,$D413,B414,"f",FALSE)</f>
        <v>42870</v>
      </c>
      <c r="E414" s="176">
        <f>_xll.qlInterestRateIndexValueDate(IndexON,D414)</f>
        <v>42870</v>
      </c>
      <c r="F414" s="192">
        <f>IFERROR(_xll.qlIndexFixing(IndexON,D414,TRUE,_xll.ohTrigger(RecalcTrigger,TriggerON)),NA())</f>
        <v>8.6706713166817551E-3</v>
      </c>
      <c r="H414" s="42">
        <f>_xll.qlCalendarAdvance(Calendar,$H413,B414,"f",FALSE)</f>
        <v>42870</v>
      </c>
      <c r="I414" s="176">
        <f>_xll.qlInterestRateIndexValueDate(Index1M,$H414)</f>
        <v>42870</v>
      </c>
      <c r="J414" s="181">
        <f>IFERROR(_xll.qlIndexFixing(Index1M,$H414,TRUE,_xll.ohTrigger(RecalcTrigger,Trigger1M)),NA())</f>
        <v>9.6860392266824094E-3</v>
      </c>
      <c r="K414" s="44">
        <f>IFERROR(_xll.qlIndexFixing(Index3M,H414,TRUE,_xll.ohTrigger(RecalcTrigger,Trigger3M)),NA())</f>
        <v>1.1112940225904493E-2</v>
      </c>
      <c r="L414" s="44">
        <f>IFERROR(_xll.qlIndexFixing(Index6M,$H414,TRUE,_xll.ohTrigger(RecalcTrigger,Trigger6M)),NA())</f>
        <v>1.2803427755293436E-2</v>
      </c>
      <c r="M414" s="182">
        <f>IFERROR(_xll.qlIndexFixing(Index1Y,$H414,TRUE,_xll.ohTrigger(RecalcTrigger,Trigger1Y)),NA())</f>
        <v>1.5015430044266198E-2</v>
      </c>
      <c r="N414" s="181">
        <f>IFERROR(_xll.qlIndexFixing(ONIndex1M,I414,TRUE,_xll.ohTrigger(RecalcTrigger,Trigger1M)),NA())</f>
        <v>9.5176131286678345E-3</v>
      </c>
      <c r="O414" s="44">
        <f>IFERROR(_xll.qlIndexFixing(ONIndex3M,I414,TRUE,_xll.ohTrigger(RecalcTrigger,Trigger3M)),NA())</f>
        <v>1.0532493795732956E-2</v>
      </c>
      <c r="P414" s="44">
        <f>IFERROR(_xll.qlIndexFixing(ONIndex6M,I414,TRUE,_xll.ohTrigger(RecalcTrigger,Trigger6M)),NA())</f>
        <v>1.157099397135597E-2</v>
      </c>
      <c r="Q414" s="182">
        <f>IFERROR(_xll.qlIndexFixing(ONIndex1Y,I414,TRUE,_xll.ohTrigger(RecalcTrigger,Trigger1Y)),NA())</f>
        <v>1.5142620948582763E-2</v>
      </c>
    </row>
    <row r="415" spans="2:17" x14ac:dyDescent="0.2">
      <c r="B415" s="39" t="s">
        <v>17</v>
      </c>
      <c r="D415" s="42">
        <f>_xll.qlCalendarAdvance(Calendar,$D414,B415,"f",FALSE)</f>
        <v>42871</v>
      </c>
      <c r="E415" s="176">
        <f>_xll.qlInterestRateIndexValueDate(IndexON,D415)</f>
        <v>42871</v>
      </c>
      <c r="F415" s="192">
        <f>IFERROR(_xll.qlIndexFixing(IndexON,D415,TRUE,_xll.ohTrigger(RecalcTrigger,TriggerON)),NA())</f>
        <v>8.6816819782975507E-3</v>
      </c>
      <c r="H415" s="42">
        <f>_xll.qlCalendarAdvance(Calendar,$H414,B415,"f",FALSE)</f>
        <v>42871</v>
      </c>
      <c r="I415" s="176">
        <f>_xll.qlInterestRateIndexValueDate(Index1M,$H415)</f>
        <v>42871</v>
      </c>
      <c r="J415" s="181">
        <f>IFERROR(_xll.qlIndexFixing(Index1M,$H415,TRUE,_xll.ohTrigger(RecalcTrigger,Trigger1M)),NA())</f>
        <v>9.6970207127403934E-3</v>
      </c>
      <c r="K415" s="44">
        <f>IFERROR(_xll.qlIndexFixing(Index3M,H415,TRUE,_xll.ohTrigger(RecalcTrigger,Trigger3M)),NA())</f>
        <v>1.1125099933421024E-2</v>
      </c>
      <c r="L415" s="44">
        <f>IFERROR(_xll.qlIndexFixing(Index6M,$H415,TRUE,_xll.ohTrigger(RecalcTrigger,Trigger6M)),NA())</f>
        <v>1.2814989931846774E-2</v>
      </c>
      <c r="M415" s="182">
        <f>IFERROR(_xll.qlIndexFixing(Index1Y,$H415,TRUE,_xll.ohTrigger(RecalcTrigger,Trigger1Y)),NA())</f>
        <v>1.5019436158033139E-2</v>
      </c>
      <c r="N415" s="181">
        <f>IFERROR(_xll.qlIndexFixing(ONIndex1M,I415,TRUE,_xll.ohTrigger(RecalcTrigger,Trigger1M)),NA())</f>
        <v>9.5285823896551491E-3</v>
      </c>
      <c r="O415" s="44">
        <f>IFERROR(_xll.qlIndexFixing(ONIndex3M,I415,TRUE,_xll.ohTrigger(RecalcTrigger,Trigger3M)),NA())</f>
        <v>1.0544587256651194E-2</v>
      </c>
      <c r="P415" s="44">
        <f>IFERROR(_xll.qlIndexFixing(ONIndex6M,I415,TRUE,_xll.ohTrigger(RecalcTrigger,Trigger6M)),NA())</f>
        <v>1.1587593712872879E-2</v>
      </c>
      <c r="Q415" s="182">
        <f>IFERROR(_xll.qlIndexFixing(ONIndex1Y,I415,TRUE,_xll.ohTrigger(RecalcTrigger,Trigger1Y)),NA())</f>
        <v>1.5160544866379411E-2</v>
      </c>
    </row>
    <row r="416" spans="2:17" x14ac:dyDescent="0.2">
      <c r="B416" s="39" t="s">
        <v>17</v>
      </c>
      <c r="D416" s="42">
        <f>_xll.qlCalendarAdvance(Calendar,$D415,B416,"f",FALSE)</f>
        <v>42872</v>
      </c>
      <c r="E416" s="176">
        <f>_xll.qlInterestRateIndexValueDate(IndexON,D416)</f>
        <v>42872</v>
      </c>
      <c r="F416" s="192">
        <f>IFERROR(_xll.qlIndexFixing(IndexON,D416,TRUE,_xll.ohTrigger(RecalcTrigger,TriggerON)),NA())</f>
        <v>8.6926663140551863E-3</v>
      </c>
      <c r="H416" s="42">
        <f>_xll.qlCalendarAdvance(Calendar,$H415,B416,"f",FALSE)</f>
        <v>42872</v>
      </c>
      <c r="I416" s="176">
        <f>_xll.qlInterestRateIndexValueDate(Index1M,$H416)</f>
        <v>42872</v>
      </c>
      <c r="J416" s="181">
        <f>IFERROR(_xll.qlIndexFixing(Index1M,$H416,TRUE,_xll.ohTrigger(RecalcTrigger,Trigger1M)),NA())</f>
        <v>9.7192443745891029E-3</v>
      </c>
      <c r="K416" s="44">
        <f>IFERROR(_xll.qlIndexFixing(Index3M,H416,TRUE,_xll.ohTrigger(RecalcTrigger,Trigger3M)),NA())</f>
        <v>1.1137245384906453E-2</v>
      </c>
      <c r="L416" s="44">
        <f>IFERROR(_xll.qlIndexFixing(Index6M,$H416,TRUE,_xll.ohTrigger(RecalcTrigger,Trigger6M)),NA())</f>
        <v>1.2826508079563195E-2</v>
      </c>
      <c r="M416" s="182">
        <f>IFERROR(_xll.qlIndexFixing(Index1Y,$H416,TRUE,_xll.ohTrigger(RecalcTrigger,Trigger1Y)),NA())</f>
        <v>1.502342154689762E-2</v>
      </c>
      <c r="N416" s="181">
        <f>IFERROR(_xll.qlIndexFixing(ONIndex1M,I416,TRUE,_xll.ohTrigger(RecalcTrigger,Trigger1M)),NA())</f>
        <v>9.5395518830831971E-3</v>
      </c>
      <c r="O416" s="44">
        <f>IFERROR(_xll.qlIndexFixing(ONIndex3M,I416,TRUE,_xll.ohTrigger(RecalcTrigger,Trigger3M)),NA())</f>
        <v>1.0556711882538927E-2</v>
      </c>
      <c r="P416" s="44">
        <f>IFERROR(_xll.qlIndexFixing(ONIndex6M,I416,TRUE,_xll.ohTrigger(RecalcTrigger,Trigger6M)),NA())</f>
        <v>1.1604133428596564E-2</v>
      </c>
      <c r="Q416" s="182">
        <f>IFERROR(_xll.qlIndexFixing(ONIndex1Y,I416,TRUE,_xll.ohTrigger(RecalcTrigger,Trigger1Y)),NA())</f>
        <v>1.5177264793695411E-2</v>
      </c>
    </row>
    <row r="417" spans="2:17" x14ac:dyDescent="0.2">
      <c r="B417" s="39" t="s">
        <v>17</v>
      </c>
      <c r="D417" s="42">
        <f>_xll.qlCalendarAdvance(Calendar,$D416,B417,"f",FALSE)</f>
        <v>42873</v>
      </c>
      <c r="E417" s="176">
        <f>_xll.qlInterestRateIndexValueDate(IndexON,D417)</f>
        <v>42873</v>
      </c>
      <c r="F417" s="192">
        <f>IFERROR(_xll.qlIndexFixing(IndexON,D417,TRUE,_xll.ohTrigger(RecalcTrigger,TriggerON)),NA())</f>
        <v>8.7036243239546618E-3</v>
      </c>
      <c r="H417" s="42">
        <f>_xll.qlCalendarAdvance(Calendar,$H416,B417,"f",FALSE)</f>
        <v>42873</v>
      </c>
      <c r="I417" s="176">
        <f>_xll.qlInterestRateIndexValueDate(Index1M,$H417)</f>
        <v>42873</v>
      </c>
      <c r="J417" s="181">
        <f>IFERROR(_xll.qlIndexFixing(Index1M,$H417,TRUE,_xll.ohTrigger(RecalcTrigger,Trigger1M)),NA())</f>
        <v>9.7246056050049809E-3</v>
      </c>
      <c r="K417" s="44">
        <f>IFERROR(_xll.qlIndexFixing(Index3M,H417,TRUE,_xll.ohTrigger(RecalcTrigger,Trigger3M)),NA())</f>
        <v>1.1149375845640125E-2</v>
      </c>
      <c r="L417" s="44">
        <f>IFERROR(_xll.qlIndexFixing(Index6M,$H417,TRUE,_xll.ohTrigger(RecalcTrigger,Trigger6M)),NA())</f>
        <v>1.2848367335745183E-2</v>
      </c>
      <c r="M417" s="182">
        <f>IFERROR(_xll.qlIndexFixing(Index1Y,$H417,TRUE,_xll.ohTrigger(RecalcTrigger,Trigger1Y)),NA())</f>
        <v>1.5027389517193734E-2</v>
      </c>
      <c r="N417" s="181">
        <f>IFERROR(_xll.qlIndexFixing(ONIndex1M,I417,TRUE,_xll.ohTrigger(RecalcTrigger,Trigger1M)),NA())</f>
        <v>9.5505216087088396E-3</v>
      </c>
      <c r="O417" s="44">
        <f>IFERROR(_xll.qlIndexFixing(ONIndex3M,I417,TRUE,_xll.ohTrigger(RecalcTrigger,Trigger3M)),NA())</f>
        <v>1.0568867673558247E-2</v>
      </c>
      <c r="P417" s="44">
        <f>IFERROR(_xll.qlIndexFixing(ONIndex6M,I417,TRUE,_xll.ohTrigger(RecalcTrigger,Trigger6M)),NA())</f>
        <v>1.1620613118364931E-2</v>
      </c>
      <c r="Q417" s="182">
        <f>IFERROR(_xll.qlIndexFixing(ONIndex1Y,I417,TRUE,_xll.ohTrigger(RecalcTrigger,Trigger1Y)),NA())</f>
        <v>1.5192780730206579E-2</v>
      </c>
    </row>
    <row r="418" spans="2:17" x14ac:dyDescent="0.2">
      <c r="B418" s="39" t="s">
        <v>17</v>
      </c>
      <c r="D418" s="42">
        <f>_xll.qlCalendarAdvance(Calendar,$D417,B418,"f",FALSE)</f>
        <v>42874</v>
      </c>
      <c r="E418" s="176">
        <f>_xll.qlInterestRateIndexValueDate(IndexON,D418)</f>
        <v>42874</v>
      </c>
      <c r="F418" s="192">
        <f>IFERROR(_xll.qlIndexFixing(IndexON,D418,TRUE,_xll.ohTrigger(RecalcTrigger,TriggerON)),NA())</f>
        <v>8.7256611774366721E-3</v>
      </c>
      <c r="H418" s="42">
        <f>_xll.qlCalendarAdvance(Calendar,$H417,B418,"f",FALSE)</f>
        <v>42874</v>
      </c>
      <c r="I418" s="176">
        <f>_xll.qlInterestRateIndexValueDate(Index1M,$H418)</f>
        <v>42874</v>
      </c>
      <c r="J418" s="181">
        <f>IFERROR(_xll.qlIndexFixing(Index1M,$H418,TRUE,_xll.ohTrigger(RecalcTrigger,Trigger1M)),NA())</f>
        <v>9.7299666253055396E-3</v>
      </c>
      <c r="K418" s="44">
        <f>IFERROR(_xll.qlIndexFixing(Index3M,H418,TRUE,_xll.ohTrigger(RecalcTrigger,Trigger3M)),NA())</f>
        <v>1.1173574131738376E-2</v>
      </c>
      <c r="L418" s="44">
        <f>IFERROR(_xll.qlIndexFixing(Index6M,$H418,TRUE,_xll.ohTrigger(RecalcTrigger,Trigger6M)),NA())</f>
        <v>1.2854594589492493E-2</v>
      </c>
      <c r="M418" s="182">
        <f>IFERROR(_xll.qlIndexFixing(Index1Y,$H418,TRUE,_xll.ohTrigger(RecalcTrigger,Trigger1Y)),NA())</f>
        <v>1.5041421151989271E-2</v>
      </c>
      <c r="N418" s="181">
        <f>IFERROR(_xll.qlIndexFixing(ONIndex1M,I418,TRUE,_xll.ohTrigger(RecalcTrigger,Trigger1M)),NA())</f>
        <v>9.5727128831006141E-3</v>
      </c>
      <c r="O418" s="44">
        <f>IFERROR(_xll.qlIndexFixing(ONIndex3M,I418,TRUE,_xll.ohTrigger(RecalcTrigger,Trigger3M)),NA())</f>
        <v>1.0593590587570553E-2</v>
      </c>
      <c r="P418" s="44">
        <f>IFERROR(_xll.qlIndexFixing(ONIndex6M,I418,TRUE,_xll.ohTrigger(RecalcTrigger,Trigger6M)),NA())</f>
        <v>1.1653744472976587E-2</v>
      </c>
      <c r="Q418" s="182">
        <f>IFERROR(_xll.qlIndexFixing(ONIndex1Y,I418,TRUE,_xll.ohTrigger(RecalcTrigger,Trigger1Y)),NA())</f>
        <v>1.5220433945415762E-2</v>
      </c>
    </row>
    <row r="419" spans="2:17" x14ac:dyDescent="0.2">
      <c r="B419" s="39" t="s">
        <v>17</v>
      </c>
      <c r="D419" s="42">
        <f>_xll.qlCalendarAdvance(Calendar,$D418,B419,"f",FALSE)</f>
        <v>42877</v>
      </c>
      <c r="E419" s="176">
        <f>_xll.qlInterestRateIndexValueDate(IndexON,D419)</f>
        <v>42877</v>
      </c>
      <c r="F419" s="192">
        <f>IFERROR(_xll.qlIndexFixing(IndexON,D419,TRUE,_xll.ohTrigger(RecalcTrigger,TriggerON)),NA())</f>
        <v>8.7471931049709628E-3</v>
      </c>
      <c r="H419" s="42">
        <f>_xll.qlCalendarAdvance(Calendar,$H418,B419,"f",FALSE)</f>
        <v>42877</v>
      </c>
      <c r="I419" s="176">
        <f>_xll.qlInterestRateIndexValueDate(Index1M,$H419)</f>
        <v>42877</v>
      </c>
      <c r="J419" s="181">
        <f>IFERROR(_xll.qlIndexFixing(Index1M,$H419,TRUE,_xll.ohTrigger(RecalcTrigger,Trigger1M)),NA())</f>
        <v>9.7629147194797008E-3</v>
      </c>
      <c r="K419" s="44">
        <f>IFERROR(_xll.qlIndexFixing(Index3M,H419,TRUE,_xll.ohTrigger(RecalcTrigger,Trigger3M)),NA())</f>
        <v>1.1197733086337612E-2</v>
      </c>
      <c r="L419" s="44">
        <f>IFERROR(_xll.qlIndexFixing(Index6M,$H419,TRUE,_xll.ohTrigger(RecalcTrigger,Trigger6M)),NA())</f>
        <v>1.2883450257193932E-2</v>
      </c>
      <c r="M419" s="182">
        <f>IFERROR(_xll.qlIndexFixing(Index1Y,$H419,TRUE,_xll.ohTrigger(RecalcTrigger,Trigger1Y)),NA())</f>
        <v>1.5043153341226523E-2</v>
      </c>
      <c r="N419" s="181">
        <f>IFERROR(_xll.qlIndexFixing(ONIndex1M,I419,TRUE,_xll.ohTrigger(RecalcTrigger,Trigger1M)),NA())</f>
        <v>9.5944028344030485E-3</v>
      </c>
      <c r="O419" s="44">
        <f>IFERROR(_xll.qlIndexFixing(ONIndex3M,I419,TRUE,_xll.ohTrigger(RecalcTrigger,Trigger3M)),NA())</f>
        <v>1.0617802488221972E-2</v>
      </c>
      <c r="P419" s="44">
        <f>IFERROR(_xll.qlIndexFixing(ONIndex6M,I419,TRUE,_xll.ohTrigger(RecalcTrigger,Trigger6M)),NA())</f>
        <v>1.1685931618290457E-2</v>
      </c>
      <c r="Q419" s="182">
        <f>IFERROR(_xll.qlIndexFixing(ONIndex1Y,I419,TRUE,_xll.ohTrigger(RecalcTrigger,Trigger1Y)),NA())</f>
        <v>1.5242804566663049E-2</v>
      </c>
    </row>
    <row r="420" spans="2:17" x14ac:dyDescent="0.2">
      <c r="B420" s="39" t="s">
        <v>17</v>
      </c>
      <c r="D420" s="42">
        <f>_xll.qlCalendarAdvance(Calendar,$D419,B420,"f",FALSE)</f>
        <v>42878</v>
      </c>
      <c r="E420" s="176">
        <f>_xll.qlInterestRateIndexValueDate(IndexON,D420)</f>
        <v>42878</v>
      </c>
      <c r="F420" s="192">
        <f>IFERROR(_xll.qlIndexFixing(IndexON,D420,TRUE,_xll.ohTrigger(RecalcTrigger,TriggerON)),NA())</f>
        <v>8.7580194855796378E-3</v>
      </c>
      <c r="H420" s="42">
        <f>_xll.qlCalendarAdvance(Calendar,$H419,B420,"f",FALSE)</f>
        <v>42878</v>
      </c>
      <c r="I420" s="176">
        <f>_xll.qlInterestRateIndexValueDate(Index1M,$H420)</f>
        <v>42878</v>
      </c>
      <c r="J420" s="181">
        <f>IFERROR(_xll.qlIndexFixing(Index1M,$H420,TRUE,_xll.ohTrigger(RecalcTrigger,Trigger1M)),NA())</f>
        <v>9.7738979023409191E-3</v>
      </c>
      <c r="K420" s="44">
        <f>IFERROR(_xll.qlIndexFixing(Index3M,H420,TRUE,_xll.ohTrigger(RecalcTrigger,Trigger3M)),NA())</f>
        <v>1.1209777572196131E-2</v>
      </c>
      <c r="L420" s="44">
        <f>IFERROR(_xll.qlIndexFixing(Index6M,$H420,TRUE,_xll.ohTrigger(RecalcTrigger,Trigger6M)),NA())</f>
        <v>1.2894711354996256E-2</v>
      </c>
      <c r="M420" s="182">
        <f>IFERROR(_xll.qlIndexFixing(Index1Y,$H420,TRUE,_xll.ohTrigger(RecalcTrigger,Trigger1Y)),NA())</f>
        <v>1.5047083815532103E-2</v>
      </c>
      <c r="N420" s="181">
        <f>IFERROR(_xll.qlIndexFixing(ONIndex1M,I420,TRUE,_xll.ohTrigger(RecalcTrigger,Trigger1M)),NA())</f>
        <v>9.6053737215839874E-3</v>
      </c>
      <c r="O420" s="44">
        <f>IFERROR(_xll.qlIndexFixing(ONIndex3M,I420,TRUE,_xll.ohTrigger(RecalcTrigger,Trigger3M)),NA())</f>
        <v>1.0630114104656085E-2</v>
      </c>
      <c r="P420" s="44">
        <f>IFERROR(_xll.qlIndexFixing(ONIndex6M,I420,TRUE,_xll.ohTrigger(RecalcTrigger,Trigger6M)),NA())</f>
        <v>1.170211117844433E-2</v>
      </c>
      <c r="Q420" s="182">
        <f>IFERROR(_xll.qlIndexFixing(ONIndex1Y,I420,TRUE,_xll.ohTrigger(RecalcTrigger,Trigger1Y)),NA())</f>
        <v>1.5252300547610176E-2</v>
      </c>
    </row>
    <row r="421" spans="2:17" x14ac:dyDescent="0.2">
      <c r="B421" s="39" t="s">
        <v>17</v>
      </c>
      <c r="D421" s="42">
        <f>_xll.qlCalendarAdvance(Calendar,$D420,B421,"f",FALSE)</f>
        <v>42879</v>
      </c>
      <c r="E421" s="176">
        <f>_xll.qlInterestRateIndexValueDate(IndexON,D421)</f>
        <v>42879</v>
      </c>
      <c r="F421" s="192">
        <f>IFERROR(_xll.qlIndexFixing(IndexON,D421,TRUE,_xll.ohTrigger(RecalcTrigger,TriggerON)),NA())</f>
        <v>8.7688195402491065E-3</v>
      </c>
      <c r="H421" s="42">
        <f>_xll.qlCalendarAdvance(Calendar,$H420,B421,"f",FALSE)</f>
        <v>42879</v>
      </c>
      <c r="I421" s="176">
        <f>_xll.qlInterestRateIndexValueDate(Index1M,$H421)</f>
        <v>42879</v>
      </c>
      <c r="J421" s="181">
        <f>IFERROR(_xll.qlIndexFixing(Index1M,$H421,TRUE,_xll.ohTrigger(RecalcTrigger,Trigger1M)),NA())</f>
        <v>9.7961290666783857E-3</v>
      </c>
      <c r="K421" s="44">
        <f>IFERROR(_xll.qlIndexFixing(Index3M,H421,TRUE,_xll.ohTrigger(RecalcTrigger,Trigger3M)),NA())</f>
        <v>1.1221802658793974E-2</v>
      </c>
      <c r="L421" s="44">
        <f>IFERROR(_xll.qlIndexFixing(Index6M,$H421,TRUE,_xll.ohTrigger(RecalcTrigger,Trigger6M)),NA())</f>
        <v>1.2905930798428731E-2</v>
      </c>
      <c r="M421" s="182">
        <f>IFERROR(_xll.qlIndexFixing(Index1Y,$H421,TRUE,_xll.ohTrigger(RecalcTrigger,Trigger1Y)),NA())</f>
        <v>1.5051016710371234E-2</v>
      </c>
      <c r="N421" s="181">
        <f>IFERROR(_xll.qlIndexFixing(ONIndex1M,I421,TRUE,_xll.ohTrigger(RecalcTrigger,Trigger1M)),NA())</f>
        <v>9.6163448411246133E-3</v>
      </c>
      <c r="O421" s="44">
        <f>IFERROR(_xll.qlIndexFixing(ONIndex3M,I421,TRUE,_xll.ohTrigger(RecalcTrigger,Trigger3M)),NA())</f>
        <v>1.0642456886140739E-2</v>
      </c>
      <c r="P421" s="44">
        <f>IFERROR(_xll.qlIndexFixing(ONIndex6M,I421,TRUE,_xll.ohTrigger(RecalcTrigger,Trigger6M)),NA())</f>
        <v>1.1718230712723932E-2</v>
      </c>
      <c r="Q421" s="182">
        <f>IFERROR(_xll.qlIndexFixing(ONIndex1Y,I421,TRUE,_xll.ohTrigger(RecalcTrigger,Trigger1Y)),NA())</f>
        <v>1.5260592537185147E-2</v>
      </c>
    </row>
    <row r="422" spans="2:17" x14ac:dyDescent="0.2">
      <c r="B422" s="39" t="s">
        <v>17</v>
      </c>
      <c r="D422" s="42">
        <f>_xll.qlCalendarAdvance(Calendar,$D421,B422,"f",FALSE)</f>
        <v>42880</v>
      </c>
      <c r="E422" s="176">
        <f>_xll.qlInterestRateIndexValueDate(IndexON,D422)</f>
        <v>42880</v>
      </c>
      <c r="F422" s="192">
        <f>IFERROR(_xll.qlIndexFixing(IndexON,D422,TRUE,_xll.ohTrigger(RecalcTrigger,TriggerON)),NA())</f>
        <v>8.7795932691414613E-3</v>
      </c>
      <c r="H422" s="42">
        <f>_xll.qlCalendarAdvance(Calendar,$H421,B422,"f",FALSE)</f>
        <v>42880</v>
      </c>
      <c r="I422" s="176">
        <f>_xll.qlInterestRateIndexValueDate(Index1M,$H422)</f>
        <v>42880</v>
      </c>
      <c r="J422" s="181">
        <f>IFERROR(_xll.qlIndexFixing(Index1M,$H422,TRUE,_xll.ohTrigger(RecalcTrigger,Trigger1M)),NA())</f>
        <v>9.8014890922207276E-3</v>
      </c>
      <c r="K422" s="44">
        <f>IFERROR(_xll.qlIndexFixing(Index3M,H422,TRUE,_xll.ohTrigger(RecalcTrigger,Trigger3M)),NA())</f>
        <v>1.12338076113497E-2</v>
      </c>
      <c r="L422" s="44">
        <f>IFERROR(_xll.qlIndexFixing(Index6M,$H422,TRUE,_xll.ohTrigger(RecalcTrigger,Trigger6M)),NA())</f>
        <v>1.2927296687913224E-2</v>
      </c>
      <c r="M422" s="182">
        <f>IFERROR(_xll.qlIndexFixing(Index1Y,$H422,TRUE,_xll.ohTrigger(RecalcTrigger,Trigger1Y)),NA())</f>
        <v>1.5054955332440167E-2</v>
      </c>
      <c r="N422" s="181">
        <f>IFERROR(_xll.qlIndexFixing(ONIndex1M,I422,TRUE,_xll.ohTrigger(RecalcTrigger,Trigger1M)),NA())</f>
        <v>9.62731619294388E-3</v>
      </c>
      <c r="O422" s="44">
        <f>IFERROR(_xll.qlIndexFixing(ONIndex3M,I422,TRUE,_xll.ohTrigger(RecalcTrigger,Trigger3M)),NA())</f>
        <v>1.0654830832675932E-2</v>
      </c>
      <c r="P422" s="44">
        <f>IFERROR(_xll.qlIndexFixing(ONIndex6M,I422,TRUE,_xll.ohTrigger(RecalcTrigger,Trigger6M)),NA())</f>
        <v>1.1734290221048216E-2</v>
      </c>
      <c r="Q422" s="182">
        <f>IFERROR(_xll.qlIndexFixing(ONIndex1Y,I422,TRUE,_xll.ohTrigger(RecalcTrigger,Trigger1Y)),NA())</f>
        <v>1.5267680535144823E-2</v>
      </c>
    </row>
    <row r="423" spans="2:17" x14ac:dyDescent="0.2">
      <c r="B423" s="39" t="s">
        <v>17</v>
      </c>
      <c r="D423" s="42">
        <f>_xll.qlCalendarAdvance(Calendar,$D422,B423,"f",FALSE)</f>
        <v>42881</v>
      </c>
      <c r="E423" s="176">
        <f>_xll.qlInterestRateIndexValueDate(IndexON,D423)</f>
        <v>42881</v>
      </c>
      <c r="F423" s="192">
        <f>IFERROR(_xll.qlIndexFixing(IndexON,D423,TRUE,_xll.ohTrigger(RecalcTrigger,TriggerON)),NA())</f>
        <v>8.8067146761755533E-3</v>
      </c>
      <c r="H423" s="42">
        <f>_xll.qlCalendarAdvance(Calendar,$H422,B423,"f",FALSE)</f>
        <v>42881</v>
      </c>
      <c r="I423" s="176">
        <f>_xll.qlInterestRateIndexValueDate(Index1M,$H423)</f>
        <v>42881</v>
      </c>
      <c r="J423" s="181">
        <f>IFERROR(_xll.qlIndexFixing(Index1M,$H423,TRUE,_xll.ohTrigger(RecalcTrigger,Trigger1M)),NA())</f>
        <v>9.8068489053497604E-3</v>
      </c>
      <c r="K423" s="44">
        <f>IFERROR(_xll.qlIndexFixing(Index3M,H423,TRUE,_xll.ohTrigger(RecalcTrigger,Trigger3M)),NA())</f>
        <v>1.1263572011775747E-2</v>
      </c>
      <c r="L423" s="44">
        <f>IFERROR(_xll.qlIndexFixing(Index6M,$H423,TRUE,_xll.ohTrigger(RecalcTrigger,Trigger6M)),NA())</f>
        <v>1.2933329581263822E-2</v>
      </c>
      <c r="M423" s="182">
        <f>IFERROR(_xll.qlIndexFixing(Index1Y,$H423,TRUE,_xll.ohTrigger(RecalcTrigger,Trigger1Y)),NA())</f>
        <v>1.5074403138732772E-2</v>
      </c>
      <c r="N423" s="181">
        <f>IFERROR(_xll.qlIndexFixing(ONIndex1M,I423,TRUE,_xll.ohTrigger(RecalcTrigger,Trigger1M)),NA())</f>
        <v>9.6551288123014611E-3</v>
      </c>
      <c r="O423" s="44">
        <f>IFERROR(_xll.qlIndexFixing(ONIndex3M,I423,TRUE,_xll.ohTrigger(RecalcTrigger,Trigger3M)),NA())</f>
        <v>1.0686390802919499E-2</v>
      </c>
      <c r="P423" s="44">
        <f>IFERROR(_xll.qlIndexFixing(ONIndex6M,I423,TRUE,_xll.ohTrigger(RecalcTrigger,Trigger6M)),NA())</f>
        <v>1.1774708587530269E-2</v>
      </c>
      <c r="Q423" s="182">
        <f>IFERROR(_xll.qlIndexFixing(ONIndex1Y,I423,TRUE,_xll.ohTrigger(RecalcTrigger,Trigger1Y)),NA())</f>
        <v>1.5280340021180949E-2</v>
      </c>
    </row>
    <row r="424" spans="2:17" x14ac:dyDescent="0.2">
      <c r="B424" s="39" t="s">
        <v>17</v>
      </c>
      <c r="D424" s="42">
        <f>_xll.qlCalendarAdvance(Calendar,$D423,B424,"f",FALSE)</f>
        <v>42885</v>
      </c>
      <c r="E424" s="176">
        <f>_xll.qlInterestRateIndexValueDate(IndexON,D424)</f>
        <v>42885</v>
      </c>
      <c r="F424" s="192">
        <f>IFERROR(_xll.qlIndexFixing(IndexON,D424,TRUE,_xll.ohTrigger(RecalcTrigger,TriggerON)),NA())</f>
        <v>8.8330670252445564E-3</v>
      </c>
      <c r="H424" s="42">
        <f>_xll.qlCalendarAdvance(Calendar,$H423,B424,"f",FALSE)</f>
        <v>42885</v>
      </c>
      <c r="I424" s="176">
        <f>_xll.qlInterestRateIndexValueDate(Index1M,$H424)</f>
        <v>42885</v>
      </c>
      <c r="J424" s="181">
        <f>IFERROR(_xll.qlIndexFixing(Index1M,$H424,TRUE,_xll.ohTrigger(RecalcTrigger,Trigger1M)),NA())</f>
        <v>9.8507869697026587E-3</v>
      </c>
      <c r="K424" s="44">
        <f>IFERROR(_xll.qlIndexFixing(Index3M,H424,TRUE,_xll.ohTrigger(RecalcTrigger,Trigger3M)),NA())</f>
        <v>1.1293504645555159E-2</v>
      </c>
      <c r="L424" s="44">
        <f>IFERROR(_xll.qlIndexFixing(Index6M,$H424,TRUE,_xll.ohTrigger(RecalcTrigger,Trigger6M)),NA())</f>
        <v>1.2972391716021022E-2</v>
      </c>
      <c r="M424" s="182">
        <f>IFERROR(_xll.qlIndexFixing(Index1Y,$H424,TRUE,_xll.ohTrigger(RecalcTrigger,Trigger1Y)),NA())</f>
        <v>1.5074850089235259E-2</v>
      </c>
      <c r="N424" s="181">
        <f>IFERROR(_xll.qlIndexFixing(ONIndex1M,I424,TRUE,_xll.ohTrigger(RecalcTrigger,Trigger1M)),NA())</f>
        <v>9.6821764367061025E-3</v>
      </c>
      <c r="O424" s="44">
        <f>IFERROR(_xll.qlIndexFixing(ONIndex3M,I424,TRUE,_xll.ohTrigger(RecalcTrigger,Trigger3M)),NA())</f>
        <v>1.071716804183942E-2</v>
      </c>
      <c r="P424" s="44">
        <f>IFERROR(_xll.qlIndexFixing(ONIndex6M,I424,TRUE,_xll.ohTrigger(RecalcTrigger,Trigger6M)),NA())</f>
        <v>1.1813687373015691E-2</v>
      </c>
      <c r="Q424" s="182">
        <f>IFERROR(_xll.qlIndexFixing(ONIndex1Y,I424,TRUE,_xll.ohTrigger(RecalcTrigger,Trigger1Y)),NA())</f>
        <v>1.5285060650065407E-2</v>
      </c>
    </row>
    <row r="425" spans="2:17" x14ac:dyDescent="0.2">
      <c r="B425" s="39" t="s">
        <v>17</v>
      </c>
      <c r="D425" s="42">
        <f>_xll.qlCalendarAdvance(Calendar,$D424,B425,"f",FALSE)</f>
        <v>42886</v>
      </c>
      <c r="E425" s="176">
        <f>_xll.qlInterestRateIndexValueDate(IndexON,D425)</f>
        <v>42886</v>
      </c>
      <c r="F425" s="192">
        <f>IFERROR(_xll.qlIndexFixing(IndexON,D425,TRUE,_xll.ohTrigger(RecalcTrigger,TriggerON)),NA())</f>
        <v>8.8436827988258582E-3</v>
      </c>
      <c r="H425" s="42">
        <f>_xll.qlCalendarAdvance(Calendar,$H424,B425,"f",FALSE)</f>
        <v>42886</v>
      </c>
      <c r="I425" s="176">
        <f>_xll.qlInterestRateIndexValueDate(Index1M,$H425)</f>
        <v>42886</v>
      </c>
      <c r="J425" s="181">
        <f>IFERROR(_xll.qlIndexFixing(Index1M,$H425,TRUE,_xll.ohTrigger(RecalcTrigger,Trigger1M)),NA())</f>
        <v>9.8561458716440002E-3</v>
      </c>
      <c r="K425" s="44">
        <f>IFERROR(_xll.qlIndexFixing(Index3M,H425,TRUE,_xll.ohTrigger(RecalcTrigger,Trigger3M)),NA())</f>
        <v>1.130537336297052E-2</v>
      </c>
      <c r="L425" s="44">
        <f>IFERROR(_xll.qlIndexFixing(Index6M,$H425,TRUE,_xll.ohTrigger(RecalcTrigger,Trigger6M)),NA())</f>
        <v>1.2978303374512969E-2</v>
      </c>
      <c r="M425" s="182">
        <f>IFERROR(_xll.qlIndexFixing(Index1Y,$H425,TRUE,_xll.ohTrigger(RecalcTrigger,Trigger1Y)),NA())</f>
        <v>1.5078892518217035E-2</v>
      </c>
      <c r="N425" s="181">
        <f>IFERROR(_xll.qlIndexFixing(ONIndex1M,I425,TRUE,_xll.ohTrigger(RecalcTrigger,Trigger1M)),NA())</f>
        <v>9.6931491823593063E-3</v>
      </c>
      <c r="O425" s="44">
        <f>IFERROR(_xll.qlIndexFixing(ONIndex3M,I425,TRUE,_xll.ohTrigger(RecalcTrigger,Trigger3M)),NA())</f>
        <v>1.072972897900204E-2</v>
      </c>
      <c r="P425" s="44">
        <f>IFERROR(_xll.qlIndexFixing(ONIndex6M,I425,TRUE,_xll.ohTrigger(RecalcTrigger,Trigger6M)),NA())</f>
        <v>1.1829386725445978E-2</v>
      </c>
      <c r="Q425" s="182">
        <f>IFERROR(_xll.qlIndexFixing(ONIndex1Y,I425,TRUE,_xll.ohTrigger(RecalcTrigger,Trigger1Y)),NA())</f>
        <v>1.5284924697847035E-2</v>
      </c>
    </row>
    <row r="426" spans="2:17" x14ac:dyDescent="0.2">
      <c r="B426" s="39" t="s">
        <v>17</v>
      </c>
      <c r="D426" s="42">
        <f>_xll.qlCalendarAdvance(Calendar,$D425,B426,"f",FALSE)</f>
        <v>42887</v>
      </c>
      <c r="E426" s="176">
        <f>_xll.qlInterestRateIndexValueDate(IndexON,D426)</f>
        <v>42887</v>
      </c>
      <c r="F426" s="192">
        <f>IFERROR(_xll.qlIndexFixing(IndexON,D426,TRUE,_xll.ohTrigger(RecalcTrigger,TriggerON)),NA())</f>
        <v>8.8542722465489998E-3</v>
      </c>
      <c r="H426" s="42">
        <f>_xll.qlCalendarAdvance(Calendar,$H425,B426,"f",FALSE)</f>
        <v>42887</v>
      </c>
      <c r="I426" s="176">
        <f>_xll.qlInterestRateIndexValueDate(Index1M,$H426)</f>
        <v>42887</v>
      </c>
      <c r="J426" s="181">
        <f>IFERROR(_xll.qlIndexFixing(Index1M,$H426,TRUE,_xll.ohTrigger(RecalcTrigger,Trigger1M)),NA())</f>
        <v>9.8783844737810461E-3</v>
      </c>
      <c r="K426" s="44">
        <f>IFERROR(_xll.qlIndexFixing(Index3M,H426,TRUE,_xll.ohTrigger(RecalcTrigger,Trigger3M)),NA())</f>
        <v>1.1317216802635843E-2</v>
      </c>
      <c r="L426" s="44">
        <f>IFERROR(_xll.qlIndexFixing(Index6M,$H426,TRUE,_xll.ohTrigger(RecalcTrigger,Trigger6M)),NA())</f>
        <v>1.2989213803326568E-2</v>
      </c>
      <c r="M426" s="182">
        <f>IFERROR(_xll.qlIndexFixing(Index1Y,$H426,TRUE,_xll.ohTrigger(RecalcTrigger,Trigger1Y)),NA())</f>
        <v>1.5082963822766304E-2</v>
      </c>
      <c r="N426" s="181">
        <f>IFERROR(_xll.qlIndexFixing(ONIndex1M,I426,TRUE,_xll.ohTrigger(RecalcTrigger,Trigger1M)),NA())</f>
        <v>9.7041221603721972E-3</v>
      </c>
      <c r="O426" s="44">
        <f>IFERROR(_xll.qlIndexFixing(ONIndex3M,I426,TRUE,_xll.ohTrigger(RecalcTrigger,Trigger3M)),NA())</f>
        <v>1.07423210812152E-2</v>
      </c>
      <c r="P426" s="44">
        <f>IFERROR(_xll.qlIndexFixing(ONIndex6M,I426,TRUE,_xll.ohTrigger(RecalcTrigger,Trigger6M)),NA())</f>
        <v>1.1845026051920948E-2</v>
      </c>
      <c r="Q426" s="182">
        <f>IFERROR(_xll.qlIndexFixing(ONIndex1Y,I426,TRUE,_xll.ohTrigger(RecalcTrigger,Trigger1Y)),NA())</f>
        <v>1.5283584753851276E-2</v>
      </c>
    </row>
    <row r="427" spans="2:17" x14ac:dyDescent="0.2">
      <c r="B427" s="39" t="s">
        <v>17</v>
      </c>
      <c r="D427" s="42">
        <f>_xll.qlCalendarAdvance(Calendar,$D426,B427,"f",FALSE)</f>
        <v>42888</v>
      </c>
      <c r="E427" s="176">
        <f>_xll.qlInterestRateIndexValueDate(IndexON,D427)</f>
        <v>42888</v>
      </c>
      <c r="F427" s="192">
        <f>IFERROR(_xll.qlIndexFixing(IndexON,D427,TRUE,_xll.ohTrigger(RecalcTrigger,TriggerON)),NA())</f>
        <v>8.8755792045203119E-3</v>
      </c>
      <c r="H427" s="42">
        <f>_xll.qlCalendarAdvance(Calendar,$H426,B427,"f",FALSE)</f>
        <v>42888</v>
      </c>
      <c r="I427" s="176">
        <f>_xll.qlInterestRateIndexValueDate(Index1M,$H427)</f>
        <v>42888</v>
      </c>
      <c r="J427" s="181">
        <f>IFERROR(_xll.qlIndexFixing(Index1M,$H427,TRUE,_xll.ohTrigger(RecalcTrigger,Trigger1M)),NA())</f>
        <v>9.8837430632493107E-3</v>
      </c>
      <c r="K427" s="44">
        <f>IFERROR(_xll.qlIndexFixing(Index3M,H427,TRUE,_xll.ohTrigger(RecalcTrigger,Trigger3M)),NA())</f>
        <v>1.1340665460863236E-2</v>
      </c>
      <c r="L427" s="44">
        <f>IFERROR(_xll.qlIndexFixing(Index6M,$H427,TRUE,_xll.ohTrigger(RecalcTrigger,Trigger6M)),NA())</f>
        <v>1.3010084661940828E-2</v>
      </c>
      <c r="M427" s="182">
        <f>IFERROR(_xll.qlIndexFixing(Index1Y,$H427,TRUE,_xll.ohTrigger(RecalcTrigger,Trigger1Y)),NA())</f>
        <v>1.5097644291884154E-2</v>
      </c>
      <c r="N427" s="181">
        <f>IFERROR(_xll.qlIndexFixing(ONIndex1M,I427,TRUE,_xll.ohTrigger(RecalcTrigger,Trigger1M)),NA())</f>
        <v>9.7263280611322358E-3</v>
      </c>
      <c r="O427" s="44">
        <f>IFERROR(_xll.qlIndexFixing(ONIndex3M,I427,TRUE,_xll.ohTrigger(RecalcTrigger,Trigger3M)),NA())</f>
        <v>1.0767926820153264E-2</v>
      </c>
      <c r="P427" s="44">
        <f>IFERROR(_xll.qlIndexFixing(ONIndex6M,I427,TRUE,_xll.ohTrigger(RecalcTrigger,Trigger6M)),NA())</f>
        <v>1.1876491038104916E-2</v>
      </c>
      <c r="Q427" s="182">
        <f>IFERROR(_xll.qlIndexFixing(ONIndex1Y,I427,TRUE,_xll.ohTrigger(RecalcTrigger,Trigger1Y)),NA())</f>
        <v>1.5277530975513025E-2</v>
      </c>
    </row>
    <row r="428" spans="2:17" x14ac:dyDescent="0.2">
      <c r="B428" s="39" t="s">
        <v>17</v>
      </c>
      <c r="D428" s="42">
        <f>_xll.qlCalendarAdvance(Calendar,$D427,B428,"f",FALSE)</f>
        <v>42891</v>
      </c>
      <c r="E428" s="176">
        <f>_xll.qlInterestRateIndexValueDate(IndexON,D428)</f>
        <v>42891</v>
      </c>
      <c r="F428" s="192">
        <f>IFERROR(_xll.qlIndexFixing(IndexON,D428,TRUE,_xll.ohTrigger(RecalcTrigger,TriggerON)),NA())</f>
        <v>8.896366778454734E-3</v>
      </c>
      <c r="H428" s="42">
        <f>_xll.qlCalendarAdvance(Calendar,$H427,B428,"f",FALSE)</f>
        <v>42891</v>
      </c>
      <c r="I428" s="176">
        <f>_xll.qlInterestRateIndexValueDate(Index1M,$H428)</f>
        <v>42891</v>
      </c>
      <c r="J428" s="181">
        <f>IFERROR(_xll.qlIndexFixing(Index1M,$H428,TRUE,_xll.ohTrigger(RecalcTrigger,Trigger1M)),NA())</f>
        <v>9.9110730255352886E-3</v>
      </c>
      <c r="K428" s="44">
        <f>IFERROR(_xll.qlIndexFixing(Index3M,H428,TRUE,_xll.ohTrigger(RecalcTrigger,Trigger3M)),NA())</f>
        <v>1.1364323086680958E-2</v>
      </c>
      <c r="L428" s="44">
        <f>IFERROR(_xll.qlIndexFixing(Index6M,$H428,TRUE,_xll.ohTrigger(RecalcTrigger,Trigger6M)),NA())</f>
        <v>1.3032470706502649E-2</v>
      </c>
      <c r="M428" s="182">
        <f>IFERROR(_xll.qlIndexFixing(Index1Y,$H428,TRUE,_xll.ohTrigger(RecalcTrigger,Trigger1Y)),NA())</f>
        <v>1.5099603939902062E-2</v>
      </c>
      <c r="N428" s="181">
        <f>IFERROR(_xll.qlIndexFixing(ONIndex1M,I428,TRUE,_xll.ohTrigger(RecalcTrigger,Trigger1M)),NA())</f>
        <v>9.7480163953722609E-3</v>
      </c>
      <c r="O428" s="44">
        <f>IFERROR(_xll.qlIndexFixing(ONIndex3M,I428,TRUE,_xll.ohTrigger(RecalcTrigger,Trigger3M)),NA())</f>
        <v>1.0793001141383707E-2</v>
      </c>
      <c r="P428" s="44">
        <f>IFERROR(_xll.qlIndexFixing(ONIndex6M,I428,TRUE,_xll.ohTrigger(RecalcTrigger,Trigger6M)),NA())</f>
        <v>1.1906983097538237E-2</v>
      </c>
      <c r="Q428" s="182">
        <f>IFERROR(_xll.qlIndexFixing(ONIndex1Y,I428,TRUE,_xll.ohTrigger(RecalcTrigger,Trigger1Y)),NA())</f>
        <v>1.5266185060499593E-2</v>
      </c>
    </row>
    <row r="429" spans="2:17" x14ac:dyDescent="0.2">
      <c r="B429" s="39" t="s">
        <v>17</v>
      </c>
      <c r="D429" s="42">
        <f>_xll.qlCalendarAdvance(Calendar,$D428,B429,"f",FALSE)</f>
        <v>42892</v>
      </c>
      <c r="E429" s="176">
        <f>_xll.qlInterestRateIndexValueDate(IndexON,D429)</f>
        <v>42892</v>
      </c>
      <c r="F429" s="192">
        <f>IFERROR(_xll.qlIndexFixing(IndexON,D429,TRUE,_xll.ohTrigger(RecalcTrigger,TriggerON)),NA())</f>
        <v>8.9068245966439363E-3</v>
      </c>
      <c r="H429" s="42">
        <f>_xll.qlCalendarAdvance(Calendar,$H428,B429,"f",FALSE)</f>
        <v>42892</v>
      </c>
      <c r="I429" s="176">
        <f>_xll.qlInterestRateIndexValueDate(Index1M,$H429)</f>
        <v>42892</v>
      </c>
      <c r="J429" s="181">
        <f>IFERROR(_xll.qlIndexFixing(Index1M,$H429,TRUE,_xll.ohTrigger(RecalcTrigger,Trigger1M)),NA())</f>
        <v>9.9220591825352304E-3</v>
      </c>
      <c r="K429" s="44">
        <f>IFERROR(_xll.qlIndexFixing(Index3M,H429,TRUE,_xll.ohTrigger(RecalcTrigger,Trigger3M)),NA())</f>
        <v>1.1376029114692293E-2</v>
      </c>
      <c r="L429" s="44">
        <f>IFERROR(_xll.qlIndexFixing(Index6M,$H429,TRUE,_xll.ohTrigger(RecalcTrigger,Trigger6M)),NA())</f>
        <v>1.304319043527008E-2</v>
      </c>
      <c r="M429" s="182">
        <f>IFERROR(_xll.qlIndexFixing(Index1Y,$H429,TRUE,_xll.ohTrigger(RecalcTrigger,Trigger1Y)),NA())</f>
        <v>1.5103869230242095E-2</v>
      </c>
      <c r="N429" s="181">
        <f>IFERROR(_xll.qlIndexFixing(ONIndex1M,I429,TRUE,_xll.ohTrigger(RecalcTrigger,Trigger1M)),NA())</f>
        <v>9.7589905349404482E-3</v>
      </c>
      <c r="O429" s="44">
        <f>IFERROR(_xll.qlIndexFixing(ONIndex3M,I429,TRUE,_xll.ohTrigger(RecalcTrigger,Trigger3M)),NA())</f>
        <v>1.0805749069335846E-2</v>
      </c>
      <c r="P429" s="44">
        <f>IFERROR(_xll.qlIndexFixing(ONIndex6M,I429,TRUE,_xll.ohTrigger(RecalcTrigger,Trigger6M)),NA())</f>
        <v>1.1922322293831389E-2</v>
      </c>
      <c r="Q429" s="182">
        <f>IFERROR(_xll.qlIndexFixing(ONIndex1Y,I429,TRUE,_xll.ohTrigger(RecalcTrigger,Trigger1Y)),NA())</f>
        <v>1.5258825158022127E-2</v>
      </c>
    </row>
    <row r="430" spans="2:17" x14ac:dyDescent="0.2">
      <c r="B430" s="39" t="s">
        <v>17</v>
      </c>
      <c r="D430" s="42">
        <f>_xll.qlCalendarAdvance(Calendar,$D429,B430,"f",FALSE)</f>
        <v>42893</v>
      </c>
      <c r="E430" s="176">
        <f>_xll.qlInterestRateIndexValueDate(IndexON,D430)</f>
        <v>42893</v>
      </c>
      <c r="F430" s="192">
        <f>IFERROR(_xll.qlIndexFixing(IndexON,D430,TRUE,_xll.ohTrigger(RecalcTrigger,TriggerON)),NA())</f>
        <v>8.9172560889749786E-3</v>
      </c>
      <c r="H430" s="42">
        <f>_xll.qlCalendarAdvance(Calendar,$H429,B430,"f",FALSE)</f>
        <v>42893</v>
      </c>
      <c r="I430" s="176">
        <f>_xll.qlInterestRateIndexValueDate(Index1M,$H430)</f>
        <v>42893</v>
      </c>
      <c r="J430" s="181">
        <f>IFERROR(_xll.qlIndexFixing(Index1M,$H430,TRUE,_xll.ohTrigger(RecalcTrigger,Trigger1M)),NA())</f>
        <v>9.9330455816096057E-3</v>
      </c>
      <c r="K430" s="44">
        <f>IFERROR(_xll.qlIndexFixing(Index3M,H430,TRUE,_xll.ohTrigger(RecalcTrigger,Trigger3M)),NA())</f>
        <v>1.1387705455734634E-2</v>
      </c>
      <c r="L430" s="44">
        <f>IFERROR(_xll.qlIndexFixing(Index6M,$H430,TRUE,_xll.ohTrigger(RecalcTrigger,Trigger6M)),NA())</f>
        <v>1.3053873047656709E-2</v>
      </c>
      <c r="M430" s="182">
        <f>IFERROR(_xll.qlIndexFixing(Index1Y,$H430,TRUE,_xll.ohTrigger(RecalcTrigger,Trigger1Y)),NA())</f>
        <v>1.510818323974239E-2</v>
      </c>
      <c r="N430" s="181">
        <f>IFERROR(_xll.qlIndexFixing(ONIndex1M,I430,TRUE,_xll.ohTrigger(RecalcTrigger,Trigger1M)),NA())</f>
        <v>9.7699649067872762E-3</v>
      </c>
      <c r="O430" s="44">
        <f>IFERROR(_xll.qlIndexFixing(ONIndex3M,I430,TRUE,_xll.ohTrigger(RecalcTrigger,Trigger3M)),NA())</f>
        <v>1.0818528162338525E-2</v>
      </c>
      <c r="P430" s="44">
        <f>IFERROR(_xll.qlIndexFixing(ONIndex6M,I430,TRUE,_xll.ohTrigger(RecalcTrigger,Trigger6M)),NA())</f>
        <v>1.1937601464088177E-2</v>
      </c>
      <c r="Q430" s="182">
        <f>IFERROR(_xll.qlIndexFixing(ONIndex1Y,I430,TRUE,_xll.ohTrigger(RecalcTrigger,Trigger1Y)),NA())</f>
        <v>1.5250261264091458E-2</v>
      </c>
    </row>
    <row r="431" spans="2:17" x14ac:dyDescent="0.2">
      <c r="B431" s="39" t="s">
        <v>17</v>
      </c>
      <c r="D431" s="42">
        <f>_xll.qlCalendarAdvance(Calendar,$D430,B431,"f",FALSE)</f>
        <v>42894</v>
      </c>
      <c r="E431" s="176">
        <f>_xll.qlInterestRateIndexValueDate(IndexON,D431)</f>
        <v>42894</v>
      </c>
      <c r="F431" s="192">
        <f>IFERROR(_xll.qlIndexFixing(IndexON,D431,TRUE,_xll.ohTrigger(RecalcTrigger,TriggerON)),NA())</f>
        <v>8.9276612554478607E-3</v>
      </c>
      <c r="H431" s="42">
        <f>_xll.qlCalendarAdvance(Calendar,$H430,B431,"f",FALSE)</f>
        <v>42894</v>
      </c>
      <c r="I431" s="176">
        <f>_xll.qlInterestRateIndexValueDate(Index1M,$H431)</f>
        <v>42894</v>
      </c>
      <c r="J431" s="181">
        <f>IFERROR(_xll.qlIndexFixing(Index1M,$H431,TRUE,_xll.ohTrigger(RecalcTrigger,Trigger1M)),NA())</f>
        <v>9.9552917499138791E-3</v>
      </c>
      <c r="K431" s="44">
        <f>IFERROR(_xll.qlIndexFixing(Index3M,H431,TRUE,_xll.ohTrigger(RecalcTrigger,Trigger3M)),NA())</f>
        <v>1.139935137491202E-2</v>
      </c>
      <c r="L431" s="44">
        <f>IFERROR(_xll.qlIndexFixing(Index6M,$H431,TRUE,_xll.ohTrigger(RecalcTrigger,Trigger6M)),NA())</f>
        <v>1.3064518884895725E-2</v>
      </c>
      <c r="M431" s="182">
        <f>IFERROR(_xll.qlIndexFixing(Index1Y,$H431,TRUE,_xll.ohTrigger(RecalcTrigger,Trigger1Y)),NA())</f>
        <v>1.5112549275880127E-2</v>
      </c>
      <c r="N431" s="181">
        <f>IFERROR(_xll.qlIndexFixing(ONIndex1M,I431,TRUE,_xll.ohTrigger(RecalcTrigger,Trigger1M)),NA())</f>
        <v>9.780939510912745E-3</v>
      </c>
      <c r="O431" s="44">
        <f>IFERROR(_xll.qlIndexFixing(ONIndex3M,I431,TRUE,_xll.ohTrigger(RecalcTrigger,Trigger3M)),NA())</f>
        <v>1.0831338420391745E-2</v>
      </c>
      <c r="P431" s="44">
        <f>IFERROR(_xll.qlIndexFixing(ONIndex6M,I431,TRUE,_xll.ohTrigger(RecalcTrigger,Trigger6M)),NA())</f>
        <v>1.1952820608308601E-2</v>
      </c>
      <c r="Q431" s="182">
        <f>IFERROR(_xll.qlIndexFixing(ONIndex1Y,I431,TRUE,_xll.ohTrigger(RecalcTrigger,Trigger1Y)),NA())</f>
        <v>1.5240493378626541E-2</v>
      </c>
    </row>
    <row r="432" spans="2:17" x14ac:dyDescent="0.2">
      <c r="B432" s="39" t="s">
        <v>17</v>
      </c>
      <c r="D432" s="42">
        <f>_xll.qlCalendarAdvance(Calendar,$D431,B432,"f",FALSE)</f>
        <v>42895</v>
      </c>
      <c r="E432" s="176">
        <f>_xll.qlInterestRateIndexValueDate(IndexON,D432)</f>
        <v>42895</v>
      </c>
      <c r="F432" s="192">
        <f>IFERROR(_xll.qlIndexFixing(IndexON,D432,TRUE,_xll.ohTrigger(RecalcTrigger,TriggerON)),NA())</f>
        <v>8.9486032165767941E-3</v>
      </c>
      <c r="H432" s="42">
        <f>_xll.qlCalendarAdvance(Calendar,$H431,B432,"f",FALSE)</f>
        <v>42895</v>
      </c>
      <c r="I432" s="176">
        <f>_xll.qlInterestRateIndexValueDate(Index1M,$H432)</f>
        <v>42895</v>
      </c>
      <c r="J432" s="181">
        <f>IFERROR(_xll.qlIndexFixing(Index1M,$H432,TRUE,_xll.ohTrigger(RecalcTrigger,Trigger1M)),NA())</f>
        <v>9.9606490992342599E-3</v>
      </c>
      <c r="K432" s="44">
        <f>IFERROR(_xll.qlIndexFixing(Index3M,H432,TRUE,_xll.ohTrigger(RecalcTrigger,Trigger3M)),NA())</f>
        <v>1.1422353514287345E-2</v>
      </c>
      <c r="L432" s="44">
        <f>IFERROR(_xll.qlIndexFixing(Index6M,$H432,TRUE,_xll.ohTrigger(RecalcTrigger,Trigger6M)),NA())</f>
        <v>1.3084975589528152E-2</v>
      </c>
      <c r="M432" s="182">
        <f>IFERROR(_xll.qlIndexFixing(Index1Y,$H432,TRUE,_xll.ohTrigger(RecalcTrigger,Trigger1Y)),NA())</f>
        <v>1.5127780264360104E-2</v>
      </c>
      <c r="N432" s="181">
        <f>IFERROR(_xll.qlIndexFixing(ONIndex1M,I432,TRUE,_xll.ohTrigger(RecalcTrigger,Trigger1M)),NA())</f>
        <v>9.8031527743221627E-3</v>
      </c>
      <c r="O432" s="44">
        <f>IFERROR(_xll.qlIndexFixing(ONIndex3M,I432,TRUE,_xll.ohTrigger(RecalcTrigger,Trigger3M)),NA())</f>
        <v>1.0857385770923397E-2</v>
      </c>
      <c r="P432" s="44">
        <f>IFERROR(_xll.qlIndexFixing(ONIndex6M,I432,TRUE,_xll.ohTrigger(RecalcTrigger,Trigger6M)),NA())</f>
        <v>1.1983452221332829E-2</v>
      </c>
      <c r="Q432" s="182">
        <f>IFERROR(_xll.qlIndexFixing(ONIndex1Y,I432,TRUE,_xll.ohTrigger(RecalcTrigger,Trigger1Y)),NA())</f>
        <v>1.5217578710634932E-2</v>
      </c>
    </row>
    <row r="433" spans="2:17" x14ac:dyDescent="0.2">
      <c r="B433" s="39" t="s">
        <v>17</v>
      </c>
      <c r="D433" s="42">
        <f>_xll.qlCalendarAdvance(Calendar,$D432,B433,"f",FALSE)</f>
        <v>42898</v>
      </c>
      <c r="E433" s="176">
        <f>_xll.qlInterestRateIndexValueDate(IndexON,D433)</f>
        <v>42898</v>
      </c>
      <c r="F433" s="192">
        <f>IFERROR(_xll.qlIndexFixing(IndexON,D433,TRUE,_xll.ohTrigger(RecalcTrigger,TriggerON)),NA())</f>
        <v>8.9690186620283718E-3</v>
      </c>
      <c r="H433" s="42">
        <f>_xll.qlCalendarAdvance(Calendar,$H432,B433,"f",FALSE)</f>
        <v>42898</v>
      </c>
      <c r="I433" s="176">
        <f>_xll.qlInterestRateIndexValueDate(Index1M,$H433)</f>
        <v>42898</v>
      </c>
      <c r="J433" s="181">
        <f>IFERROR(_xll.qlIndexFixing(Index1M,$H433,TRUE,_xll.ohTrigger(RecalcTrigger,Trigger1M)),NA())</f>
        <v>9.9879812081331201E-3</v>
      </c>
      <c r="K433" s="44">
        <f>IFERROR(_xll.qlIndexFixing(Index3M,H433,TRUE,_xll.ohTrigger(RecalcTrigger,Trigger3M)),NA())</f>
        <v>1.1445616134736551E-2</v>
      </c>
      <c r="L433" s="44">
        <f>IFERROR(_xll.qlIndexFixing(Index6M,$H433,TRUE,_xll.ohTrigger(RecalcTrigger,Trigger6M)),NA())</f>
        <v>1.3106741307321479E-2</v>
      </c>
      <c r="M433" s="182">
        <f>IFERROR(_xll.qlIndexFixing(Index1Y,$H433,TRUE,_xll.ohTrigger(RecalcTrigger,Trigger1Y)),NA())</f>
        <v>1.513059983865106E-2</v>
      </c>
      <c r="N433" s="181">
        <f>IFERROR(_xll.qlIndexFixing(ONIndex1M,I433,TRUE,_xll.ohTrigger(RecalcTrigger,Trigger1M)),NA())</f>
        <v>9.8248402506873056E-3</v>
      </c>
      <c r="O433" s="44">
        <f>IFERROR(_xll.qlIndexFixing(ONIndex3M,I433,TRUE,_xll.ohTrigger(RecalcTrigger,Trigger3M)),NA())</f>
        <v>1.088289110432572E-2</v>
      </c>
      <c r="P433" s="44">
        <f>IFERROR(_xll.qlIndexFixing(ONIndex6M,I433,TRUE,_xll.ohTrigger(RecalcTrigger,Trigger6M)),NA())</f>
        <v>1.2013096924421429E-2</v>
      </c>
      <c r="Q433" s="182">
        <f>IFERROR(_xll.qlIndexFixing(ONIndex1Y,I433,TRUE,_xll.ohTrigger(RecalcTrigger,Trigger1Y)),NA())</f>
        <v>1.5189381924909373E-2</v>
      </c>
    </row>
    <row r="434" spans="2:17" x14ac:dyDescent="0.2">
      <c r="B434" s="39" t="s">
        <v>17</v>
      </c>
      <c r="D434" s="42">
        <f>_xll.qlCalendarAdvance(Calendar,$D433,B434,"f",FALSE)</f>
        <v>42899</v>
      </c>
      <c r="E434" s="176">
        <f>_xll.qlInterestRateIndexValueDate(IndexON,D434)</f>
        <v>42899</v>
      </c>
      <c r="F434" s="192">
        <f>IFERROR(_xll.qlIndexFixing(IndexON,D434,TRUE,_xll.ohTrigger(RecalcTrigger,TriggerON)),NA())</f>
        <v>8.9792921988862684E-3</v>
      </c>
      <c r="H434" s="42">
        <f>_xll.qlCalendarAdvance(Calendar,$H433,B434,"f",FALSE)</f>
        <v>42899</v>
      </c>
      <c r="I434" s="176">
        <f>_xll.qlInterestRateIndexValueDate(Index1M,$H434)</f>
        <v>42899</v>
      </c>
      <c r="J434" s="181">
        <f>IFERROR(_xll.qlIndexFixing(Index1M,$H434,TRUE,_xll.ohTrigger(RecalcTrigger,Trigger1M)),NA())</f>
        <v>9.998969059673013E-3</v>
      </c>
      <c r="K434" s="44">
        <f>IFERROR(_xll.qlIndexFixing(Index3M,H434,TRUE,_xll.ohTrigger(RecalcTrigger,Trigger3M)),NA())</f>
        <v>1.1457098920845833E-2</v>
      </c>
      <c r="L434" s="44">
        <f>IFERROR(_xll.qlIndexFixing(Index6M,$H434,TRUE,_xll.ohTrigger(RecalcTrigger,Trigger6M)),NA())</f>
        <v>1.3117208387614729E-2</v>
      </c>
      <c r="M434" s="182">
        <f>IFERROR(_xll.qlIndexFixing(Index1Y,$H434,TRUE,_xll.ohTrigger(RecalcTrigger,Trigger1Y)),NA())</f>
        <v>1.5135275622460087E-2</v>
      </c>
      <c r="N434" s="181">
        <f>IFERROR(_xll.qlIndexFixing(ONIndex1M,I434,TRUE,_xll.ohTrigger(RecalcTrigger,Trigger1M)),NA())</f>
        <v>9.8358160163680708E-3</v>
      </c>
      <c r="O434" s="44">
        <f>IFERROR(_xll.qlIndexFixing(ONIndex3M,I434,TRUE,_xll.ohTrigger(RecalcTrigger,Trigger3M)),NA())</f>
        <v>1.0895857188117919E-2</v>
      </c>
      <c r="P434" s="44">
        <f>IFERROR(_xll.qlIndexFixing(ONIndex6M,I434,TRUE,_xll.ohTrigger(RecalcTrigger,Trigger6M)),NA())</f>
        <v>1.2028015938297942E-2</v>
      </c>
      <c r="Q434" s="182">
        <f>IFERROR(_xll.qlIndexFixing(ONIndex1Y,I434,TRUE,_xll.ohTrigger(RecalcTrigger,Trigger1Y)),NA())</f>
        <v>1.5173594084042508E-2</v>
      </c>
    </row>
    <row r="435" spans="2:17" x14ac:dyDescent="0.2">
      <c r="B435" s="39" t="s">
        <v>17</v>
      </c>
      <c r="D435" s="42">
        <f>_xll.qlCalendarAdvance(Calendar,$D434,B435,"f",FALSE)</f>
        <v>42900</v>
      </c>
      <c r="E435" s="176">
        <f>_xll.qlInterestRateIndexValueDate(IndexON,D435)</f>
        <v>42900</v>
      </c>
      <c r="F435" s="192">
        <f>IFERROR(_xll.qlIndexFixing(IndexON,D435,TRUE,_xll.ohTrigger(RecalcTrigger,TriggerON)),NA())</f>
        <v>8.9895394098860049E-3</v>
      </c>
      <c r="H435" s="42">
        <f>_xll.qlCalendarAdvance(Calendar,$H434,B435,"f",FALSE)</f>
        <v>42900</v>
      </c>
      <c r="I435" s="176">
        <f>_xll.qlInterestRateIndexValueDate(Index1M,$H435)</f>
        <v>42900</v>
      </c>
      <c r="J435" s="181">
        <f>IFERROR(_xll.qlIndexFixing(Index1M,$H435,TRUE,_xll.ohTrigger(RecalcTrigger,Trigger1M)),NA())</f>
        <v>1.0009957153290044E-2</v>
      </c>
      <c r="K435" s="44">
        <f>IFERROR(_xll.qlIndexFixing(Index3M,H435,TRUE,_xll.ohTrigger(RecalcTrigger,Trigger3M)),NA())</f>
        <v>1.146854687553997E-2</v>
      </c>
      <c r="L435" s="44">
        <f>IFERROR(_xll.qlIndexFixing(Index6M,$H435,TRUE,_xll.ohTrigger(RecalcTrigger,Trigger6M)),NA())</f>
        <v>1.3127640740342388E-2</v>
      </c>
      <c r="M435" s="182">
        <f>IFERROR(_xll.qlIndexFixing(Index1Y,$H435,TRUE,_xll.ohTrigger(RecalcTrigger,Trigger1Y)),NA())</f>
        <v>1.5140023279191617E-2</v>
      </c>
      <c r="N435" s="181">
        <f>IFERROR(_xll.qlIndexFixing(ONIndex1M,I435,TRUE,_xll.ohTrigger(RecalcTrigger,Trigger1M)),NA())</f>
        <v>9.8467920143274767E-3</v>
      </c>
      <c r="O435" s="44">
        <f>IFERROR(_xll.qlIndexFixing(ONIndex3M,I435,TRUE,_xll.ohTrigger(RecalcTrigger,Trigger3M)),NA())</f>
        <v>1.090885443712275E-2</v>
      </c>
      <c r="P435" s="44">
        <f>IFERROR(_xll.qlIndexFixing(ONIndex6M,I435,TRUE,_xll.ohTrigger(RecalcTrigger,Trigger6M)),NA())</f>
        <v>1.2042874925975999E-2</v>
      </c>
      <c r="Q435" s="182">
        <f>IFERROR(_xll.qlIndexFixing(ONIndex1Y,I435,TRUE,_xll.ohTrigger(RecalcTrigger,Trigger1Y)),NA())</f>
        <v>1.5156602252532902E-2</v>
      </c>
    </row>
    <row r="436" spans="2:17" x14ac:dyDescent="0.2">
      <c r="B436" s="39" t="s">
        <v>17</v>
      </c>
      <c r="D436" s="42">
        <f>_xll.qlCalendarAdvance(Calendar,$D435,B436,"f",FALSE)</f>
        <v>42901</v>
      </c>
      <c r="E436" s="176">
        <f>_xll.qlInterestRateIndexValueDate(IndexON,D436)</f>
        <v>42901</v>
      </c>
      <c r="F436" s="192">
        <f>IFERROR(_xll.qlIndexFixing(IndexON,D436,TRUE,_xll.ohTrigger(RecalcTrigger,TriggerON)),NA())</f>
        <v>8.999760294946535E-3</v>
      </c>
      <c r="H436" s="42">
        <f>_xll.qlCalendarAdvance(Calendar,$H435,B436,"f",FALSE)</f>
        <v>42901</v>
      </c>
      <c r="I436" s="176">
        <f>_xll.qlInterestRateIndexValueDate(Index1M,$H436)</f>
        <v>42901</v>
      </c>
      <c r="J436" s="181">
        <f>IFERROR(_xll.qlIndexFixing(Index1M,$H436,TRUE,_xll.ohTrigger(RecalcTrigger,Trigger1M)),NA())</f>
        <v>1.0032210920859833E-2</v>
      </c>
      <c r="K436" s="44">
        <f>IFERROR(_xll.qlIndexFixing(Index3M,H436,TRUE,_xll.ohTrigger(RecalcTrigger,Trigger3M)),NA())</f>
        <v>1.1479959263865743E-2</v>
      </c>
      <c r="L436" s="44">
        <f>IFERROR(_xll.qlIndexFixing(Index6M,$H436,TRUE,_xll.ohTrigger(RecalcTrigger,Trigger6M)),NA())</f>
        <v>1.313803870680009E-2</v>
      </c>
      <c r="M436" s="182">
        <f>IFERROR(_xll.qlIndexFixing(Index1Y,$H436,TRUE,_xll.ohTrigger(RecalcTrigger,Trigger1Y)),NA())</f>
        <v>1.5144846116815547E-2</v>
      </c>
      <c r="N436" s="181">
        <f>IFERROR(_xll.qlIndexFixing(ONIndex1M,I436,TRUE,_xll.ohTrigger(RecalcTrigger,Trigger1M)),NA())</f>
        <v>9.857768244727616E-3</v>
      </c>
      <c r="O436" s="44">
        <f>IFERROR(_xll.qlIndexFixing(ONIndex3M,I436,TRUE,_xll.ohTrigger(RecalcTrigger,Trigger3M)),NA())</f>
        <v>1.0921871618730927E-2</v>
      </c>
      <c r="P436" s="44">
        <f>IFERROR(_xll.qlIndexFixing(ONIndex6M,I436,TRUE,_xll.ohTrigger(RecalcTrigger,Trigger6M)),NA())</f>
        <v>1.2057673887617693E-2</v>
      </c>
      <c r="Q436" s="182">
        <f>IFERROR(_xll.qlIndexFixing(ONIndex1Y,I436,TRUE,_xll.ohTrigger(RecalcTrigger,Trigger1Y)),NA())</f>
        <v>1.513840643054265E-2</v>
      </c>
    </row>
    <row r="437" spans="2:17" x14ac:dyDescent="0.2">
      <c r="B437" s="39" t="s">
        <v>17</v>
      </c>
      <c r="D437" s="42">
        <f>_xll.qlCalendarAdvance(Calendar,$D436,B437,"f",FALSE)</f>
        <v>42902</v>
      </c>
      <c r="E437" s="176">
        <f>_xll.qlInterestRateIndexValueDate(IndexON,D437)</f>
        <v>42902</v>
      </c>
      <c r="F437" s="192">
        <f>IFERROR(_xll.qlIndexFixing(IndexON,D437,TRUE,_xll.ohTrigger(RecalcTrigger,TriggerON)),NA())</f>
        <v>9.0203372245182649E-3</v>
      </c>
      <c r="H437" s="42">
        <f>_xll.qlCalendarAdvance(Calendar,$H436,B437,"f",FALSE)</f>
        <v>42902</v>
      </c>
      <c r="I437" s="176">
        <f>_xll.qlInterestRateIndexValueDate(Index1M,$H437)</f>
        <v>42902</v>
      </c>
      <c r="J437" s="181">
        <f>IFERROR(_xll.qlIndexFixing(Index1M,$H437,TRUE,_xll.ohTrigger(RecalcTrigger,Trigger1M)),NA())</f>
        <v>1.0037567013526828E-2</v>
      </c>
      <c r="K437" s="44">
        <f>IFERROR(_xll.qlIndexFixing(Index3M,H437,TRUE,_xll.ohTrigger(RecalcTrigger,Trigger3M)),NA())</f>
        <v>1.1502474321313121E-2</v>
      </c>
      <c r="L437" s="44">
        <f>IFERROR(_xll.qlIndexFixing(Index6M,$H437,TRUE,_xll.ohTrigger(RecalcTrigger,Trigger6M)),NA())</f>
        <v>1.3158118144997637E-2</v>
      </c>
      <c r="M437" s="182">
        <f>IFERROR(_xll.qlIndexFixing(Index1Y,$H437,TRUE,_xll.ohTrigger(RecalcTrigger,Trigger1Y)),NA())</f>
        <v>1.5160770285245746E-2</v>
      </c>
      <c r="N437" s="181">
        <f>IFERROR(_xll.qlIndexFixing(ONIndex1M,I437,TRUE,_xll.ohTrigger(RecalcTrigger,Trigger1M)),NA())</f>
        <v>9.8799889036641879E-3</v>
      </c>
      <c r="O437" s="44">
        <f>IFERROR(_xll.qlIndexFixing(ONIndex3M,I437,TRUE,_xll.ohTrigger(RecalcTrigger,Trigger3M)),NA())</f>
        <v>1.0948136052860344E-2</v>
      </c>
      <c r="P437" s="44">
        <f>IFERROR(_xll.qlIndexFixing(ONIndex6M,I437,TRUE,_xll.ohTrigger(RecalcTrigger,Trigger6M)),NA())</f>
        <v>1.2087471994593296E-2</v>
      </c>
      <c r="Q437" s="182">
        <f>IFERROR(_xll.qlIndexFixing(ONIndex1Y,I437,TRUE,_xll.ohTrigger(RecalcTrigger,Trigger1Y)),NA())</f>
        <v>1.5098626013497764E-2</v>
      </c>
    </row>
    <row r="438" spans="2:17" x14ac:dyDescent="0.2">
      <c r="B438" s="39" t="s">
        <v>17</v>
      </c>
      <c r="D438" s="42">
        <f>_xll.qlCalendarAdvance(Calendar,$D437,B438,"f",FALSE)</f>
        <v>42905</v>
      </c>
      <c r="E438" s="176">
        <f>_xll.qlInterestRateIndexValueDate(IndexON,D438)</f>
        <v>42905</v>
      </c>
      <c r="F438" s="192">
        <f>IFERROR(_xll.qlIndexFixing(IndexON,D438,TRUE,_xll.ohTrigger(RecalcTrigger,TriggerON)),NA())</f>
        <v>9.0403805758776379E-3</v>
      </c>
      <c r="H438" s="42">
        <f>_xll.qlCalendarAdvance(Calendar,$H437,B438,"f",FALSE)</f>
        <v>42905</v>
      </c>
      <c r="I438" s="176">
        <f>_xll.qlInterestRateIndexValueDate(Index1M,$H438)</f>
        <v>42905</v>
      </c>
      <c r="J438" s="181">
        <f>IFERROR(_xll.qlIndexFixing(Index1M,$H438,TRUE,_xll.ohTrigger(RecalcTrigger,Trigger1M)),NA())</f>
        <v>1.0064901252602473E-2</v>
      </c>
      <c r="K438" s="44">
        <f>IFERROR(_xll.qlIndexFixing(Index3M,H438,TRUE,_xll.ohTrigger(RecalcTrigger,Trigger3M)),NA())</f>
        <v>1.1525246290563651E-2</v>
      </c>
      <c r="L438" s="44">
        <f>IFERROR(_xll.qlIndexFixing(Index6M,$H438,TRUE,_xll.ohTrigger(RecalcTrigger,Trigger6M)),NA())</f>
        <v>1.317929353614068E-2</v>
      </c>
      <c r="M438" s="182">
        <f>IFERROR(_xll.qlIndexFixing(Index1Y,$H438,TRUE,_xll.ohTrigger(RecalcTrigger,Trigger1Y)),NA())</f>
        <v>1.5164955438450978E-2</v>
      </c>
      <c r="N438" s="181">
        <f>IFERROR(_xll.qlIndexFixing(ONIndex1M,I438,TRUE,_xll.ohTrigger(RecalcTrigger,Trigger1M)),NA())</f>
        <v>9.9016754891145808E-3</v>
      </c>
      <c r="O438" s="44">
        <f>IFERROR(_xll.qlIndexFixing(ONIndex3M,I438,TRUE,_xll.ohTrigger(RecalcTrigger,Trigger3M)),NA())</f>
        <v>1.0973622977896724E-2</v>
      </c>
      <c r="P438" s="44">
        <f>IFERROR(_xll.qlIndexFixing(ONIndex6M,I438,TRUE,_xll.ohTrigger(RecalcTrigger,Trigger6M)),NA())</f>
        <v>1.2116269472848273E-2</v>
      </c>
      <c r="Q438" s="182">
        <f>IFERROR(_xll.qlIndexFixing(ONIndex1Y,I438,TRUE,_xll.ohTrigger(RecalcTrigger,Trigger1Y)),NA())</f>
        <v>1.5053583241179114E-2</v>
      </c>
    </row>
    <row r="439" spans="2:17" x14ac:dyDescent="0.2">
      <c r="B439" s="39" t="s">
        <v>17</v>
      </c>
      <c r="D439" s="42">
        <f>_xll.qlCalendarAdvance(Calendar,$D438,B439,"f",FALSE)</f>
        <v>42906</v>
      </c>
      <c r="E439" s="176">
        <f>_xll.qlInterestRateIndexValueDate(IndexON,D439)</f>
        <v>42906</v>
      </c>
      <c r="F439" s="192">
        <f>IFERROR(_xll.qlIndexFixing(IndexON,D439,TRUE,_xll.ohTrigger(RecalcTrigger,TriggerON)),NA())</f>
        <v>9.0504698313231824E-3</v>
      </c>
      <c r="H439" s="42">
        <f>_xll.qlCalendarAdvance(Calendar,$H438,B439,"f",FALSE)</f>
        <v>42906</v>
      </c>
      <c r="I439" s="176">
        <f>_xll.qlInterestRateIndexValueDate(Index1M,$H439)</f>
        <v>42906</v>
      </c>
      <c r="J439" s="181">
        <f>IFERROR(_xll.qlIndexFixing(Index1M,$H439,TRUE,_xll.ohTrigger(RecalcTrigger,Trigger1M)),NA())</f>
        <v>1.0075890798709335E-2</v>
      </c>
      <c r="K439" s="44">
        <f>IFERROR(_xll.qlIndexFixing(Index3M,H439,TRUE,_xll.ohTrigger(RecalcTrigger,Trigger3M)),NA())</f>
        <v>1.153647729159395E-2</v>
      </c>
      <c r="L439" s="44">
        <f>IFERROR(_xll.qlIndexFixing(Index6M,$H439,TRUE,_xll.ohTrigger(RecalcTrigger,Trigger6M)),NA())</f>
        <v>1.3189524690984226E-2</v>
      </c>
      <c r="M439" s="182">
        <f>IFERROR(_xll.qlIndexFixing(Index1Y,$H439,TRUE,_xll.ohTrigger(RecalcTrigger,Trigger1Y)),NA())</f>
        <v>1.5170203802940874E-2</v>
      </c>
      <c r="N439" s="181">
        <f>IFERROR(_xll.qlIndexFixing(ONIndex1M,I439,TRUE,_xll.ohTrigger(RecalcTrigger,Trigger1M)),NA())</f>
        <v>9.9126528809889702E-3</v>
      </c>
      <c r="O439" s="44">
        <f>IFERROR(_xll.qlIndexFixing(ONIndex3M,I439,TRUE,_xll.ohTrigger(RecalcTrigger,Trigger3M)),NA())</f>
        <v>1.0986470243221635E-2</v>
      </c>
      <c r="P439" s="44">
        <f>IFERROR(_xll.qlIndexFixing(ONIndex6M,I439,TRUE,_xll.ohTrigger(RecalcTrigger,Trigger6M)),NA())</f>
        <v>1.2130768303821871E-2</v>
      </c>
      <c r="Q439" s="182">
        <f>IFERROR(_xll.qlIndexFixing(ONIndex1Y,I439,TRUE,_xll.ohTrigger(RecalcTrigger,Trigger1Y)),NA())</f>
        <v>1.5029367469541199E-2</v>
      </c>
    </row>
    <row r="440" spans="2:17" x14ac:dyDescent="0.2">
      <c r="B440" s="39" t="s">
        <v>17</v>
      </c>
      <c r="D440" s="42">
        <f>_xll.qlCalendarAdvance(Calendar,$D439,B440,"f",FALSE)</f>
        <v>42907</v>
      </c>
      <c r="E440" s="176">
        <f>_xll.qlInterestRateIndexValueDate(IndexON,D440)</f>
        <v>42907</v>
      </c>
      <c r="F440" s="192">
        <f>IFERROR(_xll.qlIndexFixing(IndexON,D440,TRUE,_xll.ohTrigger(RecalcTrigger,TriggerON)),NA())</f>
        <v>9.0605327607484742E-3</v>
      </c>
      <c r="H440" s="42">
        <f>_xll.qlCalendarAdvance(Calendar,$H439,B440,"f",FALSE)</f>
        <v>42907</v>
      </c>
      <c r="I440" s="176">
        <f>_xll.qlInterestRateIndexValueDate(Index1M,$H440)</f>
        <v>42907</v>
      </c>
      <c r="J440" s="181">
        <f>IFERROR(_xll.qlIndexFixing(Index1M,$H440,TRUE,_xll.ohTrigger(RecalcTrigger,Trigger1M)),NA())</f>
        <v>1.0086880586904139E-2</v>
      </c>
      <c r="K440" s="44">
        <f>IFERROR(_xll.qlIndexFixing(Index3M,H440,TRUE,_xll.ohTrigger(RecalcTrigger,Trigger3M)),NA())</f>
        <v>1.1547671989751332E-2</v>
      </c>
      <c r="L440" s="44">
        <f>IFERROR(_xll.qlIndexFixing(Index6M,$H440,TRUE,_xll.ohTrigger(RecalcTrigger,Trigger6M)),NA())</f>
        <v>1.3199723507513625E-2</v>
      </c>
      <c r="M440" s="182">
        <f>IFERROR(_xll.qlIndexFixing(Index1Y,$H440,TRUE,_xll.ohTrigger(RecalcTrigger,Trigger1Y)),NA())</f>
        <v>1.5175547197893824E-2</v>
      </c>
      <c r="N440" s="181">
        <f>IFERROR(_xll.qlIndexFixing(ONIndex1M,I440,TRUE,_xll.ohTrigger(RecalcTrigger,Trigger1M)),NA())</f>
        <v>9.9236305052230467E-3</v>
      </c>
      <c r="O440" s="44">
        <f>IFERROR(_xll.qlIndexFixing(ONIndex3M,I440,TRUE,_xll.ohTrigger(RecalcTrigger,Trigger3M)),NA())</f>
        <v>1.0999281278913919E-2</v>
      </c>
      <c r="P440" s="44">
        <f>IFERROR(_xll.qlIndexFixing(ONIndex6M,I440,TRUE,_xll.ohTrigger(RecalcTrigger,Trigger6M)),NA())</f>
        <v>1.2145207108678058E-2</v>
      </c>
      <c r="Q440" s="182">
        <f>IFERROR(_xll.qlIndexFixing(ONIndex1Y,I440,TRUE,_xll.ohTrigger(RecalcTrigger,Trigger1Y)),NA())</f>
        <v>1.5003947708719378E-2</v>
      </c>
    </row>
    <row r="441" spans="2:17" x14ac:dyDescent="0.2">
      <c r="B441" s="39" t="s">
        <v>17</v>
      </c>
      <c r="D441" s="42">
        <f>_xll.qlCalendarAdvance(Calendar,$D440,B441,"f",FALSE)</f>
        <v>42908</v>
      </c>
      <c r="E441" s="176">
        <f>_xll.qlInterestRateIndexValueDate(IndexON,D441)</f>
        <v>42908</v>
      </c>
      <c r="F441" s="192">
        <f>IFERROR(_xll.qlIndexFixing(IndexON,D441,TRUE,_xll.ohTrigger(RecalcTrigger,TriggerON)),NA())</f>
        <v>9.070569364315606E-3</v>
      </c>
      <c r="H441" s="42">
        <f>_xll.qlCalendarAdvance(Calendar,$H440,B441,"f",FALSE)</f>
        <v>42908</v>
      </c>
      <c r="I441" s="176">
        <f>_xll.qlInterestRateIndexValueDate(Index1M,$H441)</f>
        <v>42908</v>
      </c>
      <c r="J441" s="181">
        <f>IFERROR(_xll.qlIndexFixing(Index1M,$H441,TRUE,_xll.ohTrigger(RecalcTrigger,Trigger1M)),NA())</f>
        <v>1.0109141986849382E-2</v>
      </c>
      <c r="K441" s="44">
        <f>IFERROR(_xll.qlIndexFixing(Index3M,H441,TRUE,_xll.ohTrigger(RecalcTrigger,Trigger3M)),NA())</f>
        <v>1.1558830399010993E-2</v>
      </c>
      <c r="L441" s="44">
        <f>IFERROR(_xll.qlIndexFixing(Index6M,$H441,TRUE,_xll.ohTrigger(RecalcTrigger,Trigger6M)),NA())</f>
        <v>1.320989032708474E-2</v>
      </c>
      <c r="M441" s="182">
        <f>IFERROR(_xll.qlIndexFixing(Index1Y,$H441,TRUE,_xll.ohTrigger(RecalcTrigger,Trigger1Y)),NA())</f>
        <v>1.5180988931889239E-2</v>
      </c>
      <c r="N441" s="181">
        <f>IFERROR(_xll.qlIndexFixing(ONIndex1M,I441,TRUE,_xll.ohTrigger(RecalcTrigger,Trigger1M)),NA())</f>
        <v>9.9346083616547176E-3</v>
      </c>
      <c r="O441" s="44">
        <f>IFERROR(_xll.qlIndexFixing(ONIndex3M,I441,TRUE,_xll.ohTrigger(RecalcTrigger,Trigger3M)),NA())</f>
        <v>1.1012056084730437E-2</v>
      </c>
      <c r="P441" s="44">
        <f>IFERROR(_xll.qlIndexFixing(ONIndex6M,I441,TRUE,_xll.ohTrigger(RecalcTrigger,Trigger6M)),NA())</f>
        <v>1.2159585887254742E-2</v>
      </c>
      <c r="Q441" s="182">
        <f>IFERROR(_xll.qlIndexFixing(ONIndex1Y,I441,TRUE,_xll.ohTrigger(RecalcTrigger,Trigger1Y)),NA())</f>
        <v>1.4977323958875743E-2</v>
      </c>
    </row>
    <row r="442" spans="2:17" x14ac:dyDescent="0.2">
      <c r="B442" s="39" t="s">
        <v>17</v>
      </c>
      <c r="D442" s="42">
        <f>_xll.qlCalendarAdvance(Calendar,$D441,B442,"f",FALSE)</f>
        <v>42909</v>
      </c>
      <c r="E442" s="176">
        <f>_xll.qlInterestRateIndexValueDate(IndexON,D442)</f>
        <v>42909</v>
      </c>
      <c r="F442" s="192">
        <f>IFERROR(_xll.qlIndexFixing(IndexON,D442,TRUE,_xll.ohTrigger(RecalcTrigger,TriggerON)),NA())</f>
        <v>9.0907812260754301E-3</v>
      </c>
      <c r="H442" s="42">
        <f>_xll.qlCalendarAdvance(Calendar,$H441,B442,"f",FALSE)</f>
        <v>42909</v>
      </c>
      <c r="I442" s="176">
        <f>_xll.qlInterestRateIndexValueDate(Index1M,$H442)</f>
        <v>42909</v>
      </c>
      <c r="J442" s="181">
        <f>IFERROR(_xll.qlIndexFixing(Index1M,$H442,TRUE,_xll.ohTrigger(RecalcTrigger,Trigger1M)),NA())</f>
        <v>1.0114496806357084E-2</v>
      </c>
      <c r="K442" s="44">
        <f>IFERROR(_xll.qlIndexFixing(Index3M,H442,TRUE,_xll.ohTrigger(RecalcTrigger,Trigger3M)),NA())</f>
        <v>1.158084303642023E-2</v>
      </c>
      <c r="L442" s="44">
        <f>IFERROR(_xll.qlIndexFixing(Index6M,$H442,TRUE,_xll.ohTrigger(RecalcTrigger,Trigger6M)),NA())</f>
        <v>1.3239222601172117E-2</v>
      </c>
      <c r="M442" s="182">
        <f>IFERROR(_xll.qlIndexFixing(Index1Y,$H442,TRUE,_xll.ohTrigger(RecalcTrigger,Trigger1Y)),NA())</f>
        <v>1.5197742891354993E-2</v>
      </c>
      <c r="N442" s="181">
        <f>IFERROR(_xll.qlIndexFixing(ONIndex1M,I442,TRUE,_xll.ohTrigger(RecalcTrigger,Trigger1M)),NA())</f>
        <v>9.9568364491583097E-3</v>
      </c>
      <c r="O442" s="44">
        <f>IFERROR(_xll.qlIndexFixing(ONIndex3M,I442,TRUE,_xll.ohTrigger(RecalcTrigger,Trigger3M)),NA())</f>
        <v>1.1037818703792576E-2</v>
      </c>
      <c r="P442" s="44">
        <f>IFERROR(_xll.qlIndexFixing(ONIndex6M,I442,TRUE,_xll.ohTrigger(RecalcTrigger,Trigger6M)),NA())</f>
        <v>1.2188550350321996E-2</v>
      </c>
      <c r="Q442" s="182">
        <f>IFERROR(_xll.qlIndexFixing(ONIndex1Y,I442,TRUE,_xll.ohTrigger(RecalcTrigger,Trigger1Y)),NA())</f>
        <v>1.49206730570813E-2</v>
      </c>
    </row>
    <row r="443" spans="2:17" x14ac:dyDescent="0.2">
      <c r="B443" s="39" t="s">
        <v>17</v>
      </c>
      <c r="D443" s="42">
        <f>_xll.qlCalendarAdvance(Calendar,$D442,B443,"f",FALSE)</f>
        <v>42912</v>
      </c>
      <c r="E443" s="176">
        <f>_xll.qlInterestRateIndexValueDate(IndexON,D443)</f>
        <v>42912</v>
      </c>
      <c r="F443" s="192">
        <f>IFERROR(_xll.qlIndexFixing(IndexON,D443,TRUE,_xll.ohTrigger(RecalcTrigger,TriggerON)),NA())</f>
        <v>9.1104525191920693E-3</v>
      </c>
      <c r="H443" s="42">
        <f>_xll.qlCalendarAdvance(Calendar,$H442,B443,"f",FALSE)</f>
        <v>42912</v>
      </c>
      <c r="I443" s="176">
        <f>_xll.qlInterestRateIndexValueDate(Index1M,$H443)</f>
        <v>42912</v>
      </c>
      <c r="J443" s="181">
        <f>IFERROR(_xll.qlIndexFixing(Index1M,$H443,TRUE,_xll.ohTrigger(RecalcTrigger,Trigger1M)),NA())</f>
        <v>1.014183315915677E-2</v>
      </c>
      <c r="K443" s="44">
        <f>IFERROR(_xll.qlIndexFixing(Index3M,H443,TRUE,_xll.ohTrigger(RecalcTrigger,Trigger3M)),NA())</f>
        <v>1.1603102712207379E-2</v>
      </c>
      <c r="L443" s="44">
        <f>IFERROR(_xll.qlIndexFixing(Index6M,$H443,TRUE,_xll.ohTrigger(RecalcTrigger,Trigger6M)),NA())</f>
        <v>1.3255025240350484E-2</v>
      </c>
      <c r="M443" s="182">
        <f>IFERROR(_xll.qlIndexFixing(Index1Y,$H443,TRUE,_xll.ohTrigger(RecalcTrigger,Trigger1Y)),NA())</f>
        <v>1.5203805433419593E-2</v>
      </c>
      <c r="N443" s="181">
        <f>IFERROR(_xll.qlIndexFixing(ONIndex1M,I443,TRUE,_xll.ohTrigger(RecalcTrigger,Trigger1M)),NA())</f>
        <v>9.978522110735133E-3</v>
      </c>
      <c r="O443" s="44">
        <f>IFERROR(_xll.qlIndexFixing(ONIndex3M,I443,TRUE,_xll.ohTrigger(RecalcTrigger,Trigger3M)),NA())</f>
        <v>1.1062793010373495E-2</v>
      </c>
      <c r="P443" s="44">
        <f>IFERROR(_xll.qlIndexFixing(ONIndex6M,I443,TRUE,_xll.ohTrigger(RecalcTrigger,Trigger6M)),NA())</f>
        <v>1.2216500740225289E-2</v>
      </c>
      <c r="Q443" s="182">
        <f>IFERROR(_xll.qlIndexFixing(ONIndex1Y,I443,TRUE,_xll.ohTrigger(RecalcTrigger,Trigger1Y)),NA())</f>
        <v>1.4858789074956302E-2</v>
      </c>
    </row>
    <row r="444" spans="2:17" x14ac:dyDescent="0.2">
      <c r="B444" s="39" t="s">
        <v>17</v>
      </c>
      <c r="D444" s="42">
        <f>_xll.qlCalendarAdvance(Calendar,$D443,B444,"f",FALSE)</f>
        <v>42913</v>
      </c>
      <c r="E444" s="176">
        <f>_xll.qlInterestRateIndexValueDate(IndexON,D444)</f>
        <v>42913</v>
      </c>
      <c r="F444" s="192">
        <f>IFERROR(_xll.qlIndexFixing(IndexON,D444,TRUE,_xll.ohTrigger(RecalcTrigger,TriggerON)),NA())</f>
        <v>9.1203574929821229E-3</v>
      </c>
      <c r="H444" s="42">
        <f>_xll.qlCalendarAdvance(Calendar,$H443,B444,"f",FALSE)</f>
        <v>42913</v>
      </c>
      <c r="I444" s="176">
        <f>_xll.qlInterestRateIndexValueDate(Index1M,$H444)</f>
        <v>42913</v>
      </c>
      <c r="J444" s="181">
        <f>IFERROR(_xll.qlIndexFixing(Index1M,$H444,TRUE,_xll.ohTrigger(RecalcTrigger,Trigger1M)),NA())</f>
        <v>1.0152824399871124E-2</v>
      </c>
      <c r="K444" s="44">
        <f>IFERROR(_xll.qlIndexFixing(Index3M,H444,TRUE,_xll.ohTrigger(RecalcTrigger,Trigger3M)),NA())</f>
        <v>1.1614080886553657E-2</v>
      </c>
      <c r="L444" s="44">
        <f>IFERROR(_xll.qlIndexFixing(Index6M,$H444,TRUE,_xll.ohTrigger(RecalcTrigger,Trigger6M)),NA())</f>
        <v>1.3260256418625806E-2</v>
      </c>
      <c r="M444" s="182">
        <f>IFERROR(_xll.qlIndexFixing(Index1Y,$H444,TRUE,_xll.ohTrigger(RecalcTrigger,Trigger1Y)),NA())</f>
        <v>1.5209788494899179E-2</v>
      </c>
      <c r="N444" s="181">
        <f>IFERROR(_xll.qlIndexFixing(ONIndex1M,I444,TRUE,_xll.ohTrigger(RecalcTrigger,Trigger1M)),NA())</f>
        <v>9.9895011288031466E-3</v>
      </c>
      <c r="O444" s="44">
        <f>IFERROR(_xll.qlIndexFixing(ONIndex3M,I444,TRUE,_xll.ohTrigger(RecalcTrigger,Trigger3M)),NA())</f>
        <v>1.107538666729746E-2</v>
      </c>
      <c r="P444" s="44">
        <f>IFERROR(_xll.qlIndexFixing(ONIndex6M,I444,TRUE,_xll.ohTrigger(RecalcTrigger,Trigger6M)),NA())</f>
        <v>1.2230579387971785E-2</v>
      </c>
      <c r="Q444" s="182">
        <f>IFERROR(_xll.qlIndexFixing(ONIndex1Y,I444,TRUE,_xll.ohTrigger(RecalcTrigger,Trigger1Y)),NA())</f>
        <v>1.4826145384380096E-2</v>
      </c>
    </row>
    <row r="445" spans="2:17" x14ac:dyDescent="0.2">
      <c r="B445" s="39" t="s">
        <v>17</v>
      </c>
      <c r="D445" s="42">
        <f>_xll.qlCalendarAdvance(Calendar,$D444,B445,"f",FALSE)</f>
        <v>42914</v>
      </c>
      <c r="E445" s="176">
        <f>_xll.qlInterestRateIndexValueDate(IndexON,D445)</f>
        <v>42914</v>
      </c>
      <c r="F445" s="192">
        <f>IFERROR(_xll.qlIndexFixing(IndexON,D445,TRUE,_xll.ohTrigger(RecalcTrigger,TriggerON)),NA())</f>
        <v>9.1302361409140165E-3</v>
      </c>
      <c r="H445" s="42">
        <f>_xll.qlCalendarAdvance(Calendar,$H444,B445,"f",FALSE)</f>
        <v>42914</v>
      </c>
      <c r="I445" s="176">
        <f>_xll.qlInterestRateIndexValueDate(Index1M,$H445)</f>
        <v>42914</v>
      </c>
      <c r="J445" s="181">
        <f>IFERROR(_xll.qlIndexFixing(Index1M,$H445,TRUE,_xll.ohTrigger(RecalcTrigger,Trigger1M)),NA())</f>
        <v>1.0163815882670717E-2</v>
      </c>
      <c r="K445" s="44">
        <f>IFERROR(_xll.qlIndexFixing(Index3M,H445,TRUE,_xll.ohTrigger(RecalcTrigger,Trigger3M)),NA())</f>
        <v>1.1625023270128515E-2</v>
      </c>
      <c r="L445" s="44">
        <f>IFERROR(_xll.qlIndexFixing(Index6M,$H445,TRUE,_xll.ohTrigger(RecalcTrigger,Trigger6M)),NA())</f>
        <v>1.3270238425398651E-2</v>
      </c>
      <c r="M445" s="182">
        <f>IFERROR(_xll.qlIndexFixing(Index1Y,$H445,TRUE,_xll.ohTrigger(RecalcTrigger,Trigger1Y)),NA())</f>
        <v>1.5215889749092826E-2</v>
      </c>
      <c r="N445" s="181">
        <f>IFERROR(_xll.qlIndexFixing(ONIndex1M,I445,TRUE,_xll.ohTrigger(RecalcTrigger,Trigger1M)),NA())</f>
        <v>1.0000480379149801E-2</v>
      </c>
      <c r="O445" s="44">
        <f>IFERROR(_xll.qlIndexFixing(ONIndex3M,I445,TRUE,_xll.ohTrigger(RecalcTrigger,Trigger3M)),NA())</f>
        <v>1.1087944094507751E-2</v>
      </c>
      <c r="P445" s="44">
        <f>IFERROR(_xll.qlIndexFixing(ONIndex6M,I445,TRUE,_xll.ohTrigger(RecalcTrigger,Trigger6M)),NA())</f>
        <v>1.2244598009519825E-2</v>
      </c>
      <c r="Q445" s="182">
        <f>IFERROR(_xll.qlIndexFixing(ONIndex1Y,I445,TRUE,_xll.ohTrigger(RecalcTrigger,Trigger1Y)),NA())</f>
        <v>1.4792297706565094E-2</v>
      </c>
    </row>
    <row r="446" spans="2:17" x14ac:dyDescent="0.2">
      <c r="B446" s="39" t="s">
        <v>17</v>
      </c>
      <c r="D446" s="42">
        <f>_xll.qlCalendarAdvance(Calendar,$D445,B446,"f",FALSE)</f>
        <v>42915</v>
      </c>
      <c r="E446" s="176">
        <f>_xll.qlInterestRateIndexValueDate(IndexON,D446)</f>
        <v>42915</v>
      </c>
      <c r="F446" s="192">
        <f>IFERROR(_xll.qlIndexFixing(IndexON,D446,TRUE,_xll.ohTrigger(RecalcTrigger,TriggerON)),NA())</f>
        <v>9.1400884629067036E-3</v>
      </c>
      <c r="H446" s="42">
        <f>_xll.qlCalendarAdvance(Calendar,$H445,B446,"f",FALSE)</f>
        <v>42915</v>
      </c>
      <c r="I446" s="176">
        <f>_xll.qlInterestRateIndexValueDate(Index1M,$H446)</f>
        <v>42915</v>
      </c>
      <c r="J446" s="181">
        <f>IFERROR(_xll.qlIndexFixing(Index1M,$H446,TRUE,_xll.ohTrigger(RecalcTrigger,Trigger1M)),NA())</f>
        <v>1.0186084948118068E-2</v>
      </c>
      <c r="K446" s="44">
        <f>IFERROR(_xll.qlIndexFixing(Index3M,H446,TRUE,_xll.ohTrigger(RecalcTrigger,Trigger3M)),NA())</f>
        <v>1.1635929948340637E-2</v>
      </c>
      <c r="L446" s="44">
        <f>IFERROR(_xll.qlIndexFixing(Index6M,$H446,TRUE,_xll.ohTrigger(RecalcTrigger,Trigger6M)),NA())</f>
        <v>1.3280190824941191E-2</v>
      </c>
      <c r="M446" s="182">
        <f>IFERROR(_xll.qlIndexFixing(Index1Y,$H446,TRUE,_xll.ohTrigger(RecalcTrigger,Trigger1Y)),NA())</f>
        <v>1.5222112505344665E-2</v>
      </c>
      <c r="N446" s="181">
        <f>IFERROR(_xll.qlIndexFixing(ONIndex1M,I446,TRUE,_xll.ohTrigger(RecalcTrigger,Trigger1M)),NA())</f>
        <v>1.0011459861775096E-2</v>
      </c>
      <c r="O446" s="44">
        <f>IFERROR(_xll.qlIndexFixing(ONIndex3M,I446,TRUE,_xll.ohTrigger(RecalcTrigger,Trigger3M)),NA())</f>
        <v>1.1100465291842276E-2</v>
      </c>
      <c r="P446" s="44">
        <f>IFERROR(_xll.qlIndexFixing(ONIndex6M,I446,TRUE,_xll.ohTrigger(RecalcTrigger,Trigger6M)),NA())</f>
        <v>1.2258556604869408E-2</v>
      </c>
      <c r="Q446" s="182">
        <f>IFERROR(_xll.qlIndexFixing(ONIndex1Y,I446,TRUE,_xll.ohTrigger(RecalcTrigger,Trigger1Y)),NA())</f>
        <v>1.4757535349988471E-2</v>
      </c>
    </row>
    <row r="447" spans="2:17" x14ac:dyDescent="0.2">
      <c r="B447" s="39" t="s">
        <v>17</v>
      </c>
      <c r="D447" s="42">
        <f>_xll.qlCalendarAdvance(Calendar,$D446,B447,"f",FALSE)</f>
        <v>42916</v>
      </c>
      <c r="E447" s="176">
        <f>_xll.qlInterestRateIndexValueDate(IndexON,D447)</f>
        <v>42916</v>
      </c>
      <c r="F447" s="192">
        <f>IFERROR(_xll.qlIndexFixing(IndexON,D447,TRUE,_xll.ohTrigger(RecalcTrigger,TriggerON)),NA())</f>
        <v>9.159935219006007E-3</v>
      </c>
      <c r="H447" s="42">
        <f>_xll.qlCalendarAdvance(Calendar,$H446,B447,"f",FALSE)</f>
        <v>42916</v>
      </c>
      <c r="I447" s="176">
        <f>_xll.qlInterestRateIndexValueDate(Index1M,$H447)</f>
        <v>42916</v>
      </c>
      <c r="J447" s="181">
        <f>IFERROR(_xll.qlIndexFixing(Index1M,$H447,TRUE,_xll.ohTrigger(RecalcTrigger,Trigger1M)),NA())</f>
        <v>1.0191438477944638E-2</v>
      </c>
      <c r="K447" s="44">
        <f>IFERROR(_xll.qlIndexFixing(Index3M,H447,TRUE,_xll.ohTrigger(RecalcTrigger,Trigger3M)),NA())</f>
        <v>1.1641460132528746E-2</v>
      </c>
      <c r="L447" s="44">
        <f>IFERROR(_xll.qlIndexFixing(Index6M,$H447,TRUE,_xll.ohTrigger(RecalcTrigger,Trigger6M)),NA())</f>
        <v>1.3285358009877572E-2</v>
      </c>
      <c r="M447" s="182">
        <f>IFERROR(_xll.qlIndexFixing(Index1Y,$H447,TRUE,_xll.ohTrigger(RecalcTrigger,Trigger1Y)),NA())</f>
        <v>1.5222773335072196E-2</v>
      </c>
      <c r="N447" s="181">
        <f>IFERROR(_xll.qlIndexFixing(ONIndex1M,I447,TRUE,_xll.ohTrigger(RecalcTrigger,Trigger1M)),NA())</f>
        <v>1.0033695410831546E-2</v>
      </c>
      <c r="O447" s="44">
        <f>IFERROR(_xll.qlIndexFixing(ONIndex3M,I447,TRUE,_xll.ohTrigger(RecalcTrigger,Trigger3M)),NA())</f>
        <v>1.1125726031378329E-2</v>
      </c>
      <c r="P447" s="44">
        <f>IFERROR(_xll.qlIndexFixing(ONIndex6M,I447,TRUE,_xll.ohTrigger(RecalcTrigger,Trigger6M)),NA())</f>
        <v>1.2286687281224767E-2</v>
      </c>
      <c r="Q447" s="182">
        <f>IFERROR(_xll.qlIndexFixing(ONIndex1Y,I447,TRUE,_xll.ohTrigger(RecalcTrigger,Trigger1Y)),NA())</f>
        <v>1.4689796060196233E-2</v>
      </c>
    </row>
    <row r="448" spans="2:17" x14ac:dyDescent="0.2">
      <c r="B448" s="39" t="s">
        <v>17</v>
      </c>
      <c r="D448" s="42">
        <f>_xll.qlCalendarAdvance(Calendar,$D447,B448,"f",FALSE)</f>
        <v>42919</v>
      </c>
      <c r="E448" s="176">
        <f>_xll.qlInterestRateIndexValueDate(IndexON,D448)</f>
        <v>42919</v>
      </c>
      <c r="F448" s="192">
        <f>IFERROR(_xll.qlIndexFixing(IndexON,D448,TRUE,_xll.ohTrigger(RecalcTrigger,TriggerON)),NA())</f>
        <v>9.1792344911612034E-3</v>
      </c>
      <c r="H448" s="42">
        <f>_xll.qlCalendarAdvance(Calendar,$H447,B448,"f",FALSE)</f>
        <v>42919</v>
      </c>
      <c r="I448" s="176">
        <f>_xll.qlInterestRateIndexValueDate(Index1M,$H448)</f>
        <v>42919</v>
      </c>
      <c r="J448" s="181">
        <f>IFERROR(_xll.qlIndexFixing(Index1M,$H448,TRUE,_xll.ohTrigger(RecalcTrigger,Trigger1M)),NA())</f>
        <v>1.0224417116464634E-2</v>
      </c>
      <c r="K448" s="44">
        <f>IFERROR(_xll.qlIndexFixing(Index3M,H448,TRUE,_xll.ohTrigger(RecalcTrigger,Trigger3M)),NA())</f>
        <v>1.1679201315790071E-2</v>
      </c>
      <c r="L448" s="44">
        <f>IFERROR(_xll.qlIndexFixing(Index6M,$H448,TRUE,_xll.ohTrigger(RecalcTrigger,Trigger6M)),NA())</f>
        <v>1.3324447639085676E-2</v>
      </c>
      <c r="M448" s="182">
        <f>IFERROR(_xll.qlIndexFixing(Index1Y,$H448,TRUE,_xll.ohTrigger(RecalcTrigger,Trigger1Y)),NA())</f>
        <v>1.5248233242787013E-2</v>
      </c>
      <c r="N448" s="181">
        <f>IFERROR(_xll.qlIndexFixing(ONIndex1M,I448,TRUE,_xll.ohTrigger(RecalcTrigger,Trigger1M)),NA())</f>
        <v>1.0055380115548962E-2</v>
      </c>
      <c r="O448" s="44">
        <f>IFERROR(_xll.qlIndexFixing(ONIndex3M,I448,TRUE,_xll.ohTrigger(RecalcTrigger,Trigger3M)),NA())</f>
        <v>1.1150187783314225E-2</v>
      </c>
      <c r="P448" s="44">
        <f>IFERROR(_xll.qlIndexFixing(ONIndex6M,I448,TRUE,_xll.ohTrigger(RecalcTrigger,Trigger6M)),NA())</f>
        <v>1.2313790724121088E-2</v>
      </c>
      <c r="Q448" s="182">
        <f>IFERROR(_xll.qlIndexFixing(ONIndex1Y,I448,TRUE,_xll.ohTrigger(RecalcTrigger,Trigger1Y)),NA())</f>
        <v>1.4622647314102011E-2</v>
      </c>
    </row>
    <row r="449" spans="2:17" x14ac:dyDescent="0.2">
      <c r="B449" s="39" t="s">
        <v>17</v>
      </c>
      <c r="D449" s="42">
        <f>_xll.qlCalendarAdvance(Calendar,$D448,B449,"f",FALSE)</f>
        <v>42920</v>
      </c>
      <c r="E449" s="176">
        <f>_xll.qlInterestRateIndexValueDate(IndexON,D449)</f>
        <v>42920</v>
      </c>
      <c r="F449" s="192">
        <f>IFERROR(_xll.qlIndexFixing(IndexON,D449,TRUE,_xll.ohTrigger(RecalcTrigger,TriggerON)),NA())</f>
        <v>9.1889551832957661E-3</v>
      </c>
      <c r="H449" s="42">
        <f>_xll.qlCalendarAdvance(Calendar,$H448,B449,"f",FALSE)</f>
        <v>42920</v>
      </c>
      <c r="I449" s="176">
        <f>_xll.qlInterestRateIndexValueDate(Index1M,$H449)</f>
        <v>42920</v>
      </c>
      <c r="J449" s="181">
        <f>IFERROR(_xll.qlIndexFixing(Index1M,$H449,TRUE,_xll.ohTrigger(RecalcTrigger,Trigger1M)),NA())</f>
        <v>1.0235410480832853E-2</v>
      </c>
      <c r="K449" s="44">
        <f>IFERROR(_xll.qlIndexFixing(Index3M,H449,TRUE,_xll.ohTrigger(RecalcTrigger,Trigger3M)),NA())</f>
        <v>1.1689930748377807E-2</v>
      </c>
      <c r="L449" s="44">
        <f>IFERROR(_xll.qlIndexFixing(Index6M,$H449,TRUE,_xll.ohTrigger(RecalcTrigger,Trigger6M)),NA())</f>
        <v>1.3334251458197799E-2</v>
      </c>
      <c r="M449" s="182">
        <f>IFERROR(_xll.qlIndexFixing(Index1Y,$H449,TRUE,_xll.ohTrigger(RecalcTrigger,Trigger1Y)),NA())</f>
        <v>1.5255064067879687E-2</v>
      </c>
      <c r="N449" s="181">
        <f>IFERROR(_xll.qlIndexFixing(ONIndex1M,I449,TRUE,_xll.ohTrigger(RecalcTrigger,Trigger1M)),NA())</f>
        <v>1.00663607598106E-2</v>
      </c>
      <c r="O449" s="44">
        <f>IFERROR(_xll.qlIndexFixing(ONIndex3M,I449,TRUE,_xll.ohTrigger(RecalcTrigger,Trigger3M)),NA())</f>
        <v>1.1162527831675151E-2</v>
      </c>
      <c r="P449" s="44">
        <f>IFERROR(_xll.qlIndexFixing(ONIndex6M,I449,TRUE,_xll.ohTrigger(RecalcTrigger,Trigger6M)),NA())</f>
        <v>1.2327449188316297E-2</v>
      </c>
      <c r="Q449" s="182">
        <f>IFERROR(_xll.qlIndexFixing(ONIndex1Y,I449,TRUE,_xll.ohTrigger(RecalcTrigger,Trigger1Y)),NA())</f>
        <v>1.45902549601995E-2</v>
      </c>
    </row>
    <row r="450" spans="2:17" x14ac:dyDescent="0.2">
      <c r="B450" s="39" t="s">
        <v>17</v>
      </c>
      <c r="D450" s="42">
        <f>_xll.qlCalendarAdvance(Calendar,$D449,B450,"f",FALSE)</f>
        <v>42921</v>
      </c>
      <c r="E450" s="176">
        <f>_xll.qlInterestRateIndexValueDate(IndexON,D450)</f>
        <v>42921</v>
      </c>
      <c r="F450" s="192">
        <f>IFERROR(_xll.qlIndexFixing(IndexON,D450,TRUE,_xll.ohTrigger(RecalcTrigger,TriggerON)),NA())</f>
        <v>9.1986495495721687E-3</v>
      </c>
      <c r="H450" s="42">
        <f>_xll.qlCalendarAdvance(Calendar,$H449,B450,"f",FALSE)</f>
        <v>42921</v>
      </c>
      <c r="I450" s="176">
        <f>_xll.qlInterestRateIndexValueDate(Index1M,$H450)</f>
        <v>42921</v>
      </c>
      <c r="J450" s="181">
        <f>IFERROR(_xll.qlIndexFixing(Index1M,$H450,TRUE,_xll.ohTrigger(RecalcTrigger,Trigger1M)),NA())</f>
        <v>1.0257687355042224E-2</v>
      </c>
      <c r="K450" s="44">
        <f>IFERROR(_xll.qlIndexFixing(Index3M,H450,TRUE,_xll.ohTrigger(RecalcTrigger,Trigger3M)),NA())</f>
        <v>1.1700624988091914E-2</v>
      </c>
      <c r="L450" s="44">
        <f>IFERROR(_xll.qlIndexFixing(Index6M,$H450,TRUE,_xll.ohTrigger(RecalcTrigger,Trigger6M)),NA())</f>
        <v>1.3344027879522199E-2</v>
      </c>
      <c r="M450" s="182">
        <f>IFERROR(_xll.qlIndexFixing(Index1Y,$H450,TRUE,_xll.ohTrigger(RecalcTrigger,Trigger1Y)),NA())</f>
        <v>1.5262012112464252E-2</v>
      </c>
      <c r="N450" s="181">
        <f>IFERROR(_xll.qlIndexFixing(ONIndex1M,I450,TRUE,_xll.ohTrigger(RecalcTrigger,Trigger1M)),NA())</f>
        <v>1.0077341636350878E-2</v>
      </c>
      <c r="O450" s="44">
        <f>IFERROR(_xll.qlIndexFixing(ONIndex3M,I450,TRUE,_xll.ohTrigger(RecalcTrigger,Trigger3M)),NA())</f>
        <v>1.1174831650160311E-2</v>
      </c>
      <c r="P450" s="44">
        <f>IFERROR(_xll.qlIndexFixing(ONIndex6M,I450,TRUE,_xll.ohTrigger(RecalcTrigger,Trigger6M)),NA())</f>
        <v>1.2341047626313051E-2</v>
      </c>
      <c r="Q450" s="182">
        <f>IFERROR(_xll.qlIndexFixing(ONIndex1Y,I450,TRUE,_xll.ohTrigger(RecalcTrigger,Trigger1Y)),NA())</f>
        <v>1.4558394468057179E-2</v>
      </c>
    </row>
    <row r="451" spans="2:17" x14ac:dyDescent="0.2">
      <c r="B451" s="39" t="s">
        <v>17</v>
      </c>
      <c r="D451" s="42">
        <f>_xll.qlCalendarAdvance(Calendar,$D450,B451,"f",FALSE)</f>
        <v>42922</v>
      </c>
      <c r="E451" s="176">
        <f>_xll.qlInterestRateIndexValueDate(IndexON,D451)</f>
        <v>42922</v>
      </c>
      <c r="F451" s="192">
        <f>IFERROR(_xll.qlIndexFixing(IndexON,D451,TRUE,_xll.ohTrigger(RecalcTrigger,TriggerON)),NA())</f>
        <v>9.2083175898283187E-3</v>
      </c>
      <c r="H451" s="42">
        <f>_xll.qlCalendarAdvance(Calendar,$H450,B451,"f",FALSE)</f>
        <v>42922</v>
      </c>
      <c r="I451" s="176">
        <f>_xll.qlInterestRateIndexValueDate(Index1M,$H451)</f>
        <v>42922</v>
      </c>
      <c r="J451" s="181">
        <f>IFERROR(_xll.qlIndexFixing(Index1M,$H451,TRUE,_xll.ohTrigger(RecalcTrigger,Trigger1M)),NA())</f>
        <v>1.0263039804893834E-2</v>
      </c>
      <c r="K451" s="44">
        <f>IFERROR(_xll.qlIndexFixing(Index3M,H451,TRUE,_xll.ohTrigger(RecalcTrigger,Trigger3M)),NA())</f>
        <v>1.1711284120353414E-2</v>
      </c>
      <c r="L451" s="44">
        <f>IFERROR(_xll.qlIndexFixing(Index6M,$H451,TRUE,_xll.ohTrigger(RecalcTrigger,Trigger6M)),NA())</f>
        <v>1.3363214157133011E-2</v>
      </c>
      <c r="M451" s="182">
        <f>IFERROR(_xll.qlIndexFixing(Index1Y,$H451,TRUE,_xll.ohTrigger(RecalcTrigger,Trigger1Y)),NA())</f>
        <v>1.5269075858141523E-2</v>
      </c>
      <c r="N451" s="181">
        <f>IFERROR(_xll.qlIndexFixing(ONIndex1M,I451,TRUE,_xll.ohTrigger(RecalcTrigger,Trigger1M)),NA())</f>
        <v>1.0088322745169798E-2</v>
      </c>
      <c r="O451" s="44">
        <f>IFERROR(_xll.qlIndexFixing(ONIndex3M,I451,TRUE,_xll.ohTrigger(RecalcTrigger,Trigger3M)),NA())</f>
        <v>1.1187099238850751E-2</v>
      </c>
      <c r="P451" s="44">
        <f>IFERROR(_xll.qlIndexFixing(ONIndex6M,I451,TRUE,_xll.ohTrigger(RecalcTrigger,Trigger6M)),NA())</f>
        <v>1.2354586038030302E-2</v>
      </c>
      <c r="Q451" s="182">
        <f>IFERROR(_xll.qlIndexFixing(ONIndex1Y,I451,TRUE,_xll.ohTrigger(RecalcTrigger,Trigger1Y)),NA())</f>
        <v>1.4527065837431907E-2</v>
      </c>
    </row>
    <row r="452" spans="2:17" x14ac:dyDescent="0.2">
      <c r="B452" s="39" t="s">
        <v>17</v>
      </c>
      <c r="D452" s="42">
        <f>_xll.qlCalendarAdvance(Calendar,$D451,B452,"f",FALSE)</f>
        <v>42923</v>
      </c>
      <c r="E452" s="176">
        <f>_xll.qlInterestRateIndexValueDate(IndexON,D452)</f>
        <v>42923</v>
      </c>
      <c r="F452" s="192">
        <f>IFERROR(_xll.qlIndexFixing(IndexON,D452,TRUE,_xll.ohTrigger(RecalcTrigger,TriggerON)),NA())</f>
        <v>9.2277992011217495E-3</v>
      </c>
      <c r="H452" s="42">
        <f>_xll.qlCalendarAdvance(Calendar,$H451,B452,"f",FALSE)</f>
        <v>42923</v>
      </c>
      <c r="I452" s="176">
        <f>_xll.qlInterestRateIndexValueDate(Index1M,$H452)</f>
        <v>42923</v>
      </c>
      <c r="J452" s="181">
        <f>IFERROR(_xll.qlIndexFixing(Index1M,$H452,TRUE,_xll.ohTrigger(RecalcTrigger,Trigger1M)),NA())</f>
        <v>1.026839202852217E-2</v>
      </c>
      <c r="K452" s="44">
        <f>IFERROR(_xll.qlIndexFixing(Index3M,H452,TRUE,_xll.ohTrigger(RecalcTrigger,Trigger3M)),NA())</f>
        <v>1.1732322275807431E-2</v>
      </c>
      <c r="L452" s="44">
        <f>IFERROR(_xll.qlIndexFixing(Index6M,$H452,TRUE,_xll.ohTrigger(RecalcTrigger,Trigger6M)),NA())</f>
        <v>1.3368213711303678E-2</v>
      </c>
      <c r="M452" s="182">
        <f>IFERROR(_xll.qlIndexFixing(Index1Y,$H452,TRUE,_xll.ohTrigger(RecalcTrigger,Trigger1Y)),NA())</f>
        <v>1.5287741280810315E-2</v>
      </c>
      <c r="N452" s="181">
        <f>IFERROR(_xll.qlIndexFixing(ONIndex1M,I452,TRUE,_xll.ohTrigger(RecalcTrigger,Trigger1M)),NA())</f>
        <v>1.0110565788683894E-2</v>
      </c>
      <c r="O452" s="44">
        <f>IFERROR(_xll.qlIndexFixing(ONIndex3M,I452,TRUE,_xll.ohTrigger(RecalcTrigger,Trigger3M)),NA())</f>
        <v>1.1211858031754398E-2</v>
      </c>
      <c r="P452" s="44">
        <f>IFERROR(_xll.qlIndexFixing(ONIndex6M,I452,TRUE,_xll.ohTrigger(RecalcTrigger,Trigger6M)),NA())</f>
        <v>1.2381882780142519E-2</v>
      </c>
      <c r="Q452" s="182">
        <f>IFERROR(_xll.qlIndexFixing(ONIndex1Y,I452,TRUE,_xll.ohTrigger(RecalcTrigger,Trigger1Y)),NA())</f>
        <v>1.4466754797904565E-2</v>
      </c>
    </row>
    <row r="453" spans="2:17" x14ac:dyDescent="0.2">
      <c r="B453" s="39" t="s">
        <v>17</v>
      </c>
      <c r="D453" s="42">
        <f>_xll.qlCalendarAdvance(Calendar,$D452,B453,"f",FALSE)</f>
        <v>42926</v>
      </c>
      <c r="E453" s="176">
        <f>_xll.qlInterestRateIndexValueDate(IndexON,D453)</f>
        <v>42926</v>
      </c>
      <c r="F453" s="192">
        <f>IFERROR(_xll.qlIndexFixing(IndexON,D453,TRUE,_xll.ohTrigger(RecalcTrigger,TriggerON)),NA())</f>
        <v>9.2467264912177161E-3</v>
      </c>
      <c r="H453" s="42">
        <f>_xll.qlCalendarAdvance(Calendar,$H452,B453,"f",FALSE)</f>
        <v>42926</v>
      </c>
      <c r="I453" s="176">
        <f>_xll.qlInterestRateIndexValueDate(Index1M,$H453)</f>
        <v>42926</v>
      </c>
      <c r="J453" s="181">
        <f>IFERROR(_xll.qlIndexFixing(Index1M,$H453,TRUE,_xll.ohTrigger(RecalcTrigger,Trigger1M)),NA())</f>
        <v>1.0301375758108085E-2</v>
      </c>
      <c r="K453" s="44">
        <f>IFERROR(_xll.qlIndexFixing(Index3M,H453,TRUE,_xll.ohTrigger(RecalcTrigger,Trigger3M)),NA())</f>
        <v>1.1753571283372961E-2</v>
      </c>
      <c r="L453" s="44">
        <f>IFERROR(_xll.qlIndexFixing(Index6M,$H453,TRUE,_xll.ohTrigger(RecalcTrigger,Trigger6M)),NA())</f>
        <v>1.3392510906492527E-2</v>
      </c>
      <c r="M453" s="182">
        <f>IFERROR(_xll.qlIndexFixing(Index1Y,$H453,TRUE,_xll.ohTrigger(RecalcTrigger,Trigger1Y)),NA())</f>
        <v>1.5298457483661876E-2</v>
      </c>
      <c r="N453" s="181">
        <f>IFERROR(_xll.qlIndexFixing(ONIndex1M,I453,TRUE,_xll.ohTrigger(RecalcTrigger,Trigger1M)),NA())</f>
        <v>1.0132249503637114E-2</v>
      </c>
      <c r="O453" s="44">
        <f>IFERROR(_xll.qlIndexFixing(ONIndex3M,I453,TRUE,_xll.ohTrigger(RecalcTrigger,Trigger3M)),NA())</f>
        <v>1.1235807295422173E-2</v>
      </c>
      <c r="P453" s="44">
        <f>IFERROR(_xll.qlIndexFixing(ONIndex6M,I453,TRUE,_xll.ohTrigger(RecalcTrigger,Trigger6M)),NA())</f>
        <v>1.2408139422104281E-2</v>
      </c>
      <c r="Q453" s="182">
        <f>IFERROR(_xll.qlIndexFixing(ONIndex1Y,I453,TRUE,_xll.ohTrigger(RecalcTrigger,Trigger1Y)),NA())</f>
        <v>1.4407069928399352E-2</v>
      </c>
    </row>
    <row r="454" spans="2:17" x14ac:dyDescent="0.2">
      <c r="B454" s="39" t="s">
        <v>17</v>
      </c>
      <c r="D454" s="42">
        <f>_xll.qlCalendarAdvance(Calendar,$D453,B454,"f",FALSE)</f>
        <v>42927</v>
      </c>
      <c r="E454" s="176">
        <f>_xll.qlInterestRateIndexValueDate(IndexON,D454)</f>
        <v>42927</v>
      </c>
      <c r="F454" s="192">
        <f>IFERROR(_xll.qlIndexFixing(IndexON,D454,TRUE,_xll.ohTrigger(RecalcTrigger,TriggerON)),NA())</f>
        <v>9.2562629016157416E-3</v>
      </c>
      <c r="H454" s="42">
        <f>_xll.qlCalendarAdvance(Calendar,$H453,B454,"f",FALSE)</f>
        <v>42927</v>
      </c>
      <c r="I454" s="176">
        <f>_xll.qlInterestRateIndexValueDate(Index1M,$H454)</f>
        <v>42927</v>
      </c>
      <c r="J454" s="181">
        <f>IFERROR(_xll.qlIndexFixing(Index1M,$H454,TRUE,_xll.ohTrigger(RecalcTrigger,Trigger1M)),NA())</f>
        <v>1.0312370819506991E-2</v>
      </c>
      <c r="K454" s="44">
        <f>IFERROR(_xll.qlIndexFixing(Index3M,H454,TRUE,_xll.ohTrigger(RecalcTrigger,Trigger3M)),NA())</f>
        <v>1.1764056159759803E-2</v>
      </c>
      <c r="L454" s="44">
        <f>IFERROR(_xll.qlIndexFixing(Index6M,$H454,TRUE,_xll.ohTrigger(RecalcTrigger,Trigger6M)),NA())</f>
        <v>1.340213007349674E-2</v>
      </c>
      <c r="M454" s="182">
        <f>IFERROR(_xll.qlIndexFixing(Index1Y,$H454,TRUE,_xll.ohTrigger(RecalcTrigger,Trigger1Y)),NA())</f>
        <v>1.5306076958662596E-2</v>
      </c>
      <c r="N454" s="181">
        <f>IFERROR(_xll.qlIndexFixing(ONIndex1M,I454,TRUE,_xll.ohTrigger(RecalcTrigger,Trigger1M)),NA())</f>
        <v>1.014323177401133E-2</v>
      </c>
      <c r="O454" s="44">
        <f>IFERROR(_xll.qlIndexFixing(ONIndex3M,I454,TRUE,_xll.ohTrigger(RecalcTrigger,Trigger3M)),NA())</f>
        <v>1.1247893734895875E-2</v>
      </c>
      <c r="P454" s="44">
        <f>IFERROR(_xll.qlIndexFixing(ONIndex6M,I454,TRUE,_xll.ohTrigger(RecalcTrigger,Trigger6M)),NA())</f>
        <v>1.2421377702505065E-2</v>
      </c>
      <c r="Q454" s="182">
        <f>IFERROR(_xll.qlIndexFixing(ONIndex1Y,I454,TRUE,_xll.ohTrigger(RecalcTrigger,Trigger1Y)),NA())</f>
        <v>1.4378400603738406E-2</v>
      </c>
    </row>
    <row r="455" spans="2:17" x14ac:dyDescent="0.2">
      <c r="B455" s="39" t="s">
        <v>17</v>
      </c>
      <c r="D455" s="42">
        <f>_xll.qlCalendarAdvance(Calendar,$D454,B455,"f",FALSE)</f>
        <v>42928</v>
      </c>
      <c r="E455" s="176">
        <f>_xll.qlInterestRateIndexValueDate(IndexON,D455)</f>
        <v>42928</v>
      </c>
      <c r="F455" s="192">
        <f>IFERROR(_xll.qlIndexFixing(IndexON,D455,TRUE,_xll.ohTrigger(RecalcTrigger,TriggerON)),NA())</f>
        <v>9.2657729859935145E-3</v>
      </c>
      <c r="H455" s="42">
        <f>_xll.qlCalendarAdvance(Calendar,$H454,B455,"f",FALSE)</f>
        <v>42928</v>
      </c>
      <c r="I455" s="176">
        <f>_xll.qlInterestRateIndexValueDate(Index1M,$H455)</f>
        <v>42928</v>
      </c>
      <c r="J455" s="181">
        <f>IFERROR(_xll.qlIndexFixing(Index1M,$H455,TRUE,_xll.ohTrigger(RecalcTrigger,Trigger1M)),NA())</f>
        <v>1.0334655427992175E-2</v>
      </c>
      <c r="K455" s="44">
        <f>IFERROR(_xll.qlIndexFixing(Index3M,H455,TRUE,_xll.ohTrigger(RecalcTrigger,Trigger3M)),NA())</f>
        <v>1.1774506441262428E-2</v>
      </c>
      <c r="L455" s="44">
        <f>IFERROR(_xll.qlIndexFixing(Index6M,$H455,TRUE,_xll.ohTrigger(RecalcTrigger,Trigger6M)),NA())</f>
        <v>1.3411724220252568E-2</v>
      </c>
      <c r="M455" s="182">
        <f>IFERROR(_xll.qlIndexFixing(Index1Y,$H455,TRUE,_xll.ohTrigger(RecalcTrigger,Trigger1Y)),NA())</f>
        <v>1.5313803024247674E-2</v>
      </c>
      <c r="N455" s="181">
        <f>IFERROR(_xll.qlIndexFixing(ONIndex1M,I455,TRUE,_xll.ohTrigger(RecalcTrigger,Trigger1M)),NA())</f>
        <v>1.0154214276745233E-2</v>
      </c>
      <c r="O455" s="44">
        <f>IFERROR(_xll.qlIndexFixing(ONIndex3M,I455,TRUE,_xll.ohTrigger(RecalcTrigger,Trigger3M)),NA())</f>
        <v>1.1259943944655904E-2</v>
      </c>
      <c r="P455" s="44">
        <f>IFERROR(_xll.qlIndexFixing(ONIndex6M,I455,TRUE,_xll.ohTrigger(RecalcTrigger,Trigger6M)),NA())</f>
        <v>1.2434555956545301E-2</v>
      </c>
      <c r="Q455" s="182">
        <f>IFERROR(_xll.qlIndexFixing(ONIndex1Y,I455,TRUE,_xll.ohTrigger(RecalcTrigger,Trigger1Y)),NA())</f>
        <v>1.4350263140027186E-2</v>
      </c>
    </row>
    <row r="456" spans="2:17" x14ac:dyDescent="0.2">
      <c r="B456" s="39" t="s">
        <v>17</v>
      </c>
      <c r="D456" s="42">
        <f>_xll.qlCalendarAdvance(Calendar,$D455,B456,"f",FALSE)</f>
        <v>42929</v>
      </c>
      <c r="E456" s="176">
        <f>_xll.qlInterestRateIndexValueDate(IndexON,D456)</f>
        <v>42929</v>
      </c>
      <c r="F456" s="192">
        <f>IFERROR(_xll.qlIndexFixing(IndexON,D456,TRUE,_xll.ohTrigger(RecalcTrigger,TriggerON)),NA())</f>
        <v>9.2752567445131273E-3</v>
      </c>
      <c r="H456" s="42">
        <f>_xll.qlCalendarAdvance(Calendar,$H455,B456,"f",FALSE)</f>
        <v>42929</v>
      </c>
      <c r="I456" s="176">
        <f>_xll.qlInterestRateIndexValueDate(Index1M,$H456)</f>
        <v>42929</v>
      </c>
      <c r="J456" s="181">
        <f>IFERROR(_xll.qlIndexFixing(Index1M,$H456,TRUE,_xll.ohTrigger(RecalcTrigger,Trigger1M)),NA())</f>
        <v>1.0340006557414752E-2</v>
      </c>
      <c r="K456" s="44">
        <f>IFERROR(_xll.qlIndexFixing(Index3M,H456,TRUE,_xll.ohTrigger(RecalcTrigger,Trigger3M)),NA())</f>
        <v>1.1784922213313308E-2</v>
      </c>
      <c r="L456" s="44">
        <f>IFERROR(_xll.qlIndexFixing(Index6M,$H456,TRUE,_xll.ohTrigger(RecalcTrigger,Trigger6M)),NA())</f>
        <v>1.3430665738564405E-2</v>
      </c>
      <c r="M456" s="182">
        <f>IFERROR(_xll.qlIndexFixing(Index1Y,$H456,TRUE,_xll.ohTrigger(RecalcTrigger,Trigger1Y)),NA())</f>
        <v>1.5321634161965525E-2</v>
      </c>
      <c r="N456" s="181">
        <f>IFERROR(_xll.qlIndexFixing(ONIndex1M,I456,TRUE,_xll.ohTrigger(RecalcTrigger,Trigger1M)),NA())</f>
        <v>1.0165197011757776E-2</v>
      </c>
      <c r="O456" s="44">
        <f>IFERROR(_xll.qlIndexFixing(ONIndex3M,I456,TRUE,_xll.ohTrigger(RecalcTrigger,Trigger3M)),NA())</f>
        <v>1.1271957924459119E-2</v>
      </c>
      <c r="P456" s="44">
        <f>IFERROR(_xll.qlIndexFixing(ONIndex6M,I456,TRUE,_xll.ohTrigger(RecalcTrigger,Trigger6M)),NA())</f>
        <v>1.2447674184306035E-2</v>
      </c>
      <c r="Q456" s="182">
        <f>IFERROR(_xll.qlIndexFixing(ONIndex1Y,I456,TRUE,_xll.ohTrigger(RecalcTrigger,Trigger1Y)),NA())</f>
        <v>1.4322657536941508E-2</v>
      </c>
    </row>
    <row r="457" spans="2:17" x14ac:dyDescent="0.2">
      <c r="B457" s="39" t="s">
        <v>17</v>
      </c>
      <c r="D457" s="42">
        <f>_xll.qlCalendarAdvance(Calendar,$D456,B457,"f",FALSE)</f>
        <v>42930</v>
      </c>
      <c r="E457" s="176">
        <f>_xll.qlInterestRateIndexValueDate(IndexON,D457)</f>
        <v>42930</v>
      </c>
      <c r="F457" s="192">
        <f>IFERROR(_xll.qlIndexFixing(IndexON,D457,TRUE,_xll.ohTrigger(RecalcTrigger,TriggerON)),NA())</f>
        <v>9.2943731702344063E-3</v>
      </c>
      <c r="H457" s="42">
        <f>_xll.qlCalendarAdvance(Calendar,$H456,B457,"f",FALSE)</f>
        <v>42930</v>
      </c>
      <c r="I457" s="176">
        <f>_xll.qlInterestRateIndexValueDate(Index1M,$H457)</f>
        <v>42930</v>
      </c>
      <c r="J457" s="181">
        <f>IFERROR(_xll.qlIndexFixing(Index1M,$H457,TRUE,_xll.ohTrigger(RecalcTrigger,Trigger1M)),NA())</f>
        <v>1.0345357458314516E-2</v>
      </c>
      <c r="K457" s="44">
        <f>IFERROR(_xll.qlIndexFixing(Index3M,H457,TRUE,_xll.ohTrigger(RecalcTrigger,Trigger3M)),NA())</f>
        <v>1.180548976596031E-2</v>
      </c>
      <c r="L457" s="44">
        <f>IFERROR(_xll.qlIndexFixing(Index6M,$H457,TRUE,_xll.ohTrigger(RecalcTrigger,Trigger6M)),NA())</f>
        <v>1.3435521011937408E-2</v>
      </c>
      <c r="M457" s="182">
        <f>IFERROR(_xll.qlIndexFixing(Index1Y,$H457,TRUE,_xll.ohTrigger(RecalcTrigger,Trigger1Y)),NA())</f>
        <v>1.5341143512269669E-2</v>
      </c>
      <c r="N457" s="181">
        <f>IFERROR(_xll.qlIndexFixing(ONIndex1M,I457,TRUE,_xll.ohTrigger(RecalcTrigger,Trigger1M)),NA())</f>
        <v>1.0187447582769387E-2</v>
      </c>
      <c r="O457" s="44">
        <f>IFERROR(_xll.qlIndexFixing(ONIndex3M,I457,TRUE,_xll.ohTrigger(RecalcTrigger,Trigger3M)),NA())</f>
        <v>1.1296214701165635E-2</v>
      </c>
      <c r="P457" s="44">
        <f>IFERROR(_xll.qlIndexFixing(ONIndex6M,I457,TRUE,_xll.ohTrigger(RecalcTrigger,Trigger6M)),NA())</f>
        <v>1.2474136840213331E-2</v>
      </c>
      <c r="Q457" s="182">
        <f>IFERROR(_xll.qlIndexFixing(ONIndex1Y,I457,TRUE,_xll.ohTrigger(RecalcTrigger,Trigger1Y)),NA())</f>
        <v>1.426977704299078E-2</v>
      </c>
    </row>
    <row r="458" spans="2:17" x14ac:dyDescent="0.2">
      <c r="B458" s="39" t="s">
        <v>17</v>
      </c>
      <c r="D458" s="42">
        <f>_xll.qlCalendarAdvance(Calendar,$D457,B458,"f",FALSE)</f>
        <v>42933</v>
      </c>
      <c r="E458" s="176">
        <f>_xll.qlInterestRateIndexValueDate(IndexON,D458)</f>
        <v>42933</v>
      </c>
      <c r="F458" s="192">
        <f>IFERROR(_xll.qlIndexFixing(IndexON,D458,TRUE,_xll.ohTrigger(RecalcTrigger,TriggerON)),NA())</f>
        <v>9.3129285184700983E-3</v>
      </c>
      <c r="H458" s="42">
        <f>_xll.qlCalendarAdvance(Calendar,$H457,B458,"f",FALSE)</f>
        <v>42933</v>
      </c>
      <c r="I458" s="176">
        <f>_xll.qlInterestRateIndexValueDate(Index1M,$H458)</f>
        <v>42933</v>
      </c>
      <c r="J458" s="181">
        <f>IFERROR(_xll.qlIndexFixing(Index1M,$H458,TRUE,_xll.ohTrigger(RecalcTrigger,Trigger1M)),NA())</f>
        <v>1.0378346279060471E-2</v>
      </c>
      <c r="K458" s="44">
        <f>IFERROR(_xll.qlIndexFixing(Index3M,H458,TRUE,_xll.ohTrigger(RecalcTrigger,Trigger3M)),NA())</f>
        <v>1.1826241915759777E-2</v>
      </c>
      <c r="L458" s="44">
        <f>IFERROR(_xll.qlIndexFixing(Index6M,$H458,TRUE,_xll.ohTrigger(RecalcTrigger,Trigger6M)),NA())</f>
        <v>1.3459331539332389E-2</v>
      </c>
      <c r="M458" s="182">
        <f>IFERROR(_xll.qlIndexFixing(Index1Y,$H458,TRUE,_xll.ohTrigger(RecalcTrigger,Trigger1Y)),NA())</f>
        <v>1.5353979064602008E-2</v>
      </c>
      <c r="N458" s="181">
        <f>IFERROR(_xll.qlIndexFixing(ONIndex1M,I458,TRUE,_xll.ohTrigger(RecalcTrigger,Trigger1M)),NA())</f>
        <v>1.0209130274918543E-2</v>
      </c>
      <c r="O458" s="44">
        <f>IFERROR(_xll.qlIndexFixing(ONIndex3M,I458,TRUE,_xll.ohTrigger(RecalcTrigger,Trigger3M)),NA())</f>
        <v>1.13196515454006E-2</v>
      </c>
      <c r="P458" s="44">
        <f>IFERROR(_xll.qlIndexFixing(ONIndex6M,I458,TRUE,_xll.ohTrigger(RecalcTrigger,Trigger6M)),NA())</f>
        <v>1.2499546832148711E-2</v>
      </c>
      <c r="Q458" s="182">
        <f>IFERROR(_xll.qlIndexFixing(ONIndex1Y,I458,TRUE,_xll.ohTrigger(RecalcTrigger,Trigger1Y)),NA())</f>
        <v>1.421755372899014E-2</v>
      </c>
    </row>
    <row r="459" spans="2:17" x14ac:dyDescent="0.2">
      <c r="B459" s="39" t="s">
        <v>17</v>
      </c>
      <c r="D459" s="42">
        <f>_xll.qlCalendarAdvance(Calendar,$D458,B459,"f",FALSE)</f>
        <v>42934</v>
      </c>
      <c r="E459" s="176">
        <f>_xll.qlInterestRateIndexValueDate(IndexON,D459)</f>
        <v>42934</v>
      </c>
      <c r="F459" s="192">
        <f>IFERROR(_xll.qlIndexFixing(IndexON,D459,TRUE,_xll.ohTrigger(RecalcTrigger,TriggerON)),NA())</f>
        <v>9.3222806469694941E-3</v>
      </c>
      <c r="H459" s="42">
        <f>_xll.qlCalendarAdvance(Calendar,$H458,B459,"f",FALSE)</f>
        <v>42934</v>
      </c>
      <c r="I459" s="176">
        <f>_xll.qlInterestRateIndexValueDate(Index1M,$H459)</f>
        <v>42934</v>
      </c>
      <c r="J459" s="181">
        <f>IFERROR(_xll.qlIndexFixing(Index1M,$H459,TRUE,_xll.ohTrigger(RecalcTrigger,Trigger1M)),NA())</f>
        <v>1.0389343037518824E-2</v>
      </c>
      <c r="K459" s="44">
        <f>IFERROR(_xll.qlIndexFixing(Index3M,H459,TRUE,_xll.ohTrigger(RecalcTrigger,Trigger3M)),NA())</f>
        <v>1.1836486422134125E-2</v>
      </c>
      <c r="L459" s="44">
        <f>IFERROR(_xll.qlIndexFixing(Index6M,$H459,TRUE,_xll.ohTrigger(RecalcTrigger,Trigger6M)),NA())</f>
        <v>1.3468782698115354E-2</v>
      </c>
      <c r="M459" s="182">
        <f>IFERROR(_xll.qlIndexFixing(Index1Y,$H459,TRUE,_xll.ohTrigger(RecalcTrigger,Trigger1Y)),NA())</f>
        <v>1.5362312785660359E-2</v>
      </c>
      <c r="N459" s="181">
        <f>IFERROR(_xll.qlIndexFixing(ONIndex1M,I459,TRUE,_xll.ohTrigger(RecalcTrigger,Trigger1M)),NA())</f>
        <v>1.0220114171486383E-2</v>
      </c>
      <c r="O459" s="44">
        <f>IFERROR(_xll.qlIndexFixing(ONIndex3M,I459,TRUE,_xll.ohTrigger(RecalcTrigger,Trigger3M)),NA())</f>
        <v>1.1331484375987078E-2</v>
      </c>
      <c r="P459" s="44">
        <f>IFERROR(_xll.qlIndexFixing(ONIndex6M,I459,TRUE,_xll.ohTrigger(RecalcTrigger,Trigger6M)),NA())</f>
        <v>1.2512364928268793E-2</v>
      </c>
      <c r="Q459" s="182">
        <f>IFERROR(_xll.qlIndexFixing(ONIndex1Y,I459,TRUE,_xll.ohTrigger(RecalcTrigger,Trigger1Y)),NA())</f>
        <v>1.4192607427573334E-2</v>
      </c>
    </row>
    <row r="460" spans="2:17" x14ac:dyDescent="0.2">
      <c r="B460" s="39" t="s">
        <v>17</v>
      </c>
      <c r="D460" s="42">
        <f>_xll.qlCalendarAdvance(Calendar,$D459,B460,"f",FALSE)</f>
        <v>42935</v>
      </c>
      <c r="E460" s="176">
        <f>_xll.qlInterestRateIndexValueDate(IndexON,D460)</f>
        <v>42935</v>
      </c>
      <c r="F460" s="192">
        <f>IFERROR(_xll.qlIndexFixing(IndexON,D460,TRUE,_xll.ohTrigger(RecalcTrigger,TriggerON)),NA())</f>
        <v>9.3316064495296835E-3</v>
      </c>
      <c r="H460" s="42">
        <f>_xll.qlCalendarAdvance(Calendar,$H459,B460,"f",FALSE)</f>
        <v>42935</v>
      </c>
      <c r="I460" s="176">
        <f>_xll.qlInterestRateIndexValueDate(Index1M,$H460)</f>
        <v>42935</v>
      </c>
      <c r="J460" s="181">
        <f>IFERROR(_xll.qlIndexFixing(Index1M,$H460,TRUE,_xll.ohTrigger(RecalcTrigger,Trigger1M)),NA())</f>
        <v>1.0411635413456029E-2</v>
      </c>
      <c r="K460" s="44">
        <f>IFERROR(_xll.qlIndexFixing(Index3M,H460,TRUE,_xll.ohTrigger(RecalcTrigger,Trigger3M)),NA())</f>
        <v>1.18466969317E-2</v>
      </c>
      <c r="L460" s="44">
        <f>IFERROR(_xll.qlIndexFixing(Index6M,$H460,TRUE,_xll.ohTrigger(RecalcTrigger,Trigger6M)),NA())</f>
        <v>1.3478211214556621E-2</v>
      </c>
      <c r="M460" s="182">
        <f>IFERROR(_xll.qlIndexFixing(Index1Y,$H460,TRUE,_xll.ohTrigger(RecalcTrigger,Trigger1Y)),NA())</f>
        <v>1.5370742467792464E-2</v>
      </c>
      <c r="N460" s="181">
        <f>IFERROR(_xll.qlIndexFixing(ONIndex1M,I460,TRUE,_xll.ohTrigger(RecalcTrigger,Trigger1M)),NA())</f>
        <v>1.0231098300332864E-2</v>
      </c>
      <c r="O460" s="44">
        <f>IFERROR(_xll.qlIndexFixing(ONIndex3M,I460,TRUE,_xll.ohTrigger(RecalcTrigger,Trigger3M)),NA())</f>
        <v>1.1343280976697789E-2</v>
      </c>
      <c r="P460" s="44">
        <f>IFERROR(_xll.qlIndexFixing(ONIndex6M,I460,TRUE,_xll.ohTrigger(RecalcTrigger,Trigger6M)),NA())</f>
        <v>1.2525122998028326E-2</v>
      </c>
      <c r="Q460" s="182">
        <f>IFERROR(_xll.qlIndexFixing(ONIndex1Y,I460,TRUE,_xll.ohTrigger(RecalcTrigger,Trigger1Y)),NA())</f>
        <v>1.4168192986133699E-2</v>
      </c>
    </row>
    <row r="461" spans="2:17" x14ac:dyDescent="0.2">
      <c r="B461" s="39" t="s">
        <v>17</v>
      </c>
      <c r="D461" s="42">
        <f>_xll.qlCalendarAdvance(Calendar,$D460,B461,"f",FALSE)</f>
        <v>42936</v>
      </c>
      <c r="E461" s="176">
        <f>_xll.qlInterestRateIndexValueDate(IndexON,D461)</f>
        <v>42936</v>
      </c>
      <c r="F461" s="192">
        <f>IFERROR(_xll.qlIndexFixing(IndexON,D461,TRUE,_xll.ohTrigger(RecalcTrigger,TriggerON)),NA())</f>
        <v>9.3409059260696203E-3</v>
      </c>
      <c r="H461" s="42">
        <f>_xll.qlCalendarAdvance(Calendar,$H460,B461,"f",FALSE)</f>
        <v>42936</v>
      </c>
      <c r="I461" s="176">
        <f>_xll.qlInterestRateIndexValueDate(Index1M,$H461)</f>
        <v>42936</v>
      </c>
      <c r="J461" s="181">
        <f>IFERROR(_xll.qlIndexFixing(Index1M,$H461,TRUE,_xll.ohTrigger(RecalcTrigger,Trigger1M)),NA())</f>
        <v>1.0416985205913831E-2</v>
      </c>
      <c r="K461" s="44">
        <f>IFERROR(_xll.qlIndexFixing(Index3M,H461,TRUE,_xll.ohTrigger(RecalcTrigger,Trigger3M)),NA())</f>
        <v>1.1856873529904851E-2</v>
      </c>
      <c r="L461" s="44">
        <f>IFERROR(_xll.qlIndexFixing(Index6M,$H461,TRUE,_xll.ohTrigger(RecalcTrigger,Trigger6M)),NA())</f>
        <v>1.3496938521134533E-2</v>
      </c>
      <c r="M461" s="182">
        <f>IFERROR(_xll.qlIndexFixing(Index1Y,$H461,TRUE,_xll.ohTrigger(RecalcTrigger,Trigger1Y)),NA())</f>
        <v>1.5379266592416396E-2</v>
      </c>
      <c r="N461" s="181">
        <f>IFERROR(_xll.qlIndexFixing(ONIndex1M,I461,TRUE,_xll.ohTrigger(RecalcTrigger,Trigger1M)),NA())</f>
        <v>1.0242082661539031E-2</v>
      </c>
      <c r="O461" s="44">
        <f>IFERROR(_xll.qlIndexFixing(ONIndex3M,I461,TRUE,_xll.ohTrigger(RecalcTrigger,Trigger3M)),NA())</f>
        <v>1.1355041347532735E-2</v>
      </c>
      <c r="P461" s="44">
        <f>IFERROR(_xll.qlIndexFixing(ONIndex6M,I461,TRUE,_xll.ohTrigger(RecalcTrigger,Trigger6M)),NA())</f>
        <v>1.2537821041508357E-2</v>
      </c>
      <c r="Q461" s="182">
        <f>IFERROR(_xll.qlIndexFixing(ONIndex1Y,I461,TRUE,_xll.ohTrigger(RecalcTrigger,Trigger1Y)),NA())</f>
        <v>1.4144310404590188E-2</v>
      </c>
    </row>
    <row r="462" spans="2:17" x14ac:dyDescent="0.2">
      <c r="B462" s="39" t="s">
        <v>17</v>
      </c>
      <c r="D462" s="42">
        <f>_xll.qlCalendarAdvance(Calendar,$D461,B462,"f",FALSE)</f>
        <v>42937</v>
      </c>
      <c r="E462" s="176">
        <f>_xll.qlInterestRateIndexValueDate(IndexON,D462)</f>
        <v>42937</v>
      </c>
      <c r="F462" s="192">
        <f>IFERROR(_xll.qlIndexFixing(IndexON,D462,TRUE,_xll.ohTrigger(RecalcTrigger,TriggerON)),NA())</f>
        <v>9.3596571242637889E-3</v>
      </c>
      <c r="H462" s="42">
        <f>_xll.qlCalendarAdvance(Calendar,$H461,B462,"f",FALSE)</f>
        <v>42937</v>
      </c>
      <c r="I462" s="176">
        <f>_xll.qlInterestRateIndexValueDate(Index1M,$H462)</f>
        <v>42937</v>
      </c>
      <c r="J462" s="181">
        <f>IFERROR(_xll.qlIndexFixing(Index1M,$H462,TRUE,_xll.ohTrigger(RecalcTrigger,Trigger1M)),NA())</f>
        <v>1.0422334767543904E-2</v>
      </c>
      <c r="K462" s="44">
        <f>IFERROR(_xll.qlIndexFixing(Index3M,H462,TRUE,_xll.ohTrigger(RecalcTrigger,Trigger3M)),NA())</f>
        <v>1.1876980739445273E-2</v>
      </c>
      <c r="L462" s="44">
        <f>IFERROR(_xll.qlIndexFixing(Index6M,$H462,TRUE,_xll.ohTrigger(RecalcTrigger,Trigger6M)),NA())</f>
        <v>1.3501659155323299E-2</v>
      </c>
      <c r="M462" s="182">
        <f>IFERROR(_xll.qlIndexFixing(Index1Y,$H462,TRUE,_xll.ohTrigger(RecalcTrigger,Trigger1Y)),NA())</f>
        <v>1.5399514684963722E-2</v>
      </c>
      <c r="N462" s="181">
        <f>IFERROR(_xll.qlIndexFixing(ONIndex1M,I462,TRUE,_xll.ohTrigger(RecalcTrigger,Trigger1M)),NA())</f>
        <v>1.0264340793142054E-2</v>
      </c>
      <c r="O462" s="44">
        <f>IFERROR(_xll.qlIndexFixing(ONIndex3M,I462,TRUE,_xll.ohTrigger(RecalcTrigger,Trigger3M)),NA())</f>
        <v>1.1378796035883914E-2</v>
      </c>
      <c r="P462" s="44">
        <f>IFERROR(_xll.qlIndexFixing(ONIndex6M,I462,TRUE,_xll.ohTrigger(RecalcTrigger,Trigger6M)),NA())</f>
        <v>1.2563449454737382E-2</v>
      </c>
      <c r="Q462" s="182">
        <f>IFERROR(_xll.qlIndexFixing(ONIndex1Y,I462,TRUE,_xll.ohTrigger(RecalcTrigger,Trigger1Y)),NA())</f>
        <v>1.4098862668887603E-2</v>
      </c>
    </row>
    <row r="463" spans="2:17" x14ac:dyDescent="0.2">
      <c r="B463" s="39" t="s">
        <v>17</v>
      </c>
      <c r="D463" s="42">
        <f>_xll.qlCalendarAdvance(Calendar,$D462,B463,"f",FALSE)</f>
        <v>42940</v>
      </c>
      <c r="E463" s="176">
        <f>_xll.qlInterestRateIndexValueDate(IndexON,D463)</f>
        <v>42940</v>
      </c>
      <c r="F463" s="192">
        <f>IFERROR(_xll.qlIndexFixing(IndexON,D463,TRUE,_xll.ohTrigger(RecalcTrigger,TriggerON)),NA())</f>
        <v>9.3778405723510261E-3</v>
      </c>
      <c r="H463" s="42">
        <f>_xll.qlCalendarAdvance(Calendar,$H462,B463,"f",FALSE)</f>
        <v>42940</v>
      </c>
      <c r="I463" s="176">
        <f>_xll.qlInterestRateIndexValueDate(Index1M,$H463)</f>
        <v>42940</v>
      </c>
      <c r="J463" s="181">
        <f>IFERROR(_xll.qlIndexFixing(Index1M,$H463,TRUE,_xll.ohTrigger(RecalcTrigger,Trigger1M)),NA())</f>
        <v>1.0455328679549243E-2</v>
      </c>
      <c r="K463" s="44">
        <f>IFERROR(_xll.qlIndexFixing(Index3M,H463,TRUE,_xll.ohTrigger(RecalcTrigger,Trigger3M)),NA())</f>
        <v>1.1897242518106079E-2</v>
      </c>
      <c r="L463" s="44">
        <f>IFERROR(_xll.qlIndexFixing(Index6M,$H463,TRUE,_xll.ohTrigger(RecalcTrigger,Trigger6M)),NA())</f>
        <v>1.3525026052445656E-2</v>
      </c>
      <c r="M463" s="182">
        <f>IFERROR(_xll.qlIndexFixing(Index1Y,$H463,TRUE,_xll.ohTrigger(RecalcTrigger,Trigger1Y)),NA())</f>
        <v>1.5414277143310118E-2</v>
      </c>
      <c r="N463" s="181">
        <f>IFERROR(_xll.qlIndexFixing(ONIndex1M,I463,TRUE,_xll.ohTrigger(RecalcTrigger,Trigger1M)),NA())</f>
        <v>1.0286022429393249E-2</v>
      </c>
      <c r="O463" s="44">
        <f>IFERROR(_xll.qlIndexFixing(ONIndex3M,I463,TRUE,_xll.ohTrigger(RecalcTrigger,Trigger3M)),NA())</f>
        <v>1.1401720532114856E-2</v>
      </c>
      <c r="P463" s="44">
        <f>IFERROR(_xll.qlIndexFixing(ONIndex6M,I463,TRUE,_xll.ohTrigger(RecalcTrigger,Trigger6M)),NA())</f>
        <v>1.2588012951741945E-2</v>
      </c>
      <c r="Q463" s="182">
        <f>IFERROR(_xll.qlIndexFixing(ONIndex1Y,I463,TRUE,_xll.ohTrigger(RecalcTrigger,Trigger1Y)),NA())</f>
        <v>1.4054098675351234E-2</v>
      </c>
    </row>
    <row r="464" spans="2:17" x14ac:dyDescent="0.2">
      <c r="B464" s="39" t="s">
        <v>17</v>
      </c>
      <c r="D464" s="42">
        <f>_xll.qlCalendarAdvance(Calendar,$D463,B464,"f",FALSE)</f>
        <v>42941</v>
      </c>
      <c r="E464" s="176">
        <f>_xll.qlInterestRateIndexValueDate(IndexON,D464)</f>
        <v>42941</v>
      </c>
      <c r="F464" s="192">
        <f>IFERROR(_xll.qlIndexFixing(IndexON,D464,TRUE,_xll.ohTrigger(RecalcTrigger,TriggerON)),NA())</f>
        <v>9.3870084188707459E-3</v>
      </c>
      <c r="H464" s="42">
        <f>_xll.qlCalendarAdvance(Calendar,$H463,B464,"f",FALSE)</f>
        <v>42941</v>
      </c>
      <c r="I464" s="176">
        <f>_xll.qlInterestRateIndexValueDate(Index1M,$H464)</f>
        <v>42941</v>
      </c>
      <c r="J464" s="181">
        <f>IFERROR(_xll.qlIndexFixing(Index1M,$H464,TRUE,_xll.ohTrigger(RecalcTrigger,Trigger1M)),NA())</f>
        <v>1.0466327135103645E-2</v>
      </c>
      <c r="K464" s="44">
        <f>IFERROR(_xll.qlIndexFixing(Index3M,H464,TRUE,_xll.ohTrigger(RecalcTrigger,Trigger3M)),NA())</f>
        <v>1.1907250841265064E-2</v>
      </c>
      <c r="L464" s="44">
        <f>IFERROR(_xll.qlIndexFixing(Index6M,$H464,TRUE,_xll.ohTrigger(RecalcTrigger,Trigger6M)),NA())</f>
        <v>1.3534325849419684E-2</v>
      </c>
      <c r="M464" s="182">
        <f>IFERROR(_xll.qlIndexFixing(Index1Y,$H464,TRUE,_xll.ohTrigger(RecalcTrigger,Trigger1Y)),NA())</f>
        <v>1.5423250700762559E-2</v>
      </c>
      <c r="N464" s="181">
        <f>IFERROR(_xll.qlIndexFixing(ONIndex1M,I464,TRUE,_xll.ohTrigger(RecalcTrigger,Trigger1M)),NA())</f>
        <v>1.0297007952154713E-2</v>
      </c>
      <c r="O464" s="44">
        <f>IFERROR(_xll.qlIndexFixing(ONIndex3M,I464,TRUE,_xll.ohTrigger(RecalcTrigger,Trigger3M)),NA())</f>
        <v>1.1413299753570971E-2</v>
      </c>
      <c r="P464" s="44">
        <f>IFERROR(_xll.qlIndexFixing(ONIndex6M,I464,TRUE,_xll.ohTrigger(RecalcTrigger,Trigger6M)),NA())</f>
        <v>1.2600410863419231E-2</v>
      </c>
      <c r="Q464" s="182">
        <f>IFERROR(_xll.qlIndexFixing(ONIndex1Y,I464,TRUE,_xll.ohTrigger(RecalcTrigger,Trigger1Y)),NA())</f>
        <v>1.4032875391748467E-2</v>
      </c>
    </row>
    <row r="465" spans="2:17" x14ac:dyDescent="0.2">
      <c r="B465" s="39" t="s">
        <v>17</v>
      </c>
      <c r="D465" s="42">
        <f>_xll.qlCalendarAdvance(Calendar,$D464,B465,"f",FALSE)</f>
        <v>42942</v>
      </c>
      <c r="E465" s="176">
        <f>_xll.qlInterestRateIndexValueDate(IndexON,D465)</f>
        <v>42942</v>
      </c>
      <c r="F465" s="192">
        <f>IFERROR(_xll.qlIndexFixing(IndexON,D465,TRUE,_xll.ohTrigger(RecalcTrigger,TriggerON)),NA())</f>
        <v>9.3961499394512593E-3</v>
      </c>
      <c r="H465" s="42">
        <f>_xll.qlCalendarAdvance(Calendar,$H464,B465,"f",FALSE)</f>
        <v>42942</v>
      </c>
      <c r="I465" s="176">
        <f>_xll.qlInterestRateIndexValueDate(Index1M,$H465)</f>
        <v>42942</v>
      </c>
      <c r="J465" s="181">
        <f>IFERROR(_xll.qlIndexFixing(Index1M,$H465,TRUE,_xll.ohTrigger(RecalcTrigger,Trigger1M)),NA())</f>
        <v>1.0494278649317649E-2</v>
      </c>
      <c r="K465" s="44">
        <f>IFERROR(_xll.qlIndexFixing(Index3M,H465,TRUE,_xll.ohTrigger(RecalcTrigger,Trigger3M)),NA())</f>
        <v>1.1917225765779412E-2</v>
      </c>
      <c r="L465" s="44">
        <f>IFERROR(_xll.qlIndexFixing(Index6M,$H465,TRUE,_xll.ohTrigger(RecalcTrigger,Trigger6M)),NA())</f>
        <v>1.3543605382311957E-2</v>
      </c>
      <c r="M465" s="182">
        <f>IFERROR(_xll.qlIndexFixing(Index1Y,$H465,TRUE,_xll.ohTrigger(RecalcTrigger,Trigger1Y)),NA())</f>
        <v>1.5432309588654824E-2</v>
      </c>
      <c r="N465" s="181">
        <f>IFERROR(_xll.qlIndexFixing(ONIndex1M,I465,TRUE,_xll.ohTrigger(RecalcTrigger,Trigger1M)),NA())</f>
        <v>1.0307993707194818E-2</v>
      </c>
      <c r="O465" s="44">
        <f>IFERROR(_xll.qlIndexFixing(ONIndex3M,I465,TRUE,_xll.ohTrigger(RecalcTrigger,Trigger3M)),NA())</f>
        <v>1.1424842745070274E-2</v>
      </c>
      <c r="P465" s="44">
        <f>IFERROR(_xll.qlIndexFixing(ONIndex6M,I465,TRUE,_xll.ohTrigger(RecalcTrigger,Trigger6M)),NA())</f>
        <v>1.2612748748735969E-2</v>
      </c>
      <c r="Q465" s="182">
        <f>IFERROR(_xll.qlIndexFixing(ONIndex1Y,I465,TRUE,_xll.ohTrigger(RecalcTrigger,Trigger1Y)),NA())</f>
        <v>1.4012183967474501E-2</v>
      </c>
    </row>
    <row r="466" spans="2:17" x14ac:dyDescent="0.2">
      <c r="B466" s="39" t="s">
        <v>17</v>
      </c>
      <c r="D466" s="42">
        <f>_xll.qlCalendarAdvance(Calendar,$D465,B466,"f",FALSE)</f>
        <v>42943</v>
      </c>
      <c r="E466" s="176">
        <f>_xll.qlInterestRateIndexValueDate(IndexON,D466)</f>
        <v>42943</v>
      </c>
      <c r="F466" s="192">
        <f>IFERROR(_xll.qlIndexFixing(IndexON,D466,TRUE,_xll.ohTrigger(RecalcTrigger,TriggerON)),NA())</f>
        <v>9.4052651340115201E-3</v>
      </c>
      <c r="H466" s="42">
        <f>_xll.qlCalendarAdvance(Calendar,$H465,B466,"f",FALSE)</f>
        <v>42943</v>
      </c>
      <c r="I466" s="176">
        <f>_xll.qlInterestRateIndexValueDate(Index1M,$H466)</f>
        <v>42943</v>
      </c>
      <c r="J466" s="181">
        <f>IFERROR(_xll.qlIndexFixing(Index1M,$H466,TRUE,_xll.ohTrigger(RecalcTrigger,Trigger1M)),NA())</f>
        <v>1.0499627126765812E-2</v>
      </c>
      <c r="K466" s="44">
        <f>IFERROR(_xll.qlIndexFixing(Index3M,H466,TRUE,_xll.ohTrigger(RecalcTrigger,Trigger3M)),NA())</f>
        <v>1.1927167377107143E-2</v>
      </c>
      <c r="L466" s="44">
        <f>IFERROR(_xll.qlIndexFixing(Index6M,$H466,TRUE,_xll.ohTrigger(RecalcTrigger,Trigger6M)),NA())</f>
        <v>1.3562147782269263E-2</v>
      </c>
      <c r="M466" s="182">
        <f>IFERROR(_xll.qlIndexFixing(Index1Y,$H466,TRUE,_xll.ohTrigger(RecalcTrigger,Trigger1Y)),NA())</f>
        <v>1.5441452288205371E-2</v>
      </c>
      <c r="N466" s="181">
        <f>IFERROR(_xll.qlIndexFixing(ONIndex1M,I466,TRUE,_xll.ohTrigger(RecalcTrigger,Trigger1M)),NA())</f>
        <v>1.0318979694513564E-2</v>
      </c>
      <c r="O466" s="44">
        <f>IFERROR(_xll.qlIndexFixing(ONIndex3M,I466,TRUE,_xll.ohTrigger(RecalcTrigger,Trigger3M)),NA())</f>
        <v>1.143634950669381E-2</v>
      </c>
      <c r="P466" s="44">
        <f>IFERROR(_xll.qlIndexFixing(ONIndex6M,I466,TRUE,_xll.ohTrigger(RecalcTrigger,Trigger6M)),NA())</f>
        <v>1.2625026607530065E-2</v>
      </c>
      <c r="Q466" s="182">
        <f>IFERROR(_xll.qlIndexFixing(ONIndex1Y,I466,TRUE,_xll.ohTrigger(RecalcTrigger,Trigger1Y)),NA())</f>
        <v>1.3992024402367242E-2</v>
      </c>
    </row>
    <row r="467" spans="2:17" x14ac:dyDescent="0.2">
      <c r="B467" s="39" t="s">
        <v>17</v>
      </c>
      <c r="D467" s="42">
        <f>_xll.qlCalendarAdvance(Calendar,$D466,B467,"f",FALSE)</f>
        <v>42944</v>
      </c>
      <c r="E467" s="176">
        <f>_xll.qlInterestRateIndexValueDate(IndexON,D467)</f>
        <v>42944</v>
      </c>
      <c r="F467" s="192">
        <f>IFERROR(_xll.qlIndexFixing(IndexON,D467,TRUE,_xll.ohTrigger(RecalcTrigger,TriggerON)),NA())</f>
        <v>9.423651061102694E-3</v>
      </c>
      <c r="H467" s="42">
        <f>_xll.qlCalendarAdvance(Calendar,$H466,B467,"f",FALSE)</f>
        <v>42944</v>
      </c>
      <c r="I467" s="176">
        <f>_xll.qlInterestRateIndexValueDate(Index1M,$H467)</f>
        <v>42944</v>
      </c>
      <c r="J467" s="181">
        <f>IFERROR(_xll.qlIndexFixing(Index1M,$H467,TRUE,_xll.ohTrigger(RecalcTrigger,Trigger1M)),NA())</f>
        <v>1.0504975371003651E-2</v>
      </c>
      <c r="K467" s="44">
        <f>IFERROR(_xll.qlIndexFixing(Index3M,H467,TRUE,_xll.ohTrigger(RecalcTrigger,Trigger3M)),NA())</f>
        <v>1.1946823878944602E-2</v>
      </c>
      <c r="L467" s="44">
        <f>IFERROR(_xll.qlIndexFixing(Index6M,$H467,TRUE,_xll.ohTrigger(RecalcTrigger,Trigger6M)),NA())</f>
        <v>1.3566744040476884E-2</v>
      </c>
      <c r="M467" s="182">
        <f>IFERROR(_xll.qlIndexFixing(Index1Y,$H467,TRUE,_xll.ohTrigger(RecalcTrigger,Trigger1Y)),NA())</f>
        <v>1.5462336724350597E-2</v>
      </c>
      <c r="N467" s="181">
        <f>IFERROR(_xll.qlIndexFixing(ONIndex1M,I467,TRUE,_xll.ohTrigger(RecalcTrigger,Trigger1M)),NA())</f>
        <v>1.0341245419747866E-2</v>
      </c>
      <c r="O467" s="44">
        <f>IFERROR(_xll.qlIndexFixing(ONIndex3M,I467,TRUE,_xll.ohTrigger(RecalcTrigger,Trigger3M)),NA())</f>
        <v>1.1459602032343199E-2</v>
      </c>
      <c r="P467" s="44">
        <f>IFERROR(_xll.qlIndexFixing(ONIndex6M,I467,TRUE,_xll.ohTrigger(RecalcTrigger,Trigger6M)),NA())</f>
        <v>1.2649820617203952E-2</v>
      </c>
      <c r="Q467" s="182">
        <f>IFERROR(_xll.qlIndexFixing(ONIndex1Y,I467,TRUE,_xll.ohTrigger(RecalcTrigger,Trigger1Y)),NA())</f>
        <v>1.3954011565750307E-2</v>
      </c>
    </row>
    <row r="468" spans="2:17" x14ac:dyDescent="0.2">
      <c r="B468" s="39" t="s">
        <v>17</v>
      </c>
      <c r="D468" s="42">
        <f>_xll.qlCalendarAdvance(Calendar,$D467,B468,"f",FALSE)</f>
        <v>42947</v>
      </c>
      <c r="E468" s="176">
        <f>_xll.qlInterestRateIndexValueDate(IndexON,D468)</f>
        <v>42947</v>
      </c>
      <c r="F468" s="192">
        <f>IFERROR(_xll.qlIndexFixing(IndexON,D468,TRUE,_xll.ohTrigger(RecalcTrigger,TriggerON)),NA())</f>
        <v>9.4414626520500367E-3</v>
      </c>
      <c r="H468" s="42">
        <f>_xll.qlCalendarAdvance(Calendar,$H467,B468,"f",FALSE)</f>
        <v>42947</v>
      </c>
      <c r="I468" s="176">
        <f>_xll.qlInterestRateIndexValueDate(Index1M,$H468)</f>
        <v>42947</v>
      </c>
      <c r="J468" s="181">
        <f>IFERROR(_xll.qlIndexFixing(Index1M,$H468,TRUE,_xll.ohTrigger(RecalcTrigger,Trigger1M)),NA())</f>
        <v>1.0532322959801856E-2</v>
      </c>
      <c r="K468" s="44">
        <f>IFERROR(_xll.qlIndexFixing(Index3M,H468,TRUE,_xll.ohTrigger(RecalcTrigger,Trigger3M)),NA())</f>
        <v>1.1966602399792409E-2</v>
      </c>
      <c r="L468" s="44">
        <f>IFERROR(_xll.qlIndexFixing(Index6M,$H468,TRUE,_xll.ohTrigger(RecalcTrigger,Trigger6M)),NA())</f>
        <v>1.3589710978064204E-2</v>
      </c>
      <c r="M468" s="182">
        <f>IFERROR(_xll.qlIndexFixing(Index1Y,$H468,TRUE,_xll.ohTrigger(RecalcTrigger,Trigger1Y)),NA())</f>
        <v>1.5478830826151757E-2</v>
      </c>
      <c r="N468" s="181">
        <f>IFERROR(_xll.qlIndexFixing(ONIndex1M,I468,TRUE,_xll.ohTrigger(RecalcTrigger,Trigger1M)),NA())</f>
        <v>1.0362925967142278E-2</v>
      </c>
      <c r="O468" s="44">
        <f>IFERROR(_xll.qlIndexFixing(ONIndex3M,I468,TRUE,_xll.ohTrigger(RecalcTrigger,Trigger3M)),NA())</f>
        <v>1.1482014254268202E-2</v>
      </c>
      <c r="P468" s="44">
        <f>IFERROR(_xll.qlIndexFixing(ONIndex6M,I468,TRUE,_xll.ohTrigger(RecalcTrigger,Trigger6M)),NA())</f>
        <v>1.267353777893887E-2</v>
      </c>
      <c r="Q468" s="182">
        <f>IFERROR(_xll.qlIndexFixing(ONIndex1Y,I468,TRUE,_xll.ohTrigger(RecalcTrigger,Trigger1Y)),NA())</f>
        <v>1.3916704732389595E-2</v>
      </c>
    </row>
    <row r="469" spans="2:17" x14ac:dyDescent="0.2">
      <c r="B469" s="39" t="s">
        <v>17</v>
      </c>
      <c r="D469" s="42">
        <f>_xll.qlCalendarAdvance(Calendar,$D468,B469,"f",FALSE)</f>
        <v>42948</v>
      </c>
      <c r="E469" s="176">
        <f>_xll.qlInterestRateIndexValueDate(IndexON,D469)</f>
        <v>42948</v>
      </c>
      <c r="F469" s="192">
        <f>IFERROR(_xll.qlIndexFixing(IndexON,D469,TRUE,_xll.ohTrigger(RecalcTrigger,TriggerON)),NA())</f>
        <v>9.4504462165900804E-3</v>
      </c>
      <c r="H469" s="42">
        <f>_xll.qlCalendarAdvance(Calendar,$H468,B469,"f",FALSE)</f>
        <v>42948</v>
      </c>
      <c r="I469" s="176">
        <f>_xll.qlInterestRateIndexValueDate(Index1M,$H469)</f>
        <v>42948</v>
      </c>
      <c r="J469" s="181">
        <f>IFERROR(_xll.qlIndexFixing(Index1M,$H469,TRUE,_xll.ohTrigger(RecalcTrigger,Trigger1M)),NA())</f>
        <v>1.0543323112486291E-2</v>
      </c>
      <c r="K469" s="44">
        <f>IFERROR(_xll.qlIndexFixing(Index3M,H469,TRUE,_xll.ohTrigger(RecalcTrigger,Trigger3M)),NA())</f>
        <v>1.1976378727128671E-2</v>
      </c>
      <c r="L469" s="44">
        <f>IFERROR(_xll.qlIndexFixing(Index6M,$H469,TRUE,_xll.ohTrigger(RecalcTrigger,Trigger6M)),NA())</f>
        <v>1.3598876062073431E-2</v>
      </c>
      <c r="M469" s="182">
        <f>IFERROR(_xll.qlIndexFixing(Index1Y,$H469,TRUE,_xll.ohTrigger(RecalcTrigger,Trigger1Y)),NA())</f>
        <v>1.5488369801045954E-2</v>
      </c>
      <c r="N469" s="181">
        <f>IFERROR(_xll.qlIndexFixing(ONIndex1M,I469,TRUE,_xll.ohTrigger(RecalcTrigger,Trigger1M)),NA())</f>
        <v>1.037391311601632E-2</v>
      </c>
      <c r="O469" s="44">
        <f>IFERROR(_xll.qlIndexFixing(ONIndex3M,I469,TRUE,_xll.ohTrigger(RecalcTrigger,Trigger3M)),NA())</f>
        <v>1.1493339866431862E-2</v>
      </c>
      <c r="P469" s="44">
        <f>IFERROR(_xll.qlIndexFixing(ONIndex6M,I469,TRUE,_xll.ohTrigger(RecalcTrigger,Trigger6M)),NA())</f>
        <v>1.2685515505849176E-2</v>
      </c>
      <c r="Q469" s="182">
        <f>IFERROR(_xll.qlIndexFixing(ONIndex1Y,I469,TRUE,_xll.ohTrigger(RecalcTrigger,Trigger1Y)),NA())</f>
        <v>1.3899204462143322E-2</v>
      </c>
    </row>
    <row r="470" spans="2:17" x14ac:dyDescent="0.2">
      <c r="B470" s="39" t="s">
        <v>17</v>
      </c>
      <c r="D470" s="42">
        <f>_xll.qlCalendarAdvance(Calendar,$D469,B470,"f",FALSE)</f>
        <v>42949</v>
      </c>
      <c r="E470" s="176">
        <f>_xll.qlInterestRateIndexValueDate(IndexON,D470)</f>
        <v>42949</v>
      </c>
      <c r="F470" s="192">
        <f>IFERROR(_xll.qlIndexFixing(IndexON,D470,TRUE,_xll.ohTrigger(RecalcTrigger,TriggerON)),NA())</f>
        <v>9.459403454947779E-3</v>
      </c>
      <c r="H470" s="42">
        <f>_xll.qlCalendarAdvance(Calendar,$H469,B470,"f",FALSE)</f>
        <v>42949</v>
      </c>
      <c r="I470" s="176">
        <f>_xll.qlInterestRateIndexValueDate(Index1M,$H470)</f>
        <v>42949</v>
      </c>
      <c r="J470" s="181">
        <f>IFERROR(_xll.qlIndexFixing(Index1M,$H470,TRUE,_xll.ohTrigger(RecalcTrigger,Trigger1M)),NA())</f>
        <v>1.0565631122900461E-2</v>
      </c>
      <c r="K470" s="44">
        <f>IFERROR(_xll.qlIndexFixing(Index3M,H470,TRUE,_xll.ohTrigger(RecalcTrigger,Trigger3M)),NA())</f>
        <v>1.1986122254066943E-2</v>
      </c>
      <c r="L470" s="44">
        <f>IFERROR(_xll.qlIndexFixing(Index6M,$H470,TRUE,_xll.ohTrigger(RecalcTrigger,Trigger6M)),NA())</f>
        <v>1.3608023260600451E-2</v>
      </c>
      <c r="M470" s="182">
        <f>IFERROR(_xll.qlIndexFixing(Index1Y,$H470,TRUE,_xll.ohTrigger(RecalcTrigger,Trigger1Y)),NA())</f>
        <v>1.5497983474157317E-2</v>
      </c>
      <c r="N470" s="181">
        <f>IFERROR(_xll.qlIndexFixing(ONIndex1M,I470,TRUE,_xll.ohTrigger(RecalcTrigger,Trigger1M)),NA())</f>
        <v>1.0384900497250049E-2</v>
      </c>
      <c r="O470" s="44">
        <f>IFERROR(_xll.qlIndexFixing(ONIndex3M,I470,TRUE,_xll.ohTrigger(RecalcTrigger,Trigger3M)),NA())</f>
        <v>1.1504629248638709E-2</v>
      </c>
      <c r="P470" s="44">
        <f>IFERROR(_xll.qlIndexFixing(ONIndex6M,I470,TRUE,_xll.ohTrigger(RecalcTrigger,Trigger6M)),NA())</f>
        <v>1.2697433206236841E-2</v>
      </c>
      <c r="Q470" s="182">
        <f>IFERROR(_xll.qlIndexFixing(ONIndex1Y,I470,TRUE,_xll.ohTrigger(RecalcTrigger,Trigger1Y)),NA())</f>
        <v>1.3882236050496433E-2</v>
      </c>
    </row>
    <row r="471" spans="2:17" x14ac:dyDescent="0.2">
      <c r="B471" s="39" t="s">
        <v>17</v>
      </c>
      <c r="D471" s="42">
        <f>_xll.qlCalendarAdvance(Calendar,$D470,B471,"f",FALSE)</f>
        <v>42950</v>
      </c>
      <c r="E471" s="176">
        <f>_xll.qlInterestRateIndexValueDate(IndexON,D471)</f>
        <v>42950</v>
      </c>
      <c r="F471" s="192">
        <f>IFERROR(_xll.qlIndexFixing(IndexON,D471,TRUE,_xll.ohTrigger(RecalcTrigger,TriggerON)),NA())</f>
        <v>9.4683343674473175E-3</v>
      </c>
      <c r="H471" s="42">
        <f>_xll.qlCalendarAdvance(Calendar,$H470,B471,"f",FALSE)</f>
        <v>42950</v>
      </c>
      <c r="I471" s="176">
        <f>_xll.qlInterestRateIndexValueDate(Index1M,$H471)</f>
        <v>42950</v>
      </c>
      <c r="J471" s="181">
        <f>IFERROR(_xll.qlIndexFixing(Index1M,$H471,TRUE,_xll.ohTrigger(RecalcTrigger,Trigger1M)),NA())</f>
        <v>1.0570978191781037E-2</v>
      </c>
      <c r="K471" s="44">
        <f>IFERROR(_xll.qlIndexFixing(Index3M,H471,TRUE,_xll.ohTrigger(RecalcTrigger,Trigger3M)),NA())</f>
        <v>1.1995833066077577E-2</v>
      </c>
      <c r="L471" s="44">
        <f>IFERROR(_xll.qlIndexFixing(Index6M,$H471,TRUE,_xll.ohTrigger(RecalcTrigger,Trigger6M)),NA())</f>
        <v>1.3626408816476488E-2</v>
      </c>
      <c r="M471" s="182">
        <f>IFERROR(_xll.qlIndexFixing(Index1Y,$H471,TRUE,_xll.ohTrigger(RecalcTrigger,Trigger1Y)),NA())</f>
        <v>1.5507670326443179E-2</v>
      </c>
      <c r="N471" s="181">
        <f>IFERROR(_xll.qlIndexFixing(ONIndex1M,I471,TRUE,_xll.ohTrigger(RecalcTrigger,Trigger1M)),NA())</f>
        <v>1.0395888110843465E-2</v>
      </c>
      <c r="O471" s="44">
        <f>IFERROR(_xll.qlIndexFixing(ONIndex3M,I471,TRUE,_xll.ohTrigger(RecalcTrigger,Trigger3M)),NA())</f>
        <v>1.1515882400888744E-2</v>
      </c>
      <c r="P471" s="44">
        <f>IFERROR(_xll.qlIndexFixing(ONIndex6M,I471,TRUE,_xll.ohTrigger(RecalcTrigger,Trigger6M)),NA())</f>
        <v>1.2709290880182911E-2</v>
      </c>
      <c r="Q471" s="182">
        <f>IFERROR(_xll.qlIndexFixing(ONIndex1Y,I471,TRUE,_xll.ohTrigger(RecalcTrigger,Trigger1Y)),NA())</f>
        <v>1.386579949761102E-2</v>
      </c>
    </row>
    <row r="472" spans="2:17" x14ac:dyDescent="0.2">
      <c r="B472" s="39" t="s">
        <v>17</v>
      </c>
      <c r="D472" s="42">
        <f>_xll.qlCalendarAdvance(Calendar,$D471,B472,"f",FALSE)</f>
        <v>42951</v>
      </c>
      <c r="E472" s="176">
        <f>_xll.qlInterestRateIndexValueDate(IndexON,D472)</f>
        <v>42951</v>
      </c>
      <c r="F472" s="192">
        <f>IFERROR(_xll.qlIndexFixing(IndexON,D472,TRUE,_xll.ohTrigger(RecalcTrigger,TriggerON)),NA())</f>
        <v>9.4863549786979497E-3</v>
      </c>
      <c r="H472" s="42">
        <f>_xll.qlCalendarAdvance(Calendar,$H471,B472,"f",FALSE)</f>
        <v>42951</v>
      </c>
      <c r="I472" s="176">
        <f>_xll.qlInterestRateIndexValueDate(Index1M,$H472)</f>
        <v>42951</v>
      </c>
      <c r="J472" s="181">
        <f>IFERROR(_xll.qlIndexFixing(Index1M,$H472,TRUE,_xll.ohTrigger(RecalcTrigger,Trigger1M)),NA())</f>
        <v>1.0576325025234066E-2</v>
      </c>
      <c r="K472" s="44">
        <f>IFERROR(_xll.qlIndexFixing(Index3M,H472,TRUE,_xll.ohTrigger(RecalcTrigger,Trigger3M)),NA())</f>
        <v>1.2015047871316185E-2</v>
      </c>
      <c r="L472" s="44">
        <f>IFERROR(_xll.qlIndexFixing(Index6M,$H472,TRUE,_xll.ohTrigger(RecalcTrigger,Trigger6M)),NA())</f>
        <v>1.3630891583422461E-2</v>
      </c>
      <c r="M472" s="182">
        <f>IFERROR(_xll.qlIndexFixing(Index1Y,$H472,TRUE,_xll.ohTrigger(RecalcTrigger,Trigger1Y)),NA())</f>
        <v>1.552909149046419E-2</v>
      </c>
      <c r="N472" s="181">
        <f>IFERROR(_xll.qlIndexFixing(ONIndex1M,I472,TRUE,_xll.ohTrigger(RecalcTrigger,Trigger1M)),NA())</f>
        <v>1.0418161462640853E-2</v>
      </c>
      <c r="O472" s="44">
        <f>IFERROR(_xll.qlIndexFixing(ONIndex3M,I472,TRUE,_xll.ohTrigger(RecalcTrigger,Trigger3M)),NA())</f>
        <v>1.1538632686977451E-2</v>
      </c>
      <c r="P472" s="44">
        <f>IFERROR(_xll.qlIndexFixing(ONIndex6M,I472,TRUE,_xll.ohTrigger(RecalcTrigger,Trigger6M)),NA())</f>
        <v>1.2733250321372477E-2</v>
      </c>
      <c r="Q472" s="182">
        <f>IFERROR(_xll.qlIndexFixing(ONIndex1Y,I472,TRUE,_xll.ohTrigger(RecalcTrigger,Trigger1Y)),NA())</f>
        <v>1.3835223640483731E-2</v>
      </c>
    </row>
    <row r="473" spans="2:17" x14ac:dyDescent="0.2">
      <c r="B473" s="39" t="s">
        <v>17</v>
      </c>
      <c r="D473" s="42">
        <f>_xll.qlCalendarAdvance(Calendar,$D472,B473,"f",FALSE)</f>
        <v>42954</v>
      </c>
      <c r="E473" s="176">
        <f>_xll.qlInterestRateIndexValueDate(IndexON,D473)</f>
        <v>42954</v>
      </c>
      <c r="F473" s="192">
        <f>IFERROR(_xll.qlIndexFixing(IndexON,D473,TRUE,_xll.ohTrigger(RecalcTrigger,TriggerON)),NA())</f>
        <v>9.503794756999806E-3</v>
      </c>
      <c r="H473" s="42">
        <f>_xll.qlCalendarAdvance(Calendar,$H472,B473,"f",FALSE)</f>
        <v>42954</v>
      </c>
      <c r="I473" s="176">
        <f>_xll.qlInterestRateIndexValueDate(Index1M,$H473)</f>
        <v>42954</v>
      </c>
      <c r="J473" s="181">
        <f>IFERROR(_xll.qlIndexFixing(Index1M,$H473,TRUE,_xll.ohTrigger(RecalcTrigger,Trigger1M)),NA())</f>
        <v>1.0609329120043145E-2</v>
      </c>
      <c r="K473" s="44">
        <f>IFERROR(_xll.qlIndexFixing(Index3M,H473,TRUE,_xll.ohTrigger(RecalcTrigger,Trigger3M)),NA())</f>
        <v>1.2034350874302709E-2</v>
      </c>
      <c r="L473" s="44">
        <f>IFERROR(_xll.qlIndexFixing(Index6M,$H473,TRUE,_xll.ohTrigger(RecalcTrigger,Trigger6M)),NA())</f>
        <v>1.3653502865185027E-2</v>
      </c>
      <c r="M473" s="182">
        <f>IFERROR(_xll.qlIndexFixing(Index1Y,$H473,TRUE,_xll.ohTrigger(RecalcTrigger,Trigger1Y)),NA())</f>
        <v>1.5547119144969646E-2</v>
      </c>
      <c r="N473" s="181">
        <f>IFERROR(_xll.qlIndexFixing(ONIndex1M,I473,TRUE,_xll.ohTrigger(RecalcTrigger,Trigger1M)),NA())</f>
        <v>1.0439840888084584E-2</v>
      </c>
      <c r="O473" s="44">
        <f>IFERROR(_xll.qlIndexFixing(ONIndex3M,I473,TRUE,_xll.ohTrigger(RecalcTrigger,Trigger3M)),NA())</f>
        <v>1.1560532710807037E-2</v>
      </c>
      <c r="P473" s="44">
        <f>IFERROR(_xll.qlIndexFixing(ONIndex6M,I473,TRUE,_xll.ohTrigger(RecalcTrigger,Trigger6M)),NA())</f>
        <v>1.2756121311632285E-2</v>
      </c>
      <c r="Q473" s="182">
        <f>IFERROR(_xll.qlIndexFixing(ONIndex1Y,I473,TRUE,_xll.ohTrigger(RecalcTrigger,Trigger1Y)),NA())</f>
        <v>1.3805371870847516E-2</v>
      </c>
    </row>
    <row r="474" spans="2:17" x14ac:dyDescent="0.2">
      <c r="B474" s="39" t="s">
        <v>17</v>
      </c>
      <c r="D474" s="42">
        <f>_xll.qlCalendarAdvance(Calendar,$D473,B474,"f",FALSE)</f>
        <v>42955</v>
      </c>
      <c r="E474" s="176">
        <f>_xll.qlInterestRateIndexValueDate(IndexON,D474)</f>
        <v>42955</v>
      </c>
      <c r="F474" s="192">
        <f>IFERROR(_xll.qlIndexFixing(IndexON,D474,TRUE,_xll.ohTrigger(RecalcTrigger,TriggerON)),NA())</f>
        <v>9.512594039317035E-3</v>
      </c>
      <c r="H474" s="42">
        <f>_xll.qlCalendarAdvance(Calendar,$H473,B474,"f",FALSE)</f>
        <v>42955</v>
      </c>
      <c r="I474" s="176">
        <f>_xll.qlInterestRateIndexValueDate(Index1M,$H474)</f>
        <v>42955</v>
      </c>
      <c r="J474" s="181">
        <f>IFERROR(_xll.qlIndexFixing(Index1M,$H474,TRUE,_xll.ohTrigger(RecalcTrigger,Trigger1M)),NA())</f>
        <v>1.0620330969886375E-2</v>
      </c>
      <c r="K474" s="44">
        <f>IFERROR(_xll.qlIndexFixing(Index3M,H474,TRUE,_xll.ohTrigger(RecalcTrigger,Trigger3M)),NA())</f>
        <v>1.2043899393785907E-2</v>
      </c>
      <c r="L474" s="44">
        <f>IFERROR(_xll.qlIndexFixing(Index6M,$H474,TRUE,_xll.ohTrigger(RecalcTrigger,Trigger6M)),NA())</f>
        <v>1.3662549887421735E-2</v>
      </c>
      <c r="M474" s="182">
        <f>IFERROR(_xll.qlIndexFixing(Index1Y,$H474,TRUE,_xll.ohTrigger(RecalcTrigger,Trigger1Y)),NA())</f>
        <v>1.555714910597028E-2</v>
      </c>
      <c r="N474" s="181">
        <f>IFERROR(_xll.qlIndexFixing(ONIndex1M,I474,TRUE,_xll.ohTrigger(RecalcTrigger,Trigger1M)),NA())</f>
        <v>1.0450829663233296E-2</v>
      </c>
      <c r="O474" s="44">
        <f>IFERROR(_xll.qlIndexFixing(ONIndex3M,I474,TRUE,_xll.ohTrigger(RecalcTrigger,Trigger3M)),NA())</f>
        <v>1.1571604713435102E-2</v>
      </c>
      <c r="P474" s="44">
        <f>IFERROR(_xll.qlIndexFixing(ONIndex6M,I474,TRUE,_xll.ohTrigger(RecalcTrigger,Trigger6M)),NA())</f>
        <v>1.2767678853451425E-2</v>
      </c>
      <c r="Q474" s="182">
        <f>IFERROR(_xll.qlIndexFixing(ONIndex1Y,I474,TRUE,_xll.ohTrigger(RecalcTrigger,Trigger1Y)),NA())</f>
        <v>1.3791594610067515E-2</v>
      </c>
    </row>
    <row r="475" spans="2:17" x14ac:dyDescent="0.2">
      <c r="B475" s="39" t="s">
        <v>17</v>
      </c>
      <c r="D475" s="42">
        <f>_xll.qlCalendarAdvance(Calendar,$D474,B475,"f",FALSE)</f>
        <v>42956</v>
      </c>
      <c r="E475" s="176">
        <f>_xll.qlInterestRateIndexValueDate(IndexON,D475)</f>
        <v>42956</v>
      </c>
      <c r="F475" s="192">
        <f>IFERROR(_xll.qlIndexFixing(IndexON,D475,TRUE,_xll.ohTrigger(RecalcTrigger,TriggerON)),NA())</f>
        <v>9.5213669956140112E-3</v>
      </c>
      <c r="H475" s="42">
        <f>_xll.qlCalendarAdvance(Calendar,$H474,B475,"f",FALSE)</f>
        <v>42956</v>
      </c>
      <c r="I475" s="176">
        <f>_xll.qlInterestRateIndexValueDate(Index1M,$H475)</f>
        <v>42956</v>
      </c>
      <c r="J475" s="181">
        <f>IFERROR(_xll.qlIndexFixing(Index1M,$H475,TRUE,_xll.ohTrigger(RecalcTrigger,Trigger1M)),NA())</f>
        <v>1.0642646847357495E-2</v>
      </c>
      <c r="K475" s="44">
        <f>IFERROR(_xll.qlIndexFixing(Index3M,H475,TRUE,_xll.ohTrigger(RecalcTrigger,Trigger3M)),NA())</f>
        <v>1.2053415711197925E-2</v>
      </c>
      <c r="L475" s="44">
        <f>IFERROR(_xll.qlIndexFixing(Index6M,$H475,TRUE,_xll.ohTrigger(RecalcTrigger,Trigger6M)),NA())</f>
        <v>1.367158140310481E-2</v>
      </c>
      <c r="M475" s="182">
        <f>IFERROR(_xll.qlIndexFixing(Index1Y,$H475,TRUE,_xll.ohTrigger(RecalcTrigger,Trigger1Y)),NA())</f>
        <v>1.5567243130966579E-2</v>
      </c>
      <c r="N475" s="181">
        <f>IFERROR(_xll.qlIndexFixing(ONIndex1M,I475,TRUE,_xll.ohTrigger(RecalcTrigger,Trigger1M)),NA())</f>
        <v>1.0461818670579603E-2</v>
      </c>
      <c r="O475" s="44">
        <f>IFERROR(_xll.qlIndexFixing(ONIndex3M,I475,TRUE,_xll.ohTrigger(RecalcTrigger,Trigger3M)),NA())</f>
        <v>1.1582640486187401E-2</v>
      </c>
      <c r="P475" s="44">
        <f>IFERROR(_xll.qlIndexFixing(ONIndex6M,I475,TRUE,_xll.ohTrigger(RecalcTrigger,Trigger6M)),NA())</f>
        <v>1.2779176368666878E-2</v>
      </c>
      <c r="Q475" s="182">
        <f>IFERROR(_xll.qlIndexFixing(ONIndex1Y,I475,TRUE,_xll.ohTrigger(RecalcTrigger,Trigger1Y)),NA())</f>
        <v>1.3778349207562712E-2</v>
      </c>
    </row>
    <row r="476" spans="2:17" x14ac:dyDescent="0.2">
      <c r="B476" s="39" t="s">
        <v>17</v>
      </c>
      <c r="D476" s="42">
        <f>_xll.qlCalendarAdvance(Calendar,$D475,B476,"f",FALSE)</f>
        <v>42957</v>
      </c>
      <c r="E476" s="176">
        <f>_xll.qlInterestRateIndexValueDate(IndexON,D476)</f>
        <v>42957</v>
      </c>
      <c r="F476" s="192">
        <f>IFERROR(_xll.qlIndexFixing(IndexON,D476,TRUE,_xll.ohTrigger(RecalcTrigger,TriggerON)),NA())</f>
        <v>9.5301136258907349E-3</v>
      </c>
      <c r="H476" s="42">
        <f>_xll.qlCalendarAdvance(Calendar,$H475,B476,"f",FALSE)</f>
        <v>42957</v>
      </c>
      <c r="I476" s="176">
        <f>_xll.qlInterestRateIndexValueDate(Index1M,$H476)</f>
        <v>42957</v>
      </c>
      <c r="J476" s="181">
        <f>IFERROR(_xll.qlIndexFixing(Index1M,$H476,TRUE,_xll.ohTrigger(RecalcTrigger,Trigger1M)),NA())</f>
        <v>1.064799252961518E-2</v>
      </c>
      <c r="K476" s="44">
        <f>IFERROR(_xll.qlIndexFixing(Index3M,H476,TRUE,_xll.ohTrigger(RecalcTrigger,Trigger3M)),NA())</f>
        <v>1.2062899912019687E-2</v>
      </c>
      <c r="L476" s="44">
        <f>IFERROR(_xll.qlIndexFixing(Index6M,$H476,TRUE,_xll.ohTrigger(RecalcTrigger,Trigger6M)),NA())</f>
        <v>1.3689836934757026E-2</v>
      </c>
      <c r="M476" s="182">
        <f>IFERROR(_xll.qlIndexFixing(Index1Y,$H476,TRUE,_xll.ohTrigger(RecalcTrigger,Trigger1Y)),NA())</f>
        <v>1.5577399700599237E-2</v>
      </c>
      <c r="N476" s="181">
        <f>IFERROR(_xll.qlIndexFixing(ONIndex1M,I476,TRUE,_xll.ohTrigger(RecalcTrigger,Trigger1M)),NA())</f>
        <v>1.0472807910285598E-2</v>
      </c>
      <c r="O476" s="44">
        <f>IFERROR(_xll.qlIndexFixing(ONIndex3M,I476,TRUE,_xll.ohTrigger(RecalcTrigger,Trigger3M)),NA())</f>
        <v>1.1593640028901842E-2</v>
      </c>
      <c r="P476" s="44">
        <f>IFERROR(_xll.qlIndexFixing(ONIndex6M,I476,TRUE,_xll.ohTrigger(RecalcTrigger,Trigger6M)),NA())</f>
        <v>1.2790613857521782E-2</v>
      </c>
      <c r="Q476" s="182">
        <f>IFERROR(_xll.qlIndexFixing(ONIndex1Y,I476,TRUE,_xll.ohTrigger(RecalcTrigger,Trigger1Y)),NA())</f>
        <v>1.3765635663252063E-2</v>
      </c>
    </row>
    <row r="477" spans="2:17" x14ac:dyDescent="0.2">
      <c r="B477" s="39" t="s">
        <v>17</v>
      </c>
      <c r="D477" s="42">
        <f>_xll.qlCalendarAdvance(Calendar,$D476,B477,"f",FALSE)</f>
        <v>42958</v>
      </c>
      <c r="E477" s="176">
        <f>_xll.qlInterestRateIndexValueDate(IndexON,D477)</f>
        <v>42958</v>
      </c>
      <c r="F477" s="192">
        <f>IFERROR(_xll.qlIndexFixing(IndexON,D477,TRUE,_xll.ohTrigger(RecalcTrigger,TriggerON)),NA())</f>
        <v>9.5477688751044471E-3</v>
      </c>
      <c r="H477" s="42">
        <f>_xll.qlCalendarAdvance(Calendar,$H476,B477,"f",FALSE)</f>
        <v>42958</v>
      </c>
      <c r="I477" s="176">
        <f>_xll.qlInterestRateIndexValueDate(Index1M,$H477)</f>
        <v>42958</v>
      </c>
      <c r="J477" s="181">
        <f>IFERROR(_xll.qlIndexFixing(Index1M,$H477,TRUE,_xll.ohTrigger(RecalcTrigger,Trigger1M)),NA())</f>
        <v>1.0653337974141901E-2</v>
      </c>
      <c r="K477" s="44">
        <f>IFERROR(_xll.qlIndexFixing(Index3M,H477,TRUE,_xll.ohTrigger(RecalcTrigger,Trigger3M)),NA())</f>
        <v>1.2081681407479712E-2</v>
      </c>
      <c r="L477" s="44">
        <f>IFERROR(_xll.qlIndexFixing(Index6M,$H477,TRUE,_xll.ohTrigger(RecalcTrigger,Trigger6M)),NA())</f>
        <v>1.3694217716612628E-2</v>
      </c>
      <c r="M477" s="182">
        <f>IFERROR(_xll.qlIndexFixing(Index1Y,$H477,TRUE,_xll.ohTrigger(RecalcTrigger,Trigger1Y)),NA())</f>
        <v>1.5599260756391424E-2</v>
      </c>
      <c r="N477" s="181">
        <f>IFERROR(_xll.qlIndexFixing(ONIndex1M,I477,TRUE,_xll.ohTrigger(RecalcTrigger,Trigger1M)),NA())</f>
        <v>1.049508892184803E-2</v>
      </c>
      <c r="O477" s="44">
        <f>IFERROR(_xll.qlIndexFixing(ONIndex3M,I477,TRUE,_xll.ohTrigger(RecalcTrigger,Trigger3M)),NA())</f>
        <v>1.1615887996355713E-2</v>
      </c>
      <c r="P477" s="44">
        <f>IFERROR(_xll.qlIndexFixing(ONIndex6M,I477,TRUE,_xll.ohTrigger(RecalcTrigger,Trigger6M)),NA())</f>
        <v>1.2813738561191503E-2</v>
      </c>
      <c r="Q477" s="182">
        <f>IFERROR(_xll.qlIndexFixing(ONIndex1Y,I477,TRUE,_xll.ohTrigger(RecalcTrigger,Trigger1Y)),NA())</f>
        <v>1.3742498816769293E-2</v>
      </c>
    </row>
    <row r="478" spans="2:17" x14ac:dyDescent="0.2">
      <c r="B478" s="39" t="s">
        <v>17</v>
      </c>
      <c r="D478" s="42">
        <f>_xll.qlCalendarAdvance(Calendar,$D477,B478,"f",FALSE)</f>
        <v>42961</v>
      </c>
      <c r="E478" s="176">
        <f>_xll.qlInterestRateIndexValueDate(IndexON,D478)</f>
        <v>42961</v>
      </c>
      <c r="F478" s="192">
        <f>IFERROR(_xll.qlIndexFixing(IndexON,D478,TRUE,_xll.ohTrigger(RecalcTrigger,TriggerON)),NA())</f>
        <v>9.564836886551964E-3</v>
      </c>
      <c r="H478" s="42">
        <f>_xll.qlCalendarAdvance(Calendar,$H477,B478,"f",FALSE)</f>
        <v>42961</v>
      </c>
      <c r="I478" s="176">
        <f>_xll.qlInterestRateIndexValueDate(Index1M,$H478)</f>
        <v>42961</v>
      </c>
      <c r="J478" s="181">
        <f>IFERROR(_xll.qlIndexFixing(Index1M,$H478,TRUE,_xll.ohTrigger(RecalcTrigger,Trigger1M)),NA())</f>
        <v>1.0686347160500565E-2</v>
      </c>
      <c r="K478" s="44">
        <f>IFERROR(_xll.qlIndexFixing(Index3M,H478,TRUE,_xll.ohTrigger(RecalcTrigger,Trigger3M)),NA())</f>
        <v>1.2100517259105412E-2</v>
      </c>
      <c r="L478" s="44">
        <f>IFERROR(_xll.qlIndexFixing(Index6M,$H478,TRUE,_xll.ohTrigger(RecalcTrigger,Trigger6M)),NA())</f>
        <v>1.3716518279017468E-2</v>
      </c>
      <c r="M478" s="182">
        <f>IFERROR(_xll.qlIndexFixing(Index1Y,$H478,TRUE,_xll.ohTrigger(RecalcTrigger,Trigger1Y)),NA())</f>
        <v>1.5618621036573188E-2</v>
      </c>
      <c r="N478" s="181">
        <f>IFERROR(_xll.qlIndexFixing(ONIndex1M,I478,TRUE,_xll.ohTrigger(RecalcTrigger,Trigger1M)),NA())</f>
        <v>1.0516767192301213E-2</v>
      </c>
      <c r="O478" s="44">
        <f>IFERROR(_xll.qlIndexFixing(ONIndex3M,I478,TRUE,_xll.ohTrigger(RecalcTrigger,Trigger3M)),NA())</f>
        <v>1.1637275900434618E-2</v>
      </c>
      <c r="P478" s="44">
        <f>IFERROR(_xll.qlIndexFixing(ONIndex6M,I478,TRUE,_xll.ohTrigger(RecalcTrigger,Trigger6M)),NA())</f>
        <v>1.2835763547877077E-2</v>
      </c>
      <c r="Q478" s="182">
        <f>IFERROR(_xll.qlIndexFixing(ONIndex1Y,I478,TRUE,_xll.ohTrigger(RecalcTrigger,Trigger1Y)),NA())</f>
        <v>1.3720100066735297E-2</v>
      </c>
    </row>
    <row r="479" spans="2:17" x14ac:dyDescent="0.2">
      <c r="B479" s="39" t="s">
        <v>17</v>
      </c>
      <c r="D479" s="42">
        <f>_xll.qlCalendarAdvance(Calendar,$D478,B479,"f",FALSE)</f>
        <v>42962</v>
      </c>
      <c r="E479" s="176">
        <f>_xll.qlInterestRateIndexValueDate(IndexON,D479)</f>
        <v>42962</v>
      </c>
      <c r="F479" s="192">
        <f>IFERROR(_xll.qlIndexFixing(IndexON,D479,TRUE,_xll.ohTrigger(RecalcTrigger,TriggerON)),NA())</f>
        <v>9.5734518865653317E-3</v>
      </c>
      <c r="H479" s="42">
        <f>_xll.qlCalendarAdvance(Calendar,$H478,B479,"f",FALSE)</f>
        <v>42962</v>
      </c>
      <c r="I479" s="176">
        <f>_xll.qlInterestRateIndexValueDate(Index1M,$H479)</f>
        <v>42962</v>
      </c>
      <c r="J479" s="181">
        <f>IFERROR(_xll.qlIndexFixing(Index1M,$H479,TRUE,_xll.ohTrigger(RecalcTrigger,Trigger1M)),NA())</f>
        <v>1.0697350707536574E-2</v>
      </c>
      <c r="K479" s="44">
        <f>IFERROR(_xll.qlIndexFixing(Index3M,H479,TRUE,_xll.ohTrigger(RecalcTrigger,Trigger3M)),NA())</f>
        <v>1.2109842159263716E-2</v>
      </c>
      <c r="L479" s="44">
        <f>IFERROR(_xll.qlIndexFixing(Index6M,$H479,TRUE,_xll.ohTrigger(RecalcTrigger,Trigger6M)),NA())</f>
        <v>1.3725463892948075E-2</v>
      </c>
      <c r="M479" s="182">
        <f>IFERROR(_xll.qlIndexFixing(Index1Y,$H479,TRUE,_xll.ohTrigger(RecalcTrigger,Trigger1Y)),NA())</f>
        <v>1.5629067537249908E-2</v>
      </c>
      <c r="N479" s="181">
        <f>IFERROR(_xll.qlIndexFixing(ONIndex1M,I479,TRUE,_xll.ohTrigger(RecalcTrigger,Trigger1M)),NA())</f>
        <v>1.052775759364355E-2</v>
      </c>
      <c r="O479" s="44">
        <f>IFERROR(_xll.qlIndexFixing(ONIndex3M,I479,TRUE,_xll.ohTrigger(RecalcTrigger,Trigger3M)),NA())</f>
        <v>1.1648094293527089E-2</v>
      </c>
      <c r="P479" s="44">
        <f>IFERROR(_xll.qlIndexFixing(ONIndex6M,I479,TRUE,_xll.ohTrigger(RecalcTrigger,Trigger6M)),NA())</f>
        <v>1.2846900904199821E-2</v>
      </c>
      <c r="Q479" s="182">
        <f>IFERROR(_xll.qlIndexFixing(ONIndex1Y,I479,TRUE,_xll.ohTrigger(RecalcTrigger,Trigger1Y)),NA())</f>
        <v>1.3710045812503902E-2</v>
      </c>
    </row>
    <row r="480" spans="2:17" x14ac:dyDescent="0.2">
      <c r="B480" s="39" t="s">
        <v>17</v>
      </c>
      <c r="D480" s="42">
        <f>_xll.qlCalendarAdvance(Calendar,$D479,B480,"f",FALSE)</f>
        <v>42963</v>
      </c>
      <c r="E480" s="176">
        <f>_xll.qlInterestRateIndexValueDate(IndexON,D480)</f>
        <v>42963</v>
      </c>
      <c r="F480" s="192">
        <f>IFERROR(_xll.qlIndexFixing(IndexON,D480,TRUE,_xll.ohTrigger(RecalcTrigger,TriggerON)),NA())</f>
        <v>9.5820405606394932E-3</v>
      </c>
      <c r="H480" s="42">
        <f>_xll.qlCalendarAdvance(Calendar,$H479,B480,"f",FALSE)</f>
        <v>42963</v>
      </c>
      <c r="I480" s="176">
        <f>_xll.qlInterestRateIndexValueDate(Index1M,$H480)</f>
        <v>42963</v>
      </c>
      <c r="J480" s="181">
        <f>IFERROR(_xll.qlIndexFixing(Index1M,$H480,TRUE,_xll.ohTrigger(RecalcTrigger,Trigger1M)),NA())</f>
        <v>1.0719674485296076E-2</v>
      </c>
      <c r="K480" s="44">
        <f>IFERROR(_xll.qlIndexFixing(Index3M,H480,TRUE,_xll.ohTrigger(RecalcTrigger,Trigger3M)),NA())</f>
        <v>1.2119135455755175E-2</v>
      </c>
      <c r="L480" s="44">
        <f>IFERROR(_xll.qlIndexFixing(Index6M,$H480,TRUE,_xll.ohTrigger(RecalcTrigger,Trigger6M)),NA())</f>
        <v>1.3734396379573847E-2</v>
      </c>
      <c r="M480" s="182">
        <f>IFERROR(_xll.qlIndexFixing(Index1Y,$H480,TRUE,_xll.ohTrigger(RecalcTrigger,Trigger1Y)),NA())</f>
        <v>1.5639567465345339E-2</v>
      </c>
      <c r="N480" s="181">
        <f>IFERROR(_xll.qlIndexFixing(ONIndex1M,I480,TRUE,_xll.ohTrigger(RecalcTrigger,Trigger1M)),NA())</f>
        <v>1.0538748227102435E-2</v>
      </c>
      <c r="O480" s="44">
        <f>IFERROR(_xll.qlIndexFixing(ONIndex3M,I480,TRUE,_xll.ohTrigger(RecalcTrigger,Trigger3M)),NA())</f>
        <v>1.1658876456500655E-2</v>
      </c>
      <c r="P480" s="44">
        <f>IFERROR(_xll.qlIndexFixing(ONIndex6M,I480,TRUE,_xll.ohTrigger(RecalcTrigger,Trigger6M)),NA())</f>
        <v>1.2857978234080969E-2</v>
      </c>
      <c r="Q480" s="182">
        <f>IFERROR(_xll.qlIndexFixing(ONIndex1Y,I480,TRUE,_xll.ohTrigger(RecalcTrigger,Trigger1Y)),NA())</f>
        <v>1.370052341622352E-2</v>
      </c>
    </row>
    <row r="481" spans="2:17" x14ac:dyDescent="0.2">
      <c r="B481" s="39" t="s">
        <v>17</v>
      </c>
      <c r="D481" s="42">
        <f>_xll.qlCalendarAdvance(Calendar,$D480,B481,"f",FALSE)</f>
        <v>42964</v>
      </c>
      <c r="E481" s="176">
        <f>_xll.qlInterestRateIndexValueDate(IndexON,D481)</f>
        <v>42964</v>
      </c>
      <c r="F481" s="192">
        <f>IFERROR(_xll.qlIndexFixing(IndexON,D481,TRUE,_xll.ohTrigger(RecalcTrigger,TriggerON)),NA())</f>
        <v>9.5906029085313094E-3</v>
      </c>
      <c r="H481" s="42">
        <f>_xll.qlCalendarAdvance(Calendar,$H480,B481,"f",FALSE)</f>
        <v>42964</v>
      </c>
      <c r="I481" s="176">
        <f>_xll.qlInterestRateIndexValueDate(Index1M,$H481)</f>
        <v>42964</v>
      </c>
      <c r="J481" s="181">
        <f>IFERROR(_xll.qlIndexFixing(Index1M,$H481,TRUE,_xll.ohTrigger(RecalcTrigger,Trigger1M)),NA())</f>
        <v>1.0725018764364581E-2</v>
      </c>
      <c r="K481" s="44">
        <f>IFERROR(_xll.qlIndexFixing(Index3M,H481,TRUE,_xll.ohTrigger(RecalcTrigger,Trigger3M)),NA())</f>
        <v>1.2128397234074806E-2</v>
      </c>
      <c r="L481" s="44">
        <f>IFERROR(_xll.qlIndexFixing(Index6M,$H481,TRUE,_xll.ohTrigger(RecalcTrigger,Trigger6M)),NA())</f>
        <v>1.375254746408739E-2</v>
      </c>
      <c r="M481" s="182">
        <f>IFERROR(_xll.qlIndexFixing(Index1Y,$H481,TRUE,_xll.ohTrigger(RecalcTrigger,Trigger1Y)),NA())</f>
        <v>1.5650119301137355E-2</v>
      </c>
      <c r="N481" s="181">
        <f>IFERROR(_xll.qlIndexFixing(ONIndex1M,I481,TRUE,_xll.ohTrigger(RecalcTrigger,Trigger1M)),NA())</f>
        <v>1.0549739093083099E-2</v>
      </c>
      <c r="O481" s="44">
        <f>IFERROR(_xll.qlIndexFixing(ONIndex3M,I481,TRUE,_xll.ohTrigger(RecalcTrigger,Trigger3M)),NA())</f>
        <v>1.1669622389598455E-2</v>
      </c>
      <c r="P481" s="44">
        <f>IFERROR(_xll.qlIndexFixing(ONIndex6M,I481,TRUE,_xll.ohTrigger(RecalcTrigger,Trigger6M)),NA())</f>
        <v>1.2868995537439476E-2</v>
      </c>
      <c r="Q481" s="182">
        <f>IFERROR(_xll.qlIndexFixing(ONIndex1Y,I481,TRUE,_xll.ohTrigger(RecalcTrigger,Trigger1Y)),NA())</f>
        <v>1.369153287773206E-2</v>
      </c>
    </row>
    <row r="482" spans="2:17" x14ac:dyDescent="0.2">
      <c r="B482" s="39" t="s">
        <v>17</v>
      </c>
      <c r="D482" s="42">
        <f>_xll.qlCalendarAdvance(Calendar,$D481,B482,"f",FALSE)</f>
        <v>42965</v>
      </c>
      <c r="E482" s="176">
        <f>_xll.qlInterestRateIndexValueDate(IndexON,D482)</f>
        <v>42965</v>
      </c>
      <c r="F482" s="192">
        <f>IFERROR(_xll.qlIndexFixing(IndexON,D482,TRUE,_xll.ohTrigger(RecalcTrigger,TriggerON)),NA())</f>
        <v>9.6078927483500571E-3</v>
      </c>
      <c r="H482" s="42">
        <f>_xll.qlCalendarAdvance(Calendar,$H481,B482,"f",FALSE)</f>
        <v>42965</v>
      </c>
      <c r="I482" s="176">
        <f>_xll.qlInterestRateIndexValueDate(Index1M,$H482)</f>
        <v>42965</v>
      </c>
      <c r="J482" s="181">
        <f>IFERROR(_xll.qlIndexFixing(Index1M,$H482,TRUE,_xll.ohTrigger(RecalcTrigger,Trigger1M)),NA())</f>
        <v>1.0730362803396587E-2</v>
      </c>
      <c r="K482" s="44">
        <f>IFERROR(_xll.qlIndexFixing(Index3M,H482,TRUE,_xll.ohTrigger(RecalcTrigger,Trigger3M)),NA())</f>
        <v>1.2146753182295097E-2</v>
      </c>
      <c r="L482" s="44">
        <f>IFERROR(_xll.qlIndexFixing(Index6M,$H482,TRUE,_xll.ohTrigger(RecalcTrigger,Trigger6M)),NA())</f>
        <v>1.3756838388415285E-2</v>
      </c>
      <c r="M482" s="182">
        <f>IFERROR(_xll.qlIndexFixing(Index1Y,$H482,TRUE,_xll.ohTrigger(RecalcTrigger,Trigger1Y)),NA())</f>
        <v>1.5672326189412968E-2</v>
      </c>
      <c r="N482" s="181">
        <f>IFERROR(_xll.qlIndexFixing(ONIndex1M,I482,TRUE,_xll.ohTrigger(RecalcTrigger,Trigger1M)),NA())</f>
        <v>1.0572027797396412E-2</v>
      </c>
      <c r="O482" s="44">
        <f>IFERROR(_xll.qlIndexFixing(ONIndex3M,I482,TRUE,_xll.ohTrigger(RecalcTrigger,Trigger3M)),NA())</f>
        <v>1.1691367957047024E-2</v>
      </c>
      <c r="P482" s="44">
        <f>IFERROR(_xll.qlIndexFixing(ONIndex6M,I482,TRUE,_xll.ohTrigger(RecalcTrigger,Trigger6M)),NA())</f>
        <v>1.2891285330825694E-2</v>
      </c>
      <c r="Q482" s="182">
        <f>IFERROR(_xll.qlIndexFixing(ONIndex1Y,I482,TRUE,_xll.ohTrigger(RecalcTrigger,Trigger1Y)),NA())</f>
        <v>1.3675837035064994E-2</v>
      </c>
    </row>
    <row r="483" spans="2:17" x14ac:dyDescent="0.2">
      <c r="B483" s="39" t="s">
        <v>17</v>
      </c>
      <c r="D483" s="42">
        <f>_xll.qlCalendarAdvance(Calendar,$D482,B483,"f",FALSE)</f>
        <v>42968</v>
      </c>
      <c r="E483" s="176">
        <f>_xll.qlInterestRateIndexValueDate(IndexON,D483)</f>
        <v>42968</v>
      </c>
      <c r="F483" s="192">
        <f>IFERROR(_xll.qlIndexFixing(IndexON,D483,TRUE,_xll.ohTrigger(RecalcTrigger,TriggerON)),NA())</f>
        <v>9.6245890399770939E-3</v>
      </c>
      <c r="H483" s="42">
        <f>_xll.qlCalendarAdvance(Calendar,$H482,B483,"f",FALSE)</f>
        <v>42968</v>
      </c>
      <c r="I483" s="176">
        <f>_xll.qlInterestRateIndexValueDate(Index1M,$H483)</f>
        <v>42968</v>
      </c>
      <c r="J483" s="181">
        <f>IFERROR(_xll.qlIndexFixing(Index1M,$H483,TRUE,_xll.ohTrigger(RecalcTrigger,Trigger1M)),NA())</f>
        <v>1.0763377081401565E-2</v>
      </c>
      <c r="K483" s="44">
        <f>IFERROR(_xll.qlIndexFixing(Index3M,H483,TRUE,_xll.ohTrigger(RecalcTrigger,Trigger3M)),NA())</f>
        <v>1.216513087553538E-2</v>
      </c>
      <c r="L483" s="44">
        <f>IFERROR(_xll.qlIndexFixing(Index6M,$H483,TRUE,_xll.ohTrigger(RecalcTrigger,Trigger6M)),NA())</f>
        <v>1.3778873800493842E-2</v>
      </c>
      <c r="M483" s="182">
        <f>IFERROR(_xll.qlIndexFixing(Index1Y,$H483,TRUE,_xll.ohTrigger(RecalcTrigger,Trigger1Y)),NA())</f>
        <v>1.5692815324899412E-2</v>
      </c>
      <c r="N483" s="181">
        <f>IFERROR(_xll.qlIndexFixing(ONIndex1M,I483,TRUE,_xll.ohTrigger(RecalcTrigger,Trigger1M)),NA())</f>
        <v>1.0593704879792165E-2</v>
      </c>
      <c r="O483" s="44">
        <f>IFERROR(_xll.qlIndexFixing(ONIndex3M,I483,TRUE,_xll.ohTrigger(RecalcTrigger,Trigger3M)),NA())</f>
        <v>1.1712243822259438E-2</v>
      </c>
      <c r="P483" s="44">
        <f>IFERROR(_xll.qlIndexFixing(ONIndex6M,I483,TRUE,_xll.ohTrigger(RecalcTrigger,Trigger6M)),NA())</f>
        <v>1.291246448564709E-2</v>
      </c>
      <c r="Q483" s="182">
        <f>IFERROR(_xll.qlIndexFixing(ONIndex1Y,I483,TRUE,_xll.ohTrigger(RecalcTrigger,Trigger1Y)),NA())</f>
        <v>1.3660889301736479E-2</v>
      </c>
    </row>
    <row r="484" spans="2:17" x14ac:dyDescent="0.2">
      <c r="B484" s="39" t="s">
        <v>17</v>
      </c>
      <c r="D484" s="42">
        <f>_xll.qlCalendarAdvance(Calendar,$D483,B484,"f",FALSE)</f>
        <v>42969</v>
      </c>
      <c r="E484" s="176">
        <f>_xll.qlInterestRateIndexValueDate(IndexON,D484)</f>
        <v>42969</v>
      </c>
      <c r="F484" s="192">
        <f>IFERROR(_xll.qlIndexFixing(IndexON,D484,TRUE,_xll.ohTrigger(RecalcTrigger,TriggerON)),NA())</f>
        <v>9.6330197576055543E-3</v>
      </c>
      <c r="H484" s="42">
        <f>_xll.qlCalendarAdvance(Calendar,$H483,B484,"f",FALSE)</f>
        <v>42969</v>
      </c>
      <c r="I484" s="176">
        <f>_xll.qlInterestRateIndexValueDate(Index1M,$H484)</f>
        <v>42969</v>
      </c>
      <c r="J484" s="181">
        <f>IFERROR(_xll.qlIndexFixing(Index1M,$H484,TRUE,_xll.ohTrigger(RecalcTrigger,Trigger1M)),NA())</f>
        <v>1.0774382325661729E-2</v>
      </c>
      <c r="K484" s="44">
        <f>IFERROR(_xll.qlIndexFixing(Index3M,H484,TRUE,_xll.ohTrigger(RecalcTrigger,Trigger3M)),NA())</f>
        <v>1.2174236345436977E-2</v>
      </c>
      <c r="L484" s="44">
        <f>IFERROR(_xll.qlIndexFixing(Index6M,$H484,TRUE,_xll.ohTrigger(RecalcTrigger,Trigger6M)),NA())</f>
        <v>1.3787734661795482E-2</v>
      </c>
      <c r="M484" s="182">
        <f>IFERROR(_xll.qlIndexFixing(Index1Y,$H484,TRUE,_xll.ohTrigger(RecalcTrigger,Trigger1Y)),NA())</f>
        <v>1.5703603901397578E-2</v>
      </c>
      <c r="N484" s="181">
        <f>IFERROR(_xll.qlIndexFixing(ONIndex1M,I484,TRUE,_xll.ohTrigger(RecalcTrigger,Trigger1M)),NA())</f>
        <v>1.060469690724708E-2</v>
      </c>
      <c r="O484" s="44">
        <f>IFERROR(_xll.qlIndexFixing(ONIndex3M,I484,TRUE,_xll.ohTrigger(RecalcTrigger,Trigger3M)),NA())</f>
        <v>1.1722808605411084E-2</v>
      </c>
      <c r="P484" s="44">
        <f>IFERROR(_xll.qlIndexFixing(ONIndex6M,I484,TRUE,_xll.ohTrigger(RecalcTrigger,Trigger6M)),NA())</f>
        <v>1.2923181656311344E-2</v>
      </c>
      <c r="Q484" s="182">
        <f>IFERROR(_xll.qlIndexFixing(ONIndex1Y,I484,TRUE,_xll.ohTrigger(RecalcTrigger,Trigger1Y)),NA())</f>
        <v>1.3654558052027532E-2</v>
      </c>
    </row>
    <row r="485" spans="2:17" x14ac:dyDescent="0.2">
      <c r="B485" s="39" t="s">
        <v>17</v>
      </c>
      <c r="D485" s="42">
        <f>_xll.qlCalendarAdvance(Calendar,$D484,B485,"f",FALSE)</f>
        <v>42970</v>
      </c>
      <c r="E485" s="176">
        <f>_xll.qlInterestRateIndexValueDate(IndexON,D485)</f>
        <v>42970</v>
      </c>
      <c r="F485" s="192">
        <f>IFERROR(_xll.qlIndexFixing(IndexON,D485,TRUE,_xll.ohTrigger(RecalcTrigger,TriggerON)),NA())</f>
        <v>9.6414241492948083E-3</v>
      </c>
      <c r="H485" s="42">
        <f>_xll.qlCalendarAdvance(Calendar,$H484,B485,"f",FALSE)</f>
        <v>42970</v>
      </c>
      <c r="I485" s="176">
        <f>_xll.qlInterestRateIndexValueDate(Index1M,$H485)</f>
        <v>42970</v>
      </c>
      <c r="J485" s="181">
        <f>IFERROR(_xll.qlIndexFixing(Index1M,$H485,TRUE,_xll.ohTrigger(RecalcTrigger,Trigger1M)),NA())</f>
        <v>1.0796714036956888E-2</v>
      </c>
      <c r="K485" s="44">
        <f>IFERROR(_xll.qlIndexFixing(Index3M,H485,TRUE,_xll.ohTrigger(RecalcTrigger,Trigger3M)),NA())</f>
        <v>1.218331081015623E-2</v>
      </c>
      <c r="L485" s="44">
        <f>IFERROR(_xll.qlIndexFixing(Index6M,$H485,TRUE,_xll.ohTrigger(RecalcTrigger,Trigger6M)),NA())</f>
        <v>1.3796584775352056E-2</v>
      </c>
      <c r="M485" s="182">
        <f>IFERROR(_xll.qlIndexFixing(Index1Y,$H485,TRUE,_xll.ohTrigger(RecalcTrigger,Trigger1Y)),NA())</f>
        <v>1.5714435266079851E-2</v>
      </c>
      <c r="N485" s="181">
        <f>IFERROR(_xll.qlIndexFixing(ONIndex1M,I485,TRUE,_xll.ohTrigger(RecalcTrigger,Trigger1M)),NA())</f>
        <v>1.0615689166980635E-2</v>
      </c>
      <c r="O485" s="44">
        <f>IFERROR(_xll.qlIndexFixing(ONIndex3M,I485,TRUE,_xll.ohTrigger(RecalcTrigger,Trigger3M)),NA())</f>
        <v>1.1733337158686963E-2</v>
      </c>
      <c r="P485" s="44">
        <f>IFERROR(_xll.qlIndexFixing(ONIndex6M,I485,TRUE,_xll.ohTrigger(RecalcTrigger,Trigger6M)),NA())</f>
        <v>1.2933838800534003E-2</v>
      </c>
      <c r="Q485" s="182">
        <f>IFERROR(_xll.qlIndexFixing(ONIndex1Y,I485,TRUE,_xll.ohTrigger(RecalcTrigger,Trigger1Y)),NA())</f>
        <v>1.3648758659864368E-2</v>
      </c>
    </row>
    <row r="486" spans="2:17" x14ac:dyDescent="0.2">
      <c r="B486" s="39" t="s">
        <v>17</v>
      </c>
      <c r="D486" s="42">
        <f>_xll.qlCalendarAdvance(Calendar,$D485,B486,"f",FALSE)</f>
        <v>42971</v>
      </c>
      <c r="E486" s="176">
        <f>_xll.qlInterestRateIndexValueDate(IndexON,D486)</f>
        <v>42971</v>
      </c>
      <c r="F486" s="192">
        <f>IFERROR(_xll.qlIndexFixing(IndexON,D486,TRUE,_xll.ohTrigger(RecalcTrigger,TriggerON)),NA())</f>
        <v>9.6498022148827634E-3</v>
      </c>
      <c r="H486" s="42">
        <f>_xll.qlCalendarAdvance(Calendar,$H485,B486,"f",FALSE)</f>
        <v>42971</v>
      </c>
      <c r="I486" s="176">
        <f>_xll.qlInterestRateIndexValueDate(Index1M,$H486)</f>
        <v>42971</v>
      </c>
      <c r="J486" s="181">
        <f>IFERROR(_xll.qlIndexFixing(Index1M,$H486,TRUE,_xll.ohTrigger(RecalcTrigger,Trigger1M)),NA())</f>
        <v>1.0802056896257184E-2</v>
      </c>
      <c r="K486" s="44">
        <f>IFERROR(_xll.qlIndexFixing(Index3M,H486,TRUE,_xll.ohTrigger(RecalcTrigger,Trigger3M)),NA())</f>
        <v>1.2192354355195199E-2</v>
      </c>
      <c r="L486" s="44">
        <f>IFERROR(_xll.qlIndexFixing(Index6M,$H486,TRUE,_xll.ohTrigger(RecalcTrigger,Trigger6M)),NA())</f>
        <v>1.3814655746964898E-2</v>
      </c>
      <c r="M486" s="182">
        <f>IFERROR(_xll.qlIndexFixing(Index1Y,$H486,TRUE,_xll.ohTrigger(RecalcTrigger,Trigger1Y)),NA())</f>
        <v>1.5725307898823759E-2</v>
      </c>
      <c r="N486" s="181">
        <f>IFERROR(_xll.qlIndexFixing(ONIndex1M,I486,TRUE,_xll.ohTrigger(RecalcTrigger,Trigger1M)),NA())</f>
        <v>1.0626681658992831E-2</v>
      </c>
      <c r="O486" s="44">
        <f>IFERROR(_xll.qlIndexFixing(ONIndex3M,I486,TRUE,_xll.ohTrigger(RecalcTrigger,Trigger3M)),NA())</f>
        <v>1.1743829481924983E-2</v>
      </c>
      <c r="P486" s="44">
        <f>IFERROR(_xll.qlIndexFixing(ONIndex6M,I486,TRUE,_xll.ohTrigger(RecalcTrigger,Trigger6M)),NA())</f>
        <v>1.2944435918071928E-2</v>
      </c>
      <c r="Q486" s="182">
        <f>IFERROR(_xll.qlIndexFixing(ONIndex1Y,I486,TRUE,_xll.ohTrigger(RecalcTrigger,Trigger1Y)),NA())</f>
        <v>1.364349112540908E-2</v>
      </c>
    </row>
    <row r="487" spans="2:17" x14ac:dyDescent="0.2">
      <c r="B487" s="39" t="s">
        <v>17</v>
      </c>
      <c r="D487" s="42">
        <f>_xll.qlCalendarAdvance(Calendar,$D486,B487,"f",FALSE)</f>
        <v>42972</v>
      </c>
      <c r="E487" s="176">
        <f>_xll.qlInterestRateIndexValueDate(IndexON,D487)</f>
        <v>42972</v>
      </c>
      <c r="F487" s="192">
        <f>IFERROR(_xll.qlIndexFixing(IndexON,D487,TRUE,_xll.ohTrigger(RecalcTrigger,TriggerON)),NA())</f>
        <v>9.6710000873156954E-3</v>
      </c>
      <c r="H487" s="42">
        <f>_xll.qlCalendarAdvance(Calendar,$H486,B487,"f",FALSE)</f>
        <v>42972</v>
      </c>
      <c r="I487" s="176">
        <f>_xll.qlInterestRateIndexValueDate(Index1M,$H487)</f>
        <v>42972</v>
      </c>
      <c r="J487" s="181">
        <f>IFERROR(_xll.qlIndexFixing(Index1M,$H487,TRUE,_xll.ohTrigger(RecalcTrigger,Trigger1M)),NA())</f>
        <v>1.0807399513222959E-2</v>
      </c>
      <c r="K487" s="44">
        <f>IFERROR(_xll.qlIndexFixing(Index3M,H487,TRUE,_xll.ohTrigger(RecalcTrigger,Trigger3M)),NA())</f>
        <v>1.2210291894448676E-2</v>
      </c>
      <c r="L487" s="44">
        <f>IFERROR(_xll.qlIndexFixing(Index6M,$H487,TRUE,_xll.ohTrigger(RecalcTrigger,Trigger6M)),NA())</f>
        <v>1.3818869562667216E-2</v>
      </c>
      <c r="M487" s="182">
        <f>IFERROR(_xll.qlIndexFixing(Index1Y,$H487,TRUE,_xll.ohTrigger(RecalcTrigger,Trigger1Y)),NA())</f>
        <v>1.5753537288045568E-2</v>
      </c>
      <c r="N487" s="181">
        <f>IFERROR(_xll.qlIndexFixing(ONIndex1M,I487,TRUE,_xll.ohTrigger(RecalcTrigger,Trigger1M)),NA())</f>
        <v>1.0654630544096322E-2</v>
      </c>
      <c r="O487" s="44">
        <f>IFERROR(_xll.qlIndexFixing(ONIndex3M,I487,TRUE,_xll.ohTrigger(RecalcTrigger,Trigger3M)),NA())</f>
        <v>1.1770448453705395E-2</v>
      </c>
      <c r="P487" s="44">
        <f>IFERROR(_xll.qlIndexFixing(ONIndex6M,I487,TRUE,_xll.ohTrigger(RecalcTrigger,Trigger6M)),NA())</f>
        <v>1.2971319981376628E-2</v>
      </c>
      <c r="Q487" s="182">
        <f>IFERROR(_xll.qlIndexFixing(ONIndex1Y,I487,TRUE,_xll.ohTrigger(RecalcTrigger,Trigger1Y)),NA())</f>
        <v>1.3633745396903207E-2</v>
      </c>
    </row>
    <row r="488" spans="2:17" x14ac:dyDescent="0.2">
      <c r="B488" s="39" t="s">
        <v>17</v>
      </c>
      <c r="D488" s="42">
        <f>_xll.qlCalendarAdvance(Calendar,$D487,B488,"f",FALSE)</f>
        <v>42976</v>
      </c>
      <c r="E488" s="176">
        <f>_xll.qlInterestRateIndexValueDate(IndexON,D488)</f>
        <v>42976</v>
      </c>
      <c r="F488" s="192">
        <f>IFERROR(_xll.qlIndexFixing(IndexON,D488,TRUE,_xll.ohTrigger(RecalcTrigger,TriggerON)),NA())</f>
        <v>9.6912976518703786E-3</v>
      </c>
      <c r="H488" s="42">
        <f>_xll.qlCalendarAdvance(Calendar,$H487,B488,"f",FALSE)</f>
        <v>42976</v>
      </c>
      <c r="I488" s="176">
        <f>_xll.qlInterestRateIndexValueDate(Index1M,$H488)</f>
        <v>42976</v>
      </c>
      <c r="J488" s="181">
        <f>IFERROR(_xll.qlIndexFixing(Index1M,$H488,TRUE,_xll.ohTrigger(RecalcTrigger,Trigger1M)),NA())</f>
        <v>1.0851425824486676E-2</v>
      </c>
      <c r="K488" s="44">
        <f>IFERROR(_xll.qlIndexFixing(Index3M,H488,TRUE,_xll.ohTrigger(RecalcTrigger,Trigger3M)),NA())</f>
        <v>1.2237111277919273E-2</v>
      </c>
      <c r="L488" s="44">
        <f>IFERROR(_xll.qlIndexFixing(Index6M,$H488,TRUE,_xll.ohTrigger(RecalcTrigger,Trigger6M)),NA())</f>
        <v>1.3844862634413611E-2</v>
      </c>
      <c r="M488" s="182">
        <f>IFERROR(_xll.qlIndexFixing(Index1Y,$H488,TRUE,_xll.ohTrigger(RecalcTrigger,Trigger1Y)),NA())</f>
        <v>1.5780236874942899E-2</v>
      </c>
      <c r="N488" s="181">
        <f>IFERROR(_xll.qlIndexFixing(ONIndex1M,I488,TRUE,_xll.ohTrigger(RecalcTrigger,Trigger1M)),NA())</f>
        <v>1.0681647604124933E-2</v>
      </c>
      <c r="O488" s="44">
        <f>IFERROR(_xll.qlIndexFixing(ONIndex3M,I488,TRUE,_xll.ohTrigger(RecalcTrigger,Trigger3M)),NA())</f>
        <v>1.1795747648195576E-2</v>
      </c>
      <c r="P488" s="44">
        <f>IFERROR(_xll.qlIndexFixing(ONIndex6M,I488,TRUE,_xll.ohTrigger(RecalcTrigger,Trigger6M)),NA())</f>
        <v>1.2996521107921932E-2</v>
      </c>
      <c r="Q488" s="182">
        <f>IFERROR(_xll.qlIndexFixing(ONIndex1Y,I488,TRUE,_xll.ohTrigger(RecalcTrigger,Trigger1Y)),NA())</f>
        <v>1.3625131316643557E-2</v>
      </c>
    </row>
    <row r="489" spans="2:17" x14ac:dyDescent="0.2">
      <c r="B489" s="39" t="s">
        <v>17</v>
      </c>
      <c r="D489" s="42">
        <f>_xll.qlCalendarAdvance(Calendar,$D488,B489,"f",FALSE)</f>
        <v>42977</v>
      </c>
      <c r="E489" s="176">
        <f>_xll.qlInterestRateIndexValueDate(IndexON,D489)</f>
        <v>42977</v>
      </c>
      <c r="F489" s="192">
        <f>IFERROR(_xll.qlIndexFixing(IndexON,D489,TRUE,_xll.ohTrigger(RecalcTrigger,TriggerON)),NA())</f>
        <v>9.6995177610936789E-3</v>
      </c>
      <c r="H489" s="42">
        <f>_xll.qlCalendarAdvance(Calendar,$H488,B489,"f",FALSE)</f>
        <v>42977</v>
      </c>
      <c r="I489" s="176">
        <f>_xll.qlInterestRateIndexValueDate(Index1M,$H489)</f>
        <v>42977</v>
      </c>
      <c r="J489" s="181">
        <f>IFERROR(_xll.qlIndexFixing(Index1M,$H489,TRUE,_xll.ohTrigger(RecalcTrigger,Trigger1M)),NA())</f>
        <v>1.085676737750263E-2</v>
      </c>
      <c r="K489" s="44">
        <f>IFERROR(_xll.qlIndexFixing(Index3M,H489,TRUE,_xll.ohTrigger(RecalcTrigger,Trigger3M)),NA())</f>
        <v>1.2245971100536183E-2</v>
      </c>
      <c r="L489" s="44">
        <f>IFERROR(_xll.qlIndexFixing(Index6M,$H489,TRUE,_xll.ohTrigger(RecalcTrigger,Trigger6M)),NA())</f>
        <v>1.3849030730440894E-2</v>
      </c>
      <c r="M489" s="182">
        <f>IFERROR(_xll.qlIndexFixing(Index1Y,$H489,TRUE,_xll.ohTrigger(RecalcTrigger,Trigger1Y)),NA())</f>
        <v>1.579132519008053E-2</v>
      </c>
      <c r="N489" s="181">
        <f>IFERROR(_xll.qlIndexFixing(ONIndex1M,I489,TRUE,_xll.ohTrigger(RecalcTrigger,Trigger1M)),NA())</f>
        <v>1.0692641490052113E-2</v>
      </c>
      <c r="O489" s="44">
        <f>IFERROR(_xll.qlIndexFixing(ONIndex3M,I489,TRUE,_xll.ohTrigger(RecalcTrigger,Trigger3M)),NA())</f>
        <v>1.1806022591449583E-2</v>
      </c>
      <c r="P489" s="44">
        <f>IFERROR(_xll.qlIndexFixing(ONIndex6M,I489,TRUE,_xll.ohTrigger(RecalcTrigger,Trigger6M)),NA())</f>
        <v>1.300675806608087E-2</v>
      </c>
      <c r="Q489" s="182">
        <f>IFERROR(_xll.qlIndexFixing(ONIndex1Y,I489,TRUE,_xll.ohTrigger(RecalcTrigger,Trigger1Y)),NA())</f>
        <v>1.3623054927462963E-2</v>
      </c>
    </row>
    <row r="490" spans="2:17" x14ac:dyDescent="0.2">
      <c r="B490" s="39" t="s">
        <v>17</v>
      </c>
      <c r="D490" s="42">
        <f>_xll.qlCalendarAdvance(Calendar,$D489,B490,"f",FALSE)</f>
        <v>42978</v>
      </c>
      <c r="E490" s="176">
        <f>_xll.qlInterestRateIndexValueDate(IndexON,D490)</f>
        <v>42978</v>
      </c>
      <c r="F490" s="192">
        <f>IFERROR(_xll.qlIndexFixing(IndexON,D490,TRUE,_xll.ohTrigger(RecalcTrigger,TriggerON)),NA())</f>
        <v>9.7077115442156803E-3</v>
      </c>
      <c r="H490" s="42">
        <f>_xll.qlCalendarAdvance(Calendar,$H489,B490,"f",FALSE)</f>
        <v>42978</v>
      </c>
      <c r="I490" s="176">
        <f>_xll.qlInterestRateIndexValueDate(Index1M,$H490)</f>
        <v>42978</v>
      </c>
      <c r="J490" s="181">
        <f>IFERROR(_xll.qlIndexFixing(Index1M,$H490,TRUE,_xll.ohTrigger(RecalcTrigger,Trigger1M)),NA())</f>
        <v>1.0862108686387999E-2</v>
      </c>
      <c r="K490" s="44">
        <f>IFERROR(_xll.qlIndexFixing(Index3M,H490,TRUE,_xll.ohTrigger(RecalcTrigger,Trigger3M)),NA())</f>
        <v>1.2250409456767745E-2</v>
      </c>
      <c r="L490" s="44">
        <f>IFERROR(_xll.qlIndexFixing(Index6M,$H490,TRUE,_xll.ohTrigger(RecalcTrigger,Trigger6M)),NA())</f>
        <v>1.3853190512774272E-2</v>
      </c>
      <c r="M490" s="182">
        <f>IFERROR(_xll.qlIndexFixing(Index1Y,$H490,TRUE,_xll.ohTrigger(RecalcTrigger,Trigger1Y)),NA())</f>
        <v>1.5802444130709636E-2</v>
      </c>
      <c r="N490" s="181">
        <f>IFERROR(_xll.qlIndexFixing(ONIndex1M,I490,TRUE,_xll.ohTrigger(RecalcTrigger,Trigger1M)),NA())</f>
        <v>1.0703635608338979E-2</v>
      </c>
      <c r="O490" s="44">
        <f>IFERROR(_xll.qlIndexFixing(ONIndex3M,I490,TRUE,_xll.ohTrigger(RecalcTrigger,Trigger3M)),NA())</f>
        <v>1.1816261304746778E-2</v>
      </c>
      <c r="P490" s="44">
        <f>IFERROR(_xll.qlIndexFixing(ONIndex6M,I490,TRUE,_xll.ohTrigger(RecalcTrigger,Trigger6M)),NA())</f>
        <v>1.3016934997717167E-2</v>
      </c>
      <c r="Q490" s="182">
        <f>IFERROR(_xll.qlIndexFixing(ONIndex1Y,I490,TRUE,_xll.ohTrigger(RecalcTrigger,Trigger1Y)),NA())</f>
        <v>1.3621510395828151E-2</v>
      </c>
    </row>
    <row r="491" spans="2:17" x14ac:dyDescent="0.2">
      <c r="B491" s="39" t="s">
        <v>17</v>
      </c>
      <c r="D491" s="42">
        <f>_xll.qlCalendarAdvance(Calendar,$D490,B491,"f",FALSE)</f>
        <v>42979</v>
      </c>
      <c r="E491" s="176">
        <f>_xll.qlInterestRateIndexValueDate(IndexON,D491)</f>
        <v>42979</v>
      </c>
      <c r="F491" s="192">
        <f>IFERROR(_xll.qlIndexFixing(IndexON,D491,TRUE,_xll.ohTrigger(RecalcTrigger,TriggerON)),NA())</f>
        <v>9.7242704177402679E-3</v>
      </c>
      <c r="H491" s="42">
        <f>_xll.qlCalendarAdvance(Calendar,$H490,B491,"f",FALSE)</f>
        <v>42979</v>
      </c>
      <c r="I491" s="176">
        <f>_xll.qlInterestRateIndexValueDate(Index1M,$H491)</f>
        <v>42979</v>
      </c>
      <c r="J491" s="181">
        <f>IFERROR(_xll.qlIndexFixing(Index1M,$H491,TRUE,_xll.ohTrigger(RecalcTrigger,Trigger1M)),NA())</f>
        <v>1.0884446881801279E-2</v>
      </c>
      <c r="K491" s="44">
        <f>IFERROR(_xll.qlIndexFixing(Index3M,H491,TRUE,_xll.ohTrigger(RecalcTrigger,Trigger3M)),NA())</f>
        <v>1.2259222843469473E-2</v>
      </c>
      <c r="L491" s="44">
        <f>IFERROR(_xll.qlIndexFixing(Index6M,$H491,TRUE,_xll.ohTrigger(RecalcTrigger,Trigger6M)),NA())</f>
        <v>1.386195722739492E-2</v>
      </c>
      <c r="M491" s="182">
        <f>IFERROR(_xll.qlIndexFixing(Index1Y,$H491,TRUE,_xll.ohTrigger(RecalcTrigger,Trigger1Y)),NA())</f>
        <v>1.5825071602272797E-2</v>
      </c>
      <c r="N491" s="181">
        <f>IFERROR(_xll.qlIndexFixing(ONIndex1M,I491,TRUE,_xll.ohTrigger(RecalcTrigger,Trigger1M)),NA())</f>
        <v>1.0725939797597841E-2</v>
      </c>
      <c r="O491" s="44">
        <f>IFERROR(_xll.qlIndexFixing(ONIndex3M,I491,TRUE,_xll.ohTrigger(RecalcTrigger,Trigger3M)),NA())</f>
        <v>1.1837001819293333E-2</v>
      </c>
      <c r="P491" s="44">
        <f>IFERROR(_xll.qlIndexFixing(ONIndex6M,I491,TRUE,_xll.ohTrigger(RecalcTrigger,Trigger6M)),NA())</f>
        <v>1.3037554437305884E-2</v>
      </c>
      <c r="Q491" s="182">
        <f>IFERROR(_xll.qlIndexFixing(ONIndex1Y,I491,TRUE,_xll.ohTrigger(RecalcTrigger,Trigger1Y)),NA())</f>
        <v>1.3620702442942447E-2</v>
      </c>
    </row>
    <row r="492" spans="2:17" x14ac:dyDescent="0.2">
      <c r="B492" s="39" t="s">
        <v>17</v>
      </c>
      <c r="D492" s="42">
        <f>_xll.qlCalendarAdvance(Calendar,$D491,B492,"f",FALSE)</f>
        <v>42982</v>
      </c>
      <c r="E492" s="176">
        <f>_xll.qlInterestRateIndexValueDate(IndexON,D492)</f>
        <v>42982</v>
      </c>
      <c r="F492" s="192">
        <f>IFERROR(_xll.qlIndexFixing(IndexON,D492,TRUE,_xll.ohTrigger(RecalcTrigger,TriggerON)),NA())</f>
        <v>9.7402234159338352E-3</v>
      </c>
      <c r="H492" s="42">
        <f>_xll.qlCalendarAdvance(Calendar,$H491,B492,"f",FALSE)</f>
        <v>42982</v>
      </c>
      <c r="I492" s="176">
        <f>_xll.qlInterestRateIndexValueDate(Index1M,$H492)</f>
        <v>42982</v>
      </c>
      <c r="J492" s="181">
        <f>IFERROR(_xll.qlIndexFixing(Index1M,$H492,TRUE,_xll.ohTrigger(RecalcTrigger,Trigger1M)),NA())</f>
        <v>1.0911798841744869E-2</v>
      </c>
      <c r="K492" s="44">
        <f>IFERROR(_xll.qlIndexFixing(Index3M,H492,TRUE,_xll.ohTrigger(RecalcTrigger,Trigger3M)),NA())</f>
        <v>1.2285482341263487E-2</v>
      </c>
      <c r="L492" s="44">
        <f>IFERROR(_xll.qlIndexFixing(Index6M,$H492,TRUE,_xll.ohTrigger(RecalcTrigger,Trigger6M)),NA())</f>
        <v>1.3892831997837835E-2</v>
      </c>
      <c r="M492" s="182">
        <f>IFERROR(_xll.qlIndexFixing(Index1Y,$H492,TRUE,_xll.ohTrigger(RecalcTrigger,Trigger1Y)),NA())</f>
        <v>1.5847195734806974E-2</v>
      </c>
      <c r="N492" s="181">
        <f>IFERROR(_xll.qlIndexFixing(ONIndex1M,I492,TRUE,_xll.ohTrigger(RecalcTrigger,Trigger1M)),NA())</f>
        <v>1.0747614404515993E-2</v>
      </c>
      <c r="O492" s="44">
        <f>IFERROR(_xll.qlIndexFixing(ONIndex3M,I492,TRUE,_xll.ohTrigger(RecalcTrigger,Trigger3M)),NA())</f>
        <v>1.185685385755697E-2</v>
      </c>
      <c r="P492" s="44">
        <f>IFERROR(_xll.qlIndexFixing(ONIndex6M,I492,TRUE,_xll.ohTrigger(RecalcTrigger,Trigger6M)),NA())</f>
        <v>1.3057042458387569E-2</v>
      </c>
      <c r="Q492" s="182">
        <f>IFERROR(_xll.qlIndexFixing(ONIndex1Y,I492,TRUE,_xll.ohTrigger(RecalcTrigger,Trigger1Y)),NA())</f>
        <v>1.3620650844260451E-2</v>
      </c>
    </row>
    <row r="493" spans="2:17" x14ac:dyDescent="0.2">
      <c r="B493" s="39" t="s">
        <v>17</v>
      </c>
      <c r="D493" s="42">
        <f>_xll.qlCalendarAdvance(Calendar,$D492,B493,"f",FALSE)</f>
        <v>42983</v>
      </c>
      <c r="E493" s="176">
        <f>_xll.qlInterestRateIndexValueDate(IndexON,D493)</f>
        <v>42983</v>
      </c>
      <c r="F493" s="192">
        <f>IFERROR(_xll.qlIndexFixing(IndexON,D493,TRUE,_xll.ohTrigger(RecalcTrigger,TriggerON)),NA())</f>
        <v>9.7482855687114345E-3</v>
      </c>
      <c r="H493" s="42">
        <f>_xll.qlCalendarAdvance(Calendar,$H492,B493,"f",FALSE)</f>
        <v>42983</v>
      </c>
      <c r="I493" s="176">
        <f>_xll.qlInterestRateIndexValueDate(Index1M,$H493)</f>
        <v>42983</v>
      </c>
      <c r="J493" s="181">
        <f>IFERROR(_xll.qlIndexFixing(Index1M,$H493,TRUE,_xll.ohTrigger(RecalcTrigger,Trigger1M)),NA())</f>
        <v>1.0922802774268974E-2</v>
      </c>
      <c r="K493" s="44">
        <f>IFERROR(_xll.qlIndexFixing(Index3M,H493,TRUE,_xll.ohTrigger(RecalcTrigger,Trigger3M)),NA())</f>
        <v>1.2294175574625603E-2</v>
      </c>
      <c r="L493" s="44">
        <f>IFERROR(_xll.qlIndexFixing(Index6M,$H493,TRUE,_xll.ohTrigger(RecalcTrigger,Trigger6M)),NA())</f>
        <v>1.3896952487825708E-2</v>
      </c>
      <c r="M493" s="182">
        <f>IFERROR(_xll.qlIndexFixing(Index1Y,$H493,TRUE,_xll.ohTrigger(RecalcTrigger,Trigger1Y)),NA())</f>
        <v>1.5858444992327803E-2</v>
      </c>
      <c r="N493" s="181">
        <f>IFERROR(_xll.qlIndexFixing(ONIndex1M,I493,TRUE,_xll.ohTrigger(RecalcTrigger,Trigger1M)),NA())</f>
        <v>1.075860968427711E-2</v>
      </c>
      <c r="O493" s="44">
        <f>IFERROR(_xll.qlIndexFixing(ONIndex3M,I493,TRUE,_xll.ohTrigger(RecalcTrigger,Trigger3M)),NA())</f>
        <v>1.1866911420745918E-2</v>
      </c>
      <c r="P493" s="44">
        <f>IFERROR(_xll.qlIndexFixing(ONIndex6M,I493,TRUE,_xll.ohTrigger(RecalcTrigger,Trigger6M)),NA())</f>
        <v>1.306691925716752E-2</v>
      </c>
      <c r="Q493" s="182">
        <f>IFERROR(_xll.qlIndexFixing(ONIndex1Y,I493,TRUE,_xll.ohTrigger(RecalcTrigger,Trigger1Y)),NA())</f>
        <v>1.3621765600111413E-2</v>
      </c>
    </row>
    <row r="494" spans="2:17" x14ac:dyDescent="0.2">
      <c r="B494" s="39" t="s">
        <v>17</v>
      </c>
      <c r="D494" s="42">
        <f>_xll.qlCalendarAdvance(Calendar,$D493,B494,"f",FALSE)</f>
        <v>42984</v>
      </c>
      <c r="E494" s="176">
        <f>_xll.qlInterestRateIndexValueDate(IndexON,D494)</f>
        <v>42984</v>
      </c>
      <c r="F494" s="192">
        <f>IFERROR(_xll.qlIndexFixing(IndexON,D494,TRUE,_xll.ohTrigger(RecalcTrigger,TriggerON)),NA())</f>
        <v>9.7563213953066885E-3</v>
      </c>
      <c r="H494" s="42">
        <f>_xll.qlCalendarAdvance(Calendar,$H493,B494,"f",FALSE)</f>
        <v>42984</v>
      </c>
      <c r="I494" s="176">
        <f>_xll.qlInterestRateIndexValueDate(Index1M,$H494)</f>
        <v>42984</v>
      </c>
      <c r="J494" s="181">
        <f>IFERROR(_xll.qlIndexFixing(Index1M,$H494,TRUE,_xll.ohTrigger(RecalcTrigger,Trigger1M)),NA())</f>
        <v>1.09338052652553E-2</v>
      </c>
      <c r="K494" s="44">
        <f>IFERROR(_xll.qlIndexFixing(Index3M,H494,TRUE,_xll.ohTrigger(RecalcTrigger,Trigger3M)),NA())</f>
        <v>1.2302838985806365E-2</v>
      </c>
      <c r="L494" s="44">
        <f>IFERROR(_xll.qlIndexFixing(Index6M,$H494,TRUE,_xll.ohTrigger(RecalcTrigger,Trigger6M)),NA())</f>
        <v>1.3905685131557986E-2</v>
      </c>
      <c r="M494" s="182">
        <f>IFERROR(_xll.qlIndexFixing(Index1Y,$H494,TRUE,_xll.ohTrigger(RecalcTrigger,Trigger1Y)),NA())</f>
        <v>1.5869715750659319E-2</v>
      </c>
      <c r="N494" s="181">
        <f>IFERROR(_xll.qlIndexFixing(ONIndex1M,I494,TRUE,_xll.ohTrigger(RecalcTrigger,Trigger1M)),NA())</f>
        <v>1.0769605196397913E-2</v>
      </c>
      <c r="O494" s="44">
        <f>IFERROR(_xll.qlIndexFixing(ONIndex3M,I494,TRUE,_xll.ohTrigger(RecalcTrigger,Trigger3M)),NA())</f>
        <v>1.1876932753815961E-2</v>
      </c>
      <c r="P494" s="44">
        <f>IFERROR(_xll.qlIndexFixing(ONIndex6M,I494,TRUE,_xll.ohTrigger(RecalcTrigger,Trigger6M)),NA())</f>
        <v>1.307673602918169E-2</v>
      </c>
      <c r="Q494" s="182">
        <f>IFERROR(_xll.qlIndexFixing(ONIndex1Y,I494,TRUE,_xll.ohTrigger(RecalcTrigger,Trigger1Y)),NA())</f>
        <v>1.3623412213508157E-2</v>
      </c>
    </row>
    <row r="495" spans="2:17" x14ac:dyDescent="0.2">
      <c r="B495" s="39" t="s">
        <v>17</v>
      </c>
      <c r="D495" s="42">
        <f>_xll.qlCalendarAdvance(Calendar,$D494,B495,"f",FALSE)</f>
        <v>42985</v>
      </c>
      <c r="E495" s="176">
        <f>_xll.qlInterestRateIndexValueDate(IndexON,D495)</f>
        <v>42985</v>
      </c>
      <c r="F495" s="192">
        <f>IFERROR(_xll.qlIndexFixing(IndexON,D495,TRUE,_xll.ohTrigger(RecalcTrigger,TriggerON)),NA())</f>
        <v>9.7643308959627362E-3</v>
      </c>
      <c r="H495" s="42">
        <f>_xll.qlCalendarAdvance(Calendar,$H494,B495,"f",FALSE)</f>
        <v>42985</v>
      </c>
      <c r="I495" s="176">
        <f>_xll.qlInterestRateIndexValueDate(Index1M,$H495)</f>
        <v>42985</v>
      </c>
      <c r="J495" s="181">
        <f>IFERROR(_xll.qlIndexFixing(Index1M,$H495,TRUE,_xll.ohTrigger(RecalcTrigger,Trigger1M)),NA())</f>
        <v>1.0956125004317162E-2</v>
      </c>
      <c r="K495" s="44">
        <f>IFERROR(_xll.qlIndexFixing(Index3M,H495,TRUE,_xll.ohTrigger(RecalcTrigger,Trigger3M)),NA())</f>
        <v>1.2311472661272358E-2</v>
      </c>
      <c r="L495" s="44">
        <f>IFERROR(_xll.qlIndexFixing(Index6M,$H495,TRUE,_xll.ohTrigger(RecalcTrigger,Trigger6M)),NA())</f>
        <v>1.3914411998017184E-2</v>
      </c>
      <c r="M495" s="182">
        <f>IFERROR(_xll.qlIndexFixing(Index1Y,$H495,TRUE,_xll.ohTrigger(RecalcTrigger,Trigger1Y)),NA())</f>
        <v>1.588100648879176E-2</v>
      </c>
      <c r="N495" s="181">
        <f>IFERROR(_xll.qlIndexFixing(ONIndex1M,I495,TRUE,_xll.ohTrigger(RecalcTrigger,Trigger1M)),NA())</f>
        <v>1.0780600940878404E-2</v>
      </c>
      <c r="O495" s="44">
        <f>IFERROR(_xll.qlIndexFixing(ONIndex3M,I495,TRUE,_xll.ohTrigger(RecalcTrigger,Trigger3M)),NA())</f>
        <v>1.1886917856929191E-2</v>
      </c>
      <c r="P495" s="44">
        <f>IFERROR(_xll.qlIndexFixing(ONIndex6M,I495,TRUE,_xll.ohTrigger(RecalcTrigger,Trigger6M)),NA())</f>
        <v>1.3086492774592173E-2</v>
      </c>
      <c r="Q495" s="182">
        <f>IFERROR(_xll.qlIndexFixing(ONIndex1Y,I495,TRUE,_xll.ohTrigger(RecalcTrigger,Trigger1Y)),NA())</f>
        <v>1.3625590684369637E-2</v>
      </c>
    </row>
    <row r="496" spans="2:17" x14ac:dyDescent="0.2">
      <c r="B496" s="39" t="s">
        <v>17</v>
      </c>
      <c r="D496" s="42">
        <f>_xll.qlCalendarAdvance(Calendar,$D495,B496,"f",FALSE)</f>
        <v>42986</v>
      </c>
      <c r="E496" s="176">
        <f>_xll.qlInterestRateIndexValueDate(IndexON,D496)</f>
        <v>42986</v>
      </c>
      <c r="F496" s="192">
        <f>IFERROR(_xll.qlIndexFixing(IndexON,D496,TRUE,_xll.ohTrigger(RecalcTrigger,TriggerON)),NA())</f>
        <v>9.7805242101567397E-3</v>
      </c>
      <c r="H496" s="42">
        <f>_xll.qlCalendarAdvance(Calendar,$H495,B496,"f",FALSE)</f>
        <v>42986</v>
      </c>
      <c r="I496" s="176">
        <f>_xll.qlInterestRateIndexValueDate(Index1M,$H496)</f>
        <v>42986</v>
      </c>
      <c r="J496" s="181">
        <f>IFERROR(_xll.qlIndexFixing(Index1M,$H496,TRUE,_xll.ohTrigger(RecalcTrigger,Trigger1M)),NA())</f>
        <v>1.0961463314271728E-2</v>
      </c>
      <c r="K496" s="44">
        <f>IFERROR(_xll.qlIndexFixing(Index3M,H496,TRUE,_xll.ohTrigger(RecalcTrigger,Trigger3M)),NA())</f>
        <v>1.2320076687486603E-2</v>
      </c>
      <c r="L496" s="44">
        <f>IFERROR(_xll.qlIndexFixing(Index6M,$H496,TRUE,_xll.ohTrigger(RecalcTrigger,Trigger6M)),NA())</f>
        <v>1.3923133432851809E-2</v>
      </c>
      <c r="M496" s="182">
        <f>IFERROR(_xll.qlIndexFixing(Index1Y,$H496,TRUE,_xll.ohTrigger(RecalcTrigger,Trigger1Y)),NA())</f>
        <v>1.5903714255125198E-2</v>
      </c>
      <c r="N496" s="181">
        <f>IFERROR(_xll.qlIndexFixing(ONIndex1M,I496,TRUE,_xll.ohTrigger(RecalcTrigger,Trigger1M)),NA())</f>
        <v>1.0802912922250886E-2</v>
      </c>
      <c r="O496" s="44">
        <f>IFERROR(_xll.qlIndexFixing(ONIndex3M,I496,TRUE,_xll.ohTrigger(RecalcTrigger,Trigger3M)),NA())</f>
        <v>1.1907155714499703E-2</v>
      </c>
      <c r="P496" s="44">
        <f>IFERROR(_xll.qlIndexFixing(ONIndex6M,I496,TRUE,_xll.ohTrigger(RecalcTrigger,Trigger6M)),NA())</f>
        <v>1.3106276763480789E-2</v>
      </c>
      <c r="Q496" s="182">
        <f>IFERROR(_xll.qlIndexFixing(ONIndex1Y,I496,TRUE,_xll.ohTrigger(RecalcTrigger,Trigger1Y)),NA())</f>
        <v>1.3632229597133987E-2</v>
      </c>
    </row>
    <row r="497" spans="2:17" x14ac:dyDescent="0.2">
      <c r="B497" s="39" t="s">
        <v>17</v>
      </c>
      <c r="D497" s="42">
        <f>_xll.qlCalendarAdvance(Calendar,$D496,B497,"f",FALSE)</f>
        <v>42989</v>
      </c>
      <c r="E497" s="176">
        <f>_xll.qlInterestRateIndexValueDate(IndexON,D497)</f>
        <v>42989</v>
      </c>
      <c r="F497" s="192">
        <f>IFERROR(_xll.qlIndexFixing(IndexON,D497,TRUE,_xll.ohTrigger(RecalcTrigger,TriggerON)),NA())</f>
        <v>9.7961056373307986E-3</v>
      </c>
      <c r="H497" s="42">
        <f>_xll.qlCalendarAdvance(Calendar,$H496,B497,"f",FALSE)</f>
        <v>42989</v>
      </c>
      <c r="I497" s="176">
        <f>_xll.qlInterestRateIndexValueDate(Index1M,$H497)</f>
        <v>42989</v>
      </c>
      <c r="J497" s="181">
        <f>IFERROR(_xll.qlIndexFixing(Index1M,$H497,TRUE,_xll.ohTrigger(RecalcTrigger,Trigger1M)),NA())</f>
        <v>1.0988786275580753E-2</v>
      </c>
      <c r="K497" s="44">
        <f>IFERROR(_xll.qlIndexFixing(Index3M,H497,TRUE,_xll.ohTrigger(RecalcTrigger,Trigger3M)),NA())</f>
        <v>1.2345711735312315E-2</v>
      </c>
      <c r="L497" s="44">
        <f>IFERROR(_xll.qlIndexFixing(Index6M,$H497,TRUE,_xll.ohTrigger(RecalcTrigger,Trigger6M)),NA())</f>
        <v>1.3953893711336691E-2</v>
      </c>
      <c r="M497" s="182">
        <f>IFERROR(_xll.qlIndexFixing(Index1Y,$H497,TRUE,_xll.ohTrigger(RecalcTrigger,Trigger1Y)),NA())</f>
        <v>1.5926338816814711E-2</v>
      </c>
      <c r="N497" s="181">
        <f>IFERROR(_xll.qlIndexFixing(ONIndex1M,I497,TRUE,_xll.ohTrigger(RecalcTrigger,Trigger1M)),NA())</f>
        <v>1.0824586241748868E-2</v>
      </c>
      <c r="O497" s="44">
        <f>IFERROR(_xll.qlIndexFixing(ONIndex3M,I497,TRUE,_xll.ohTrigger(RecalcTrigger,Trigger3M)),NA())</f>
        <v>1.1926495969003525E-2</v>
      </c>
      <c r="P497" s="44">
        <f>IFERROR(_xll.qlIndexFixing(ONIndex6M,I497,TRUE,_xll.ohTrigger(RecalcTrigger,Trigger6M)),NA())</f>
        <v>1.3124919490035136E-2</v>
      </c>
      <c r="Q497" s="182">
        <f>IFERROR(_xll.qlIndexFixing(ONIndex1Y,I497,TRUE,_xll.ohTrigger(RecalcTrigger,Trigger1Y)),NA())</f>
        <v>1.363962314311129E-2</v>
      </c>
    </row>
    <row r="498" spans="2:17" x14ac:dyDescent="0.2">
      <c r="B498" s="39" t="s">
        <v>17</v>
      </c>
      <c r="D498" s="42">
        <f>_xll.qlCalendarAdvance(Calendar,$D497,B498,"f",FALSE)</f>
        <v>42990</v>
      </c>
      <c r="E498" s="176">
        <f>_xll.qlInterestRateIndexValueDate(IndexON,D498)</f>
        <v>42990</v>
      </c>
      <c r="F498" s="192">
        <f>IFERROR(_xll.qlIndexFixing(IndexON,D498,TRUE,_xll.ohTrigger(RecalcTrigger,TriggerON)),NA())</f>
        <v>9.8039835074803516E-3</v>
      </c>
      <c r="H498" s="42">
        <f>_xll.qlCalendarAdvance(Calendar,$H497,B498,"f",FALSE)</f>
        <v>42990</v>
      </c>
      <c r="I498" s="176">
        <f>_xll.qlInterestRateIndexValueDate(Index1M,$H498)</f>
        <v>42990</v>
      </c>
      <c r="J498" s="181">
        <f>IFERROR(_xll.qlIndexFixing(Index1M,$H498,TRUE,_xll.ohTrigger(RecalcTrigger,Trigger1M)),NA())</f>
        <v>1.0999774224397796E-2</v>
      </c>
      <c r="K498" s="44">
        <f>IFERROR(_xll.qlIndexFixing(Index3M,H498,TRUE,_xll.ohTrigger(RecalcTrigger,Trigger3M)),NA())</f>
        <v>1.235419802921481E-2</v>
      </c>
      <c r="L498" s="44">
        <f>IFERROR(_xll.qlIndexFixing(Index6M,$H498,TRUE,_xll.ohTrigger(RecalcTrigger,Trigger6M)),NA())</f>
        <v>1.3957971769120689E-2</v>
      </c>
      <c r="M498" s="182">
        <f>IFERROR(_xll.qlIndexFixing(Index1Y,$H498,TRUE,_xll.ohTrigger(RecalcTrigger,Trigger1Y)),NA())</f>
        <v>1.5937706636478088E-2</v>
      </c>
      <c r="N498" s="181">
        <f>IFERROR(_xll.qlIndexFixing(ONIndex1M,I498,TRUE,_xll.ohTrigger(RecalcTrigger,Trigger1M)),NA())</f>
        <v>1.0835583147703609E-2</v>
      </c>
      <c r="O498" s="44">
        <f>IFERROR(_xll.qlIndexFixing(ONIndex3M,I498,TRUE,_xll.ohTrigger(RecalcTrigger,Trigger3M)),NA())</f>
        <v>1.1936299921927462E-2</v>
      </c>
      <c r="P498" s="44">
        <f>IFERROR(_xll.qlIndexFixing(ONIndex6M,I498,TRUE,_xll.ohTrigger(RecalcTrigger,Trigger6M)),NA())</f>
        <v>1.3134376102346135E-2</v>
      </c>
      <c r="Q498" s="182">
        <f>IFERROR(_xll.qlIndexFixing(ONIndex1Y,I498,TRUE,_xll.ohTrigger(RecalcTrigger,Trigger1Y)),NA())</f>
        <v>1.3644460901782729E-2</v>
      </c>
    </row>
    <row r="499" spans="2:17" x14ac:dyDescent="0.2">
      <c r="B499" s="39" t="s">
        <v>17</v>
      </c>
      <c r="D499" s="42">
        <f>_xll.qlCalendarAdvance(Calendar,$D498,B499,"f",FALSE)</f>
        <v>42991</v>
      </c>
      <c r="E499" s="176">
        <f>_xll.qlInterestRateIndexValueDate(IndexON,D499)</f>
        <v>42991</v>
      </c>
      <c r="F499" s="192">
        <f>IFERROR(_xll.qlIndexFixing(IndexON,D499,TRUE,_xll.ohTrigger(RecalcTrigger,TriggerON)),NA())</f>
        <v>9.8118350514475594E-3</v>
      </c>
      <c r="H499" s="42">
        <f>_xll.qlCalendarAdvance(Calendar,$H498,B499,"f",FALSE)</f>
        <v>42991</v>
      </c>
      <c r="I499" s="176">
        <f>_xll.qlInterestRateIndexValueDate(Index1M,$H499)</f>
        <v>42991</v>
      </c>
      <c r="J499" s="181">
        <f>IFERROR(_xll.qlIndexFixing(Index1M,$H499,TRUE,_xll.ohTrigger(RecalcTrigger,Trigger1M)),NA())</f>
        <v>1.1010758767355652E-2</v>
      </c>
      <c r="K499" s="44">
        <f>IFERROR(_xll.qlIndexFixing(Index3M,H499,TRUE,_xll.ohTrigger(RecalcTrigger,Trigger3M)),NA())</f>
        <v>1.2362655106218966E-2</v>
      </c>
      <c r="L499" s="44">
        <f>IFERROR(_xll.qlIndexFixing(Index6M,$H499,TRUE,_xll.ohTrigger(RecalcTrigger,Trigger6M)),NA())</f>
        <v>1.3966671230768262E-2</v>
      </c>
      <c r="M499" s="182">
        <f>IFERROR(_xll.qlIndexFixing(Index1Y,$H499,TRUE,_xll.ohTrigger(RecalcTrigger,Trigger1Y)),NA())</f>
        <v>1.5949085308482269E-2</v>
      </c>
      <c r="N499" s="181">
        <f>IFERROR(_xll.qlIndexFixing(ONIndex1M,I499,TRUE,_xll.ohTrigger(RecalcTrigger,Trigger1M)),NA())</f>
        <v>1.0846580286018037E-2</v>
      </c>
      <c r="O499" s="44">
        <f>IFERROR(_xll.qlIndexFixing(ONIndex3M,I499,TRUE,_xll.ohTrigger(RecalcTrigger,Trigger3M)),NA())</f>
        <v>1.1946067644732494E-2</v>
      </c>
      <c r="P499" s="44">
        <f>IFERROR(_xll.qlIndexFixing(ONIndex6M,I499,TRUE,_xll.ohTrigger(RecalcTrigger,Trigger6M)),NA())</f>
        <v>1.3143772687891353E-2</v>
      </c>
      <c r="Q499" s="182">
        <f>IFERROR(_xll.qlIndexFixing(ONIndex1Y,I499,TRUE,_xll.ohTrigger(RecalcTrigger,Trigger1Y)),NA())</f>
        <v>1.3649830517918904E-2</v>
      </c>
    </row>
    <row r="500" spans="2:17" x14ac:dyDescent="0.2">
      <c r="B500" s="39" t="s">
        <v>17</v>
      </c>
      <c r="D500" s="42">
        <f>_xll.qlCalendarAdvance(Calendar,$D499,B500,"f",FALSE)</f>
        <v>42992</v>
      </c>
      <c r="E500" s="176">
        <f>_xll.qlInterestRateIndexValueDate(IndexON,D500)</f>
        <v>42992</v>
      </c>
      <c r="F500" s="192">
        <f>IFERROR(_xll.qlIndexFixing(IndexON,D500,TRUE,_xll.ohTrigger(RecalcTrigger,TriggerON)),NA())</f>
        <v>9.8196602693945145E-3</v>
      </c>
      <c r="H500" s="42">
        <f>_xll.qlCalendarAdvance(Calendar,$H499,B500,"f",FALSE)</f>
        <v>42992</v>
      </c>
      <c r="I500" s="176">
        <f>_xll.qlInterestRateIndexValueDate(Index1M,$H500)</f>
        <v>42992</v>
      </c>
      <c r="J500" s="181">
        <f>IFERROR(_xll.qlIndexFixing(Index1M,$H500,TRUE,_xll.ohTrigger(RecalcTrigger,Trigger1M)),NA())</f>
        <v>1.1033027249978261E-2</v>
      </c>
      <c r="K500" s="44">
        <f>IFERROR(_xll.qlIndexFixing(Index3M,H500,TRUE,_xll.ohTrigger(RecalcTrigger,Trigger3M)),NA())</f>
        <v>1.2371083052796711E-2</v>
      </c>
      <c r="L500" s="44">
        <f>IFERROR(_xll.qlIndexFixing(Index6M,$H500,TRUE,_xll.ohTrigger(RecalcTrigger,Trigger6M)),NA())</f>
        <v>1.3975367334808574E-2</v>
      </c>
      <c r="M500" s="182">
        <f>IFERROR(_xll.qlIndexFixing(Index1Y,$H500,TRUE,_xll.ohTrigger(RecalcTrigger,Trigger1Y)),NA())</f>
        <v>1.5960473311347867E-2</v>
      </c>
      <c r="N500" s="181">
        <f>IFERROR(_xll.qlIndexFixing(ONIndex1M,I500,TRUE,_xll.ohTrigger(RecalcTrigger,Trigger1M)),NA())</f>
        <v>1.0857577656611106E-2</v>
      </c>
      <c r="O500" s="44">
        <f>IFERROR(_xll.qlIndexFixing(ONIndex3M,I500,TRUE,_xll.ohTrigger(RecalcTrigger,Trigger3M)),NA())</f>
        <v>1.1955799137580714E-2</v>
      </c>
      <c r="P500" s="44">
        <f>IFERROR(_xll.qlIndexFixing(ONIndex6M,I500,TRUE,_xll.ohTrigger(RecalcTrigger,Trigger6M)),NA())</f>
        <v>1.315310924691393E-2</v>
      </c>
      <c r="Q500" s="182">
        <f>IFERROR(_xll.qlIndexFixing(ONIndex1Y,I500,TRUE,_xll.ohTrigger(RecalcTrigger,Trigger1Y)),NA())</f>
        <v>1.3655731991844E-2</v>
      </c>
    </row>
    <row r="501" spans="2:17" x14ac:dyDescent="0.2">
      <c r="B501" s="39" t="s">
        <v>17</v>
      </c>
      <c r="D501" s="42">
        <f>_xll.qlCalendarAdvance(Calendar,$D500,B501,"f",FALSE)</f>
        <v>42993</v>
      </c>
      <c r="E501" s="176">
        <f>_xll.qlInterestRateIndexValueDate(IndexON,D501)</f>
        <v>42993</v>
      </c>
      <c r="F501" s="192">
        <f>IFERROR(_xll.qlIndexFixing(IndexON,D501,TRUE,_xll.ohTrigger(RecalcTrigger,TriggerON)),NA())</f>
        <v>9.8354879720371127E-3</v>
      </c>
      <c r="H501" s="42">
        <f>_xll.qlCalendarAdvance(Calendar,$H500,B501,"f",FALSE)</f>
        <v>42993</v>
      </c>
      <c r="I501" s="176">
        <f>_xll.qlInterestRateIndexValueDate(Index1M,$H501)</f>
        <v>42993</v>
      </c>
      <c r="J501" s="181">
        <f>IFERROR(_xll.qlIndexFixing(Index1M,$H501,TRUE,_xll.ohTrigger(RecalcTrigger,Trigger1M)),NA())</f>
        <v>1.1038358558567916E-2</v>
      </c>
      <c r="K501" s="44">
        <f>IFERROR(_xll.qlIndexFixing(Index3M,H501,TRUE,_xll.ohTrigger(RecalcTrigger,Trigger3M)),NA())</f>
        <v>1.2379481955426208E-2</v>
      </c>
      <c r="L501" s="44">
        <f>IFERROR(_xll.qlIndexFixing(Index6M,$H501,TRUE,_xll.ohTrigger(RecalcTrigger,Trigger6M)),NA())</f>
        <v>1.3984060426931325E-2</v>
      </c>
      <c r="M501" s="182">
        <f>IFERROR(_xll.qlIndexFixing(Index1Y,$H501,TRUE,_xll.ohTrigger(RecalcTrigger,Trigger1Y)),NA())</f>
        <v>1.5983178402003684E-2</v>
      </c>
      <c r="N501" s="181">
        <f>IFERROR(_xll.qlIndexFixing(ONIndex1M,I501,TRUE,_xll.ohTrigger(RecalcTrigger,Trigger1M)),NA())</f>
        <v>1.0879897463353199E-2</v>
      </c>
      <c r="O501" s="44">
        <f>IFERROR(_xll.qlIndexFixing(ONIndex3M,I501,TRUE,_xll.ohTrigger(RecalcTrigger,Trigger3M)),NA())</f>
        <v>1.1975534248267843E-2</v>
      </c>
      <c r="P501" s="44">
        <f>IFERROR(_xll.qlIndexFixing(ONIndex6M,I501,TRUE,_xll.ohTrigger(RecalcTrigger,Trigger6M)),NA())</f>
        <v>1.3172057598290767E-2</v>
      </c>
      <c r="Q501" s="182">
        <f>IFERROR(_xll.qlIndexFixing(ONIndex1Y,I501,TRUE,_xll.ohTrigger(RecalcTrigger,Trigger1Y)),NA())</f>
        <v>1.366981972242017E-2</v>
      </c>
    </row>
    <row r="502" spans="2:17" x14ac:dyDescent="0.2">
      <c r="B502" s="39" t="s">
        <v>17</v>
      </c>
      <c r="D502" s="42">
        <f>_xll.qlCalendarAdvance(Calendar,$D501,B502,"f",FALSE)</f>
        <v>42996</v>
      </c>
      <c r="E502" s="176">
        <f>_xll.qlInterestRateIndexValueDate(IndexON,D502)</f>
        <v>42996</v>
      </c>
      <c r="F502" s="192">
        <f>IFERROR(_xll.qlIndexFixing(IndexON,D502,TRUE,_xll.ohTrigger(RecalcTrigger,TriggerON)),NA())</f>
        <v>9.8506978800882994E-3</v>
      </c>
      <c r="H502" s="42">
        <f>_xll.qlCalendarAdvance(Calendar,$H501,B502,"f",FALSE)</f>
        <v>42996</v>
      </c>
      <c r="I502" s="176">
        <f>_xll.qlInterestRateIndexValueDate(Index1M,$H502)</f>
        <v>42996</v>
      </c>
      <c r="J502" s="181">
        <f>IFERROR(_xll.qlIndexFixing(Index1M,$H502,TRUE,_xll.ohTrigger(RecalcTrigger,Trigger1M)),NA())</f>
        <v>1.1065620572420443E-2</v>
      </c>
      <c r="K502" s="44">
        <f>IFERROR(_xll.qlIndexFixing(Index3M,H502,TRUE,_xll.ohTrigger(RecalcTrigger,Trigger3M)),NA())</f>
        <v>1.2404505264395266E-2</v>
      </c>
      <c r="L502" s="44">
        <f>IFERROR(_xll.qlIndexFixing(Index6M,$H502,TRUE,_xll.ohTrigger(RecalcTrigger,Trigger6M)),NA())</f>
        <v>1.401475870439727E-2</v>
      </c>
      <c r="M502" s="182">
        <f>IFERROR(_xll.qlIndexFixing(Index1Y,$H502,TRUE,_xll.ohTrigger(RecalcTrigger,Trigger1Y)),NA())</f>
        <v>1.6006088199453483E-2</v>
      </c>
      <c r="N502" s="181">
        <f>IFERROR(_xll.qlIndexFixing(ONIndex1M,I502,TRUE,_xll.ohTrigger(RecalcTrigger,Trigger1M)),NA())</f>
        <v>1.0901569462256067E-2</v>
      </c>
      <c r="O502" s="44">
        <f>IFERROR(_xll.qlIndexFixing(ONIndex3M,I502,TRUE,_xll.ohTrigger(RecalcTrigger,Trigger3M)),NA())</f>
        <v>1.1994362808351866E-2</v>
      </c>
      <c r="P502" s="44">
        <f>IFERROR(_xll.qlIndexFixing(ONIndex6M,I502,TRUE,_xll.ohTrigger(RecalcTrigger,Trigger6M)),NA())</f>
        <v>1.3189855216237945E-2</v>
      </c>
      <c r="Q502" s="182">
        <f>IFERROR(_xll.qlIndexFixing(ONIndex1Y,I502,TRUE,_xll.ohTrigger(RecalcTrigger,Trigger1Y)),NA())</f>
        <v>1.3684656463974765E-2</v>
      </c>
    </row>
    <row r="503" spans="2:17" x14ac:dyDescent="0.2">
      <c r="B503" s="39" t="s">
        <v>17</v>
      </c>
      <c r="D503" s="42">
        <f>_xll.qlCalendarAdvance(Calendar,$D502,B503,"f",FALSE)</f>
        <v>42997</v>
      </c>
      <c r="E503" s="176">
        <f>_xll.qlInterestRateIndexValueDate(IndexON,D503)</f>
        <v>42997</v>
      </c>
      <c r="F503" s="192">
        <f>IFERROR(_xll.qlIndexFixing(IndexON,D503,TRUE,_xll.ohTrigger(RecalcTrigger,TriggerON)),NA())</f>
        <v>9.8583914676098061E-3</v>
      </c>
      <c r="H503" s="42">
        <f>_xll.qlCalendarAdvance(Calendar,$H502,B503,"f",FALSE)</f>
        <v>42997</v>
      </c>
      <c r="I503" s="176">
        <f>_xll.qlInterestRateIndexValueDate(Index1M,$H503)</f>
        <v>42997</v>
      </c>
      <c r="J503" s="181">
        <f>IFERROR(_xll.qlIndexFixing(Index1M,$H503,TRUE,_xll.ohTrigger(RecalcTrigger,Trigger1M)),NA())</f>
        <v>1.1076578787118468E-2</v>
      </c>
      <c r="K503" s="44">
        <f>IFERROR(_xll.qlIndexFixing(Index3M,H503,TRUE,_xll.ohTrigger(RecalcTrigger,Trigger3M)),NA())</f>
        <v>1.241278885601073E-2</v>
      </c>
      <c r="L503" s="44">
        <f>IFERROR(_xll.qlIndexFixing(Index6M,$H503,TRUE,_xll.ohTrigger(RecalcTrigger,Trigger6M)),NA())</f>
        <v>1.4018809590263305E-2</v>
      </c>
      <c r="M503" s="182">
        <f>IFERROR(_xll.qlIndexFixing(Index1Y,$H503,TRUE,_xll.ohTrigger(RecalcTrigger,Trigger1Y)),NA())</f>
        <v>1.6017500032051268E-2</v>
      </c>
      <c r="N503" s="181">
        <f>IFERROR(_xll.qlIndexFixing(ONIndex1M,I503,TRUE,_xll.ohTrigger(RecalcTrigger,Trigger1M)),NA())</f>
        <v>1.0912567994404432E-2</v>
      </c>
      <c r="O503" s="44">
        <f>IFERROR(_xll.qlIndexFixing(ONIndex3M,I503,TRUE,_xll.ohTrigger(RecalcTrigger,Trigger3M)),NA())</f>
        <v>1.2003913150767653E-2</v>
      </c>
      <c r="P503" s="44">
        <f>IFERROR(_xll.qlIndexFixing(ONIndex6M,I503,TRUE,_xll.ohTrigger(RecalcTrigger,Trigger6M)),NA())</f>
        <v>1.3198891641836852E-2</v>
      </c>
      <c r="Q503" s="182">
        <f>IFERROR(_xll.qlIndexFixing(ONIndex1Y,I503,TRUE,_xll.ohTrigger(RecalcTrigger,Trigger1Y)),NA())</f>
        <v>1.369321722635819E-2</v>
      </c>
    </row>
    <row r="504" spans="2:17" x14ac:dyDescent="0.2">
      <c r="B504" s="39" t="s">
        <v>17</v>
      </c>
      <c r="D504" s="42">
        <f>_xll.qlCalendarAdvance(Calendar,$D503,B504,"f",FALSE)</f>
        <v>42998</v>
      </c>
      <c r="E504" s="176">
        <f>_xll.qlInterestRateIndexValueDate(IndexON,D504)</f>
        <v>42998</v>
      </c>
      <c r="F504" s="192">
        <f>IFERROR(_xll.qlIndexFixing(IndexON,D504,TRUE,_xll.ohTrigger(RecalcTrigger,TriggerON)),NA())</f>
        <v>9.8660587288679213E-3</v>
      </c>
      <c r="H504" s="42">
        <f>_xll.qlCalendarAdvance(Calendar,$H503,B504,"f",FALSE)</f>
        <v>42998</v>
      </c>
      <c r="I504" s="176">
        <f>_xll.qlInterestRateIndexValueDate(Index1M,$H504)</f>
        <v>42998</v>
      </c>
      <c r="J504" s="181">
        <f>IFERROR(_xll.qlIndexFixing(Index1M,$H504,TRUE,_xll.ohTrigger(RecalcTrigger,Trigger1M)),NA())</f>
        <v>1.1087531631576461E-2</v>
      </c>
      <c r="K504" s="44">
        <f>IFERROR(_xll.qlIndexFixing(Index3M,H504,TRUE,_xll.ohTrigger(RecalcTrigger,Trigger3M)),NA())</f>
        <v>1.2421043836075885E-2</v>
      </c>
      <c r="L504" s="44">
        <f>IFERROR(_xll.qlIndexFixing(Index6M,$H504,TRUE,_xll.ohTrigger(RecalcTrigger,Trigger6M)),NA())</f>
        <v>1.4027492808362293E-2</v>
      </c>
      <c r="M504" s="182">
        <f>IFERROR(_xll.qlIndexFixing(Index1Y,$H504,TRUE,_xll.ohTrigger(RecalcTrigger,Trigger1Y)),NA())</f>
        <v>1.6028912065203071E-2</v>
      </c>
      <c r="N504" s="181">
        <f>IFERROR(_xll.qlIndexFixing(ONIndex1M,I504,TRUE,_xll.ohTrigger(RecalcTrigger,Trigger1M)),NA())</f>
        <v>1.0923566758912484E-2</v>
      </c>
      <c r="O504" s="44">
        <f>IFERROR(_xll.qlIndexFixing(ONIndex3M,I504,TRUE,_xll.ohTrigger(RecalcTrigger,Trigger3M)),NA())</f>
        <v>1.2013427263307674E-2</v>
      </c>
      <c r="P504" s="44">
        <f>IFERROR(_xll.qlIndexFixing(ONIndex6M,I504,TRUE,_xll.ohTrigger(RecalcTrigger,Trigger6M)),NA())</f>
        <v>1.3207868040832071E-2</v>
      </c>
      <c r="Q504" s="182">
        <f>IFERROR(_xll.qlIndexFixing(ONIndex1Y,I504,TRUE,_xll.ohTrigger(RecalcTrigger,Trigger1Y)),NA())</f>
        <v>1.3702309846530536E-2</v>
      </c>
    </row>
    <row r="505" spans="2:17" x14ac:dyDescent="0.2">
      <c r="B505" s="39" t="s">
        <v>17</v>
      </c>
      <c r="D505" s="42">
        <f>_xll.qlCalendarAdvance(Calendar,$D504,B505,"f",FALSE)</f>
        <v>42999</v>
      </c>
      <c r="E505" s="176">
        <f>_xll.qlInterestRateIndexValueDate(IndexON,D505)</f>
        <v>42999</v>
      </c>
      <c r="F505" s="192">
        <f>IFERROR(_xll.qlIndexFixing(IndexON,D505,TRUE,_xll.ohTrigger(RecalcTrigger,TriggerON)),NA())</f>
        <v>9.8736996641057839E-3</v>
      </c>
      <c r="H505" s="42">
        <f>_xll.qlCalendarAdvance(Calendar,$H504,B505,"f",FALSE)</f>
        <v>42999</v>
      </c>
      <c r="I505" s="176">
        <f>_xll.qlInterestRateIndexValueDate(Index1M,$H505)</f>
        <v>42999</v>
      </c>
      <c r="J505" s="181">
        <f>IFERROR(_xll.qlIndexFixing(Index1M,$H505,TRUE,_xll.ohTrigger(RecalcTrigger,Trigger1M)),NA())</f>
        <v>1.1109722235651161E-2</v>
      </c>
      <c r="K505" s="44">
        <f>IFERROR(_xll.qlIndexFixing(Index3M,H505,TRUE,_xll.ohTrigger(RecalcTrigger,Trigger3M)),NA())</f>
        <v>1.2429270363450349E-2</v>
      </c>
      <c r="L505" s="44">
        <f>IFERROR(_xll.qlIndexFixing(Index6M,$H505,TRUE,_xll.ohTrigger(RecalcTrigger,Trigger6M)),NA())</f>
        <v>1.403617508880999E-2</v>
      </c>
      <c r="M505" s="182">
        <f>IFERROR(_xll.qlIndexFixing(Index1Y,$H505,TRUE,_xll.ohTrigger(RecalcTrigger,Trigger1Y)),NA())</f>
        <v>1.6040322776951443E-2</v>
      </c>
      <c r="N505" s="181">
        <f>IFERROR(_xll.qlIndexFixing(ONIndex1M,I505,TRUE,_xll.ohTrigger(RecalcTrigger,Trigger1M)),NA())</f>
        <v>1.0934565755780223E-2</v>
      </c>
      <c r="O505" s="44">
        <f>IFERROR(_xll.qlIndexFixing(ONIndex3M,I505,TRUE,_xll.ohTrigger(RecalcTrigger,Trigger3M)),NA())</f>
        <v>1.2022906456004012E-2</v>
      </c>
      <c r="P505" s="44">
        <f>IFERROR(_xll.qlIndexFixing(ONIndex6M,I505,TRUE,_xll.ohTrigger(RecalcTrigger,Trigger6M)),NA())</f>
        <v>1.3216784413061511E-2</v>
      </c>
      <c r="Q505" s="182">
        <f>IFERROR(_xll.qlIndexFixing(ONIndex1Y,I505,TRUE,_xll.ohTrigger(RecalcTrigger,Trigger1Y)),NA())</f>
        <v>1.3711934324653896E-2</v>
      </c>
    </row>
    <row r="506" spans="2:17" x14ac:dyDescent="0.2">
      <c r="B506" s="39" t="s">
        <v>17</v>
      </c>
      <c r="D506" s="42">
        <f>_xll.qlCalendarAdvance(Calendar,$D505,B506,"f",FALSE)</f>
        <v>43000</v>
      </c>
      <c r="E506" s="176">
        <f>_xll.qlInterestRateIndexValueDate(IndexON,D506)</f>
        <v>43000</v>
      </c>
      <c r="F506" s="192">
        <f>IFERROR(_xll.qlIndexFixing(IndexON,D506,TRUE,_xll.ohTrigger(RecalcTrigger,TriggerON)),NA())</f>
        <v>9.8891617015983719E-3</v>
      </c>
      <c r="H506" s="42">
        <f>_xll.qlCalendarAdvance(Calendar,$H505,B506,"f",FALSE)</f>
        <v>43000</v>
      </c>
      <c r="I506" s="176">
        <f>_xll.qlInterestRateIndexValueDate(Index1M,$H506)</f>
        <v>43000</v>
      </c>
      <c r="J506" s="181">
        <f>IFERROR(_xll.qlIndexFixing(Index1M,$H506,TRUE,_xll.ohTrigger(RecalcTrigger,Trigger1M)),NA())</f>
        <v>1.1115039463501248E-2</v>
      </c>
      <c r="K506" s="44">
        <f>IFERROR(_xll.qlIndexFixing(Index3M,H506,TRUE,_xll.ohTrigger(RecalcTrigger,Trigger3M)),NA())</f>
        <v>1.243746887205947E-2</v>
      </c>
      <c r="L506" s="44">
        <f>IFERROR(_xll.qlIndexFixing(Index6M,$H506,TRUE,_xll.ohTrigger(RecalcTrigger,Trigger6M)),NA())</f>
        <v>1.4044856777339534E-2</v>
      </c>
      <c r="M506" s="182">
        <f>IFERROR(_xll.qlIndexFixing(Index1Y,$H506,TRUE,_xll.ohTrigger(RecalcTrigger,Trigger1Y)),NA())</f>
        <v>1.6062944991357447E-2</v>
      </c>
      <c r="N506" s="181">
        <f>IFERROR(_xll.qlIndexFixing(ONIndex1M,I506,TRUE,_xll.ohTrigger(RecalcTrigger,Trigger1M)),NA())</f>
        <v>1.095689342090478E-2</v>
      </c>
      <c r="O506" s="44">
        <f>IFERROR(_xll.qlIndexFixing(ONIndex3M,I506,TRUE,_xll.ohTrigger(RecalcTrigger,Trigger3M)),NA())</f>
        <v>1.2042164936296359E-2</v>
      </c>
      <c r="P506" s="44">
        <f>IFERROR(_xll.qlIndexFixing(ONIndex6M,I506,TRUE,_xll.ohTrigger(RecalcTrigger,Trigger6M)),NA())</f>
        <v>1.3234896936900055E-2</v>
      </c>
      <c r="Q506" s="182">
        <f>IFERROR(_xll.qlIndexFixing(ONIndex1Y,I506,TRUE,_xll.ohTrigger(RecalcTrigger,Trigger1Y)),NA())</f>
        <v>1.3733472843006819E-2</v>
      </c>
    </row>
    <row r="507" spans="2:17" x14ac:dyDescent="0.2">
      <c r="B507" s="39" t="s">
        <v>17</v>
      </c>
      <c r="D507" s="42">
        <f>_xll.qlCalendarAdvance(Calendar,$D506,B507,"f",FALSE)</f>
        <v>43003</v>
      </c>
      <c r="E507" s="176">
        <f>_xll.qlInterestRateIndexValueDate(IndexON,D507)</f>
        <v>43003</v>
      </c>
      <c r="F507" s="192">
        <f>IFERROR(_xll.qlIndexFixing(IndexON,D507,TRUE,_xll.ohTrigger(RecalcTrigger,TriggerON)),NA())</f>
        <v>9.9040001438821523E-3</v>
      </c>
      <c r="H507" s="42">
        <f>_xll.qlCalendarAdvance(Calendar,$H506,B507,"f",FALSE)</f>
        <v>43003</v>
      </c>
      <c r="I507" s="176">
        <f>_xll.qlInterestRateIndexValueDate(Index1M,$H507)</f>
        <v>43003</v>
      </c>
      <c r="J507" s="181">
        <f>IFERROR(_xll.qlIndexFixing(Index1M,$H507,TRUE,_xll.ohTrigger(RecalcTrigger,Trigger1M)),NA())</f>
        <v>1.1142205478310427E-2</v>
      </c>
      <c r="K507" s="44">
        <f>IFERROR(_xll.qlIndexFixing(Index3M,H507,TRUE,_xll.ohTrigger(RecalcTrigger,Trigger3M)),NA())</f>
        <v>1.2469989452495618E-2</v>
      </c>
      <c r="L507" s="44">
        <f>IFERROR(_xll.qlIndexFixing(Index6M,$H507,TRUE,_xll.ohTrigger(RecalcTrigger,Trigger6M)),NA())</f>
        <v>1.4075544904075291E-2</v>
      </c>
      <c r="M507" s="182">
        <f>IFERROR(_xll.qlIndexFixing(Index1Y,$H507,TRUE,_xll.ohTrigger(RecalcTrigger,Trigger1Y)),NA())</f>
        <v>1.6085921968380434E-2</v>
      </c>
      <c r="N507" s="181">
        <f>IFERROR(_xll.qlIndexFixing(ONIndex1M,I507,TRUE,_xll.ohTrigger(RecalcTrigger,Trigger1M)),NA())</f>
        <v>1.0978564066037588E-2</v>
      </c>
      <c r="O507" s="44">
        <f>IFERROR(_xll.qlIndexFixing(ONIndex3M,I507,TRUE,_xll.ohTrigger(RecalcTrigger,Trigger3M)),NA())</f>
        <v>1.2060534304254578E-2</v>
      </c>
      <c r="P507" s="44">
        <f>IFERROR(_xll.qlIndexFixing(ONIndex6M,I507,TRUE,_xll.ohTrigger(RecalcTrigger,Trigger6M)),NA())</f>
        <v>1.3251849635375068E-2</v>
      </c>
      <c r="Q507" s="182">
        <f>IFERROR(_xll.qlIndexFixing(ONIndex1Y,I507,TRUE,_xll.ohTrigger(RecalcTrigger,Trigger1Y)),NA())</f>
        <v>1.375575081633329E-2</v>
      </c>
    </row>
    <row r="508" spans="2:17" x14ac:dyDescent="0.2">
      <c r="B508" s="39" t="s">
        <v>17</v>
      </c>
      <c r="D508" s="42">
        <f>_xll.qlCalendarAdvance(Calendar,$D507,B508,"f",FALSE)</f>
        <v>43004</v>
      </c>
      <c r="E508" s="176">
        <f>_xll.qlInterestRateIndexValueDate(IndexON,D508)</f>
        <v>43004</v>
      </c>
      <c r="F508" s="192">
        <f>IFERROR(_xll.qlIndexFixing(IndexON,D508,TRUE,_xll.ohTrigger(RecalcTrigger,TriggerON)),NA())</f>
        <v>9.9115094484514277E-3</v>
      </c>
      <c r="H508" s="42">
        <f>_xll.qlCalendarAdvance(Calendar,$H507,B508,"f",FALSE)</f>
        <v>43004</v>
      </c>
      <c r="I508" s="176">
        <f>_xll.qlInterestRateIndexValueDate(Index1M,$H508)</f>
        <v>43004</v>
      </c>
      <c r="J508" s="181">
        <f>IFERROR(_xll.qlIndexFixing(Index1M,$H508,TRUE,_xll.ohTrigger(RecalcTrigger,Trigger1M)),NA())</f>
        <v>1.1153120208123573E-2</v>
      </c>
      <c r="K508" s="44">
        <f>IFERROR(_xll.qlIndexFixing(Index3M,H508,TRUE,_xll.ohTrigger(RecalcTrigger,Trigger3M)),NA())</f>
        <v>1.2474027878122237E-2</v>
      </c>
      <c r="L508" s="44">
        <f>IFERROR(_xll.qlIndexFixing(Index6M,$H508,TRUE,_xll.ohTrigger(RecalcTrigger,Trigger6M)),NA())</f>
        <v>1.4079584527110823E-2</v>
      </c>
      <c r="M508" s="182">
        <f>IFERROR(_xll.qlIndexFixing(Index1Y,$H508,TRUE,_xll.ohTrigger(RecalcTrigger,Trigger1Y)),NA())</f>
        <v>1.6097303241366046E-2</v>
      </c>
      <c r="N508" s="181">
        <f>IFERROR(_xll.qlIndexFixing(ONIndex1M,I508,TRUE,_xll.ohTrigger(RecalcTrigger,Trigger1M)),NA())</f>
        <v>1.0989564224460624E-2</v>
      </c>
      <c r="O508" s="44">
        <f>IFERROR(_xll.qlIndexFixing(ONIndex3M,I508,TRUE,_xll.ohTrigger(RecalcTrigger,Trigger3M)),NA())</f>
        <v>1.2069870345877698E-2</v>
      </c>
      <c r="P508" s="44">
        <f>IFERROR(_xll.qlIndexFixing(ONIndex6M,I508,TRUE,_xll.ohTrigger(RecalcTrigger,Trigger6M)),NA())</f>
        <v>1.3260465874180838E-2</v>
      </c>
      <c r="Q508" s="182">
        <f>IFERROR(_xll.qlIndexFixing(ONIndex1Y,I508,TRUE,_xll.ohTrigger(RecalcTrigger,Trigger1Y)),NA())</f>
        <v>1.3768034584373812E-2</v>
      </c>
    </row>
    <row r="509" spans="2:17" x14ac:dyDescent="0.2">
      <c r="B509" s="39" t="s">
        <v>17</v>
      </c>
      <c r="D509" s="42">
        <f>_xll.qlCalendarAdvance(Calendar,$D508,B509,"f",FALSE)</f>
        <v>43005</v>
      </c>
      <c r="E509" s="176">
        <f>_xll.qlInterestRateIndexValueDate(IndexON,D509)</f>
        <v>43005</v>
      </c>
      <c r="F509" s="192">
        <f>IFERROR(_xll.qlIndexFixing(IndexON,D509,TRUE,_xll.ohTrigger(RecalcTrigger,TriggerON)),NA())</f>
        <v>9.9189924270004504E-3</v>
      </c>
      <c r="H509" s="42">
        <f>_xll.qlCalendarAdvance(Calendar,$H508,B509,"f",FALSE)</f>
        <v>43005</v>
      </c>
      <c r="I509" s="176">
        <f>_xll.qlInterestRateIndexValueDate(Index1M,$H509)</f>
        <v>43005</v>
      </c>
      <c r="J509" s="181">
        <f>IFERROR(_xll.qlIndexFixing(Index1M,$H509,TRUE,_xll.ohTrigger(RecalcTrigger,Trigger1M)),NA())</f>
        <v>1.1164027603275322E-2</v>
      </c>
      <c r="K509" s="44">
        <f>IFERROR(_xll.qlIndexFixing(Index3M,H509,TRUE,_xll.ohTrigger(RecalcTrigger,Trigger3M)),NA())</f>
        <v>1.2478056543590216E-2</v>
      </c>
      <c r="L509" s="44">
        <f>IFERROR(_xll.qlIndexFixing(Index6M,$H509,TRUE,_xll.ohTrigger(RecalcTrigger,Trigger6M)),NA())</f>
        <v>1.4088268442230661E-2</v>
      </c>
      <c r="M509" s="182">
        <f>IFERROR(_xll.qlIndexFixing(Index1Y,$H509,TRUE,_xll.ohTrigger(RecalcTrigger,Trigger1Y)),NA())</f>
        <v>1.6108674059772454E-2</v>
      </c>
      <c r="N509" s="181">
        <f>IFERROR(_xll.qlIndexFixing(ONIndex1M,I509,TRUE,_xll.ohTrigger(RecalcTrigger,Trigger1M)),NA())</f>
        <v>1.1000564615081254E-2</v>
      </c>
      <c r="O509" s="44">
        <f>IFERROR(_xll.qlIndexFixing(ONIndex3M,I509,TRUE,_xll.ohTrigger(RecalcTrigger,Trigger3M)),NA())</f>
        <v>1.2079178019519521E-2</v>
      </c>
      <c r="P509" s="44">
        <f>IFERROR(_xll.qlIndexFixing(ONIndex6M,I509,TRUE,_xll.ohTrigger(RecalcTrigger,Trigger6M)),NA())</f>
        <v>1.3269022086301874E-2</v>
      </c>
      <c r="Q509" s="182">
        <f>IFERROR(_xll.qlIndexFixing(ONIndex1Y,I509,TRUE,_xll.ohTrigger(RecalcTrigger,Trigger1Y)),NA())</f>
        <v>1.3780850210608486E-2</v>
      </c>
    </row>
    <row r="510" spans="2:17" x14ac:dyDescent="0.2">
      <c r="B510" s="39" t="s">
        <v>17</v>
      </c>
      <c r="D510" s="42">
        <f>_xll.qlCalendarAdvance(Calendar,$D509,B510,"f",FALSE)</f>
        <v>43006</v>
      </c>
      <c r="E510" s="176">
        <f>_xll.qlInterestRateIndexValueDate(IndexON,D510)</f>
        <v>43006</v>
      </c>
      <c r="F510" s="192">
        <f>IFERROR(_xll.qlIndexFixing(IndexON,D510,TRUE,_xll.ohTrigger(RecalcTrigger,TriggerON)),NA())</f>
        <v>9.9264490793671278E-3</v>
      </c>
      <c r="H510" s="42">
        <f>_xll.qlCalendarAdvance(Calendar,$H509,B510,"f",FALSE)</f>
        <v>43006</v>
      </c>
      <c r="I510" s="176">
        <f>_xll.qlInterestRateIndexValueDate(Index1M,$H510)</f>
        <v>43006</v>
      </c>
      <c r="J510" s="181">
        <f>IFERROR(_xll.qlIndexFixing(Index1M,$H510,TRUE,_xll.ohTrigger(RecalcTrigger,Trigger1M)),NA())</f>
        <v>1.1186119715934952E-2</v>
      </c>
      <c r="K510" s="44">
        <f>IFERROR(_xll.qlIndexFixing(Index3M,H510,TRUE,_xll.ohTrigger(RecalcTrigger,Trigger3M)),NA())</f>
        <v>1.248609614231005E-2</v>
      </c>
      <c r="L510" s="44">
        <f>IFERROR(_xll.qlIndexFixing(Index6M,$H510,TRUE,_xll.ohTrigger(RecalcTrigger,Trigger6M)),NA())</f>
        <v>1.4096953839945785E-2</v>
      </c>
      <c r="M510" s="182">
        <f>IFERROR(_xll.qlIndexFixing(Index1Y,$H510,TRUE,_xll.ohTrigger(RecalcTrigger,Trigger1Y)),NA())</f>
        <v>1.6120032901165704E-2</v>
      </c>
      <c r="N510" s="181">
        <f>IFERROR(_xll.qlIndexFixing(ONIndex1M,I510,TRUE,_xll.ohTrigger(RecalcTrigger,Trigger1M)),NA())</f>
        <v>1.1011565238142618E-2</v>
      </c>
      <c r="O510" s="44">
        <f>IFERROR(_xll.qlIndexFixing(ONIndex3M,I510,TRUE,_xll.ohTrigger(RecalcTrigger,Trigger3M)),NA())</f>
        <v>1.2088457324936908E-2</v>
      </c>
      <c r="P510" s="44">
        <f>IFERROR(_xll.qlIndexFixing(ONIndex6M,I510,TRUE,_xll.ohTrigger(RecalcTrigger,Trigger6M)),NA())</f>
        <v>1.3277518271657129E-2</v>
      </c>
      <c r="Q510" s="182">
        <f>IFERROR(_xll.qlIndexFixing(ONIndex1Y,I510,TRUE,_xll.ohTrigger(RecalcTrigger,Trigger1Y)),NA())</f>
        <v>1.3794197694956267E-2</v>
      </c>
    </row>
    <row r="511" spans="2:17" x14ac:dyDescent="0.2">
      <c r="B511" s="39" t="s">
        <v>17</v>
      </c>
      <c r="D511" s="42">
        <f>_xll.qlCalendarAdvance(Calendar,$D510,B511,"f",FALSE)</f>
        <v>43007</v>
      </c>
      <c r="E511" s="176">
        <f>_xll.qlInterestRateIndexValueDate(IndexON,D511)</f>
        <v>43007</v>
      </c>
      <c r="F511" s="192">
        <f>IFERROR(_xll.qlIndexFixing(IndexON,D511,TRUE,_xll.ohTrigger(RecalcTrigger,TriggerON)),NA())</f>
        <v>9.9415901330916316E-3</v>
      </c>
      <c r="H511" s="42">
        <f>_xll.qlCalendarAdvance(Calendar,$H510,B511,"f",FALSE)</f>
        <v>43007</v>
      </c>
      <c r="I511" s="176">
        <f>_xll.qlInterestRateIndexValueDate(Index1M,$H511)</f>
        <v>43007</v>
      </c>
      <c r="J511" s="181">
        <f>IFERROR(_xll.qlIndexFixing(Index1M,$H511,TRUE,_xll.ohTrigger(RecalcTrigger,Trigger1M)),NA())</f>
        <v>1.1197004093302688E-2</v>
      </c>
      <c r="K511" s="44">
        <f>IFERROR(_xll.qlIndexFixing(Index3M,H511,TRUE,_xll.ohTrigger(RecalcTrigger,Trigger3M)),NA())</f>
        <v>1.2494110775424888E-2</v>
      </c>
      <c r="L511" s="44">
        <f>IFERROR(_xll.qlIndexFixing(Index6M,$H511,TRUE,_xll.ohTrigger(RecalcTrigger,Trigger6M)),NA())</f>
        <v>1.4105641066030974E-2</v>
      </c>
      <c r="M511" s="182">
        <f>IFERROR(_xll.qlIndexFixing(Index1Y,$H511,TRUE,_xll.ohTrigger(RecalcTrigger,Trigger1Y)),NA())</f>
        <v>1.6125813126396132E-2</v>
      </c>
      <c r="N511" s="181">
        <f>IFERROR(_xll.qlIndexFixing(ONIndex1M,I511,TRUE,_xll.ohTrigger(RecalcTrigger,Trigger1M)),NA())</f>
        <v>1.1033888177620634E-2</v>
      </c>
      <c r="O511" s="44">
        <f>IFERROR(_xll.qlIndexFixing(ONIndex3M,I511,TRUE,_xll.ohTrigger(RecalcTrigger,Trigger3M)),NA())</f>
        <v>1.2107322962019442E-2</v>
      </c>
      <c r="P511" s="44">
        <f>IFERROR(_xll.qlIndexFixing(ONIndex6M,I511,TRUE,_xll.ohTrigger(RecalcTrigger,Trigger6M)),NA())</f>
        <v>1.3294888005278562E-2</v>
      </c>
      <c r="Q511" s="182">
        <f>IFERROR(_xll.qlIndexFixing(ONIndex1Y,I511,TRUE,_xll.ohTrigger(RecalcTrigger,Trigger1Y)),NA())</f>
        <v>1.3822368787984226E-2</v>
      </c>
    </row>
    <row r="512" spans="2:17" x14ac:dyDescent="0.2">
      <c r="B512" s="39" t="s">
        <v>17</v>
      </c>
      <c r="D512" s="42">
        <f>_xll.qlCalendarAdvance(Calendar,$D511,B512,"f",FALSE)</f>
        <v>43010</v>
      </c>
      <c r="E512" s="176">
        <f>_xll.qlInterestRateIndexValueDate(IndexON,D512)</f>
        <v>43010</v>
      </c>
      <c r="F512" s="192">
        <f>IFERROR(_xll.qlIndexFixing(IndexON,D512,TRUE,_xll.ohTrigger(RecalcTrigger,TriggerON)),NA())</f>
        <v>9.9561963322869484E-3</v>
      </c>
      <c r="H512" s="42">
        <f>_xll.qlCalendarAdvance(Calendar,$H511,B512,"f",FALSE)</f>
        <v>43010</v>
      </c>
      <c r="I512" s="176">
        <f>_xll.qlInterestRateIndexValueDate(Index1M,$H512)</f>
        <v>43010</v>
      </c>
      <c r="J512" s="181">
        <f>IFERROR(_xll.qlIndexFixing(Index1M,$H512,TRUE,_xll.ohTrigger(RecalcTrigger,Trigger1M)),NA())</f>
        <v>1.1224028344115587E-2</v>
      </c>
      <c r="K512" s="44">
        <f>IFERROR(_xll.qlIndexFixing(Index3M,H512,TRUE,_xll.ohTrigger(RecalcTrigger,Trigger3M)),NA())</f>
        <v>1.2521985167247054E-2</v>
      </c>
      <c r="L512" s="44">
        <f>IFERROR(_xll.qlIndexFixing(Index6M,$H512,TRUE,_xll.ohTrigger(RecalcTrigger,Trigger6M)),NA())</f>
        <v>1.4141022859051078E-2</v>
      </c>
      <c r="M512" s="182">
        <f>IFERROR(_xll.qlIndexFixing(Index1Y,$H512,TRUE,_xll.ohTrigger(RecalcTrigger,Trigger1Y)),NA())</f>
        <v>1.6165325081436865E-2</v>
      </c>
      <c r="N512" s="181">
        <f>IFERROR(_xll.qlIndexFixing(ONIndex1M,I512,TRUE,_xll.ohTrigger(RecalcTrigger,Trigger1M)),NA())</f>
        <v>1.1055518185337787E-2</v>
      </c>
      <c r="O512" s="44">
        <f>IFERROR(_xll.qlIndexFixing(ONIndex3M,I512,TRUE,_xll.ohTrigger(RecalcTrigger,Trigger3M)),NA())</f>
        <v>1.2125290865253602E-2</v>
      </c>
      <c r="P512" s="44">
        <f>IFERROR(_xll.qlIndexFixing(ONIndex6M,I512,TRUE,_xll.ohTrigger(RecalcTrigger,Trigger6M)),NA())</f>
        <v>1.3311285999018097E-2</v>
      </c>
      <c r="Q512" s="182">
        <f>IFERROR(_xll.qlIndexFixing(ONIndex1Y,I512,TRUE,_xll.ohTrigger(RecalcTrigger,Trigger1Y)),NA())</f>
        <v>1.3849534488904469E-2</v>
      </c>
    </row>
    <row r="513" spans="2:17" x14ac:dyDescent="0.2">
      <c r="B513" s="39" t="s">
        <v>17</v>
      </c>
      <c r="D513" s="42">
        <f>_xll.qlCalendarAdvance(Calendar,$D512,B513,"f",FALSE)</f>
        <v>43011</v>
      </c>
      <c r="E513" s="176">
        <f>_xll.qlInterestRateIndexValueDate(IndexON,D513)</f>
        <v>43011</v>
      </c>
      <c r="F513" s="192">
        <f>IFERROR(_xll.qlIndexFixing(IndexON,D513,TRUE,_xll.ohTrigger(RecalcTrigger,TriggerON)),NA())</f>
        <v>9.96364064349331E-3</v>
      </c>
      <c r="H513" s="42">
        <f>_xll.qlCalendarAdvance(Calendar,$H512,B513,"f",FALSE)</f>
        <v>43011</v>
      </c>
      <c r="I513" s="176">
        <f>_xll.qlInterestRateIndexValueDate(Index1M,$H513)</f>
        <v>43011</v>
      </c>
      <c r="J513" s="181">
        <f>IFERROR(_xll.qlIndexFixing(Index1M,$H513,TRUE,_xll.ohTrigger(RecalcTrigger,Trigger1M)),NA())</f>
        <v>1.1234883813878894E-2</v>
      </c>
      <c r="K513" s="44">
        <f>IFERROR(_xll.qlIndexFixing(Index3M,H513,TRUE,_xll.ohTrigger(RecalcTrigger,Trigger3M)),NA())</f>
        <v>1.2529895544755911E-2</v>
      </c>
      <c r="L513" s="44">
        <f>IFERROR(_xll.qlIndexFixing(Index6M,$H513,TRUE,_xll.ohTrigger(RecalcTrigger,Trigger6M)),NA())</f>
        <v>1.4145065992461682E-2</v>
      </c>
      <c r="M513" s="182">
        <f>IFERROR(_xll.qlIndexFixing(Index1Y,$H513,TRUE,_xll.ohTrigger(RecalcTrigger,Trigger1Y)),NA())</f>
        <v>1.6176610763138255E-2</v>
      </c>
      <c r="N513" s="181">
        <f>IFERROR(_xll.qlIndexFixing(ONIndex1M,I513,TRUE,_xll.ohTrigger(RecalcTrigger,Trigger1M)),NA())</f>
        <v>1.1066486325779223E-2</v>
      </c>
      <c r="O513" s="44">
        <f>IFERROR(_xll.qlIndexFixing(ONIndex3M,I513,TRUE,_xll.ohTrigger(RecalcTrigger,Trigger3M)),NA())</f>
        <v>1.2134428329954039E-2</v>
      </c>
      <c r="P513" s="44">
        <f>IFERROR(_xll.qlIndexFixing(ONIndex6M,I513,TRUE,_xll.ohTrigger(RecalcTrigger,Trigger6M)),NA())</f>
        <v>1.3319730647286532E-2</v>
      </c>
      <c r="Q513" s="182">
        <f>IFERROR(_xll.qlIndexFixing(ONIndex1Y,I513,TRUE,_xll.ohTrigger(RecalcTrigger,Trigger1Y)),NA())</f>
        <v>1.3863354198889732E-2</v>
      </c>
    </row>
    <row r="514" spans="2:17" x14ac:dyDescent="0.2">
      <c r="B514" s="39" t="s">
        <v>17</v>
      </c>
      <c r="D514" s="42">
        <f>_xll.qlCalendarAdvance(Calendar,$D513,B514,"f",FALSE)</f>
        <v>43012</v>
      </c>
      <c r="E514" s="176">
        <f>_xll.qlInterestRateIndexValueDate(IndexON,D514)</f>
        <v>43012</v>
      </c>
      <c r="F514" s="192">
        <f>IFERROR(_xll.qlIndexFixing(IndexON,D514,TRUE,_xll.ohTrigger(RecalcTrigger,TriggerON)),NA())</f>
        <v>9.9710884508741326E-3</v>
      </c>
      <c r="H514" s="42">
        <f>_xll.qlCalendarAdvance(Calendar,$H513,B514,"f",FALSE)</f>
        <v>43012</v>
      </c>
      <c r="I514" s="176">
        <f>_xll.qlInterestRateIndexValueDate(Index1M,$H514)</f>
        <v>43012</v>
      </c>
      <c r="J514" s="181">
        <f>IFERROR(_xll.qlIndexFixing(Index1M,$H514,TRUE,_xll.ohTrigger(RecalcTrigger,Trigger1M)),NA())</f>
        <v>1.1256873607289095E-2</v>
      </c>
      <c r="K514" s="44">
        <f>IFERROR(_xll.qlIndexFixing(Index3M,H514,TRUE,_xll.ohTrigger(RecalcTrigger,Trigger3M)),NA())</f>
        <v>1.2537783494822572E-2</v>
      </c>
      <c r="L514" s="44">
        <f>IFERROR(_xll.qlIndexFixing(Index6M,$H514,TRUE,_xll.ohTrigger(RecalcTrigger,Trigger6M)),NA())</f>
        <v>1.4153765455265378E-2</v>
      </c>
      <c r="M514" s="182">
        <f>IFERROR(_xll.qlIndexFixing(Index1Y,$H514,TRUE,_xll.ohTrigger(RecalcTrigger,Trigger1Y)),NA())</f>
        <v>1.6187881508036517E-2</v>
      </c>
      <c r="N514" s="181">
        <f>IFERROR(_xll.qlIndexFixing(ONIndex1M,I514,TRUE,_xll.ohTrigger(RecalcTrigger,Trigger1M)),NA())</f>
        <v>1.1077446287597326E-2</v>
      </c>
      <c r="O514" s="44">
        <f>IFERROR(_xll.qlIndexFixing(ONIndex3M,I514,TRUE,_xll.ohTrigger(RecalcTrigger,Trigger3M)),NA())</f>
        <v>1.2143537426511086E-2</v>
      </c>
      <c r="P514" s="44">
        <f>IFERROR(_xll.qlIndexFixing(ONIndex6M,I514,TRUE,_xll.ohTrigger(RecalcTrigger,Trigger6M)),NA())</f>
        <v>1.3328177417994969E-2</v>
      </c>
      <c r="Q514" s="182">
        <f>IFERROR(_xll.qlIndexFixing(ONIndex1Y,I514,TRUE,_xll.ohTrigger(RecalcTrigger,Trigger1Y)),NA())</f>
        <v>1.3877159000816874E-2</v>
      </c>
    </row>
    <row r="515" spans="2:17" x14ac:dyDescent="0.2">
      <c r="B515" s="39" t="s">
        <v>17</v>
      </c>
      <c r="D515" s="42">
        <f>_xll.qlCalendarAdvance(Calendar,$D514,B515,"f",FALSE)</f>
        <v>43013</v>
      </c>
      <c r="E515" s="176">
        <f>_xll.qlInterestRateIndexValueDate(IndexON,D515)</f>
        <v>43013</v>
      </c>
      <c r="F515" s="192">
        <f>IFERROR(_xll.qlIndexFixing(IndexON,D515,TRUE,_xll.ohTrigger(RecalcTrigger,TriggerON)),NA())</f>
        <v>9.9785397544294163E-3</v>
      </c>
      <c r="H515" s="42">
        <f>_xll.qlCalendarAdvance(Calendar,$H514,B515,"f",FALSE)</f>
        <v>43013</v>
      </c>
      <c r="I515" s="176">
        <f>_xll.qlInterestRateIndexValueDate(Index1M,$H515)</f>
        <v>43013</v>
      </c>
      <c r="J515" s="181">
        <f>IFERROR(_xll.qlIndexFixing(Index1M,$H515,TRUE,_xll.ohTrigger(RecalcTrigger,Trigger1M)),NA())</f>
        <v>1.1262138914483605E-2</v>
      </c>
      <c r="K515" s="44">
        <f>IFERROR(_xll.qlIndexFixing(Index3M,H515,TRUE,_xll.ohTrigger(RecalcTrigger,Trigger3M)),NA())</f>
        <v>1.2545649446880441E-2</v>
      </c>
      <c r="L515" s="44">
        <f>IFERROR(_xll.qlIndexFixing(Index6M,$H515,TRUE,_xll.ohTrigger(RecalcTrigger,Trigger6M)),NA())</f>
        <v>1.4162467092658348E-2</v>
      </c>
      <c r="M515" s="182">
        <f>IFERROR(_xll.qlIndexFixing(Index1Y,$H515,TRUE,_xll.ohTrigger(RecalcTrigger,Trigger1Y)),NA())</f>
        <v>1.6199137333089864E-2</v>
      </c>
      <c r="N515" s="181">
        <f>IFERROR(_xll.qlIndexFixing(ONIndex1M,I515,TRUE,_xll.ohTrigger(RecalcTrigger,Trigger1M)),NA())</f>
        <v>1.1088398070711047E-2</v>
      </c>
      <c r="O515" s="44">
        <f>IFERROR(_xll.qlIndexFixing(ONIndex3M,I515,TRUE,_xll.ohTrigger(RecalcTrigger,Trigger3M)),NA())</f>
        <v>1.2152618154843697E-2</v>
      </c>
      <c r="P515" s="44">
        <f>IFERROR(_xll.qlIndexFixing(ONIndex6M,I515,TRUE,_xll.ohTrigger(RecalcTrigger,Trigger6M)),NA())</f>
        <v>1.3336626311062361E-2</v>
      </c>
      <c r="Q515" s="182">
        <f>IFERROR(_xll.qlIndexFixing(ONIndex1Y,I515,TRUE,_xll.ohTrigger(RecalcTrigger,Trigger1Y)),NA())</f>
        <v>1.3890948894604849E-2</v>
      </c>
    </row>
    <row r="516" spans="2:17" x14ac:dyDescent="0.2">
      <c r="B516" s="39" t="s">
        <v>17</v>
      </c>
      <c r="D516" s="42">
        <f>_xll.qlCalendarAdvance(Calendar,$D515,B516,"f",FALSE)</f>
        <v>43014</v>
      </c>
      <c r="E516" s="176">
        <f>_xll.qlInterestRateIndexValueDate(IndexON,D516)</f>
        <v>43014</v>
      </c>
      <c r="F516" s="192">
        <f>IFERROR(_xll.qlIndexFixing(IndexON,D516,TRUE,_xll.ohTrigger(RecalcTrigger,TriggerON)),NA())</f>
        <v>9.9937276323184658E-3</v>
      </c>
      <c r="H516" s="42">
        <f>_xll.qlCalendarAdvance(Calendar,$H515,B516,"f",FALSE)</f>
        <v>43014</v>
      </c>
      <c r="I516" s="176">
        <f>_xll.qlInterestRateIndexValueDate(Index1M,$H516)</f>
        <v>43014</v>
      </c>
      <c r="J516" s="181">
        <f>IFERROR(_xll.qlIndexFixing(Index1M,$H516,TRUE,_xll.ohTrigger(RecalcTrigger,Trigger1M)),NA())</f>
        <v>1.1267401163504711E-2</v>
      </c>
      <c r="K516" s="44">
        <f>IFERROR(_xll.qlIndexFixing(Index3M,H516,TRUE,_xll.ohTrigger(RecalcTrigger,Trigger3M)),NA())</f>
        <v>1.25613708875176E-2</v>
      </c>
      <c r="L516" s="44">
        <f>IFERROR(_xll.qlIndexFixing(Index6M,$H516,TRUE,_xll.ohTrigger(RecalcTrigger,Trigger6M)),NA())</f>
        <v>1.4171170904669539E-2</v>
      </c>
      <c r="M516" s="182">
        <f>IFERROR(_xll.qlIndexFixing(Index1Y,$H516,TRUE,_xll.ohTrigger(RecalcTrigger,Trigger1Y)),NA())</f>
        <v>1.6221397924049197E-2</v>
      </c>
      <c r="N516" s="181">
        <f>IFERROR(_xll.qlIndexFixing(ONIndex1M,I516,TRUE,_xll.ohTrigger(RecalcTrigger,Trigger1M)),NA())</f>
        <v>1.1110612564727193E-2</v>
      </c>
      <c r="O516" s="44">
        <f>IFERROR(_xll.qlIndexFixing(ONIndex3M,I516,TRUE,_xll.ohTrigger(RecalcTrigger,Trigger3M)),NA())</f>
        <v>1.2171090879070647E-2</v>
      </c>
      <c r="P516" s="44">
        <f>IFERROR(_xll.qlIndexFixing(ONIndex6M,I516,TRUE,_xll.ohTrigger(RecalcTrigger,Trigger6M)),NA())</f>
        <v>1.3354019717032688E-2</v>
      </c>
      <c r="Q516" s="182">
        <f>IFERROR(_xll.qlIndexFixing(ONIndex1Y,I516,TRUE,_xll.ohTrigger(RecalcTrigger,Trigger1Y)),NA())</f>
        <v>1.3919009745726093E-2</v>
      </c>
    </row>
    <row r="517" spans="2:17" x14ac:dyDescent="0.2">
      <c r="B517" s="39" t="s">
        <v>17</v>
      </c>
      <c r="D517" s="42">
        <f>_xll.qlCalendarAdvance(Calendar,$D516,B517,"f",FALSE)</f>
        <v>43017</v>
      </c>
      <c r="E517" s="176">
        <f>_xll.qlInterestRateIndexValueDate(IndexON,D517)</f>
        <v>43017</v>
      </c>
      <c r="F517" s="192">
        <f>IFERROR(_xll.qlIndexFixing(IndexON,D517,TRUE,_xll.ohTrigger(RecalcTrigger,TriggerON)),NA())</f>
        <v>1.0008379931205624E-2</v>
      </c>
      <c r="H517" s="42">
        <f>_xll.qlCalendarAdvance(Calendar,$H516,B517,"f",FALSE)</f>
        <v>43017</v>
      </c>
      <c r="I517" s="176">
        <f>_xll.qlInterestRateIndexValueDate(Index1M,$H517)</f>
        <v>43017</v>
      </c>
      <c r="J517" s="181">
        <f>IFERROR(_xll.qlIndexFixing(Index1M,$H517,TRUE,_xll.ohTrigger(RecalcTrigger,Trigger1M)),NA())</f>
        <v>1.1299844923159852E-2</v>
      </c>
      <c r="K517" s="44">
        <f>IFERROR(_xll.qlIndexFixing(Index3M,H517,TRUE,_xll.ohTrigger(RecalcTrigger,Trigger3M)),NA())</f>
        <v>1.257690186381819E-2</v>
      </c>
      <c r="L517" s="44">
        <f>IFERROR(_xll.qlIndexFixing(Index6M,$H517,TRUE,_xll.ohTrigger(RecalcTrigger,Trigger6M)),NA())</f>
        <v>1.419729538868719E-2</v>
      </c>
      <c r="M517" s="182">
        <f>IFERROR(_xll.qlIndexFixing(Index1Y,$H517,TRUE,_xll.ohTrigger(RecalcTrigger,Trigger1Y)),NA())</f>
        <v>1.6244011774068756E-2</v>
      </c>
      <c r="N517" s="181">
        <f>IFERROR(_xll.qlIndexFixing(ONIndex1M,I517,TRUE,_xll.ohTrigger(RecalcTrigger,Trigger1M)),NA())</f>
        <v>1.1132123416041084E-2</v>
      </c>
      <c r="O517" s="44">
        <f>IFERROR(_xll.qlIndexFixing(ONIndex3M,I517,TRUE,_xll.ohTrigger(RecalcTrigger,Trigger3M)),NA())</f>
        <v>1.2188657386821289E-2</v>
      </c>
      <c r="P517" s="44">
        <f>IFERROR(_xll.qlIndexFixing(ONIndex6M,I517,TRUE,_xll.ohTrigger(RecalcTrigger,Trigger6M)),NA())</f>
        <v>1.3370443107488805E-2</v>
      </c>
      <c r="Q517" s="182">
        <f>IFERROR(_xll.qlIndexFixing(ONIndex1Y,I517,TRUE,_xll.ohTrigger(RecalcTrigger,Trigger1Y)),NA())</f>
        <v>1.3945959388202978E-2</v>
      </c>
    </row>
    <row r="518" spans="2:17" x14ac:dyDescent="0.2">
      <c r="B518" s="39" t="s">
        <v>17</v>
      </c>
      <c r="D518" s="42">
        <f>_xll.qlCalendarAdvance(Calendar,$D517,B518,"f",FALSE)</f>
        <v>43018</v>
      </c>
      <c r="E518" s="176">
        <f>_xll.qlInterestRateIndexValueDate(IndexON,D518)</f>
        <v>43018</v>
      </c>
      <c r="F518" s="192">
        <f>IFERROR(_xll.qlIndexFixing(IndexON,D518,TRUE,_xll.ohTrigger(RecalcTrigger,TriggerON)),NA())</f>
        <v>1.0015848715957398E-2</v>
      </c>
      <c r="H518" s="42">
        <f>_xll.qlCalendarAdvance(Calendar,$H517,B518,"f",FALSE)</f>
        <v>43018</v>
      </c>
      <c r="I518" s="176">
        <f>_xll.qlInterestRateIndexValueDate(Index1M,$H518)</f>
        <v>43018</v>
      </c>
      <c r="J518" s="181">
        <f>IFERROR(_xll.qlIndexFixing(Index1M,$H518,TRUE,_xll.ohTrigger(RecalcTrigger,Trigger1M)),NA())</f>
        <v>1.1310643156280172E-2</v>
      </c>
      <c r="K518" s="44">
        <f>IFERROR(_xll.qlIndexFixing(Index3M,H518,TRUE,_xll.ohTrigger(RecalcTrigger,Trigger3M)),NA())</f>
        <v>1.2584664267460108E-2</v>
      </c>
      <c r="L518" s="44">
        <f>IFERROR(_xll.qlIndexFixing(Index6M,$H518,TRUE,_xll.ohTrigger(RecalcTrigger,Trigger6M)),NA())</f>
        <v>1.4206007899447355E-2</v>
      </c>
      <c r="M518" s="182">
        <f>IFERROR(_xll.qlIndexFixing(Index1Y,$H518,TRUE,_xll.ohTrigger(RecalcTrigger,Trigger1Y)),NA())</f>
        <v>1.6255193254320899E-2</v>
      </c>
      <c r="N518" s="181">
        <f>IFERROR(_xll.qlIndexFixing(ONIndex1M,I518,TRUE,_xll.ohTrigger(RecalcTrigger,Trigger1M)),NA())</f>
        <v>1.1143034305632904E-2</v>
      </c>
      <c r="O518" s="44">
        <f>IFERROR(_xll.qlIndexFixing(ONIndex3M,I518,TRUE,_xll.ohTrigger(RecalcTrigger,Trigger3M)),NA())</f>
        <v>1.219759627443695E-2</v>
      </c>
      <c r="P518" s="44">
        <f>IFERROR(_xll.qlIndexFixing(ONIndex6M,I518,TRUE,_xll.ohTrigger(RecalcTrigger,Trigger6M)),NA())</f>
        <v>1.3378902612675159E-2</v>
      </c>
      <c r="Q518" s="182">
        <f>IFERROR(_xll.qlIndexFixing(ONIndex1Y,I518,TRUE,_xll.ohTrigger(RecalcTrigger,Trigger1Y)),NA())</f>
        <v>1.3959674741214068E-2</v>
      </c>
    </row>
    <row r="519" spans="2:17" x14ac:dyDescent="0.2">
      <c r="B519" s="39" t="s">
        <v>17</v>
      </c>
      <c r="D519" s="42">
        <f>_xll.qlCalendarAdvance(Calendar,$D518,B519,"f",FALSE)</f>
        <v>43019</v>
      </c>
      <c r="E519" s="176">
        <f>_xll.qlInterestRateIndexValueDate(IndexON,D519)</f>
        <v>43019</v>
      </c>
      <c r="F519" s="192">
        <f>IFERROR(_xll.qlIndexFixing(IndexON,D519,TRUE,_xll.ohTrigger(RecalcTrigger,TriggerON)),NA())</f>
        <v>1.002332099696468E-2</v>
      </c>
      <c r="H519" s="42">
        <f>_xll.qlCalendarAdvance(Calendar,$H518,B519,"f",FALSE)</f>
        <v>43019</v>
      </c>
      <c r="I519" s="176">
        <f>_xll.qlInterestRateIndexValueDate(Index1M,$H519)</f>
        <v>43019</v>
      </c>
      <c r="J519" s="181">
        <f>IFERROR(_xll.qlIndexFixing(Index1M,$H519,TRUE,_xll.ohTrigger(RecalcTrigger,Trigger1M)),NA())</f>
        <v>1.1332523154970178E-2</v>
      </c>
      <c r="K519" s="44">
        <f>IFERROR(_xll.qlIndexFixing(Index3M,H519,TRUE,_xll.ohTrigger(RecalcTrigger,Trigger3M)),NA())</f>
        <v>1.2592407249771214E-2</v>
      </c>
      <c r="L519" s="44">
        <f>IFERROR(_xll.qlIndexFixing(Index6M,$H519,TRUE,_xll.ohTrigger(RecalcTrigger,Trigger6M)),NA())</f>
        <v>1.4214722584964232E-2</v>
      </c>
      <c r="M519" s="182">
        <f>IFERROR(_xll.qlIndexFixing(Index1Y,$H519,TRUE,_xll.ohTrigger(RecalcTrigger,Trigger1Y)),NA())</f>
        <v>1.6266359916507378E-2</v>
      </c>
      <c r="N519" s="181">
        <f>IFERROR(_xll.qlIndexFixing(ONIndex1M,I519,TRUE,_xll.ohTrigger(RecalcTrigger,Trigger1M)),NA())</f>
        <v>1.1153937016520343E-2</v>
      </c>
      <c r="O519" s="44">
        <f>IFERROR(_xll.qlIndexFixing(ONIndex3M,I519,TRUE,_xll.ohTrigger(RecalcTrigger,Trigger3M)),NA())</f>
        <v>1.2206506793828176E-2</v>
      </c>
      <c r="P519" s="44">
        <f>IFERROR(_xll.qlIndexFixing(ONIndex6M,I519,TRUE,_xll.ohTrigger(RecalcTrigger,Trigger6M)),NA())</f>
        <v>1.3387364240220467E-2</v>
      </c>
      <c r="Q519" s="182">
        <f>IFERROR(_xll.qlIndexFixing(ONIndex1Y,I519,TRUE,_xll.ohTrigger(RecalcTrigger,Trigger1Y)),NA())</f>
        <v>1.3973375186004944E-2</v>
      </c>
    </row>
    <row r="520" spans="2:17" x14ac:dyDescent="0.2">
      <c r="B520" s="39" t="s">
        <v>17</v>
      </c>
      <c r="D520" s="42">
        <f>_xll.qlCalendarAdvance(Calendar,$D519,B520,"f",FALSE)</f>
        <v>43020</v>
      </c>
      <c r="E520" s="176">
        <f>_xll.qlInterestRateIndexValueDate(IndexON,D520)</f>
        <v>43020</v>
      </c>
      <c r="F520" s="192">
        <f>IFERROR(_xll.qlIndexFixing(IndexON,D520,TRUE,_xll.ohTrigger(RecalcTrigger,TriggerON)),NA())</f>
        <v>1.0030796774146422E-2</v>
      </c>
      <c r="H520" s="42">
        <f>_xll.qlCalendarAdvance(Calendar,$H519,B520,"f",FALSE)</f>
        <v>43020</v>
      </c>
      <c r="I520" s="176">
        <f>_xll.qlInterestRateIndexValueDate(Index1M,$H520)</f>
        <v>43020</v>
      </c>
      <c r="J520" s="181">
        <f>IFERROR(_xll.qlIndexFixing(Index1M,$H520,TRUE,_xll.ohTrigger(RecalcTrigger,Trigger1M)),NA())</f>
        <v>1.1337757504308044E-2</v>
      </c>
      <c r="K520" s="44">
        <f>IFERROR(_xll.qlIndexFixing(Index3M,H520,TRUE,_xll.ohTrigger(RecalcTrigger,Trigger3M)),NA())</f>
        <v>1.2600131240210463E-2</v>
      </c>
      <c r="L520" s="44">
        <f>IFERROR(_xll.qlIndexFixing(Index6M,$H520,TRUE,_xll.ohTrigger(RecalcTrigger,Trigger6M)),NA())</f>
        <v>1.422343944526543E-2</v>
      </c>
      <c r="M520" s="182">
        <f>IFERROR(_xll.qlIndexFixing(Index1Y,$H520,TRUE,_xll.ohTrigger(RecalcTrigger,Trigger1Y)),NA())</f>
        <v>1.6277511777596398E-2</v>
      </c>
      <c r="N520" s="181">
        <f>IFERROR(_xll.qlIndexFixing(ONIndex1M,I520,TRUE,_xll.ohTrigger(RecalcTrigger,Trigger1M)),NA())</f>
        <v>1.1164831548703402E-2</v>
      </c>
      <c r="O520" s="44">
        <f>IFERROR(_xll.qlIndexFixing(ONIndex3M,I520,TRUE,_xll.ohTrigger(RecalcTrigger,Trigger3M)),NA())</f>
        <v>1.2215388945076011E-2</v>
      </c>
      <c r="P520" s="44">
        <f>IFERROR(_xll.qlIndexFixing(ONIndex6M,I520,TRUE,_xll.ohTrigger(RecalcTrigger,Trigger6M)),NA())</f>
        <v>1.3395827990124731E-2</v>
      </c>
      <c r="Q520" s="182">
        <f>IFERROR(_xll.qlIndexFixing(ONIndex1Y,I520,TRUE,_xll.ohTrigger(RecalcTrigger,Trigger1Y)),NA())</f>
        <v>1.3987060722656652E-2</v>
      </c>
    </row>
    <row r="521" spans="2:17" x14ac:dyDescent="0.2">
      <c r="B521" s="39" t="s">
        <v>17</v>
      </c>
      <c r="D521" s="42">
        <f>_xll.qlCalendarAdvance(Calendar,$D520,B521,"f",FALSE)</f>
        <v>43021</v>
      </c>
      <c r="E521" s="176">
        <f>_xll.qlInterestRateIndexValueDate(IndexON,D521)</f>
        <v>43021</v>
      </c>
      <c r="F521" s="192">
        <f>IFERROR(_xll.qlIndexFixing(IndexON,D521,TRUE,_xll.ohTrigger(RecalcTrigger,TriggerON)),NA())</f>
        <v>1.0046036470812149E-2</v>
      </c>
      <c r="H521" s="42">
        <f>_xll.qlCalendarAdvance(Calendar,$H520,B521,"f",FALSE)</f>
        <v>43021</v>
      </c>
      <c r="I521" s="176">
        <f>_xll.qlInterestRateIndexValueDate(Index1M,$H521)</f>
        <v>43021</v>
      </c>
      <c r="J521" s="181">
        <f>IFERROR(_xll.qlIndexFixing(Index1M,$H521,TRUE,_xll.ohTrigger(RecalcTrigger,Trigger1M)),NA())</f>
        <v>1.1342988795027998E-2</v>
      </c>
      <c r="K521" s="44">
        <f>IFERROR(_xll.qlIndexFixing(Index3M,H521,TRUE,_xll.ohTrigger(RecalcTrigger,Trigger3M)),NA())</f>
        <v>1.2615631336654675E-2</v>
      </c>
      <c r="L521" s="44">
        <f>IFERROR(_xll.qlIndexFixing(Index6M,$H521,TRUE,_xll.ohTrigger(RecalcTrigger,Trigger6M)),NA())</f>
        <v>1.4232158480379892E-2</v>
      </c>
      <c r="M521" s="182">
        <f>IFERROR(_xll.qlIndexFixing(Index1Y,$H521,TRUE,_xll.ohTrigger(RecalcTrigger,Trigger1Y)),NA())</f>
        <v>1.62995731613346E-2</v>
      </c>
      <c r="N521" s="181">
        <f>IFERROR(_xll.qlIndexFixing(ONIndex1M,I521,TRUE,_xll.ohTrigger(RecalcTrigger,Trigger1M)),NA())</f>
        <v>1.118693620301851E-2</v>
      </c>
      <c r="O521" s="44">
        <f>IFERROR(_xll.qlIndexFixing(ONIndex3M,I521,TRUE,_xll.ohTrigger(RecalcTrigger,Trigger3M)),NA())</f>
        <v>1.223346868523471E-2</v>
      </c>
      <c r="P521" s="44">
        <f>IFERROR(_xll.qlIndexFixing(ONIndex6M,I521,TRUE,_xll.ohTrigger(RecalcTrigger,Trigger6M)),NA())</f>
        <v>1.3413255453390191E-2</v>
      </c>
      <c r="Q521" s="182">
        <f>IFERROR(_xll.qlIndexFixing(ONIndex1Y,I521,TRUE,_xll.ohTrigger(RecalcTrigger,Trigger1Y)),NA())</f>
        <v>1.4014920199110586E-2</v>
      </c>
    </row>
    <row r="522" spans="2:17" x14ac:dyDescent="0.2">
      <c r="B522" s="39" t="s">
        <v>42</v>
      </c>
      <c r="D522" s="42">
        <f>_xll.qlCalendarAdvance(Calendar,$D521,B522,"f",FALSE)</f>
        <v>43028</v>
      </c>
      <c r="E522" s="176">
        <f>_xll.qlInterestRateIndexValueDate(IndexON,D522)</f>
        <v>43028</v>
      </c>
      <c r="F522" s="192">
        <f>IFERROR(_xll.qlIndexFixing(IndexON,D522,TRUE,_xll.ohTrigger(RecalcTrigger,TriggerON)),NA())</f>
        <v>1.0098516648842834E-2</v>
      </c>
      <c r="H522" s="42">
        <f>_xll.qlCalendarAdvance(Calendar,$H521,B522,"f",FALSE)</f>
        <v>43028</v>
      </c>
      <c r="I522" s="176">
        <f>_xll.qlInterestRateIndexValueDate(Index1M,$H522)</f>
        <v>43028</v>
      </c>
      <c r="J522" s="181">
        <f>IFERROR(_xll.qlIndexFixing(Index1M,$H522,TRUE,_xll.ohTrigger(RecalcTrigger,Trigger1M)),NA())</f>
        <v>1.1418175762327445E-2</v>
      </c>
      <c r="K522" s="44">
        <f>IFERROR(_xll.qlIndexFixing(Index3M,H522,TRUE,_xll.ohTrigger(RecalcTrigger,Trigger3M)),NA())</f>
        <v>1.2669033679390457E-2</v>
      </c>
      <c r="L522" s="44">
        <f>IFERROR(_xll.qlIndexFixing(Index6M,$H522,TRUE,_xll.ohTrigger(RecalcTrigger,Trigger6M)),NA())</f>
        <v>1.4293252623268192E-2</v>
      </c>
      <c r="M522" s="182">
        <f>IFERROR(_xll.qlIndexFixing(Index1Y,$H522,TRUE,_xll.ohTrigger(RecalcTrigger,Trigger1Y)),NA())</f>
        <v>1.637702638575847E-2</v>
      </c>
      <c r="N522" s="181">
        <f>IFERROR(_xll.qlIndexFixing(ONIndex1M,I522,TRUE,_xll.ohTrigger(RecalcTrigger,Trigger1M)),NA())</f>
        <v>1.1262859091711135E-2</v>
      </c>
      <c r="O522" s="44">
        <f>IFERROR(_xll.qlIndexFixing(ONIndex3M,I522,TRUE,_xll.ohTrigger(RecalcTrigger,Trigger3M)),NA())</f>
        <v>1.229445637840443E-2</v>
      </c>
      <c r="P522" s="44">
        <f>IFERROR(_xll.qlIndexFixing(ONIndex6M,I522,TRUE,_xll.ohTrigger(RecalcTrigger,Trigger6M)),NA())</f>
        <v>1.3472595214567193E-2</v>
      </c>
      <c r="Q522" s="182">
        <f>IFERROR(_xll.qlIndexFixing(ONIndex1Y,I522,TRUE,_xll.ohTrigger(RecalcTrigger,Trigger1Y)),NA())</f>
        <v>1.4110100146354684E-2</v>
      </c>
    </row>
    <row r="523" spans="2:17" x14ac:dyDescent="0.2">
      <c r="B523" s="39" t="s">
        <v>42</v>
      </c>
      <c r="D523" s="42">
        <f>_xll.qlCalendarAdvance(Calendar,$D522,B523,"f",FALSE)</f>
        <v>43035</v>
      </c>
      <c r="E523" s="176">
        <f>_xll.qlInterestRateIndexValueDate(IndexON,D523)</f>
        <v>43035</v>
      </c>
      <c r="F523" s="192">
        <f>IFERROR(_xll.qlIndexFixing(IndexON,D523,TRUE,_xll.ohTrigger(RecalcTrigger,TriggerON)),NA())</f>
        <v>1.0151168166572615E-2</v>
      </c>
      <c r="H523" s="42">
        <f>_xll.qlCalendarAdvance(Calendar,$H522,B523,"f",FALSE)</f>
        <v>43035</v>
      </c>
      <c r="I523" s="176">
        <f>_xll.qlInterestRateIndexValueDate(Index1M,$H523)</f>
        <v>43035</v>
      </c>
      <c r="J523" s="181">
        <f>IFERROR(_xll.qlIndexFixing(Index1M,$H523,TRUE,_xll.ohTrigger(RecalcTrigger,Trigger1M)),NA())</f>
        <v>1.1492962057735026E-2</v>
      </c>
      <c r="K523" s="44">
        <f>IFERROR(_xll.qlIndexFixing(Index3M,H523,TRUE,_xll.ohTrigger(RecalcTrigger,Trigger3M)),NA())</f>
        <v>1.2721722103256805E-2</v>
      </c>
      <c r="L523" s="44">
        <f>IFERROR(_xll.qlIndexFixing(Index6M,$H523,TRUE,_xll.ohTrigger(RecalcTrigger,Trigger6M)),NA())</f>
        <v>1.4354453342892998E-2</v>
      </c>
      <c r="M523" s="182">
        <f>IFERROR(_xll.qlIndexFixing(Index1Y,$H523,TRUE,_xll.ohTrigger(RecalcTrigger,Trigger1Y)),NA())</f>
        <v>1.6453763387917462E-2</v>
      </c>
      <c r="N523" s="181">
        <f>IFERROR(_xll.qlIndexFixing(ONIndex1M,I523,TRUE,_xll.ohTrigger(RecalcTrigger,Trigger1M)),NA())</f>
        <v>1.1338381230048638E-2</v>
      </c>
      <c r="O523" s="44">
        <f>IFERROR(_xll.qlIndexFixing(ONIndex3M,I523,TRUE,_xll.ohTrigger(RecalcTrigger,Trigger3M)),NA())</f>
        <v>1.2354053956499616E-2</v>
      </c>
      <c r="P523" s="44">
        <f>IFERROR(_xll.qlIndexFixing(ONIndex6M,I523,TRUE,_xll.ohTrigger(RecalcTrigger,Trigger6M)),NA())</f>
        <v>1.3532039000671755E-2</v>
      </c>
      <c r="Q523" s="182">
        <f>IFERROR(_xll.qlIndexFixing(ONIndex1Y,I523,TRUE,_xll.ohTrigger(RecalcTrigger,Trigger1Y)),NA())</f>
        <v>1.4204549585756418E-2</v>
      </c>
    </row>
    <row r="524" spans="2:17" x14ac:dyDescent="0.2">
      <c r="B524" s="39" t="s">
        <v>42</v>
      </c>
      <c r="D524" s="42">
        <f>_xll.qlCalendarAdvance(Calendar,$D523,B524,"f",FALSE)</f>
        <v>43042</v>
      </c>
      <c r="E524" s="176">
        <f>_xll.qlInterestRateIndexValueDate(IndexON,D524)</f>
        <v>43042</v>
      </c>
      <c r="F524" s="192">
        <f>IFERROR(_xll.qlIndexFixing(IndexON,D524,TRUE,_xll.ohTrigger(RecalcTrigger,TriggerON)),NA())</f>
        <v>1.0203991024271646E-2</v>
      </c>
      <c r="H524" s="42">
        <f>_xll.qlCalendarAdvance(Calendar,$H523,B524,"f",FALSE)</f>
        <v>43042</v>
      </c>
      <c r="I524" s="176">
        <f>_xll.qlInterestRateIndexValueDate(Index1M,$H524)</f>
        <v>43042</v>
      </c>
      <c r="J524" s="181">
        <f>IFERROR(_xll.qlIndexFixing(Index1M,$H524,TRUE,_xll.ohTrigger(RecalcTrigger,Trigger1M)),NA())</f>
        <v>1.1567347673611476E-2</v>
      </c>
      <c r="K524" s="44">
        <f>IFERROR(_xll.qlIndexFixing(Index3M,H524,TRUE,_xll.ohTrigger(RecalcTrigger,Trigger3M)),NA())</f>
        <v>1.2773840804037637E-2</v>
      </c>
      <c r="L524" s="44">
        <f>IFERROR(_xll.qlIndexFixing(Index6M,$H524,TRUE,_xll.ohTrigger(RecalcTrigger,Trigger6M)),NA())</f>
        <v>1.4411061872883059E-2</v>
      </c>
      <c r="M524" s="182">
        <f>IFERROR(_xll.qlIndexFixing(Index1Y,$H524,TRUE,_xll.ohTrigger(RecalcTrigger,Trigger1Y)),NA())</f>
        <v>1.6529789961747691E-2</v>
      </c>
      <c r="N524" s="181">
        <f>IFERROR(_xll.qlIndexFixing(ONIndex1M,I524,TRUE,_xll.ohTrigger(RecalcTrigger,Trigger1M)),NA())</f>
        <v>1.1413502617328616E-2</v>
      </c>
      <c r="O524" s="44">
        <f>IFERROR(_xll.qlIndexFixing(ONIndex3M,I524,TRUE,_xll.ohTrigger(RecalcTrigger,Trigger3M)),NA())</f>
        <v>1.2412261417413067E-2</v>
      </c>
      <c r="P524" s="44">
        <f>IFERROR(_xll.qlIndexFixing(ONIndex6M,I524,TRUE,_xll.ohTrigger(RecalcTrigger,Trigger6M)),NA())</f>
        <v>1.3591586811892988E-2</v>
      </c>
      <c r="Q524" s="182">
        <f>IFERROR(_xll.qlIndexFixing(ONIndex1Y,I524,TRUE,_xll.ohTrigger(RecalcTrigger,Trigger1Y)),NA())</f>
        <v>1.429826851564083E-2</v>
      </c>
    </row>
    <row r="525" spans="2:17" x14ac:dyDescent="0.2">
      <c r="B525" s="39" t="s">
        <v>42</v>
      </c>
      <c r="D525" s="42">
        <f>_xll.qlCalendarAdvance(Calendar,$D524,B525,"f",FALSE)</f>
        <v>43049</v>
      </c>
      <c r="E525" s="176">
        <f>_xll.qlInterestRateIndexValueDate(IndexON,D525)</f>
        <v>43049</v>
      </c>
      <c r="F525" s="192">
        <f>IFERROR(_xll.qlIndexFixing(IndexON,D525,TRUE,_xll.ohTrigger(RecalcTrigger,TriggerON)),NA())</f>
        <v>1.0256985222129035E-2</v>
      </c>
      <c r="H525" s="42">
        <f>_xll.qlCalendarAdvance(Calendar,$H524,B525,"f",FALSE)</f>
        <v>43049</v>
      </c>
      <c r="I525" s="176">
        <f>_xll.qlInterestRateIndexValueDate(Index1M,$H525)</f>
        <v>43049</v>
      </c>
      <c r="J525" s="181">
        <f>IFERROR(_xll.qlIndexFixing(Index1M,$H525,TRUE,_xll.ohTrigger(RecalcTrigger,Trigger1M)),NA())</f>
        <v>1.1641332602367202E-2</v>
      </c>
      <c r="K525" s="44">
        <f>IFERROR(_xll.qlIndexFixing(Index3M,H525,TRUE,_xll.ohTrigger(RecalcTrigger,Trigger3M)),NA())</f>
        <v>1.2825533985532692E-2</v>
      </c>
      <c r="L525" s="44">
        <f>IFERROR(_xll.qlIndexFixing(Index6M,$H525,TRUE,_xll.ohTrigger(RecalcTrigger,Trigger6M)),NA())</f>
        <v>1.4472465738507806E-2</v>
      </c>
      <c r="M525" s="182">
        <f>IFERROR(_xll.qlIndexFixing(Index1Y,$H525,TRUE,_xll.ohTrigger(RecalcTrigger,Trigger1Y)),NA())</f>
        <v>1.6605111904483005E-2</v>
      </c>
      <c r="N525" s="181">
        <f>IFERROR(_xll.qlIndexFixing(ONIndex1M,I525,TRUE,_xll.ohTrigger(RecalcTrigger,Trigger1M)),NA())</f>
        <v>1.1488223252767623E-2</v>
      </c>
      <c r="O525" s="44">
        <f>IFERROR(_xll.qlIndexFixing(ONIndex3M,I525,TRUE,_xll.ohTrigger(RecalcTrigger,Trigger3M)),NA())</f>
        <v>1.2469078759199672E-2</v>
      </c>
      <c r="P525" s="44">
        <f>IFERROR(_xll.qlIndexFixing(ONIndex6M,I525,TRUE,_xll.ohTrigger(RecalcTrigger,Trigger6M)),NA())</f>
        <v>1.3651238648365965E-2</v>
      </c>
      <c r="Q525" s="182">
        <f>IFERROR(_xll.qlIndexFixing(ONIndex1Y,I525,TRUE,_xll.ohTrigger(RecalcTrigger,Trigger1Y)),NA())</f>
        <v>1.4391256934305948E-2</v>
      </c>
    </row>
    <row r="526" spans="2:17" x14ac:dyDescent="0.2">
      <c r="B526" s="39" t="s">
        <v>42</v>
      </c>
      <c r="D526" s="42">
        <f>_xll.qlCalendarAdvance(Calendar,$D525,B526,"f",FALSE)</f>
        <v>43056</v>
      </c>
      <c r="E526" s="176">
        <f>_xll.qlInterestRateIndexValueDate(IndexON,D526)</f>
        <v>43056</v>
      </c>
      <c r="F526" s="192">
        <f>IFERROR(_xll.qlIndexFixing(IndexON,D526,TRUE,_xll.ohTrigger(RecalcTrigger,TriggerON)),NA())</f>
        <v>1.0310150760360905E-2</v>
      </c>
      <c r="H526" s="42">
        <f>_xll.qlCalendarAdvance(Calendar,$H525,B526,"f",FALSE)</f>
        <v>43056</v>
      </c>
      <c r="I526" s="176">
        <f>_xll.qlInterestRateIndexValueDate(Index1M,$H526)</f>
        <v>43056</v>
      </c>
      <c r="J526" s="181">
        <f>IFERROR(_xll.qlIndexFixing(Index1M,$H526,TRUE,_xll.ohTrigger(RecalcTrigger,Trigger1M)),NA())</f>
        <v>1.1714916836451829E-2</v>
      </c>
      <c r="K526" s="44">
        <f>IFERROR(_xll.qlIndexFixing(Index3M,H526,TRUE,_xll.ohTrigger(RecalcTrigger,Trigger3M)),NA())</f>
        <v>1.2876945859372159E-2</v>
      </c>
      <c r="L526" s="44">
        <f>IFERROR(_xll.qlIndexFixing(Index6M,$H526,TRUE,_xll.ohTrigger(RecalcTrigger,Trigger6M)),NA())</f>
        <v>1.4533976194472666E-2</v>
      </c>
      <c r="M526" s="182">
        <f>IFERROR(_xll.qlIndexFixing(Index1Y,$H526,TRUE,_xll.ohTrigger(RecalcTrigger,Trigger1Y)),NA())</f>
        <v>1.6679735016614326E-2</v>
      </c>
      <c r="N526" s="181">
        <f>IFERROR(_xll.qlIndexFixing(ONIndex1M,I526,TRUE,_xll.ohTrigger(RecalcTrigger,Trigger1M)),NA())</f>
        <v>1.1562543135663258E-2</v>
      </c>
      <c r="O526" s="44">
        <f>IFERROR(_xll.qlIndexFixing(ONIndex3M,I526,TRUE,_xll.ohTrigger(RecalcTrigger,Trigger3M)),NA())</f>
        <v>1.2524505979914318E-2</v>
      </c>
      <c r="P526" s="44">
        <f>IFERROR(_xll.qlIndexFixing(ONIndex6M,I526,TRUE,_xll.ohTrigger(RecalcTrigger,Trigger6M)),NA())</f>
        <v>1.371099451025278E-2</v>
      </c>
      <c r="Q526" s="182">
        <f>IFERROR(_xll.qlIndexFixing(ONIndex1Y,I526,TRUE,_xll.ohTrigger(RecalcTrigger,Trigger1Y)),NA())</f>
        <v>1.4483514840049802E-2</v>
      </c>
    </row>
    <row r="527" spans="2:17" x14ac:dyDescent="0.2">
      <c r="B527" s="39" t="s">
        <v>42</v>
      </c>
      <c r="D527" s="42">
        <f>_xll.qlCalendarAdvance(Calendar,$D526,B527,"f",FALSE)</f>
        <v>43063</v>
      </c>
      <c r="E527" s="176">
        <f>_xll.qlInterestRateIndexValueDate(IndexON,D527)</f>
        <v>43063</v>
      </c>
      <c r="F527" s="192">
        <f>IFERROR(_xll.qlIndexFixing(IndexON,D527,TRUE,_xll.ohTrigger(RecalcTrigger,TriggerON)),NA())</f>
        <v>1.0363487639237409E-2</v>
      </c>
      <c r="H527" s="42">
        <f>_xll.qlCalendarAdvance(Calendar,$H526,B527,"f",FALSE)</f>
        <v>43063</v>
      </c>
      <c r="I527" s="176">
        <f>_xll.qlInterestRateIndexValueDate(Index1M,$H527)</f>
        <v>43063</v>
      </c>
      <c r="J527" s="181">
        <f>IFERROR(_xll.qlIndexFixing(Index1M,$H527,TRUE,_xll.ohTrigger(RecalcTrigger,Trigger1M)),NA())</f>
        <v>1.1798860045905135E-2</v>
      </c>
      <c r="K527" s="44">
        <f>IFERROR(_xll.qlIndexFixing(Index3M,H527,TRUE,_xll.ohTrigger(RecalcTrigger,Trigger3M)),NA())</f>
        <v>1.2928220644889079E-2</v>
      </c>
      <c r="L527" s="44">
        <f>IFERROR(_xll.qlIndexFixing(Index6M,$H527,TRUE,_xll.ohTrigger(RecalcTrigger,Trigger6M)),NA())</f>
        <v>1.459559325034961E-2</v>
      </c>
      <c r="M527" s="182">
        <f>IFERROR(_xll.qlIndexFixing(Index1Y,$H527,TRUE,_xll.ohTrigger(RecalcTrigger,Trigger1Y)),NA())</f>
        <v>1.6753665101848378E-2</v>
      </c>
      <c r="N527" s="181">
        <f>IFERROR(_xll.qlIndexFixing(ONIndex1M,I527,TRUE,_xll.ohTrigger(RecalcTrigger,Trigger1M)),NA())</f>
        <v>1.1636462265232074E-2</v>
      </c>
      <c r="O527" s="44">
        <f>IFERROR(_xll.qlIndexFixing(ONIndex3M,I527,TRUE,_xll.ohTrigger(RecalcTrigger,Trigger3M)),NA())</f>
        <v>1.2578543077638912E-2</v>
      </c>
      <c r="P527" s="44">
        <f>IFERROR(_xll.qlIndexFixing(ONIndex6M,I527,TRUE,_xll.ohTrigger(RecalcTrigger,Trigger6M)),NA())</f>
        <v>1.3770854397688511E-2</v>
      </c>
      <c r="Q527" s="182">
        <f>IFERROR(_xll.qlIndexFixing(ONIndex1Y,I527,TRUE,_xll.ohTrigger(RecalcTrigger,Trigger1Y)),NA())</f>
        <v>1.4575042231278481E-2</v>
      </c>
    </row>
    <row r="528" spans="2:17" x14ac:dyDescent="0.2">
      <c r="B528" s="39" t="s">
        <v>42</v>
      </c>
      <c r="D528" s="42">
        <f>_xll.qlCalendarAdvance(Calendar,$D527,B528,"f",FALSE)</f>
        <v>43070</v>
      </c>
      <c r="E528" s="176">
        <f>_xll.qlInterestRateIndexValueDate(IndexON,D528)</f>
        <v>43070</v>
      </c>
      <c r="F528" s="192">
        <f>IFERROR(_xll.qlIndexFixing(IndexON,D528,TRUE,_xll.ohTrigger(RecalcTrigger,TriggerON)),NA())</f>
        <v>1.0416995858974673E-2</v>
      </c>
      <c r="H528" s="42">
        <f>_xll.qlCalendarAdvance(Calendar,$H527,B528,"f",FALSE)</f>
        <v>43070</v>
      </c>
      <c r="I528" s="176">
        <f>_xll.qlInterestRateIndexValueDate(Index1M,$H528)</f>
        <v>43070</v>
      </c>
      <c r="J528" s="181">
        <f>IFERROR(_xll.qlIndexFixing(Index1M,$H528,TRUE,_xll.ohTrigger(RecalcTrigger,Trigger1M)),NA())</f>
        <v>1.1866237957380635E-2</v>
      </c>
      <c r="K528" s="44">
        <f>IFERROR(_xll.qlIndexFixing(Index3M,H528,TRUE,_xll.ohTrigger(RecalcTrigger,Trigger3M)),NA())</f>
        <v>1.2963729172303942E-2</v>
      </c>
      <c r="L528" s="44">
        <f>IFERROR(_xll.qlIndexFixing(Index6M,$H528,TRUE,_xll.ohTrigger(RecalcTrigger,Trigger6M)),NA())</f>
        <v>1.4662055927815797E-2</v>
      </c>
      <c r="M528" s="182">
        <f>IFERROR(_xll.qlIndexFixing(Index1Y,$H528,TRUE,_xll.ohTrigger(RecalcTrigger,Trigger1Y)),NA())</f>
        <v>1.6826907967067928E-2</v>
      </c>
      <c r="N528" s="181">
        <f>IFERROR(_xll.qlIndexFixing(ONIndex1M,I528,TRUE,_xll.ohTrigger(RecalcTrigger,Trigger1M)),NA())</f>
        <v>1.1709980640771668E-2</v>
      </c>
      <c r="O528" s="44">
        <f>IFERROR(_xll.qlIndexFixing(ONIndex3M,I528,TRUE,_xll.ohTrigger(RecalcTrigger,Trigger3M)),NA())</f>
        <v>1.2631190050536405E-2</v>
      </c>
      <c r="P528" s="44">
        <f>IFERROR(_xll.qlIndexFixing(ONIndex6M,I528,TRUE,_xll.ohTrigger(RecalcTrigger,Trigger6M)),NA())</f>
        <v>1.3830818310835252E-2</v>
      </c>
      <c r="Q528" s="182">
        <f>IFERROR(_xll.qlIndexFixing(ONIndex1Y,I528,TRUE,_xll.ohTrigger(RecalcTrigger,Trigger1Y)),NA())</f>
        <v>1.4665839106262995E-2</v>
      </c>
    </row>
    <row r="529" spans="2:17" x14ac:dyDescent="0.2">
      <c r="B529" s="39" t="s">
        <v>42</v>
      </c>
      <c r="D529" s="42">
        <f>_xll.qlCalendarAdvance(Calendar,$D528,B529,"f",FALSE)</f>
        <v>43077</v>
      </c>
      <c r="E529" s="176">
        <f>_xll.qlInterestRateIndexValueDate(IndexON,D529)</f>
        <v>43077</v>
      </c>
      <c r="F529" s="192">
        <f>IFERROR(_xll.qlIndexFixing(IndexON,D529,TRUE,_xll.ohTrigger(RecalcTrigger,TriggerON)),NA())</f>
        <v>1.0470675419734789E-2</v>
      </c>
      <c r="H529" s="42">
        <f>_xll.qlCalendarAdvance(Calendar,$H528,B529,"f",FALSE)</f>
        <v>43077</v>
      </c>
      <c r="I529" s="176">
        <f>_xll.qlInterestRateIndexValueDate(Index1M,$H529)</f>
        <v>43077</v>
      </c>
      <c r="J529" s="181">
        <f>IFERROR(_xll.qlIndexFixing(Index1M,$H529,TRUE,_xll.ohTrigger(RecalcTrigger,Trigger1M)),NA())</f>
        <v>1.1933265295755752E-2</v>
      </c>
      <c r="K529" s="44">
        <f>IFERROR(_xll.qlIndexFixing(Index3M,H529,TRUE,_xll.ohTrigger(RecalcTrigger,Trigger3M)),NA())</f>
        <v>1.3015016055217377E-2</v>
      </c>
      <c r="L529" s="44">
        <f>IFERROR(_xll.qlIndexFixing(Index6M,$H529,TRUE,_xll.ohTrigger(RecalcTrigger,Trigger6M)),NA())</f>
        <v>1.4723896309545993E-2</v>
      </c>
      <c r="M529" s="182">
        <f>IFERROR(_xll.qlIndexFixing(Index1Y,$H529,TRUE,_xll.ohTrigger(RecalcTrigger,Trigger1Y)),NA())</f>
        <v>1.6899469422290706E-2</v>
      </c>
      <c r="N529" s="181">
        <f>IFERROR(_xll.qlIndexFixing(ONIndex1M,I529,TRUE,_xll.ohTrigger(RecalcTrigger,Trigger1M)),NA())</f>
        <v>1.178309826157964E-2</v>
      </c>
      <c r="O529" s="44">
        <f>IFERROR(_xll.qlIndexFixing(ONIndex3M,I529,TRUE,_xll.ohTrigger(RecalcTrigger,Trigger3M)),NA())</f>
        <v>1.2682446896769747E-2</v>
      </c>
      <c r="P529" s="44">
        <f>IFERROR(_xll.qlIndexFixing(ONIndex6M,I529,TRUE,_xll.ohTrigger(RecalcTrigger,Trigger6M)),NA())</f>
        <v>1.3890886249855091E-2</v>
      </c>
      <c r="Q529" s="182">
        <f>IFERROR(_xll.qlIndexFixing(ONIndex1Y,I529,TRUE,_xll.ohTrigger(RecalcTrigger,Trigger1Y)),NA())</f>
        <v>1.4755905463409437E-2</v>
      </c>
    </row>
    <row r="530" spans="2:17" x14ac:dyDescent="0.2">
      <c r="B530" s="39" t="s">
        <v>42</v>
      </c>
      <c r="D530" s="42">
        <f>_xll.qlCalendarAdvance(Calendar,$D529,B530,"f",FALSE)</f>
        <v>43084</v>
      </c>
      <c r="E530" s="176">
        <f>_xll.qlInterestRateIndexValueDate(IndexON,D530)</f>
        <v>43084</v>
      </c>
      <c r="F530" s="192">
        <f>IFERROR(_xll.qlIndexFixing(IndexON,D530,TRUE,_xll.ohTrigger(RecalcTrigger,TriggerON)),NA())</f>
        <v>1.052452632184194E-2</v>
      </c>
      <c r="H530" s="42">
        <f>_xll.qlCalendarAdvance(Calendar,$H529,B530,"f",FALSE)</f>
        <v>43084</v>
      </c>
      <c r="I530" s="176">
        <f>_xll.qlInterestRateIndexValueDate(Index1M,$H530)</f>
        <v>43084</v>
      </c>
      <c r="J530" s="181">
        <f>IFERROR(_xll.qlIndexFixing(Index1M,$H530,TRUE,_xll.ohTrigger(RecalcTrigger,Trigger1M)),NA())</f>
        <v>1.2005246676446996E-2</v>
      </c>
      <c r="K530" s="44">
        <f>IFERROR(_xll.qlIndexFixing(Index3M,H530,TRUE,_xll.ohTrigger(RecalcTrigger,Trigger3M)),NA())</f>
        <v>1.3066587489881099E-2</v>
      </c>
      <c r="L530" s="44">
        <f>IFERROR(_xll.qlIndexFixing(Index6M,$H530,TRUE,_xll.ohTrigger(RecalcTrigger,Trigger6M)),NA())</f>
        <v>1.4785843335398228E-2</v>
      </c>
      <c r="M530" s="182">
        <f>IFERROR(_xll.qlIndexFixing(Index1Y,$H530,TRUE,_xll.ohTrigger(RecalcTrigger,Trigger1Y)),NA())</f>
        <v>1.6971355280630106E-2</v>
      </c>
      <c r="N530" s="181">
        <f>IFERROR(_xll.qlIndexFixing(ONIndex1M,I530,TRUE,_xll.ohTrigger(RecalcTrigger,Trigger1M)),NA())</f>
        <v>1.1855815126899557E-2</v>
      </c>
      <c r="O530" s="44">
        <f>IFERROR(_xll.qlIndexFixing(ONIndex3M,I530,TRUE,_xll.ohTrigger(RecalcTrigger,Trigger3M)),NA())</f>
        <v>1.2732313614636967E-2</v>
      </c>
      <c r="P530" s="44">
        <f>IFERROR(_xll.qlIndexFixing(ONIndex6M,I530,TRUE,_xll.ohTrigger(RecalcTrigger,Trigger6M)),NA())</f>
        <v>1.395105821488311E-2</v>
      </c>
      <c r="Q530" s="182">
        <f>IFERROR(_xll.qlIndexFixing(ONIndex1Y,I530,TRUE,_xll.ohTrigger(RecalcTrigger,Trigger1Y)),NA())</f>
        <v>1.484524130109688E-2</v>
      </c>
    </row>
    <row r="531" spans="2:17" x14ac:dyDescent="0.2">
      <c r="B531" s="39" t="s">
        <v>42</v>
      </c>
      <c r="D531" s="42">
        <f>_xll.qlCalendarAdvance(Calendar,$D530,B531,"f",FALSE)</f>
        <v>43091</v>
      </c>
      <c r="E531" s="176">
        <f>_xll.qlInterestRateIndexValueDate(IndexON,D531)</f>
        <v>43091</v>
      </c>
      <c r="F531" s="192">
        <f>IFERROR(_xll.qlIndexFixing(IndexON,D531,TRUE,_xll.ohTrigger(RecalcTrigger,TriggerON)),NA())</f>
        <v>1.0586589383169809E-2</v>
      </c>
      <c r="H531" s="42">
        <f>_xll.qlCalendarAdvance(Calendar,$H530,B531,"f",FALSE)</f>
        <v>43091</v>
      </c>
      <c r="I531" s="176">
        <f>_xll.qlInterestRateIndexValueDate(Index1M,$H531)</f>
        <v>43091</v>
      </c>
      <c r="J531" s="181">
        <f>IFERROR(_xll.qlIndexFixing(Index1M,$H531,TRUE,_xll.ohTrigger(RecalcTrigger,Trigger1M)),NA())</f>
        <v>1.2076827325319188E-2</v>
      </c>
      <c r="K531" s="44">
        <f>IFERROR(_xll.qlIndexFixing(Index3M,H531,TRUE,_xll.ohTrigger(RecalcTrigger,Trigger3M)),NA())</f>
        <v>1.3118593528081819E-2</v>
      </c>
      <c r="L531" s="44">
        <f>IFERROR(_xll.qlIndexFixing(Index6M,$H531,TRUE,_xll.ohTrigger(RecalcTrigger,Trigger6M)),NA())</f>
        <v>1.4847897015067328E-2</v>
      </c>
      <c r="M531" s="182">
        <f>IFERROR(_xll.qlIndexFixing(Index1Y,$H531,TRUE,_xll.ohTrigger(RecalcTrigger,Trigger1Y)),NA())</f>
        <v>1.7042571358255862E-2</v>
      </c>
      <c r="N531" s="181">
        <f>IFERROR(_xll.qlIndexFixing(ONIndex1M,I531,TRUE,_xll.ohTrigger(RecalcTrigger,Trigger1M)),NA())</f>
        <v>1.1938814418692711E-2</v>
      </c>
      <c r="O531" s="44">
        <f>IFERROR(_xll.qlIndexFixing(ONIndex3M,I531,TRUE,_xll.ohTrigger(RecalcTrigger,Trigger3M)),NA())</f>
        <v>1.2788471030620086E-2</v>
      </c>
      <c r="P531" s="44">
        <f>IFERROR(_xll.qlIndexFixing(ONIndex6M,I531,TRUE,_xll.ohTrigger(RecalcTrigger,Trigger6M)),NA())</f>
        <v>1.4020493480146889E-2</v>
      </c>
      <c r="Q531" s="182">
        <f>IFERROR(_xll.qlIndexFixing(ONIndex1Y,I531,TRUE,_xll.ohTrigger(RecalcTrigger,Trigger1Y)),NA())</f>
        <v>1.4947046980932299E-2</v>
      </c>
    </row>
    <row r="532" spans="2:17" x14ac:dyDescent="0.2">
      <c r="B532" s="39" t="s">
        <v>42</v>
      </c>
      <c r="D532" s="42">
        <f>_xll.qlCalendarAdvance(Calendar,$D531,B532,"f",FALSE)</f>
        <v>43098</v>
      </c>
      <c r="E532" s="176">
        <f>_xll.qlInterestRateIndexValueDate(IndexON,D532)</f>
        <v>43098</v>
      </c>
      <c r="F532" s="192">
        <f>IFERROR(_xll.qlIndexFixing(IndexON,D532,TRUE,_xll.ohTrigger(RecalcTrigger,TriggerON)),NA())</f>
        <v>1.063677567754856E-2</v>
      </c>
      <c r="H532" s="42">
        <f>_xll.qlCalendarAdvance(Calendar,$H531,B532,"f",FALSE)</f>
        <v>43098</v>
      </c>
      <c r="I532" s="176">
        <f>_xll.qlInterestRateIndexValueDate(Index1M,$H532)</f>
        <v>43098</v>
      </c>
      <c r="J532" s="181">
        <f>IFERROR(_xll.qlIndexFixing(Index1M,$H532,TRUE,_xll.ohTrigger(RecalcTrigger,Trigger1M)),NA())</f>
        <v>1.2158504268826082E-2</v>
      </c>
      <c r="K532" s="44">
        <f>IFERROR(_xll.qlIndexFixing(Index3M,H532,TRUE,_xll.ohTrigger(RecalcTrigger,Trigger3M)),NA())</f>
        <v>1.3171133214793537E-2</v>
      </c>
      <c r="L532" s="44">
        <f>IFERROR(_xll.qlIndexFixing(Index6M,$H532,TRUE,_xll.ohTrigger(RecalcTrigger,Trigger6M)),NA())</f>
        <v>1.4910057358263706E-2</v>
      </c>
      <c r="M532" s="182">
        <f>IFERROR(_xll.qlIndexFixing(Index1Y,$H532,TRUE,_xll.ohTrigger(RecalcTrigger,Trigger1Y)),NA())</f>
        <v>1.7113123474354539E-2</v>
      </c>
      <c r="N532" s="181">
        <f>IFERROR(_xll.qlIndexFixing(ONIndex1M,I532,TRUE,_xll.ohTrigger(RecalcTrigger,Trigger1M)),NA())</f>
        <v>1.2005363104087563E-2</v>
      </c>
      <c r="O532" s="44">
        <f>IFERROR(_xll.qlIndexFixing(ONIndex3M,I532,TRUE,_xll.ohTrigger(RecalcTrigger,Trigger3M)),NA())</f>
        <v>1.2833814069655169E-2</v>
      </c>
      <c r="P532" s="44">
        <f>IFERROR(_xll.qlIndexFixing(ONIndex6M,I532,TRUE,_xll.ohTrigger(RecalcTrigger,Trigger6M)),NA())</f>
        <v>1.4076303092039055E-2</v>
      </c>
      <c r="Q532" s="182">
        <f>IFERROR(_xll.qlIndexFixing(ONIndex1Y,I532,TRUE,_xll.ohTrigger(RecalcTrigger,Trigger1Y)),NA())</f>
        <v>1.5028275241253664E-2</v>
      </c>
    </row>
    <row r="533" spans="2:17" x14ac:dyDescent="0.2">
      <c r="B533" s="39" t="s">
        <v>42</v>
      </c>
      <c r="D533" s="42">
        <f>_xll.qlCalendarAdvance(Calendar,$D532,B533,"f",FALSE)</f>
        <v>43105</v>
      </c>
      <c r="E533" s="176">
        <f>_xll.qlInterestRateIndexValueDate(IndexON,D533)</f>
        <v>43105</v>
      </c>
      <c r="F533" s="192">
        <f>IFERROR(_xll.qlIndexFixing(IndexON,D533,TRUE,_xll.ohTrigger(RecalcTrigger,TriggerON)),NA())</f>
        <v>1.0687107078163709E-2</v>
      </c>
      <c r="H533" s="42">
        <f>_xll.qlCalendarAdvance(Calendar,$H532,B533,"f",FALSE)</f>
        <v>43105</v>
      </c>
      <c r="I533" s="176">
        <f>_xll.qlInterestRateIndexValueDate(Index1M,$H533)</f>
        <v>43105</v>
      </c>
      <c r="J533" s="181">
        <f>IFERROR(_xll.qlIndexFixing(Index1M,$H533,TRUE,_xll.ohTrigger(RecalcTrigger,Trigger1M)),NA())</f>
        <v>1.2218786398419291E-2</v>
      </c>
      <c r="K533" s="44">
        <f>IFERROR(_xll.qlIndexFixing(Index3M,H533,TRUE,_xll.ohTrigger(RecalcTrigger,Trigger3M)),NA())</f>
        <v>1.3224215719751853E-2</v>
      </c>
      <c r="L533" s="44">
        <f>IFERROR(_xll.qlIndexFixing(Index6M,$H533,TRUE,_xll.ohTrigger(RecalcTrigger,Trigger6M)),NA())</f>
        <v>1.4967534721901585E-2</v>
      </c>
      <c r="M533" s="182">
        <f>IFERROR(_xll.qlIndexFixing(Index1Y,$H533,TRUE,_xll.ohTrigger(RecalcTrigger,Trigger1Y)),NA())</f>
        <v>1.7183017451091097E-2</v>
      </c>
      <c r="N533" s="181">
        <f>IFERROR(_xll.qlIndexFixing(ONIndex1M,I533,TRUE,_xll.ohTrigger(RecalcTrigger,Trigger1M)),NA())</f>
        <v>1.2071561182798915E-2</v>
      </c>
      <c r="O533" s="44">
        <f>IFERROR(_xll.qlIndexFixing(ONIndex3M,I533,TRUE,_xll.ohTrigger(RecalcTrigger,Trigger3M)),NA())</f>
        <v>1.2879620839010657E-2</v>
      </c>
      <c r="P533" s="44">
        <f>IFERROR(_xll.qlIndexFixing(ONIndex6M,I533,TRUE,_xll.ohTrigger(RecalcTrigger,Trigger6M)),NA())</f>
        <v>1.4132198267664172E-2</v>
      </c>
      <c r="Q533" s="182">
        <f>IFERROR(_xll.qlIndexFixing(ONIndex1Y,I533,TRUE,_xll.ohTrigger(RecalcTrigger,Trigger1Y)),NA())</f>
        <v>1.5108865681358054E-2</v>
      </c>
    </row>
    <row r="534" spans="2:17" x14ac:dyDescent="0.2">
      <c r="B534" s="39" t="s">
        <v>42</v>
      </c>
      <c r="D534" s="42">
        <f>_xll.qlCalendarAdvance(Calendar,$D533,B534,"f",FALSE)</f>
        <v>43112</v>
      </c>
      <c r="E534" s="176">
        <f>_xll.qlInterestRateIndexValueDate(IndexON,D534)</f>
        <v>43112</v>
      </c>
      <c r="F534" s="192">
        <f>IFERROR(_xll.qlIndexFixing(IndexON,D534,TRUE,_xll.ohTrigger(RecalcTrigger,TriggerON)),NA())</f>
        <v>1.0741643347739195E-2</v>
      </c>
      <c r="H534" s="42">
        <f>_xll.qlCalendarAdvance(Calendar,$H533,B534,"f",FALSE)</f>
        <v>43112</v>
      </c>
      <c r="I534" s="176">
        <f>_xll.qlInterestRateIndexValueDate(Index1M,$H534)</f>
        <v>43112</v>
      </c>
      <c r="J534" s="181">
        <f>IFERROR(_xll.qlIndexFixing(Index1M,$H534,TRUE,_xll.ohTrigger(RecalcTrigger,Trigger1M)),NA())</f>
        <v>1.2289164808155605E-2</v>
      </c>
      <c r="K534" s="44">
        <f>IFERROR(_xll.qlIndexFixing(Index3M,H534,TRUE,_xll.ohTrigger(RecalcTrigger,Trigger3M)),NA())</f>
        <v>1.3277841064181889E-2</v>
      </c>
      <c r="L534" s="44">
        <f>IFERROR(_xll.qlIndexFixing(Index6M,$H534,TRUE,_xll.ohTrigger(RecalcTrigger,Trigger6M)),NA())</f>
        <v>1.5029898246583339E-2</v>
      </c>
      <c r="M534" s="182">
        <f>IFERROR(_xll.qlIndexFixing(Index1Y,$H534,TRUE,_xll.ohTrigger(RecalcTrigger,Trigger1Y)),NA())</f>
        <v>1.7252259113569354E-2</v>
      </c>
      <c r="N534" s="181">
        <f>IFERROR(_xll.qlIndexFixing(ONIndex1M,I534,TRUE,_xll.ohTrigger(RecalcTrigger,Trigger1M)),NA())</f>
        <v>1.214267501906156E-2</v>
      </c>
      <c r="O534" s="44">
        <f>IFERROR(_xll.qlIndexFixing(ONIndex3M,I534,TRUE,_xll.ohTrigger(RecalcTrigger,Trigger3M)),NA())</f>
        <v>1.2929718791048208E-2</v>
      </c>
      <c r="P534" s="44">
        <f>IFERROR(_xll.qlIndexFixing(ONIndex6M,I534,TRUE,_xll.ohTrigger(RecalcTrigger,Trigger6M)),NA())</f>
        <v>1.4192786338345828E-2</v>
      </c>
      <c r="Q534" s="182">
        <f>IFERROR(_xll.qlIndexFixing(ONIndex1Y,I534,TRUE,_xll.ohTrigger(RecalcTrigger,Trigger1Y)),NA())</f>
        <v>1.519527942521637E-2</v>
      </c>
    </row>
    <row r="535" spans="2:17" x14ac:dyDescent="0.2">
      <c r="B535" s="39" t="s">
        <v>42</v>
      </c>
      <c r="D535" s="42">
        <f>_xll.qlCalendarAdvance(Calendar,$D534,B535,"f",FALSE)</f>
        <v>43119</v>
      </c>
      <c r="E535" s="176">
        <f>_xll.qlInterestRateIndexValueDate(IndexON,D535)</f>
        <v>43119</v>
      </c>
      <c r="F535" s="192">
        <f>IFERROR(_xll.qlIndexFixing(IndexON,D535,TRUE,_xll.ohTrigger(RecalcTrigger,TriggerON)),NA())</f>
        <v>1.0796350959715319E-2</v>
      </c>
      <c r="H535" s="42">
        <f>_xll.qlCalendarAdvance(Calendar,$H534,B535,"f",FALSE)</f>
        <v>43119</v>
      </c>
      <c r="I535" s="176">
        <f>_xll.qlInterestRateIndexValueDate(Index1M,$H535)</f>
        <v>43119</v>
      </c>
      <c r="J535" s="181">
        <f>IFERROR(_xll.qlIndexFixing(Index1M,$H535,TRUE,_xll.ohTrigger(RecalcTrigger,Trigger1M)),NA())</f>
        <v>1.2359142457094897E-2</v>
      </c>
      <c r="K535" s="44">
        <f>IFERROR(_xll.qlIndexFixing(Index3M,H535,TRUE,_xll.ohTrigger(RecalcTrigger,Trigger3M)),NA())</f>
        <v>1.3332009269531191E-2</v>
      </c>
      <c r="L535" s="44">
        <f>IFERROR(_xll.qlIndexFixing(Index6M,$H535,TRUE,_xll.ohTrigger(RecalcTrigger,Trigger6M)),NA())</f>
        <v>1.5092368448355625E-2</v>
      </c>
      <c r="M535" s="182">
        <f>IFERROR(_xll.qlIndexFixing(Index1Y,$H535,TRUE,_xll.ohTrigger(RecalcTrigger,Trigger1Y)),NA())</f>
        <v>1.7320854289795788E-2</v>
      </c>
      <c r="N535" s="181">
        <f>IFERROR(_xll.qlIndexFixing(ONIndex1M,I535,TRUE,_xll.ohTrigger(RecalcTrigger,Trigger1M)),NA())</f>
        <v>1.221338809629713E-2</v>
      </c>
      <c r="O535" s="44">
        <f>IFERROR(_xll.qlIndexFixing(ONIndex3M,I535,TRUE,_xll.ohTrigger(RecalcTrigger,Trigger3M)),NA())</f>
        <v>1.2980357199128639E-2</v>
      </c>
      <c r="P535" s="44">
        <f>IFERROR(_xll.qlIndexFixing(ONIndex6M,I535,TRUE,_xll.ohTrigger(RecalcTrigger,Trigger6M)),NA())</f>
        <v>1.4253478435792093E-2</v>
      </c>
      <c r="Q535" s="182">
        <f>IFERROR(_xll.qlIndexFixing(ONIndex1Y,I535,TRUE,_xll.ohTrigger(RecalcTrigger,Trigger1Y)),NA())</f>
        <v>1.5280962641727182E-2</v>
      </c>
    </row>
    <row r="536" spans="2:17" x14ac:dyDescent="0.2">
      <c r="B536" s="39" t="s">
        <v>42</v>
      </c>
      <c r="D536" s="42">
        <f>_xll.qlCalendarAdvance(Calendar,$D535,B536,"f",FALSE)</f>
        <v>43126</v>
      </c>
      <c r="E536" s="176">
        <f>_xll.qlInterestRateIndexValueDate(IndexON,D536)</f>
        <v>43126</v>
      </c>
      <c r="F536" s="192">
        <f>IFERROR(_xll.qlIndexFixing(IndexON,D536,TRUE,_xll.ohTrigger(RecalcTrigger,TriggerON)),NA())</f>
        <v>1.0851229914389251E-2</v>
      </c>
      <c r="H536" s="42">
        <f>_xll.qlCalendarAdvance(Calendar,$H535,B536,"f",FALSE)</f>
        <v>43126</v>
      </c>
      <c r="I536" s="176">
        <f>_xll.qlInterestRateIndexValueDate(Index1M,$H536)</f>
        <v>43126</v>
      </c>
      <c r="J536" s="181">
        <f>IFERROR(_xll.qlIndexFixing(Index1M,$H536,TRUE,_xll.ohTrigger(RecalcTrigger,Trigger1M)),NA())</f>
        <v>1.2428719338092023E-2</v>
      </c>
      <c r="K536" s="44">
        <f>IFERROR(_xll.qlIndexFixing(Index3M,H536,TRUE,_xll.ohTrigger(RecalcTrigger,Trigger3M)),NA())</f>
        <v>1.3386720357461629E-2</v>
      </c>
      <c r="L536" s="44">
        <f>IFERROR(_xll.qlIndexFixing(Index6M,$H536,TRUE,_xll.ohTrigger(RecalcTrigger,Trigger6M)),NA())</f>
        <v>1.5154945336941309E-2</v>
      </c>
      <c r="M536" s="182">
        <f>IFERROR(_xll.qlIndexFixing(Index1Y,$H536,TRUE,_xll.ohTrigger(RecalcTrigger,Trigger1Y)),NA())</f>
        <v>1.7388808810639547E-2</v>
      </c>
      <c r="N536" s="181">
        <f>IFERROR(_xll.qlIndexFixing(ONIndex1M,I536,TRUE,_xll.ohTrigger(RecalcTrigger,Trigger1M)),NA())</f>
        <v>1.2283700413776208E-2</v>
      </c>
      <c r="O536" s="44">
        <f>IFERROR(_xll.qlIndexFixing(ONIndex3M,I536,TRUE,_xll.ohTrigger(RecalcTrigger,Trigger3M)),NA())</f>
        <v>1.3031536063981369E-2</v>
      </c>
      <c r="P536" s="44">
        <f>IFERROR(_xll.qlIndexFixing(ONIndex6M,I536,TRUE,_xll.ohTrigger(RecalcTrigger,Trigger6M)),NA())</f>
        <v>1.4314274560219092E-2</v>
      </c>
      <c r="Q536" s="182">
        <f>IFERROR(_xll.qlIndexFixing(ONIndex1Y,I536,TRUE,_xll.ohTrigger(RecalcTrigger,Trigger1Y)),NA())</f>
        <v>1.536591532929658E-2</v>
      </c>
    </row>
    <row r="537" spans="2:17" x14ac:dyDescent="0.2">
      <c r="B537" s="39" t="s">
        <v>42</v>
      </c>
      <c r="D537" s="42">
        <f>_xll.qlCalendarAdvance(Calendar,$D536,B537,"f",FALSE)</f>
        <v>43133</v>
      </c>
      <c r="E537" s="176">
        <f>_xll.qlInterestRateIndexValueDate(IndexON,D537)</f>
        <v>43133</v>
      </c>
      <c r="F537" s="192">
        <f>IFERROR(_xll.qlIndexFixing(IndexON,D537,TRUE,_xll.ohTrigger(RecalcTrigger,TriggerON)),NA())</f>
        <v>1.0906280211977112E-2</v>
      </c>
      <c r="H537" s="42">
        <f>_xll.qlCalendarAdvance(Calendar,$H536,B537,"f",FALSE)</f>
        <v>43133</v>
      </c>
      <c r="I537" s="176">
        <f>_xll.qlInterestRateIndexValueDate(Index1M,$H537)</f>
        <v>43133</v>
      </c>
      <c r="J537" s="181">
        <f>IFERROR(_xll.qlIndexFixing(Index1M,$H537,TRUE,_xll.ohTrigger(RecalcTrigger,Trigger1M)),NA())</f>
        <v>1.2482525967447302E-2</v>
      </c>
      <c r="K537" s="44">
        <f>IFERROR(_xll.qlIndexFixing(Index3M,H537,TRUE,_xll.ohTrigger(RecalcTrigger,Trigger3M)),NA())</f>
        <v>1.3437680016062088E-2</v>
      </c>
      <c r="L537" s="44">
        <f>IFERROR(_xll.qlIndexFixing(Index6M,$H537,TRUE,_xll.ohTrigger(RecalcTrigger,Trigger6M)),NA())</f>
        <v>1.5217628922079826E-2</v>
      </c>
      <c r="M537" s="182">
        <f>IFERROR(_xll.qlIndexFixing(Index1Y,$H537,TRUE,_xll.ohTrigger(RecalcTrigger,Trigger1Y)),NA())</f>
        <v>1.7456128509796245E-2</v>
      </c>
      <c r="N537" s="181">
        <f>IFERROR(_xll.qlIndexFixing(ONIndex1M,I537,TRUE,_xll.ohTrigger(RecalcTrigger,Trigger1M)),NA())</f>
        <v>1.2353611970850425E-2</v>
      </c>
      <c r="O537" s="44">
        <f>IFERROR(_xll.qlIndexFixing(ONIndex3M,I537,TRUE,_xll.ohTrigger(RecalcTrigger,Trigger3M)),NA())</f>
        <v>1.3083255386227751E-2</v>
      </c>
      <c r="P537" s="44">
        <f>IFERROR(_xll.qlIndexFixing(ONIndex6M,I537,TRUE,_xll.ohTrigger(RecalcTrigger,Trigger6M)),NA())</f>
        <v>1.4375174711734886E-2</v>
      </c>
      <c r="Q537" s="182">
        <f>IFERROR(_xll.qlIndexFixing(ONIndex1Y,I537,TRUE,_xll.ohTrigger(RecalcTrigger,Trigger1Y)),NA())</f>
        <v>1.5450137486411702E-2</v>
      </c>
    </row>
    <row r="538" spans="2:17" x14ac:dyDescent="0.2">
      <c r="B538" s="39" t="s">
        <v>42</v>
      </c>
      <c r="D538" s="42">
        <f>_xll.qlCalendarAdvance(Calendar,$D537,B538,"f",FALSE)</f>
        <v>43140</v>
      </c>
      <c r="E538" s="176">
        <f>_xll.qlInterestRateIndexValueDate(IndexON,D538)</f>
        <v>43140</v>
      </c>
      <c r="F538" s="192">
        <f>IFERROR(_xll.qlIndexFixing(IndexON,D538,TRUE,_xll.ohTrigger(RecalcTrigger,TriggerON)),NA())</f>
        <v>1.0961501852695029E-2</v>
      </c>
      <c r="H538" s="42">
        <f>_xll.qlCalendarAdvance(Calendar,$H537,B538,"f",FALSE)</f>
        <v>43140</v>
      </c>
      <c r="I538" s="176">
        <f>_xll.qlInterestRateIndexValueDate(Index1M,$H538)</f>
        <v>43140</v>
      </c>
      <c r="J538" s="181">
        <f>IFERROR(_xll.qlIndexFixing(Index1M,$H538,TRUE,_xll.ohTrigger(RecalcTrigger,Trigger1M)),NA())</f>
        <v>1.2551380093504816E-2</v>
      </c>
      <c r="K538" s="44">
        <f>IFERROR(_xll.qlIndexFixing(Index3M,H538,TRUE,_xll.ohTrigger(RecalcTrigger,Trigger3M)),NA())</f>
        <v>1.3493436099054686E-2</v>
      </c>
      <c r="L538" s="44">
        <f>IFERROR(_xll.qlIndexFixing(Index6M,$H538,TRUE,_xll.ohTrigger(RecalcTrigger,Trigger6M)),NA())</f>
        <v>1.5280419213528521E-2</v>
      </c>
      <c r="M538" s="182">
        <f>IFERROR(_xll.qlIndexFixing(Index1Y,$H538,TRUE,_xll.ohTrigger(RecalcTrigger,Trigger1Y)),NA())</f>
        <v>1.7522819223750857E-2</v>
      </c>
      <c r="N538" s="181">
        <f>IFERROR(_xll.qlIndexFixing(ONIndex1M,I538,TRUE,_xll.ohTrigger(RecalcTrigger,Trigger1M)),NA())</f>
        <v>1.2423122766790364E-2</v>
      </c>
      <c r="O538" s="44">
        <f>IFERROR(_xll.qlIndexFixing(ONIndex3M,I538,TRUE,_xll.ohTrigger(RecalcTrigger,Trigger3M)),NA())</f>
        <v>1.313551516657019E-2</v>
      </c>
      <c r="P538" s="44">
        <f>IFERROR(_xll.qlIndexFixing(ONIndex6M,I538,TRUE,_xll.ohTrigger(RecalcTrigger,Trigger6M)),NA())</f>
        <v>1.4436178890528581E-2</v>
      </c>
      <c r="Q538" s="182">
        <f>IFERROR(_xll.qlIndexFixing(ONIndex1Y,I538,TRUE,_xll.ohTrigger(RecalcTrigger,Trigger1Y)),NA())</f>
        <v>1.5533629111559682E-2</v>
      </c>
    </row>
    <row r="539" spans="2:17" x14ac:dyDescent="0.2">
      <c r="B539" s="39" t="s">
        <v>42</v>
      </c>
      <c r="D539" s="42">
        <f>_xll.qlCalendarAdvance(Calendar,$D538,B539,"f",FALSE)</f>
        <v>43147</v>
      </c>
      <c r="E539" s="176">
        <f>_xll.qlInterestRateIndexValueDate(IndexON,D539)</f>
        <v>43147</v>
      </c>
      <c r="F539" s="192">
        <f>IFERROR(_xll.qlIndexFixing(IndexON,D539,TRUE,_xll.ohTrigger(RecalcTrigger,TriggerON)),NA())</f>
        <v>1.1016894836786141E-2</v>
      </c>
      <c r="H539" s="42">
        <f>_xll.qlCalendarAdvance(Calendar,$H538,B539,"f",FALSE)</f>
        <v>43147</v>
      </c>
      <c r="I539" s="176">
        <f>_xll.qlInterestRateIndexValueDate(Index1M,$H539)</f>
        <v>43147</v>
      </c>
      <c r="J539" s="181">
        <f>IFERROR(_xll.qlIndexFixing(Index1M,$H539,TRUE,_xll.ohTrigger(RecalcTrigger,Trigger1M)),NA())</f>
        <v>1.2619833434551236E-2</v>
      </c>
      <c r="K539" s="44">
        <f>IFERROR(_xll.qlIndexFixing(Index3M,H539,TRUE,_xll.ohTrigger(RecalcTrigger,Trigger3M)),NA())</f>
        <v>1.3549735100695674E-2</v>
      </c>
      <c r="L539" s="44">
        <f>IFERROR(_xll.qlIndexFixing(Index6M,$H539,TRUE,_xll.ohTrigger(RecalcTrigger,Trigger6M)),NA())</f>
        <v>1.5343316221059515E-2</v>
      </c>
      <c r="M539" s="182">
        <f>IFERROR(_xll.qlIndexFixing(Index1Y,$H539,TRUE,_xll.ohTrigger(RecalcTrigger,Trigger1Y)),NA())</f>
        <v>1.7588886791739731E-2</v>
      </c>
      <c r="N539" s="181">
        <f>IFERROR(_xll.qlIndexFixing(ONIndex1M,I539,TRUE,_xll.ohTrigger(RecalcTrigger,Trigger1M)),NA())</f>
        <v>1.2492232800947653E-2</v>
      </c>
      <c r="O539" s="44">
        <f>IFERROR(_xll.qlIndexFixing(ONIndex3M,I539,TRUE,_xll.ohTrigger(RecalcTrigger,Trigger3M)),NA())</f>
        <v>1.3188315405711084E-2</v>
      </c>
      <c r="P539" s="44">
        <f>IFERROR(_xll.qlIndexFixing(ONIndex6M,I539,TRUE,_xll.ohTrigger(RecalcTrigger,Trigger6M)),NA())</f>
        <v>1.4497287096708241E-2</v>
      </c>
      <c r="Q539" s="182">
        <f>IFERROR(_xll.qlIndexFixing(ONIndex1Y,I539,TRUE,_xll.ohTrigger(RecalcTrigger,Trigger1Y)),NA())</f>
        <v>1.5616390203227658E-2</v>
      </c>
    </row>
    <row r="540" spans="2:17" x14ac:dyDescent="0.2">
      <c r="B540" s="39" t="s">
        <v>42</v>
      </c>
      <c r="D540" s="42">
        <f>_xll.qlCalendarAdvance(Calendar,$D539,B540,"f",FALSE)</f>
        <v>43154</v>
      </c>
      <c r="E540" s="176">
        <f>_xll.qlInterestRateIndexValueDate(IndexON,D540)</f>
        <v>43154</v>
      </c>
      <c r="F540" s="192">
        <f>IFERROR(_xll.qlIndexFixing(IndexON,D540,TRUE,_xll.ohTrigger(RecalcTrigger,TriggerON)),NA())</f>
        <v>1.1072459164493583E-2</v>
      </c>
      <c r="H540" s="42">
        <f>_xll.qlCalendarAdvance(Calendar,$H539,B540,"f",FALSE)</f>
        <v>43154</v>
      </c>
      <c r="I540" s="176">
        <f>_xll.qlInterestRateIndexValueDate(Index1M,$H540)</f>
        <v>43154</v>
      </c>
      <c r="J540" s="181">
        <f>IFERROR(_xll.qlIndexFixing(Index1M,$H540,TRUE,_xll.ohTrigger(RecalcTrigger,Trigger1M)),NA())</f>
        <v>1.2687885984282323E-2</v>
      </c>
      <c r="K540" s="44">
        <f>IFERROR(_xll.qlIndexFixing(Index3M,H540,TRUE,_xll.ohTrigger(RecalcTrigger,Trigger3M)),NA())</f>
        <v>1.3606577043250925E-2</v>
      </c>
      <c r="L540" s="44">
        <f>IFERROR(_xll.qlIndexFixing(Index6M,$H540,TRUE,_xll.ohTrigger(RecalcTrigger,Trigger6M)),NA())</f>
        <v>1.5406319954463739E-2</v>
      </c>
      <c r="M540" s="182">
        <f>IFERROR(_xll.qlIndexFixing(Index1Y,$H540,TRUE,_xll.ohTrigger(RecalcTrigger,Trigger1Y)),NA())</f>
        <v>1.7654337055715265E-2</v>
      </c>
      <c r="N540" s="181">
        <f>IFERROR(_xll.qlIndexFixing(ONIndex1M,I540,TRUE,_xll.ohTrigger(RecalcTrigger,Trigger1M)),NA())</f>
        <v>1.256094207264691E-2</v>
      </c>
      <c r="O540" s="44">
        <f>IFERROR(_xll.qlIndexFixing(ONIndex3M,I540,TRUE,_xll.ohTrigger(RecalcTrigger,Trigger3M)),NA())</f>
        <v>1.3241656104379848E-2</v>
      </c>
      <c r="P540" s="44">
        <f>IFERROR(_xll.qlIndexFixing(ONIndex6M,I540,TRUE,_xll.ohTrigger(RecalcTrigger,Trigger6M)),NA())</f>
        <v>1.4558499330517007E-2</v>
      </c>
      <c r="Q540" s="182">
        <f>IFERROR(_xll.qlIndexFixing(ONIndex1Y,I540,TRUE,_xll.ohTrigger(RecalcTrigger,Trigger1Y)),NA())</f>
        <v>1.5698420759956793E-2</v>
      </c>
    </row>
    <row r="541" spans="2:17" x14ac:dyDescent="0.2">
      <c r="B541" s="39" t="s">
        <v>42</v>
      </c>
      <c r="D541" s="42">
        <f>_xll.qlCalendarAdvance(Calendar,$D540,B541,"f",FALSE)</f>
        <v>43161</v>
      </c>
      <c r="E541" s="176">
        <f>_xll.qlInterestRateIndexValueDate(IndexON,D541)</f>
        <v>43161</v>
      </c>
      <c r="F541" s="192">
        <f>IFERROR(_xll.qlIndexFixing(IndexON,D541,TRUE,_xll.ohTrigger(RecalcTrigger,TriggerON)),NA())</f>
        <v>1.1128194836006468E-2</v>
      </c>
      <c r="H541" s="42">
        <f>_xll.qlCalendarAdvance(Calendar,$H540,B541,"f",FALSE)</f>
        <v>43161</v>
      </c>
      <c r="I541" s="176">
        <f>_xll.qlInterestRateIndexValueDate(Index1M,$H541)</f>
        <v>43161</v>
      </c>
      <c r="J541" s="181">
        <f>IFERROR(_xll.qlIndexFixing(Index1M,$H541,TRUE,_xll.ohTrigger(RecalcTrigger,Trigger1M)),NA())</f>
        <v>1.2775605283047442E-2</v>
      </c>
      <c r="K541" s="44">
        <f>IFERROR(_xll.qlIndexFixing(Index3M,H541,TRUE,_xll.ohTrigger(RecalcTrigger,Trigger3M)),NA())</f>
        <v>1.3686291390103794E-2</v>
      </c>
      <c r="L541" s="44">
        <f>IFERROR(_xll.qlIndexFixing(Index6M,$H541,TRUE,_xll.ohTrigger(RecalcTrigger,Trigger6M)),NA())</f>
        <v>1.548892309321742E-2</v>
      </c>
      <c r="M541" s="182">
        <f>IFERROR(_xll.qlIndexFixing(Index1Y,$H541,TRUE,_xll.ohTrigger(RecalcTrigger,Trigger1Y)),NA())</f>
        <v>1.7719175860309459E-2</v>
      </c>
      <c r="N541" s="181">
        <f>IFERROR(_xll.qlIndexFixing(ONIndex1M,I541,TRUE,_xll.ohTrigger(RecalcTrigger,Trigger1M)),NA())</f>
        <v>1.2629250581131698E-2</v>
      </c>
      <c r="O541" s="44">
        <f>IFERROR(_xll.qlIndexFixing(ONIndex3M,I541,TRUE,_xll.ohTrigger(RecalcTrigger,Trigger3M)),NA())</f>
        <v>1.3295537263224856E-2</v>
      </c>
      <c r="P541" s="44">
        <f>IFERROR(_xll.qlIndexFixing(ONIndex6M,I541,TRUE,_xll.ohTrigger(RecalcTrigger,Trigger6M)),NA())</f>
        <v>1.4619815592008905E-2</v>
      </c>
      <c r="Q541" s="182">
        <f>IFERROR(_xll.qlIndexFixing(ONIndex1Y,I541,TRUE,_xll.ohTrigger(RecalcTrigger,Trigger1Y)),NA())</f>
        <v>1.5779720780234228E-2</v>
      </c>
    </row>
    <row r="542" spans="2:17" x14ac:dyDescent="0.2">
      <c r="B542" s="39" t="s">
        <v>42</v>
      </c>
      <c r="D542" s="42">
        <f>_xll.qlCalendarAdvance(Calendar,$D541,B542,"f",FALSE)</f>
        <v>43168</v>
      </c>
      <c r="E542" s="176">
        <f>_xll.qlInterestRateIndexValueDate(IndexON,D542)</f>
        <v>43168</v>
      </c>
      <c r="F542" s="192">
        <f>IFERROR(_xll.qlIndexFixing(IndexON,D542,TRUE,_xll.ohTrigger(RecalcTrigger,TriggerON)),NA())</f>
        <v>1.1184101851621961E-2</v>
      </c>
      <c r="H542" s="42">
        <f>_xll.qlCalendarAdvance(Calendar,$H541,B542,"f",FALSE)</f>
        <v>43168</v>
      </c>
      <c r="I542" s="176">
        <f>_xll.qlInterestRateIndexValueDate(Index1M,$H542)</f>
        <v>43168</v>
      </c>
      <c r="J542" s="181">
        <f>IFERROR(_xll.qlIndexFixing(Index1M,$H542,TRUE,_xll.ohTrigger(RecalcTrigger,Trigger1M)),NA())</f>
        <v>1.283776410239783E-2</v>
      </c>
      <c r="K542" s="44">
        <f>IFERROR(_xll.qlIndexFixing(Index3M,H542,TRUE,_xll.ohTrigger(RecalcTrigger,Trigger3M)),NA())</f>
        <v>1.3744424119047874E-2</v>
      </c>
      <c r="L542" s="44">
        <f>IFERROR(_xll.qlIndexFixing(Index6M,$H542,TRUE,_xll.ohTrigger(RecalcTrigger,Trigger6M)),NA())</f>
        <v>1.5552181528896087E-2</v>
      </c>
      <c r="M542" s="182">
        <f>IFERROR(_xll.qlIndexFixing(Index1Y,$H542,TRUE,_xll.ohTrigger(RecalcTrigger,Trigger1Y)),NA())</f>
        <v>1.7783409052797707E-2</v>
      </c>
      <c r="N542" s="181">
        <f>IFERROR(_xll.qlIndexFixing(ONIndex1M,I542,TRUE,_xll.ohTrigger(RecalcTrigger,Trigger1M)),NA())</f>
        <v>1.2697158325780668E-2</v>
      </c>
      <c r="O542" s="44">
        <f>IFERROR(_xll.qlIndexFixing(ONIndex3M,I542,TRUE,_xll.ohTrigger(RecalcTrigger,Trigger3M)),NA())</f>
        <v>1.3349958883029553E-2</v>
      </c>
      <c r="P542" s="44">
        <f>IFERROR(_xll.qlIndexFixing(ONIndex6M,I542,TRUE,_xll.ohTrigger(RecalcTrigger,Trigger6M)),NA())</f>
        <v>1.4681235881427076E-2</v>
      </c>
      <c r="Q542" s="182">
        <f>IFERROR(_xll.qlIndexFixing(ONIndex1Y,I542,TRUE,_xll.ohTrigger(RecalcTrigger,Trigger1Y)),NA())</f>
        <v>1.5860290262601127E-2</v>
      </c>
    </row>
    <row r="543" spans="2:17" x14ac:dyDescent="0.2">
      <c r="B543" s="39" t="s">
        <v>42</v>
      </c>
      <c r="D543" s="42">
        <f>_xll.qlCalendarAdvance(Calendar,$D542,B543,"f",FALSE)</f>
        <v>43175</v>
      </c>
      <c r="E543" s="176">
        <f>_xll.qlInterestRateIndexValueDate(IndexON,D543)</f>
        <v>43175</v>
      </c>
      <c r="F543" s="192">
        <f>IFERROR(_xll.qlIndexFixing(IndexON,D543,TRUE,_xll.ohTrigger(RecalcTrigger,TriggerON)),NA())</f>
        <v>1.1240180211556188E-2</v>
      </c>
      <c r="H543" s="42">
        <f>_xll.qlCalendarAdvance(Calendar,$H542,B543,"f",FALSE)</f>
        <v>43175</v>
      </c>
      <c r="I543" s="176">
        <f>_xll.qlInterestRateIndexValueDate(Index1M,$H543)</f>
        <v>43175</v>
      </c>
      <c r="J543" s="181">
        <f>IFERROR(_xll.qlIndexFixing(Index1M,$H543,TRUE,_xll.ohTrigger(RecalcTrigger,Trigger1M)),NA())</f>
        <v>1.2904535411220733E-2</v>
      </c>
      <c r="K543" s="44">
        <f>IFERROR(_xll.qlIndexFixing(Index3M,H543,TRUE,_xll.ohTrigger(RecalcTrigger,Trigger3M)),NA())</f>
        <v>1.3803100013911501E-2</v>
      </c>
      <c r="L543" s="44">
        <f>IFERROR(_xll.qlIndexFixing(Index6M,$H543,TRUE,_xll.ohTrigger(RecalcTrigger,Trigger6M)),NA())</f>
        <v>1.5615546784449897E-2</v>
      </c>
      <c r="M543" s="182">
        <f>IFERROR(_xll.qlIndexFixing(Index1Y,$H543,TRUE,_xll.ohTrigger(RecalcTrigger,Trigger1Y)),NA())</f>
        <v>1.7847042483063454E-2</v>
      </c>
      <c r="N543" s="181">
        <f>IFERROR(_xll.qlIndexFixing(ONIndex1M,I543,TRUE,_xll.ohTrigger(RecalcTrigger,Trigger1M)),NA())</f>
        <v>1.2764665305945446E-2</v>
      </c>
      <c r="O543" s="44">
        <f>IFERROR(_xll.qlIndexFixing(ONIndex3M,I543,TRUE,_xll.ohTrigger(RecalcTrigger,Trigger3M)),NA())</f>
        <v>1.3404920964469326E-2</v>
      </c>
      <c r="P543" s="44">
        <f>IFERROR(_xll.qlIndexFixing(ONIndex6M,I543,TRUE,_xll.ohTrigger(RecalcTrigger,Trigger6M)),NA())</f>
        <v>1.4742760198852569E-2</v>
      </c>
      <c r="Q543" s="182">
        <f>IFERROR(_xll.qlIndexFixing(ONIndex1Y,I543,TRUE,_xll.ohTrigger(RecalcTrigger,Trigger1Y)),NA())</f>
        <v>1.5940129205625674E-2</v>
      </c>
    </row>
    <row r="544" spans="2:17" x14ac:dyDescent="0.2">
      <c r="B544" s="39" t="s">
        <v>42</v>
      </c>
      <c r="D544" s="42">
        <f>_xll.qlCalendarAdvance(Calendar,$D543,B544,"f",FALSE)</f>
        <v>43182</v>
      </c>
      <c r="E544" s="176">
        <f>_xll.qlInterestRateIndexValueDate(IndexON,D544)</f>
        <v>43182</v>
      </c>
      <c r="F544" s="192">
        <f>IFERROR(_xll.qlIndexFixing(IndexON,D544,TRUE,_xll.ohTrigger(RecalcTrigger,TriggerON)),NA())</f>
        <v>1.1296429916025271E-2</v>
      </c>
      <c r="H544" s="42">
        <f>_xll.qlCalendarAdvance(Calendar,$H543,B544,"f",FALSE)</f>
        <v>43182</v>
      </c>
      <c r="I544" s="176">
        <f>_xll.qlInterestRateIndexValueDate(Index1M,$H544)</f>
        <v>43182</v>
      </c>
      <c r="J544" s="181">
        <f>IFERROR(_xll.qlIndexFixing(Index1M,$H544,TRUE,_xll.ohTrigger(RecalcTrigger,Trigger1M)),NA())</f>
        <v>1.2970905896425291E-2</v>
      </c>
      <c r="K544" s="44">
        <f>IFERROR(_xll.qlIndexFixing(Index3M,H544,TRUE,_xll.ohTrigger(RecalcTrigger,Trigger3M)),NA())</f>
        <v>1.3862319099205139E-2</v>
      </c>
      <c r="L544" s="44">
        <f>IFERROR(_xll.qlIndexFixing(Index6M,$H544,TRUE,_xll.ohTrigger(RecalcTrigger,Trigger6M)),NA())</f>
        <v>1.5679018869962761E-2</v>
      </c>
      <c r="M544" s="182">
        <f>IFERROR(_xll.qlIndexFixing(Index1Y,$H544,TRUE,_xll.ohTrigger(RecalcTrigger,Trigger1Y)),NA())</f>
        <v>1.7910082003563317E-2</v>
      </c>
      <c r="N544" s="181">
        <f>IFERROR(_xll.qlIndexFixing(ONIndex1M,I544,TRUE,_xll.ohTrigger(RecalcTrigger,Trigger1M)),NA())</f>
        <v>1.2831771520896615E-2</v>
      </c>
      <c r="O544" s="44">
        <f>IFERROR(_xll.qlIndexFixing(ONIndex3M,I544,TRUE,_xll.ohTrigger(RecalcTrigger,Trigger3M)),NA())</f>
        <v>1.346042350832762E-2</v>
      </c>
      <c r="P544" s="44">
        <f>IFERROR(_xll.qlIndexFixing(ONIndex6M,I544,TRUE,_xll.ohTrigger(RecalcTrigger,Trigger6M)),NA())</f>
        <v>1.4804388544528518E-2</v>
      </c>
      <c r="Q544" s="182">
        <f>IFERROR(_xll.qlIndexFixing(ONIndex1Y,I544,TRUE,_xll.ohTrigger(RecalcTrigger,Trigger1Y)),NA())</f>
        <v>1.6019237607822017E-2</v>
      </c>
    </row>
    <row r="545" spans="2:17" x14ac:dyDescent="0.2">
      <c r="B545" s="39" t="s">
        <v>42</v>
      </c>
      <c r="D545" s="42">
        <f>_xll.qlCalendarAdvance(Calendar,$D544,B545,"f",FALSE)</f>
        <v>43193</v>
      </c>
      <c r="E545" s="176">
        <f>_xll.qlInterestRateIndexValueDate(IndexON,D545)</f>
        <v>43193</v>
      </c>
      <c r="F545" s="192">
        <f>IFERROR(_xll.qlIndexFixing(IndexON,D545,TRUE,_xll.ohTrigger(RecalcTrigger,TriggerON)),NA())</f>
        <v>1.1376728095751076E-2</v>
      </c>
      <c r="H545" s="42">
        <f>_xll.qlCalendarAdvance(Calendar,$H544,B545,"f",FALSE)</f>
        <v>43193</v>
      </c>
      <c r="I545" s="176">
        <f>_xll.qlInterestRateIndexValueDate(Index1M,$H545)</f>
        <v>43193</v>
      </c>
      <c r="J545" s="181">
        <f>IFERROR(_xll.qlIndexFixing(Index1M,$H545,TRUE,_xll.ohTrigger(RecalcTrigger,Trigger1M)),NA())</f>
        <v>1.306949696820825E-2</v>
      </c>
      <c r="K545" s="44">
        <f>IFERROR(_xll.qlIndexFixing(Index3M,H545,TRUE,_xll.ohTrigger(RecalcTrigger,Trigger3M)),NA())</f>
        <v>1.3942502805368439E-2</v>
      </c>
      <c r="L545" s="44">
        <f>IFERROR(_xll.qlIndexFixing(Index6M,$H545,TRUE,_xll.ohTrigger(RecalcTrigger,Trigger6M)),NA())</f>
        <v>1.5769132029472784E-2</v>
      </c>
      <c r="M545" s="182">
        <f>IFERROR(_xll.qlIndexFixing(Index1Y,$H545,TRUE,_xll.ohTrigger(RecalcTrigger,Trigger1Y)),NA())</f>
        <v>1.7998961455417906E-2</v>
      </c>
      <c r="N545" s="181">
        <f>IFERROR(_xll.qlIndexFixing(ONIndex1M,I545,TRUE,_xll.ohTrigger(RecalcTrigger,Trigger1M)),NA())</f>
        <v>1.292648726519352E-2</v>
      </c>
      <c r="O545" s="44">
        <f>IFERROR(_xll.qlIndexFixing(ONIndex3M,I545,TRUE,_xll.ohTrigger(RecalcTrigger,Trigger3M)),NA())</f>
        <v>1.3540144423194178E-2</v>
      </c>
      <c r="P545" s="44">
        <f>IFERROR(_xll.qlIndexFixing(ONIndex6M,I545,TRUE,_xll.ohTrigger(RecalcTrigger,Trigger6M)),NA())</f>
        <v>1.489200118629741E-2</v>
      </c>
      <c r="Q545" s="182">
        <f>IFERROR(_xll.qlIndexFixing(ONIndex1Y,I545,TRUE,_xll.ohTrigger(RecalcTrigger,Trigger1Y)),NA())</f>
        <v>1.613027446538351E-2</v>
      </c>
    </row>
    <row r="546" spans="2:17" x14ac:dyDescent="0.2">
      <c r="B546" s="39" t="s">
        <v>42</v>
      </c>
      <c r="D546" s="42">
        <f>_xll.qlCalendarAdvance(Calendar,$D545,B546,"f",FALSE)</f>
        <v>43200</v>
      </c>
      <c r="E546" s="176">
        <f>_xll.qlInterestRateIndexValueDate(IndexON,D546)</f>
        <v>43200</v>
      </c>
      <c r="F546" s="192">
        <f>IFERROR(_xll.qlIndexFixing(IndexON,D546,TRUE,_xll.ohTrigger(RecalcTrigger,TriggerON)),NA())</f>
        <v>1.1433390382656894E-2</v>
      </c>
      <c r="H546" s="42">
        <f>_xll.qlCalendarAdvance(Calendar,$H545,B546,"f",FALSE)</f>
        <v>43200</v>
      </c>
      <c r="I546" s="176">
        <f>_xll.qlInterestRateIndexValueDate(Index1M,$H546)</f>
        <v>43200</v>
      </c>
      <c r="J546" s="181">
        <f>IFERROR(_xll.qlIndexFixing(Index1M,$H546,TRUE,_xll.ohTrigger(RecalcTrigger,Trigger1M)),NA())</f>
        <v>1.3134863019756231E-2</v>
      </c>
      <c r="K546" s="44">
        <f>IFERROR(_xll.qlIndexFixing(Index3M,H546,TRUE,_xll.ohTrigger(RecalcTrigger,Trigger3M)),NA())</f>
        <v>1.4002995426843252E-2</v>
      </c>
      <c r="L546" s="44">
        <f>IFERROR(_xll.qlIndexFixing(Index6M,$H546,TRUE,_xll.ohTrigger(RecalcTrigger,Trigger6M)),NA())</f>
        <v>1.5832839121566602E-2</v>
      </c>
      <c r="M546" s="182">
        <f>IFERROR(_xll.qlIndexFixing(Index1Y,$H546,TRUE,_xll.ohTrigger(RecalcTrigger,Trigger1Y)),NA())</f>
        <v>1.8060565866250267E-2</v>
      </c>
      <c r="N546" s="181">
        <f>IFERROR(_xll.qlIndexFixing(ONIndex1M,I546,TRUE,_xll.ohTrigger(RecalcTrigger,Trigger1M)),NA())</f>
        <v>1.2992615494701321E-2</v>
      </c>
      <c r="O546" s="44">
        <f>IFERROR(_xll.qlIndexFixing(ONIndex3M,I546,TRUE,_xll.ohTrigger(RecalcTrigger,Trigger3M)),NA())</f>
        <v>1.3596955297757729E-2</v>
      </c>
      <c r="P546" s="44">
        <f>IFERROR(_xll.qlIndexFixing(ONIndex6M,I546,TRUE,_xll.ohTrigger(RecalcTrigger,Trigger6M)),NA())</f>
        <v>1.4953877112854341E-2</v>
      </c>
      <c r="Q546" s="182">
        <f>IFERROR(_xll.qlIndexFixing(ONIndex1Y,I546,TRUE,_xll.ohTrigger(RecalcTrigger,Trigger1Y)),NA())</f>
        <v>1.6207601840007024E-2</v>
      </c>
    </row>
    <row r="547" spans="2:17" x14ac:dyDescent="0.2">
      <c r="B547" s="39" t="s">
        <v>42</v>
      </c>
      <c r="D547" s="42">
        <f>_xll.qlCalendarAdvance(Calendar,$D546,B547,"f",FALSE)</f>
        <v>43207</v>
      </c>
      <c r="E547" s="176">
        <f>_xll.qlInterestRateIndexValueDate(IndexON,D547)</f>
        <v>43207</v>
      </c>
      <c r="F547" s="192">
        <f>IFERROR(_xll.qlIndexFixing(IndexON,D547,TRUE,_xll.ohTrigger(RecalcTrigger,TriggerON)),NA())</f>
        <v>1.1490223986487802E-2</v>
      </c>
      <c r="H547" s="42">
        <f>_xll.qlCalendarAdvance(Calendar,$H546,B547,"f",FALSE)</f>
        <v>43207</v>
      </c>
      <c r="I547" s="176">
        <f>_xll.qlInterestRateIndexValueDate(Index1M,$H547)</f>
        <v>43207</v>
      </c>
      <c r="J547" s="181">
        <f>IFERROR(_xll.qlIndexFixing(Index1M,$H547,TRUE,_xll.ohTrigger(RecalcTrigger,Trigger1M)),NA())</f>
        <v>1.3199828226946209E-2</v>
      </c>
      <c r="K547" s="44">
        <f>IFERROR(_xll.qlIndexFixing(Index3M,H547,TRUE,_xll.ohTrigger(RecalcTrigger,Trigger3M)),NA())</f>
        <v>1.4064031230001106E-2</v>
      </c>
      <c r="L547" s="44">
        <f>IFERROR(_xll.qlIndexFixing(Index6M,$H547,TRUE,_xll.ohTrigger(RecalcTrigger,Trigger6M)),NA())</f>
        <v>1.5896611268369616E-2</v>
      </c>
      <c r="M547" s="182">
        <f>IFERROR(_xll.qlIndexFixing(Index1Y,$H547,TRUE,_xll.ohTrigger(RecalcTrigger,Trigger1Y)),NA())</f>
        <v>1.8121596539937501E-2</v>
      </c>
      <c r="N547" s="181">
        <f>IFERROR(_xll.qlIndexFixing(ONIndex1M,I547,TRUE,_xll.ohTrigger(RecalcTrigger,Trigger1M)),NA())</f>
        <v>1.3058342961372871E-2</v>
      </c>
      <c r="O547" s="44">
        <f>IFERROR(_xll.qlIndexFixing(ONIndex3M,I547,TRUE,_xll.ohTrigger(RecalcTrigger,Trigger3M)),NA())</f>
        <v>1.3654306579196085E-2</v>
      </c>
      <c r="P547" s="44">
        <f>IFERROR(_xll.qlIndexFixing(ONIndex6M,I547,TRUE,_xll.ohTrigger(RecalcTrigger,Trigger6M)),NA())</f>
        <v>1.5015857038647162E-2</v>
      </c>
      <c r="Q547" s="182">
        <f>IFERROR(_xll.qlIndexFixing(ONIndex1Y,I547,TRUE,_xll.ohTrigger(RecalcTrigger,Trigger1Y)),NA())</f>
        <v>1.6284198701547181E-2</v>
      </c>
    </row>
    <row r="548" spans="2:17" x14ac:dyDescent="0.2">
      <c r="B548" s="39" t="s">
        <v>42</v>
      </c>
      <c r="D548" s="42">
        <f>_xll.qlCalendarAdvance(Calendar,$D547,B548,"f",FALSE)</f>
        <v>43214</v>
      </c>
      <c r="E548" s="176">
        <f>_xll.qlInterestRateIndexValueDate(IndexON,D548)</f>
        <v>43214</v>
      </c>
      <c r="F548" s="192">
        <f>IFERROR(_xll.qlIndexFixing(IndexON,D548,TRUE,_xll.ohTrigger(RecalcTrigger,TriggerON)),NA())</f>
        <v>1.1547228907405893E-2</v>
      </c>
      <c r="H548" s="42">
        <f>_xll.qlCalendarAdvance(Calendar,$H547,B548,"f",FALSE)</f>
        <v>43214</v>
      </c>
      <c r="I548" s="176">
        <f>_xll.qlInterestRateIndexValueDate(Index1M,$H548)</f>
        <v>43214</v>
      </c>
      <c r="J548" s="181">
        <f>IFERROR(_xll.qlIndexFixing(Index1M,$H548,TRUE,_xll.ohTrigger(RecalcTrigger,Trigger1M)),NA())</f>
        <v>1.3264392583364723E-2</v>
      </c>
      <c r="K548" s="44">
        <f>IFERROR(_xll.qlIndexFixing(Index3M,H548,TRUE,_xll.ohTrigger(RecalcTrigger,Trigger3M)),NA())</f>
        <v>1.412561023952549E-2</v>
      </c>
      <c r="L548" s="44">
        <f>IFERROR(_xll.qlIndexFixing(Index6M,$H548,TRUE,_xll.ohTrigger(RecalcTrigger,Trigger6M)),NA())</f>
        <v>1.5960424105022124E-2</v>
      </c>
      <c r="M548" s="182">
        <f>IFERROR(_xll.qlIndexFixing(Index1Y,$H548,TRUE,_xll.ohTrigger(RecalcTrigger,Trigger1Y)),NA())</f>
        <v>1.8182059372633619E-2</v>
      </c>
      <c r="N548" s="181">
        <f>IFERROR(_xll.qlIndexFixing(ONIndex1M,I548,TRUE,_xll.ohTrigger(RecalcTrigger,Trigger1M)),NA())</f>
        <v>1.3123669665208171E-2</v>
      </c>
      <c r="O548" s="44">
        <f>IFERROR(_xll.qlIndexFixing(ONIndex3M,I548,TRUE,_xll.ohTrigger(RecalcTrigger,Trigger3M)),NA())</f>
        <v>1.3712198267671338E-2</v>
      </c>
      <c r="P548" s="44">
        <f>IFERROR(_xll.qlIndexFixing(ONIndex6M,I548,TRUE,_xll.ohTrigger(RecalcTrigger,Trigger6M)),NA())</f>
        <v>1.5077940963675873E-2</v>
      </c>
      <c r="Q548" s="182">
        <f>IFERROR(_xll.qlIndexFixing(ONIndex1Y,I548,TRUE,_xll.ohTrigger(RecalcTrigger,Trigger1Y)),NA())</f>
        <v>1.6360065049436656E-2</v>
      </c>
    </row>
    <row r="549" spans="2:17" x14ac:dyDescent="0.2">
      <c r="B549" s="39" t="s">
        <v>42</v>
      </c>
      <c r="D549" s="42">
        <f>_xll.qlCalendarAdvance(Calendar,$D548,B549,"f",FALSE)</f>
        <v>43221</v>
      </c>
      <c r="E549" s="176">
        <f>_xll.qlInterestRateIndexValueDate(IndexON,D549)</f>
        <v>43221</v>
      </c>
      <c r="F549" s="192">
        <f>IFERROR(_xll.qlIndexFixing(IndexON,D549,TRUE,_xll.ohTrigger(RecalcTrigger,TriggerON)),NA())</f>
        <v>1.1604405145411167E-2</v>
      </c>
      <c r="H549" s="42">
        <f>_xll.qlCalendarAdvance(Calendar,$H548,B549,"f",FALSE)</f>
        <v>43221</v>
      </c>
      <c r="I549" s="176">
        <f>_xll.qlInterestRateIndexValueDate(Index1M,$H549)</f>
        <v>43221</v>
      </c>
      <c r="J549" s="181">
        <f>IFERROR(_xll.qlIndexFixing(Index1M,$H549,TRUE,_xll.ohTrigger(RecalcTrigger,Trigger1M)),NA())</f>
        <v>1.3333346476957622E-2</v>
      </c>
      <c r="K549" s="44">
        <f>IFERROR(_xll.qlIndexFixing(Index3M,H549,TRUE,_xll.ohTrigger(RecalcTrigger,Trigger3M)),NA())</f>
        <v>1.4192550555174609E-2</v>
      </c>
      <c r="L549" s="44">
        <f>IFERROR(_xll.qlIndexFixing(Index6M,$H549,TRUE,_xll.ohTrigger(RecalcTrigger,Trigger6M)),NA())</f>
        <v>1.6029178492755571E-2</v>
      </c>
      <c r="M549" s="182">
        <f>IFERROR(_xll.qlIndexFixing(Index1Y,$H549,TRUE,_xll.ohTrigger(RecalcTrigger,Trigger1Y)),NA())</f>
        <v>1.8241960262873835E-2</v>
      </c>
      <c r="N549" s="181">
        <f>IFERROR(_xll.qlIndexFixing(ONIndex1M,I549,TRUE,_xll.ohTrigger(RecalcTrigger,Trigger1M)),NA())</f>
        <v>1.3188595605801989E-2</v>
      </c>
      <c r="O549" s="44">
        <f>IFERROR(_xll.qlIndexFixing(ONIndex3M,I549,TRUE,_xll.ohTrigger(RecalcTrigger,Trigger3M)),NA())</f>
        <v>1.3770630363588721E-2</v>
      </c>
      <c r="P549" s="44">
        <f>IFERROR(_xll.qlIndexFixing(ONIndex6M,I549,TRUE,_xll.ohTrigger(RecalcTrigger,Trigger6M)),NA())</f>
        <v>1.514012888802152E-2</v>
      </c>
      <c r="Q549" s="182">
        <f>IFERROR(_xll.qlIndexFixing(ONIndex1Y,I549,TRUE,_xll.ohTrigger(RecalcTrigger,Trigger1Y)),NA())</f>
        <v>1.6435200883108125E-2</v>
      </c>
    </row>
    <row r="550" spans="2:17" x14ac:dyDescent="0.2">
      <c r="B550" s="39" t="s">
        <v>42</v>
      </c>
      <c r="D550" s="42">
        <f>_xll.qlCalendarAdvance(Calendar,$D549,B550,"f",FALSE)</f>
        <v>43228</v>
      </c>
      <c r="E550" s="176">
        <f>_xll.qlInterestRateIndexValueDate(IndexON,D550)</f>
        <v>43228</v>
      </c>
      <c r="F550" s="192">
        <f>IFERROR(_xll.qlIndexFixing(IndexON,D550,TRUE,_xll.ohTrigger(RecalcTrigger,TriggerON)),NA())</f>
        <v>1.1661752700746764E-2</v>
      </c>
      <c r="H550" s="42">
        <f>_xll.qlCalendarAdvance(Calendar,$H549,B550,"f",FALSE)</f>
        <v>43228</v>
      </c>
      <c r="I550" s="176">
        <f>_xll.qlInterestRateIndexValueDate(Index1M,$H550)</f>
        <v>43228</v>
      </c>
      <c r="J550" s="181">
        <f>IFERROR(_xll.qlIndexFixing(Index1M,$H550,TRUE,_xll.ohTrigger(RecalcTrigger,Trigger1M)),NA())</f>
        <v>1.3397082811745106E-2</v>
      </c>
      <c r="K550" s="44">
        <f>IFERROR(_xll.qlIndexFixing(Index3M,H550,TRUE,_xll.ohTrigger(RecalcTrigger,Trigger3M)),NA())</f>
        <v>1.4255257297908726E-2</v>
      </c>
      <c r="L550" s="44">
        <f>IFERROR(_xll.qlIndexFixing(Index6M,$H550,TRUE,_xll.ohTrigger(RecalcTrigger,Trigger6M)),NA())</f>
        <v>1.6092993533941665E-2</v>
      </c>
      <c r="M550" s="182">
        <f>IFERROR(_xll.qlIndexFixing(Index1Y,$H550,TRUE,_xll.ohTrigger(RecalcTrigger,Trigger1Y)),NA())</f>
        <v>1.8301305111542376E-2</v>
      </c>
      <c r="N550" s="181">
        <f>IFERROR(_xll.qlIndexFixing(ONIndex1M,I550,TRUE,_xll.ohTrigger(RecalcTrigger,Trigger1M)),NA())</f>
        <v>1.325312078307328E-2</v>
      </c>
      <c r="O550" s="44">
        <f>IFERROR(_xll.qlIndexFixing(ONIndex3M,I550,TRUE,_xll.ohTrigger(RecalcTrigger,Trigger3M)),NA())</f>
        <v>1.3829602867029278E-2</v>
      </c>
      <c r="P550" s="44">
        <f>IFERROR(_xll.qlIndexFixing(ONIndex6M,I550,TRUE,_xll.ohTrigger(RecalcTrigger,Trigger6M)),NA())</f>
        <v>1.5202420811765149E-2</v>
      </c>
      <c r="Q550" s="182">
        <f>IFERROR(_xll.qlIndexFixing(ONIndex1Y,I550,TRUE,_xll.ohTrigger(RecalcTrigger,Trigger1Y)),NA())</f>
        <v>1.6509606202237403E-2</v>
      </c>
    </row>
    <row r="551" spans="2:17" x14ac:dyDescent="0.2">
      <c r="B551" s="39" t="s">
        <v>42</v>
      </c>
      <c r="D551" s="42">
        <f>_xll.qlCalendarAdvance(Calendar,$D550,B551,"f",FALSE)</f>
        <v>43235</v>
      </c>
      <c r="E551" s="176">
        <f>_xll.qlInterestRateIndexValueDate(IndexON,D551)</f>
        <v>43235</v>
      </c>
      <c r="F551" s="192">
        <f>IFERROR(_xll.qlIndexFixing(IndexON,D551,TRUE,_xll.ohTrigger(RecalcTrigger,TriggerON)),NA())</f>
        <v>1.1719271573331635E-2</v>
      </c>
      <c r="H551" s="42">
        <f>_xll.qlCalendarAdvance(Calendar,$H550,B551,"f",FALSE)</f>
        <v>43235</v>
      </c>
      <c r="I551" s="176">
        <f>_xll.qlInterestRateIndexValueDate(Index1M,$H551)</f>
        <v>43235</v>
      </c>
      <c r="J551" s="181">
        <f>IFERROR(_xll.qlIndexFixing(Index1M,$H551,TRUE,_xll.ohTrigger(RecalcTrigger,Trigger1M)),NA())</f>
        <v>1.346041827263679E-2</v>
      </c>
      <c r="K551" s="44">
        <f>IFERROR(_xll.qlIndexFixing(Index3M,H551,TRUE,_xll.ohTrigger(RecalcTrigger,Trigger3M)),NA())</f>
        <v>1.4318507356215806E-2</v>
      </c>
      <c r="L551" s="44">
        <f>IFERROR(_xll.qlIndexFixing(Index6M,$H551,TRUE,_xll.ohTrigger(RecalcTrigger,Trigger6M)),NA())</f>
        <v>1.6156773454683079E-2</v>
      </c>
      <c r="M551" s="182">
        <f>IFERROR(_xll.qlIndexFixing(Index1Y,$H551,TRUE,_xll.ohTrigger(RecalcTrigger,Trigger1Y)),NA())</f>
        <v>1.8360099821839837E-2</v>
      </c>
      <c r="N551" s="181">
        <f>IFERROR(_xll.qlIndexFixing(ONIndex1M,I551,TRUE,_xll.ohTrigger(RecalcTrigger,Trigger1M)),NA())</f>
        <v>1.3317245196697858E-2</v>
      </c>
      <c r="O551" s="44">
        <f>IFERROR(_xll.qlIndexFixing(ONIndex3M,I551,TRUE,_xll.ohTrigger(RecalcTrigger,Trigger3M)),NA())</f>
        <v>1.3889115778317196E-2</v>
      </c>
      <c r="P551" s="44">
        <f>IFERROR(_xll.qlIndexFixing(ONIndex6M,I551,TRUE,_xll.ohTrigger(RecalcTrigger,Trigger6M)),NA())</f>
        <v>1.5264816734987807E-2</v>
      </c>
      <c r="Q551" s="182">
        <f>IFERROR(_xll.qlIndexFixing(ONIndex1Y,I551,TRUE,_xll.ohTrigger(RecalcTrigger,Trigger1Y)),NA())</f>
        <v>1.6583281006338213E-2</v>
      </c>
    </row>
    <row r="552" spans="2:17" x14ac:dyDescent="0.2">
      <c r="B552" s="39" t="s">
        <v>42</v>
      </c>
      <c r="D552" s="42">
        <f>_xll.qlCalendarAdvance(Calendar,$D551,B552,"f",FALSE)</f>
        <v>43242</v>
      </c>
      <c r="E552" s="176">
        <f>_xll.qlInterestRateIndexValueDate(IndexON,D552)</f>
        <v>43242</v>
      </c>
      <c r="F552" s="192">
        <f>IFERROR(_xll.qlIndexFixing(IndexON,D552,TRUE,_xll.ohTrigger(RecalcTrigger,TriggerON)),NA())</f>
        <v>1.1776961763327876E-2</v>
      </c>
      <c r="H552" s="42">
        <f>_xll.qlCalendarAdvance(Calendar,$H551,B552,"f",FALSE)</f>
        <v>43242</v>
      </c>
      <c r="I552" s="176">
        <f>_xll.qlInterestRateIndexValueDate(Index1M,$H552)</f>
        <v>43242</v>
      </c>
      <c r="J552" s="181">
        <f>IFERROR(_xll.qlIndexFixing(Index1M,$H552,TRUE,_xll.ohTrigger(RecalcTrigger,Trigger1M)),NA())</f>
        <v>1.3523352853167275E-2</v>
      </c>
      <c r="K552" s="44">
        <f>IFERROR(_xll.qlIndexFixing(Index3M,H552,TRUE,_xll.ohTrigger(RecalcTrigger,Trigger3M)),NA())</f>
        <v>1.4382300755957547E-2</v>
      </c>
      <c r="L552" s="44">
        <f>IFERROR(_xll.qlIndexFixing(Index6M,$H552,TRUE,_xll.ohTrigger(RecalcTrigger,Trigger6M)),NA())</f>
        <v>1.6220494008815027E-2</v>
      </c>
      <c r="M552" s="182">
        <f>IFERROR(_xll.qlIndexFixing(Index1Y,$H552,TRUE,_xll.ohTrigger(RecalcTrigger,Trigger1Y)),NA())</f>
        <v>1.8418350299250985E-2</v>
      </c>
      <c r="N552" s="181">
        <f>IFERROR(_xll.qlIndexFixing(ONIndex1M,I552,TRUE,_xll.ohTrigger(RecalcTrigger,Trigger1M)),NA())</f>
        <v>1.3380968846594676E-2</v>
      </c>
      <c r="O552" s="44">
        <f>IFERROR(_xll.qlIndexFixing(ONIndex3M,I552,TRUE,_xll.ohTrigger(RecalcTrigger,Trigger3M)),NA())</f>
        <v>1.3949169097857705E-2</v>
      </c>
      <c r="P552" s="44">
        <f>IFERROR(_xll.qlIndexFixing(ONIndex6M,I552,TRUE,_xll.ohTrigger(RecalcTrigger,Trigger6M)),NA())</f>
        <v>1.5327316657527401E-2</v>
      </c>
      <c r="Q552" s="182">
        <f>IFERROR(_xll.qlIndexFixing(ONIndex1Y,I552,TRUE,_xll.ohTrigger(RecalcTrigger,Trigger1Y)),NA())</f>
        <v>1.6656225294924276E-2</v>
      </c>
    </row>
    <row r="553" spans="2:17" x14ac:dyDescent="0.2">
      <c r="B553" s="39" t="s">
        <v>42</v>
      </c>
      <c r="D553" s="42">
        <f>_xll.qlCalendarAdvance(Calendar,$D552,B553,"f",FALSE)</f>
        <v>43249</v>
      </c>
      <c r="E553" s="176">
        <f>_xll.qlInterestRateIndexValueDate(IndexON,D553)</f>
        <v>43249</v>
      </c>
      <c r="F553" s="192">
        <f>IFERROR(_xll.qlIndexFixing(IndexON,D553,TRUE,_xll.ohTrigger(RecalcTrigger,TriggerON)),NA())</f>
        <v>1.1834823270735484E-2</v>
      </c>
      <c r="H553" s="42">
        <f>_xll.qlCalendarAdvance(Calendar,$H552,B553,"f",FALSE)</f>
        <v>43249</v>
      </c>
      <c r="I553" s="176">
        <f>_xll.qlInterestRateIndexValueDate(Index1M,$H553)</f>
        <v>43249</v>
      </c>
      <c r="J553" s="181">
        <f>IFERROR(_xll.qlIndexFixing(Index1M,$H553,TRUE,_xll.ohTrigger(RecalcTrigger,Trigger1M)),NA())</f>
        <v>1.3585886546915601E-2</v>
      </c>
      <c r="K553" s="44">
        <f>IFERROR(_xll.qlIndexFixing(Index3M,H553,TRUE,_xll.ohTrigger(RecalcTrigger,Trigger3M)),NA())</f>
        <v>1.4446637523215872E-2</v>
      </c>
      <c r="L553" s="44">
        <f>IFERROR(_xll.qlIndexFixing(Index6M,$H553,TRUE,_xll.ohTrigger(RecalcTrigger,Trigger6M)),NA())</f>
        <v>1.6284130947088121E-2</v>
      </c>
      <c r="M553" s="182">
        <f>IFERROR(_xll.qlIndexFixing(Index1Y,$H553,TRUE,_xll.ohTrigger(RecalcTrigger,Trigger1Y)),NA())</f>
        <v>1.8476062451512343E-2</v>
      </c>
      <c r="N553" s="181">
        <f>IFERROR(_xll.qlIndexFixing(ONIndex1M,I553,TRUE,_xll.ohTrigger(RecalcTrigger,Trigger1M)),NA())</f>
        <v>1.3444291732520597E-2</v>
      </c>
      <c r="O553" s="44">
        <f>IFERROR(_xll.qlIndexFixing(ONIndex3M,I553,TRUE,_xll.ohTrigger(RecalcTrigger,Trigger3M)),NA())</f>
        <v>1.4009762825650807E-2</v>
      </c>
      <c r="P553" s="44">
        <f>IFERROR(_xll.qlIndexFixing(ONIndex6M,I553,TRUE,_xll.ohTrigger(RecalcTrigger,Trigger6M)),NA())</f>
        <v>1.5389920579708116E-2</v>
      </c>
      <c r="Q553" s="182">
        <f>IFERROR(_xll.qlIndexFixing(ONIndex1Y,I553,TRUE,_xll.ohTrigger(RecalcTrigger,Trigger1Y)),NA())</f>
        <v>1.6728439067752454E-2</v>
      </c>
    </row>
    <row r="554" spans="2:17" x14ac:dyDescent="0.2">
      <c r="B554" s="39" t="s">
        <v>42</v>
      </c>
      <c r="D554" s="42">
        <f>_xll.qlCalendarAdvance(Calendar,$D553,B554,"f",FALSE)</f>
        <v>43256</v>
      </c>
      <c r="E554" s="176">
        <f>_xll.qlInterestRateIndexValueDate(IndexON,D554)</f>
        <v>43256</v>
      </c>
      <c r="F554" s="192">
        <f>IFERROR(_xll.qlIndexFixing(IndexON,D554,TRUE,_xll.ohTrigger(RecalcTrigger,TriggerON)),NA())</f>
        <v>1.1892856095716553E-2</v>
      </c>
      <c r="H554" s="42">
        <f>_xll.qlCalendarAdvance(Calendar,$H553,B554,"f",FALSE)</f>
        <v>43256</v>
      </c>
      <c r="I554" s="176">
        <f>_xll.qlInterestRateIndexValueDate(Index1M,$H554)</f>
        <v>43256</v>
      </c>
      <c r="J554" s="181">
        <f>IFERROR(_xll.qlIndexFixing(Index1M,$H554,TRUE,_xll.ohTrigger(RecalcTrigger,Trigger1M)),NA())</f>
        <v>1.3643360501216433E-2</v>
      </c>
      <c r="K554" s="44">
        <f>IFERROR(_xll.qlIndexFixing(Index3M,H554,TRUE,_xll.ohTrigger(RecalcTrigger,Trigger3M)),NA())</f>
        <v>1.4511517684298229E-2</v>
      </c>
      <c r="L554" s="44">
        <f>IFERROR(_xll.qlIndexFixing(Index6M,$H554,TRUE,_xll.ohTrigger(RecalcTrigger,Trigger6M)),NA())</f>
        <v>1.6342790790174151E-2</v>
      </c>
      <c r="M554" s="182">
        <f>IFERROR(_xll.qlIndexFixing(Index1Y,$H554,TRUE,_xll.ohTrigger(RecalcTrigger,Trigger1Y)),NA())</f>
        <v>1.8533242188580656E-2</v>
      </c>
      <c r="N554" s="181">
        <f>IFERROR(_xll.qlIndexFixing(ONIndex1M,I554,TRUE,_xll.ohTrigger(RecalcTrigger,Trigger1M)),NA())</f>
        <v>1.3507213854151434E-2</v>
      </c>
      <c r="O554" s="44">
        <f>IFERROR(_xll.qlIndexFixing(ONIndex3M,I554,TRUE,_xll.ohTrigger(RecalcTrigger,Trigger3M)),NA())</f>
        <v>1.4070896962182777E-2</v>
      </c>
      <c r="P554" s="44">
        <f>IFERROR(_xll.qlIndexFixing(ONIndex6M,I554,TRUE,_xll.ohTrigger(RecalcTrigger,Trigger6M)),NA())</f>
        <v>1.5452628501448906E-2</v>
      </c>
      <c r="Q554" s="182">
        <f>IFERROR(_xll.qlIndexFixing(ONIndex1Y,I554,TRUE,_xll.ohTrigger(RecalcTrigger,Trigger1Y)),NA())</f>
        <v>1.679992232409333E-2</v>
      </c>
    </row>
    <row r="555" spans="2:17" x14ac:dyDescent="0.2">
      <c r="B555" s="39" t="s">
        <v>42</v>
      </c>
      <c r="D555" s="42">
        <f>_xll.qlCalendarAdvance(Calendar,$D554,B555,"f",FALSE)</f>
        <v>43263</v>
      </c>
      <c r="E555" s="176">
        <f>_xll.qlInterestRateIndexValueDate(IndexON,D555)</f>
        <v>43263</v>
      </c>
      <c r="F555" s="192">
        <f>IFERROR(_xll.qlIndexFixing(IndexON,D555,TRUE,_xll.ohTrigger(RecalcTrigger,TriggerON)),NA())</f>
        <v>1.1951060238352129E-2</v>
      </c>
      <c r="H555" s="42">
        <f>_xll.qlCalendarAdvance(Calendar,$H554,B555,"f",FALSE)</f>
        <v>43263</v>
      </c>
      <c r="I555" s="176">
        <f>_xll.qlInterestRateIndexValueDate(Index1M,$H555)</f>
        <v>43263</v>
      </c>
      <c r="J555" s="181">
        <f>IFERROR(_xll.qlIndexFixing(Index1M,$H555,TRUE,_xll.ohTrigger(RecalcTrigger,Trigger1M)),NA())</f>
        <v>1.3705118725845566E-2</v>
      </c>
      <c r="K555" s="44">
        <f>IFERROR(_xll.qlIndexFixing(Index3M,H555,TRUE,_xll.ohTrigger(RecalcTrigger,Trigger3M)),NA())</f>
        <v>1.4576941265731417E-2</v>
      </c>
      <c r="L555" s="44">
        <f>IFERROR(_xll.qlIndexFixing(Index6M,$H555,TRUE,_xll.ohTrigger(RecalcTrigger,Trigger6M)),NA())</f>
        <v>1.6406205980102104E-2</v>
      </c>
      <c r="M555" s="182">
        <f>IFERROR(_xll.qlIndexFixing(Index1Y,$H555,TRUE,_xll.ohTrigger(RecalcTrigger,Trigger1Y)),NA())</f>
        <v>1.8589895422602032E-2</v>
      </c>
      <c r="N555" s="181">
        <f>IFERROR(_xll.qlIndexFixing(ONIndex1M,I555,TRUE,_xll.ohTrigger(RecalcTrigger,Trigger1M)),NA())</f>
        <v>1.3569735211406142E-2</v>
      </c>
      <c r="O555" s="44">
        <f>IFERROR(_xll.qlIndexFixing(ONIndex3M,I555,TRUE,_xll.ohTrigger(RecalcTrigger,Trigger3M)),NA())</f>
        <v>1.4132571507696756E-2</v>
      </c>
      <c r="P555" s="44">
        <f>IFERROR(_xll.qlIndexFixing(ONIndex6M,I555,TRUE,_xll.ohTrigger(RecalcTrigger,Trigger6M)),NA())</f>
        <v>1.5515440422830817E-2</v>
      </c>
      <c r="Q555" s="182">
        <f>IFERROR(_xll.qlIndexFixing(ONIndex1Y,I555,TRUE,_xll.ohTrigger(RecalcTrigger,Trigger1Y)),NA())</f>
        <v>1.6870675063784812E-2</v>
      </c>
    </row>
    <row r="556" spans="2:17" x14ac:dyDescent="0.2">
      <c r="B556" s="39" t="s">
        <v>42</v>
      </c>
      <c r="D556" s="42">
        <f>_xll.qlCalendarAdvance(Calendar,$D555,B556,"f",FALSE)</f>
        <v>43270</v>
      </c>
      <c r="E556" s="176">
        <f>_xll.qlInterestRateIndexValueDate(IndexON,D556)</f>
        <v>43270</v>
      </c>
      <c r="F556" s="192">
        <f>IFERROR(_xll.qlIndexFixing(IndexON,D556,TRUE,_xll.ohTrigger(RecalcTrigger,TriggerON)),NA())</f>
        <v>1.2009435698723259E-2</v>
      </c>
      <c r="H556" s="42">
        <f>_xll.qlCalendarAdvance(Calendar,$H555,B556,"f",FALSE)</f>
        <v>43270</v>
      </c>
      <c r="I556" s="176">
        <f>_xll.qlInterestRateIndexValueDate(Index1M,$H556)</f>
        <v>43270</v>
      </c>
      <c r="J556" s="181">
        <f>IFERROR(_xll.qlIndexFixing(Index1M,$H556,TRUE,_xll.ohTrigger(RecalcTrigger,Trigger1M)),NA())</f>
        <v>1.3766476049781429E-2</v>
      </c>
      <c r="K556" s="44">
        <f>IFERROR(_xll.qlIndexFixing(Index3M,H556,TRUE,_xll.ohTrigger(RecalcTrigger,Trigger3M)),NA())</f>
        <v>1.4642908294266876E-2</v>
      </c>
      <c r="L556" s="44">
        <f>IFERROR(_xll.qlIndexFixing(Index6M,$H556,TRUE,_xll.ohTrigger(RecalcTrigger,Trigger6M)),NA())</f>
        <v>1.6469466829845045E-2</v>
      </c>
      <c r="M556" s="182">
        <f>IFERROR(_xll.qlIndexFixing(Index1Y,$H556,TRUE,_xll.ohTrigger(RecalcTrigger,Trigger1Y)),NA())</f>
        <v>1.8646028067880183E-2</v>
      </c>
      <c r="N556" s="181">
        <f>IFERROR(_xll.qlIndexFixing(ONIndex1M,I556,TRUE,_xll.ohTrigger(RecalcTrigger,Trigger1M)),NA())</f>
        <v>1.3631855804041582E-2</v>
      </c>
      <c r="O556" s="44">
        <f>IFERROR(_xll.qlIndexFixing(ONIndex3M,I556,TRUE,_xll.ohTrigger(RecalcTrigger,Trigger3M)),NA())</f>
        <v>1.4194786462435882E-2</v>
      </c>
      <c r="P556" s="44">
        <f>IFERROR(_xll.qlIndexFixing(ONIndex6M,I556,TRUE,_xll.ohTrigger(RecalcTrigger,Trigger6M)),NA())</f>
        <v>1.5578356343934896E-2</v>
      </c>
      <c r="Q556" s="182">
        <f>IFERROR(_xll.qlIndexFixing(ONIndex1Y,I556,TRUE,_xll.ohTrigger(RecalcTrigger,Trigger1Y)),NA())</f>
        <v>1.6940697286259576E-2</v>
      </c>
    </row>
    <row r="557" spans="2:17" x14ac:dyDescent="0.2">
      <c r="B557" s="39" t="s">
        <v>42</v>
      </c>
      <c r="D557" s="42">
        <f>_xll.qlCalendarAdvance(Calendar,$D556,B557,"f",FALSE)</f>
        <v>43277</v>
      </c>
      <c r="E557" s="176">
        <f>_xll.qlInterestRateIndexValueDate(IndexON,D557)</f>
        <v>43277</v>
      </c>
      <c r="F557" s="192">
        <f>IFERROR(_xll.qlIndexFixing(IndexON,D557,TRUE,_xll.ohTrigger(RecalcTrigger,TriggerON)),NA())</f>
        <v>1.2067982476829942E-2</v>
      </c>
      <c r="H557" s="42">
        <f>_xll.qlCalendarAdvance(Calendar,$H556,B557,"f",FALSE)</f>
        <v>43277</v>
      </c>
      <c r="I557" s="176">
        <f>_xll.qlInterestRateIndexValueDate(Index1M,$H557)</f>
        <v>43277</v>
      </c>
      <c r="J557" s="181">
        <f>IFERROR(_xll.qlIndexFixing(Index1M,$H557,TRUE,_xll.ohTrigger(RecalcTrigger,Trigger1M)),NA())</f>
        <v>1.382743246696716E-2</v>
      </c>
      <c r="K557" s="44">
        <f>IFERROR(_xll.qlIndexFixing(Index3M,H557,TRUE,_xll.ohTrigger(RecalcTrigger,Trigger3M)),NA())</f>
        <v>1.4709418796878041E-2</v>
      </c>
      <c r="L557" s="44">
        <f>IFERROR(_xll.qlIndexFixing(Index6M,$H557,TRUE,_xll.ohTrigger(RecalcTrigger,Trigger6M)),NA())</f>
        <v>1.6537357449171113E-2</v>
      </c>
      <c r="M557" s="182">
        <f>IFERROR(_xll.qlIndexFixing(Index1Y,$H557,TRUE,_xll.ohTrigger(RecalcTrigger,Trigger1Y)),NA())</f>
        <v>1.8701646040846676E-2</v>
      </c>
      <c r="N557" s="181">
        <f>IFERROR(_xll.qlIndexFixing(ONIndex1M,I557,TRUE,_xll.ohTrigger(RecalcTrigger,Trigger1M)),NA())</f>
        <v>1.369357563189566E-2</v>
      </c>
      <c r="O557" s="44">
        <f>IFERROR(_xll.qlIndexFixing(ONIndex3M,I557,TRUE,_xll.ohTrigger(RecalcTrigger,Trigger3M)),NA())</f>
        <v>1.4257541826643294E-2</v>
      </c>
      <c r="P557" s="44">
        <f>IFERROR(_xll.qlIndexFixing(ONIndex6M,I557,TRUE,_xll.ohTrigger(RecalcTrigger,Trigger6M)),NA())</f>
        <v>1.5641376264761142E-2</v>
      </c>
      <c r="Q557" s="182">
        <f>IFERROR(_xll.qlIndexFixing(ONIndex1Y,I557,TRUE,_xll.ohTrigger(RecalcTrigger,Trigger1Y)),NA())</f>
        <v>1.700998899111239E-2</v>
      </c>
    </row>
    <row r="558" spans="2:17" x14ac:dyDescent="0.2">
      <c r="B558" s="39" t="s">
        <v>42</v>
      </c>
      <c r="D558" s="42">
        <f>_xll.qlCalendarAdvance(Calendar,$D557,B558,"f",FALSE)</f>
        <v>43284</v>
      </c>
      <c r="E558" s="176">
        <f>_xll.qlInterestRateIndexValueDate(IndexON,D558)</f>
        <v>43284</v>
      </c>
      <c r="F558" s="192">
        <f>IFERROR(_xll.qlIndexFixing(IndexON,D558,TRUE,_xll.ohTrigger(RecalcTrigger,TriggerON)),NA())</f>
        <v>1.2126700572915317E-2</v>
      </c>
      <c r="H558" s="42">
        <f>_xll.qlCalendarAdvance(Calendar,$H557,B558,"f",FALSE)</f>
        <v>43284</v>
      </c>
      <c r="I558" s="176">
        <f>_xll.qlInterestRateIndexValueDate(Index1M,$H558)</f>
        <v>43284</v>
      </c>
      <c r="J558" s="181">
        <f>IFERROR(_xll.qlIndexFixing(Index1M,$H558,TRUE,_xll.ohTrigger(RecalcTrigger,Trigger1M)),NA())</f>
        <v>1.3892541491863293E-2</v>
      </c>
      <c r="K558" s="44">
        <f>IFERROR(_xll.qlIndexFixing(Index3M,H558,TRUE,_xll.ohTrigger(RecalcTrigger,Trigger3M)),NA())</f>
        <v>1.4776467029405356E-2</v>
      </c>
      <c r="L558" s="44">
        <f>IFERROR(_xll.qlIndexFixing(Index6M,$H558,TRUE,_xll.ohTrigger(RecalcTrigger,Trigger6M)),NA())</f>
        <v>1.6600212462182202E-2</v>
      </c>
      <c r="M558" s="182">
        <f>IFERROR(_xll.qlIndexFixing(Index1Y,$H558,TRUE,_xll.ohTrigger(RecalcTrigger,Trigger1Y)),NA())</f>
        <v>1.8756755260030067E-2</v>
      </c>
      <c r="N558" s="181">
        <f>IFERROR(_xll.qlIndexFixing(ONIndex1M,I558,TRUE,_xll.ohTrigger(RecalcTrigger,Trigger1M)),NA())</f>
        <v>1.3754894694644193E-2</v>
      </c>
      <c r="O558" s="44">
        <f>IFERROR(_xll.qlIndexFixing(ONIndex3M,I558,TRUE,_xll.ohTrigger(RecalcTrigger,Trigger3M)),NA())</f>
        <v>1.4320837600562131E-2</v>
      </c>
      <c r="P558" s="44">
        <f>IFERROR(_xll.qlIndexFixing(ONIndex6M,I558,TRUE,_xll.ohTrigger(RecalcTrigger,Trigger6M)),NA())</f>
        <v>1.5704500185390602E-2</v>
      </c>
      <c r="Q558" s="182">
        <f>IFERROR(_xll.qlIndexFixing(ONIndex1Y,I558,TRUE,_xll.ohTrigger(RecalcTrigger,Trigger1Y)),NA())</f>
        <v>1.7078550177938023E-2</v>
      </c>
    </row>
    <row r="559" spans="2:17" x14ac:dyDescent="0.2">
      <c r="B559" s="39" t="s">
        <v>42</v>
      </c>
      <c r="D559" s="42">
        <f>_xll.qlCalendarAdvance(Calendar,$D558,B559,"f",FALSE)</f>
        <v>43291</v>
      </c>
      <c r="E559" s="176">
        <f>_xll.qlInterestRateIndexValueDate(IndexON,D559)</f>
        <v>43291</v>
      </c>
      <c r="F559" s="192">
        <f>IFERROR(_xll.qlIndexFixing(IndexON,D559,TRUE,_xll.ohTrigger(RecalcTrigger,TriggerON)),NA())</f>
        <v>1.2185589986898338E-2</v>
      </c>
      <c r="H559" s="42">
        <f>_xll.qlCalendarAdvance(Calendar,$H558,B559,"f",FALSE)</f>
        <v>43291</v>
      </c>
      <c r="I559" s="176">
        <f>_xll.qlInterestRateIndexValueDate(Index1M,$H559)</f>
        <v>43291</v>
      </c>
      <c r="J559" s="181">
        <f>IFERROR(_xll.qlIndexFixing(Index1M,$H559,TRUE,_xll.ohTrigger(RecalcTrigger,Trigger1M)),NA())</f>
        <v>1.3952669732269442E-2</v>
      </c>
      <c r="K559" s="44">
        <f>IFERROR(_xll.qlIndexFixing(Index3M,H559,TRUE,_xll.ohTrigger(RecalcTrigger,Trigger3M)),NA())</f>
        <v>1.4843990548786845E-2</v>
      </c>
      <c r="L559" s="44">
        <f>IFERROR(_xll.qlIndexFixing(Index6M,$H559,TRUE,_xll.ohTrigger(RecalcTrigger,Trigger6M)),NA())</f>
        <v>1.6662838299731367E-2</v>
      </c>
      <c r="M559" s="182">
        <f>IFERROR(_xll.qlIndexFixing(Index1Y,$H559,TRUE,_xll.ohTrigger(RecalcTrigger,Trigger1Y)),NA())</f>
        <v>1.8811361646025926E-2</v>
      </c>
      <c r="N559" s="181">
        <f>IFERROR(_xll.qlIndexFixing(ONIndex1M,I559,TRUE,_xll.ohTrigger(RecalcTrigger,Trigger1M)),NA())</f>
        <v>1.3815812992206133E-2</v>
      </c>
      <c r="O559" s="44">
        <f>IFERROR(_xll.qlIndexFixing(ONIndex3M,I559,TRUE,_xll.ohTrigger(RecalcTrigger,Trigger3M)),NA())</f>
        <v>1.4384673784597624E-2</v>
      </c>
      <c r="P559" s="44">
        <f>IFERROR(_xll.qlIndexFixing(ONIndex6M,I559,TRUE,_xll.ohTrigger(RecalcTrigger,Trigger6M)),NA())</f>
        <v>1.5767728105904322E-2</v>
      </c>
      <c r="Q559" s="182">
        <f>IFERROR(_xll.qlIndexFixing(ONIndex1Y,I559,TRUE,_xll.ohTrigger(RecalcTrigger,Trigger1Y)),NA())</f>
        <v>1.7146380846331244E-2</v>
      </c>
    </row>
    <row r="560" spans="2:17" x14ac:dyDescent="0.2">
      <c r="B560" s="39" t="s">
        <v>42</v>
      </c>
      <c r="D560" s="42">
        <f>_xll.qlCalendarAdvance(Calendar,$D559,B560,"f",FALSE)</f>
        <v>43298</v>
      </c>
      <c r="E560" s="176">
        <f>_xll.qlInterestRateIndexValueDate(IndexON,D560)</f>
        <v>43298</v>
      </c>
      <c r="F560" s="192">
        <f>IFERROR(_xll.qlIndexFixing(IndexON,D560,TRUE,_xll.ohTrigger(RecalcTrigger,TriggerON)),NA())</f>
        <v>1.2244650718941097E-2</v>
      </c>
      <c r="H560" s="42">
        <f>_xll.qlCalendarAdvance(Calendar,$H559,B560,"f",FALSE)</f>
        <v>43298</v>
      </c>
      <c r="I560" s="176">
        <f>_xll.qlInterestRateIndexValueDate(Index1M,$H560)</f>
        <v>43298</v>
      </c>
      <c r="J560" s="181">
        <f>IFERROR(_xll.qlIndexFixing(Index1M,$H560,TRUE,_xll.ohTrigger(RecalcTrigger,Trigger1M)),NA())</f>
        <v>1.4012397042063083E-2</v>
      </c>
      <c r="K560" s="44">
        <f>IFERROR(_xll.qlIndexFixing(Index3M,H560,TRUE,_xll.ohTrigger(RecalcTrigger,Trigger3M)),NA())</f>
        <v>1.4911894725745351E-2</v>
      </c>
      <c r="L560" s="44">
        <f>IFERROR(_xll.qlIndexFixing(Index6M,$H560,TRUE,_xll.ohTrigger(RecalcTrigger,Trigger6M)),NA())</f>
        <v>1.6725210691378261E-2</v>
      </c>
      <c r="M560" s="182">
        <f>IFERROR(_xll.qlIndexFixing(Index1Y,$H560,TRUE,_xll.ohTrigger(RecalcTrigger,Trigger1Y)),NA())</f>
        <v>1.8865471121467747E-2</v>
      </c>
      <c r="N560" s="181">
        <f>IFERROR(_xll.qlIndexFixing(ONIndex1M,I560,TRUE,_xll.ohTrigger(RecalcTrigger,Trigger1M)),NA())</f>
        <v>1.3876330524338343E-2</v>
      </c>
      <c r="O560" s="44">
        <f>IFERROR(_xll.qlIndexFixing(ONIndex3M,I560,TRUE,_xll.ohTrigger(RecalcTrigger,Trigger3M)),NA())</f>
        <v>1.4449050378911865E-2</v>
      </c>
      <c r="P560" s="44">
        <f>IFERROR(_xll.qlIndexFixing(ONIndex6M,I560,TRUE,_xll.ohTrigger(RecalcTrigger,Trigger6M)),NA())</f>
        <v>1.5831060026302302E-2</v>
      </c>
      <c r="Q560" s="182">
        <f>IFERROR(_xll.qlIndexFixing(ONIndex1Y,I560,TRUE,_xll.ohTrigger(RecalcTrigger,Trigger1Y)),NA())</f>
        <v>1.7213480995967867E-2</v>
      </c>
    </row>
    <row r="561" spans="2:17" x14ac:dyDescent="0.2">
      <c r="B561" s="39" t="s">
        <v>42</v>
      </c>
      <c r="D561" s="42">
        <f>_xll.qlCalendarAdvance(Calendar,$D560,B561,"f",FALSE)</f>
        <v>43305</v>
      </c>
      <c r="E561" s="176">
        <f>_xll.qlInterestRateIndexValueDate(IndexON,D561)</f>
        <v>43305</v>
      </c>
      <c r="F561" s="192">
        <f>IFERROR(_xll.qlIndexFixing(IndexON,D561,TRUE,_xll.ohTrigger(RecalcTrigger,TriggerON)),NA())</f>
        <v>1.2303882769124641E-2</v>
      </c>
      <c r="H561" s="42">
        <f>_xll.qlCalendarAdvance(Calendar,$H560,B561,"f",FALSE)</f>
        <v>43305</v>
      </c>
      <c r="I561" s="176">
        <f>_xll.qlInterestRateIndexValueDate(Index1M,$H561)</f>
        <v>43305</v>
      </c>
      <c r="J561" s="181">
        <f>IFERROR(_xll.qlIndexFixing(Index1M,$H561,TRUE,_xll.ohTrigger(RecalcTrigger,Trigger1M)),NA())</f>
        <v>1.4071723415150058E-2</v>
      </c>
      <c r="K561" s="44">
        <f>IFERROR(_xll.qlIndexFixing(Index3M,H561,TRUE,_xll.ohTrigger(RecalcTrigger,Trigger3M)),NA())</f>
        <v>1.4980084555291661E-2</v>
      </c>
      <c r="L561" s="44">
        <f>IFERROR(_xll.qlIndexFixing(Index6M,$H561,TRUE,_xll.ohTrigger(RecalcTrigger,Trigger6M)),NA())</f>
        <v>1.6787305363747691E-2</v>
      </c>
      <c r="M561" s="182">
        <f>IFERROR(_xll.qlIndexFixing(Index1Y,$H561,TRUE,_xll.ohTrigger(RecalcTrigger,Trigger1Y)),NA())</f>
        <v>1.8919089610996975E-2</v>
      </c>
      <c r="N561" s="181">
        <f>IFERROR(_xll.qlIndexFixing(ONIndex1M,I561,TRUE,_xll.ohTrigger(RecalcTrigger,Trigger1M)),NA())</f>
        <v>1.3936447290797682E-2</v>
      </c>
      <c r="O561" s="44">
        <f>IFERROR(_xll.qlIndexFixing(ONIndex3M,I561,TRUE,_xll.ohTrigger(RecalcTrigger,Trigger3M)),NA())</f>
        <v>1.4513967383910087E-2</v>
      </c>
      <c r="P561" s="44">
        <f>IFERROR(_xll.qlIndexFixing(ONIndex6M,I561,TRUE,_xll.ohTrigger(RecalcTrigger,Trigger6M)),NA())</f>
        <v>1.5894495946584541E-2</v>
      </c>
      <c r="Q561" s="182">
        <f>IFERROR(_xll.qlIndexFixing(ONIndex1Y,I561,TRUE,_xll.ohTrigger(RecalcTrigger,Trigger1Y)),NA())</f>
        <v>1.7279850626199522E-2</v>
      </c>
    </row>
    <row r="562" spans="2:17" x14ac:dyDescent="0.2">
      <c r="B562" s="39" t="s">
        <v>42</v>
      </c>
      <c r="D562" s="42">
        <f>_xll.qlCalendarAdvance(Calendar,$D561,B562,"f",FALSE)</f>
        <v>43312</v>
      </c>
      <c r="E562" s="176">
        <f>_xll.qlInterestRateIndexValueDate(IndexON,D562)</f>
        <v>43312</v>
      </c>
      <c r="F562" s="192">
        <f>IFERROR(_xll.qlIndexFixing(IndexON,D562,TRUE,_xll.ohTrigger(RecalcTrigger,TriggerON)),NA())</f>
        <v>1.236328613744897E-2</v>
      </c>
      <c r="H562" s="42">
        <f>_xll.qlCalendarAdvance(Calendar,$H561,B562,"f",FALSE)</f>
        <v>43312</v>
      </c>
      <c r="I562" s="176">
        <f>_xll.qlInterestRateIndexValueDate(Index1M,$H562)</f>
        <v>43312</v>
      </c>
      <c r="J562" s="181">
        <f>IFERROR(_xll.qlIndexFixing(Index1M,$H562,TRUE,_xll.ohTrigger(RecalcTrigger,Trigger1M)),NA())</f>
        <v>1.4130648845472811E-2</v>
      </c>
      <c r="K562" s="44">
        <f>IFERROR(_xll.qlIndexFixing(Index3M,H562,TRUE,_xll.ohTrigger(RecalcTrigger,Trigger3M)),NA())</f>
        <v>1.5048465026007476E-2</v>
      </c>
      <c r="L562" s="44">
        <f>IFERROR(_xll.qlIndexFixing(Index6M,$H562,TRUE,_xll.ohTrigger(RecalcTrigger,Trigger6M)),NA())</f>
        <v>1.6849098040563528E-2</v>
      </c>
      <c r="M562" s="182">
        <f>IFERROR(_xll.qlIndexFixing(Index1Y,$H562,TRUE,_xll.ohTrigger(RecalcTrigger,Trigger1Y)),NA())</f>
        <v>1.8972223041235026E-2</v>
      </c>
      <c r="N562" s="181">
        <f>IFERROR(_xll.qlIndexFixing(ONIndex1M,I562,TRUE,_xll.ohTrigger(RecalcTrigger,Trigger1M)),NA())</f>
        <v>1.3996163291503105E-2</v>
      </c>
      <c r="O562" s="44">
        <f>IFERROR(_xll.qlIndexFixing(ONIndex3M,I562,TRUE,_xll.ohTrigger(RecalcTrigger,Trigger3M)),NA())</f>
        <v>1.4579424799754381E-2</v>
      </c>
      <c r="P562" s="44">
        <f>IFERROR(_xll.qlIndexFixing(ONIndex6M,I562,TRUE,_xll.ohTrigger(RecalcTrigger,Trigger6M)),NA())</f>
        <v>1.5958035866913134E-2</v>
      </c>
      <c r="Q562" s="182">
        <f>IFERROR(_xll.qlIndexFixing(ONIndex1Y,I562,TRUE,_xll.ohTrigger(RecalcTrigger,Trigger1Y)),NA())</f>
        <v>1.7345489736945163E-2</v>
      </c>
    </row>
    <row r="563" spans="2:17" x14ac:dyDescent="0.2">
      <c r="B563" s="39" t="s">
        <v>42</v>
      </c>
      <c r="D563" s="42">
        <f>_xll.qlCalendarAdvance(Calendar,$D562,B563,"f",FALSE)</f>
        <v>43319</v>
      </c>
      <c r="E563" s="176">
        <f>_xll.qlInterestRateIndexValueDate(IndexON,D563)</f>
        <v>43319</v>
      </c>
      <c r="F563" s="192">
        <f>IFERROR(_xll.qlIndexFixing(IndexON,D563,TRUE,_xll.ohTrigger(RecalcTrigger,TriggerON)),NA())</f>
        <v>1.2422860824157222E-2</v>
      </c>
      <c r="H563" s="42">
        <f>_xll.qlCalendarAdvance(Calendar,$H562,B563,"f",FALSE)</f>
        <v>43319</v>
      </c>
      <c r="I563" s="176">
        <f>_xll.qlInterestRateIndexValueDate(Index1M,$H563)</f>
        <v>43319</v>
      </c>
      <c r="J563" s="181">
        <f>IFERROR(_xll.qlIndexFixing(Index1M,$H563,TRUE,_xll.ohTrigger(RecalcTrigger,Trigger1M)),NA())</f>
        <v>1.4189173327010387E-2</v>
      </c>
      <c r="K563" s="44">
        <f>IFERROR(_xll.qlIndexFixing(Index3M,H563,TRUE,_xll.ohTrigger(RecalcTrigger,Trigger3M)),NA())</f>
        <v>1.5116941119986391E-2</v>
      </c>
      <c r="L563" s="44">
        <f>IFERROR(_xll.qlIndexFixing(Index6M,$H563,TRUE,_xll.ohTrigger(RecalcTrigger,Trigger6M)),NA())</f>
        <v>1.6910564442683525E-2</v>
      </c>
      <c r="M563" s="182">
        <f>IFERROR(_xll.qlIndexFixing(Index1Y,$H563,TRUE,_xll.ohTrigger(RecalcTrigger,Trigger1Y)),NA())</f>
        <v>1.9024877340753532E-2</v>
      </c>
      <c r="N563" s="181">
        <f>IFERROR(_xll.qlIndexFixing(ONIndex1M,I563,TRUE,_xll.ohTrigger(RecalcTrigger,Trigger1M)),NA())</f>
        <v>1.4055478526130427E-2</v>
      </c>
      <c r="O563" s="44">
        <f>IFERROR(_xll.qlIndexFixing(ONIndex3M,I563,TRUE,_xll.ohTrigger(RecalcTrigger,Trigger3M)),NA())</f>
        <v>1.464542262684998E-2</v>
      </c>
      <c r="P563" s="44">
        <f>IFERROR(_xll.qlIndexFixing(ONIndex6M,I563,TRUE,_xll.ohTrigger(RecalcTrigger,Trigger6M)),NA())</f>
        <v>1.6021679787369125E-2</v>
      </c>
      <c r="Q563" s="182">
        <f>IFERROR(_xll.qlIndexFixing(ONIndex1Y,I563,TRUE,_xll.ohTrigger(RecalcTrigger,Trigger1Y)),NA())</f>
        <v>1.741039832755642E-2</v>
      </c>
    </row>
    <row r="564" spans="2:17" x14ac:dyDescent="0.2">
      <c r="B564" s="39" t="s">
        <v>42</v>
      </c>
      <c r="D564" s="42">
        <f>_xll.qlCalendarAdvance(Calendar,$D563,B564,"f",FALSE)</f>
        <v>43326</v>
      </c>
      <c r="E564" s="176">
        <f>_xll.qlInterestRateIndexValueDate(IndexON,D564)</f>
        <v>43326</v>
      </c>
      <c r="F564" s="192">
        <f>IFERROR(_xll.qlIndexFixing(IndexON,D564,TRUE,_xll.ohTrigger(RecalcTrigger,TriggerON)),NA())</f>
        <v>1.2482606829168352E-2</v>
      </c>
      <c r="H564" s="42">
        <f>_xll.qlCalendarAdvance(Calendar,$H563,B564,"f",FALSE)</f>
        <v>43326</v>
      </c>
      <c r="I564" s="176">
        <f>_xll.qlInterestRateIndexValueDate(Index1M,$H564)</f>
        <v>43326</v>
      </c>
      <c r="J564" s="181">
        <f>IFERROR(_xll.qlIndexFixing(Index1M,$H564,TRUE,_xll.ohTrigger(RecalcTrigger,Trigger1M)),NA())</f>
        <v>1.4247296853794118E-2</v>
      </c>
      <c r="K564" s="44">
        <f>IFERROR(_xll.qlIndexFixing(Index3M,H564,TRUE,_xll.ohTrigger(RecalcTrigger,Trigger3M)),NA())</f>
        <v>1.5185417812797775E-2</v>
      </c>
      <c r="L564" s="44">
        <f>IFERROR(_xll.qlIndexFixing(Index6M,$H564,TRUE,_xll.ohTrigger(RecalcTrigger,Trigger6M)),NA())</f>
        <v>1.6971680288136295E-2</v>
      </c>
      <c r="M564" s="182">
        <f>IFERROR(_xll.qlIndexFixing(Index1Y,$H564,TRUE,_xll.ohTrigger(RecalcTrigger,Trigger1Y)),NA())</f>
        <v>1.9077058440047479E-2</v>
      </c>
      <c r="N564" s="181">
        <f>IFERROR(_xll.qlIndexFixing(ONIndex1M,I564,TRUE,_xll.ohTrigger(RecalcTrigger,Trigger1M)),NA())</f>
        <v>1.4114392994598601E-2</v>
      </c>
      <c r="O564" s="44">
        <f>IFERROR(_xll.qlIndexFixing(ONIndex3M,I564,TRUE,_xll.ohTrigger(RecalcTrigger,Trigger3M)),NA())</f>
        <v>1.4711960865440021E-2</v>
      </c>
      <c r="P564" s="44">
        <f>IFERROR(_xll.qlIndexFixing(ONIndex6M,I564,TRUE,_xll.ohTrigger(RecalcTrigger,Trigger6M)),NA())</f>
        <v>1.6085427707952515E-2</v>
      </c>
      <c r="Q564" s="182">
        <f>IFERROR(_xll.qlIndexFixing(ONIndex1Y,I564,TRUE,_xll.ohTrigger(RecalcTrigger,Trigger1Y)),NA())</f>
        <v>1.7474576397790154E-2</v>
      </c>
    </row>
    <row r="565" spans="2:17" x14ac:dyDescent="0.2">
      <c r="B565" s="39" t="s">
        <v>42</v>
      </c>
      <c r="D565" s="42">
        <f>_xll.qlCalendarAdvance(Calendar,$D564,B565,"f",FALSE)</f>
        <v>43333</v>
      </c>
      <c r="E565" s="176">
        <f>_xll.qlInterestRateIndexValueDate(IndexON,D565)</f>
        <v>43333</v>
      </c>
      <c r="F565" s="192">
        <f>IFERROR(_xll.qlIndexFixing(IndexON,D565,TRUE,_xll.ohTrigger(RecalcTrigger,TriggerON)),NA())</f>
        <v>1.2542524152725498E-2</v>
      </c>
      <c r="H565" s="42">
        <f>_xll.qlCalendarAdvance(Calendar,$H564,B565,"f",FALSE)</f>
        <v>43333</v>
      </c>
      <c r="I565" s="176">
        <f>_xll.qlInterestRateIndexValueDate(Index1M,$H565)</f>
        <v>43333</v>
      </c>
      <c r="J565" s="181">
        <f>IFERROR(_xll.qlIndexFixing(Index1M,$H565,TRUE,_xll.ohTrigger(RecalcTrigger,Trigger1M)),NA())</f>
        <v>1.4305019419886714E-2</v>
      </c>
      <c r="K565" s="44">
        <f>IFERROR(_xll.qlIndexFixing(Index3M,H565,TRUE,_xll.ohTrigger(RecalcTrigger,Trigger3M)),NA())</f>
        <v>1.5253800073480605E-2</v>
      </c>
      <c r="L565" s="44">
        <f>IFERROR(_xll.qlIndexFixing(Index6M,$H565,TRUE,_xll.ohTrigger(RecalcTrigger,Trigger6M)),NA())</f>
        <v>1.7032421292163605E-2</v>
      </c>
      <c r="M565" s="182">
        <f>IFERROR(_xll.qlIndexFixing(Index1Y,$H565,TRUE,_xll.ohTrigger(RecalcTrigger,Trigger1Y)),NA())</f>
        <v>1.9128772271506111E-2</v>
      </c>
      <c r="N565" s="181">
        <f>IFERROR(_xll.qlIndexFixing(ONIndex1M,I565,TRUE,_xll.ohTrigger(RecalcTrigger,Trigger1M)),NA())</f>
        <v>1.4172906696583443E-2</v>
      </c>
      <c r="O565" s="44">
        <f>IFERROR(_xll.qlIndexFixing(ONIndex3M,I565,TRUE,_xll.ohTrigger(RecalcTrigger,Trigger3M)),NA())</f>
        <v>1.4779039515767645E-2</v>
      </c>
      <c r="P565" s="44">
        <f>IFERROR(_xll.qlIndexFixing(ONIndex6M,I565,TRUE,_xll.ohTrigger(RecalcTrigger,Trigger6M)),NA())</f>
        <v>1.6149279628663304E-2</v>
      </c>
      <c r="Q565" s="182">
        <f>IFERROR(_xll.qlIndexFixing(ONIndex1Y,I565,TRUE,_xll.ohTrigger(RecalcTrigger,Trigger1Y)),NA())</f>
        <v>1.7538023947160086E-2</v>
      </c>
    </row>
    <row r="566" spans="2:17" x14ac:dyDescent="0.2">
      <c r="B566" s="39" t="s">
        <v>42</v>
      </c>
      <c r="D566" s="42">
        <f>_xll.qlCalendarAdvance(Calendar,$D565,B566,"f",FALSE)</f>
        <v>43340</v>
      </c>
      <c r="E566" s="176">
        <f>_xll.qlInterestRateIndexValueDate(IndexON,D566)</f>
        <v>43340</v>
      </c>
      <c r="F566" s="192">
        <f>IFERROR(_xll.qlIndexFixing(IndexON,D566,TRUE,_xll.ohTrigger(RecalcTrigger,TriggerON)),NA())</f>
        <v>1.2602612794747614E-2</v>
      </c>
      <c r="H566" s="42">
        <f>_xll.qlCalendarAdvance(Calendar,$H565,B566,"f",FALSE)</f>
        <v>43340</v>
      </c>
      <c r="I566" s="176">
        <f>_xll.qlInterestRateIndexValueDate(Index1M,$H566)</f>
        <v>43340</v>
      </c>
      <c r="J566" s="181">
        <f>IFERROR(_xll.qlIndexFixing(Index1M,$H566,TRUE,_xll.ohTrigger(RecalcTrigger,Trigger1M)),NA())</f>
        <v>1.4362341019397939E-2</v>
      </c>
      <c r="K566" s="44">
        <f>IFERROR(_xll.qlIndexFixing(Index3M,H566,TRUE,_xll.ohTrigger(RecalcTrigger,Trigger3M)),NA())</f>
        <v>1.5321992864548752E-2</v>
      </c>
      <c r="L566" s="44">
        <f>IFERROR(_xll.qlIndexFixing(Index6M,$H566,TRUE,_xll.ohTrigger(RecalcTrigger,Trigger6M)),NA())</f>
        <v>1.7092763167264425E-2</v>
      </c>
      <c r="M566" s="182">
        <f>IFERROR(_xll.qlIndexFixing(Index1Y,$H566,TRUE,_xll.ohTrigger(RecalcTrigger,Trigger1Y)),NA())</f>
        <v>1.9180024769385629E-2</v>
      </c>
      <c r="N566" s="181">
        <f>IFERROR(_xll.qlIndexFixing(ONIndex1M,I566,TRUE,_xll.ohTrigger(RecalcTrigger,Trigger1M)),NA())</f>
        <v>1.4231019631922859E-2</v>
      </c>
      <c r="O566" s="44">
        <f>IFERROR(_xll.qlIndexFixing(ONIndex3M,I566,TRUE,_xll.ohTrigger(RecalcTrigger,Trigger3M)),NA())</f>
        <v>1.4846658578238081E-2</v>
      </c>
      <c r="P566" s="44">
        <f>IFERROR(_xll.qlIndexFixing(ONIndex6M,I566,TRUE,_xll.ohTrigger(RecalcTrigger,Trigger6M)),NA())</f>
        <v>1.6213235549582539E-2</v>
      </c>
      <c r="Q566" s="182">
        <f>IFERROR(_xll.qlIndexFixing(ONIndex1Y,I566,TRUE,_xll.ohTrigger(RecalcTrigger,Trigger1Y)),NA())</f>
        <v>1.7600740975342033E-2</v>
      </c>
    </row>
    <row r="567" spans="2:17" x14ac:dyDescent="0.2">
      <c r="B567" s="39" t="s">
        <v>42</v>
      </c>
      <c r="D567" s="42">
        <f>_xll.qlCalendarAdvance(Calendar,$D566,B567,"f",FALSE)</f>
        <v>43347</v>
      </c>
      <c r="E567" s="176">
        <f>_xll.qlInterestRateIndexValueDate(IndexON,D567)</f>
        <v>43347</v>
      </c>
      <c r="F567" s="192">
        <f>IFERROR(_xll.qlIndexFixing(IndexON,D567,TRUE,_xll.ohTrigger(RecalcTrigger,TriggerON)),NA())</f>
        <v>1.2662872755477839E-2</v>
      </c>
      <c r="H567" s="42">
        <f>_xll.qlCalendarAdvance(Calendar,$H566,B567,"f",FALSE)</f>
        <v>43347</v>
      </c>
      <c r="I567" s="176">
        <f>_xll.qlInterestRateIndexValueDate(Index1M,$H567)</f>
        <v>43347</v>
      </c>
      <c r="J567" s="181">
        <f>IFERROR(_xll.qlIndexFixing(Index1M,$H567,TRUE,_xll.ohTrigger(RecalcTrigger,Trigger1M)),NA())</f>
        <v>1.4414946788939176E-2</v>
      </c>
      <c r="K567" s="44">
        <f>IFERROR(_xll.qlIndexFixing(Index3M,H567,TRUE,_xll.ohTrigger(RecalcTrigger,Trigger3M)),NA())</f>
        <v>1.5384814412981018E-2</v>
      </c>
      <c r="L567" s="44">
        <f>IFERROR(_xll.qlIndexFixing(Index6M,$H567,TRUE,_xll.ohTrigger(RecalcTrigger,Trigger6M)),NA())</f>
        <v>1.7139141136124927E-2</v>
      </c>
      <c r="M567" s="182">
        <f>IFERROR(_xll.qlIndexFixing(Index1Y,$H567,TRUE,_xll.ohTrigger(RecalcTrigger,Trigger1Y)),NA())</f>
        <v>1.9230821869783199E-2</v>
      </c>
      <c r="N567" s="181">
        <f>IFERROR(_xll.qlIndexFixing(ONIndex1M,I567,TRUE,_xll.ohTrigger(RecalcTrigger,Trigger1M)),NA())</f>
        <v>1.4288731800535803E-2</v>
      </c>
      <c r="O567" s="44">
        <f>IFERROR(_xll.qlIndexFixing(ONIndex3M,I567,TRUE,_xll.ohTrigger(RecalcTrigger,Trigger3M)),NA())</f>
        <v>1.4914818053013423E-2</v>
      </c>
      <c r="P567" s="44">
        <f>IFERROR(_xll.qlIndexFixing(ONIndex6M,I567,TRUE,_xll.ohTrigger(RecalcTrigger,Trigger6M)),NA())</f>
        <v>1.6277295470872311E-2</v>
      </c>
      <c r="Q567" s="182">
        <f>IFERROR(_xll.qlIndexFixing(ONIndex1Y,I567,TRUE,_xll.ohTrigger(RecalcTrigger,Trigger1Y)),NA())</f>
        <v>1.7662727481930762E-2</v>
      </c>
    </row>
    <row r="568" spans="2:17" x14ac:dyDescent="0.2">
      <c r="B568" s="39" t="s">
        <v>42</v>
      </c>
      <c r="D568" s="42">
        <f>_xll.qlCalendarAdvance(Calendar,$D567,B568,"f",FALSE)</f>
        <v>43354</v>
      </c>
      <c r="E568" s="176">
        <f>_xll.qlInterestRateIndexValueDate(IndexON,D568)</f>
        <v>43354</v>
      </c>
      <c r="F568" s="192">
        <f>IFERROR(_xll.qlIndexFixing(IndexON,D568,TRUE,_xll.ohTrigger(RecalcTrigger,TriggerON)),NA())</f>
        <v>1.2723304034835126E-2</v>
      </c>
      <c r="H568" s="42">
        <f>_xll.qlCalendarAdvance(Calendar,$H567,B568,"f",FALSE)</f>
        <v>43354</v>
      </c>
      <c r="I568" s="176">
        <f>_xll.qlInterestRateIndexValueDate(Index1M,$H568)</f>
        <v>43354</v>
      </c>
      <c r="J568" s="181">
        <f>IFERROR(_xll.qlIndexFixing(Index1M,$H568,TRUE,_xll.ohTrigger(RecalcTrigger,Trigger1M)),NA())</f>
        <v>1.447150501161539E-2</v>
      </c>
      <c r="K568" s="44">
        <f>IFERROR(_xll.qlIndexFixing(Index3M,H568,TRUE,_xll.ohTrigger(RecalcTrigger,Trigger3M)),NA())</f>
        <v>1.5452386143189072E-2</v>
      </c>
      <c r="L568" s="44">
        <f>IFERROR(_xll.qlIndexFixing(Index6M,$H568,TRUE,_xll.ohTrigger(RecalcTrigger,Trigger6M)),NA())</f>
        <v>1.7198715542824997E-2</v>
      </c>
      <c r="M568" s="182">
        <f>IFERROR(_xll.qlIndexFixing(Index1Y,$H568,TRUE,_xll.ohTrigger(RecalcTrigger,Trigger1Y)),NA())</f>
        <v>1.9281169510608098E-2</v>
      </c>
      <c r="N568" s="181">
        <f>IFERROR(_xll.qlIndexFixing(ONIndex1M,I568,TRUE,_xll.ohTrigger(RecalcTrigger,Trigger1M)),NA())</f>
        <v>1.4346043202098091E-2</v>
      </c>
      <c r="O568" s="44">
        <f>IFERROR(_xll.qlIndexFixing(ONIndex3M,I568,TRUE,_xll.ohTrigger(RecalcTrigger,Trigger3M)),NA())</f>
        <v>1.4983517940579949E-2</v>
      </c>
      <c r="P568" s="44">
        <f>IFERROR(_xll.qlIndexFixing(ONIndex6M,I568,TRUE,_xll.ohTrigger(RecalcTrigger,Trigger6M)),NA())</f>
        <v>1.6341459392451574E-2</v>
      </c>
      <c r="Q568" s="182">
        <f>IFERROR(_xll.qlIndexFixing(ONIndex1Y,I568,TRUE,_xll.ohTrigger(RecalcTrigger,Trigger1Y)),NA())</f>
        <v>1.7723983466683135E-2</v>
      </c>
    </row>
    <row r="569" spans="2:17" x14ac:dyDescent="0.2">
      <c r="B569" s="39" t="s">
        <v>42</v>
      </c>
      <c r="D569" s="42">
        <f>_xll.qlCalendarAdvance(Calendar,$D568,B569,"f",FALSE)</f>
        <v>43361</v>
      </c>
      <c r="E569" s="176">
        <f>_xll.qlInterestRateIndexValueDate(IndexON,D569)</f>
        <v>43361</v>
      </c>
      <c r="F569" s="192">
        <f>IFERROR(_xll.qlIndexFixing(IndexON,D569,TRUE,_xll.ohTrigger(RecalcTrigger,TriggerON)),NA())</f>
        <v>1.2783906633062614E-2</v>
      </c>
      <c r="H569" s="42">
        <f>_xll.qlCalendarAdvance(Calendar,$H568,B569,"f",FALSE)</f>
        <v>43361</v>
      </c>
      <c r="I569" s="176">
        <f>_xll.qlInterestRateIndexValueDate(Index1M,$H569)</f>
        <v>43361</v>
      </c>
      <c r="J569" s="181">
        <f>IFERROR(_xll.qlIndexFixing(Index1M,$H569,TRUE,_xll.ohTrigger(RecalcTrigger,Trigger1M)),NA())</f>
        <v>1.4527685735168902E-2</v>
      </c>
      <c r="K569" s="44">
        <f>IFERROR(_xll.qlIndexFixing(Index3M,H569,TRUE,_xll.ohTrigger(RecalcTrigger,Trigger3M)),NA())</f>
        <v>1.5519485798650895E-2</v>
      </c>
      <c r="L569" s="44">
        <f>IFERROR(_xll.qlIndexFixing(Index6M,$H569,TRUE,_xll.ohTrigger(RecalcTrigger,Trigger6M)),NA())</f>
        <v>1.7257818965599442E-2</v>
      </c>
      <c r="M569" s="182">
        <f>IFERROR(_xll.qlIndexFixing(Index1Y,$H569,TRUE,_xll.ohTrigger(RecalcTrigger,Trigger1Y)),NA())</f>
        <v>1.9331073631556839E-2</v>
      </c>
      <c r="N569" s="181">
        <f>IFERROR(_xll.qlIndexFixing(ONIndex1M,I569,TRUE,_xll.ohTrigger(RecalcTrigger,Trigger1M)),NA())</f>
        <v>1.4402953836528676E-2</v>
      </c>
      <c r="O569" s="44">
        <f>IFERROR(_xll.qlIndexFixing(ONIndex3M,I569,TRUE,_xll.ohTrigger(RecalcTrigger,Trigger3M)),NA())</f>
        <v>1.5052758241099751E-2</v>
      </c>
      <c r="P569" s="44">
        <f>IFERROR(_xll.qlIndexFixing(ONIndex6M,I569,TRUE,_xll.ohTrigger(RecalcTrigger,Trigger6M)),NA())</f>
        <v>1.6405727314482421E-2</v>
      </c>
      <c r="Q569" s="182">
        <f>IFERROR(_xll.qlIndexFixing(ONIndex1Y,I569,TRUE,_xll.ohTrigger(RecalcTrigger,Trigger1Y)),NA())</f>
        <v>1.7784508929031828E-2</v>
      </c>
    </row>
    <row r="570" spans="2:17" x14ac:dyDescent="0.2">
      <c r="B570" s="39" t="s">
        <v>42</v>
      </c>
      <c r="D570" s="42">
        <f>_xll.qlCalendarAdvance(Calendar,$D569,B570,"f",FALSE)</f>
        <v>43368</v>
      </c>
      <c r="E570" s="176">
        <f>_xll.qlInterestRateIndexValueDate(IndexON,D570)</f>
        <v>43368</v>
      </c>
      <c r="F570" s="192">
        <f>IFERROR(_xll.qlIndexFixing(IndexON,D570,TRUE,_xll.ohTrigger(RecalcTrigger,TriggerON)),NA())</f>
        <v>1.2844680550160303E-2</v>
      </c>
      <c r="H570" s="42">
        <f>_xll.qlCalendarAdvance(Calendar,$H569,B570,"f",FALSE)</f>
        <v>43368</v>
      </c>
      <c r="I570" s="176">
        <f>_xll.qlInterestRateIndexValueDate(Index1M,$H570)</f>
        <v>43368</v>
      </c>
      <c r="J570" s="181">
        <f>IFERROR(_xll.qlIndexFixing(Index1M,$H570,TRUE,_xll.ohTrigger(RecalcTrigger,Trigger1M)),NA())</f>
        <v>1.4583501595987314E-2</v>
      </c>
      <c r="K570" s="44">
        <f>IFERROR(_xll.qlIndexFixing(Index3M,H570,TRUE,_xll.ohTrigger(RecalcTrigger,Trigger3M)),NA())</f>
        <v>1.5595915039937803E-2</v>
      </c>
      <c r="L570" s="44">
        <f>IFERROR(_xll.qlIndexFixing(Index6M,$H570,TRUE,_xll.ohTrigger(RecalcTrigger,Trigger6M)),NA())</f>
        <v>1.7316426708773803E-2</v>
      </c>
      <c r="M570" s="182">
        <f>IFERROR(_xll.qlIndexFixing(Index1Y,$H570,TRUE,_xll.ohTrigger(RecalcTrigger,Trigger1Y)),NA())</f>
        <v>1.9380540174086525E-2</v>
      </c>
      <c r="N570" s="181">
        <f>IFERROR(_xll.qlIndexFixing(ONIndex1M,I570,TRUE,_xll.ohTrigger(RecalcTrigger,Trigger1M)),NA())</f>
        <v>1.4459463703665465E-2</v>
      </c>
      <c r="O570" s="44">
        <f>IFERROR(_xll.qlIndexFixing(ONIndex3M,I570,TRUE,_xll.ohTrigger(RecalcTrigger,Trigger3M)),NA())</f>
        <v>1.5122538954897013E-2</v>
      </c>
      <c r="P570" s="44">
        <f>IFERROR(_xll.qlIndexFixing(ONIndex6M,I570,TRUE,_xll.ohTrigger(RecalcTrigger,Trigger6M)),NA())</f>
        <v>1.6470099236964852E-2</v>
      </c>
      <c r="Q570" s="182">
        <f>IFERROR(_xll.qlIndexFixing(ONIndex1Y,I570,TRUE,_xll.ohTrigger(RecalcTrigger,Trigger1Y)),NA())</f>
        <v>1.7844303868733702E-2</v>
      </c>
    </row>
    <row r="571" spans="2:17" x14ac:dyDescent="0.2">
      <c r="B571" s="39" t="s">
        <v>42</v>
      </c>
      <c r="D571" s="42">
        <f>_xll.qlCalendarAdvance(Calendar,$D570,B571,"f",FALSE)</f>
        <v>43375</v>
      </c>
      <c r="E571" s="176">
        <f>_xll.qlInterestRateIndexValueDate(IndexON,D571)</f>
        <v>43375</v>
      </c>
      <c r="F571" s="192">
        <f>IFERROR(_xll.qlIndexFixing(IndexON,D571,TRUE,_xll.ohTrigger(RecalcTrigger,TriggerON)),NA())</f>
        <v>1.2905503925345618E-2</v>
      </c>
      <c r="H571" s="42">
        <f>_xll.qlCalendarAdvance(Calendar,$H570,B571,"f",FALSE)</f>
        <v>43375</v>
      </c>
      <c r="I571" s="176">
        <f>_xll.qlInterestRateIndexValueDate(Index1M,$H571)</f>
        <v>43375</v>
      </c>
      <c r="J571" s="181">
        <f>IFERROR(_xll.qlIndexFixing(Index1M,$H571,TRUE,_xll.ohTrigger(RecalcTrigger,Trigger1M)),NA())</f>
        <v>1.4643188817020647E-2</v>
      </c>
      <c r="K571" s="44">
        <f>IFERROR(_xll.qlIndexFixing(Index3M,H571,TRUE,_xll.ohTrigger(RecalcTrigger,Trigger3M)),NA())</f>
        <v>1.5656790968911517E-2</v>
      </c>
      <c r="L571" s="44">
        <f>IFERROR(_xll.qlIndexFixing(Index6M,$H571,TRUE,_xll.ohTrigger(RecalcTrigger,Trigger6M)),NA())</f>
        <v>1.7378891825977242E-2</v>
      </c>
      <c r="M571" s="182">
        <f>IFERROR(_xll.qlIndexFixing(Index1Y,$H571,TRUE,_xll.ohTrigger(RecalcTrigger,Trigger1Y)),NA())</f>
        <v>1.9429574908752301E-2</v>
      </c>
      <c r="N571" s="181">
        <f>IFERROR(_xll.qlIndexFixing(ONIndex1M,I571,TRUE,_xll.ohTrigger(RecalcTrigger,Trigger1M)),NA())</f>
        <v>1.4515584031173923E-2</v>
      </c>
      <c r="O571" s="44">
        <f>IFERROR(_xll.qlIndexFixing(ONIndex3M,I571,TRUE,_xll.ohTrigger(RecalcTrigger,Trigger3M)),NA())</f>
        <v>1.5192601922416893E-2</v>
      </c>
      <c r="P571" s="44">
        <f>IFERROR(_xll.qlIndexFixing(ONIndex6M,I571,TRUE,_xll.ohTrigger(RecalcTrigger,Trigger6M)),NA())</f>
        <v>1.6534444010645188E-2</v>
      </c>
      <c r="Q571" s="182">
        <f>IFERROR(_xll.qlIndexFixing(ONIndex1Y,I571,TRUE,_xll.ohTrigger(RecalcTrigger,Trigger1Y)),NA())</f>
        <v>1.7903432039548806E-2</v>
      </c>
    </row>
    <row r="572" spans="2:17" x14ac:dyDescent="0.2">
      <c r="B572" s="39" t="s">
        <v>42</v>
      </c>
      <c r="D572" s="42">
        <f>_xll.qlCalendarAdvance(Calendar,$D571,B572,"f",FALSE)</f>
        <v>43382</v>
      </c>
      <c r="E572" s="176">
        <f>_xll.qlInterestRateIndexValueDate(IndexON,D572)</f>
        <v>43382</v>
      </c>
      <c r="F572" s="192">
        <f>IFERROR(_xll.qlIndexFixing(IndexON,D572,TRUE,_xll.ohTrigger(RecalcTrigger,TriggerON)),NA())</f>
        <v>1.2965949246376285E-2</v>
      </c>
      <c r="H572" s="42">
        <f>_xll.qlCalendarAdvance(Calendar,$H571,B572,"f",FALSE)</f>
        <v>43382</v>
      </c>
      <c r="I572" s="176">
        <f>_xll.qlInterestRateIndexValueDate(Index1M,$H572)</f>
        <v>43382</v>
      </c>
      <c r="J572" s="181">
        <f>IFERROR(_xll.qlIndexFixing(Index1M,$H572,TRUE,_xll.ohTrigger(RecalcTrigger,Trigger1M)),NA())</f>
        <v>1.469828252012677E-2</v>
      </c>
      <c r="K572" s="44">
        <f>IFERROR(_xll.qlIndexFixing(Index3M,H572,TRUE,_xll.ohTrigger(RecalcTrigger,Trigger3M)),NA())</f>
        <v>1.5721909309367683E-2</v>
      </c>
      <c r="L572" s="44">
        <f>IFERROR(_xll.qlIndexFixing(Index6M,$H572,TRUE,_xll.ohTrigger(RecalcTrigger,Trigger6M)),NA())</f>
        <v>1.7436414089644043E-2</v>
      </c>
      <c r="M572" s="182">
        <f>IFERROR(_xll.qlIndexFixing(Index1Y,$H572,TRUE,_xll.ohTrigger(RecalcTrigger,Trigger1Y)),NA())</f>
        <v>1.9478181704818853E-2</v>
      </c>
      <c r="N572" s="181">
        <f>IFERROR(_xll.qlIndexFixing(ONIndex1M,I572,TRUE,_xll.ohTrigger(RecalcTrigger,Trigger1M)),NA())</f>
        <v>1.4571354209410581E-2</v>
      </c>
      <c r="O572" s="44">
        <f>IFERROR(_xll.qlIndexFixing(ONIndex3M,I572,TRUE,_xll.ohTrigger(RecalcTrigger,Trigger3M)),NA())</f>
        <v>1.5262041467599685E-2</v>
      </c>
      <c r="P572" s="44">
        <f>IFERROR(_xll.qlIndexFixing(ONIndex6M,I572,TRUE,_xll.ohTrigger(RecalcTrigger,Trigger6M)),NA())</f>
        <v>1.6598301538299776E-2</v>
      </c>
      <c r="Q572" s="182">
        <f>IFERROR(_xll.qlIndexFixing(ONIndex1Y,I572,TRUE,_xll.ohTrigger(RecalcTrigger,Trigger1Y)),NA())</f>
        <v>1.7962117103439423E-2</v>
      </c>
    </row>
    <row r="573" spans="2:17" x14ac:dyDescent="0.2">
      <c r="B573" s="39" t="s">
        <v>42</v>
      </c>
      <c r="D573" s="42">
        <f>_xll.qlCalendarAdvance(Calendar,$D572,B573,"f",FALSE)</f>
        <v>43389</v>
      </c>
      <c r="E573" s="176">
        <f>_xll.qlInterestRateIndexValueDate(IndexON,D573)</f>
        <v>43389</v>
      </c>
      <c r="F573" s="192">
        <f>IFERROR(_xll.qlIndexFixing(IndexON,D573,TRUE,_xll.ohTrigger(RecalcTrigger,TriggerON)),NA())</f>
        <v>1.3025978556604478E-2</v>
      </c>
      <c r="H573" s="42">
        <f>_xll.qlCalendarAdvance(Calendar,$H572,B573,"f",FALSE)</f>
        <v>43389</v>
      </c>
      <c r="I573" s="176">
        <f>_xll.qlInterestRateIndexValueDate(Index1M,$H573)</f>
        <v>43389</v>
      </c>
      <c r="J573" s="181">
        <f>IFERROR(_xll.qlIndexFixing(Index1M,$H573,TRUE,_xll.ohTrigger(RecalcTrigger,Trigger1M)),NA())</f>
        <v>1.475302939945993E-2</v>
      </c>
      <c r="K573" s="44">
        <f>IFERROR(_xll.qlIndexFixing(Index3M,H573,TRUE,_xll.ohTrigger(RecalcTrigger,Trigger3M)),NA())</f>
        <v>1.5786322097100076E-2</v>
      </c>
      <c r="L573" s="44">
        <f>IFERROR(_xll.qlIndexFixing(Index6M,$H573,TRUE,_xll.ohTrigger(RecalcTrigger,Trigger6M)),NA())</f>
        <v>1.7493405299409737E-2</v>
      </c>
      <c r="M573" s="182">
        <f>IFERROR(_xll.qlIndexFixing(Index1Y,$H573,TRUE,_xll.ohTrigger(RecalcTrigger,Trigger1Y)),NA())</f>
        <v>1.9526364004925911E-2</v>
      </c>
      <c r="N573" s="181">
        <f>IFERROR(_xll.qlIndexFixing(ONIndex1M,I573,TRUE,_xll.ohTrigger(RecalcTrigger,Trigger1M)),NA())</f>
        <v>1.4626777735360363E-2</v>
      </c>
      <c r="O573" s="44">
        <f>IFERROR(_xll.qlIndexFixing(ONIndex3M,I573,TRUE,_xll.ohTrigger(RecalcTrigger,Trigger3M)),NA())</f>
        <v>1.5330777179729527E-2</v>
      </c>
      <c r="P573" s="44">
        <f>IFERROR(_xll.qlIndexFixing(ONIndex6M,I573,TRUE,_xll.ohTrigger(RecalcTrigger,Trigger6M)),NA())</f>
        <v>1.6661630969766472E-2</v>
      </c>
      <c r="Q573" s="182">
        <f>IFERROR(_xll.qlIndexFixing(ONIndex1Y,I573,TRUE,_xll.ohTrigger(RecalcTrigger,Trigger1Y)),NA())</f>
        <v>1.8020378918041091E-2</v>
      </c>
    </row>
    <row r="574" spans="2:17" x14ac:dyDescent="0.2">
      <c r="B574" s="39" t="s">
        <v>42</v>
      </c>
      <c r="D574" s="42">
        <f>_xll.qlCalendarAdvance(Calendar,$D573,B574,"f",FALSE)</f>
        <v>43396</v>
      </c>
      <c r="E574" s="176">
        <f>_xll.qlInterestRateIndexValueDate(IndexON,D574)</f>
        <v>43396</v>
      </c>
      <c r="F574" s="192">
        <f>IFERROR(_xll.qlIndexFixing(IndexON,D574,TRUE,_xll.ohTrigger(RecalcTrigger,TriggerON)),NA())</f>
        <v>1.3085591855543921E-2</v>
      </c>
      <c r="H574" s="42">
        <f>_xll.qlCalendarAdvance(Calendar,$H573,B574,"f",FALSE)</f>
        <v>43396</v>
      </c>
      <c r="I574" s="176">
        <f>_xll.qlInterestRateIndexValueDate(Index1M,$H574)</f>
        <v>43396</v>
      </c>
      <c r="J574" s="181">
        <f>IFERROR(_xll.qlIndexFixing(Index1M,$H574,TRUE,_xll.ohTrigger(RecalcTrigger,Trigger1M)),NA())</f>
        <v>1.4807429450188724E-2</v>
      </c>
      <c r="K574" s="44">
        <f>IFERROR(_xll.qlIndexFixing(Index3M,H574,TRUE,_xll.ohTrigger(RecalcTrigger,Trigger3M)),NA())</f>
        <v>1.5850029297844626E-2</v>
      </c>
      <c r="L574" s="44">
        <f>IFERROR(_xll.qlIndexFixing(Index6M,$H574,TRUE,_xll.ohTrigger(RecalcTrigger,Trigger6M)),NA())</f>
        <v>1.7549865410300319E-2</v>
      </c>
      <c r="M574" s="182">
        <f>IFERROR(_xll.qlIndexFixing(Index1Y,$H574,TRUE,_xll.ohTrigger(RecalcTrigger,Trigger1Y)),NA())</f>
        <v>1.9574125395595887E-2</v>
      </c>
      <c r="N574" s="181">
        <f>IFERROR(_xll.qlIndexFixing(ONIndex1M,I574,TRUE,_xll.ohTrigger(RecalcTrigger,Trigger1M)),NA())</f>
        <v>1.4681854608861178E-2</v>
      </c>
      <c r="O574" s="44">
        <f>IFERROR(_xll.qlIndexFixing(ONIndex3M,I574,TRUE,_xll.ohTrigger(RecalcTrigger,Trigger3M)),NA())</f>
        <v>1.5398809058239094E-2</v>
      </c>
      <c r="P574" s="44">
        <f>IFERROR(_xll.qlIndexFixing(ONIndex6M,I574,TRUE,_xll.ohTrigger(RecalcTrigger,Trigger6M)),NA())</f>
        <v>1.6724432304883186E-2</v>
      </c>
      <c r="Q574" s="182">
        <f>IFERROR(_xll.qlIndexFixing(ONIndex1Y,I574,TRUE,_xll.ohTrigger(RecalcTrigger,Trigger1Y)),NA())</f>
        <v>1.8078217483029624E-2</v>
      </c>
    </row>
    <row r="575" spans="2:17" x14ac:dyDescent="0.2">
      <c r="B575" s="39" t="s">
        <v>42</v>
      </c>
      <c r="D575" s="42">
        <f>_xll.qlCalendarAdvance(Calendar,$D574,B575,"f",FALSE)</f>
        <v>43403</v>
      </c>
      <c r="E575" s="176">
        <f>_xll.qlInterestRateIndexValueDate(IndexON,D575)</f>
        <v>43403</v>
      </c>
      <c r="F575" s="192">
        <f>IFERROR(_xll.qlIndexFixing(IndexON,D575,TRUE,_xll.ohTrigger(RecalcTrigger,TriggerON)),NA())</f>
        <v>1.3144789143113567E-2</v>
      </c>
      <c r="H575" s="42">
        <f>_xll.qlCalendarAdvance(Calendar,$H574,B575,"f",FALSE)</f>
        <v>43403</v>
      </c>
      <c r="I575" s="176">
        <f>_xll.qlInterestRateIndexValueDate(Index1M,$H575)</f>
        <v>43403</v>
      </c>
      <c r="J575" s="181">
        <f>IFERROR(_xll.qlIndexFixing(Index1M,$H575,TRUE,_xll.ohTrigger(RecalcTrigger,Trigger1M)),NA())</f>
        <v>1.4861482667510504E-2</v>
      </c>
      <c r="K575" s="44">
        <f>IFERROR(_xll.qlIndexFixing(Index3M,H575,TRUE,_xll.ohTrigger(RecalcTrigger,Trigger3M)),NA())</f>
        <v>1.5913030877713414E-2</v>
      </c>
      <c r="L575" s="44">
        <f>IFERROR(_xll.qlIndexFixing(Index6M,$H575,TRUE,_xll.ohTrigger(RecalcTrigger,Trigger6M)),NA())</f>
        <v>1.7605794377757708E-2</v>
      </c>
      <c r="M575" s="182">
        <f>IFERROR(_xll.qlIndexFixing(Index1Y,$H575,TRUE,_xll.ohTrigger(RecalcTrigger,Trigger1Y)),NA())</f>
        <v>1.9621469464559338E-2</v>
      </c>
      <c r="N575" s="181">
        <f>IFERROR(_xll.qlIndexFixing(ONIndex1M,I575,TRUE,_xll.ohTrigger(RecalcTrigger,Trigger1M)),NA())</f>
        <v>1.4736584829831978E-2</v>
      </c>
      <c r="O575" s="44">
        <f>IFERROR(_xll.qlIndexFixing(ONIndex3M,I575,TRUE,_xll.ohTrigger(RecalcTrigger,Trigger3M)),NA())</f>
        <v>1.5466137102885247E-2</v>
      </c>
      <c r="P575" s="44">
        <f>IFERROR(_xll.qlIndexFixing(ONIndex6M,I575,TRUE,_xll.ohTrigger(RecalcTrigger,Trigger6M)),NA())</f>
        <v>1.6786705543244684E-2</v>
      </c>
      <c r="Q575" s="182">
        <f>IFERROR(_xll.qlIndexFixing(ONIndex1Y,I575,TRUE,_xll.ohTrigger(RecalcTrigger,Trigger1Y)),NA())</f>
        <v>1.8135632798405021E-2</v>
      </c>
    </row>
    <row r="576" spans="2:17" x14ac:dyDescent="0.2">
      <c r="B576" s="39" t="s">
        <v>42</v>
      </c>
      <c r="D576" s="42">
        <f>_xll.qlCalendarAdvance(Calendar,$D575,B576,"f",FALSE)</f>
        <v>43410</v>
      </c>
      <c r="E576" s="176">
        <f>_xll.qlInterestRateIndexValueDate(IndexON,D576)</f>
        <v>43410</v>
      </c>
      <c r="F576" s="192">
        <f>IFERROR(_xll.qlIndexFixing(IndexON,D576,TRUE,_xll.ohTrigger(RecalcTrigger,TriggerON)),NA())</f>
        <v>1.3203570419151323E-2</v>
      </c>
      <c r="H576" s="42">
        <f>_xll.qlCalendarAdvance(Calendar,$H575,B576,"f",FALSE)</f>
        <v>43410</v>
      </c>
      <c r="I576" s="176">
        <f>_xll.qlInterestRateIndexValueDate(Index1M,$H576)</f>
        <v>43410</v>
      </c>
      <c r="J576" s="181">
        <f>IFERROR(_xll.qlIndexFixing(Index1M,$H576,TRUE,_xll.ohTrigger(RecalcTrigger,Trigger1M)),NA())</f>
        <v>1.4911077927231824E-2</v>
      </c>
      <c r="K576" s="44">
        <f>IFERROR(_xll.qlIndexFixing(Index3M,H576,TRUE,_xll.ohTrigger(RecalcTrigger,Trigger3M)),NA())</f>
        <v>1.5975326803192035E-2</v>
      </c>
      <c r="L576" s="44">
        <f>IFERROR(_xll.qlIndexFixing(Index6M,$H576,TRUE,_xll.ohTrigger(RecalcTrigger,Trigger6M)),NA())</f>
        <v>1.7661192157644178E-2</v>
      </c>
      <c r="M576" s="182">
        <f>IFERROR(_xll.qlIndexFixing(Index1Y,$H576,TRUE,_xll.ohTrigger(RecalcTrigger,Trigger1Y)),NA())</f>
        <v>1.9668399800738978E-2</v>
      </c>
      <c r="N576" s="181">
        <f>IFERROR(_xll.qlIndexFixing(ONIndex1M,I576,TRUE,_xll.ohTrigger(RecalcTrigger,Trigger1M)),NA())</f>
        <v>1.4790968398029625E-2</v>
      </c>
      <c r="O576" s="44">
        <f>IFERROR(_xll.qlIndexFixing(ONIndex3M,I576,TRUE,_xll.ohTrigger(RecalcTrigger,Trigger3M)),NA())</f>
        <v>1.5532761313262755E-2</v>
      </c>
      <c r="P576" s="44">
        <f>IFERROR(_xll.qlIndexFixing(ONIndex6M,I576,TRUE,_xll.ohTrigger(RecalcTrigger,Trigger6M)),NA())</f>
        <v>1.6848450684688876E-2</v>
      </c>
      <c r="Q576" s="182">
        <f>IFERROR(_xll.qlIndexFixing(ONIndex1Y,I576,TRUE,_xll.ohTrigger(RecalcTrigger,Trigger1Y)),NA())</f>
        <v>1.8192624863843099E-2</v>
      </c>
    </row>
    <row r="577" spans="2:17" x14ac:dyDescent="0.2">
      <c r="B577" s="39" t="s">
        <v>42</v>
      </c>
      <c r="D577" s="42">
        <f>_xll.qlCalendarAdvance(Calendar,$D576,B577,"f",FALSE)</f>
        <v>43417</v>
      </c>
      <c r="E577" s="176">
        <f>_xll.qlInterestRateIndexValueDate(IndexON,D577)</f>
        <v>43417</v>
      </c>
      <c r="F577" s="192">
        <f>IFERROR(_xll.qlIndexFixing(IndexON,D577,TRUE,_xll.ohTrigger(RecalcTrigger,TriggerON)),NA())</f>
        <v>1.326193568341405E-2</v>
      </c>
      <c r="H577" s="42">
        <f>_xll.qlCalendarAdvance(Calendar,$H576,B577,"f",FALSE)</f>
        <v>43417</v>
      </c>
      <c r="I577" s="176">
        <f>_xll.qlInterestRateIndexValueDate(Index1M,$H577)</f>
        <v>43417</v>
      </c>
      <c r="J577" s="181">
        <f>IFERROR(_xll.qlIndexFixing(Index1M,$H577,TRUE,_xll.ohTrigger(RecalcTrigger,Trigger1M)),NA())</f>
        <v>1.4964460054789908E-2</v>
      </c>
      <c r="K577" s="44">
        <f>IFERROR(_xll.qlIndexFixing(Index3M,H577,TRUE,_xll.ohTrigger(RecalcTrigger,Trigger3M)),NA())</f>
        <v>1.6036917041142257E-2</v>
      </c>
      <c r="L577" s="44">
        <f>IFERROR(_xll.qlIndexFixing(Index6M,$H577,TRUE,_xll.ohTrigger(RecalcTrigger,Trigger6M)),NA())</f>
        <v>1.7711893234697528E-2</v>
      </c>
      <c r="M577" s="182">
        <f>IFERROR(_xll.qlIndexFixing(Index1Y,$H577,TRUE,_xll.ohTrigger(RecalcTrigger,Trigger1Y)),NA())</f>
        <v>1.9714919994235691E-2</v>
      </c>
      <c r="N577" s="181">
        <f>IFERROR(_xll.qlIndexFixing(ONIndex1M,I577,TRUE,_xll.ohTrigger(RecalcTrigger,Trigger1M)),NA())</f>
        <v>1.4845005313373072E-2</v>
      </c>
      <c r="O577" s="44">
        <f>IFERROR(_xll.qlIndexFixing(ONIndex3M,I577,TRUE,_xll.ohTrigger(RecalcTrigger,Trigger3M)),NA())</f>
        <v>1.5598681688885341E-2</v>
      </c>
      <c r="P577" s="44">
        <f>IFERROR(_xll.qlIndexFixing(ONIndex6M,I577,TRUE,_xll.ohTrigger(RecalcTrigger,Trigger6M)),NA())</f>
        <v>1.6909667728972622E-2</v>
      </c>
      <c r="Q577" s="182">
        <f>IFERROR(_xll.qlIndexFixing(ONIndex1Y,I577,TRUE,_xll.ohTrigger(RecalcTrigger,Trigger1Y)),NA())</f>
        <v>1.8249193679100717E-2</v>
      </c>
    </row>
    <row r="578" spans="2:17" x14ac:dyDescent="0.2">
      <c r="B578" s="39" t="s">
        <v>42</v>
      </c>
      <c r="D578" s="42">
        <f>_xll.qlCalendarAdvance(Calendar,$D577,B578,"f",FALSE)</f>
        <v>43424</v>
      </c>
      <c r="E578" s="176">
        <f>_xll.qlInterestRateIndexValueDate(IndexON,D578)</f>
        <v>43424</v>
      </c>
      <c r="F578" s="192">
        <f>IFERROR(_xll.qlIndexFixing(IndexON,D578,TRUE,_xll.ohTrigger(RecalcTrigger,TriggerON)),NA())</f>
        <v>1.331988493565861E-2</v>
      </c>
      <c r="H578" s="42">
        <f>_xll.qlCalendarAdvance(Calendar,$H577,B578,"f",FALSE)</f>
        <v>43424</v>
      </c>
      <c r="I578" s="176">
        <f>_xll.qlInterestRateIndexValueDate(Index1M,$H578)</f>
        <v>43424</v>
      </c>
      <c r="J578" s="181">
        <f>IFERROR(_xll.qlIndexFixing(Index1M,$H578,TRUE,_xll.ohTrigger(RecalcTrigger,Trigger1M)),NA())</f>
        <v>1.5017495341512348E-2</v>
      </c>
      <c r="K578" s="44">
        <f>IFERROR(_xll.qlIndexFixing(Index3M,H578,TRUE,_xll.ohTrigger(RecalcTrigger,Trigger3M)),NA())</f>
        <v>1.6097801558799359E-2</v>
      </c>
      <c r="L578" s="44">
        <f>IFERROR(_xll.qlIndexFixing(Index6M,$H578,TRUE,_xll.ohTrigger(RecalcTrigger,Trigger6M)),NA())</f>
        <v>1.7766263831798836E-2</v>
      </c>
      <c r="M578" s="182">
        <f>IFERROR(_xll.qlIndexFixing(Index1Y,$H578,TRUE,_xll.ohTrigger(RecalcTrigger,Trigger1Y)),NA())</f>
        <v>1.976103363631454E-2</v>
      </c>
      <c r="N578" s="181">
        <f>IFERROR(_xll.qlIndexFixing(ONIndex1M,I578,TRUE,_xll.ohTrigger(RecalcTrigger,Trigger1M)),NA())</f>
        <v>1.4898695575700227E-2</v>
      </c>
      <c r="O578" s="44">
        <f>IFERROR(_xll.qlIndexFixing(ONIndex3M,I578,TRUE,_xll.ohTrigger(RecalcTrigger,Trigger3M)),NA())</f>
        <v>1.5663898229509865E-2</v>
      </c>
      <c r="P578" s="44">
        <f>IFERROR(_xll.qlIndexFixing(ONIndex6M,I578,TRUE,_xll.ohTrigger(RecalcTrigger,Trigger6M)),NA())</f>
        <v>1.697035667569069E-2</v>
      </c>
      <c r="Q578" s="182">
        <f>IFERROR(_xll.qlIndexFixing(ONIndex1Y,I578,TRUE,_xll.ohTrigger(RecalcTrigger,Trigger1Y)),NA())</f>
        <v>1.830533924409683E-2</v>
      </c>
    </row>
    <row r="579" spans="2:17" x14ac:dyDescent="0.2">
      <c r="B579" s="39" t="s">
        <v>42</v>
      </c>
      <c r="D579" s="42">
        <f>_xll.qlCalendarAdvance(Calendar,$D578,B579,"f",FALSE)</f>
        <v>43431</v>
      </c>
      <c r="E579" s="176">
        <f>_xll.qlInterestRateIndexValueDate(IndexON,D579)</f>
        <v>43431</v>
      </c>
      <c r="F579" s="192">
        <f>IFERROR(_xll.qlIndexFixing(IndexON,D579,TRUE,_xll.ohTrigger(RecalcTrigger,TriggerON)),NA())</f>
        <v>1.3377418175803957E-2</v>
      </c>
      <c r="H579" s="42">
        <f>_xll.qlCalendarAdvance(Calendar,$H578,B579,"f",FALSE)</f>
        <v>43431</v>
      </c>
      <c r="I579" s="176">
        <f>_xll.qlInterestRateIndexValueDate(Index1M,$H579)</f>
        <v>43431</v>
      </c>
      <c r="J579" s="181">
        <f>IFERROR(_xll.qlIndexFixing(Index1M,$H579,TRUE,_xll.ohTrigger(RecalcTrigger,Trigger1M)),NA())</f>
        <v>1.5070183782863253E-2</v>
      </c>
      <c r="K579" s="44">
        <f>IFERROR(_xll.qlIndexFixing(Index3M,H579,TRUE,_xll.ohTrigger(RecalcTrigger,Trigger3M)),NA())</f>
        <v>1.6157980323776539E-2</v>
      </c>
      <c r="L579" s="44">
        <f>IFERROR(_xll.qlIndexFixing(Index6M,$H579,TRUE,_xll.ohTrigger(RecalcTrigger,Trigger6M)),NA())</f>
        <v>1.7824197936766022E-2</v>
      </c>
      <c r="M579" s="182">
        <f>IFERROR(_xll.qlIndexFixing(Index1Y,$H579,TRUE,_xll.ohTrigger(RecalcTrigger,Trigger1Y)),NA())</f>
        <v>1.9806744319388558E-2</v>
      </c>
      <c r="N579" s="181">
        <f>IFERROR(_xll.qlIndexFixing(ONIndex1M,I579,TRUE,_xll.ohTrigger(RecalcTrigger,Trigger1M)),NA())</f>
        <v>1.4952039184767951E-2</v>
      </c>
      <c r="O579" s="44">
        <f>IFERROR(_xll.qlIndexFixing(ONIndex3M,I579,TRUE,_xll.ohTrigger(RecalcTrigger,Trigger3M)),NA())</f>
        <v>1.572841093465005E-2</v>
      </c>
      <c r="P579" s="44">
        <f>IFERROR(_xll.qlIndexFixing(ONIndex6M,I579,TRUE,_xll.ohTrigger(RecalcTrigger,Trigger6M)),NA())</f>
        <v>1.7030517524680988E-2</v>
      </c>
      <c r="Q579" s="182">
        <f>IFERROR(_xll.qlIndexFixing(ONIndex1Y,I579,TRUE,_xll.ohTrigger(RecalcTrigger,Trigger1Y)),NA())</f>
        <v>1.8361061558588299E-2</v>
      </c>
    </row>
    <row r="580" spans="2:17" x14ac:dyDescent="0.2">
      <c r="B580" s="39" t="s">
        <v>42</v>
      </c>
      <c r="D580" s="42">
        <f>_xll.qlCalendarAdvance(Calendar,$D579,B580,"f",FALSE)</f>
        <v>43438</v>
      </c>
      <c r="E580" s="176">
        <f>_xll.qlInterestRateIndexValueDate(IndexON,D580)</f>
        <v>43438</v>
      </c>
      <c r="F580" s="192">
        <f>IFERROR(_xll.qlIndexFixing(IndexON,D580,TRUE,_xll.ohTrigger(RecalcTrigger,TriggerON)),NA())</f>
        <v>1.3434535403525905E-2</v>
      </c>
      <c r="H580" s="42">
        <f>_xll.qlCalendarAdvance(Calendar,$H579,B580,"f",FALSE)</f>
        <v>43438</v>
      </c>
      <c r="I580" s="176">
        <f>_xll.qlInterestRateIndexValueDate(Index1M,$H580)</f>
        <v>43438</v>
      </c>
      <c r="J580" s="181">
        <f>IFERROR(_xll.qlIndexFixing(Index1M,$H580,TRUE,_xll.ohTrigger(RecalcTrigger,Trigger1M)),NA())</f>
        <v>1.5126546086994838E-2</v>
      </c>
      <c r="K580" s="44">
        <f>IFERROR(_xll.qlIndexFixing(Index3M,H580,TRUE,_xll.ohTrigger(RecalcTrigger,Trigger3M)),NA())</f>
        <v>1.6208500281895515E-2</v>
      </c>
      <c r="L580" s="44">
        <f>IFERROR(_xll.qlIndexFixing(Index6M,$H580,TRUE,_xll.ohTrigger(RecalcTrigger,Trigger6M)),NA())</f>
        <v>1.7877470533350585E-2</v>
      </c>
      <c r="M580" s="182">
        <f>IFERROR(_xll.qlIndexFixing(Index1Y,$H580,TRUE,_xll.ohTrigger(RecalcTrigger,Trigger1Y)),NA())</f>
        <v>1.9852055637006094E-2</v>
      </c>
      <c r="N580" s="181">
        <f>IFERROR(_xll.qlIndexFixing(ONIndex1M,I580,TRUE,_xll.ohTrigger(RecalcTrigger,Trigger1M)),NA())</f>
        <v>1.5005036140495198E-2</v>
      </c>
      <c r="O580" s="44">
        <f>IFERROR(_xll.qlIndexFixing(ONIndex3M,I580,TRUE,_xll.ohTrigger(RecalcTrigger,Trigger3M)),NA())</f>
        <v>1.5792219803981711E-2</v>
      </c>
      <c r="P580" s="44">
        <f>IFERROR(_xll.qlIndexFixing(ONIndex6M,I580,TRUE,_xll.ohTrigger(RecalcTrigger,Trigger6M)),NA())</f>
        <v>1.7090150275700378E-2</v>
      </c>
      <c r="Q580" s="182">
        <f>IFERROR(_xll.qlIndexFixing(ONIndex1Y,I580,TRUE,_xll.ohTrigger(RecalcTrigger,Trigger1Y)),NA())</f>
        <v>1.8416360622413031E-2</v>
      </c>
    </row>
    <row r="581" spans="2:17" x14ac:dyDescent="0.2">
      <c r="B581" s="39" t="s">
        <v>42</v>
      </c>
      <c r="D581" s="42">
        <f>_xll.qlCalendarAdvance(Calendar,$D580,B581,"f",FALSE)</f>
        <v>43445</v>
      </c>
      <c r="E581" s="176">
        <f>_xll.qlInterestRateIndexValueDate(IndexON,D581)</f>
        <v>43445</v>
      </c>
      <c r="F581" s="192">
        <f>IFERROR(_xll.qlIndexFixing(IndexON,D581,TRUE,_xll.ohTrigger(RecalcTrigger,TriggerON)),NA())</f>
        <v>1.3491236618743407E-2</v>
      </c>
      <c r="H581" s="42">
        <f>_xll.qlCalendarAdvance(Calendar,$H580,B581,"f",FALSE)</f>
        <v>43445</v>
      </c>
      <c r="I581" s="176">
        <f>_xll.qlInterestRateIndexValueDate(Index1M,$H581)</f>
        <v>43445</v>
      </c>
      <c r="J581" s="181">
        <f>IFERROR(_xll.qlIndexFixing(Index1M,$H581,TRUE,_xll.ohTrigger(RecalcTrigger,Trigger1M)),NA())</f>
        <v>1.517851820470004E-2</v>
      </c>
      <c r="K581" s="44">
        <f>IFERROR(_xll.qlIndexFixing(Index3M,H581,TRUE,_xll.ohTrigger(RecalcTrigger,Trigger3M)),NA())</f>
        <v>1.626736305481518E-2</v>
      </c>
      <c r="L581" s="44">
        <f>IFERROR(_xll.qlIndexFixing(Index6M,$H581,TRUE,_xll.ohTrigger(RecalcTrigger,Trigger6M)),NA())</f>
        <v>1.7930211727947842E-2</v>
      </c>
      <c r="M581" s="182">
        <f>IFERROR(_xll.qlIndexFixing(Index1Y,$H581,TRUE,_xll.ohTrigger(RecalcTrigger,Trigger1Y)),NA())</f>
        <v>1.9896971183835266E-2</v>
      </c>
      <c r="N581" s="181">
        <f>IFERROR(_xll.qlIndexFixing(ONIndex1M,I581,TRUE,_xll.ohTrigger(RecalcTrigger,Trigger1M)),NA())</f>
        <v>1.5057686442719875E-2</v>
      </c>
      <c r="O581" s="44">
        <f>IFERROR(_xll.qlIndexFixing(ONIndex3M,I581,TRUE,_xll.ohTrigger(RecalcTrigger,Trigger3M)),NA())</f>
        <v>1.5855324837099616E-2</v>
      </c>
      <c r="P581" s="44">
        <f>IFERROR(_xll.qlIndexFixing(ONIndex6M,I581,TRUE,_xll.ohTrigger(RecalcTrigger,Trigger6M)),NA())</f>
        <v>1.7149254928424673E-2</v>
      </c>
      <c r="Q581" s="182">
        <f>IFERROR(_xll.qlIndexFixing(ONIndex1Y,I581,TRUE,_xll.ohTrigger(RecalcTrigger,Trigger1Y)),NA())</f>
        <v>1.8471236435327887E-2</v>
      </c>
    </row>
    <row r="582" spans="2:17" x14ac:dyDescent="0.2">
      <c r="B582" s="39" t="s">
        <v>42</v>
      </c>
      <c r="D582" s="42">
        <f>_xll.qlCalendarAdvance(Calendar,$D581,B582,"f",FALSE)</f>
        <v>43452</v>
      </c>
      <c r="E582" s="176">
        <f>_xll.qlInterestRateIndexValueDate(IndexON,D582)</f>
        <v>43452</v>
      </c>
      <c r="F582" s="192">
        <f>IFERROR(_xll.qlIndexFixing(IndexON,D582,TRUE,_xll.ohTrigger(RecalcTrigger,TriggerON)),NA())</f>
        <v>1.354752182113228E-2</v>
      </c>
      <c r="H582" s="42">
        <f>_xll.qlCalendarAdvance(Calendar,$H581,B582,"f",FALSE)</f>
        <v>43452</v>
      </c>
      <c r="I582" s="176">
        <f>_xll.qlInterestRateIndexValueDate(Index1M,$H582)</f>
        <v>43452</v>
      </c>
      <c r="J582" s="181">
        <f>IFERROR(_xll.qlIndexFixing(Index1M,$H582,TRUE,_xll.ohTrigger(RecalcTrigger,Trigger1M)),NA())</f>
        <v>1.5230143456226775E-2</v>
      </c>
      <c r="K582" s="44">
        <f>IFERROR(_xll.qlIndexFixing(Index3M,H582,TRUE,_xll.ohTrigger(RecalcTrigger,Trigger3M)),NA())</f>
        <v>1.6325520028648611E-2</v>
      </c>
      <c r="L582" s="44">
        <f>IFERROR(_xll.qlIndexFixing(Index6M,$H582,TRUE,_xll.ohTrigger(RecalcTrigger,Trigger6M)),NA())</f>
        <v>1.7982421478931171E-2</v>
      </c>
      <c r="M582" s="182">
        <f>IFERROR(_xll.qlIndexFixing(Index1Y,$H582,TRUE,_xll.ohTrigger(RecalcTrigger,Trigger1Y)),NA())</f>
        <v>1.9941494555650863E-2</v>
      </c>
      <c r="N582" s="181">
        <f>IFERROR(_xll.qlIndexFixing(ONIndex1M,I582,TRUE,_xll.ohTrigger(RecalcTrigger,Trigger1M)),NA())</f>
        <v>1.5109990091360936E-2</v>
      </c>
      <c r="O582" s="44">
        <f>IFERROR(_xll.qlIndexFixing(ONIndex3M,I582,TRUE,_xll.ohTrigger(RecalcTrigger,Trigger3M)),NA())</f>
        <v>1.591772603367958E-2</v>
      </c>
      <c r="P582" s="44">
        <f>IFERROR(_xll.qlIndexFixing(ONIndex6M,I582,TRUE,_xll.ohTrigger(RecalcTrigger,Trigger6M)),NA())</f>
        <v>1.7207831482691782E-2</v>
      </c>
      <c r="Q582" s="182">
        <f>IFERROR(_xll.qlIndexFixing(ONIndex1Y,I582,TRUE,_xll.ohTrigger(RecalcTrigger,Trigger1Y)),NA())</f>
        <v>1.8525688997089729E-2</v>
      </c>
    </row>
    <row r="583" spans="2:17" x14ac:dyDescent="0.2">
      <c r="B583" s="39" t="s">
        <v>42</v>
      </c>
      <c r="D583" s="42">
        <f>_xll.qlCalendarAdvance(Calendar,$D582,B583,"f",FALSE)</f>
        <v>43461</v>
      </c>
      <c r="E583" s="176">
        <f>_xll.qlInterestRateIndexValueDate(IndexON,D583)</f>
        <v>43461</v>
      </c>
      <c r="F583" s="192">
        <f>IFERROR(_xll.qlIndexFixing(IndexON,D583,TRUE,_xll.ohTrigger(RecalcTrigger,TriggerON)),NA())</f>
        <v>1.3619277225616067E-2</v>
      </c>
      <c r="H583" s="42">
        <f>_xll.qlCalendarAdvance(Calendar,$H582,B583,"f",FALSE)</f>
        <v>43461</v>
      </c>
      <c r="I583" s="176">
        <f>_xll.qlInterestRateIndexValueDate(Index1M,$H583)</f>
        <v>43461</v>
      </c>
      <c r="J583" s="181">
        <f>IFERROR(_xll.qlIndexFixing(Index1M,$H583,TRUE,_xll.ohTrigger(RecalcTrigger,Trigger1M)),NA())</f>
        <v>1.5299953407542956E-2</v>
      </c>
      <c r="K583" s="44">
        <f>IFERROR(_xll.qlIndexFixing(Index3M,H583,TRUE,_xll.ohTrigger(RecalcTrigger,Trigger3M)),NA())</f>
        <v>1.6399256139515133E-2</v>
      </c>
      <c r="L583" s="44">
        <f>IFERROR(_xll.qlIndexFixing(Index6M,$H583,TRUE,_xll.ohTrigger(RecalcTrigger,Trigger6M)),NA())</f>
        <v>1.8048767338614189E-2</v>
      </c>
      <c r="M583" s="182">
        <f>IFERROR(_xll.qlIndexFixing(Index1Y,$H583,TRUE,_xll.ohTrigger(RecalcTrigger,Trigger1Y)),NA())</f>
        <v>1.9998168422347806E-2</v>
      </c>
      <c r="N583" s="181">
        <f>IFERROR(_xll.qlIndexFixing(ONIndex1M,I583,TRUE,_xll.ohTrigger(RecalcTrigger,Trigger1M)),NA())</f>
        <v>1.5176728270639428E-2</v>
      </c>
      <c r="O583" s="44">
        <f>IFERROR(_xll.qlIndexFixing(ONIndex3M,I583,TRUE,_xll.ohTrigger(RecalcTrigger,Trigger3M)),NA())</f>
        <v>1.599692193411606E-2</v>
      </c>
      <c r="P583" s="44">
        <f>IFERROR(_xll.qlIndexFixing(ONIndex6M,I583,TRUE,_xll.ohTrigger(RecalcTrigger,Trigger6M)),NA())</f>
        <v>1.7282368213259458E-2</v>
      </c>
      <c r="Q583" s="182">
        <f>IFERROR(_xll.qlIndexFixing(ONIndex1Y,I583,TRUE,_xll.ohTrigger(RecalcTrigger,Trigger1Y)),NA())</f>
        <v>1.8595077513426927E-2</v>
      </c>
    </row>
    <row r="584" spans="2:17" x14ac:dyDescent="0.2">
      <c r="B584" s="39" t="s">
        <v>42</v>
      </c>
      <c r="D584" s="42">
        <f>_xll.qlCalendarAdvance(Calendar,$D583,B584,"f",FALSE)</f>
        <v>43468</v>
      </c>
      <c r="E584" s="176">
        <f>_xll.qlInterestRateIndexValueDate(IndexON,D584)</f>
        <v>43468</v>
      </c>
      <c r="F584" s="192">
        <f>IFERROR(_xll.qlIndexFixing(IndexON,D584,TRUE,_xll.ohTrigger(RecalcTrigger,TriggerON)),NA())</f>
        <v>1.3674611541006909E-2</v>
      </c>
      <c r="H584" s="42">
        <f>_xll.qlCalendarAdvance(Calendar,$H583,B584,"f",FALSE)</f>
        <v>43468</v>
      </c>
      <c r="I584" s="176">
        <f>_xll.qlInterestRateIndexValueDate(Index1M,$H584)</f>
        <v>43468</v>
      </c>
      <c r="J584" s="181">
        <f>IFERROR(_xll.qlIndexFixing(Index1M,$H584,TRUE,_xll.ohTrigger(RecalcTrigger,Trigger1M)),NA())</f>
        <v>1.5350763159760611E-2</v>
      </c>
      <c r="K584" s="44">
        <f>IFERROR(_xll.qlIndexFixing(Index3M,H584,TRUE,_xll.ohTrigger(RecalcTrigger,Trigger3M)),NA())</f>
        <v>1.6455799745226252E-2</v>
      </c>
      <c r="L584" s="44">
        <f>IFERROR(_xll.qlIndexFixing(Index6M,$H584,TRUE,_xll.ohTrigger(RecalcTrigger,Trigger6M)),NA())</f>
        <v>1.8095854574283084E-2</v>
      </c>
      <c r="M584" s="182">
        <f>IFERROR(_xll.qlIndexFixing(Index1Y,$H584,TRUE,_xll.ohTrigger(RecalcTrigger,Trigger1Y)),NA())</f>
        <v>2.0041808902468761E-2</v>
      </c>
      <c r="N584" s="181">
        <f>IFERROR(_xll.qlIndexFixing(ONIndex1M,I584,TRUE,_xll.ohTrigger(RecalcTrigger,Trigger1M)),NA())</f>
        <v>1.5228239567479651E-2</v>
      </c>
      <c r="O584" s="44">
        <f>IFERROR(_xll.qlIndexFixing(ONIndex3M,I584,TRUE,_xll.ohTrigger(RecalcTrigger,Trigger3M)),NA())</f>
        <v>1.6057714359996034E-2</v>
      </c>
      <c r="P584" s="44">
        <f>IFERROR(_xll.qlIndexFixing(ONIndex6M,I584,TRUE,_xll.ohTrigger(RecalcTrigger,Trigger6M)),NA())</f>
        <v>1.7339737684238798E-2</v>
      </c>
      <c r="Q584" s="182">
        <f>IFERROR(_xll.qlIndexFixing(ONIndex1Y,I584,TRUE,_xll.ohTrigger(RecalcTrigger,Trigger1Y)),NA())</f>
        <v>1.8648562643484023E-2</v>
      </c>
    </row>
    <row r="585" spans="2:17" x14ac:dyDescent="0.2">
      <c r="B585" s="39" t="s">
        <v>42</v>
      </c>
      <c r="D585" s="42">
        <f>_xll.qlCalendarAdvance(Calendar,$D584,B585,"f",FALSE)</f>
        <v>43475</v>
      </c>
      <c r="E585" s="176">
        <f>_xll.qlInterestRateIndexValueDate(IndexON,D585)</f>
        <v>43475</v>
      </c>
      <c r="F585" s="192">
        <f>IFERROR(_xll.qlIndexFixing(IndexON,D585,TRUE,_xll.ohTrigger(RecalcTrigger,TriggerON)),NA())</f>
        <v>1.3729529843082844E-2</v>
      </c>
      <c r="H585" s="42">
        <f>_xll.qlCalendarAdvance(Calendar,$H584,B585,"f",FALSE)</f>
        <v>43475</v>
      </c>
      <c r="I585" s="176">
        <f>_xll.qlInterestRateIndexValueDate(Index1M,$H585)</f>
        <v>43475</v>
      </c>
      <c r="J585" s="181">
        <f>IFERROR(_xll.qlIndexFixing(Index1M,$H585,TRUE,_xll.ohTrigger(RecalcTrigger,Trigger1M)),NA())</f>
        <v>1.5401226023056512E-2</v>
      </c>
      <c r="K585" s="44">
        <f>IFERROR(_xll.qlIndexFixing(Index3M,H585,TRUE,_xll.ohTrigger(RecalcTrigger,Trigger3M)),NA())</f>
        <v>1.651163745378063E-2</v>
      </c>
      <c r="L585" s="44">
        <f>IFERROR(_xll.qlIndexFixing(Index6M,$H585,TRUE,_xll.ohTrigger(RecalcTrigger,Trigger6M)),NA())</f>
        <v>1.8146353344774036E-2</v>
      </c>
      <c r="M585" s="182">
        <f>IFERROR(_xll.qlIndexFixing(Index1Y,$H585,TRUE,_xll.ohTrigger(RecalcTrigger,Trigger1Y)),NA())</f>
        <v>2.0085069029880165E-2</v>
      </c>
      <c r="N585" s="181">
        <f>IFERROR(_xll.qlIndexFixing(ONIndex1M,I585,TRUE,_xll.ohTrigger(RecalcTrigger,Trigger1M)),NA())</f>
        <v>1.5279404210249981E-2</v>
      </c>
      <c r="O585" s="44">
        <f>IFERROR(_xll.qlIndexFixing(ONIndex3M,I585,TRUE,_xll.ohTrigger(RecalcTrigger,Trigger3M)),NA())</f>
        <v>1.6117802948284465E-2</v>
      </c>
      <c r="P585" s="44">
        <f>IFERROR(_xll.qlIndexFixing(ONIndex6M,I585,TRUE,_xll.ohTrigger(RecalcTrigger,Trigger6M)),NA())</f>
        <v>1.7396579055788397E-2</v>
      </c>
      <c r="Q585" s="182">
        <f>IFERROR(_xll.qlIndexFixing(ONIndex1Y,I585,TRUE,_xll.ohTrigger(RecalcTrigger,Trigger1Y)),NA())</f>
        <v>1.8701624521820781E-2</v>
      </c>
    </row>
    <row r="586" spans="2:17" x14ac:dyDescent="0.2">
      <c r="B586" s="39" t="s">
        <v>42</v>
      </c>
      <c r="D586" s="42">
        <f>_xll.qlCalendarAdvance(Calendar,$D585,B586,"f",FALSE)</f>
        <v>43482</v>
      </c>
      <c r="E586" s="176">
        <f>_xll.qlInterestRateIndexValueDate(IndexON,D586)</f>
        <v>43482</v>
      </c>
      <c r="F586" s="192">
        <f>IFERROR(_xll.qlIndexFixing(IndexON,D586,TRUE,_xll.ohTrigger(RecalcTrigger,TriggerON)),NA())</f>
        <v>1.3784032131519686E-2</v>
      </c>
      <c r="H586" s="42">
        <f>_xll.qlCalendarAdvance(Calendar,$H585,B586,"f",FALSE)</f>
        <v>43482</v>
      </c>
      <c r="I586" s="176">
        <f>_xll.qlInterestRateIndexValueDate(Index1M,$H586)</f>
        <v>43482</v>
      </c>
      <c r="J586" s="181">
        <f>IFERROR(_xll.qlIndexFixing(Index1M,$H586,TRUE,_xll.ohTrigger(RecalcTrigger,Trigger1M)),NA())</f>
        <v>1.545134199282875E-2</v>
      </c>
      <c r="K586" s="44">
        <f>IFERROR(_xll.qlIndexFixing(Index3M,H586,TRUE,_xll.ohTrigger(RecalcTrigger,Trigger3M)),NA())</f>
        <v>1.6566769236118675E-2</v>
      </c>
      <c r="L586" s="44">
        <f>IFERROR(_xll.qlIndexFixing(Index6M,$H586,TRUE,_xll.ohTrigger(RecalcTrigger,Trigger6M)),NA())</f>
        <v>1.8196320520237959E-2</v>
      </c>
      <c r="M586" s="182">
        <f>IFERROR(_xll.qlIndexFixing(Index1Y,$H586,TRUE,_xll.ohTrigger(RecalcTrigger,Trigger1Y)),NA())</f>
        <v>2.0127952404941141E-2</v>
      </c>
      <c r="N586" s="181">
        <f>IFERROR(_xll.qlIndexFixing(ONIndex1M,I586,TRUE,_xll.ohTrigger(RecalcTrigger,Trigger1M)),NA())</f>
        <v>1.5330222198626231E-2</v>
      </c>
      <c r="O586" s="44">
        <f>IFERROR(_xll.qlIndexFixing(ONIndex3M,I586,TRUE,_xll.ohTrigger(RecalcTrigger,Trigger3M)),NA())</f>
        <v>1.6177187698414031E-2</v>
      </c>
      <c r="P586" s="44">
        <f>IFERROR(_xll.qlIndexFixing(ONIndex6M,I586,TRUE,_xll.ohTrigger(RecalcTrigger,Trigger6M)),NA())</f>
        <v>1.7452892327746161E-2</v>
      </c>
      <c r="Q586" s="182">
        <f>IFERROR(_xll.qlIndexFixing(ONIndex1Y,I586,TRUE,_xll.ohTrigger(RecalcTrigger,Trigger1Y)),NA())</f>
        <v>1.8754263148275108E-2</v>
      </c>
    </row>
    <row r="587" spans="2:17" x14ac:dyDescent="0.2">
      <c r="B587" s="39" t="s">
        <v>42</v>
      </c>
      <c r="D587" s="42">
        <f>_xll.qlCalendarAdvance(Calendar,$D586,B587,"f",FALSE)</f>
        <v>43489</v>
      </c>
      <c r="E587" s="176">
        <f>_xll.qlInterestRateIndexValueDate(IndexON,D587)</f>
        <v>43489</v>
      </c>
      <c r="F587" s="192">
        <f>IFERROR(_xll.qlIndexFixing(IndexON,D587,TRUE,_xll.ohTrigger(RecalcTrigger,TriggerON)),NA())</f>
        <v>1.3838118406236388E-2</v>
      </c>
      <c r="H587" s="42">
        <f>_xll.qlCalendarAdvance(Calendar,$H586,B587,"f",FALSE)</f>
        <v>43489</v>
      </c>
      <c r="I587" s="176">
        <f>_xll.qlInterestRateIndexValueDate(Index1M,$H587)</f>
        <v>43489</v>
      </c>
      <c r="J587" s="181">
        <f>IFERROR(_xll.qlIndexFixing(Index1M,$H587,TRUE,_xll.ohTrigger(RecalcTrigger,Trigger1M)),NA())</f>
        <v>1.5501111064508341E-2</v>
      </c>
      <c r="K587" s="44">
        <f>IFERROR(_xll.qlIndexFixing(Index3M,H587,TRUE,_xll.ohTrigger(RecalcTrigger,Trigger3M)),NA())</f>
        <v>1.6621195063546399E-2</v>
      </c>
      <c r="L587" s="44">
        <f>IFERROR(_xll.qlIndexFixing(Index6M,$H587,TRUE,_xll.ohTrigger(RecalcTrigger,Trigger6M)),NA())</f>
        <v>1.8245756061451141E-2</v>
      </c>
      <c r="M587" s="182">
        <f>IFERROR(_xll.qlIndexFixing(Index1Y,$H587,TRUE,_xll.ohTrigger(RecalcTrigger,Trigger1Y)),NA())</f>
        <v>2.0170462629043984E-2</v>
      </c>
      <c r="N587" s="181">
        <f>IFERROR(_xll.qlIndexFixing(ONIndex1M,I587,TRUE,_xll.ohTrigger(RecalcTrigger,Trigger1M)),NA())</f>
        <v>1.5380693532608403E-2</v>
      </c>
      <c r="O587" s="44">
        <f>IFERROR(_xll.qlIndexFixing(ONIndex3M,I587,TRUE,_xll.ohTrigger(RecalcTrigger,Trigger3M)),NA())</f>
        <v>1.6235868610141591E-2</v>
      </c>
      <c r="P587" s="44">
        <f>IFERROR(_xll.qlIndexFixing(ONIndex6M,I587,TRUE,_xll.ohTrigger(RecalcTrigger,Trigger6M)),NA())</f>
        <v>1.7508677499868952E-2</v>
      </c>
      <c r="Q587" s="182">
        <f>IFERROR(_xll.qlIndexFixing(ONIndex1Y,I587,TRUE,_xll.ohTrigger(RecalcTrigger,Trigger1Y)),NA())</f>
        <v>1.8806478522684911E-2</v>
      </c>
    </row>
    <row r="588" spans="2:17" x14ac:dyDescent="0.2">
      <c r="B588" s="39" t="s">
        <v>42</v>
      </c>
      <c r="D588" s="42">
        <f>_xll.qlCalendarAdvance(Calendar,$D587,B588,"f",FALSE)</f>
        <v>43496</v>
      </c>
      <c r="E588" s="176">
        <f>_xll.qlInterestRateIndexValueDate(IndexON,D588)</f>
        <v>43496</v>
      </c>
      <c r="F588" s="192">
        <f>IFERROR(_xll.qlIndexFixing(IndexON,D588,TRUE,_xll.ohTrigger(RecalcTrigger,TriggerON)),NA())</f>
        <v>1.3891788666989813E-2</v>
      </c>
      <c r="H588" s="42">
        <f>_xll.qlCalendarAdvance(Calendar,$H587,B588,"f",FALSE)</f>
        <v>43496</v>
      </c>
      <c r="I588" s="176">
        <f>_xll.qlInterestRateIndexValueDate(Index1M,$H588)</f>
        <v>43496</v>
      </c>
      <c r="J588" s="181">
        <f>IFERROR(_xll.qlIndexFixing(Index1M,$H588,TRUE,_xll.ohTrigger(RecalcTrigger,Trigger1M)),NA())</f>
        <v>1.5535196879185387E-2</v>
      </c>
      <c r="K588" s="44">
        <f>IFERROR(_xll.qlIndexFixing(Index3M,H588,TRUE,_xll.ohTrigger(RecalcTrigger,Trigger3M)),NA())</f>
        <v>1.6670828559722132E-2</v>
      </c>
      <c r="L588" s="44">
        <f>IFERROR(_xll.qlIndexFixing(Index6M,$H588,TRUE,_xll.ohTrigger(RecalcTrigger,Trigger6M)),NA())</f>
        <v>1.8294659929604953E-2</v>
      </c>
      <c r="M588" s="182">
        <f>IFERROR(_xll.qlIndexFixing(Index1Y,$H588,TRUE,_xll.ohTrigger(RecalcTrigger,Trigger1Y)),NA())</f>
        <v>2.0212603304601284E-2</v>
      </c>
      <c r="N588" s="181">
        <f>IFERROR(_xll.qlIndexFixing(ONIndex1M,I588,TRUE,_xll.ohTrigger(RecalcTrigger,Trigger1M)),NA())</f>
        <v>1.5430818212034403E-2</v>
      </c>
      <c r="O588" s="44">
        <f>IFERROR(_xll.qlIndexFixing(ONIndex3M,I588,TRUE,_xll.ohTrigger(RecalcTrigger,Trigger3M)),NA())</f>
        <v>1.6293845683061914E-2</v>
      </c>
      <c r="P588" s="44">
        <f>IFERROR(_xll.qlIndexFixing(ONIndex6M,I588,TRUE,_xll.ohTrigger(RecalcTrigger,Trigger6M)),NA())</f>
        <v>1.7563934571913631E-2</v>
      </c>
      <c r="Q588" s="182">
        <f>IFERROR(_xll.qlIndexFixing(ONIndex1Y,I588,TRUE,_xll.ohTrigger(RecalcTrigger,Trigger1Y)),NA())</f>
        <v>1.8858270644807051E-2</v>
      </c>
    </row>
    <row r="589" spans="2:17" x14ac:dyDescent="0.2">
      <c r="B589" s="39" t="s">
        <v>42</v>
      </c>
      <c r="D589" s="42">
        <f>_xll.qlCalendarAdvance(Calendar,$D588,B589,"f",FALSE)</f>
        <v>43503</v>
      </c>
      <c r="E589" s="176">
        <f>_xll.qlInterestRateIndexValueDate(IndexON,D589)</f>
        <v>43503</v>
      </c>
      <c r="F589" s="192">
        <f>IFERROR(_xll.qlIndexFixing(IndexON,D589,TRUE,_xll.ohTrigger(RecalcTrigger,TriggerON)),NA())</f>
        <v>1.3945042913617867E-2</v>
      </c>
      <c r="H589" s="42">
        <f>_xll.qlCalendarAdvance(Calendar,$H588,B589,"f",FALSE)</f>
        <v>43503</v>
      </c>
      <c r="I589" s="176">
        <f>_xll.qlInterestRateIndexValueDate(Index1M,$H589)</f>
        <v>43503</v>
      </c>
      <c r="J589" s="181">
        <f>IFERROR(_xll.qlIndexFixing(Index1M,$H589,TRUE,_xll.ohTrigger(RecalcTrigger,Trigger1M)),NA())</f>
        <v>1.5584362878781899E-2</v>
      </c>
      <c r="K589" s="44">
        <f>IFERROR(_xll.qlIndexFixing(Index3M,H589,TRUE,_xll.ohTrigger(RecalcTrigger,Trigger3M)),NA())</f>
        <v>1.6723890401904966E-2</v>
      </c>
      <c r="L589" s="44">
        <f>IFERROR(_xll.qlIndexFixing(Index6M,$H589,TRUE,_xll.ohTrigger(RecalcTrigger,Trigger6M)),NA())</f>
        <v>1.8343032086308528E-2</v>
      </c>
      <c r="M589" s="182">
        <f>IFERROR(_xll.qlIndexFixing(Index1Y,$H589,TRUE,_xll.ohTrigger(RecalcTrigger,Trigger1Y)),NA())</f>
        <v>2.0254378035033271E-2</v>
      </c>
      <c r="N589" s="181">
        <f>IFERROR(_xll.qlIndexFixing(ONIndex1M,I589,TRUE,_xll.ohTrigger(RecalcTrigger,Trigger1M)),NA())</f>
        <v>1.5480596236742139E-2</v>
      </c>
      <c r="O589" s="44">
        <f>IFERROR(_xll.qlIndexFixing(ONIndex3M,I589,TRUE,_xll.ohTrigger(RecalcTrigger,Trigger3M)),NA())</f>
        <v>1.6351118916931862E-2</v>
      </c>
      <c r="P589" s="44">
        <f>IFERROR(_xll.qlIndexFixing(ONIndex6M,I589,TRUE,_xll.ohTrigger(RecalcTrigger,Trigger6M)),NA())</f>
        <v>1.7618663543718105E-2</v>
      </c>
      <c r="Q589" s="182">
        <f>IFERROR(_xll.qlIndexFixing(ONIndex1Y,I589,TRUE,_xll.ohTrigger(RecalcTrigger,Trigger1Y)),NA())</f>
        <v>1.8909639514560483E-2</v>
      </c>
    </row>
    <row r="590" spans="2:17" x14ac:dyDescent="0.2">
      <c r="B590" s="39" t="s">
        <v>42</v>
      </c>
      <c r="D590" s="42">
        <f>_xll.qlCalendarAdvance(Calendar,$D589,B590,"f",FALSE)</f>
        <v>43510</v>
      </c>
      <c r="E590" s="176">
        <f>_xll.qlInterestRateIndexValueDate(IndexON,D590)</f>
        <v>43510</v>
      </c>
      <c r="F590" s="192">
        <f>IFERROR(_xll.qlIndexFixing(IndexON,D590,TRUE,_xll.ohTrigger(RecalcTrigger,TriggerON)),NA())</f>
        <v>1.3997881145958457E-2</v>
      </c>
      <c r="H590" s="42">
        <f>_xll.qlCalendarAdvance(Calendar,$H589,B590,"f",FALSE)</f>
        <v>43510</v>
      </c>
      <c r="I590" s="176">
        <f>_xll.qlInterestRateIndexValueDate(Index1M,$H590)</f>
        <v>43510</v>
      </c>
      <c r="J590" s="181">
        <f>IFERROR(_xll.qlIndexFixing(Index1M,$H590,TRUE,_xll.ohTrigger(RecalcTrigger,Trigger1M)),NA())</f>
        <v>1.5633182000976804E-2</v>
      </c>
      <c r="K590" s="44">
        <f>IFERROR(_xll.qlIndexFixing(Index3M,H590,TRUE,_xll.ohTrigger(RecalcTrigger,Trigger3M)),NA())</f>
        <v>1.6776246231943494E-2</v>
      </c>
      <c r="L590" s="44">
        <f>IFERROR(_xll.qlIndexFixing(Index6M,$H590,TRUE,_xll.ohTrigger(RecalcTrigger,Trigger6M)),NA())</f>
        <v>1.8390872493586539E-2</v>
      </c>
      <c r="M590" s="182">
        <f>IFERROR(_xll.qlIndexFixing(Index1Y,$H590,TRUE,_xll.ohTrigger(RecalcTrigger,Trigger1Y)),NA())</f>
        <v>2.0295790424754045E-2</v>
      </c>
      <c r="N590" s="181">
        <f>IFERROR(_xll.qlIndexFixing(ONIndex1M,I590,TRUE,_xll.ohTrigger(RecalcTrigger,Trigger1M)),NA())</f>
        <v>1.5530027606650565E-2</v>
      </c>
      <c r="O590" s="44">
        <f>IFERROR(_xll.qlIndexFixing(ONIndex3M,I590,TRUE,_xll.ohTrigger(RecalcTrigger,Trigger3M)),NA())</f>
        <v>1.6407688311346202E-2</v>
      </c>
      <c r="P590" s="44">
        <f>IFERROR(_xll.qlIndexFixing(ONIndex6M,I590,TRUE,_xll.ohTrigger(RecalcTrigger,Trigger6M)),NA())</f>
        <v>1.7672864414877143E-2</v>
      </c>
      <c r="Q590" s="182">
        <f>IFERROR(_xll.qlIndexFixing(ONIndex1Y,I590,TRUE,_xll.ohTrigger(RecalcTrigger,Trigger1Y)),NA())</f>
        <v>1.8960585131702068E-2</v>
      </c>
    </row>
    <row r="591" spans="2:17" x14ac:dyDescent="0.2">
      <c r="B591" s="39" t="s">
        <v>42</v>
      </c>
      <c r="D591" s="42">
        <f>_xll.qlCalendarAdvance(Calendar,$D590,B591,"f",FALSE)</f>
        <v>43517</v>
      </c>
      <c r="E591" s="176">
        <f>_xll.qlInterestRateIndexValueDate(IndexON,D591)</f>
        <v>43517</v>
      </c>
      <c r="F591" s="192">
        <f>IFERROR(_xll.qlIndexFixing(IndexON,D591,TRUE,_xll.ohTrigger(RecalcTrigger,TriggerON)),NA())</f>
        <v>1.4050303363849492E-2</v>
      </c>
      <c r="H591" s="42">
        <f>_xll.qlCalendarAdvance(Calendar,$H590,B591,"f",FALSE)</f>
        <v>43517</v>
      </c>
      <c r="I591" s="176">
        <f>_xll.qlInterestRateIndexValueDate(Index1M,$H591)</f>
        <v>43517</v>
      </c>
      <c r="J591" s="181">
        <f>IFERROR(_xll.qlIndexFixing(Index1M,$H591,TRUE,_xll.ohTrigger(RecalcTrigger,Trigger1M)),NA())</f>
        <v>1.568165424187699E-2</v>
      </c>
      <c r="K591" s="44">
        <f>IFERROR(_xll.qlIndexFixing(Index3M,H591,TRUE,_xll.ohTrigger(RecalcTrigger,Trigger3M)),NA())</f>
        <v>1.6827896022891198E-2</v>
      </c>
      <c r="L591" s="44">
        <f>IFERROR(_xll.qlIndexFixing(Index6M,$H591,TRUE,_xll.ohTrigger(RecalcTrigger,Trigger6M)),NA())</f>
        <v>1.8438181113882315E-2</v>
      </c>
      <c r="M591" s="182">
        <f>IFERROR(_xll.qlIndexFixing(Index1Y,$H591,TRUE,_xll.ohTrigger(RecalcTrigger,Trigger1Y)),NA())</f>
        <v>2.0336844079158922E-2</v>
      </c>
      <c r="N591" s="181">
        <f>IFERROR(_xll.qlIndexFixing(ONIndex1M,I591,TRUE,_xll.ohTrigger(RecalcTrigger,Trigger1M)),NA())</f>
        <v>1.5579112321516542E-2</v>
      </c>
      <c r="O591" s="44">
        <f>IFERROR(_xll.qlIndexFixing(ONIndex3M,I591,TRUE,_xll.ohTrigger(RecalcTrigger,Trigger3M)),NA())</f>
        <v>1.6463553866061797E-2</v>
      </c>
      <c r="P591" s="44">
        <f>IFERROR(_xll.qlIndexFixing(ONIndex6M,I591,TRUE,_xll.ohTrigger(RecalcTrigger,Trigger6M)),NA())</f>
        <v>1.7726537185228652E-2</v>
      </c>
      <c r="Q591" s="182">
        <f>IFERROR(_xll.qlIndexFixing(ONIndex1Y,I591,TRUE,_xll.ohTrigger(RecalcTrigger,Trigger1Y)),NA())</f>
        <v>1.9011107495988666E-2</v>
      </c>
    </row>
    <row r="592" spans="2:17" x14ac:dyDescent="0.2">
      <c r="B592" s="39" t="s">
        <v>42</v>
      </c>
      <c r="D592" s="42">
        <f>_xll.qlCalendarAdvance(Calendar,$D591,B592,"f",FALSE)</f>
        <v>43524</v>
      </c>
      <c r="E592" s="176">
        <f>_xll.qlInterestRateIndexValueDate(IndexON,D592)</f>
        <v>43524</v>
      </c>
      <c r="F592" s="192">
        <f>IFERROR(_xll.qlIndexFixing(IndexON,D592,TRUE,_xll.ohTrigger(RecalcTrigger,TriggerON)),NA())</f>
        <v>1.4102309566966786E-2</v>
      </c>
      <c r="H592" s="42">
        <f>_xll.qlCalendarAdvance(Calendar,$H591,B592,"f",FALSE)</f>
        <v>43524</v>
      </c>
      <c r="I592" s="176">
        <f>_xll.qlInterestRateIndexValueDate(Index1M,$H592)</f>
        <v>43524</v>
      </c>
      <c r="J592" s="181">
        <f>IFERROR(_xll.qlIndexFixing(Index1M,$H592,TRUE,_xll.ohTrigger(RecalcTrigger,Trigger1M)),NA())</f>
        <v>1.5733525982291472E-2</v>
      </c>
      <c r="K592" s="44">
        <f>IFERROR(_xll.qlIndexFixing(Index3M,H592,TRUE,_xll.ohTrigger(RecalcTrigger,Trigger3M)),NA())</f>
        <v>1.6890508790034495E-2</v>
      </c>
      <c r="L592" s="44">
        <f>IFERROR(_xll.qlIndexFixing(Index6M,$H592,TRUE,_xll.ohTrigger(RecalcTrigger,Trigger6M)),NA())</f>
        <v>1.8492200954165143E-2</v>
      </c>
      <c r="M592" s="182">
        <f>IFERROR(_xll.qlIndexFixing(Index1Y,$H592,TRUE,_xll.ohTrigger(RecalcTrigger,Trigger1Y)),NA())</f>
        <v>2.0377542604611332E-2</v>
      </c>
      <c r="N592" s="181">
        <f>IFERROR(_xll.qlIndexFixing(ONIndex1M,I592,TRUE,_xll.ohTrigger(RecalcTrigger,Trigger1M)),NA())</f>
        <v>1.5627850381259023E-2</v>
      </c>
      <c r="O592" s="44">
        <f>IFERROR(_xll.qlIndexFixing(ONIndex3M,I592,TRUE,_xll.ohTrigger(RecalcTrigger,Trigger3M)),NA())</f>
        <v>1.6518715580673415E-2</v>
      </c>
      <c r="P592" s="44">
        <f>IFERROR(_xll.qlIndexFixing(ONIndex6M,I592,TRUE,_xll.ohTrigger(RecalcTrigger,Trigger6M)),NA())</f>
        <v>1.7779681854529494E-2</v>
      </c>
      <c r="Q592" s="182">
        <f>IFERROR(_xll.qlIndexFixing(ONIndex1Y,I592,TRUE,_xll.ohTrigger(RecalcTrigger,Trigger1Y)),NA())</f>
        <v>1.9061206607339232E-2</v>
      </c>
    </row>
    <row r="593" spans="2:17" x14ac:dyDescent="0.2">
      <c r="B593" s="39" t="s">
        <v>42</v>
      </c>
      <c r="D593" s="42">
        <f>_xll.qlCalendarAdvance(Calendar,$D592,B593,"f",FALSE)</f>
        <v>43531</v>
      </c>
      <c r="E593" s="176">
        <f>_xll.qlInterestRateIndexValueDate(IndexON,D593)</f>
        <v>43531</v>
      </c>
      <c r="F593" s="192">
        <f>IFERROR(_xll.qlIndexFixing(IndexON,D593,TRUE,_xll.ohTrigger(RecalcTrigger,TriggerON)),NA())</f>
        <v>1.415389975531034E-2</v>
      </c>
      <c r="H593" s="42">
        <f>_xll.qlCalendarAdvance(Calendar,$H592,B593,"f",FALSE)</f>
        <v>43531</v>
      </c>
      <c r="I593" s="176">
        <f>_xll.qlInterestRateIndexValueDate(Index1M,$H593)</f>
        <v>43531</v>
      </c>
      <c r="J593" s="181">
        <f>IFERROR(_xll.qlIndexFixing(Index1M,$H593,TRUE,_xll.ohTrigger(RecalcTrigger,Trigger1M)),NA())</f>
        <v>1.5792440382814306E-2</v>
      </c>
      <c r="K593" s="44">
        <f>IFERROR(_xll.qlIndexFixing(Index3M,H593,TRUE,_xll.ohTrigger(RecalcTrigger,Trigger3M)),NA())</f>
        <v>1.6940602059938255E-2</v>
      </c>
      <c r="L593" s="44">
        <f>IFERROR(_xll.qlIndexFixing(Index6M,$H593,TRUE,_xll.ohTrigger(RecalcTrigger,Trigger6M)),NA())</f>
        <v>1.8549107456900086E-2</v>
      </c>
      <c r="M593" s="182">
        <f>IFERROR(_xll.qlIndexFixing(Index1Y,$H593,TRUE,_xll.ohTrigger(RecalcTrigger,Trigger1Y)),NA())</f>
        <v>2.0427530164131791E-2</v>
      </c>
      <c r="N593" s="181">
        <f>IFERROR(_xll.qlIndexFixing(ONIndex1M,I593,TRUE,_xll.ohTrigger(RecalcTrigger,Trigger1M)),NA())</f>
        <v>1.5676241785715916E-2</v>
      </c>
      <c r="O593" s="44">
        <f>IFERROR(_xll.qlIndexFixing(ONIndex3M,I593,TRUE,_xll.ohTrigger(RecalcTrigger,Trigger3M)),NA())</f>
        <v>1.6573173454856871E-2</v>
      </c>
      <c r="P593" s="44">
        <f>IFERROR(_xll.qlIndexFixing(ONIndex6M,I593,TRUE,_xll.ohTrigger(RecalcTrigger,Trigger6M)),NA())</f>
        <v>1.7832298422617576E-2</v>
      </c>
      <c r="Q593" s="182">
        <f>IFERROR(_xll.qlIndexFixing(ONIndex1Y,I593,TRUE,_xll.ohTrigger(RecalcTrigger,Trigger1Y)),NA())</f>
        <v>1.9110882465510626E-2</v>
      </c>
    </row>
    <row r="594" spans="2:17" x14ac:dyDescent="0.2">
      <c r="B594" s="39" t="s">
        <v>42</v>
      </c>
      <c r="D594" s="42">
        <f>_xll.qlCalendarAdvance(Calendar,$D593,B594,"f",FALSE)</f>
        <v>43538</v>
      </c>
      <c r="E594" s="176">
        <f>_xll.qlInterestRateIndexValueDate(IndexON,D594)</f>
        <v>43538</v>
      </c>
      <c r="F594" s="192">
        <f>IFERROR(_xll.qlIndexFixing(IndexON,D594,TRUE,_xll.ohTrigger(RecalcTrigger,TriggerON)),NA())</f>
        <v>1.4205073928637013E-2</v>
      </c>
      <c r="H594" s="42">
        <f>_xll.qlCalendarAdvance(Calendar,$H593,B594,"f",FALSE)</f>
        <v>43538</v>
      </c>
      <c r="I594" s="176">
        <f>_xll.qlInterestRateIndexValueDate(Index1M,$H594)</f>
        <v>43538</v>
      </c>
      <c r="J594" s="181">
        <f>IFERROR(_xll.qlIndexFixing(Index1M,$H594,TRUE,_xll.ohTrigger(RecalcTrigger,Trigger1M)),NA())</f>
        <v>1.5839781042595938E-2</v>
      </c>
      <c r="K594" s="44">
        <f>IFERROR(_xll.qlIndexFixing(Index3M,H594,TRUE,_xll.ohTrigger(RecalcTrigger,Trigger3M)),NA())</f>
        <v>1.6989989128784997E-2</v>
      </c>
      <c r="L594" s="44">
        <f>IFERROR(_xll.qlIndexFixing(Index6M,$H594,TRUE,_xll.ohTrigger(RecalcTrigger,Trigger6M)),NA())</f>
        <v>1.8594642032963564E-2</v>
      </c>
      <c r="M594" s="182">
        <f>IFERROR(_xll.qlIndexFixing(Index1Y,$H594,TRUE,_xll.ohTrigger(RecalcTrigger,Trigger1Y)),NA())</f>
        <v>2.04674718685884E-2</v>
      </c>
      <c r="N594" s="181">
        <f>IFERROR(_xll.qlIndexFixing(ONIndex1M,I594,TRUE,_xll.ohTrigger(RecalcTrigger,Trigger1M)),NA())</f>
        <v>1.5724286534806176E-2</v>
      </c>
      <c r="O594" s="44">
        <f>IFERROR(_xll.qlIndexFixing(ONIndex3M,I594,TRUE,_xll.ohTrigger(RecalcTrigger,Trigger3M)),NA())</f>
        <v>1.6626927488369025E-2</v>
      </c>
      <c r="P594" s="44">
        <f>IFERROR(_xll.qlIndexFixing(ONIndex6M,I594,TRUE,_xll.ohTrigger(RecalcTrigger,Trigger6M)),NA())</f>
        <v>1.7884386889168713E-2</v>
      </c>
      <c r="Q594" s="182">
        <f>IFERROR(_xll.qlIndexFixing(ONIndex1Y,I594,TRUE,_xll.ohTrigger(RecalcTrigger,Trigger1Y)),NA())</f>
        <v>1.9160135070502848E-2</v>
      </c>
    </row>
    <row r="595" spans="2:17" x14ac:dyDescent="0.2">
      <c r="B595" s="39" t="s">
        <v>42</v>
      </c>
      <c r="D595" s="42">
        <f>_xll.qlCalendarAdvance(Calendar,$D594,B595,"f",FALSE)</f>
        <v>43545</v>
      </c>
      <c r="E595" s="176">
        <f>_xll.qlInterestRateIndexValueDate(IndexON,D595)</f>
        <v>43545</v>
      </c>
      <c r="F595" s="192">
        <f>IFERROR(_xll.qlIndexFixing(IndexON,D595,TRUE,_xll.ohTrigger(RecalcTrigger,TriggerON)),NA())</f>
        <v>1.4255832086784714E-2</v>
      </c>
      <c r="H595" s="42">
        <f>_xll.qlCalendarAdvance(Calendar,$H594,B595,"f",FALSE)</f>
        <v>43545</v>
      </c>
      <c r="I595" s="176">
        <f>_xll.qlInterestRateIndexValueDate(Index1M,$H595)</f>
        <v>43545</v>
      </c>
      <c r="J595" s="181">
        <f>IFERROR(_xll.qlIndexFixing(Index1M,$H595,TRUE,_xll.ohTrigger(RecalcTrigger,Trigger1M)),NA())</f>
        <v>1.589044472979096E-2</v>
      </c>
      <c r="K595" s="44">
        <f>IFERROR(_xll.qlIndexFixing(Index3M,H595,TRUE,_xll.ohTrigger(RecalcTrigger,Trigger3M)),NA())</f>
        <v>1.7038669970297227E-2</v>
      </c>
      <c r="L595" s="44">
        <f>IFERROR(_xll.qlIndexFixing(Index6M,$H595,TRUE,_xll.ohTrigger(RecalcTrigger,Trigger6M)),NA())</f>
        <v>1.8639644556416372E-2</v>
      </c>
      <c r="M595" s="182">
        <f>IFERROR(_xll.qlIndexFixing(Index1Y,$H595,TRUE,_xll.ohTrigger(RecalcTrigger,Trigger1Y)),NA())</f>
        <v>2.0507070066949653E-2</v>
      </c>
      <c r="N595" s="181">
        <f>IFERROR(_xll.qlIndexFixing(ONIndex1M,I595,TRUE,_xll.ohTrigger(RecalcTrigger,Trigger1M)),NA())</f>
        <v>1.5771984628286662E-2</v>
      </c>
      <c r="O595" s="44">
        <f>IFERROR(_xll.qlIndexFixing(ONIndex3M,I595,TRUE,_xll.ohTrigger(RecalcTrigger,Trigger3M)),NA())</f>
        <v>1.6679977680885694E-2</v>
      </c>
      <c r="P595" s="44">
        <f>IFERROR(_xll.qlIndexFixing(ONIndex6M,I595,TRUE,_xll.ohTrigger(RecalcTrigger,Trigger6M)),NA())</f>
        <v>1.7935947254101858E-2</v>
      </c>
      <c r="Q595" s="182">
        <f>IFERROR(_xll.qlIndexFixing(ONIndex1Y,I595,TRUE,_xll.ohTrigger(RecalcTrigger,Trigger1Y)),NA())</f>
        <v>1.9208964421910668E-2</v>
      </c>
    </row>
    <row r="596" spans="2:17" x14ac:dyDescent="0.2">
      <c r="B596" s="39" t="s">
        <v>42</v>
      </c>
      <c r="D596" s="42">
        <f>_xll.qlCalendarAdvance(Calendar,$D595,B596,"f",FALSE)</f>
        <v>43552</v>
      </c>
      <c r="E596" s="176">
        <f>_xll.qlInterestRateIndexValueDate(IndexON,D596)</f>
        <v>43552</v>
      </c>
      <c r="F596" s="192">
        <f>IFERROR(_xll.qlIndexFixing(IndexON,D596,TRUE,_xll.ohTrigger(RecalcTrigger,TriggerON)),NA())</f>
        <v>1.4306174229510304E-2</v>
      </c>
      <c r="H596" s="42">
        <f>_xll.qlCalendarAdvance(Calendar,$H595,B596,"f",FALSE)</f>
        <v>43552</v>
      </c>
      <c r="I596" s="176">
        <f>_xll.qlInterestRateIndexValueDate(Index1M,$H596)</f>
        <v>43552</v>
      </c>
      <c r="J596" s="181">
        <f>IFERROR(_xll.qlIndexFixing(Index1M,$H596,TRUE,_xll.ohTrigger(RecalcTrigger,Trigger1M)),NA())</f>
        <v>1.5933421557369591E-2</v>
      </c>
      <c r="K596" s="44">
        <f>IFERROR(_xll.qlIndexFixing(Index3M,H596,TRUE,_xll.ohTrigger(RecalcTrigger,Trigger3M)),NA())</f>
        <v>1.7086644558575375E-2</v>
      </c>
      <c r="L596" s="44">
        <f>IFERROR(_xll.qlIndexFixing(Index6M,$H596,TRUE,_xll.ohTrigger(RecalcTrigger,Trigger6M)),NA())</f>
        <v>1.8684114990950643E-2</v>
      </c>
      <c r="M596" s="182">
        <f>IFERROR(_xll.qlIndexFixing(Index1Y,$H596,TRUE,_xll.ohTrigger(RecalcTrigger,Trigger1Y)),NA())</f>
        <v>2.0546328340028085E-2</v>
      </c>
      <c r="N596" s="181">
        <f>IFERROR(_xll.qlIndexFixing(ONIndex1M,I596,TRUE,_xll.ohTrigger(RecalcTrigger,Trigger1M)),NA())</f>
        <v>1.5819336066157375E-2</v>
      </c>
      <c r="O596" s="44">
        <f>IFERROR(_xll.qlIndexFixing(ONIndex3M,I596,TRUE,_xll.ohTrigger(RecalcTrigger,Trigger3M)),NA())</f>
        <v>1.6732324032001644E-2</v>
      </c>
      <c r="P596" s="44">
        <f>IFERROR(_xll.qlIndexFixing(ONIndex6M,I596,TRUE,_xll.ohTrigger(RecalcTrigger,Trigger6M)),NA())</f>
        <v>1.7986979517092827E-2</v>
      </c>
      <c r="Q596" s="182">
        <f>IFERROR(_xll.qlIndexFixing(ONIndex1Y,I596,TRUE,_xll.ohTrigger(RecalcTrigger,Trigger1Y)),NA())</f>
        <v>1.9257370519653039E-2</v>
      </c>
    </row>
    <row r="597" spans="2:17" x14ac:dyDescent="0.2">
      <c r="B597" s="39" t="s">
        <v>42</v>
      </c>
      <c r="D597" s="42">
        <f>_xll.qlCalendarAdvance(Calendar,$D596,B597,"f",FALSE)</f>
        <v>43559</v>
      </c>
      <c r="E597" s="176">
        <f>_xll.qlInterestRateIndexValueDate(IndexON,D597)</f>
        <v>43559</v>
      </c>
      <c r="F597" s="192">
        <f>IFERROR(_xll.qlIndexFixing(IndexON,D597,TRUE,_xll.ohTrigger(RecalcTrigger,TriggerON)),NA())</f>
        <v>1.4356100356732737E-2</v>
      </c>
      <c r="H597" s="42">
        <f>_xll.qlCalendarAdvance(Calendar,$H596,B597,"f",FALSE)</f>
        <v>43559</v>
      </c>
      <c r="I597" s="176">
        <f>_xll.qlInterestRateIndexValueDate(Index1M,$H597)</f>
        <v>43559</v>
      </c>
      <c r="J597" s="181">
        <f>IFERROR(_xll.qlIndexFixing(Index1M,$H597,TRUE,_xll.ohTrigger(RecalcTrigger,Trigger1M)),NA())</f>
        <v>1.5983345854727639E-2</v>
      </c>
      <c r="K597" s="44">
        <f>IFERROR(_xll.qlIndexFixing(Index3M,H597,TRUE,_xll.ohTrigger(RecalcTrigger,Trigger3M)),NA())</f>
        <v>1.7130268562546326E-2</v>
      </c>
      <c r="L597" s="44">
        <f>IFERROR(_xll.qlIndexFixing(Index6M,$H597,TRUE,_xll.ohTrigger(RecalcTrigger,Trigger6M)),NA())</f>
        <v>1.8717749591161886E-2</v>
      </c>
      <c r="M597" s="182">
        <f>IFERROR(_xll.qlIndexFixing(Index1Y,$H597,TRUE,_xll.ohTrigger(RecalcTrigger,Trigger1Y)),NA())</f>
        <v>2.0585250269543172E-2</v>
      </c>
      <c r="N597" s="181">
        <f>IFERROR(_xll.qlIndexFixing(ONIndex1M,I597,TRUE,_xll.ohTrigger(RecalcTrigger,Trigger1M)),NA())</f>
        <v>1.5866340848175176E-2</v>
      </c>
      <c r="O597" s="44">
        <f>IFERROR(_xll.qlIndexFixing(ONIndex3M,I597,TRUE,_xll.ohTrigger(RecalcTrigger,Trigger3M)),NA())</f>
        <v>1.6783966541554785E-2</v>
      </c>
      <c r="P597" s="44">
        <f>IFERROR(_xll.qlIndexFixing(ONIndex6M,I597,TRUE,_xll.ohTrigger(RecalcTrigger,Trigger6M)),NA())</f>
        <v>1.8037483677817434E-2</v>
      </c>
      <c r="Q597" s="182">
        <f>IFERROR(_xll.qlIndexFixing(ONIndex1Y,I597,TRUE,_xll.ohTrigger(RecalcTrigger,Trigger1Y)),NA())</f>
        <v>1.9305353363648914E-2</v>
      </c>
    </row>
    <row r="598" spans="2:17" x14ac:dyDescent="0.2">
      <c r="B598" s="39" t="s">
        <v>42</v>
      </c>
      <c r="D598" s="42">
        <f>_xll.qlCalendarAdvance(Calendar,$D597,B598,"f",FALSE)</f>
        <v>43566</v>
      </c>
      <c r="E598" s="176">
        <f>_xll.qlInterestRateIndexValueDate(IndexON,D598)</f>
        <v>43566</v>
      </c>
      <c r="F598" s="192">
        <f>IFERROR(_xll.qlIndexFixing(IndexON,D598,TRUE,_xll.ohTrigger(RecalcTrigger,TriggerON)),NA())</f>
        <v>1.4405610468208874E-2</v>
      </c>
      <c r="H598" s="42">
        <f>_xll.qlCalendarAdvance(Calendar,$H597,B598,"f",FALSE)</f>
        <v>43566</v>
      </c>
      <c r="I598" s="176">
        <f>_xll.qlInterestRateIndexValueDate(Index1M,$H598)</f>
        <v>43566</v>
      </c>
      <c r="J598" s="181">
        <f>IFERROR(_xll.qlIndexFixing(Index1M,$H598,TRUE,_xll.ohTrigger(RecalcTrigger,Trigger1M)),NA())</f>
        <v>1.6025674304033927E-2</v>
      </c>
      <c r="K598" s="44">
        <f>IFERROR(_xll.qlIndexFixing(Index3M,H598,TRUE,_xll.ohTrigger(RecalcTrigger,Trigger3M)),NA())</f>
        <v>1.7176878834666644E-2</v>
      </c>
      <c r="L598" s="44">
        <f>IFERROR(_xll.qlIndexFixing(Index6M,$H598,TRUE,_xll.ohTrigger(RecalcTrigger,Trigger6M)),NA())</f>
        <v>1.8761271153397971E-2</v>
      </c>
      <c r="M598" s="182">
        <f>IFERROR(_xll.qlIndexFixing(Index1Y,$H598,TRUE,_xll.ohTrigger(RecalcTrigger,Trigger1Y)),NA())</f>
        <v>2.0626956946653788E-2</v>
      </c>
      <c r="N598" s="181">
        <f>IFERROR(_xll.qlIndexFixing(ONIndex1M,I598,TRUE,_xll.ohTrigger(RecalcTrigger,Trigger1M)),NA())</f>
        <v>1.5912998974177972E-2</v>
      </c>
      <c r="O598" s="44">
        <f>IFERROR(_xll.qlIndexFixing(ONIndex3M,I598,TRUE,_xll.ohTrigger(RecalcTrigger,Trigger3M)),NA())</f>
        <v>1.6834905209139883E-2</v>
      </c>
      <c r="P598" s="44">
        <f>IFERROR(_xll.qlIndexFixing(ONIndex6M,I598,TRUE,_xll.ohTrigger(RecalcTrigger,Trigger6M)),NA())</f>
        <v>1.8087459736275679E-2</v>
      </c>
      <c r="Q598" s="182">
        <f>IFERROR(_xll.qlIndexFixing(ONIndex1Y,I598,TRUE,_xll.ohTrigger(RecalcTrigger,Trigger1Y)),NA())</f>
        <v>1.9352912953655155E-2</v>
      </c>
    </row>
    <row r="599" spans="2:17" x14ac:dyDescent="0.2">
      <c r="B599" s="39" t="s">
        <v>42</v>
      </c>
      <c r="D599" s="42">
        <f>_xll.qlCalendarAdvance(Calendar,$D598,B599,"f",FALSE)</f>
        <v>43573</v>
      </c>
      <c r="E599" s="176">
        <f>_xll.qlInterestRateIndexValueDate(IndexON,D599)</f>
        <v>43573</v>
      </c>
      <c r="F599" s="192">
        <f>IFERROR(_xll.qlIndexFixing(IndexON,D599,TRUE,_xll.ohTrigger(RecalcTrigger,TriggerON)),NA())</f>
        <v>1.4469793670406572E-2</v>
      </c>
      <c r="H599" s="42">
        <f>_xll.qlCalendarAdvance(Calendar,$H598,B599,"f",FALSE)</f>
        <v>43573</v>
      </c>
      <c r="I599" s="176">
        <f>_xll.qlInterestRateIndexValueDate(Index1M,$H599)</f>
        <v>43573</v>
      </c>
      <c r="J599" s="181">
        <f>IFERROR(_xll.qlIndexFixing(Index1M,$H599,TRUE,_xll.ohTrigger(RecalcTrigger,Trigger1M)),NA())</f>
        <v>1.6071280253792883E-2</v>
      </c>
      <c r="K599" s="44">
        <f>IFERROR(_xll.qlIndexFixing(Index3M,H599,TRUE,_xll.ohTrigger(RecalcTrigger,Trigger3M)),NA())</f>
        <v>1.722278280717239E-2</v>
      </c>
      <c r="L599" s="44">
        <f>IFERROR(_xll.qlIndexFixing(Index6M,$H599,TRUE,_xll.ohTrigger(RecalcTrigger,Trigger6M)),NA())</f>
        <v>1.8804281106024539E-2</v>
      </c>
      <c r="M599" s="182">
        <f>IFERROR(_xll.qlIndexFixing(Index1Y,$H599,TRUE,_xll.ohTrigger(RecalcTrigger,Trigger1Y)),NA())</f>
        <v>2.0662099429220947E-2</v>
      </c>
      <c r="N599" s="181">
        <f>IFERROR(_xll.qlIndexFixing(ONIndex1M,I599,TRUE,_xll.ohTrigger(RecalcTrigger,Trigger1M)),NA())</f>
        <v>1.5973869524604112E-2</v>
      </c>
      <c r="O599" s="44">
        <f>IFERROR(_xll.qlIndexFixing(ONIndex3M,I599,TRUE,_xll.ohTrigger(RecalcTrigger,Trigger3M)),NA())</f>
        <v>1.6900914138554768E-2</v>
      </c>
      <c r="P599" s="44">
        <f>IFERROR(_xll.qlIndexFixing(ONIndex6M,I599,TRUE,_xll.ohTrigger(RecalcTrigger,Trigger6M)),NA())</f>
        <v>1.8152733232352336E-2</v>
      </c>
      <c r="Q599" s="182">
        <f>IFERROR(_xll.qlIndexFixing(ONIndex1Y,I599,TRUE,_xll.ohTrigger(RecalcTrigger,Trigger1Y)),NA())</f>
        <v>1.9415495648161585E-2</v>
      </c>
    </row>
    <row r="600" spans="2:17" x14ac:dyDescent="0.2">
      <c r="B600" s="39" t="s">
        <v>42</v>
      </c>
      <c r="D600" s="42">
        <f>_xll.qlCalendarAdvance(Calendar,$D599,B600,"f",FALSE)</f>
        <v>43580</v>
      </c>
      <c r="E600" s="176">
        <f>_xll.qlInterestRateIndexValueDate(IndexON,D600)</f>
        <v>43580</v>
      </c>
      <c r="F600" s="192">
        <f>IFERROR(_xll.qlIndexFixing(IndexON,D600,TRUE,_xll.ohTrigger(RecalcTrigger,TriggerON)),NA())</f>
        <v>1.450338264343598E-2</v>
      </c>
      <c r="H600" s="42">
        <f>_xll.qlCalendarAdvance(Calendar,$H599,B600,"f",FALSE)</f>
        <v>43580</v>
      </c>
      <c r="I600" s="176">
        <f>_xll.qlInterestRateIndexValueDate(Index1M,$H600)</f>
        <v>43580</v>
      </c>
      <c r="J600" s="181">
        <f>IFERROR(_xll.qlIndexFixing(Index1M,$H600,TRUE,_xll.ohTrigger(RecalcTrigger,Trigger1M)),NA())</f>
        <v>1.6120095361999143E-2</v>
      </c>
      <c r="K600" s="44">
        <f>IFERROR(_xll.qlIndexFixing(Index3M,H600,TRUE,_xll.ohTrigger(RecalcTrigger,Trigger3M)),NA())</f>
        <v>1.7267980455903758E-2</v>
      </c>
      <c r="L600" s="44">
        <f>IFERROR(_xll.qlIndexFixing(Index6M,$H600,TRUE,_xll.ohTrigger(RecalcTrigger,Trigger6M)),NA())</f>
        <v>1.8846792469286923E-2</v>
      </c>
      <c r="M600" s="182">
        <f>IFERROR(_xll.qlIndexFixing(Index1Y,$H600,TRUE,_xll.ohTrigger(RecalcTrigger,Trigger1Y)),NA())</f>
        <v>2.0700033827247305E-2</v>
      </c>
      <c r="N600" s="181">
        <f>IFERROR(_xll.qlIndexFixing(ONIndex1M,I600,TRUE,_xll.ohTrigger(RecalcTrigger,Trigger1M)),NA())</f>
        <v>1.6005275257976459E-2</v>
      </c>
      <c r="O600" s="44">
        <f>IFERROR(_xll.qlIndexFixing(ONIndex3M,I600,TRUE,_xll.ohTrigger(RecalcTrigger,Trigger3M)),NA())</f>
        <v>1.6934671017352354E-2</v>
      </c>
      <c r="P600" s="44">
        <f>IFERROR(_xll.qlIndexFixing(ONIndex6M,I600,TRUE,_xll.ohTrigger(RecalcTrigger,Trigger6M)),NA())</f>
        <v>1.8185827545096345E-2</v>
      </c>
      <c r="Q600" s="182">
        <f>IFERROR(_xll.qlIndexFixing(ONIndex1Y,I600,TRUE,_xll.ohTrigger(RecalcTrigger,Trigger1Y)),NA())</f>
        <v>1.9446762370969317E-2</v>
      </c>
    </row>
    <row r="601" spans="2:17" x14ac:dyDescent="0.2">
      <c r="B601" s="39" t="s">
        <v>42</v>
      </c>
      <c r="D601" s="42">
        <f>_xll.qlCalendarAdvance(Calendar,$D600,B601,"f",FALSE)</f>
        <v>43587</v>
      </c>
      <c r="E601" s="176">
        <f>_xll.qlInterestRateIndexValueDate(IndexON,D601)</f>
        <v>43587</v>
      </c>
      <c r="F601" s="192">
        <f>IFERROR(_xll.qlIndexFixing(IndexON,D601,TRUE,_xll.ohTrigger(RecalcTrigger,TriggerON)),NA())</f>
        <v>1.4551644706781719E-2</v>
      </c>
      <c r="H601" s="42">
        <f>_xll.qlCalendarAdvance(Calendar,$H600,B601,"f",FALSE)</f>
        <v>43587</v>
      </c>
      <c r="I601" s="176">
        <f>_xll.qlInterestRateIndexValueDate(Index1M,$H601)</f>
        <v>43587</v>
      </c>
      <c r="J601" s="181">
        <f>IFERROR(_xll.qlIndexFixing(Index1M,$H601,TRUE,_xll.ohTrigger(RecalcTrigger,Trigger1M)),NA())</f>
        <v>1.6161451285373468E-2</v>
      </c>
      <c r="K601" s="44">
        <f>IFERROR(_xll.qlIndexFixing(Index3M,H601,TRUE,_xll.ohTrigger(RecalcTrigger,Trigger3M)),NA())</f>
        <v>1.7315922821216488E-2</v>
      </c>
      <c r="L601" s="44">
        <f>IFERROR(_xll.qlIndexFixing(Index6M,$H601,TRUE,_xll.ohTrigger(RecalcTrigger,Trigger6M)),NA())</f>
        <v>1.8898752190049321E-2</v>
      </c>
      <c r="M601" s="182">
        <f>IFERROR(_xll.qlIndexFixing(Index1Y,$H601,TRUE,_xll.ohTrigger(RecalcTrigger,Trigger1Y)),NA())</f>
        <v>2.0740710754701758E-2</v>
      </c>
      <c r="N601" s="181">
        <f>IFERROR(_xll.qlIndexFixing(ONIndex1M,I601,TRUE,_xll.ohTrigger(RecalcTrigger,Trigger1M)),NA())</f>
        <v>1.6050893415285872E-2</v>
      </c>
      <c r="O601" s="44">
        <f>IFERROR(_xll.qlIndexFixing(ONIndex3M,I601,TRUE,_xll.ohTrigger(RecalcTrigger,Trigger3M)),NA())</f>
        <v>1.6983498157493448E-2</v>
      </c>
      <c r="P601" s="44">
        <f>IFERROR(_xll.qlIndexFixing(ONIndex6M,I601,TRUE,_xll.ohTrigger(RecalcTrigger,Trigger6M)),NA())</f>
        <v>1.8234219295053533E-2</v>
      </c>
      <c r="Q601" s="182">
        <f>IFERROR(_xll.qlIndexFixing(ONIndex1Y,I601,TRUE,_xll.ohTrigger(RecalcTrigger,Trigger1Y)),NA())</f>
        <v>1.9493052197953054E-2</v>
      </c>
    </row>
    <row r="602" spans="2:17" x14ac:dyDescent="0.2">
      <c r="B602" s="39" t="s">
        <v>42</v>
      </c>
      <c r="D602" s="42">
        <f>_xll.qlCalendarAdvance(Calendar,$D601,B602,"f",FALSE)</f>
        <v>43594</v>
      </c>
      <c r="E602" s="176">
        <f>_xll.qlInterestRateIndexValueDate(IndexON,D602)</f>
        <v>43594</v>
      </c>
      <c r="F602" s="192">
        <f>IFERROR(_xll.qlIndexFixing(IndexON,D602,TRUE,_xll.ohTrigger(RecalcTrigger,TriggerON)),NA())</f>
        <v>1.4599490753732791E-2</v>
      </c>
      <c r="H602" s="42">
        <f>_xll.qlCalendarAdvance(Calendar,$H601,B602,"f",FALSE)</f>
        <v>43594</v>
      </c>
      <c r="I602" s="176">
        <f>_xll.qlInterestRateIndexValueDate(Index1M,$H602)</f>
        <v>43594</v>
      </c>
      <c r="J602" s="181">
        <f>IFERROR(_xll.qlIndexFixing(Index1M,$H602,TRUE,_xll.ohTrigger(RecalcTrigger,Trigger1M)),NA())</f>
        <v>1.6206016358979031E-2</v>
      </c>
      <c r="K602" s="44">
        <f>IFERROR(_xll.qlIndexFixing(Index3M,H602,TRUE,_xll.ohTrigger(RecalcTrigger,Trigger3M)),NA())</f>
        <v>1.735965936720596E-2</v>
      </c>
      <c r="L602" s="44">
        <f>IFERROR(_xll.qlIndexFixing(Index6M,$H602,TRUE,_xll.ohTrigger(RecalcTrigger,Trigger6M)),NA())</f>
        <v>1.894022417578186E-2</v>
      </c>
      <c r="M602" s="182">
        <f>IFERROR(_xll.qlIndexFixing(Index1Y,$H602,TRUE,_xll.ohTrigger(RecalcTrigger,Trigger1Y)),NA())</f>
        <v>2.0774940185795936E-2</v>
      </c>
      <c r="N602" s="181">
        <f>IFERROR(_xll.qlIndexFixing(ONIndex1M,I602,TRUE,_xll.ohTrigger(RecalcTrigger,Trigger1M)),NA())</f>
        <v>1.6096164916256095E-2</v>
      </c>
      <c r="O602" s="44">
        <f>IFERROR(_xll.qlIndexFixing(ONIndex3M,I602,TRUE,_xll.ohTrigger(RecalcTrigger,Trigger3M)),NA())</f>
        <v>1.7031621454450807E-2</v>
      </c>
      <c r="P602" s="44">
        <f>IFERROR(_xll.qlIndexFixing(ONIndex6M,I602,TRUE,_xll.ohTrigger(RecalcTrigger,Trigger6M)),NA())</f>
        <v>1.8282082941771804E-2</v>
      </c>
      <c r="Q602" s="182">
        <f>IFERROR(_xll.qlIndexFixing(ONIndex1Y,I602,TRUE,_xll.ohTrigger(RecalcTrigger,Trigger1Y)),NA())</f>
        <v>1.9538918770379832E-2</v>
      </c>
    </row>
    <row r="603" spans="2:17" x14ac:dyDescent="0.2">
      <c r="B603" s="39" t="s">
        <v>42</v>
      </c>
      <c r="D603" s="42">
        <f>_xll.qlCalendarAdvance(Calendar,$D602,B603,"f",FALSE)</f>
        <v>43601</v>
      </c>
      <c r="E603" s="176">
        <f>_xll.qlInterestRateIndexValueDate(IndexON,D603)</f>
        <v>43601</v>
      </c>
      <c r="F603" s="192">
        <f>IFERROR(_xll.qlIndexFixing(IndexON,D603,TRUE,_xll.ohTrigger(RecalcTrigger,TriggerON)),NA())</f>
        <v>1.4646920784127104E-2</v>
      </c>
      <c r="H603" s="42">
        <f>_xll.qlCalendarAdvance(Calendar,$H602,B603,"f",FALSE)</f>
        <v>43601</v>
      </c>
      <c r="I603" s="176">
        <f>_xll.qlInterestRateIndexValueDate(Index1M,$H603)</f>
        <v>43601</v>
      </c>
      <c r="J603" s="181">
        <f>IFERROR(_xll.qlIndexFixing(Index1M,$H603,TRUE,_xll.ohTrigger(RecalcTrigger,Trigger1M)),NA())</f>
        <v>1.6250234465696317E-2</v>
      </c>
      <c r="K603" s="44">
        <f>IFERROR(_xll.qlIndexFixing(Index3M,H603,TRUE,_xll.ohTrigger(RecalcTrigger,Trigger3M)),NA())</f>
        <v>1.7402689489172167E-2</v>
      </c>
      <c r="L603" s="44">
        <f>IFERROR(_xll.qlIndexFixing(Index6M,$H603,TRUE,_xll.ohTrigger(RecalcTrigger,Trigger6M)),NA())</f>
        <v>1.8981240910701035E-2</v>
      </c>
      <c r="M603" s="182">
        <f>IFERROR(_xll.qlIndexFixing(Index1Y,$H603,TRUE,_xll.ohTrigger(RecalcTrigger,Trigger1Y)),NA())</f>
        <v>2.0811919319302333E-2</v>
      </c>
      <c r="N603" s="181">
        <f>IFERROR(_xll.qlIndexFixing(ONIndex1M,I603,TRUE,_xll.ohTrigger(RecalcTrigger,Trigger1M)),NA())</f>
        <v>1.6141089760562943E-2</v>
      </c>
      <c r="O603" s="44">
        <f>IFERROR(_xll.qlIndexFixing(ONIndex3M,I603,TRUE,_xll.ohTrigger(RecalcTrigger,Trigger3M)),NA())</f>
        <v>1.7079040908062337E-2</v>
      </c>
      <c r="P603" s="44">
        <f>IFERROR(_xll.qlIndexFixing(ONIndex6M,I603,TRUE,_xll.ohTrigger(RecalcTrigger,Trigger6M)),NA())</f>
        <v>1.8329418485089066E-2</v>
      </c>
      <c r="Q603" s="182">
        <f>IFERROR(_xll.qlIndexFixing(ONIndex1Y,I603,TRUE,_xll.ohTrigger(RecalcTrigger,Trigger1Y)),NA())</f>
        <v>1.9584362087925467E-2</v>
      </c>
    </row>
    <row r="604" spans="2:17" x14ac:dyDescent="0.2">
      <c r="B604" s="39" t="s">
        <v>42</v>
      </c>
      <c r="D604" s="42">
        <f>_xll.qlCalendarAdvance(Calendar,$D603,B604,"f",FALSE)</f>
        <v>43608</v>
      </c>
      <c r="E604" s="176">
        <f>_xll.qlInterestRateIndexValueDate(IndexON,D604)</f>
        <v>43608</v>
      </c>
      <c r="F604" s="192">
        <f>IFERROR(_xll.qlIndexFixing(IndexON,D604,TRUE,_xll.ohTrigger(RecalcTrigger,TriggerON)),NA())</f>
        <v>1.4693934797883612E-2</v>
      </c>
      <c r="H604" s="42">
        <f>_xll.qlCalendarAdvance(Calendar,$H603,B604,"f",FALSE)</f>
        <v>43608</v>
      </c>
      <c r="I604" s="176">
        <f>_xll.qlInterestRateIndexValueDate(Index1M,$H604)</f>
        <v>43608</v>
      </c>
      <c r="J604" s="181">
        <f>IFERROR(_xll.qlIndexFixing(Index1M,$H604,TRUE,_xll.ohTrigger(RecalcTrigger,Trigger1M)),NA())</f>
        <v>1.6294105601500873E-2</v>
      </c>
      <c r="K604" s="44">
        <f>IFERROR(_xll.qlIndexFixing(Index3M,H604,TRUE,_xll.ohTrigger(RecalcTrigger,Trigger3M)),NA())</f>
        <v>1.7445013164221295E-2</v>
      </c>
      <c r="L604" s="44">
        <f>IFERROR(_xll.qlIndexFixing(Index6M,$H604,TRUE,_xll.ohTrigger(RecalcTrigger,Trigger6M)),NA())</f>
        <v>1.9021815212142388E-2</v>
      </c>
      <c r="M604" s="182">
        <f>IFERROR(_xll.qlIndexFixing(Index1Y,$H604,TRUE,_xll.ohTrigger(RecalcTrigger,Trigger1Y)),NA())</f>
        <v>2.0851600530077962E-2</v>
      </c>
      <c r="N604" s="181">
        <f>IFERROR(_xll.qlIndexFixing(ONIndex1M,I604,TRUE,_xll.ohTrigger(RecalcTrigger,Trigger1M)),NA())</f>
        <v>1.6185667948125371E-2</v>
      </c>
      <c r="O604" s="44">
        <f>IFERROR(_xll.qlIndexFixing(ONIndex3M,I604,TRUE,_xll.ohTrigger(RecalcTrigger,Trigger3M)),NA())</f>
        <v>1.7125756518003854E-2</v>
      </c>
      <c r="P604" s="44">
        <f>IFERROR(_xll.qlIndexFixing(ONIndex6M,I604,TRUE,_xll.ohTrigger(RecalcTrigger,Trigger6M)),NA())</f>
        <v>1.837622592476218E-2</v>
      </c>
      <c r="Q604" s="182">
        <f>IFERROR(_xll.qlIndexFixing(ONIndex1Y,I604,TRUE,_xll.ohTrigger(RecalcTrigger,Trigger1Y)),NA())</f>
        <v>1.9629382150589958E-2</v>
      </c>
    </row>
    <row r="605" spans="2:17" x14ac:dyDescent="0.2">
      <c r="B605" s="39" t="s">
        <v>42</v>
      </c>
      <c r="D605" s="42">
        <f>_xll.qlCalendarAdvance(Calendar,$D604,B605,"f",FALSE)</f>
        <v>43615</v>
      </c>
      <c r="E605" s="176">
        <f>_xll.qlInterestRateIndexValueDate(IndexON,D605)</f>
        <v>43615</v>
      </c>
      <c r="F605" s="192">
        <f>IFERROR(_xll.qlIndexFixing(IndexON,D605,TRUE,_xll.ohTrigger(RecalcTrigger,TriggerON)),NA())</f>
        <v>1.4740532794759176E-2</v>
      </c>
      <c r="H605" s="42">
        <f>_xll.qlCalendarAdvance(Calendar,$H604,B605,"f",FALSE)</f>
        <v>43615</v>
      </c>
      <c r="I605" s="176">
        <f>_xll.qlInterestRateIndexValueDate(Index1M,$H605)</f>
        <v>43615</v>
      </c>
      <c r="J605" s="181">
        <f>IFERROR(_xll.qlIndexFixing(Index1M,$H605,TRUE,_xll.ohTrigger(RecalcTrigger,Trigger1M)),NA())</f>
        <v>1.6327291274429136E-2</v>
      </c>
      <c r="K605" s="44">
        <f>IFERROR(_xll.qlIndexFixing(Index3M,H605,TRUE,_xll.ohTrigger(RecalcTrigger,Trigger3M)),NA())</f>
        <v>1.7486630369831294E-2</v>
      </c>
      <c r="L605" s="44">
        <f>IFERROR(_xll.qlIndexFixing(Index6M,$H605,TRUE,_xll.ohTrigger(RecalcTrigger,Trigger6M)),NA())</f>
        <v>1.9052326255510149E-2</v>
      </c>
      <c r="M605" s="182">
        <f>IFERROR(_xll.qlIndexFixing(Index1Y,$H605,TRUE,_xll.ohTrigger(RecalcTrigger,Trigger1Y)),NA())</f>
        <v>2.0875949281700112E-2</v>
      </c>
      <c r="N605" s="181">
        <f>IFERROR(_xll.qlIndexFixing(ONIndex1M,I605,TRUE,_xll.ohTrigger(RecalcTrigger,Trigger1M)),NA())</f>
        <v>1.6229899478862331E-2</v>
      </c>
      <c r="O605" s="44">
        <f>IFERROR(_xll.qlIndexFixing(ONIndex3M,I605,TRUE,_xll.ohTrigger(RecalcTrigger,Trigger3M)),NA())</f>
        <v>1.7171768284113265E-2</v>
      </c>
      <c r="P605" s="44">
        <f>IFERROR(_xll.qlIndexFixing(ONIndex6M,I605,TRUE,_xll.ohTrigger(RecalcTrigger,Trigger6M)),NA())</f>
        <v>1.8422505260548006E-2</v>
      </c>
      <c r="Q605" s="182">
        <f>IFERROR(_xll.qlIndexFixing(ONIndex1Y,I605,TRUE,_xll.ohTrigger(RecalcTrigger,Trigger1Y)),NA())</f>
        <v>1.9673978958130167E-2</v>
      </c>
    </row>
    <row r="606" spans="2:17" x14ac:dyDescent="0.2">
      <c r="B606" s="39" t="s">
        <v>42</v>
      </c>
      <c r="D606" s="42">
        <f>_xll.qlCalendarAdvance(Calendar,$D605,B606,"f",FALSE)</f>
        <v>43622</v>
      </c>
      <c r="E606" s="176">
        <f>_xll.qlInterestRateIndexValueDate(IndexON,D606)</f>
        <v>43622</v>
      </c>
      <c r="F606" s="192">
        <f>IFERROR(_xll.qlIndexFixing(IndexON,D606,TRUE,_xll.ohTrigger(RecalcTrigger,TriggerON)),NA())</f>
        <v>1.4786714774591703E-2</v>
      </c>
      <c r="H606" s="42">
        <f>_xll.qlCalendarAdvance(Calendar,$H605,B606,"f",FALSE)</f>
        <v>43622</v>
      </c>
      <c r="I606" s="176">
        <f>_xll.qlInterestRateIndexValueDate(Index1M,$H606)</f>
        <v>43622</v>
      </c>
      <c r="J606" s="181">
        <f>IFERROR(_xll.qlIndexFixing(Index1M,$H606,TRUE,_xll.ohTrigger(RecalcTrigger,Trigger1M)),NA())</f>
        <v>1.6380806944395546E-2</v>
      </c>
      <c r="K606" s="44">
        <f>IFERROR(_xll.qlIndexFixing(Index3M,H606,TRUE,_xll.ohTrigger(RecalcTrigger,Trigger3M)),NA())</f>
        <v>1.7527541083859788E-2</v>
      </c>
      <c r="L606" s="44">
        <f>IFERROR(_xll.qlIndexFixing(Index6M,$H606,TRUE,_xll.ohTrigger(RecalcTrigger,Trigger6M)),NA())</f>
        <v>1.9092119588396374E-2</v>
      </c>
      <c r="M606" s="182">
        <f>IFERROR(_xll.qlIndexFixing(Index1Y,$H606,TRUE,_xll.ohTrigger(RecalcTrigger,Trigger1Y)),NA())</f>
        <v>2.0921003591984622E-2</v>
      </c>
      <c r="N606" s="181">
        <f>IFERROR(_xll.qlIndexFixing(ONIndex1M,I606,TRUE,_xll.ohTrigger(RecalcTrigger,Trigger1M)),NA())</f>
        <v>1.6273784352611731E-2</v>
      </c>
      <c r="O606" s="44">
        <f>IFERROR(_xll.qlIndexFixing(ONIndex3M,I606,TRUE,_xll.ohTrigger(RecalcTrigger,Trigger3M)),NA())</f>
        <v>1.7217076205985338E-2</v>
      </c>
      <c r="P606" s="44">
        <f>IFERROR(_xll.qlIndexFixing(ONIndex6M,I606,TRUE,_xll.ohTrigger(RecalcTrigger,Trigger6M)),NA())</f>
        <v>1.8468256492284452E-2</v>
      </c>
      <c r="Q606" s="182">
        <f>IFERROR(_xll.qlIndexFixing(ONIndex1Y,I606,TRUE,_xll.ohTrigger(RecalcTrigger,Trigger1Y)),NA())</f>
        <v>1.9718152510384002E-2</v>
      </c>
    </row>
    <row r="607" spans="2:17" x14ac:dyDescent="0.2">
      <c r="B607" s="39" t="s">
        <v>42</v>
      </c>
      <c r="D607" s="42">
        <f>_xll.qlCalendarAdvance(Calendar,$D606,B607,"f",FALSE)</f>
        <v>43629</v>
      </c>
      <c r="E607" s="176">
        <f>_xll.qlInterestRateIndexValueDate(IndexON,D607)</f>
        <v>43629</v>
      </c>
      <c r="F607" s="192">
        <f>IFERROR(_xll.qlIndexFixing(IndexON,D607,TRUE,_xll.ohTrigger(RecalcTrigger,TriggerON)),NA())</f>
        <v>1.48324807372191E-2</v>
      </c>
      <c r="H607" s="42">
        <f>_xll.qlCalendarAdvance(Calendar,$H606,B607,"f",FALSE)</f>
        <v>43629</v>
      </c>
      <c r="I607" s="176">
        <f>_xll.qlInterestRateIndexValueDate(Index1M,$H607)</f>
        <v>43629</v>
      </c>
      <c r="J607" s="181">
        <f>IFERROR(_xll.qlIndexFixing(Index1M,$H607,TRUE,_xll.ohTrigger(RecalcTrigger,Trigger1M)),NA())</f>
        <v>1.642363714358365E-2</v>
      </c>
      <c r="K607" s="44">
        <f>IFERROR(_xll.qlIndexFixing(Index3M,H607,TRUE,_xll.ohTrigger(RecalcTrigger,Trigger3M)),NA())</f>
        <v>1.7567745284537042E-2</v>
      </c>
      <c r="L607" s="44">
        <f>IFERROR(_xll.qlIndexFixing(Index6M,$H607,TRUE,_xll.ohTrigger(RecalcTrigger,Trigger6M)),NA())</f>
        <v>1.9131505513332023E-2</v>
      </c>
      <c r="M607" s="182">
        <f>IFERROR(_xll.qlIndexFixing(Index1Y,$H607,TRUE,_xll.ohTrigger(RecalcTrigger,Trigger1Y)),NA())</f>
        <v>2.0956759271429117E-2</v>
      </c>
      <c r="N607" s="181">
        <f>IFERROR(_xll.qlIndexFixing(ONIndex1M,I607,TRUE,_xll.ohTrigger(RecalcTrigger,Trigger1M)),NA())</f>
        <v>1.6317322569292525E-2</v>
      </c>
      <c r="O607" s="44">
        <f>IFERROR(_xll.qlIndexFixing(ONIndex3M,I607,TRUE,_xll.ohTrigger(RecalcTrigger,Trigger3M)),NA())</f>
        <v>1.7261680283457981E-2</v>
      </c>
      <c r="P607" s="44">
        <f>IFERROR(_xll.qlIndexFixing(ONIndex6M,I607,TRUE,_xll.ohTrigger(RecalcTrigger,Trigger6M)),NA())</f>
        <v>1.8513479619809425E-2</v>
      </c>
      <c r="Q607" s="182">
        <f>IFERROR(_xll.qlIndexFixing(ONIndex1Y,I607,TRUE,_xll.ohTrigger(RecalcTrigger,Trigger1Y)),NA())</f>
        <v>1.9761902807189369E-2</v>
      </c>
    </row>
    <row r="608" spans="2:17" x14ac:dyDescent="0.2">
      <c r="B608" s="39" t="s">
        <v>42</v>
      </c>
      <c r="D608" s="42">
        <f>_xll.qlCalendarAdvance(Calendar,$D607,B608,"f",FALSE)</f>
        <v>43636</v>
      </c>
      <c r="E608" s="176">
        <f>_xll.qlInterestRateIndexValueDate(IndexON,D608)</f>
        <v>43636</v>
      </c>
      <c r="F608" s="192">
        <f>IFERROR(_xll.qlIndexFixing(IndexON,D608,TRUE,_xll.ohTrigger(RecalcTrigger,TriggerON)),NA())</f>
        <v>1.4877830682560322E-2</v>
      </c>
      <c r="H608" s="42">
        <f>_xll.qlCalendarAdvance(Calendar,$H607,B608,"f",FALSE)</f>
        <v>43636</v>
      </c>
      <c r="I608" s="176">
        <f>_xll.qlInterestRateIndexValueDate(Index1M,$H608)</f>
        <v>43636</v>
      </c>
      <c r="J608" s="181">
        <f>IFERROR(_xll.qlIndexFixing(Index1M,$H608,TRUE,_xll.ohTrigger(RecalcTrigger,Trigger1M)),NA())</f>
        <v>1.6466120356047401E-2</v>
      </c>
      <c r="K608" s="44">
        <f>IFERROR(_xll.qlIndexFixing(Index3M,H608,TRUE,_xll.ohTrigger(RecalcTrigger,Trigger3M)),NA())</f>
        <v>1.7607242950470361E-2</v>
      </c>
      <c r="L608" s="44">
        <f>IFERROR(_xll.qlIndexFixing(Index6M,$H608,TRUE,_xll.ohTrigger(RecalcTrigger,Trigger6M)),NA())</f>
        <v>1.9170497061551946E-2</v>
      </c>
      <c r="M608" s="182">
        <f>IFERROR(_xll.qlIndexFixing(Index1Y,$H608,TRUE,_xll.ohTrigger(RecalcTrigger,Trigger1Y)),NA())</f>
        <v>2.0992218062704682E-2</v>
      </c>
      <c r="N608" s="181">
        <f>IFERROR(_xll.qlIndexFixing(ONIndex1M,I608,TRUE,_xll.ohTrigger(RecalcTrigger,Trigger1M)),NA())</f>
        <v>1.6360514128661574E-2</v>
      </c>
      <c r="O608" s="44">
        <f>IFERROR(_xll.qlIndexFixing(ONIndex3M,I608,TRUE,_xll.ohTrigger(RecalcTrigger,Trigger3M)),NA())</f>
        <v>1.7305580516207009E-2</v>
      </c>
      <c r="P608" s="44">
        <f>IFERROR(_xll.qlIndexFixing(ONIndex6M,I608,TRUE,_xll.ohTrigger(RecalcTrigger,Trigger6M)),NA())</f>
        <v>1.8558174642879788E-2</v>
      </c>
      <c r="Q608" s="182">
        <f>IFERROR(_xll.qlIndexFixing(ONIndex1Y,I608,TRUE,_xll.ohTrigger(RecalcTrigger,Trigger1Y)),NA())</f>
        <v>1.9805229848465222E-2</v>
      </c>
    </row>
    <row r="609" spans="2:17" x14ac:dyDescent="0.2">
      <c r="B609" s="39" t="s">
        <v>42</v>
      </c>
      <c r="D609" s="42">
        <f>_xll.qlCalendarAdvance(Calendar,$D608,B609,"f",FALSE)</f>
        <v>43643</v>
      </c>
      <c r="E609" s="176">
        <f>_xll.qlInterestRateIndexValueDate(IndexON,D609)</f>
        <v>43643</v>
      </c>
      <c r="F609" s="192">
        <f>IFERROR(_xll.qlIndexFixing(IndexON,D609,TRUE,_xll.ohTrigger(RecalcTrigger,TriggerON)),NA())</f>
        <v>1.4922764610291184E-2</v>
      </c>
      <c r="H609" s="42">
        <f>_xll.qlCalendarAdvance(Calendar,$H608,B609,"f",FALSE)</f>
        <v>43643</v>
      </c>
      <c r="I609" s="176">
        <f>_xll.qlInterestRateIndexValueDate(Index1M,$H609)</f>
        <v>43643</v>
      </c>
      <c r="J609" s="181">
        <f>IFERROR(_xll.qlIndexFixing(Index1M,$H609,TRUE,_xll.ohTrigger(RecalcTrigger,Trigger1M)),NA())</f>
        <v>1.6508256577919371E-2</v>
      </c>
      <c r="K609" s="44">
        <f>IFERROR(_xll.qlIndexFixing(Index3M,H609,TRUE,_xll.ohTrigger(RecalcTrigger,Trigger3M)),NA())</f>
        <v>1.7646034060643207E-2</v>
      </c>
      <c r="L609" s="44">
        <f>IFERROR(_xll.qlIndexFixing(Index6M,$H609,TRUE,_xll.ohTrigger(RecalcTrigger,Trigger6M)),NA())</f>
        <v>1.9209107265539024E-2</v>
      </c>
      <c r="M609" s="182">
        <f>IFERROR(_xll.qlIndexFixing(Index1Y,$H609,TRUE,_xll.ohTrigger(RecalcTrigger,Trigger1Y)),NA())</f>
        <v>2.1027383557507183E-2</v>
      </c>
      <c r="N609" s="181">
        <f>IFERROR(_xll.qlIndexFixing(ONIndex1M,I609,TRUE,_xll.ohTrigger(RecalcTrigger,Trigger1M)),NA())</f>
        <v>1.6403359030637832E-2</v>
      </c>
      <c r="O609" s="44">
        <f>IFERROR(_xll.qlIndexFixing(ONIndex3M,I609,TRUE,_xll.ohTrigger(RecalcTrigger,Trigger3M)),NA())</f>
        <v>1.7348776904070329E-2</v>
      </c>
      <c r="P609" s="44">
        <f>IFERROR(_xll.qlIndexFixing(ONIndex6M,I609,TRUE,_xll.ohTrigger(RecalcTrigger,Trigger6M)),NA())</f>
        <v>1.8602341561333446E-2</v>
      </c>
      <c r="Q609" s="182">
        <f>IFERROR(_xll.qlIndexFixing(ONIndex1Y,I609,TRUE,_xll.ohTrigger(RecalcTrigger,Trigger1Y)),NA())</f>
        <v>1.984813363404947E-2</v>
      </c>
    </row>
    <row r="610" spans="2:17" x14ac:dyDescent="0.2">
      <c r="B610" s="39" t="s">
        <v>42</v>
      </c>
      <c r="D610" s="42">
        <f>_xll.qlCalendarAdvance(Calendar,$D609,B610,"f",FALSE)</f>
        <v>43650</v>
      </c>
      <c r="E610" s="176">
        <f>_xll.qlInterestRateIndexValueDate(IndexON,D610)</f>
        <v>43650</v>
      </c>
      <c r="F610" s="192">
        <f>IFERROR(_xll.qlIndexFixing(IndexON,D610,TRUE,_xll.ohTrigger(RecalcTrigger,TriggerON)),NA())</f>
        <v>1.4967282520492731E-2</v>
      </c>
      <c r="H610" s="42">
        <f>_xll.qlCalendarAdvance(Calendar,$H609,B610,"f",FALSE)</f>
        <v>43650</v>
      </c>
      <c r="I610" s="176">
        <f>_xll.qlInterestRateIndexValueDate(Index1M,$H610)</f>
        <v>43650</v>
      </c>
      <c r="J610" s="181">
        <f>IFERROR(_xll.qlIndexFixing(Index1M,$H610,TRUE,_xll.ohTrigger(RecalcTrigger,Trigger1M)),NA())</f>
        <v>1.6550045805349863E-2</v>
      </c>
      <c r="K610" s="44">
        <f>IFERROR(_xll.qlIndexFixing(Index3M,H610,TRUE,_xll.ohTrigger(RecalcTrigger,Trigger3M)),NA())</f>
        <v>1.768411996513158E-2</v>
      </c>
      <c r="L610" s="44">
        <f>IFERROR(_xll.qlIndexFixing(Index6M,$H610,TRUE,_xll.ohTrigger(RecalcTrigger,Trigger6M)),NA())</f>
        <v>1.9256687855745712E-2</v>
      </c>
      <c r="M610" s="182">
        <f>IFERROR(_xll.qlIndexFixing(Index1Y,$H610,TRUE,_xll.ohTrigger(RecalcTrigger,Trigger1Y)),NA())</f>
        <v>2.1062259348292083E-2</v>
      </c>
      <c r="N610" s="181">
        <f>IFERROR(_xll.qlIndexFixing(ONIndex1M,I610,TRUE,_xll.ohTrigger(RecalcTrigger,Trigger1M)),NA())</f>
        <v>1.6445857275221298E-2</v>
      </c>
      <c r="O610" s="44">
        <f>IFERROR(_xll.qlIndexFixing(ONIndex3M,I610,TRUE,_xll.ohTrigger(RecalcTrigger,Trigger3M)),NA())</f>
        <v>1.739126944664271E-2</v>
      </c>
      <c r="P610" s="44">
        <f>IFERROR(_xll.qlIndexFixing(ONIndex6M,I610,TRUE,_xll.ohTrigger(RecalcTrigger,Trigger6M)),NA())</f>
        <v>1.8645980374927262E-2</v>
      </c>
      <c r="Q610" s="182">
        <f>IFERROR(_xll.qlIndexFixing(ONIndex1Y,I610,TRUE,_xll.ohTrigger(RecalcTrigger,Trigger1Y)),NA())</f>
        <v>1.9890614163617926E-2</v>
      </c>
    </row>
    <row r="611" spans="2:17" x14ac:dyDescent="0.2">
      <c r="B611" s="39" t="s">
        <v>42</v>
      </c>
      <c r="D611" s="42">
        <f>_xll.qlCalendarAdvance(Calendar,$D610,B611,"f",FALSE)</f>
        <v>43657</v>
      </c>
      <c r="E611" s="176">
        <f>_xll.qlInterestRateIndexValueDate(IndexON,D611)</f>
        <v>43657</v>
      </c>
      <c r="F611" s="192">
        <f>IFERROR(_xll.qlIndexFixing(IndexON,D611,TRUE,_xll.ohTrigger(RecalcTrigger,TriggerON)),NA())</f>
        <v>1.5011384412840778E-2</v>
      </c>
      <c r="H611" s="42">
        <f>_xll.qlCalendarAdvance(Calendar,$H610,B611,"f",FALSE)</f>
        <v>43657</v>
      </c>
      <c r="I611" s="176">
        <f>_xll.qlInterestRateIndexValueDate(Index1M,$H611)</f>
        <v>43657</v>
      </c>
      <c r="J611" s="181">
        <f>IFERROR(_xll.qlIndexFixing(Index1M,$H611,TRUE,_xll.ohTrigger(RecalcTrigger,Trigger1M)),NA())</f>
        <v>1.6591488034537298E-2</v>
      </c>
      <c r="K611" s="44">
        <f>IFERROR(_xll.qlIndexFixing(Index3M,H611,TRUE,_xll.ohTrigger(RecalcTrigger,Trigger3M)),NA())</f>
        <v>1.7721525038388596E-2</v>
      </c>
      <c r="L611" s="44">
        <f>IFERROR(_xll.qlIndexFixing(Index6M,$H611,TRUE,_xll.ohTrigger(RecalcTrigger,Trigger6M)),NA())</f>
        <v>1.9294524118570119E-2</v>
      </c>
      <c r="M611" s="182">
        <f>IFERROR(_xll.qlIndexFixing(Index1Y,$H611,TRUE,_xll.ohTrigger(RecalcTrigger,Trigger1Y)),NA())</f>
        <v>2.1096849028265401E-2</v>
      </c>
      <c r="N611" s="181">
        <f>IFERROR(_xll.qlIndexFixing(ONIndex1M,I611,TRUE,_xll.ohTrigger(RecalcTrigger,Trigger1M)),NA())</f>
        <v>1.6488008862168835E-2</v>
      </c>
      <c r="O611" s="44">
        <f>IFERROR(_xll.qlIndexFixing(ONIndex3M,I611,TRUE,_xll.ohTrigger(RecalcTrigger,Trigger3M)),NA())</f>
        <v>1.7433058143843105E-2</v>
      </c>
      <c r="P611" s="44">
        <f>IFERROR(_xll.qlIndexFixing(ONIndex6M,I611,TRUE,_xll.ohTrigger(RecalcTrigger,Trigger6M)),NA())</f>
        <v>1.8689091083499143E-2</v>
      </c>
      <c r="Q611" s="182">
        <f>IFERROR(_xll.qlIndexFixing(ONIndex1Y,I611,TRUE,_xll.ohTrigger(RecalcTrigger,Trigger1Y)),NA())</f>
        <v>1.9932671437332683E-2</v>
      </c>
    </row>
    <row r="612" spans="2:17" x14ac:dyDescent="0.2">
      <c r="B612" s="39" t="s">
        <v>42</v>
      </c>
      <c r="D612" s="42">
        <f>_xll.qlCalendarAdvance(Calendar,$D611,B612,"f",FALSE)</f>
        <v>43664</v>
      </c>
      <c r="E612" s="176">
        <f>_xll.qlInterestRateIndexValueDate(IndexON,D612)</f>
        <v>43664</v>
      </c>
      <c r="F612" s="192">
        <f>IFERROR(_xll.qlIndexFixing(IndexON,D612,TRUE,_xll.ohTrigger(RecalcTrigger,TriggerON)),NA())</f>
        <v>1.505507028725428E-2</v>
      </c>
      <c r="H612" s="42">
        <f>_xll.qlCalendarAdvance(Calendar,$H611,B612,"f",FALSE)</f>
        <v>43664</v>
      </c>
      <c r="I612" s="176">
        <f>_xll.qlInterestRateIndexValueDate(Index1M,$H612)</f>
        <v>43664</v>
      </c>
      <c r="J612" s="181">
        <f>IFERROR(_xll.qlIndexFixing(Index1M,$H612,TRUE,_xll.ohTrigger(RecalcTrigger,Trigger1M)),NA())</f>
        <v>1.6632583261697829E-2</v>
      </c>
      <c r="K612" s="44">
        <f>IFERROR(_xll.qlIndexFixing(Index3M,H612,TRUE,_xll.ohTrigger(RecalcTrigger,Trigger3M)),NA())</f>
        <v>1.7758292760847109E-2</v>
      </c>
      <c r="L612" s="44">
        <f>IFERROR(_xll.qlIndexFixing(Index6M,$H612,TRUE,_xll.ohTrigger(RecalcTrigger,Trigger6M)),NA())</f>
        <v>1.9332020533097176E-2</v>
      </c>
      <c r="M612" s="182">
        <f>IFERROR(_xll.qlIndexFixing(Index1Y,$H612,TRUE,_xll.ohTrigger(RecalcTrigger,Trigger1Y)),NA())</f>
        <v>2.1131156191371823E-2</v>
      </c>
      <c r="N612" s="181">
        <f>IFERROR(_xll.qlIndexFixing(ONIndex1M,I612,TRUE,_xll.ohTrigger(RecalcTrigger,Trigger1M)),NA())</f>
        <v>1.6529813791399395E-2</v>
      </c>
      <c r="O612" s="44">
        <f>IFERROR(_xll.qlIndexFixing(ONIndex3M,I612,TRUE,_xll.ohTrigger(RecalcTrigger,Trigger3M)),NA())</f>
        <v>1.747414299534733E-2</v>
      </c>
      <c r="P612" s="44">
        <f>IFERROR(_xll.qlIndexFixing(ONIndex6M,I612,TRUE,_xll.ohTrigger(RecalcTrigger,Trigger6M)),NA())</f>
        <v>1.8731673686886996E-2</v>
      </c>
      <c r="Q612" s="182">
        <f>IFERROR(_xll.qlIndexFixing(ONIndex1Y,I612,TRUE,_xll.ohTrigger(RecalcTrigger,Trigger1Y)),NA())</f>
        <v>1.997430545478851E-2</v>
      </c>
    </row>
    <row r="613" spans="2:17" x14ac:dyDescent="0.2">
      <c r="B613" s="39" t="s">
        <v>42</v>
      </c>
      <c r="D613" s="42">
        <f>_xll.qlCalendarAdvance(Calendar,$D612,B613,"f",FALSE)</f>
        <v>43671</v>
      </c>
      <c r="E613" s="176">
        <f>_xll.qlInterestRateIndexValueDate(IndexON,D613)</f>
        <v>43671</v>
      </c>
      <c r="F613" s="192">
        <f>IFERROR(_xll.qlIndexFixing(IndexON,D613,TRUE,_xll.ohTrigger(RecalcTrigger,TriggerON)),NA())</f>
        <v>1.5098340143571143E-2</v>
      </c>
      <c r="H613" s="42">
        <f>_xll.qlCalendarAdvance(Calendar,$H612,B613,"f",FALSE)</f>
        <v>43671</v>
      </c>
      <c r="I613" s="176">
        <f>_xll.qlInterestRateIndexValueDate(Index1M,$H613)</f>
        <v>43671</v>
      </c>
      <c r="J613" s="181">
        <f>IFERROR(_xll.qlIndexFixing(Index1M,$H613,TRUE,_xll.ohTrigger(RecalcTrigger,Trigger1M)),NA())</f>
        <v>1.6676590377691394E-2</v>
      </c>
      <c r="K613" s="44">
        <f>IFERROR(_xll.qlIndexFixing(Index3M,H613,TRUE,_xll.ohTrigger(RecalcTrigger,Trigger3M)),NA())</f>
        <v>1.779446719315118E-2</v>
      </c>
      <c r="L613" s="44">
        <f>IFERROR(_xll.qlIndexFixing(Index6M,$H613,TRUE,_xll.ohTrigger(RecalcTrigger,Trigger6M)),NA())</f>
        <v>1.9369189927905189E-2</v>
      </c>
      <c r="M613" s="182">
        <f>IFERROR(_xll.qlIndexFixing(Index1Y,$H613,TRUE,_xll.ohTrigger(RecalcTrigger,Trigger1Y)),NA())</f>
        <v>2.1165184432285447E-2</v>
      </c>
      <c r="N613" s="181">
        <f>IFERROR(_xll.qlIndexFixing(ONIndex1M,I613,TRUE,_xll.ohTrigger(RecalcTrigger,Trigger1M)),NA())</f>
        <v>1.6571272062750886E-2</v>
      </c>
      <c r="O613" s="44">
        <f>IFERROR(_xll.qlIndexFixing(ONIndex3M,I613,TRUE,_xll.ohTrigger(RecalcTrigger,Trigger3M)),NA())</f>
        <v>1.7514524000912246E-2</v>
      </c>
      <c r="P613" s="44">
        <f>IFERROR(_xll.qlIndexFixing(ONIndex6M,I613,TRUE,_xll.ohTrigger(RecalcTrigger,Trigger6M)),NA())</f>
        <v>1.8773728184847682E-2</v>
      </c>
      <c r="Q613" s="182">
        <f>IFERROR(_xll.qlIndexFixing(ONIndex1Y,I613,TRUE,_xll.ohTrigger(RecalcTrigger,Trigger1Y)),NA())</f>
        <v>2.0015516215904361E-2</v>
      </c>
    </row>
    <row r="614" spans="2:17" x14ac:dyDescent="0.2">
      <c r="B614" s="39" t="s">
        <v>42</v>
      </c>
      <c r="D614" s="42">
        <f>_xll.qlCalendarAdvance(Calendar,$D613,B614,"f",FALSE)</f>
        <v>43678</v>
      </c>
      <c r="E614" s="176">
        <f>_xll.qlInterestRateIndexValueDate(IndexON,D614)</f>
        <v>43678</v>
      </c>
      <c r="F614" s="192">
        <f>IFERROR(_xll.qlIndexFixing(IndexON,D614,TRUE,_xll.ohTrigger(RecalcTrigger,TriggerON)),NA())</f>
        <v>1.5141193981629275E-2</v>
      </c>
      <c r="H614" s="42">
        <f>_xll.qlCalendarAdvance(Calendar,$H613,B614,"f",FALSE)</f>
        <v>43678</v>
      </c>
      <c r="I614" s="176">
        <f>_xll.qlInterestRateIndexValueDate(Index1M,$H614)</f>
        <v>43678</v>
      </c>
      <c r="J614" s="181">
        <f>IFERROR(_xll.qlIndexFixing(Index1M,$H614,TRUE,_xll.ohTrigger(RecalcTrigger,Trigger1M)),NA())</f>
        <v>1.6713732694997804E-2</v>
      </c>
      <c r="K614" s="44">
        <f>IFERROR(_xll.qlIndexFixing(Index3M,H614,TRUE,_xll.ohTrigger(RecalcTrigger,Trigger3M)),NA())</f>
        <v>1.7830092397823905E-2</v>
      </c>
      <c r="L614" s="44">
        <f>IFERROR(_xll.qlIndexFixing(Index6M,$H614,TRUE,_xll.ohTrigger(RecalcTrigger,Trigger6M)),NA())</f>
        <v>1.9406045132703203E-2</v>
      </c>
      <c r="M614" s="182">
        <f>IFERROR(_xll.qlIndexFixing(Index1Y,$H614,TRUE,_xll.ohTrigger(RecalcTrigger,Trigger1Y)),NA())</f>
        <v>2.1198937346399667E-2</v>
      </c>
      <c r="N614" s="181">
        <f>IFERROR(_xll.qlIndexFixing(ONIndex1M,I614,TRUE,_xll.ohTrigger(RecalcTrigger,Trigger1M)),NA())</f>
        <v>1.6612383676142262E-2</v>
      </c>
      <c r="O614" s="44">
        <f>IFERROR(_xll.qlIndexFixing(ONIndex3M,I614,TRUE,_xll.ohTrigger(RecalcTrigger,Trigger3M)),NA())</f>
        <v>1.755420116037576E-2</v>
      </c>
      <c r="P614" s="44">
        <f>IFERROR(_xll.qlIndexFixing(ONIndex6M,I614,TRUE,_xll.ohTrigger(RecalcTrigger,Trigger6M)),NA())</f>
        <v>1.8815254577300156E-2</v>
      </c>
      <c r="Q614" s="182">
        <f>IFERROR(_xll.qlIndexFixing(ONIndex1Y,I614,TRUE,_xll.ohTrigger(RecalcTrigger,Trigger1Y)),NA())</f>
        <v>2.0056303720599189E-2</v>
      </c>
    </row>
    <row r="615" spans="2:17" x14ac:dyDescent="0.2">
      <c r="B615" s="39" t="s">
        <v>42</v>
      </c>
      <c r="D615" s="42">
        <f>_xll.qlCalendarAdvance(Calendar,$D614,B615,"f",FALSE)</f>
        <v>43685</v>
      </c>
      <c r="E615" s="176">
        <f>_xll.qlInterestRateIndexValueDate(IndexON,D615)</f>
        <v>43685</v>
      </c>
      <c r="F615" s="192">
        <f>IFERROR(_xll.qlIndexFixing(IndexON,D615,TRUE,_xll.ohTrigger(RecalcTrigger,TriggerON)),NA())</f>
        <v>1.5183631801266584E-2</v>
      </c>
      <c r="H615" s="42">
        <f>_xll.qlCalendarAdvance(Calendar,$H614,B615,"f",FALSE)</f>
        <v>43685</v>
      </c>
      <c r="I615" s="176">
        <f>_xll.qlInterestRateIndexValueDate(Index1M,$H615)</f>
        <v>43685</v>
      </c>
      <c r="J615" s="181">
        <f>IFERROR(_xll.qlIndexFixing(Index1M,$H615,TRUE,_xll.ohTrigger(RecalcTrigger,Trigger1M)),NA())</f>
        <v>1.6753786893739242E-2</v>
      </c>
      <c r="K615" s="44">
        <f>IFERROR(_xll.qlIndexFixing(Index3M,H615,TRUE,_xll.ohTrigger(RecalcTrigger,Trigger3M)),NA())</f>
        <v>1.7865212439204872E-2</v>
      </c>
      <c r="L615" s="44">
        <f>IFERROR(_xll.qlIndexFixing(Index6M,$H615,TRUE,_xll.ohTrigger(RecalcTrigger,Trigger6M)),NA())</f>
        <v>1.9442598978309633E-2</v>
      </c>
      <c r="M615" s="182">
        <f>IFERROR(_xll.qlIndexFixing(Index1Y,$H615,TRUE,_xll.ohTrigger(RecalcTrigger,Trigger1Y)),NA())</f>
        <v>2.1232418529817686E-2</v>
      </c>
      <c r="N615" s="181">
        <f>IFERROR(_xll.qlIndexFixing(ONIndex1M,I615,TRUE,_xll.ohTrigger(RecalcTrigger,Trigger1M)),NA())</f>
        <v>1.6653148631492476E-2</v>
      </c>
      <c r="O615" s="44">
        <f>IFERROR(_xll.qlIndexFixing(ONIndex3M,I615,TRUE,_xll.ohTrigger(RecalcTrigger,Trigger3M)),NA())</f>
        <v>1.7593174473413686E-2</v>
      </c>
      <c r="P615" s="44">
        <f>IFERROR(_xll.qlIndexFixing(ONIndex6M,I615,TRUE,_xll.ohTrigger(RecalcTrigger,Trigger6M)),NA())</f>
        <v>1.8856252863920231E-2</v>
      </c>
      <c r="Q615" s="182">
        <f>IFERROR(_xll.qlIndexFixing(ONIndex1Y,I615,TRUE,_xll.ohTrigger(RecalcTrigger,Trigger1Y)),NA())</f>
        <v>2.0096667968710902E-2</v>
      </c>
    </row>
    <row r="616" spans="2:17" x14ac:dyDescent="0.2">
      <c r="B616" s="39" t="s">
        <v>42</v>
      </c>
      <c r="D616" s="42">
        <f>_xll.qlCalendarAdvance(Calendar,$D615,B616,"f",FALSE)</f>
        <v>43692</v>
      </c>
      <c r="E616" s="176">
        <f>_xll.qlInterestRateIndexValueDate(IndexON,D616)</f>
        <v>43692</v>
      </c>
      <c r="F616" s="192">
        <f>IFERROR(_xll.qlIndexFixing(IndexON,D616,TRUE,_xll.ohTrigger(RecalcTrigger,TriggerON)),NA())</f>
        <v>1.5225653602402023E-2</v>
      </c>
      <c r="H616" s="42">
        <f>_xll.qlCalendarAdvance(Calendar,$H615,B616,"f",FALSE)</f>
        <v>43692</v>
      </c>
      <c r="I616" s="176">
        <f>_xll.qlInterestRateIndexValueDate(Index1M,$H616)</f>
        <v>43692</v>
      </c>
      <c r="J616" s="181">
        <f>IFERROR(_xll.qlIndexFixing(Index1M,$H616,TRUE,_xll.ohTrigger(RecalcTrigger,Trigger1M)),NA())</f>
        <v>1.6793494075657764E-2</v>
      </c>
      <c r="K616" s="44">
        <f>IFERROR(_xll.qlIndexFixing(Index3M,H616,TRUE,_xll.ohTrigger(RecalcTrigger,Trigger3M)),NA())</f>
        <v>1.7899871383389394E-2</v>
      </c>
      <c r="L616" s="44">
        <f>IFERROR(_xll.qlIndexFixing(Index6M,$H616,TRUE,_xll.ohTrigger(RecalcTrigger,Trigger6M)),NA())</f>
        <v>1.9478864296632221E-2</v>
      </c>
      <c r="M616" s="182">
        <f>IFERROR(_xll.qlIndexFixing(Index1Y,$H616,TRUE,_xll.ohTrigger(RecalcTrigger,Trigger1Y)),NA())</f>
        <v>2.1265631579341512E-2</v>
      </c>
      <c r="N616" s="181">
        <f>IFERROR(_xll.qlIndexFixing(ONIndex1M,I616,TRUE,_xll.ohTrigger(RecalcTrigger,Trigger1M)),NA())</f>
        <v>1.6693566928639436E-2</v>
      </c>
      <c r="O616" s="44">
        <f>IFERROR(_xll.qlIndexFixing(ONIndex3M,I616,TRUE,_xll.ohTrigger(RecalcTrigger,Trigger3M)),NA())</f>
        <v>1.7631443939863933E-2</v>
      </c>
      <c r="P616" s="44">
        <f>IFERROR(_xll.qlIndexFixing(ONIndex6M,I616,TRUE,_xll.ohTrigger(RecalcTrigger,Trigger6M)),NA())</f>
        <v>1.8896723044626862E-2</v>
      </c>
      <c r="Q616" s="182">
        <f>IFERROR(_xll.qlIndexFixing(ONIndex1Y,I616,TRUE,_xll.ohTrigger(RecalcTrigger,Trigger1Y)),NA())</f>
        <v>2.0136608960077407E-2</v>
      </c>
    </row>
    <row r="617" spans="2:17" x14ac:dyDescent="0.2">
      <c r="B617" s="39" t="s">
        <v>42</v>
      </c>
      <c r="D617" s="42">
        <f>_xll.qlCalendarAdvance(Calendar,$D616,B617,"f",FALSE)</f>
        <v>43699</v>
      </c>
      <c r="E617" s="176">
        <f>_xll.qlInterestRateIndexValueDate(IndexON,D617)</f>
        <v>43699</v>
      </c>
      <c r="F617" s="192">
        <f>IFERROR(_xll.qlIndexFixing(IndexON,D617,TRUE,_xll.ohTrigger(RecalcTrigger,TriggerON)),NA())</f>
        <v>1.5267259384792453E-2</v>
      </c>
      <c r="H617" s="42">
        <f>_xll.qlCalendarAdvance(Calendar,$H616,B617,"f",FALSE)</f>
        <v>43699</v>
      </c>
      <c r="I617" s="176">
        <f>_xll.qlInterestRateIndexValueDate(Index1M,$H617)</f>
        <v>43699</v>
      </c>
      <c r="J617" s="181">
        <f>IFERROR(_xll.qlIndexFixing(Index1M,$H617,TRUE,_xll.ohTrigger(RecalcTrigger,Trigger1M)),NA())</f>
        <v>1.6832854237139212E-2</v>
      </c>
      <c r="K617" s="44">
        <f>IFERROR(_xll.qlIndexFixing(Index3M,H617,TRUE,_xll.ohTrigger(RecalcTrigger,Trigger3M)),NA())</f>
        <v>1.7934113298179139E-2</v>
      </c>
      <c r="L617" s="44">
        <f>IFERROR(_xll.qlIndexFixing(Index6M,$H617,TRUE,_xll.ohTrigger(RecalcTrigger,Trigger6M)),NA())</f>
        <v>1.9514853920648879E-2</v>
      </c>
      <c r="M617" s="182">
        <f>IFERROR(_xll.qlIndexFixing(Index1Y,$H617,TRUE,_xll.ohTrigger(RecalcTrigger,Trigger1Y)),NA())</f>
        <v>2.1298580092463805E-2</v>
      </c>
      <c r="N617" s="181">
        <f>IFERROR(_xll.qlIndexFixing(ONIndex1M,I617,TRUE,_xll.ohTrigger(RecalcTrigger,Trigger1M)),NA())</f>
        <v>1.6733638567502096E-2</v>
      </c>
      <c r="O617" s="44">
        <f>IFERROR(_xll.qlIndexFixing(ONIndex3M,I617,TRUE,_xll.ohTrigger(RecalcTrigger,Trigger3M)),NA())</f>
        <v>1.7669009559402316E-2</v>
      </c>
      <c r="P617" s="44">
        <f>IFERROR(_xll.qlIndexFixing(ONIndex6M,I617,TRUE,_xll.ohTrigger(RecalcTrigger,Trigger6M)),NA())</f>
        <v>1.8936665119257956E-2</v>
      </c>
      <c r="Q617" s="182">
        <f>IFERROR(_xll.qlIndexFixing(ONIndex1Y,I617,TRUE,_xll.ohTrigger(RecalcTrigger,Trigger1Y)),NA())</f>
        <v>2.0176126694617658E-2</v>
      </c>
    </row>
    <row r="618" spans="2:17" x14ac:dyDescent="0.2">
      <c r="B618" s="39" t="s">
        <v>42</v>
      </c>
      <c r="D618" s="42">
        <f>_xll.qlCalendarAdvance(Calendar,$D617,B618,"f",FALSE)</f>
        <v>43706</v>
      </c>
      <c r="E618" s="176">
        <f>_xll.qlInterestRateIndexValueDate(IndexON,D618)</f>
        <v>43706</v>
      </c>
      <c r="F618" s="192">
        <f>IFERROR(_xll.qlIndexFixing(IndexON,D618,TRUE,_xll.ohTrigger(RecalcTrigger,TriggerON)),NA())</f>
        <v>1.5308449148437875E-2</v>
      </c>
      <c r="H618" s="42">
        <f>_xll.qlCalendarAdvance(Calendar,$H617,B618,"f",FALSE)</f>
        <v>43706</v>
      </c>
      <c r="I618" s="176">
        <f>_xll.qlInterestRateIndexValueDate(Index1M,$H618)</f>
        <v>43706</v>
      </c>
      <c r="J618" s="181">
        <f>IFERROR(_xll.qlIndexFixing(Index1M,$H618,TRUE,_xll.ohTrigger(RecalcTrigger,Trigger1M)),NA())</f>
        <v>1.6871867374592224E-2</v>
      </c>
      <c r="K618" s="44">
        <f>IFERROR(_xll.qlIndexFixing(Index3M,H618,TRUE,_xll.ohTrigger(RecalcTrigger,Trigger3M)),NA())</f>
        <v>1.7967982253029313E-2</v>
      </c>
      <c r="L618" s="44">
        <f>IFERROR(_xll.qlIndexFixing(Index6M,$H618,TRUE,_xll.ohTrigger(RecalcTrigger,Trigger6M)),NA())</f>
        <v>1.9541589557607861E-2</v>
      </c>
      <c r="M618" s="182">
        <f>IFERROR(_xll.qlIndexFixing(Index1Y,$H618,TRUE,_xll.ohTrigger(RecalcTrigger,Trigger1Y)),NA())</f>
        <v>2.1322889717408477E-2</v>
      </c>
      <c r="N618" s="181">
        <f>IFERROR(_xll.qlIndexFixing(ONIndex1M,I618,TRUE,_xll.ohTrigger(RecalcTrigger,Trigger1M)),NA())</f>
        <v>1.6773363547918363E-2</v>
      </c>
      <c r="O618" s="44">
        <f>IFERROR(_xll.qlIndexFixing(ONIndex3M,I618,TRUE,_xll.ohTrigger(RecalcTrigger,Trigger3M)),NA())</f>
        <v>1.7705871331947787E-2</v>
      </c>
      <c r="P618" s="44">
        <f>IFERROR(_xll.qlIndexFixing(ONIndex6M,I618,TRUE,_xll.ohTrigger(RecalcTrigger,Trigger6M)),NA())</f>
        <v>1.8976079087651421E-2</v>
      </c>
      <c r="Q618" s="182">
        <f>IFERROR(_xll.qlIndexFixing(ONIndex1Y,I618,TRUE,_xll.ohTrigger(RecalcTrigger,Trigger1Y)),NA())</f>
        <v>2.0215221172088516E-2</v>
      </c>
    </row>
    <row r="619" spans="2:17" x14ac:dyDescent="0.2">
      <c r="B619" s="39" t="s">
        <v>42</v>
      </c>
      <c r="D619" s="42">
        <f>_xll.qlCalendarAdvance(Calendar,$D618,B619,"f",FALSE)</f>
        <v>43713</v>
      </c>
      <c r="E619" s="176">
        <f>_xll.qlInterestRateIndexValueDate(IndexON,D619)</f>
        <v>43713</v>
      </c>
      <c r="F619" s="192">
        <f>IFERROR(_xll.qlIndexFixing(IndexON,D619,TRUE,_xll.ohTrigger(RecalcTrigger,TriggerON)),NA())</f>
        <v>1.5349222893095149E-2</v>
      </c>
      <c r="H619" s="42">
        <f>_xll.qlCalendarAdvance(Calendar,$H618,B619,"f",FALSE)</f>
        <v>43713</v>
      </c>
      <c r="I619" s="176">
        <f>_xll.qlInterestRateIndexValueDate(Index1M,$H619)</f>
        <v>43713</v>
      </c>
      <c r="J619" s="181">
        <f>IFERROR(_xll.qlIndexFixing(Index1M,$H619,TRUE,_xll.ohTrigger(RecalcTrigger,Trigger1M)),NA())</f>
        <v>1.6910542101205225E-2</v>
      </c>
      <c r="K619" s="44">
        <f>IFERROR(_xll.qlIndexFixing(Index3M,H619,TRUE,_xll.ohTrigger(RecalcTrigger,Trigger3M)),NA())</f>
        <v>1.7998730122769164E-2</v>
      </c>
      <c r="L619" s="44">
        <f>IFERROR(_xll.qlIndexFixing(Index6M,$H619,TRUE,_xll.ohTrigger(RecalcTrigger,Trigger6M)),NA())</f>
        <v>1.9574116623447699E-2</v>
      </c>
      <c r="M619" s="182">
        <f>IFERROR(_xll.qlIndexFixing(Index1Y,$H619,TRUE,_xll.ohTrigger(RecalcTrigger,Trigger1Y)),NA())</f>
        <v>2.1363697902867382E-2</v>
      </c>
      <c r="N619" s="181">
        <f>IFERROR(_xll.qlIndexFixing(ONIndex1M,I619,TRUE,_xll.ohTrigger(RecalcTrigger,Trigger1M)),NA())</f>
        <v>1.6812741869726144E-2</v>
      </c>
      <c r="O619" s="44">
        <f>IFERROR(_xll.qlIndexFixing(ONIndex3M,I619,TRUE,_xll.ohTrigger(RecalcTrigger,Trigger3M)),NA())</f>
        <v>1.7742029257338254E-2</v>
      </c>
      <c r="P619" s="44">
        <f>IFERROR(_xll.qlIndexFixing(ONIndex6M,I619,TRUE,_xll.ohTrigger(RecalcTrigger,Trigger6M)),NA())</f>
        <v>1.9014964949483071E-2</v>
      </c>
      <c r="Q619" s="182">
        <f>IFERROR(_xll.qlIndexFixing(ONIndex1Y,I619,TRUE,_xll.ohTrigger(RecalcTrigger,Trigger1Y)),NA())</f>
        <v>2.0253892392327888E-2</v>
      </c>
    </row>
    <row r="620" spans="2:17" x14ac:dyDescent="0.2">
      <c r="B620" s="39" t="s">
        <v>42</v>
      </c>
      <c r="D620" s="42">
        <f>_xll.qlCalendarAdvance(Calendar,$D619,B620,"f",FALSE)</f>
        <v>43720</v>
      </c>
      <c r="E620" s="176">
        <f>_xll.qlInterestRateIndexValueDate(IndexON,D620)</f>
        <v>43720</v>
      </c>
      <c r="F620" s="192">
        <f>IFERROR(_xll.qlIndexFixing(IndexON,D620,TRUE,_xll.ohTrigger(RecalcTrigger,TriggerON)),NA())</f>
        <v>1.5389580618602183E-2</v>
      </c>
      <c r="H620" s="42">
        <f>_xll.qlCalendarAdvance(Calendar,$H619,B620,"f",FALSE)</f>
        <v>43720</v>
      </c>
      <c r="I620" s="176">
        <f>_xll.qlInterestRateIndexValueDate(Index1M,$H620)</f>
        <v>43720</v>
      </c>
      <c r="J620" s="181">
        <f>IFERROR(_xll.qlIndexFixing(Index1M,$H620,TRUE,_xll.ohTrigger(RecalcTrigger,Trigger1M)),NA())</f>
        <v>1.694892149739724E-2</v>
      </c>
      <c r="K620" s="44">
        <f>IFERROR(_xll.qlIndexFixing(Index3M,H620,TRUE,_xll.ohTrigger(RecalcTrigger,Trigger3M)),NA())</f>
        <v>1.8031995138764908E-2</v>
      </c>
      <c r="L620" s="44">
        <f>IFERROR(_xll.qlIndexFixing(Index6M,$H620,TRUE,_xll.ohTrigger(RecalcTrigger,Trigger6M)),NA())</f>
        <v>1.9609404638774263E-2</v>
      </c>
      <c r="M620" s="182">
        <f>IFERROR(_xll.qlIndexFixing(Index1Y,$H620,TRUE,_xll.ohTrigger(RecalcTrigger,Trigger1Y)),NA())</f>
        <v>2.1395874398498955E-2</v>
      </c>
      <c r="N620" s="181">
        <f>IFERROR(_xll.qlIndexFixing(ONIndex1M,I620,TRUE,_xll.ohTrigger(RecalcTrigger,Trigger1M)),NA())</f>
        <v>1.6851773533006487E-2</v>
      </c>
      <c r="O620" s="44">
        <f>IFERROR(_xll.qlIndexFixing(ONIndex3M,I620,TRUE,_xll.ohTrigger(RecalcTrigger,Trigger3M)),NA())</f>
        <v>1.7777483335087441E-2</v>
      </c>
      <c r="P620" s="44">
        <f>IFERROR(_xll.qlIndexFixing(ONIndex6M,I620,TRUE,_xll.ohTrigger(RecalcTrigger,Trigger6M)),NA())</f>
        <v>1.9053322704752906E-2</v>
      </c>
      <c r="Q620" s="182">
        <f>IFERROR(_xll.qlIndexFixing(ONIndex1Y,I620,TRUE,_xll.ohTrigger(RecalcTrigger,Trigger1Y)),NA())</f>
        <v>2.0292140355416821E-2</v>
      </c>
    </row>
    <row r="621" spans="2:17" x14ac:dyDescent="0.2">
      <c r="B621" s="39" t="s">
        <v>42</v>
      </c>
      <c r="D621" s="42">
        <f>_xll.qlCalendarAdvance(Calendar,$D620,B621,"f",FALSE)</f>
        <v>43727</v>
      </c>
      <c r="E621" s="176">
        <f>_xll.qlInterestRateIndexValueDate(IndexON,D621)</f>
        <v>43727</v>
      </c>
      <c r="F621" s="192">
        <f>IFERROR(_xll.qlIndexFixing(IndexON,D621,TRUE,_xll.ohTrigger(RecalcTrigger,TriggerON)),NA())</f>
        <v>1.5429522324877931E-2</v>
      </c>
      <c r="H621" s="42">
        <f>_xll.qlCalendarAdvance(Calendar,$H620,B621,"f",FALSE)</f>
        <v>43727</v>
      </c>
      <c r="I621" s="176">
        <f>_xll.qlInterestRateIndexValueDate(Index1M,$H621)</f>
        <v>43727</v>
      </c>
      <c r="J621" s="181">
        <f>IFERROR(_xll.qlIndexFixing(Index1M,$H621,TRUE,_xll.ohTrigger(RecalcTrigger,Trigger1M)),NA())</f>
        <v>1.6987057260992658E-2</v>
      </c>
      <c r="K621" s="44">
        <f>IFERROR(_xll.qlIndexFixing(Index3M,H621,TRUE,_xll.ohTrigger(RecalcTrigger,Trigger3M)),NA())</f>
        <v>1.8065018176349597E-2</v>
      </c>
      <c r="L621" s="44">
        <f>IFERROR(_xll.qlIndexFixing(Index6M,$H621,TRUE,_xll.ohTrigger(RecalcTrigger,Trigger6M)),NA())</f>
        <v>1.9644467613658421E-2</v>
      </c>
      <c r="M621" s="182">
        <f>IFERROR(_xll.qlIndexFixing(Index1Y,$H621,TRUE,_xll.ohTrigger(RecalcTrigger,Trigger1Y)),NA())</f>
        <v>2.1427800754411735E-2</v>
      </c>
      <c r="N621" s="181">
        <f>IFERROR(_xll.qlIndexFixing(ONIndex1M,I621,TRUE,_xll.ohTrigger(RecalcTrigger,Trigger1M)),NA())</f>
        <v>1.6890458537435205E-2</v>
      </c>
      <c r="O621" s="44">
        <f>IFERROR(_xll.qlIndexFixing(ONIndex3M,I621,TRUE,_xll.ohTrigger(RecalcTrigger,Trigger3M)),NA())</f>
        <v>1.7812233565195346E-2</v>
      </c>
      <c r="P621" s="44">
        <f>IFERROR(_xll.qlIndexFixing(ONIndex6M,I621,TRUE,_xll.ohTrigger(RecalcTrigger,Trigger6M)),NA())</f>
        <v>1.9091152353217788E-2</v>
      </c>
      <c r="Q621" s="182">
        <f>IFERROR(_xll.qlIndexFixing(ONIndex1Y,I621,TRUE,_xll.ohTrigger(RecalcTrigger,Trigger1Y)),NA())</f>
        <v>2.032996506103113E-2</v>
      </c>
    </row>
    <row r="622" spans="2:17" x14ac:dyDescent="0.2">
      <c r="B622" s="39" t="s">
        <v>42</v>
      </c>
      <c r="D622" s="42">
        <f>_xll.qlCalendarAdvance(Calendar,$D621,B622,"f",FALSE)</f>
        <v>43734</v>
      </c>
      <c r="E622" s="176">
        <f>_xll.qlInterestRateIndexValueDate(IndexON,D622)</f>
        <v>43734</v>
      </c>
      <c r="F622" s="192">
        <f>IFERROR(_xll.qlIndexFixing(IndexON,D622,TRUE,_xll.ohTrigger(RecalcTrigger,TriggerON)),NA())</f>
        <v>1.54690480117603E-2</v>
      </c>
      <c r="H622" s="42">
        <f>_xll.qlCalendarAdvance(Calendar,$H621,B622,"f",FALSE)</f>
        <v>43734</v>
      </c>
      <c r="I622" s="176">
        <f>_xll.qlInterestRateIndexValueDate(Index1M,$H622)</f>
        <v>43734</v>
      </c>
      <c r="J622" s="181">
        <f>IFERROR(_xll.qlIndexFixing(Index1M,$H622,TRUE,_xll.ohTrigger(RecalcTrigger,Trigger1M)),NA())</f>
        <v>1.7025001090525023E-2</v>
      </c>
      <c r="K622" s="44">
        <f>IFERROR(_xll.qlIndexFixing(Index3M,H622,TRUE,_xll.ohTrigger(RecalcTrigger,Trigger3M)),NA())</f>
        <v>1.8100609917800284E-2</v>
      </c>
      <c r="L622" s="44">
        <f>IFERROR(_xll.qlIndexFixing(Index6M,$H622,TRUE,_xll.ohTrigger(RecalcTrigger,Trigger6M)),NA())</f>
        <v>1.967931866590919E-2</v>
      </c>
      <c r="M622" s="182">
        <f>IFERROR(_xll.qlIndexFixing(Index1Y,$H622,TRUE,_xll.ohTrigger(RecalcTrigger,Trigger1Y)),NA())</f>
        <v>2.1459480571407848E-2</v>
      </c>
      <c r="N622" s="181">
        <f>IFERROR(_xll.qlIndexFixing(ONIndex1M,I622,TRUE,_xll.ohTrigger(RecalcTrigger,Trigger1M)),NA())</f>
        <v>1.6928796883093344E-2</v>
      </c>
      <c r="O622" s="44">
        <f>IFERROR(_xll.qlIndexFixing(ONIndex3M,I622,TRUE,_xll.ohTrigger(RecalcTrigger,Trigger3M)),NA())</f>
        <v>1.7846279947499877E-2</v>
      </c>
      <c r="P622" s="44">
        <f>IFERROR(_xll.qlIndexFixing(ONIndex6M,I622,TRUE,_xll.ohTrigger(RecalcTrigger,Trigger6M)),NA())</f>
        <v>1.9128453894715625E-2</v>
      </c>
      <c r="Q622" s="182">
        <f>IFERROR(_xll.qlIndexFixing(ONIndex1Y,I622,TRUE,_xll.ohTrigger(RecalcTrigger,Trigger1Y)),NA())</f>
        <v>2.0367366509089768E-2</v>
      </c>
    </row>
    <row r="623" spans="2:17" x14ac:dyDescent="0.2">
      <c r="B623" s="39" t="s">
        <v>42</v>
      </c>
      <c r="D623" s="42">
        <f>_xll.qlCalendarAdvance(Calendar,$D622,B623,"f",FALSE)</f>
        <v>43741</v>
      </c>
      <c r="E623" s="176">
        <f>_xll.qlInterestRateIndexValueDate(IndexON,D623)</f>
        <v>43741</v>
      </c>
      <c r="F623" s="192">
        <f>IFERROR(_xll.qlIndexFixing(IndexON,D623,TRUE,_xll.ohTrigger(RecalcTrigger,TriggerON)),NA())</f>
        <v>1.5508189866050293E-2</v>
      </c>
      <c r="H623" s="42">
        <f>_xll.qlCalendarAdvance(Calendar,$H622,B623,"f",FALSE)</f>
        <v>43741</v>
      </c>
      <c r="I623" s="176">
        <f>_xll.qlInterestRateIndexValueDate(Index1M,$H623)</f>
        <v>43741</v>
      </c>
      <c r="J623" s="181">
        <f>IFERROR(_xll.qlIndexFixing(Index1M,$H623,TRUE,_xll.ohTrigger(RecalcTrigger,Trigger1M)),NA())</f>
        <v>1.7062804006930318E-2</v>
      </c>
      <c r="K623" s="44">
        <f>IFERROR(_xll.qlIndexFixing(Index3M,H623,TRUE,_xll.ohTrigger(RecalcTrigger,Trigger3M)),NA())</f>
        <v>1.8133274591622419E-2</v>
      </c>
      <c r="L623" s="44">
        <f>IFERROR(_xll.qlIndexFixing(Index6M,$H623,TRUE,_xll.ohTrigger(RecalcTrigger,Trigger6M)),NA())</f>
        <v>1.9716909767055094E-2</v>
      </c>
      <c r="M623" s="182">
        <f>IFERROR(_xll.qlIndexFixing(Index1Y,$H623,TRUE,_xll.ohTrigger(RecalcTrigger,Trigger1Y)),NA())</f>
        <v>2.1490917756600534E-2</v>
      </c>
      <c r="N623" s="181">
        <f>IFERROR(_xll.qlIndexFixing(ONIndex1M,I623,TRUE,_xll.ohTrigger(RecalcTrigger,Trigger1M)),NA())</f>
        <v>1.6966818271173523E-2</v>
      </c>
      <c r="O623" s="44">
        <f>IFERROR(_xll.qlIndexFixing(ONIndex3M,I623,TRUE,_xll.ohTrigger(RecalcTrigger,Trigger3M)),NA())</f>
        <v>1.7879695066644885E-2</v>
      </c>
      <c r="P623" s="44">
        <f>IFERROR(_xll.qlIndexFixing(ONIndex6M,I623,TRUE,_xll.ohTrigger(RecalcTrigger,Trigger6M)),NA())</f>
        <v>1.916526987513989E-2</v>
      </c>
      <c r="Q623" s="182">
        <f>IFERROR(_xll.qlIndexFixing(ONIndex1Y,I623,TRUE,_xll.ohTrigger(RecalcTrigger,Trigger1Y)),NA())</f>
        <v>2.0404368173189136E-2</v>
      </c>
    </row>
    <row r="624" spans="2:17" x14ac:dyDescent="0.2">
      <c r="B624" s="39" t="s">
        <v>42</v>
      </c>
      <c r="D624" s="42">
        <f>_xll.qlCalendarAdvance(Calendar,$D623,B624,"f",FALSE)</f>
        <v>43748</v>
      </c>
      <c r="E624" s="176">
        <f>_xll.qlInterestRateIndexValueDate(IndexON,D624)</f>
        <v>43748</v>
      </c>
      <c r="F624" s="192">
        <f>IFERROR(_xll.qlIndexFixing(IndexON,D624,TRUE,_xll.ohTrigger(RecalcTrigger,TriggerON)),NA())</f>
        <v>1.5547139269624921E-2</v>
      </c>
      <c r="H624" s="42">
        <f>_xll.qlCalendarAdvance(Calendar,$H623,B624,"f",FALSE)</f>
        <v>43748</v>
      </c>
      <c r="I624" s="176">
        <f>_xll.qlInterestRateIndexValueDate(Index1M,$H624)</f>
        <v>43748</v>
      </c>
      <c r="J624" s="181">
        <f>IFERROR(_xll.qlIndexFixing(Index1M,$H624,TRUE,_xll.ohTrigger(RecalcTrigger,Trigger1M)),NA())</f>
        <v>1.7100494622898955E-2</v>
      </c>
      <c r="K624" s="44">
        <f>IFERROR(_xll.qlIndexFixing(Index3M,H624,TRUE,_xll.ohTrigger(RecalcTrigger,Trigger3M)),NA())</f>
        <v>1.8165810491556935E-2</v>
      </c>
      <c r="L624" s="44">
        <f>IFERROR(_xll.qlIndexFixing(Index6M,$H624,TRUE,_xll.ohTrigger(RecalcTrigger,Trigger6M)),NA())</f>
        <v>1.9763056898915558E-2</v>
      </c>
      <c r="M624" s="182">
        <f>IFERROR(_xll.qlIndexFixing(Index1Y,$H624,TRUE,_xll.ohTrigger(RecalcTrigger,Trigger1Y)),NA())</f>
        <v>2.1522116826635379E-2</v>
      </c>
      <c r="N624" s="181">
        <f>IFERROR(_xll.qlIndexFixing(ONIndex1M,I624,TRUE,_xll.ohTrigger(RecalcTrigger,Trigger1M)),NA())</f>
        <v>1.7004699304682402E-2</v>
      </c>
      <c r="O624" s="44">
        <f>IFERROR(_xll.qlIndexFixing(ONIndex3M,I624,TRUE,_xll.ohTrigger(RecalcTrigger,Trigger3M)),NA())</f>
        <v>1.7912910508826041E-2</v>
      </c>
      <c r="P624" s="44">
        <f>IFERROR(_xll.qlIndexFixing(ONIndex6M,I624,TRUE,_xll.ohTrigger(RecalcTrigger,Trigger6M)),NA())</f>
        <v>1.9201853270406355E-2</v>
      </c>
      <c r="Q624" s="182">
        <f>IFERROR(_xll.qlIndexFixing(ONIndex1Y,I624,TRUE,_xll.ohTrigger(RecalcTrigger,Trigger1Y)),NA())</f>
        <v>2.0441109626695431E-2</v>
      </c>
    </row>
    <row r="625" spans="2:17" x14ac:dyDescent="0.2">
      <c r="B625" s="39" t="s">
        <v>42</v>
      </c>
      <c r="D625" s="42">
        <f>_xll.qlCalendarAdvance(Calendar,$D624,B625,"f",FALSE)</f>
        <v>43755</v>
      </c>
      <c r="E625" s="176">
        <f>_xll.qlInterestRateIndexValueDate(IndexON,D625)</f>
        <v>43755</v>
      </c>
      <c r="F625" s="192">
        <f>IFERROR(_xll.qlIndexFixing(IndexON,D625,TRUE,_xll.ohTrigger(RecalcTrigger,TriggerON)),NA())</f>
        <v>1.5585928409204142E-2</v>
      </c>
      <c r="H625" s="42">
        <f>_xll.qlCalendarAdvance(Calendar,$H624,B625,"f",FALSE)</f>
        <v>43755</v>
      </c>
      <c r="I625" s="176">
        <f>_xll.qlInterestRateIndexValueDate(Index1M,$H625)</f>
        <v>43755</v>
      </c>
      <c r="J625" s="181">
        <f>IFERROR(_xll.qlIndexFixing(Index1M,$H625,TRUE,_xll.ohTrigger(RecalcTrigger,Trigger1M)),NA())</f>
        <v>1.7138074545140526E-2</v>
      </c>
      <c r="K625" s="44">
        <f>IFERROR(_xll.qlIndexFixing(Index3M,H625,TRUE,_xll.ohTrigger(RecalcTrigger,Trigger3M)),NA())</f>
        <v>1.8198218985338226E-2</v>
      </c>
      <c r="L625" s="44">
        <f>IFERROR(_xll.qlIndexFixing(Index6M,$H625,TRUE,_xll.ohTrigger(RecalcTrigger,Trigger6M)),NA())</f>
        <v>1.9785615525021189E-2</v>
      </c>
      <c r="M625" s="182">
        <f>IFERROR(_xll.qlIndexFixing(Index1Y,$H625,TRUE,_xll.ohTrigger(RecalcTrigger,Trigger1Y)),NA())</f>
        <v>2.1553081236233205E-2</v>
      </c>
      <c r="N625" s="181">
        <f>IFERROR(_xll.qlIndexFixing(ONIndex1M,I625,TRUE,_xll.ohTrigger(RecalcTrigger,Trigger1M)),NA())</f>
        <v>1.7042469685217831E-2</v>
      </c>
      <c r="O625" s="44">
        <f>IFERROR(_xll.qlIndexFixing(ONIndex3M,I625,TRUE,_xll.ohTrigger(RecalcTrigger,Trigger3M)),NA())</f>
        <v>1.7945998859011381E-2</v>
      </c>
      <c r="P625" s="44">
        <f>IFERROR(_xll.qlIndexFixing(ONIndex6M,I625,TRUE,_xll.ohTrigger(RecalcTrigger,Trigger6M)),NA())</f>
        <v>1.9238246626408495E-2</v>
      </c>
      <c r="Q625" s="182">
        <f>IFERROR(_xll.qlIndexFixing(ONIndex1Y,I625,TRUE,_xll.ohTrigger(RecalcTrigger,Trigger1Y)),NA())</f>
        <v>2.0477614343205053E-2</v>
      </c>
    </row>
    <row r="626" spans="2:17" x14ac:dyDescent="0.2">
      <c r="B626" s="39" t="s">
        <v>42</v>
      </c>
      <c r="D626" s="42">
        <f>_xll.qlCalendarAdvance(Calendar,$D625,B626,"f",FALSE)</f>
        <v>43762</v>
      </c>
      <c r="E626" s="176">
        <f>_xll.qlInterestRateIndexValueDate(IndexON,D626)</f>
        <v>43762</v>
      </c>
      <c r="F626" s="192">
        <f>IFERROR(_xll.qlIndexFixing(IndexON,D626,TRUE,_xll.ohTrigger(RecalcTrigger,TriggerON)),NA())</f>
        <v>1.5624557284869001E-2</v>
      </c>
      <c r="H626" s="42">
        <f>_xll.qlCalendarAdvance(Calendar,$H625,B626,"f",FALSE)</f>
        <v>43762</v>
      </c>
      <c r="I626" s="176">
        <f>_xll.qlInterestRateIndexValueDate(Index1M,$H626)</f>
        <v>43762</v>
      </c>
      <c r="J626" s="181">
        <f>IFERROR(_xll.qlIndexFixing(Index1M,$H626,TRUE,_xll.ohTrigger(RecalcTrigger,Trigger1M)),NA())</f>
        <v>1.7175543772560906E-2</v>
      </c>
      <c r="K626" s="44">
        <f>IFERROR(_xll.qlIndexFixing(Index3M,H626,TRUE,_xll.ohTrigger(RecalcTrigger,Trigger3M)),NA())</f>
        <v>1.8230500069853939E-2</v>
      </c>
      <c r="L626" s="44">
        <f>IFERROR(_xll.qlIndexFixing(Index6M,$H626,TRUE,_xll.ohTrigger(RecalcTrigger,Trigger6M)),NA())</f>
        <v>1.9819681400969565E-2</v>
      </c>
      <c r="M626" s="182">
        <f>IFERROR(_xll.qlIndexFixing(Index1Y,$H626,TRUE,_xll.ohTrigger(RecalcTrigger,Trigger1Y)),NA())</f>
        <v>2.1583814329610224E-2</v>
      </c>
      <c r="N626" s="181">
        <f>IFERROR(_xll.qlIndexFixing(ONIndex1M,I626,TRUE,_xll.ohTrigger(RecalcTrigger,Trigger1M)),NA())</f>
        <v>1.7080129412698764E-2</v>
      </c>
      <c r="O626" s="44">
        <f>IFERROR(_xll.qlIndexFixing(ONIndex3M,I626,TRUE,_xll.ohTrigger(RecalcTrigger,Trigger3M)),NA())</f>
        <v>1.7978960117038811E-2</v>
      </c>
      <c r="P626" s="44">
        <f>IFERROR(_xll.qlIndexFixing(ONIndex6M,I626,TRUE,_xll.ohTrigger(RecalcTrigger,Trigger6M)),NA())</f>
        <v>1.927444994314631E-2</v>
      </c>
      <c r="Q626" s="182">
        <f>IFERROR(_xll.qlIndexFixing(ONIndex1Y,I626,TRUE,_xll.ohTrigger(RecalcTrigger,Trigger1Y)),NA())</f>
        <v>2.0513882322636956E-2</v>
      </c>
    </row>
    <row r="627" spans="2:17" x14ac:dyDescent="0.2">
      <c r="B627" s="39" t="s">
        <v>42</v>
      </c>
      <c r="D627" s="42">
        <f>_xll.qlCalendarAdvance(Calendar,$D626,B627,"f",FALSE)</f>
        <v>43769</v>
      </c>
      <c r="E627" s="176">
        <f>_xll.qlInterestRateIndexValueDate(IndexON,D627)</f>
        <v>43769</v>
      </c>
      <c r="F627" s="192">
        <f>IFERROR(_xll.qlIndexFixing(IndexON,D627,TRUE,_xll.ohTrigger(RecalcTrigger,TriggerON)),NA())</f>
        <v>1.5663025896457405E-2</v>
      </c>
      <c r="H627" s="42">
        <f>_xll.qlCalendarAdvance(Calendar,$H626,B627,"f",FALSE)</f>
        <v>43769</v>
      </c>
      <c r="I627" s="176">
        <f>_xll.qlInterestRateIndexValueDate(Index1M,$H627)</f>
        <v>43769</v>
      </c>
      <c r="J627" s="181">
        <f>IFERROR(_xll.qlIndexFixing(Index1M,$H627,TRUE,_xll.ohTrigger(RecalcTrigger,Trigger1M)),NA())</f>
        <v>1.7203707659550881E-2</v>
      </c>
      <c r="K627" s="44">
        <f>IFERROR(_xll.qlIndexFixing(Index3M,H627,TRUE,_xll.ohTrigger(RecalcTrigger,Trigger3M)),NA())</f>
        <v>1.8262653742003174E-2</v>
      </c>
      <c r="L627" s="44">
        <f>IFERROR(_xll.qlIndexFixing(Index6M,$H627,TRUE,_xll.ohTrigger(RecalcTrigger,Trigger6M)),NA())</f>
        <v>1.9850664203253623E-2</v>
      </c>
      <c r="M627" s="182">
        <f>IFERROR(_xll.qlIndexFixing(Index1Y,$H627,TRUE,_xll.ohTrigger(RecalcTrigger,Trigger1Y)),NA())</f>
        <v>2.1606342005298318E-2</v>
      </c>
      <c r="N627" s="181">
        <f>IFERROR(_xll.qlIndexFixing(ONIndex1M,I627,TRUE,_xll.ohTrigger(RecalcTrigger,Trigger1M)),NA())</f>
        <v>1.7117678486963106E-2</v>
      </c>
      <c r="O627" s="44">
        <f>IFERROR(_xll.qlIndexFixing(ONIndex3M,I627,TRUE,_xll.ohTrigger(RecalcTrigger,Trigger3M)),NA())</f>
        <v>1.8011794283070426E-2</v>
      </c>
      <c r="P627" s="44">
        <f>IFERROR(_xll.qlIndexFixing(ONIndex6M,I627,TRUE,_xll.ohTrigger(RecalcTrigger,Trigger6M)),NA())</f>
        <v>1.93104632206198E-2</v>
      </c>
      <c r="Q627" s="182">
        <f>IFERROR(_xll.qlIndexFixing(ONIndex1Y,I627,TRUE,_xll.ohTrigger(RecalcTrigger,Trigger1Y)),NA())</f>
        <v>2.054991356499114E-2</v>
      </c>
    </row>
    <row r="628" spans="2:17" x14ac:dyDescent="0.2">
      <c r="B628" s="39" t="s">
        <v>42</v>
      </c>
      <c r="D628" s="42">
        <f>_xll.qlCalendarAdvance(Calendar,$D627,B628,"f",FALSE)</f>
        <v>43776</v>
      </c>
      <c r="E628" s="176">
        <f>_xll.qlInterestRateIndexValueDate(IndexON,D628)</f>
        <v>43776</v>
      </c>
      <c r="F628" s="192">
        <f>IFERROR(_xll.qlIndexFixing(IndexON,D628,TRUE,_xll.ohTrigger(RecalcTrigger,TriggerON)),NA())</f>
        <v>1.5701334244050402E-2</v>
      </c>
      <c r="H628" s="42">
        <f>_xll.qlCalendarAdvance(Calendar,$H627,B628,"f",FALSE)</f>
        <v>43776</v>
      </c>
      <c r="I628" s="176">
        <f>_xll.qlInterestRateIndexValueDate(Index1M,$H628)</f>
        <v>43776</v>
      </c>
      <c r="J628" s="181">
        <f>IFERROR(_xll.qlIndexFixing(Index1M,$H628,TRUE,_xll.ohTrigger(RecalcTrigger,Trigger1M)),NA())</f>
        <v>1.7250150138581853E-2</v>
      </c>
      <c r="K628" s="44">
        <f>IFERROR(_xll.qlIndexFixing(Index3M,H628,TRUE,_xll.ohTrigger(RecalcTrigger,Trigger3M)),NA())</f>
        <v>1.8294679998699128E-2</v>
      </c>
      <c r="L628" s="44">
        <f>IFERROR(_xll.qlIndexFixing(Index6M,$H628,TRUE,_xll.ohTrigger(RecalcTrigger,Trigger6M)),NA())</f>
        <v>1.9884359217490565E-2</v>
      </c>
      <c r="M628" s="182">
        <f>IFERROR(_xll.qlIndexFixing(Index1Y,$H628,TRUE,_xll.ohTrigger(RecalcTrigger,Trigger1Y)),NA())</f>
        <v>2.1644599947399337E-2</v>
      </c>
      <c r="N628" s="181">
        <f>IFERROR(_xll.qlIndexFixing(ONIndex1M,I628,TRUE,_xll.ohTrigger(RecalcTrigger,Trigger1M)),NA())</f>
        <v>1.7155116908091905E-2</v>
      </c>
      <c r="O628" s="44">
        <f>IFERROR(_xll.qlIndexFixing(ONIndex3M,I628,TRUE,_xll.ohTrigger(RecalcTrigger,Trigger3M)),NA())</f>
        <v>1.8044501356863085E-2</v>
      </c>
      <c r="P628" s="44">
        <f>IFERROR(_xll.qlIndexFixing(ONIndex6M,I628,TRUE,_xll.ohTrigger(RecalcTrigger,Trigger6M)),NA())</f>
        <v>1.9346286458585826E-2</v>
      </c>
      <c r="Q628" s="182">
        <f>IFERROR(_xll.qlIndexFixing(ONIndex1Y,I628,TRUE,_xll.ohTrigger(RecalcTrigger,Trigger1Y)),NA())</f>
        <v>2.0585708070186559E-2</v>
      </c>
    </row>
    <row r="629" spans="2:17" x14ac:dyDescent="0.2">
      <c r="B629" s="39" t="s">
        <v>42</v>
      </c>
      <c r="D629" s="42">
        <f>_xll.qlCalendarAdvance(Calendar,$D628,B629,"f",FALSE)</f>
        <v>43783</v>
      </c>
      <c r="E629" s="176">
        <f>_xll.qlInterestRateIndexValueDate(IndexON,D629)</f>
        <v>43783</v>
      </c>
      <c r="F629" s="192">
        <f>IFERROR(_xll.qlIndexFixing(IndexON,D629,TRUE,_xll.ohTrigger(RecalcTrigger,TriggerON)),NA())</f>
        <v>1.5739482327485899E-2</v>
      </c>
      <c r="H629" s="42">
        <f>_xll.qlCalendarAdvance(Calendar,$H628,B629,"f",FALSE)</f>
        <v>43783</v>
      </c>
      <c r="I629" s="176">
        <f>_xll.qlInterestRateIndexValueDate(Index1M,$H629)</f>
        <v>43783</v>
      </c>
      <c r="J629" s="181">
        <f>IFERROR(_xll.qlIndexFixing(Index1M,$H629,TRUE,_xll.ohTrigger(RecalcTrigger,Trigger1M)),NA())</f>
        <v>1.7287287275011901E-2</v>
      </c>
      <c r="K629" s="44">
        <f>IFERROR(_xll.qlIndexFixing(Index3M,H629,TRUE,_xll.ohTrigger(RecalcTrigger,Trigger3M)),NA())</f>
        <v>1.832657883686644E-2</v>
      </c>
      <c r="L629" s="44">
        <f>IFERROR(_xll.qlIndexFixing(Index6M,$H629,TRUE,_xll.ohTrigger(RecalcTrigger,Trigger6M)),NA())</f>
        <v>1.9917862872081665E-2</v>
      </c>
      <c r="M629" s="182">
        <f>IFERROR(_xll.qlIndexFixing(Index1Y,$H629,TRUE,_xll.ohTrigger(RecalcTrigger,Trigger1Y)),NA())</f>
        <v>2.1674659163054916E-2</v>
      </c>
      <c r="N629" s="181">
        <f>IFERROR(_xll.qlIndexFixing(ONIndex1M,I629,TRUE,_xll.ohTrigger(RecalcTrigger,Trigger1M)),NA())</f>
        <v>1.7192444676004115E-2</v>
      </c>
      <c r="O629" s="44">
        <f>IFERROR(_xll.qlIndexFixing(ONIndex3M,I629,TRUE,_xll.ohTrigger(RecalcTrigger,Trigger3M)),NA())</f>
        <v>1.8077081338578882E-2</v>
      </c>
      <c r="P629" s="44">
        <f>IFERROR(_xll.qlIndexFixing(ONIndex6M,I629,TRUE,_xll.ohTrigger(RecalcTrigger,Trigger6M)),NA())</f>
        <v>1.9381919657206481E-2</v>
      </c>
      <c r="Q629" s="182">
        <f>IFERROR(_xll.qlIndexFixing(ONIndex1Y,I629,TRUE,_xll.ohTrigger(RecalcTrigger,Trigger1Y)),NA())</f>
        <v>2.062126583806112E-2</v>
      </c>
    </row>
    <row r="630" spans="2:17" x14ac:dyDescent="0.2">
      <c r="B630" s="39" t="s">
        <v>42</v>
      </c>
      <c r="D630" s="42">
        <f>_xll.qlCalendarAdvance(Calendar,$D629,B630,"f",FALSE)</f>
        <v>43790</v>
      </c>
      <c r="E630" s="176">
        <f>_xll.qlInterestRateIndexValueDate(IndexON,D630)</f>
        <v>43790</v>
      </c>
      <c r="F630" s="192">
        <f>IFERROR(_xll.qlIndexFixing(IndexON,D630,TRUE,_xll.ohTrigger(RecalcTrigger,TriggerON)),NA())</f>
        <v>1.5777470146844941E-2</v>
      </c>
      <c r="H630" s="42">
        <f>_xll.qlCalendarAdvance(Calendar,$H629,B630,"f",FALSE)</f>
        <v>43790</v>
      </c>
      <c r="I630" s="176">
        <f>_xll.qlInterestRateIndexValueDate(Index1M,$H630)</f>
        <v>43790</v>
      </c>
      <c r="J630" s="181">
        <f>IFERROR(_xll.qlIndexFixing(Index1M,$H630,TRUE,_xll.ohTrigger(RecalcTrigger,Trigger1M)),NA())</f>
        <v>1.7324313712279715E-2</v>
      </c>
      <c r="K630" s="44">
        <f>IFERROR(_xll.qlIndexFixing(Index3M,H630,TRUE,_xll.ohTrigger(RecalcTrigger,Trigger3M)),NA())</f>
        <v>1.835835025344033E-2</v>
      </c>
      <c r="L630" s="44">
        <f>IFERROR(_xll.qlIndexFixing(Index6M,$H630,TRUE,_xll.ohTrigger(RecalcTrigger,Trigger6M)),NA())</f>
        <v>1.9951175157513341E-2</v>
      </c>
      <c r="M630" s="182">
        <f>IFERROR(_xll.qlIndexFixing(Index1Y,$H630,TRUE,_xll.ohTrigger(RecalcTrigger,Trigger1Y)),NA())</f>
        <v>2.1704500444961031E-2</v>
      </c>
      <c r="N630" s="181">
        <f>IFERROR(_xll.qlIndexFixing(ONIndex1M,I630,TRUE,_xll.ohTrigger(RecalcTrigger,Trigger1M)),NA())</f>
        <v>1.7229661790699735E-2</v>
      </c>
      <c r="O630" s="44">
        <f>IFERROR(_xll.qlIndexFixing(ONIndex3M,I630,TRUE,_xll.ohTrigger(RecalcTrigger,Trigger3M)),NA())</f>
        <v>1.8109534228055724E-2</v>
      </c>
      <c r="P630" s="44">
        <f>IFERROR(_xll.qlIndexFixing(ONIndex6M,I630,TRUE,_xll.ohTrigger(RecalcTrigger,Trigger6M)),NA())</f>
        <v>1.9417362816319672E-2</v>
      </c>
      <c r="Q630" s="182">
        <f>IFERROR(_xll.qlIndexFixing(ONIndex1Y,I630,TRUE,_xll.ohTrigger(RecalcTrigger,Trigger1Y)),NA())</f>
        <v>2.065658686869587E-2</v>
      </c>
    </row>
    <row r="631" spans="2:17" x14ac:dyDescent="0.2">
      <c r="B631" s="39" t="s">
        <v>42</v>
      </c>
      <c r="D631" s="42">
        <f>_xll.qlCalendarAdvance(Calendar,$D630,B631,"f",FALSE)</f>
        <v>43797</v>
      </c>
      <c r="E631" s="176">
        <f>_xll.qlInterestRateIndexValueDate(IndexON,D631)</f>
        <v>43797</v>
      </c>
      <c r="F631" s="192">
        <f>IFERROR(_xll.qlIndexFixing(IndexON,D631,TRUE,_xll.ohTrigger(RecalcTrigger,TriggerON)),NA())</f>
        <v>1.581529770188439E-2</v>
      </c>
      <c r="H631" s="42">
        <f>_xll.qlCalendarAdvance(Calendar,$H630,B631,"f",FALSE)</f>
        <v>43797</v>
      </c>
      <c r="I631" s="176">
        <f>_xll.qlInterestRateIndexValueDate(Index1M,$H631)</f>
        <v>43797</v>
      </c>
      <c r="J631" s="181">
        <f>IFERROR(_xll.qlIndexFixing(Index1M,$H631,TRUE,_xll.ohTrigger(RecalcTrigger,Trigger1M)),NA())</f>
        <v>1.7361229449308901E-2</v>
      </c>
      <c r="K631" s="44">
        <f>IFERROR(_xll.qlIndexFixing(Index3M,H631,TRUE,_xll.ohTrigger(RecalcTrigger,Trigger3M)),NA())</f>
        <v>1.8389994245370991E-2</v>
      </c>
      <c r="L631" s="44">
        <f>IFERROR(_xll.qlIndexFixing(Index6M,$H631,TRUE,_xll.ohTrigger(RecalcTrigger,Trigger6M)),NA())</f>
        <v>1.9984296064324548E-2</v>
      </c>
      <c r="M631" s="182">
        <f>IFERROR(_xll.qlIndexFixing(Index1Y,$H631,TRUE,_xll.ohTrigger(RecalcTrigger,Trigger1Y)),NA())</f>
        <v>2.1734127140100035E-2</v>
      </c>
      <c r="N631" s="181">
        <f>IFERROR(_xll.qlIndexFixing(ONIndex1M,I631,TRUE,_xll.ohTrigger(RecalcTrigger,Trigger1M)),NA())</f>
        <v>1.7266768252097719E-2</v>
      </c>
      <c r="O631" s="44">
        <f>IFERROR(_xll.qlIndexFixing(ONIndex3M,I631,TRUE,_xll.ohTrigger(RecalcTrigger,Trigger3M)),NA())</f>
        <v>1.814186002529361E-2</v>
      </c>
      <c r="P631" s="44">
        <f>IFERROR(_xll.qlIndexFixing(ONIndex6M,I631,TRUE,_xll.ohTrigger(RecalcTrigger,Trigger6M)),NA())</f>
        <v>1.9452615935844353E-2</v>
      </c>
      <c r="Q631" s="182">
        <f>IFERROR(_xll.qlIndexFixing(ONIndex1Y,I631,TRUE,_xll.ohTrigger(RecalcTrigger,Trigger1Y)),NA())</f>
        <v>2.0691671161847669E-2</v>
      </c>
    </row>
    <row r="632" spans="2:17" x14ac:dyDescent="0.2">
      <c r="B632" s="39" t="s">
        <v>42</v>
      </c>
      <c r="D632" s="42">
        <f>_xll.qlCalendarAdvance(Calendar,$D631,B632,"f",FALSE)</f>
        <v>43804</v>
      </c>
      <c r="E632" s="176">
        <f>_xll.qlInterestRateIndexValueDate(IndexON,D632)</f>
        <v>43804</v>
      </c>
      <c r="F632" s="192">
        <f>IFERROR(_xll.qlIndexFixing(IndexON,D632,TRUE,_xll.ohTrigger(RecalcTrigger,TriggerON)),NA())</f>
        <v>1.5852964992685292E-2</v>
      </c>
      <c r="H632" s="42">
        <f>_xll.qlCalendarAdvance(Calendar,$H631,B632,"f",FALSE)</f>
        <v>43804</v>
      </c>
      <c r="I632" s="176">
        <f>_xll.qlInterestRateIndexValueDate(Index1M,$H632)</f>
        <v>43804</v>
      </c>
      <c r="J632" s="181">
        <f>IFERROR(_xll.qlIndexFixing(Index1M,$H632,TRUE,_xll.ohTrigger(RecalcTrigger,Trigger1M)),NA())</f>
        <v>1.7398034485025596E-2</v>
      </c>
      <c r="K632" s="44">
        <f>IFERROR(_xll.qlIndexFixing(Index3M,H632,TRUE,_xll.ohTrigger(RecalcTrigger,Trigger3M)),NA())</f>
        <v>1.8418819692746349E-2</v>
      </c>
      <c r="L632" s="44">
        <f>IFERROR(_xll.qlIndexFixing(Index6M,$H632,TRUE,_xll.ohTrigger(RecalcTrigger,Trigger6M)),NA())</f>
        <v>2.0020058004785228E-2</v>
      </c>
      <c r="M632" s="182">
        <f>IFERROR(_xll.qlIndexFixing(Index1Y,$H632,TRUE,_xll.ohTrigger(RecalcTrigger,Trigger1Y)),NA())</f>
        <v>2.1763542595985483E-2</v>
      </c>
      <c r="N632" s="181">
        <f>IFERROR(_xll.qlIndexFixing(ONIndex1M,I632,TRUE,_xll.ohTrigger(RecalcTrigger,Trigger1M)),NA())</f>
        <v>1.7303764060279114E-2</v>
      </c>
      <c r="O632" s="44">
        <f>IFERROR(_xll.qlIndexFixing(ONIndex3M,I632,TRUE,_xll.ohTrigger(RecalcTrigger,Trigger3M)),NA())</f>
        <v>1.8174058730292542E-2</v>
      </c>
      <c r="P632" s="44">
        <f>IFERROR(_xll.qlIndexFixing(ONIndex6M,I632,TRUE,_xll.ohTrigger(RecalcTrigger,Trigger6M)),NA())</f>
        <v>1.9487679015699477E-2</v>
      </c>
      <c r="Q632" s="182">
        <f>IFERROR(_xll.qlIndexFixing(ONIndex1Y,I632,TRUE,_xll.ohTrigger(RecalcTrigger,Trigger1Y)),NA())</f>
        <v>2.0726518717516518E-2</v>
      </c>
    </row>
    <row r="633" spans="2:17" x14ac:dyDescent="0.2">
      <c r="B633" s="39" t="s">
        <v>42</v>
      </c>
      <c r="D633" s="42">
        <f>_xll.qlCalendarAdvance(Calendar,$D632,B633,"f",FALSE)</f>
        <v>43811</v>
      </c>
      <c r="E633" s="176">
        <f>_xll.qlInterestRateIndexValueDate(IndexON,D633)</f>
        <v>43811</v>
      </c>
      <c r="F633" s="192">
        <f>IFERROR(_xll.qlIndexFixing(IndexON,D633,TRUE,_xll.ohTrigger(RecalcTrigger,TriggerON)),NA())</f>
        <v>1.5890472019166602E-2</v>
      </c>
      <c r="H633" s="42">
        <f>_xll.qlCalendarAdvance(Calendar,$H632,B633,"f",FALSE)</f>
        <v>43811</v>
      </c>
      <c r="I633" s="176">
        <f>_xll.qlInterestRateIndexValueDate(Index1M,$H633)</f>
        <v>43811</v>
      </c>
      <c r="J633" s="181">
        <f>IFERROR(_xll.qlIndexFixing(Index1M,$H633,TRUE,_xll.ohTrigger(RecalcTrigger,Trigger1M)),NA())</f>
        <v>1.7434728818355935E-2</v>
      </c>
      <c r="K633" s="44">
        <f>IFERROR(_xll.qlIndexFixing(Index3M,H633,TRUE,_xll.ohTrigger(RecalcTrigger,Trigger3M)),NA())</f>
        <v>1.8450216346622132E-2</v>
      </c>
      <c r="L633" s="44">
        <f>IFERROR(_xll.qlIndexFixing(Index6M,$H633,TRUE,_xll.ohTrigger(RecalcTrigger,Trigger6M)),NA())</f>
        <v>2.0052784241102059E-2</v>
      </c>
      <c r="M633" s="182">
        <f>IFERROR(_xll.qlIndexFixing(Index1Y,$H633,TRUE,_xll.ohTrigger(RecalcTrigger,Trigger1Y)),NA())</f>
        <v>2.1792750160655759E-2</v>
      </c>
      <c r="N633" s="181">
        <f>IFERROR(_xll.qlIndexFixing(ONIndex1M,I633,TRUE,_xll.ohTrigger(RecalcTrigger,Trigger1M)),NA())</f>
        <v>1.7340649215000781E-2</v>
      </c>
      <c r="O633" s="44">
        <f>IFERROR(_xll.qlIndexFixing(ONIndex3M,I633,TRUE,_xll.ohTrigger(RecalcTrigger,Trigger3M)),NA())</f>
        <v>1.8206130342809379E-2</v>
      </c>
      <c r="P633" s="44">
        <f>IFERROR(_xll.qlIndexFixing(ONIndex6M,I633,TRUE,_xll.ohTrigger(RecalcTrigger,Trigger6M)),NA())</f>
        <v>1.9522552055966091E-2</v>
      </c>
      <c r="Q633" s="182">
        <f>IFERROR(_xll.qlIndexFixing(ONIndex1Y,I633,TRUE,_xll.ohTrigger(RecalcTrigger,Trigger1Y)),NA())</f>
        <v>2.0761129535783462E-2</v>
      </c>
    </row>
    <row r="634" spans="2:17" x14ac:dyDescent="0.2">
      <c r="B634" s="39" t="s">
        <v>42</v>
      </c>
      <c r="D634" s="42">
        <f>_xll.qlCalendarAdvance(Calendar,$D633,B634,"f",FALSE)</f>
        <v>43818</v>
      </c>
      <c r="E634" s="176">
        <f>_xll.qlInterestRateIndexValueDate(IndexON,D634)</f>
        <v>43818</v>
      </c>
      <c r="F634" s="192">
        <f>IFERROR(_xll.qlIndexFixing(IndexON,D634,TRUE,_xll.ohTrigger(RecalcTrigger,TriggerON)),NA())</f>
        <v>1.5927818781247272E-2</v>
      </c>
      <c r="H634" s="42">
        <f>_xll.qlCalendarAdvance(Calendar,$H633,B634,"f",FALSE)</f>
        <v>43818</v>
      </c>
      <c r="I634" s="176">
        <f>_xll.qlInterestRateIndexValueDate(Index1M,$H634)</f>
        <v>43818</v>
      </c>
      <c r="J634" s="181">
        <f>IFERROR(_xll.qlIndexFixing(Index1M,$H634,TRUE,_xll.ohTrigger(RecalcTrigger,Trigger1M)),NA())</f>
        <v>1.7471312448236187E-2</v>
      </c>
      <c r="K634" s="44">
        <f>IFERROR(_xll.qlIndexFixing(Index3M,H634,TRUE,_xll.ohTrigger(RecalcTrigger,Trigger3M)),NA())</f>
        <v>1.8481485570737716E-2</v>
      </c>
      <c r="L634" s="44">
        <f>IFERROR(_xll.qlIndexFixing(Index6M,$H634,TRUE,_xll.ohTrigger(RecalcTrigger,Trigger6M)),NA())</f>
        <v>2.0085319062509984E-2</v>
      </c>
      <c r="M634" s="182">
        <f>IFERROR(_xll.qlIndexFixing(Index1Y,$H634,TRUE,_xll.ohTrigger(RecalcTrigger,Trigger1Y)),NA())</f>
        <v>2.1821753182665465E-2</v>
      </c>
      <c r="N634" s="181">
        <f>IFERROR(_xll.qlIndexFixing(ONIndex1M,I634,TRUE,_xll.ohTrigger(RecalcTrigger,Trigger1M)),NA())</f>
        <v>1.7377423716424811E-2</v>
      </c>
      <c r="O634" s="44">
        <f>IFERROR(_xll.qlIndexFixing(ONIndex3M,I634,TRUE,_xll.ohTrigger(RecalcTrigger,Trigger3M)),NA())</f>
        <v>1.8238074863168308E-2</v>
      </c>
      <c r="P634" s="44">
        <f>IFERROR(_xll.qlIndexFixing(ONIndex6M,I634,TRUE,_xll.ohTrigger(RecalcTrigger,Trigger6M)),NA())</f>
        <v>1.9557235056563149E-2</v>
      </c>
      <c r="Q634" s="182">
        <f>IFERROR(_xll.qlIndexFixing(ONIndex1Y,I634,TRUE,_xll.ohTrigger(RecalcTrigger,Trigger1Y)),NA())</f>
        <v>2.0795503616324318E-2</v>
      </c>
    </row>
    <row r="635" spans="2:17" x14ac:dyDescent="0.2">
      <c r="B635" s="39" t="s">
        <v>42</v>
      </c>
      <c r="D635" s="42">
        <f>_xll.qlCalendarAdvance(Calendar,$D634,B635,"f",FALSE)</f>
        <v>43826</v>
      </c>
      <c r="E635" s="176">
        <f>_xll.qlInterestRateIndexValueDate(IndexON,D635)</f>
        <v>43826</v>
      </c>
      <c r="F635" s="192">
        <f>IFERROR(_xll.qlIndexFixing(IndexON,D635,TRUE,_xll.ohTrigger(RecalcTrigger,TriggerON)),NA())</f>
        <v>1.5976298708477353E-2</v>
      </c>
      <c r="H635" s="42">
        <f>_xll.qlCalendarAdvance(Calendar,$H634,B635,"f",FALSE)</f>
        <v>43826</v>
      </c>
      <c r="I635" s="176">
        <f>_xll.qlInterestRateIndexValueDate(Index1M,$H635)</f>
        <v>43826</v>
      </c>
      <c r="J635" s="181">
        <f>IFERROR(_xll.qlIndexFixing(Index1M,$H635,TRUE,_xll.ohTrigger(RecalcTrigger,Trigger1M)),NA())</f>
        <v>1.7509972485785553E-2</v>
      </c>
      <c r="K635" s="44">
        <f>IFERROR(_xll.qlIndexFixing(Index3M,H635,TRUE,_xll.ohTrigger(RecalcTrigger,Trigger3M)),NA())</f>
        <v>1.8517065786616979E-2</v>
      </c>
      <c r="L635" s="44">
        <f>IFERROR(_xll.qlIndexFixing(Index6M,$H635,TRUE,_xll.ohTrigger(RecalcTrigger,Trigger6M)),NA())</f>
        <v>2.0127854288018956E-2</v>
      </c>
      <c r="M635" s="182">
        <f>IFERROR(_xll.qlIndexFixing(Index1Y,$H635,TRUE,_xll.ohTrigger(RecalcTrigger,Trigger1Y)),NA())</f>
        <v>2.1854653329334513E-2</v>
      </c>
      <c r="N635" s="181">
        <f>IFERROR(_xll.qlIndexFixing(ONIndex1M,I635,TRUE,_xll.ohTrigger(RecalcTrigger,Trigger1M)),NA())</f>
        <v>1.7425373706959995E-2</v>
      </c>
      <c r="O635" s="44">
        <f>IFERROR(_xll.qlIndexFixing(ONIndex3M,I635,TRUE,_xll.ohTrigger(RecalcTrigger,Trigger3M)),NA())</f>
        <v>1.8279874190155757E-2</v>
      </c>
      <c r="P635" s="44">
        <f>IFERROR(_xll.qlIndexFixing(ONIndex6M,I635,TRUE,_xll.ohTrigger(RecalcTrigger,Trigger6M)),NA())</f>
        <v>1.9602599629002054E-2</v>
      </c>
      <c r="Q635" s="182">
        <f>IFERROR(_xll.qlIndexFixing(ONIndex1Y,I635,TRUE,_xll.ohTrigger(RecalcTrigger,Trigger1Y)),NA())</f>
        <v>2.0840539219586139E-2</v>
      </c>
    </row>
    <row r="636" spans="2:17" x14ac:dyDescent="0.2">
      <c r="B636" s="39" t="s">
        <v>42</v>
      </c>
      <c r="D636" s="42">
        <f>_xll.qlCalendarAdvance(Calendar,$D635,B636,"f",FALSE)</f>
        <v>43833</v>
      </c>
      <c r="E636" s="176">
        <f>_xll.qlInterestRateIndexValueDate(IndexON,D636)</f>
        <v>43833</v>
      </c>
      <c r="F636" s="192">
        <f>IFERROR(_xll.qlIndexFixing(IndexON,D636,TRUE,_xll.ohTrigger(RecalcTrigger,TriggerON)),NA())</f>
        <v>1.601328239283754E-2</v>
      </c>
      <c r="H636" s="42">
        <f>_xll.qlCalendarAdvance(Calendar,$H635,B636,"f",FALSE)</f>
        <v>43833</v>
      </c>
      <c r="I636" s="176">
        <f>_xll.qlInterestRateIndexValueDate(Index1M,$H636)</f>
        <v>43833</v>
      </c>
      <c r="J636" s="181">
        <f>IFERROR(_xll.qlIndexFixing(Index1M,$H636,TRUE,_xll.ohTrigger(RecalcTrigger,Trigger1M)),NA())</f>
        <v>1.7546325053531837E-2</v>
      </c>
      <c r="K636" s="44">
        <f>IFERROR(_xll.qlIndexFixing(Index3M,H636,TRUE,_xll.ohTrigger(RecalcTrigger,Trigger3M)),NA())</f>
        <v>1.8548061936972549E-2</v>
      </c>
      <c r="L636" s="44">
        <f>IFERROR(_xll.qlIndexFixing(Index6M,$H636,TRUE,_xll.ohTrigger(RecalcTrigger,Trigger6M)),NA())</f>
        <v>2.0151608803776134E-2</v>
      </c>
      <c r="M636" s="182">
        <f>IFERROR(_xll.qlIndexFixing(Index1Y,$H636,TRUE,_xll.ohTrigger(RecalcTrigger,Trigger1Y)),NA())</f>
        <v>2.1880675637513787E-2</v>
      </c>
      <c r="N636" s="181">
        <f>IFERROR(_xll.qlIndexFixing(ONIndex1M,I636,TRUE,_xll.ohTrigger(RecalcTrigger,Trigger1M)),NA())</f>
        <v>1.7461898776946299E-2</v>
      </c>
      <c r="O636" s="44">
        <f>IFERROR(_xll.qlIndexFixing(ONIndex3M,I636,TRUE,_xll.ohTrigger(RecalcTrigger,Trigger3M)),NA())</f>
        <v>1.8311531386806894E-2</v>
      </c>
      <c r="P636" s="44">
        <f>IFERROR(_xll.qlIndexFixing(ONIndex6M,I636,TRUE,_xll.ohTrigger(RecalcTrigger,Trigger6M)),NA())</f>
        <v>1.9636851934642378E-2</v>
      </c>
      <c r="Q636" s="182">
        <f>IFERROR(_xll.qlIndexFixing(ONIndex1Y,I636,TRUE,_xll.ohTrigger(RecalcTrigger,Trigger1Y)),NA())</f>
        <v>2.0874376051976954E-2</v>
      </c>
    </row>
    <row r="637" spans="2:17" x14ac:dyDescent="0.2">
      <c r="B637" s="39" t="s">
        <v>42</v>
      </c>
      <c r="D637" s="42">
        <f>_xll.qlCalendarAdvance(Calendar,$D636,B637,"f",FALSE)</f>
        <v>43840</v>
      </c>
      <c r="E637" s="176">
        <f>_xll.qlInterestRateIndexValueDate(IndexON,D637)</f>
        <v>43840</v>
      </c>
      <c r="F637" s="192">
        <f>IFERROR(_xll.qlIndexFixing(IndexON,D637,TRUE,_xll.ohTrigger(RecalcTrigger,TriggerON)),NA())</f>
        <v>1.6050105806070247E-2</v>
      </c>
      <c r="H637" s="42">
        <f>_xll.qlCalendarAdvance(Calendar,$H636,B637,"f",FALSE)</f>
        <v>43840</v>
      </c>
      <c r="I637" s="176">
        <f>_xll.qlInterestRateIndexValueDate(Index1M,$H637)</f>
        <v>43840</v>
      </c>
      <c r="J637" s="181">
        <f>IFERROR(_xll.qlIndexFixing(Index1M,$H637,TRUE,_xll.ohTrigger(RecalcTrigger,Trigger1M)),NA())</f>
        <v>1.7582566916280802E-2</v>
      </c>
      <c r="K637" s="44">
        <f>IFERROR(_xll.qlIndexFixing(Index3M,H637,TRUE,_xll.ohTrigger(RecalcTrigger,Trigger3M)),NA())</f>
        <v>1.8589536461121842E-2</v>
      </c>
      <c r="L637" s="44">
        <f>IFERROR(_xll.qlIndexFixing(Index6M,$H637,TRUE,_xll.ohTrigger(RecalcTrigger,Trigger6M)),NA())</f>
        <v>2.0183553894737839E-2</v>
      </c>
      <c r="M637" s="182">
        <f>IFERROR(_xll.qlIndexFixing(Index1Y,$H637,TRUE,_xll.ohTrigger(RecalcTrigger,Trigger1Y)),NA())</f>
        <v>2.1909067167303356E-2</v>
      </c>
      <c r="N637" s="181">
        <f>IFERROR(_xll.qlIndexFixing(ONIndex1M,I637,TRUE,_xll.ohTrigger(RecalcTrigger,Trigger1M)),NA())</f>
        <v>1.7498313190176994E-2</v>
      </c>
      <c r="O637" s="44">
        <f>IFERROR(_xll.qlIndexFixing(ONIndex3M,I637,TRUE,_xll.ohTrigger(RecalcTrigger,Trigger3M)),NA())</f>
        <v>1.8343061483735806E-2</v>
      </c>
      <c r="P637" s="44">
        <f>IFERROR(_xll.qlIndexFixing(ONIndex6M,I637,TRUE,_xll.ohTrigger(RecalcTrigger,Trigger6M)),NA())</f>
        <v>1.967091418632198E-2</v>
      </c>
      <c r="Q637" s="182">
        <f>IFERROR(_xll.qlIndexFixing(ONIndex1Y,I637,TRUE,_xll.ohTrigger(RecalcTrigger,Trigger1Y)),NA())</f>
        <v>2.0907976125704723E-2</v>
      </c>
    </row>
    <row r="638" spans="2:17" x14ac:dyDescent="0.2">
      <c r="B638" s="39" t="s">
        <v>42</v>
      </c>
      <c r="D638" s="42">
        <f>_xll.qlCalendarAdvance(Calendar,$D637,B638,"f",FALSE)</f>
        <v>43847</v>
      </c>
      <c r="E638" s="176">
        <f>_xll.qlInterestRateIndexValueDate(IndexON,D638)</f>
        <v>43847</v>
      </c>
      <c r="F638" s="192">
        <f>IFERROR(_xll.qlIndexFixing(IndexON,D638,TRUE,_xll.ohTrigger(RecalcTrigger,TriggerON)),NA())</f>
        <v>1.6086768948067414E-2</v>
      </c>
      <c r="H638" s="42">
        <f>_xll.qlCalendarAdvance(Calendar,$H637,B638,"f",FALSE)</f>
        <v>43847</v>
      </c>
      <c r="I638" s="176">
        <f>_xll.qlInterestRateIndexValueDate(Index1M,$H638)</f>
        <v>43847</v>
      </c>
      <c r="J638" s="181">
        <f>IFERROR(_xll.qlIndexFixing(Index1M,$H638,TRUE,_xll.ohTrigger(RecalcTrigger,Trigger1M)),NA())</f>
        <v>1.7618698073012834E-2</v>
      </c>
      <c r="K638" s="44">
        <f>IFERROR(_xll.qlIndexFixing(Index3M,H638,TRUE,_xll.ohTrigger(RecalcTrigger,Trigger3M)),NA())</f>
        <v>1.8609671917583236E-2</v>
      </c>
      <c r="L638" s="44">
        <f>IFERROR(_xll.qlIndexFixing(Index6M,$H638,TRUE,_xll.ohTrigger(RecalcTrigger,Trigger6M)),NA())</f>
        <v>2.0215307541081577E-2</v>
      </c>
      <c r="M638" s="182">
        <f>IFERROR(_xll.qlIndexFixing(Index1Y,$H638,TRUE,_xll.ohTrigger(RecalcTrigger,Trigger1Y)),NA())</f>
        <v>2.1937267697871621E-2</v>
      </c>
      <c r="N638" s="181">
        <f>IFERROR(_xll.qlIndexFixing(ONIndex1M,I638,TRUE,_xll.ohTrigger(RecalcTrigger,Trigger1M)),NA())</f>
        <v>1.7534616946517E-2</v>
      </c>
      <c r="O638" s="44">
        <f>IFERROR(_xll.qlIndexFixing(ONIndex3M,I638,TRUE,_xll.ohTrigger(RecalcTrigger,Trigger3M)),NA())</f>
        <v>1.8374464480807411E-2</v>
      </c>
      <c r="P638" s="44">
        <f>IFERROR(_xll.qlIndexFixing(ONIndex6M,I638,TRUE,_xll.ohTrigger(RecalcTrigger,Trigger6M)),NA())</f>
        <v>1.9704786383878774E-2</v>
      </c>
      <c r="Q638" s="182">
        <f>IFERROR(_xll.qlIndexFixing(ONIndex1Y,I638,TRUE,_xll.ohTrigger(RecalcTrigger,Trigger1Y)),NA())</f>
        <v>2.0941339440580336E-2</v>
      </c>
    </row>
    <row r="639" spans="2:17" x14ac:dyDescent="0.2">
      <c r="B639" s="39" t="s">
        <v>42</v>
      </c>
      <c r="D639" s="42">
        <f>_xll.qlCalendarAdvance(Calendar,$D638,B639,"f",FALSE)</f>
        <v>43854</v>
      </c>
      <c r="E639" s="176">
        <f>_xll.qlInterestRateIndexValueDate(IndexON,D639)</f>
        <v>43854</v>
      </c>
      <c r="F639" s="192">
        <f>IFERROR(_xll.qlIndexFixing(IndexON,D639,TRUE,_xll.ohTrigger(RecalcTrigger,TriggerON)),NA())</f>
        <v>1.6123271818612915E-2</v>
      </c>
      <c r="H639" s="42">
        <f>_xll.qlCalendarAdvance(Calendar,$H638,B639,"f",FALSE)</f>
        <v>43854</v>
      </c>
      <c r="I639" s="176">
        <f>_xll.qlInterestRateIndexValueDate(Index1M,$H639)</f>
        <v>43854</v>
      </c>
      <c r="J639" s="181">
        <f>IFERROR(_xll.qlIndexFixing(Index1M,$H639,TRUE,_xll.ohTrigger(RecalcTrigger,Trigger1M)),NA())</f>
        <v>1.7654718522708314E-2</v>
      </c>
      <c r="K639" s="44">
        <f>IFERROR(_xll.qlIndexFixing(Index3M,H639,TRUE,_xll.ohTrigger(RecalcTrigger,Trigger3M)),NA())</f>
        <v>1.8640285741986104E-2</v>
      </c>
      <c r="L639" s="44">
        <f>IFERROR(_xll.qlIndexFixing(Index6M,$H639,TRUE,_xll.ohTrigger(RecalcTrigger,Trigger6M)),NA())</f>
        <v>2.0246869733787611E-2</v>
      </c>
      <c r="M639" s="182">
        <f>IFERROR(_xll.qlIndexFixing(Index1Y,$H639,TRUE,_xll.ohTrigger(RecalcTrigger,Trigger1Y)),NA())</f>
        <v>2.1965280589305955E-2</v>
      </c>
      <c r="N639" s="181">
        <f>IFERROR(_xll.qlIndexFixing(ONIndex1M,I639,TRUE,_xll.ohTrigger(RecalcTrigger,Trigger1M)),NA())</f>
        <v>1.757081004588527E-2</v>
      </c>
      <c r="O639" s="44">
        <f>IFERROR(_xll.qlIndexFixing(ONIndex3M,I639,TRUE,_xll.ohTrigger(RecalcTrigger,Trigger3M)),NA())</f>
        <v>1.8405740377967682E-2</v>
      </c>
      <c r="P639" s="44">
        <f>IFERROR(_xll.qlIndexFixing(ONIndex6M,I639,TRUE,_xll.ohTrigger(RecalcTrigger,Trigger6M)),NA())</f>
        <v>1.9738468527204699E-2</v>
      </c>
      <c r="Q639" s="182">
        <f>IFERROR(_xll.qlIndexFixing(ONIndex1Y,I639,TRUE,_xll.ohTrigger(RecalcTrigger,Trigger1Y)),NA())</f>
        <v>2.0974465996387675E-2</v>
      </c>
    </row>
    <row r="640" spans="2:17" x14ac:dyDescent="0.2">
      <c r="B640" s="39" t="s">
        <v>42</v>
      </c>
      <c r="D640" s="42">
        <f>_xll.qlCalendarAdvance(Calendar,$D639,B640,"f",FALSE)</f>
        <v>43861</v>
      </c>
      <c r="E640" s="176">
        <f>_xll.qlInterestRateIndexValueDate(IndexON,D640)</f>
        <v>43861</v>
      </c>
      <c r="F640" s="192">
        <f>IFERROR(_xll.qlIndexFixing(IndexON,D640,TRUE,_xll.ohTrigger(RecalcTrigger,TriggerON)),NA())</f>
        <v>1.6159614417598687E-2</v>
      </c>
      <c r="H640" s="42">
        <f>_xll.qlCalendarAdvance(Calendar,$H639,B640,"f",FALSE)</f>
        <v>43861</v>
      </c>
      <c r="I640" s="176">
        <f>_xll.qlInterestRateIndexValueDate(Index1M,$H640)</f>
        <v>43861</v>
      </c>
      <c r="J640" s="181">
        <f>IFERROR(_xll.qlIndexFixing(Index1M,$H640,TRUE,_xll.ohTrigger(RecalcTrigger,Trigger1M)),NA())</f>
        <v>1.7681675008537224E-2</v>
      </c>
      <c r="K640" s="44">
        <f>IFERROR(_xll.qlIndexFixing(Index3M,H640,TRUE,_xll.ohTrigger(RecalcTrigger,Trigger3M)),NA())</f>
        <v>1.866814172448461E-2</v>
      </c>
      <c r="L640" s="44">
        <f>IFERROR(_xll.qlIndexFixing(Index6M,$H640,TRUE,_xll.ohTrigger(RecalcTrigger,Trigger6M)),NA())</f>
        <v>2.0278240463892309E-2</v>
      </c>
      <c r="M640" s="182">
        <f>IFERROR(_xll.qlIndexFixing(Index1Y,$H640,TRUE,_xll.ohTrigger(RecalcTrigger,Trigger1Y)),NA())</f>
        <v>2.1985553612406783E-2</v>
      </c>
      <c r="N640" s="181">
        <f>IFERROR(_xll.qlIndexFixing(ONIndex1M,I640,TRUE,_xll.ohTrigger(RecalcTrigger,Trigger1M)),NA())</f>
        <v>1.7606892488173747E-2</v>
      </c>
      <c r="O640" s="44">
        <f>IFERROR(_xll.qlIndexFixing(ONIndex3M,I640,TRUE,_xll.ohTrigger(RecalcTrigger,Trigger3M)),NA())</f>
        <v>1.8436889175081538E-2</v>
      </c>
      <c r="P640" s="44">
        <f>IFERROR(_xll.qlIndexFixing(ONIndex6M,I640,TRUE,_xll.ohTrigger(RecalcTrigger,Trigger6M)),NA())</f>
        <v>1.977196061605661E-2</v>
      </c>
      <c r="Q640" s="182">
        <f>IFERROR(_xll.qlIndexFixing(ONIndex1Y,I640,TRUE,_xll.ohTrigger(RecalcTrigger,Trigger1Y)),NA())</f>
        <v>2.1007355792964647E-2</v>
      </c>
    </row>
    <row r="641" spans="2:17" x14ac:dyDescent="0.2">
      <c r="B641" s="39" t="s">
        <v>42</v>
      </c>
      <c r="D641" s="42">
        <f>_xll.qlCalendarAdvance(Calendar,$D640,B641,"f",FALSE)</f>
        <v>43868</v>
      </c>
      <c r="E641" s="176">
        <f>_xll.qlInterestRateIndexValueDate(IndexON,D641)</f>
        <v>43868</v>
      </c>
      <c r="F641" s="192">
        <f>IFERROR(_xll.qlIndexFixing(IndexON,D641,TRUE,_xll.ohTrigger(RecalcTrigger,TriggerON)),NA())</f>
        <v>1.6195796744889655E-2</v>
      </c>
      <c r="H641" s="42">
        <f>_xll.qlCalendarAdvance(Calendar,$H640,B641,"f",FALSE)</f>
        <v>43868</v>
      </c>
      <c r="I641" s="176">
        <f>_xll.qlInterestRateIndexValueDate(Index1M,$H641)</f>
        <v>43868</v>
      </c>
      <c r="J641" s="181">
        <f>IFERROR(_xll.qlIndexFixing(Index1M,$H641,TRUE,_xll.ohTrigger(RecalcTrigger,Trigger1M)),NA())</f>
        <v>1.7726427296934705E-2</v>
      </c>
      <c r="K641" s="44">
        <f>IFERROR(_xll.qlIndexFixing(Index3M,H641,TRUE,_xll.ohTrigger(RecalcTrigger,Trigger3M)),NA())</f>
        <v>1.8698508203378521E-2</v>
      </c>
      <c r="L641" s="44">
        <f>IFERROR(_xll.qlIndexFixing(Index6M,$H641,TRUE,_xll.ohTrigger(RecalcTrigger,Trigger6M)),NA())</f>
        <v>2.0309419722485036E-2</v>
      </c>
      <c r="M641" s="182">
        <f>IFERROR(_xll.qlIndexFixing(Index1Y,$H641,TRUE,_xll.ohTrigger(RecalcTrigger,Trigger1Y)),NA())</f>
        <v>2.2020756897500517E-2</v>
      </c>
      <c r="N641" s="181">
        <f>IFERROR(_xll.qlIndexFixing(ONIndex1M,I641,TRUE,_xll.ohTrigger(RecalcTrigger,Trigger1M)),NA())</f>
        <v>1.7642864273301383E-2</v>
      </c>
      <c r="O641" s="44">
        <f>IFERROR(_xll.qlIndexFixing(ONIndex3M,I641,TRUE,_xll.ohTrigger(RecalcTrigger,Trigger3M)),NA())</f>
        <v>1.8467910872067932E-2</v>
      </c>
      <c r="P641" s="44">
        <f>IFERROR(_xll.qlIndexFixing(ONIndex6M,I641,TRUE,_xll.ohTrigger(RecalcTrigger,Trigger6M)),NA())</f>
        <v>1.9805262650353466E-2</v>
      </c>
      <c r="Q641" s="182">
        <f>IFERROR(_xll.qlIndexFixing(ONIndex1Y,I641,TRUE,_xll.ohTrigger(RecalcTrigger,Trigger1Y)),NA())</f>
        <v>2.1040008830095124E-2</v>
      </c>
    </row>
    <row r="642" spans="2:17" x14ac:dyDescent="0.2">
      <c r="B642" s="39" t="s">
        <v>42</v>
      </c>
      <c r="D642" s="42">
        <f>_xll.qlCalendarAdvance(Calendar,$D641,B642,"f",FALSE)</f>
        <v>43875</v>
      </c>
      <c r="E642" s="176">
        <f>_xll.qlInterestRateIndexValueDate(IndexON,D642)</f>
        <v>43875</v>
      </c>
      <c r="F642" s="192">
        <f>IFERROR(_xll.qlIndexFixing(IndexON,D642,TRUE,_xll.ohTrigger(RecalcTrigger,TriggerON)),NA())</f>
        <v>1.6231818800350739E-2</v>
      </c>
      <c r="H642" s="42">
        <f>_xll.qlCalendarAdvance(Calendar,$H641,B642,"f",FALSE)</f>
        <v>43875</v>
      </c>
      <c r="I642" s="176">
        <f>_xll.qlInterestRateIndexValueDate(Index1M,$H642)</f>
        <v>43875</v>
      </c>
      <c r="J642" s="181">
        <f>IFERROR(_xll.qlIndexFixing(Index1M,$H642,TRUE,_xll.ohTrigger(RecalcTrigger,Trigger1M)),NA())</f>
        <v>1.7762115619442069E-2</v>
      </c>
      <c r="K642" s="44">
        <f>IFERROR(_xll.qlIndexFixing(Index3M,H642,TRUE,_xll.ohTrigger(RecalcTrigger,Trigger3M)),NA())</f>
        <v>1.8728747232891332E-2</v>
      </c>
      <c r="L642" s="44">
        <f>IFERROR(_xll.qlIndexFixing(Index6M,$H642,TRUE,_xll.ohTrigger(RecalcTrigger,Trigger6M)),NA())</f>
        <v>2.0340407500709926E-2</v>
      </c>
      <c r="M642" s="182">
        <f>IFERROR(_xll.qlIndexFixing(Index1Y,$H642,TRUE,_xll.ohTrigger(RecalcTrigger,Trigger1Y)),NA())</f>
        <v>2.20482270367971E-2</v>
      </c>
      <c r="N642" s="181">
        <f>IFERROR(_xll.qlIndexFixing(ONIndex1M,I642,TRUE,_xll.ohTrigger(RecalcTrigger,Trigger1M)),NA())</f>
        <v>1.7678725401133098E-2</v>
      </c>
      <c r="O642" s="44">
        <f>IFERROR(_xll.qlIndexFixing(ONIndex3M,I642,TRUE,_xll.ohTrigger(RecalcTrigger,Trigger3M)),NA())</f>
        <v>1.8498805468845823E-2</v>
      </c>
      <c r="P642" s="44">
        <f>IFERROR(_xll.qlIndexFixing(ONIndex6M,I642,TRUE,_xll.ohTrigger(RecalcTrigger,Trigger6M)),NA())</f>
        <v>1.9838374629906157E-2</v>
      </c>
      <c r="Q642" s="182">
        <f>IFERROR(_xll.qlIndexFixing(ONIndex1Y,I642,TRUE,_xll.ohTrigger(RecalcTrigger,Trigger1Y)),NA())</f>
        <v>2.1072425107590002E-2</v>
      </c>
    </row>
    <row r="643" spans="2:17" x14ac:dyDescent="0.2">
      <c r="B643" s="39" t="s">
        <v>42</v>
      </c>
      <c r="D643" s="42">
        <f>_xll.qlCalendarAdvance(Calendar,$D642,B643,"f",FALSE)</f>
        <v>43882</v>
      </c>
      <c r="E643" s="176">
        <f>_xll.qlInterestRateIndexValueDate(IndexON,D643)</f>
        <v>43882</v>
      </c>
      <c r="F643" s="192">
        <f>IFERROR(_xll.qlIndexFixing(IndexON,D643,TRUE,_xll.ohTrigger(RecalcTrigger,TriggerON)),NA())</f>
        <v>1.6267680583792837E-2</v>
      </c>
      <c r="H643" s="42">
        <f>_xll.qlCalendarAdvance(Calendar,$H642,B643,"f",FALSE)</f>
        <v>43882</v>
      </c>
      <c r="I643" s="176">
        <f>_xll.qlInterestRateIndexValueDate(Index1M,$H643)</f>
        <v>43882</v>
      </c>
      <c r="J643" s="181">
        <f>IFERROR(_xll.qlIndexFixing(Index1M,$H643,TRUE,_xll.ohTrigger(RecalcTrigger,Trigger1M)),NA())</f>
        <v>1.7797693230873643E-2</v>
      </c>
      <c r="K643" s="44">
        <f>IFERROR(_xll.qlIndexFixing(Index3M,H643,TRUE,_xll.ohTrigger(RecalcTrigger,Trigger3M)),NA())</f>
        <v>1.8758858810180124E-2</v>
      </c>
      <c r="L643" s="44">
        <f>IFERROR(_xll.qlIndexFixing(Index6M,$H643,TRUE,_xll.ohTrigger(RecalcTrigger,Trigger6M)),NA())</f>
        <v>2.0371203789765441E-2</v>
      </c>
      <c r="M643" s="182">
        <f>IFERROR(_xll.qlIndexFixing(Index1Y,$H643,TRUE,_xll.ohTrigger(RecalcTrigger,Trigger1Y)),NA())</f>
        <v>2.207552298201966E-2</v>
      </c>
      <c r="N643" s="181">
        <f>IFERROR(_xll.qlIndexFixing(ONIndex1M,I643,TRUE,_xll.ohTrigger(RecalcTrigger,Trigger1M)),NA())</f>
        <v>1.7714475871587847E-2</v>
      </c>
      <c r="O643" s="44">
        <f>IFERROR(_xll.qlIndexFixing(ONIndex3M,I643,TRUE,_xll.ohTrigger(RecalcTrigger,Trigger3M)),NA())</f>
        <v>1.8529572965307144E-2</v>
      </c>
      <c r="P643" s="44">
        <f>IFERROR(_xll.qlIndexFixing(ONIndex6M,I643,TRUE,_xll.ohTrigger(RecalcTrigger,Trigger6M)),NA())</f>
        <v>1.9871296554552591E-2</v>
      </c>
      <c r="Q643" s="182">
        <f>IFERROR(_xll.qlIndexFixing(ONIndex1Y,I643,TRUE,_xll.ohTrigger(RecalcTrigger,Trigger1Y)),NA())</f>
        <v>2.1104604625260169E-2</v>
      </c>
    </row>
    <row r="644" spans="2:17" x14ac:dyDescent="0.2">
      <c r="B644" s="39" t="s">
        <v>42</v>
      </c>
      <c r="D644" s="42">
        <f>_xll.qlCalendarAdvance(Calendar,$D643,B644,"f",FALSE)</f>
        <v>43889</v>
      </c>
      <c r="E644" s="176">
        <f>_xll.qlInterestRateIndexValueDate(IndexON,D644)</f>
        <v>43889</v>
      </c>
      <c r="F644" s="192">
        <f>IFERROR(_xll.qlIndexFixing(IndexON,D644,TRUE,_xll.ohTrigger(RecalcTrigger,TriggerON)),NA())</f>
        <v>1.6303382095107882E-2</v>
      </c>
      <c r="H644" s="42">
        <f>_xll.qlCalendarAdvance(Calendar,$H643,B644,"f",FALSE)</f>
        <v>43889</v>
      </c>
      <c r="I644" s="176">
        <f>_xll.qlInterestRateIndexValueDate(Index1M,$H644)</f>
        <v>43889</v>
      </c>
      <c r="J644" s="181">
        <f>IFERROR(_xll.qlIndexFixing(Index1M,$H644,TRUE,_xll.ohTrigger(RecalcTrigger,Trigger1M)),NA())</f>
        <v>1.78361188634963E-2</v>
      </c>
      <c r="K644" s="44">
        <f>IFERROR(_xll.qlIndexFixing(Index3M,H644,TRUE,_xll.ohTrigger(RecalcTrigger,Trigger3M)),NA())</f>
        <v>1.879144308900732E-2</v>
      </c>
      <c r="L644" s="44">
        <f>IFERROR(_xll.qlIndexFixing(Index6M,$H644,TRUE,_xll.ohTrigger(RecalcTrigger,Trigger6M)),NA())</f>
        <v>2.0401808580904814E-2</v>
      </c>
      <c r="M644" s="182">
        <f>IFERROR(_xll.qlIndexFixing(Index1Y,$H644,TRUE,_xll.ohTrigger(RecalcTrigger,Trigger1Y)),NA())</f>
        <v>2.2095187059829095E-2</v>
      </c>
      <c r="N644" s="181">
        <f>IFERROR(_xll.qlIndexFixing(ONIndex1M,I644,TRUE,_xll.ohTrigger(RecalcTrigger,Trigger1M)),NA())</f>
        <v>1.77501156846116E-2</v>
      </c>
      <c r="O644" s="44">
        <f>IFERROR(_xll.qlIndexFixing(ONIndex3M,I644,TRUE,_xll.ohTrigger(RecalcTrigger,Trigger3M)),NA())</f>
        <v>1.8560213361343839E-2</v>
      </c>
      <c r="P644" s="44">
        <f>IFERROR(_xll.qlIndexFixing(ONIndex6M,I644,TRUE,_xll.ohTrigger(RecalcTrigger,Trigger6M)),NA())</f>
        <v>1.9904028424157692E-2</v>
      </c>
      <c r="Q644" s="182">
        <f>IFERROR(_xll.qlIndexFixing(ONIndex1Y,I644,TRUE,_xll.ohTrigger(RecalcTrigger,Trigger1Y)),NA())</f>
        <v>2.113654738291652E-2</v>
      </c>
    </row>
    <row r="645" spans="2:17" x14ac:dyDescent="0.2">
      <c r="B645" s="39" t="s">
        <v>42</v>
      </c>
      <c r="D645" s="42">
        <f>_xll.qlCalendarAdvance(Calendar,$D644,B645,"f",FALSE)</f>
        <v>43896</v>
      </c>
      <c r="E645" s="176">
        <f>_xll.qlInterestRateIndexValueDate(IndexON,D645)</f>
        <v>43896</v>
      </c>
      <c r="F645" s="192">
        <f>IFERROR(_xll.qlIndexFixing(IndexON,D645,TRUE,_xll.ohTrigger(RecalcTrigger,TriggerON)),NA())</f>
        <v>1.6338923334160798E-2</v>
      </c>
      <c r="H645" s="42">
        <f>_xll.qlCalendarAdvance(Calendar,$H644,B645,"f",FALSE)</f>
        <v>43896</v>
      </c>
      <c r="I645" s="176">
        <f>_xll.qlInterestRateIndexValueDate(Index1M,$H645)</f>
        <v>43896</v>
      </c>
      <c r="J645" s="181">
        <f>IFERROR(_xll.qlIndexFixing(Index1M,$H645,TRUE,_xll.ohTrigger(RecalcTrigger,Trigger1M)),NA())</f>
        <v>1.7868516316491091E-2</v>
      </c>
      <c r="K645" s="44">
        <f>IFERROR(_xll.qlIndexFixing(Index3M,H645,TRUE,_xll.ohTrigger(RecalcTrigger,Trigger3M)),NA())</f>
        <v>1.8829066138471597E-2</v>
      </c>
      <c r="L645" s="44">
        <f>IFERROR(_xll.qlIndexFixing(Index6M,$H645,TRUE,_xll.ohTrigger(RecalcTrigger,Trigger6M)),NA())</f>
        <v>2.0440245361893976E-2</v>
      </c>
      <c r="M645" s="182">
        <f>IFERROR(_xll.qlIndexFixing(Index1Y,$H645,TRUE,_xll.ohTrigger(RecalcTrigger,Trigger1Y)),NA())</f>
        <v>2.2129605740343394E-2</v>
      </c>
      <c r="N645" s="181">
        <f>IFERROR(_xll.qlIndexFixing(ONIndex1M,I645,TRUE,_xll.ohTrigger(RecalcTrigger,Trigger1M)),NA())</f>
        <v>1.7785644840042268E-2</v>
      </c>
      <c r="O645" s="44">
        <f>IFERROR(_xll.qlIndexFixing(ONIndex3M,I645,TRUE,_xll.ohTrigger(RecalcTrigger,Trigger3M)),NA())</f>
        <v>1.8590726656874855E-2</v>
      </c>
      <c r="P645" s="44">
        <f>IFERROR(_xll.qlIndexFixing(ONIndex6M,I645,TRUE,_xll.ohTrigger(RecalcTrigger,Trigger6M)),NA())</f>
        <v>1.9936570238532351E-2</v>
      </c>
      <c r="Q645" s="182">
        <f>IFERROR(_xll.qlIndexFixing(ONIndex1Y,I645,TRUE,_xll.ohTrigger(RecalcTrigger,Trigger1Y)),NA())</f>
        <v>2.1168253380369949E-2</v>
      </c>
    </row>
    <row r="646" spans="2:17" x14ac:dyDescent="0.2">
      <c r="B646" s="39" t="s">
        <v>42</v>
      </c>
      <c r="D646" s="42">
        <f>_xll.qlCalendarAdvance(Calendar,$D645,B646,"f",FALSE)</f>
        <v>43903</v>
      </c>
      <c r="E646" s="176">
        <f>_xll.qlInterestRateIndexValueDate(IndexON,D646)</f>
        <v>43903</v>
      </c>
      <c r="F646" s="192">
        <f>IFERROR(_xll.qlIndexFixing(IndexON,D646,TRUE,_xll.ohTrigger(RecalcTrigger,TriggerON)),NA())</f>
        <v>1.6374304300789493E-2</v>
      </c>
      <c r="H646" s="42">
        <f>_xll.qlCalendarAdvance(Calendar,$H645,B646,"f",FALSE)</f>
        <v>43903</v>
      </c>
      <c r="I646" s="176">
        <f>_xll.qlInterestRateIndexValueDate(Index1M,$H646)</f>
        <v>43903</v>
      </c>
      <c r="J646" s="181">
        <f>IFERROR(_xll.qlIndexFixing(Index1M,$H646,TRUE,_xll.ohTrigger(RecalcTrigger,Trigger1M)),NA())</f>
        <v>1.7906708159075614E-2</v>
      </c>
      <c r="K646" s="44">
        <f>IFERROR(_xll.qlIndexFixing(Index3M,H646,TRUE,_xll.ohTrigger(RecalcTrigger,Trigger3M)),NA())</f>
        <v>1.8858765041349576E-2</v>
      </c>
      <c r="L646" s="44">
        <f>IFERROR(_xll.qlIndexFixing(Index6M,$H646,TRUE,_xll.ohTrigger(RecalcTrigger,Trigger6M)),NA())</f>
        <v>2.0470431136862997E-2</v>
      </c>
      <c r="M646" s="182">
        <f>IFERROR(_xll.qlIndexFixing(Index1Y,$H646,TRUE,_xll.ohTrigger(RecalcTrigger,Trigger1Y)),NA())</f>
        <v>2.215639927960791E-2</v>
      </c>
      <c r="N646" s="181">
        <f>IFERROR(_xll.qlIndexFixing(ONIndex1M,I646,TRUE,_xll.ohTrigger(RecalcTrigger,Trigger1M)),NA())</f>
        <v>1.7821063337798797E-2</v>
      </c>
      <c r="O646" s="44">
        <f>IFERROR(_xll.qlIndexFixing(ONIndex3M,I646,TRUE,_xll.ohTrigger(RecalcTrigger,Trigger3M)),NA())</f>
        <v>1.8621112851765119E-2</v>
      </c>
      <c r="P646" s="44">
        <f>IFERROR(_xll.qlIndexFixing(ONIndex6M,I646,TRUE,_xll.ohTrigger(RecalcTrigger,Trigger6M)),NA())</f>
        <v>1.9968921997568504E-2</v>
      </c>
      <c r="Q646" s="182">
        <f>IFERROR(_xll.qlIndexFixing(ONIndex1Y,I646,TRUE,_xll.ohTrigger(RecalcTrigger,Trigger1Y)),NA())</f>
        <v>2.1199722617458359E-2</v>
      </c>
    </row>
    <row r="647" spans="2:17" x14ac:dyDescent="0.2">
      <c r="B647" s="39" t="s">
        <v>42</v>
      </c>
      <c r="D647" s="42">
        <f>_xll.qlCalendarAdvance(Calendar,$D646,B647,"f",FALSE)</f>
        <v>43910</v>
      </c>
      <c r="E647" s="176">
        <f>_xll.qlInterestRateIndexValueDate(IndexON,D647)</f>
        <v>43910</v>
      </c>
      <c r="F647" s="192">
        <f>IFERROR(_xll.qlIndexFixing(IndexON,D647,TRUE,_xll.ohTrigger(RecalcTrigger,TriggerON)),NA())</f>
        <v>1.6409524994858891E-2</v>
      </c>
      <c r="H647" s="42">
        <f>_xll.qlCalendarAdvance(Calendar,$H646,B647,"f",FALSE)</f>
        <v>43910</v>
      </c>
      <c r="I647" s="176">
        <f>_xll.qlInterestRateIndexValueDate(Index1M,$H647)</f>
        <v>43910</v>
      </c>
      <c r="J647" s="181">
        <f>IFERROR(_xll.qlIndexFixing(Index1M,$H647,TRUE,_xll.ohTrigger(RecalcTrigger,Trigger1M)),NA())</f>
        <v>1.7938896545800068E-2</v>
      </c>
      <c r="K647" s="44">
        <f>IFERROR(_xll.qlIndexFixing(Index3M,H647,TRUE,_xll.ohTrigger(RecalcTrigger,Trigger3M)),NA())</f>
        <v>1.888833646326132E-2</v>
      </c>
      <c r="L647" s="44">
        <f>IFERROR(_xll.qlIndexFixing(Index6M,$H647,TRUE,_xll.ohTrigger(RecalcTrigger,Trigger6M)),NA())</f>
        <v>2.0500425361488266E-2</v>
      </c>
      <c r="M647" s="182">
        <f>IFERROR(_xll.qlIndexFixing(Index1Y,$H647,TRUE,_xll.ohTrigger(RecalcTrigger,Trigger1Y)),NA())</f>
        <v>2.2183032077114275E-2</v>
      </c>
      <c r="N647" s="181">
        <f>IFERROR(_xll.qlIndexFixing(ONIndex1M,I647,TRUE,_xll.ohTrigger(RecalcTrigger,Trigger1M)),NA())</f>
        <v>1.7856371177827162E-2</v>
      </c>
      <c r="O647" s="44">
        <f>IFERROR(_xll.qlIndexFixing(ONIndex3M,I647,TRUE,_xll.ohTrigger(RecalcTrigger,Trigger3M)),NA())</f>
        <v>1.8651371945987615E-2</v>
      </c>
      <c r="P647" s="44">
        <f>IFERROR(_xll.qlIndexFixing(ONIndex6M,I647,TRUE,_xll.ohTrigger(RecalcTrigger,Trigger6M)),NA())</f>
        <v>2.000108370110406E-2</v>
      </c>
      <c r="Q647" s="182">
        <f>IFERROR(_xll.qlIndexFixing(ONIndex1Y,I647,TRUE,_xll.ohTrigger(RecalcTrigger,Trigger1Y)),NA())</f>
        <v>2.1230955093992646E-2</v>
      </c>
    </row>
    <row r="648" spans="2:17" x14ac:dyDescent="0.2">
      <c r="B648" s="39" t="s">
        <v>42</v>
      </c>
      <c r="D648" s="42">
        <f>_xll.qlCalendarAdvance(Calendar,$D647,B648,"f",FALSE)</f>
        <v>43917</v>
      </c>
      <c r="E648" s="176">
        <f>_xll.qlInterestRateIndexValueDate(IndexON,D648)</f>
        <v>43917</v>
      </c>
      <c r="F648" s="192">
        <f>IFERROR(_xll.qlIndexFixing(IndexON,D648,TRUE,_xll.ohTrigger(RecalcTrigger,TriggerON)),NA())</f>
        <v>1.6444585416233913E-2</v>
      </c>
      <c r="H648" s="42">
        <f>_xll.qlCalendarAdvance(Calendar,$H647,B648,"f",FALSE)</f>
        <v>43917</v>
      </c>
      <c r="I648" s="176">
        <f>_xll.qlInterestRateIndexValueDate(Index1M,$H648)</f>
        <v>43917</v>
      </c>
      <c r="J648" s="181">
        <f>IFERROR(_xll.qlIndexFixing(Index1M,$H648,TRUE,_xll.ohTrigger(RecalcTrigger,Trigger1M)),NA())</f>
        <v>1.7973920586859125E-2</v>
      </c>
      <c r="K648" s="44">
        <f>IFERROR(_xll.qlIndexFixing(Index3M,H648,TRUE,_xll.ohTrigger(RecalcTrigger,Trigger3M)),NA())</f>
        <v>1.891778040130555E-2</v>
      </c>
      <c r="L648" s="44">
        <f>IFERROR(_xll.qlIndexFixing(Index6M,$H648,TRUE,_xll.ohTrigger(RecalcTrigger,Trigger6M)),NA())</f>
        <v>2.053022802711009E-2</v>
      </c>
      <c r="M648" s="182">
        <f>IFERROR(_xll.qlIndexFixing(Index1Y,$H648,TRUE,_xll.ohTrigger(RecalcTrigger,Trigger1Y)),NA())</f>
        <v>2.2209507497033092E-2</v>
      </c>
      <c r="N648" s="181">
        <f>IFERROR(_xll.qlIndexFixing(ONIndex1M,I648,TRUE,_xll.ohTrigger(RecalcTrigger,Trigger1M)),NA())</f>
        <v>1.7891568359965269E-2</v>
      </c>
      <c r="O648" s="44">
        <f>IFERROR(_xll.qlIndexFixing(ONIndex3M,I648,TRUE,_xll.ohTrigger(RecalcTrigger,Trigger3M)),NA())</f>
        <v>1.8681503939380249E-2</v>
      </c>
      <c r="P648" s="44">
        <f>IFERROR(_xll.qlIndexFixing(ONIndex6M,I648,TRUE,_xll.ohTrigger(RecalcTrigger,Trigger6M)),NA())</f>
        <v>2.0033055348976928E-2</v>
      </c>
      <c r="Q648" s="182">
        <f>IFERROR(_xll.qlIndexFixing(ONIndex1Y,I648,TRUE,_xll.ohTrigger(RecalcTrigger,Trigger1Y)),NA())</f>
        <v>2.1261950809783697E-2</v>
      </c>
    </row>
    <row r="649" spans="2:17" x14ac:dyDescent="0.2">
      <c r="B649" s="39" t="s">
        <v>42</v>
      </c>
      <c r="D649" s="42">
        <f>_xll.qlCalendarAdvance(Calendar,$D648,B649,"f",FALSE)</f>
        <v>43924</v>
      </c>
      <c r="E649" s="176">
        <f>_xll.qlInterestRateIndexValueDate(IndexON,D649)</f>
        <v>43924</v>
      </c>
      <c r="F649" s="192">
        <f>IFERROR(_xll.qlIndexFixing(IndexON,D649,TRUE,_xll.ohTrigger(RecalcTrigger,TriggerON)),NA())</f>
        <v>1.6479485564779482E-2</v>
      </c>
      <c r="H649" s="42">
        <f>_xll.qlCalendarAdvance(Calendar,$H648,B649,"f",FALSE)</f>
        <v>43924</v>
      </c>
      <c r="I649" s="176">
        <f>_xll.qlInterestRateIndexValueDate(Index1M,$H649)</f>
        <v>43924</v>
      </c>
      <c r="J649" s="181">
        <f>IFERROR(_xll.qlIndexFixing(Index1M,$H649,TRUE,_xll.ohTrigger(RecalcTrigger,Trigger1M)),NA())</f>
        <v>1.8011761721027676E-2</v>
      </c>
      <c r="K649" s="44">
        <f>IFERROR(_xll.qlIndexFixing(Index3M,H649,TRUE,_xll.ohTrigger(RecalcTrigger,Trigger3M)),NA())</f>
        <v>1.8939413882221586E-2</v>
      </c>
      <c r="L649" s="44">
        <f>IFERROR(_xll.qlIndexFixing(Index6M,$H649,TRUE,_xll.ohTrigger(RecalcTrigger,Trigger6M)),NA())</f>
        <v>2.0559839270749263E-2</v>
      </c>
      <c r="M649" s="182">
        <f>IFERROR(_xll.qlIndexFixing(Index1Y,$H649,TRUE,_xll.ohTrigger(RecalcTrigger,Trigger1Y)),NA())</f>
        <v>2.2238281955399078E-2</v>
      </c>
      <c r="N649" s="181">
        <f>IFERROR(_xll.qlIndexFixing(ONIndex1M,I649,TRUE,_xll.ohTrigger(RecalcTrigger,Trigger1M)),NA())</f>
        <v>1.7926654884186103E-2</v>
      </c>
      <c r="O649" s="44">
        <f>IFERROR(_xll.qlIndexFixing(ONIndex3M,I649,TRUE,_xll.ohTrigger(RecalcTrigger,Trigger3M)),NA())</f>
        <v>1.8711508831916007E-2</v>
      </c>
      <c r="P649" s="44">
        <f>IFERROR(_xll.qlIndexFixing(ONIndex6M,I649,TRUE,_xll.ohTrigger(RecalcTrigger,Trigger6M)),NA())</f>
        <v>2.0064836941025014E-2</v>
      </c>
      <c r="Q649" s="182">
        <f>IFERROR(_xll.qlIndexFixing(ONIndex1Y,I649,TRUE,_xll.ohTrigger(RecalcTrigger,Trigger1Y)),NA())</f>
        <v>2.1292709764615395E-2</v>
      </c>
    </row>
    <row r="650" spans="2:17" x14ac:dyDescent="0.2">
      <c r="B650" s="39" t="s">
        <v>42</v>
      </c>
      <c r="D650" s="42">
        <f>_xll.qlCalendarAdvance(Calendar,$D649,B650,"f",FALSE)</f>
        <v>43935</v>
      </c>
      <c r="E650" s="176">
        <f>_xll.qlInterestRateIndexValueDate(IndexON,D650)</f>
        <v>43935</v>
      </c>
      <c r="F650" s="192">
        <f>IFERROR(_xll.qlIndexFixing(IndexON,D650,TRUE,_xll.ohTrigger(RecalcTrigger,TriggerON)),NA())</f>
        <v>1.6528317521528058E-2</v>
      </c>
      <c r="H650" s="42">
        <f>_xll.qlCalendarAdvance(Calendar,$H649,B650,"f",FALSE)</f>
        <v>43935</v>
      </c>
      <c r="I650" s="176">
        <f>_xll.qlInterestRateIndexValueDate(Index1M,$H650)</f>
        <v>43935</v>
      </c>
      <c r="J650" s="181">
        <f>IFERROR(_xll.qlIndexFixing(Index1M,$H650,TRUE,_xll.ohTrigger(RecalcTrigger,Trigger1M)),NA())</f>
        <v>1.8060555435302682E-2</v>
      </c>
      <c r="K650" s="44">
        <f>IFERROR(_xll.qlIndexFixing(Index3M,H650,TRUE,_xll.ohTrigger(RecalcTrigger,Trigger3M)),NA())</f>
        <v>1.8985260811552131E-2</v>
      </c>
      <c r="L650" s="44">
        <f>IFERROR(_xll.qlIndexFixing(Index6M,$H650,TRUE,_xll.ohTrigger(RecalcTrigger,Trigger6M)),NA())</f>
        <v>2.0600772061816711E-2</v>
      </c>
      <c r="M650" s="182">
        <f>IFERROR(_xll.qlIndexFixing(Index1Y,$H650,TRUE,_xll.ohTrigger(RecalcTrigger,Trigger1Y)),NA())</f>
        <v>2.2271999348125737E-2</v>
      </c>
      <c r="N650" s="181">
        <f>IFERROR(_xll.qlIndexFixing(ONIndex1M,I650,TRUE,_xll.ohTrigger(RecalcTrigger,Trigger1M)),NA())</f>
        <v>1.7975701994307203E-2</v>
      </c>
      <c r="O650" s="44">
        <f>IFERROR(_xll.qlIndexFixing(ONIndex3M,I650,TRUE,_xll.ohTrigger(RecalcTrigger,Trigger3M)),NA())</f>
        <v>1.875318981825802E-2</v>
      </c>
      <c r="P650" s="44">
        <f>IFERROR(_xll.qlIndexFixing(ONIndex6M,I650,TRUE,_xll.ohTrigger(RecalcTrigger,Trigger6M)),NA())</f>
        <v>2.0108802952637506E-2</v>
      </c>
      <c r="Q650" s="182">
        <f>IFERROR(_xll.qlIndexFixing(ONIndex1Y,I650,TRUE,_xll.ohTrigger(RecalcTrigger,Trigger1Y)),NA())</f>
        <v>2.1334994932934448E-2</v>
      </c>
    </row>
    <row r="651" spans="2:17" x14ac:dyDescent="0.2">
      <c r="B651" s="39" t="s">
        <v>42</v>
      </c>
      <c r="D651" s="42">
        <f>_xll.qlCalendarAdvance(Calendar,$D650,B651,"f",FALSE)</f>
        <v>43942</v>
      </c>
      <c r="E651" s="176">
        <f>_xll.qlInterestRateIndexValueDate(IndexON,D651)</f>
        <v>43942</v>
      </c>
      <c r="F651" s="192">
        <f>IFERROR(_xll.qlIndexFixing(IndexON,D651,TRUE,_xll.ohTrigger(RecalcTrigger,TriggerON)),NA())</f>
        <v>1.6562825306954965E-2</v>
      </c>
      <c r="H651" s="42">
        <f>_xll.qlCalendarAdvance(Calendar,$H650,B651,"f",FALSE)</f>
        <v>43942</v>
      </c>
      <c r="I651" s="176">
        <f>_xll.qlInterestRateIndexValueDate(Index1M,$H651)</f>
        <v>43942</v>
      </c>
      <c r="J651" s="181">
        <f>IFERROR(_xll.qlIndexFixing(Index1M,$H651,TRUE,_xll.ohTrigger(RecalcTrigger,Trigger1M)),NA())</f>
        <v>1.809519024823688E-2</v>
      </c>
      <c r="K651" s="44">
        <f>IFERROR(_xll.qlIndexFixing(Index3M,H651,TRUE,_xll.ohTrigger(RecalcTrigger,Trigger3M)),NA())</f>
        <v>1.9014272227280284E-2</v>
      </c>
      <c r="L651" s="44">
        <f>IFERROR(_xll.qlIndexFixing(Index6M,$H651,TRUE,_xll.ohTrigger(RecalcTrigger,Trigger6M)),NA())</f>
        <v>2.0629919571907872E-2</v>
      </c>
      <c r="M651" s="182">
        <f>IFERROR(_xll.qlIndexFixing(Index1Y,$H651,TRUE,_xll.ohTrigger(RecalcTrigger,Trigger1Y)),NA())</f>
        <v>2.2297951342382216E-2</v>
      </c>
      <c r="N651" s="181">
        <f>IFERROR(_xll.qlIndexFixing(ONIndex1M,I651,TRUE,_xll.ohTrigger(RecalcTrigger,Trigger1M)),NA())</f>
        <v>1.8010516344828531E-2</v>
      </c>
      <c r="O651" s="44">
        <f>IFERROR(_xll.qlIndexFixing(ONIndex3M,I651,TRUE,_xll.ohTrigger(RecalcTrigger,Trigger3M)),NA())</f>
        <v>1.8782882983078286E-2</v>
      </c>
      <c r="P651" s="44">
        <f>IFERROR(_xll.qlIndexFixing(ONIndex6M,I651,TRUE,_xll.ohTrigger(RecalcTrigger,Trigger6M)),NA())</f>
        <v>2.0140119526574907E-2</v>
      </c>
      <c r="Q651" s="182">
        <f>IFERROR(_xll.qlIndexFixing(ONIndex1Y,I651,TRUE,_xll.ohTrigger(RecalcTrigger,Trigger1Y)),NA())</f>
        <v>2.136517536541982E-2</v>
      </c>
    </row>
    <row r="652" spans="2:17" x14ac:dyDescent="0.2">
      <c r="B652" s="39" t="s">
        <v>42</v>
      </c>
      <c r="D652" s="42">
        <f>_xll.qlCalendarAdvance(Calendar,$D651,B652,"f",FALSE)</f>
        <v>43949</v>
      </c>
      <c r="E652" s="176">
        <f>_xll.qlInterestRateIndexValueDate(IndexON,D652)</f>
        <v>43949</v>
      </c>
      <c r="F652" s="192">
        <f>IFERROR(_xll.qlIndexFixing(IndexON,D652,TRUE,_xll.ohTrigger(RecalcTrigger,TriggerON)),NA())</f>
        <v>1.6597172827008677E-2</v>
      </c>
      <c r="H652" s="42">
        <f>_xll.qlCalendarAdvance(Calendar,$H651,B652,"f",FALSE)</f>
        <v>43949</v>
      </c>
      <c r="I652" s="176">
        <f>_xll.qlInterestRateIndexValueDate(Index1M,$H652)</f>
        <v>43949</v>
      </c>
      <c r="J652" s="181">
        <f>IFERROR(_xll.qlIndexFixing(Index1M,$H652,TRUE,_xll.ohTrigger(RecalcTrigger,Trigger1M)),NA())</f>
        <v>1.812971434290404E-2</v>
      </c>
      <c r="K652" s="44">
        <f>IFERROR(_xll.qlIndexFixing(Index3M,H652,TRUE,_xll.ohTrigger(RecalcTrigger,Trigger3M)),NA())</f>
        <v>1.9043156159661505E-2</v>
      </c>
      <c r="L652" s="44">
        <f>IFERROR(_xll.qlIndexFixing(Index6M,$H652,TRUE,_xll.ohTrigger(RecalcTrigger,Trigger6M)),NA())</f>
        <v>2.0658879910500662E-2</v>
      </c>
      <c r="M652" s="182">
        <f>IFERROR(_xll.qlIndexFixing(Index1Y,$H652,TRUE,_xll.ohTrigger(RecalcTrigger,Trigger1Y)),NA())</f>
        <v>2.2323760932682069E-2</v>
      </c>
      <c r="N652" s="181">
        <f>IFERROR(_xll.qlIndexFixing(ONIndex1M,I652,TRUE,_xll.ohTrigger(RecalcTrigger,Trigger1M)),NA())</f>
        <v>1.8045220041403853E-2</v>
      </c>
      <c r="O652" s="44">
        <f>IFERROR(_xll.qlIndexFixing(ONIndex3M,I652,TRUE,_xll.ohTrigger(RecalcTrigger,Trigger3M)),NA())</f>
        <v>1.8812449055011227E-2</v>
      </c>
      <c r="P652" s="44">
        <f>IFERROR(_xll.qlIndexFixing(ONIndex6M,I652,TRUE,_xll.ohTrigger(RecalcTrigger,Trigger6M)),NA())</f>
        <v>2.017124605978915E-2</v>
      </c>
      <c r="Q652" s="182">
        <f>IFERROR(_xll.qlIndexFixing(ONIndex1Y,I652,TRUE,_xll.ohTrigger(RecalcTrigger,Trigger1Y)),NA())</f>
        <v>2.13951190591255E-2</v>
      </c>
    </row>
    <row r="653" spans="2:17" x14ac:dyDescent="0.2">
      <c r="B653" s="39" t="s">
        <v>42</v>
      </c>
      <c r="D653" s="42">
        <f>_xll.qlCalendarAdvance(Calendar,$D652,B653,"f",FALSE)</f>
        <v>43956</v>
      </c>
      <c r="E653" s="176">
        <f>_xll.qlInterestRateIndexValueDate(IndexON,D653)</f>
        <v>43956</v>
      </c>
      <c r="F653" s="192">
        <f>IFERROR(_xll.qlIndexFixing(IndexON,D653,TRUE,_xll.ohTrigger(RecalcTrigger,TriggerON)),NA())</f>
        <v>1.6631360081932334E-2</v>
      </c>
      <c r="H653" s="42">
        <f>_xll.qlCalendarAdvance(Calendar,$H652,B653,"f",FALSE)</f>
        <v>43956</v>
      </c>
      <c r="I653" s="176">
        <f>_xll.qlInterestRateIndexValueDate(Index1M,$H653)</f>
        <v>43956</v>
      </c>
      <c r="J653" s="181">
        <f>IFERROR(_xll.qlIndexFixing(Index1M,$H653,TRUE,_xll.ohTrigger(RecalcTrigger,Trigger1M)),NA())</f>
        <v>1.8167027702694377E-2</v>
      </c>
      <c r="K653" s="44">
        <f>IFERROR(_xll.qlIndexFixing(Index3M,H653,TRUE,_xll.ohTrigger(RecalcTrigger,Trigger3M)),NA())</f>
        <v>1.9074439486437941E-2</v>
      </c>
      <c r="L653" s="44">
        <f>IFERROR(_xll.qlIndexFixing(Index6M,$H653,TRUE,_xll.ohTrigger(RecalcTrigger,Trigger6M)),NA())</f>
        <v>2.0690228378727898E-2</v>
      </c>
      <c r="M653" s="182">
        <f>IFERROR(_xll.qlIndexFixing(Index1Y,$H653,TRUE,_xll.ohTrigger(RecalcTrigger,Trigger1Y)),NA())</f>
        <v>2.2349431503609019E-2</v>
      </c>
      <c r="N653" s="181">
        <f>IFERROR(_xll.qlIndexFixing(ONIndex1M,I653,TRUE,_xll.ohTrigger(RecalcTrigger,Trigger1M)),NA())</f>
        <v>1.8079813083952123E-2</v>
      </c>
      <c r="O653" s="44">
        <f>IFERROR(_xll.qlIndexFixing(ONIndex3M,I653,TRUE,_xll.ohTrigger(RecalcTrigger,Trigger3M)),NA())</f>
        <v>1.8841888033975795E-2</v>
      </c>
      <c r="P653" s="44">
        <f>IFERROR(_xll.qlIndexFixing(ONIndex6M,I653,TRUE,_xll.ohTrigger(RecalcTrigger,Trigger6M)),NA())</f>
        <v>2.0202182552280235E-2</v>
      </c>
      <c r="Q653" s="182">
        <f>IFERROR(_xll.qlIndexFixing(ONIndex1Y,I653,TRUE,_xll.ohTrigger(RecalcTrigger,Trigger1Y)),NA())</f>
        <v>2.1424826013970444E-2</v>
      </c>
    </row>
    <row r="654" spans="2:17" x14ac:dyDescent="0.2">
      <c r="B654" s="39" t="s">
        <v>42</v>
      </c>
      <c r="D654" s="42">
        <f>_xll.qlCalendarAdvance(Calendar,$D653,B654,"f",FALSE)</f>
        <v>43963</v>
      </c>
      <c r="E654" s="176">
        <f>_xll.qlInterestRateIndexValueDate(IndexON,D654)</f>
        <v>43963</v>
      </c>
      <c r="F654" s="192">
        <f>IFERROR(_xll.qlIndexFixing(IndexON,D654,TRUE,_xll.ohTrigger(RecalcTrigger,TriggerON)),NA())</f>
        <v>1.6665387071401749E-2</v>
      </c>
      <c r="H654" s="42">
        <f>_xll.qlCalendarAdvance(Calendar,$H653,B654,"f",FALSE)</f>
        <v>43963</v>
      </c>
      <c r="I654" s="176">
        <f>_xll.qlInterestRateIndexValueDate(Index1M,$H654)</f>
        <v>43963</v>
      </c>
      <c r="J654" s="181">
        <f>IFERROR(_xll.qlIndexFixing(Index1M,$H654,TRUE,_xll.ohTrigger(RecalcTrigger,Trigger1M)),NA())</f>
        <v>1.8201324156655194E-2</v>
      </c>
      <c r="K654" s="44">
        <f>IFERROR(_xll.qlIndexFixing(Index3M,H654,TRUE,_xll.ohTrigger(RecalcTrigger,Trigger3M)),NA())</f>
        <v>1.9103060830527246E-2</v>
      </c>
      <c r="L654" s="44">
        <f>IFERROR(_xll.qlIndexFixing(Index6M,$H654,TRUE,_xll.ohTrigger(RecalcTrigger,Trigger6M)),NA())</f>
        <v>2.0718807501229539E-2</v>
      </c>
      <c r="M654" s="182">
        <f>IFERROR(_xll.qlIndexFixing(Index1Y,$H654,TRUE,_xll.ohTrigger(RecalcTrigger,Trigger1Y)),NA())</f>
        <v>2.2374966440146027E-2</v>
      </c>
      <c r="N654" s="181">
        <f>IFERROR(_xll.qlIndexFixing(ONIndex1M,I654,TRUE,_xll.ohTrigger(RecalcTrigger,Trigger1M)),NA())</f>
        <v>1.8114295472473341E-2</v>
      </c>
      <c r="O654" s="44">
        <f>IFERROR(_xll.qlIndexFixing(ONIndex3M,I654,TRUE,_xll.ohTrigger(RecalcTrigger,Trigger3M)),NA())</f>
        <v>1.8871199919890946E-2</v>
      </c>
      <c r="P654" s="44">
        <f>IFERROR(_xll.qlIndexFixing(ONIndex6M,I654,TRUE,_xll.ohTrigger(RecalcTrigger,Trigger6M)),NA())</f>
        <v>2.0232929004048161E-2</v>
      </c>
      <c r="Q654" s="182">
        <f>IFERROR(_xll.qlIndexFixing(ONIndex1Y,I654,TRUE,_xll.ohTrigger(RecalcTrigger,Trigger1Y)),NA())</f>
        <v>2.145429622995465E-2</v>
      </c>
    </row>
    <row r="655" spans="2:17" x14ac:dyDescent="0.2">
      <c r="B655" s="39" t="s">
        <v>42</v>
      </c>
      <c r="D655" s="42">
        <f>_xll.qlCalendarAdvance(Calendar,$D654,B655,"f",FALSE)</f>
        <v>43970</v>
      </c>
      <c r="E655" s="176">
        <f>_xll.qlInterestRateIndexValueDate(IndexON,D655)</f>
        <v>43970</v>
      </c>
      <c r="F655" s="192">
        <f>IFERROR(_xll.qlIndexFixing(IndexON,D655,TRUE,_xll.ohTrigger(RecalcTrigger,TriggerON)),NA())</f>
        <v>1.669925379549797E-2</v>
      </c>
      <c r="H655" s="42">
        <f>_xll.qlCalendarAdvance(Calendar,$H654,B655,"f",FALSE)</f>
        <v>43970</v>
      </c>
      <c r="I655" s="176">
        <f>_xll.qlInterestRateIndexValueDate(Index1M,$H655)</f>
        <v>43970</v>
      </c>
      <c r="J655" s="181">
        <f>IFERROR(_xll.qlIndexFixing(Index1M,$H655,TRUE,_xll.ohTrigger(RecalcTrigger,Trigger1M)),NA())</f>
        <v>1.8235509887158441E-2</v>
      </c>
      <c r="K655" s="44">
        <f>IFERROR(_xll.qlIndexFixing(Index3M,H655,TRUE,_xll.ohTrigger(RecalcTrigger,Trigger3M)),NA())</f>
        <v>1.9131554678448216E-2</v>
      </c>
      <c r="L655" s="44">
        <f>IFERROR(_xll.qlIndexFixing(Index6M,$H655,TRUE,_xll.ohTrigger(RecalcTrigger,Trigger6M)),NA())</f>
        <v>2.0747203779963565E-2</v>
      </c>
      <c r="M655" s="182">
        <f>IFERROR(_xll.qlIndexFixing(Index1Y,$H655,TRUE,_xll.ohTrigger(RecalcTrigger,Trigger1Y)),NA())</f>
        <v>2.2400369127670183E-2</v>
      </c>
      <c r="N655" s="181">
        <f>IFERROR(_xll.qlIndexFixing(ONIndex1M,I655,TRUE,_xll.ohTrigger(RecalcTrigger,Trigger1M)),NA())</f>
        <v>1.814866720688646E-2</v>
      </c>
      <c r="O655" s="44">
        <f>IFERROR(_xll.qlIndexFixing(ONIndex3M,I655,TRUE,_xll.ohTrigger(RecalcTrigger,Trigger3M)),NA())</f>
        <v>1.8900384712756679E-2</v>
      </c>
      <c r="P655" s="44">
        <f>IFERROR(_xll.qlIndexFixing(ONIndex6M,I655,TRUE,_xll.ohTrigger(RecalcTrigger,Trigger6M)),NA())</f>
        <v>2.0263485414930837E-2</v>
      </c>
      <c r="Q655" s="182">
        <f>IFERROR(_xll.qlIndexFixing(ONIndex1Y,I655,TRUE,_xll.ohTrigger(RecalcTrigger,Trigger1Y)),NA())</f>
        <v>2.1483529706997073E-2</v>
      </c>
    </row>
    <row r="656" spans="2:17" x14ac:dyDescent="0.2">
      <c r="B656" s="39" t="s">
        <v>42</v>
      </c>
      <c r="D656" s="42">
        <f>_xll.qlCalendarAdvance(Calendar,$D655,B656,"f",FALSE)</f>
        <v>43977</v>
      </c>
      <c r="E656" s="176">
        <f>_xll.qlInterestRateIndexValueDate(IndexON,D656)</f>
        <v>43977</v>
      </c>
      <c r="F656" s="192">
        <f>IFERROR(_xll.qlIndexFixing(IndexON,D656,TRUE,_xll.ohTrigger(RecalcTrigger,TriggerON)),NA())</f>
        <v>1.6732960254220997E-2</v>
      </c>
      <c r="H656" s="42">
        <f>_xll.qlCalendarAdvance(Calendar,$H655,B656,"f",FALSE)</f>
        <v>43977</v>
      </c>
      <c r="I656" s="176">
        <f>_xll.qlInterestRateIndexValueDate(Index1M,$H656)</f>
        <v>43977</v>
      </c>
      <c r="J656" s="181">
        <f>IFERROR(_xll.qlIndexFixing(Index1M,$H656,TRUE,_xll.ohTrigger(RecalcTrigger,Trigger1M)),NA())</f>
        <v>1.8269584893239401E-2</v>
      </c>
      <c r="K656" s="44">
        <f>IFERROR(_xll.qlIndexFixing(Index3M,H656,TRUE,_xll.ohTrigger(RecalcTrigger,Trigger3M)),NA())</f>
        <v>1.9159921027465544E-2</v>
      </c>
      <c r="L656" s="44">
        <f>IFERROR(_xll.qlIndexFixing(Index6M,$H656,TRUE,_xll.ohTrigger(RecalcTrigger,Trigger6M)),NA())</f>
        <v>2.0775418602258629E-2</v>
      </c>
      <c r="M656" s="182">
        <f>IFERROR(_xll.qlIndexFixing(Index1Y,$H656,TRUE,_xll.ohTrigger(RecalcTrigger,Trigger1Y)),NA())</f>
        <v>2.2425642951947822E-2</v>
      </c>
      <c r="N656" s="181">
        <f>IFERROR(_xll.qlIndexFixing(ONIndex1M,I656,TRUE,_xll.ohTrigger(RecalcTrigger,Trigger1M)),NA())</f>
        <v>1.8182928287272526E-2</v>
      </c>
      <c r="O656" s="44">
        <f>IFERROR(_xll.qlIndexFixing(ONIndex3M,I656,TRUE,_xll.ohTrigger(RecalcTrigger,Trigger3M)),NA())</f>
        <v>1.8929442412572994E-2</v>
      </c>
      <c r="P656" s="44">
        <f>IFERROR(_xll.qlIndexFixing(ONIndex6M,I656,TRUE,_xll.ohTrigger(RecalcTrigger,Trigger6M)),NA())</f>
        <v>2.0293851784928263E-2</v>
      </c>
      <c r="Q656" s="182">
        <f>IFERROR(_xll.qlIndexFixing(ONIndex1Y,I656,TRUE,_xll.ohTrigger(RecalcTrigger,Trigger1Y)),NA())</f>
        <v>2.1512526445016666E-2</v>
      </c>
    </row>
    <row r="657" spans="2:17" x14ac:dyDescent="0.2">
      <c r="B657" s="39" t="s">
        <v>42</v>
      </c>
      <c r="D657" s="42">
        <f>_xll.qlCalendarAdvance(Calendar,$D656,B657,"f",FALSE)</f>
        <v>43984</v>
      </c>
      <c r="E657" s="176">
        <f>_xll.qlInterestRateIndexValueDate(IndexON,D657)</f>
        <v>43984</v>
      </c>
      <c r="F657" s="192">
        <f>IFERROR(_xll.qlIndexFixing(IndexON,D657,TRUE,_xll.ohTrigger(RecalcTrigger,TriggerON)),NA())</f>
        <v>1.6766506447408736E-2</v>
      </c>
      <c r="H657" s="42">
        <f>_xll.qlCalendarAdvance(Calendar,$H656,B657,"f",FALSE)</f>
        <v>43984</v>
      </c>
      <c r="I657" s="176">
        <f>_xll.qlInterestRateIndexValueDate(Index1M,$H657)</f>
        <v>43984</v>
      </c>
      <c r="J657" s="181">
        <f>IFERROR(_xll.qlIndexFixing(Index1M,$H657,TRUE,_xll.ohTrigger(RecalcTrigger,Trigger1M)),NA())</f>
        <v>1.8300674009421369E-2</v>
      </c>
      <c r="K657" s="44">
        <f>IFERROR(_xll.qlIndexFixing(Index3M,H657,TRUE,_xll.ohTrigger(RecalcTrigger,Trigger3M)),NA())</f>
        <v>1.9188159874852721E-2</v>
      </c>
      <c r="L657" s="44">
        <f>IFERROR(_xll.qlIndexFixing(Index6M,$H657,TRUE,_xll.ohTrigger(RecalcTrigger,Trigger6M)),NA())</f>
        <v>2.0800922843527178E-2</v>
      </c>
      <c r="M657" s="182">
        <f>IFERROR(_xll.qlIndexFixing(Index1Y,$H657,TRUE,_xll.ohTrigger(RecalcTrigger,Trigger1Y)),NA())</f>
        <v>2.2450791299130968E-2</v>
      </c>
      <c r="N657" s="181">
        <f>IFERROR(_xll.qlIndexFixing(ONIndex1M,I657,TRUE,_xll.ohTrigger(RecalcTrigger,Trigger1M)),NA())</f>
        <v>1.8217078713469448E-2</v>
      </c>
      <c r="O657" s="44">
        <f>IFERROR(_xll.qlIndexFixing(ONIndex3M,I657,TRUE,_xll.ohTrigger(RecalcTrigger,Trigger3M)),NA())</f>
        <v>1.8958373019339891E-2</v>
      </c>
      <c r="P657" s="44">
        <f>IFERROR(_xll.qlIndexFixing(ONIndex6M,I657,TRUE,_xll.ohTrigger(RecalcTrigger,Trigger6M)),NA())</f>
        <v>2.0324028114040438E-2</v>
      </c>
      <c r="Q657" s="182">
        <f>IFERROR(_xll.qlIndexFixing(ONIndex1Y,I657,TRUE,_xll.ohTrigger(RecalcTrigger,Trigger1Y)),NA())</f>
        <v>2.1541286443932384E-2</v>
      </c>
    </row>
    <row r="658" spans="2:17" x14ac:dyDescent="0.2">
      <c r="B658" s="39" t="s">
        <v>42</v>
      </c>
      <c r="D658" s="42">
        <f>_xll.qlCalendarAdvance(Calendar,$D657,B658,"f",FALSE)</f>
        <v>43991</v>
      </c>
      <c r="E658" s="176">
        <f>_xll.qlInterestRateIndexValueDate(IndexON,D658)</f>
        <v>43991</v>
      </c>
      <c r="F658" s="192">
        <f>IFERROR(_xll.qlIndexFixing(IndexON,D658,TRUE,_xll.ohTrigger(RecalcTrigger,TriggerON)),NA())</f>
        <v>1.6799892375142234E-2</v>
      </c>
      <c r="H658" s="42">
        <f>_xll.qlCalendarAdvance(Calendar,$H657,B658,"f",FALSE)</f>
        <v>43991</v>
      </c>
      <c r="I658" s="176">
        <f>_xll.qlInterestRateIndexValueDate(Index1M,$H658)</f>
        <v>43991</v>
      </c>
      <c r="J658" s="181">
        <f>IFERROR(_xll.qlIndexFixing(Index1M,$H658,TRUE,_xll.ohTrigger(RecalcTrigger,Trigger1M)),NA())</f>
        <v>1.8334533774829891E-2</v>
      </c>
      <c r="K658" s="44">
        <f>IFERROR(_xll.qlIndexFixing(Index3M,H658,TRUE,_xll.ohTrigger(RecalcTrigger,Trigger3M)),NA())</f>
        <v>1.9216271217898227E-2</v>
      </c>
      <c r="L658" s="44">
        <f>IFERROR(_xll.qlIndexFixing(Index6M,$H658,TRUE,_xll.ohTrigger(RecalcTrigger,Trigger6M)),NA())</f>
        <v>2.0828789442471317E-2</v>
      </c>
      <c r="M658" s="182">
        <f>IFERROR(_xll.qlIndexFixing(Index1Y,$H658,TRUE,_xll.ohTrigger(RecalcTrigger,Trigger1Y)),NA())</f>
        <v>2.2475817555752897E-2</v>
      </c>
      <c r="N658" s="181">
        <f>IFERROR(_xll.qlIndexFixing(ONIndex1M,I658,TRUE,_xll.ohTrigger(RecalcTrigger,Trigger1M)),NA())</f>
        <v>1.8251118485477225E-2</v>
      </c>
      <c r="O658" s="44">
        <f>IFERROR(_xll.qlIndexFixing(ONIndex3M,I658,TRUE,_xll.ohTrigger(RecalcTrigger,Trigger3M)),NA())</f>
        <v>1.8987176532895278E-2</v>
      </c>
      <c r="P658" s="44">
        <f>IFERROR(_xll.qlIndexFixing(ONIndex6M,I658,TRUE,_xll.ohTrigger(RecalcTrigger,Trigger6M)),NA())</f>
        <v>2.0354014402105269E-2</v>
      </c>
      <c r="Q658" s="182">
        <f>IFERROR(_xll.qlIndexFixing(ONIndex1Y,I658,TRUE,_xll.ohTrigger(RecalcTrigger,Trigger1Y)),NA())</f>
        <v>2.1569809703744225E-2</v>
      </c>
    </row>
    <row r="659" spans="2:17" x14ac:dyDescent="0.2">
      <c r="B659" s="39" t="s">
        <v>42</v>
      </c>
      <c r="D659" s="42">
        <f>_xll.qlCalendarAdvance(Calendar,$D658,B659,"f",FALSE)</f>
        <v>43998</v>
      </c>
      <c r="E659" s="176">
        <f>_xll.qlInterestRateIndexValueDate(IndexON,D659)</f>
        <v>43998</v>
      </c>
      <c r="F659" s="192">
        <f>IFERROR(_xll.qlIndexFixing(IndexON,D659,TRUE,_xll.ohTrigger(RecalcTrigger,TriggerON)),NA())</f>
        <v>1.6833118037178352E-2</v>
      </c>
      <c r="H659" s="42">
        <f>_xll.qlCalendarAdvance(Calendar,$H658,B659,"f",FALSE)</f>
        <v>43998</v>
      </c>
      <c r="I659" s="176">
        <f>_xll.qlInterestRateIndexValueDate(Index1M,$H659)</f>
        <v>43998</v>
      </c>
      <c r="J659" s="181">
        <f>IFERROR(_xll.qlIndexFixing(Index1M,$H659,TRUE,_xll.ohTrigger(RecalcTrigger,Trigger1M)),NA())</f>
        <v>1.836828281544715E-2</v>
      </c>
      <c r="K659" s="44">
        <f>IFERROR(_xll.qlIndexFixing(Index3M,H659,TRUE,_xll.ohTrigger(RecalcTrigger,Trigger3M)),NA())</f>
        <v>1.9244255053901982E-2</v>
      </c>
      <c r="L659" s="44">
        <f>IFERROR(_xll.qlIndexFixing(Index6M,$H659,TRUE,_xll.ohTrigger(RecalcTrigger,Trigger6M)),NA())</f>
        <v>2.0856478634230836E-2</v>
      </c>
      <c r="M659" s="182">
        <f>IFERROR(_xll.qlIndexFixing(Index1Y,$H659,TRUE,_xll.ohTrigger(RecalcTrigger,Trigger1Y)),NA())</f>
        <v>2.2500725108723474E-2</v>
      </c>
      <c r="N659" s="181">
        <f>IFERROR(_xll.qlIndexFixing(ONIndex1M,I659,TRUE,_xll.ohTrigger(RecalcTrigger,Trigger1M)),NA())</f>
        <v>1.8285047603376903E-2</v>
      </c>
      <c r="O659" s="44">
        <f>IFERROR(_xll.qlIndexFixing(ONIndex3M,I659,TRUE,_xll.ohTrigger(RecalcTrigger,Trigger3M)),NA())</f>
        <v>1.90158529533202E-2</v>
      </c>
      <c r="P659" s="44">
        <f>IFERROR(_xll.qlIndexFixing(ONIndex6M,I659,TRUE,_xll.ohTrigger(RecalcTrigger,Trigger6M)),NA())</f>
        <v>2.0383810649203804E-2</v>
      </c>
      <c r="Q659" s="182">
        <f>IFERROR(_xll.qlIndexFixing(ONIndex1Y,I659,TRUE,_xll.ohTrigger(RecalcTrigger,Trigger1Y)),NA())</f>
        <v>2.159809622445219E-2</v>
      </c>
    </row>
    <row r="660" spans="2:17" x14ac:dyDescent="0.2">
      <c r="B660" s="39" t="s">
        <v>42</v>
      </c>
      <c r="D660" s="42">
        <f>_xll.qlCalendarAdvance(Calendar,$D659,B660,"f",FALSE)</f>
        <v>44005</v>
      </c>
      <c r="E660" s="176">
        <f>_xll.qlInterestRateIndexValueDate(IndexON,D660)</f>
        <v>44005</v>
      </c>
      <c r="F660" s="192">
        <f>IFERROR(_xll.qlIndexFixing(IndexON,D660,TRUE,_xll.ohTrigger(RecalcTrigger,TriggerON)),NA())</f>
        <v>1.6866183433760229E-2</v>
      </c>
      <c r="H660" s="42">
        <f>_xll.qlCalendarAdvance(Calendar,$H659,B660,"f",FALSE)</f>
        <v>44005</v>
      </c>
      <c r="I660" s="176">
        <f>_xll.qlInterestRateIndexValueDate(Index1M,$H660)</f>
        <v>44005</v>
      </c>
      <c r="J660" s="181">
        <f>IFERROR(_xll.qlIndexFixing(Index1M,$H660,TRUE,_xll.ohTrigger(RecalcTrigger,Trigger1M)),NA())</f>
        <v>1.8401921130349219E-2</v>
      </c>
      <c r="K660" s="44">
        <f>IFERROR(_xll.qlIndexFixing(Index3M,H660,TRUE,_xll.ohTrigger(RecalcTrigger,Trigger3M)),NA())</f>
        <v>1.927211138017625E-2</v>
      </c>
      <c r="L660" s="44">
        <f>IFERROR(_xll.qlIndexFixing(Index6M,$H660,TRUE,_xll.ohTrigger(RecalcTrigger,Trigger6M)),NA())</f>
        <v>2.0883991814214978E-2</v>
      </c>
      <c r="M660" s="182">
        <f>IFERROR(_xll.qlIndexFixing(Index1Y,$H660,TRUE,_xll.ohTrigger(RecalcTrigger,Trigger1Y)),NA())</f>
        <v>2.2525517345325818E-2</v>
      </c>
      <c r="N660" s="181">
        <f>IFERROR(_xll.qlIndexFixing(ONIndex1M,I660,TRUE,_xll.ohTrigger(RecalcTrigger,Trigger1M)),NA())</f>
        <v>1.8318866066925343E-2</v>
      </c>
      <c r="O660" s="44">
        <f>IFERROR(_xll.qlIndexFixing(ONIndex3M,I660,TRUE,_xll.ohTrigger(RecalcTrigger,Trigger3M)),NA())</f>
        <v>1.9044402280614658E-2</v>
      </c>
      <c r="P660" s="44">
        <f>IFERROR(_xll.qlIndexFixing(ONIndex6M,I660,TRUE,_xll.ohTrigger(RecalcTrigger,Trigger6M)),NA())</f>
        <v>2.0413416855254995E-2</v>
      </c>
      <c r="Q660" s="182">
        <f>IFERROR(_xll.qlIndexFixing(ONIndex1Y,I660,TRUE,_xll.ohTrigger(RecalcTrigger,Trigger1Y)),NA())</f>
        <v>2.1626146005894187E-2</v>
      </c>
    </row>
    <row r="661" spans="2:17" x14ac:dyDescent="0.2">
      <c r="B661" s="39" t="s">
        <v>42</v>
      </c>
      <c r="D661" s="42">
        <f>_xll.qlCalendarAdvance(Calendar,$D660,B661,"f",FALSE)</f>
        <v>44012</v>
      </c>
      <c r="E661" s="176">
        <f>_xll.qlInterestRateIndexValueDate(IndexON,D661)</f>
        <v>44012</v>
      </c>
      <c r="F661" s="192">
        <f>IFERROR(_xll.qlIndexFixing(IndexON,D661,TRUE,_xll.ohTrigger(RecalcTrigger,TriggerON)),NA())</f>
        <v>1.6899088564644726E-2</v>
      </c>
      <c r="H661" s="42">
        <f>_xll.qlCalendarAdvance(Calendar,$H660,B661,"f",FALSE)</f>
        <v>44012</v>
      </c>
      <c r="I661" s="176">
        <f>_xll.qlInterestRateIndexValueDate(Index1M,$H661)</f>
        <v>44012</v>
      </c>
      <c r="J661" s="181">
        <f>IFERROR(_xll.qlIndexFixing(Index1M,$H661,TRUE,_xll.ohTrigger(RecalcTrigger,Trigger1M)),NA())</f>
        <v>1.8438299023830009E-2</v>
      </c>
      <c r="K661" s="44">
        <f>IFERROR(_xll.qlIndexFixing(Index3M,H661,TRUE,_xll.ohTrigger(RecalcTrigger,Trigger3M)),NA())</f>
        <v>1.9299840192711876E-2</v>
      </c>
      <c r="L661" s="44">
        <f>IFERROR(_xll.qlIndexFixing(Index6M,$H661,TRUE,_xll.ohTrigger(RecalcTrigger,Trigger6M)),NA())</f>
        <v>2.0913819432563003E-2</v>
      </c>
      <c r="M661" s="182">
        <f>IFERROR(_xll.qlIndexFixing(Index1Y,$H661,TRUE,_xll.ohTrigger(RecalcTrigger,Trigger1Y)),NA())</f>
        <v>2.2550197653212312E-2</v>
      </c>
      <c r="N661" s="181">
        <f>IFERROR(_xll.qlIndexFixing(ONIndex1M,I661,TRUE,_xll.ohTrigger(RecalcTrigger,Trigger1M)),NA())</f>
        <v>1.8352573876365685E-2</v>
      </c>
      <c r="O661" s="44">
        <f>IFERROR(_xll.qlIndexFixing(ONIndex3M,I661,TRUE,_xll.ohTrigger(RecalcTrigger,Trigger3M)),NA())</f>
        <v>1.9072824514697606E-2</v>
      </c>
      <c r="P661" s="44">
        <f>IFERROR(_xll.qlIndexFixing(ONIndex6M,I661,TRUE,_xll.ohTrigger(RecalcTrigger,Trigger6M)),NA())</f>
        <v>2.0442833020177797E-2</v>
      </c>
      <c r="Q661" s="182">
        <f>IFERROR(_xll.qlIndexFixing(ONIndex1Y,I661,TRUE,_xll.ohTrigger(RecalcTrigger,Trigger1Y)),NA())</f>
        <v>2.1653959048070215E-2</v>
      </c>
    </row>
    <row r="662" spans="2:17" x14ac:dyDescent="0.2">
      <c r="B662" s="39" t="s">
        <v>42</v>
      </c>
      <c r="D662" s="42">
        <f>_xll.qlCalendarAdvance(Calendar,$D661,B662,"f",FALSE)</f>
        <v>44019</v>
      </c>
      <c r="E662" s="176">
        <f>_xll.qlInterestRateIndexValueDate(IndexON,D662)</f>
        <v>44019</v>
      </c>
      <c r="F662" s="192">
        <f>IFERROR(_xll.qlIndexFixing(IndexON,D662,TRUE,_xll.ohTrigger(RecalcTrigger,TriggerON)),NA())</f>
        <v>1.6931833429750798E-2</v>
      </c>
      <c r="H662" s="42">
        <f>_xll.qlCalendarAdvance(Calendar,$H661,B662,"f",FALSE)</f>
        <v>44019</v>
      </c>
      <c r="I662" s="176">
        <f>_xll.qlInterestRateIndexValueDate(Index1M,$H662)</f>
        <v>44019</v>
      </c>
      <c r="J662" s="181">
        <f>IFERROR(_xll.qlIndexFixing(Index1M,$H662,TRUE,_xll.ohTrigger(RecalcTrigger,Trigger1M)),NA())</f>
        <v>1.8471709663324856E-2</v>
      </c>
      <c r="K662" s="44">
        <f>IFERROR(_xll.qlIndexFixing(Index3M,H662,TRUE,_xll.ohTrigger(RecalcTrigger,Trigger3M)),NA())</f>
        <v>1.9327440810395922E-2</v>
      </c>
      <c r="L662" s="44">
        <f>IFERROR(_xll.qlIndexFixing(Index6M,$H662,TRUE,_xll.ohTrigger(RecalcTrigger,Trigger6M)),NA())</f>
        <v>2.0940974657220172E-2</v>
      </c>
      <c r="M662" s="182">
        <f>IFERROR(_xll.qlIndexFixing(Index1Y,$H662,TRUE,_xll.ohTrigger(RecalcTrigger,Trigger1Y)),NA())</f>
        <v>2.257476942040082E-2</v>
      </c>
      <c r="N662" s="181">
        <f>IFERROR(_xll.qlIndexFixing(ONIndex1M,I662,TRUE,_xll.ohTrigger(RecalcTrigger,Trigger1M)),NA())</f>
        <v>1.8386171031373744E-2</v>
      </c>
      <c r="O662" s="44">
        <f>IFERROR(_xll.qlIndexFixing(ONIndex3M,I662,TRUE,_xll.ohTrigger(RecalcTrigger,Trigger3M)),NA())</f>
        <v>1.9101119655406951E-2</v>
      </c>
      <c r="P662" s="44">
        <f>IFERROR(_xll.qlIndexFixing(ONIndex6M,I662,TRUE,_xll.ohTrigger(RecalcTrigger,Trigger6M)),NA())</f>
        <v>2.047205914397221E-2</v>
      </c>
      <c r="Q662" s="182">
        <f>IFERROR(_xll.qlIndexFixing(ONIndex1Y,I662,TRUE,_xll.ohTrigger(RecalcTrigger,Trigger1Y)),NA())</f>
        <v>2.1681535350899228E-2</v>
      </c>
    </row>
    <row r="663" spans="2:17" x14ac:dyDescent="0.2">
      <c r="B663" s="39" t="s">
        <v>42</v>
      </c>
      <c r="D663" s="42">
        <f>_xll.qlCalendarAdvance(Calendar,$D662,B663,"f",FALSE)</f>
        <v>44026</v>
      </c>
      <c r="E663" s="176">
        <f>_xll.qlInterestRateIndexValueDate(IndexON,D663)</f>
        <v>44026</v>
      </c>
      <c r="F663" s="192">
        <f>IFERROR(_xll.qlIndexFixing(IndexON,D663,TRUE,_xll.ohTrigger(RecalcTrigger,TriggerON)),NA())</f>
        <v>1.6964418029159489E-2</v>
      </c>
      <c r="H663" s="42">
        <f>_xll.qlCalendarAdvance(Calendar,$H662,B663,"f",FALSE)</f>
        <v>44026</v>
      </c>
      <c r="I663" s="176">
        <f>_xll.qlInterestRateIndexValueDate(Index1M,$H663)</f>
        <v>44026</v>
      </c>
      <c r="J663" s="181">
        <f>IFERROR(_xll.qlIndexFixing(Index1M,$H663,TRUE,_xll.ohTrigger(RecalcTrigger,Trigger1M)),NA())</f>
        <v>1.850500957174378E-2</v>
      </c>
      <c r="K663" s="44">
        <f>IFERROR(_xll.qlIndexFixing(Index3M,H663,TRUE,_xll.ohTrigger(RecalcTrigger,Trigger3M)),NA())</f>
        <v>1.9354910775329019E-2</v>
      </c>
      <c r="L663" s="44">
        <f>IFERROR(_xll.qlIndexFixing(Index6M,$H663,TRUE,_xll.ohTrigger(RecalcTrigger,Trigger6M)),NA())</f>
        <v>2.0967958140257842E-2</v>
      </c>
      <c r="M663" s="182">
        <f>IFERROR(_xll.qlIndexFixing(Index1Y,$H663,TRUE,_xll.ohTrigger(RecalcTrigger,Trigger1Y)),NA())</f>
        <v>2.2599236035270476E-2</v>
      </c>
      <c r="N663" s="181">
        <f>IFERROR(_xll.qlIndexFixing(ONIndex1M,I663,TRUE,_xll.ohTrigger(RecalcTrigger,Trigger1M)),NA())</f>
        <v>1.8419657532111611E-2</v>
      </c>
      <c r="O663" s="44">
        <f>IFERROR(_xll.qlIndexFixing(ONIndex3M,I663,TRUE,_xll.ohTrigger(RecalcTrigger,Trigger3M)),NA())</f>
        <v>1.9129287702985831E-2</v>
      </c>
      <c r="P663" s="44">
        <f>IFERROR(_xll.qlIndexFixing(ONIndex6M,I663,TRUE,_xll.ohTrigger(RecalcTrigger,Trigger6M)),NA())</f>
        <v>2.0501095226557187E-2</v>
      </c>
      <c r="Q663" s="182">
        <f>IFERROR(_xll.qlIndexFixing(ONIndex1Y,I663,TRUE,_xll.ohTrigger(RecalcTrigger,Trigger1Y)),NA())</f>
        <v>2.170887491430018E-2</v>
      </c>
    </row>
    <row r="664" spans="2:17" x14ac:dyDescent="0.2">
      <c r="B664" s="39" t="s">
        <v>42</v>
      </c>
      <c r="D664" s="42">
        <f>_xll.qlCalendarAdvance(Calendar,$D663,B664,"f",FALSE)</f>
        <v>44033</v>
      </c>
      <c r="E664" s="176">
        <f>_xll.qlInterestRateIndexValueDate(IndexON,D664)</f>
        <v>44033</v>
      </c>
      <c r="F664" s="192">
        <f>IFERROR(_xll.qlIndexFixing(IndexON,D664,TRUE,_xll.ohTrigger(RecalcTrigger,TriggerON)),NA())</f>
        <v>1.6996842362789755E-2</v>
      </c>
      <c r="H664" s="42">
        <f>_xll.qlCalendarAdvance(Calendar,$H663,B664,"f",FALSE)</f>
        <v>44033</v>
      </c>
      <c r="I664" s="176">
        <f>_xll.qlInterestRateIndexValueDate(Index1M,$H664)</f>
        <v>44033</v>
      </c>
      <c r="J664" s="181">
        <f>IFERROR(_xll.qlIndexFixing(Index1M,$H664,TRUE,_xll.ohTrigger(RecalcTrigger,Trigger1M)),NA())</f>
        <v>1.8538198748148212E-2</v>
      </c>
      <c r="K664" s="44">
        <f>IFERROR(_xll.qlIndexFixing(Index3M,H664,TRUE,_xll.ohTrigger(RecalcTrigger,Trigger3M)),NA())</f>
        <v>1.9382247341644676E-2</v>
      </c>
      <c r="L664" s="44">
        <f>IFERROR(_xll.qlIndexFixing(Index6M,$H664,TRUE,_xll.ohTrigger(RecalcTrigger,Trigger6M)),NA())</f>
        <v>2.0994771269995726E-2</v>
      </c>
      <c r="M664" s="182">
        <f>IFERROR(_xll.qlIndexFixing(Index1Y,$H664,TRUE,_xll.ohTrigger(RecalcTrigger,Trigger1Y)),NA())</f>
        <v>2.2623600886558792E-2</v>
      </c>
      <c r="N664" s="181">
        <f>IFERROR(_xll.qlIndexFixing(ONIndex1M,I664,TRUE,_xll.ohTrigger(RecalcTrigger,Trigger1M)),NA())</f>
        <v>1.845303337849824E-2</v>
      </c>
      <c r="O664" s="44">
        <f>IFERROR(_xll.qlIndexFixing(ONIndex3M,I664,TRUE,_xll.ohTrigger(RecalcTrigger,Trigger3M)),NA())</f>
        <v>1.9157328657110062E-2</v>
      </c>
      <c r="P664" s="44">
        <f>IFERROR(_xll.qlIndexFixing(ONIndex6M,I664,TRUE,_xll.ohTrigger(RecalcTrigger,Trigger6M)),NA())</f>
        <v>2.0529941267851681E-2</v>
      </c>
      <c r="Q664" s="182">
        <f>IFERROR(_xll.qlIndexFixing(ONIndex1Y,I664,TRUE,_xll.ohTrigger(RecalcTrigger,Trigger1Y)),NA())</f>
        <v>2.1735977738354118E-2</v>
      </c>
    </row>
    <row r="665" spans="2:17" x14ac:dyDescent="0.2">
      <c r="B665" s="39" t="s">
        <v>42</v>
      </c>
      <c r="D665" s="42">
        <f>_xll.qlCalendarAdvance(Calendar,$D664,B665,"f",FALSE)</f>
        <v>44040</v>
      </c>
      <c r="E665" s="176">
        <f>_xll.qlInterestRateIndexValueDate(IndexON,D665)</f>
        <v>44040</v>
      </c>
      <c r="F665" s="192">
        <f>IFERROR(_xll.qlIndexFixing(IndexON,D665,TRUE,_xll.ohTrigger(RecalcTrigger,TriggerON)),NA())</f>
        <v>1.7029106430641594E-2</v>
      </c>
      <c r="H665" s="42">
        <f>_xll.qlCalendarAdvance(Calendar,$H664,B665,"f",FALSE)</f>
        <v>44040</v>
      </c>
      <c r="I665" s="176">
        <f>_xll.qlInterestRateIndexValueDate(Index1M,$H665)</f>
        <v>44040</v>
      </c>
      <c r="J665" s="181">
        <f>IFERROR(_xll.qlIndexFixing(Index1M,$H665,TRUE,_xll.ohTrigger(RecalcTrigger,Trigger1M)),NA())</f>
        <v>1.8571277191596975E-2</v>
      </c>
      <c r="K665" s="44">
        <f>IFERROR(_xll.qlIndexFixing(Index3M,H665,TRUE,_xll.ohTrigger(RecalcTrigger,Trigger3M)),NA())</f>
        <v>1.940944776341649E-2</v>
      </c>
      <c r="L665" s="44">
        <f>IFERROR(_xll.qlIndexFixing(Index6M,$H665,TRUE,_xll.ohTrigger(RecalcTrigger,Trigger6M)),NA())</f>
        <v>2.1021415434871134E-2</v>
      </c>
      <c r="M665" s="182">
        <f>IFERROR(_xll.qlIndexFixing(Index1Y,$H665,TRUE,_xll.ohTrigger(RecalcTrigger,Trigger1Y)),NA())</f>
        <v>2.2647867363358332E-2</v>
      </c>
      <c r="N665" s="181">
        <f>IFERROR(_xll.qlIndexFixing(ONIndex1M,I665,TRUE,_xll.ohTrigger(RecalcTrigger,Trigger1M)),NA())</f>
        <v>1.8486298570452586E-2</v>
      </c>
      <c r="O665" s="44">
        <f>IFERROR(_xll.qlIndexFixing(ONIndex3M,I665,TRUE,_xll.ohTrigger(RecalcTrigger,Trigger3M)),NA())</f>
        <v>1.9185242518022783E-2</v>
      </c>
      <c r="P665" s="44">
        <f>IFERROR(_xll.qlIndexFixing(ONIndex6M,I665,TRUE,_xll.ohTrigger(RecalcTrigger,Trigger6M)),NA())</f>
        <v>2.0558597267855694E-2</v>
      </c>
      <c r="Q665" s="182">
        <f>IFERROR(_xll.qlIndexFixing(ONIndex1Y,I665,TRUE,_xll.ohTrigger(RecalcTrigger,Trigger1Y)),NA())</f>
        <v>2.1762843822817901E-2</v>
      </c>
    </row>
    <row r="666" spans="2:17" x14ac:dyDescent="0.2">
      <c r="B666" s="39" t="s">
        <v>42</v>
      </c>
      <c r="D666" s="42">
        <f>_xll.qlCalendarAdvance(Calendar,$D665,B666,"f",FALSE)</f>
        <v>44047</v>
      </c>
      <c r="E666" s="176">
        <f>_xll.qlInterestRateIndexValueDate(IndexON,D666)</f>
        <v>44047</v>
      </c>
      <c r="F666" s="192">
        <f>IFERROR(_xll.qlIndexFixing(IndexON,D666,TRUE,_xll.ohTrigger(RecalcTrigger,TriggerON)),NA())</f>
        <v>1.7061210232633961E-2</v>
      </c>
      <c r="H666" s="42">
        <f>_xll.qlCalendarAdvance(Calendar,$H665,B666,"f",FALSE)</f>
        <v>44047</v>
      </c>
      <c r="I666" s="176">
        <f>_xll.qlInterestRateIndexValueDate(Index1M,$H666)</f>
        <v>44047</v>
      </c>
      <c r="J666" s="181">
        <f>IFERROR(_xll.qlIndexFixing(Index1M,$H666,TRUE,_xll.ohTrigger(RecalcTrigger,Trigger1M)),NA())</f>
        <v>1.8604244901159337E-2</v>
      </c>
      <c r="K666" s="44">
        <f>IFERROR(_xll.qlIndexFixing(Index3M,H666,TRUE,_xll.ohTrigger(RecalcTrigger,Trigger3M)),NA())</f>
        <v>1.9436509294653761E-2</v>
      </c>
      <c r="L666" s="44">
        <f>IFERROR(_xll.qlIndexFixing(Index6M,$H666,TRUE,_xll.ohTrigger(RecalcTrigger,Trigger6M)),NA())</f>
        <v>2.1047892023438101E-2</v>
      </c>
      <c r="M666" s="182">
        <f>IFERROR(_xll.qlIndexFixing(Index1Y,$H666,TRUE,_xll.ohTrigger(RecalcTrigger,Trigger1Y)),NA())</f>
        <v>2.2672038855112486E-2</v>
      </c>
      <c r="N666" s="181">
        <f>IFERROR(_xll.qlIndexFixing(ONIndex1M,I666,TRUE,_xll.ohTrigger(RecalcTrigger,Trigger1M)),NA())</f>
        <v>1.8519453108055695E-2</v>
      </c>
      <c r="O666" s="44">
        <f>IFERROR(_xll.qlIndexFixing(ONIndex3M,I666,TRUE,_xll.ohTrigger(RecalcTrigger,Trigger3M)),NA())</f>
        <v>1.92130292855619E-2</v>
      </c>
      <c r="P666" s="44">
        <f>IFERROR(_xll.qlIndexFixing(ONIndex6M,I666,TRUE,_xll.ohTrigger(RecalcTrigger,Trigger6M)),NA())</f>
        <v>2.0587063226488178E-2</v>
      </c>
      <c r="Q666" s="182">
        <f>IFERROR(_xll.qlIndexFixing(ONIndex1Y,I666,TRUE,_xll.ohTrigger(RecalcTrigger,Trigger1Y)),NA())</f>
        <v>2.1789473167772577E-2</v>
      </c>
    </row>
    <row r="667" spans="2:17" x14ac:dyDescent="0.2">
      <c r="B667" s="39" t="s">
        <v>42</v>
      </c>
      <c r="D667" s="42">
        <f>_xll.qlCalendarAdvance(Calendar,$D666,B667,"f",FALSE)</f>
        <v>44054</v>
      </c>
      <c r="E667" s="176">
        <f>_xll.qlInterestRateIndexValueDate(IndexON,D667)</f>
        <v>44054</v>
      </c>
      <c r="F667" s="192">
        <f>IFERROR(_xll.qlIndexFixing(IndexON,D667,TRUE,_xll.ohTrigger(RecalcTrigger,TriggerON)),NA())</f>
        <v>1.7093153768685809E-2</v>
      </c>
      <c r="H667" s="42">
        <f>_xll.qlCalendarAdvance(Calendar,$H666,B667,"f",FALSE)</f>
        <v>44054</v>
      </c>
      <c r="I667" s="176">
        <f>_xll.qlInterestRateIndexValueDate(Index1M,$H667)</f>
        <v>44054</v>
      </c>
      <c r="J667" s="181">
        <f>IFERROR(_xll.qlIndexFixing(Index1M,$H667,TRUE,_xll.ohTrigger(RecalcTrigger,Trigger1M)),NA())</f>
        <v>1.8637101875912422E-2</v>
      </c>
      <c r="K667" s="44">
        <f>IFERROR(_xll.qlIndexFixing(Index3M,H667,TRUE,_xll.ohTrigger(RecalcTrigger,Trigger3M)),NA())</f>
        <v>1.9463429189306759E-2</v>
      </c>
      <c r="L667" s="44">
        <f>IFERROR(_xll.qlIndexFixing(Index6M,$H667,TRUE,_xll.ohTrigger(RecalcTrigger,Trigger6M)),NA())</f>
        <v>2.107420242436827E-2</v>
      </c>
      <c r="M667" s="182">
        <f>IFERROR(_xll.qlIndexFixing(Index1Y,$H667,TRUE,_xll.ohTrigger(RecalcTrigger,Trigger1Y)),NA())</f>
        <v>2.2696118751613481E-2</v>
      </c>
      <c r="N667" s="181">
        <f>IFERROR(_xll.qlIndexFixing(ONIndex1M,I667,TRUE,_xll.ohTrigger(RecalcTrigger,Trigger1M)),NA())</f>
        <v>1.8552496991226519E-2</v>
      </c>
      <c r="O667" s="44">
        <f>IFERROR(_xll.qlIndexFixing(ONIndex3M,I667,TRUE,_xll.ohTrigger(RecalcTrigger,Trigger3M)),NA())</f>
        <v>1.9240688959646368E-2</v>
      </c>
      <c r="P667" s="44">
        <f>IFERROR(_xll.qlIndexFixing(ONIndex6M,I667,TRUE,_xll.ohTrigger(RecalcTrigger,Trigger6M)),NA())</f>
        <v>2.0615339143911227E-2</v>
      </c>
      <c r="Q667" s="182">
        <f>IFERROR(_xll.qlIndexFixing(ONIndex1Y,I667,TRUE,_xll.ohTrigger(RecalcTrigger,Trigger1Y)),NA())</f>
        <v>2.1815865773056053E-2</v>
      </c>
    </row>
    <row r="668" spans="2:17" x14ac:dyDescent="0.2">
      <c r="B668" s="39" t="s">
        <v>42</v>
      </c>
      <c r="D668" s="42">
        <f>_xll.qlCalendarAdvance(Calendar,$D667,B668,"f",FALSE)</f>
        <v>44061</v>
      </c>
      <c r="E668" s="176">
        <f>_xll.qlInterestRateIndexValueDate(IndexON,D668)</f>
        <v>44061</v>
      </c>
      <c r="F668" s="192">
        <f>IFERROR(_xll.qlIndexFixing(IndexON,D668,TRUE,_xll.ohTrigger(RecalcTrigger,TriggerON)),NA())</f>
        <v>1.7124937038797139E-2</v>
      </c>
      <c r="H668" s="42">
        <f>_xll.qlCalendarAdvance(Calendar,$H667,B668,"f",FALSE)</f>
        <v>44061</v>
      </c>
      <c r="I668" s="176">
        <f>_xll.qlInterestRateIndexValueDate(Index1M,$H668)</f>
        <v>44061</v>
      </c>
      <c r="J668" s="181">
        <f>IFERROR(_xll.qlIndexFixing(Index1M,$H668,TRUE,_xll.ohTrigger(RecalcTrigger,Trigger1M)),NA())</f>
        <v>1.866984811492289E-2</v>
      </c>
      <c r="K668" s="44">
        <f>IFERROR(_xll.qlIndexFixing(Index3M,H668,TRUE,_xll.ohTrigger(RecalcTrigger,Trigger3M)),NA())</f>
        <v>1.9490204701268499E-2</v>
      </c>
      <c r="L668" s="44">
        <f>IFERROR(_xll.qlIndexFixing(Index6M,$H668,TRUE,_xll.ohTrigger(RecalcTrigger,Trigger6M)),NA())</f>
        <v>2.1100348026446045E-2</v>
      </c>
      <c r="M668" s="182">
        <f>IFERROR(_xll.qlIndexFixing(Index1Y,$H668,TRUE,_xll.ohTrigger(RecalcTrigger,Trigger1Y)),NA())</f>
        <v>2.2720110442998598E-2</v>
      </c>
      <c r="N668" s="181">
        <f>IFERROR(_xll.qlIndexFixing(ONIndex1M,I668,TRUE,_xll.ohTrigger(RecalcTrigger,Trigger1M)),NA())</f>
        <v>1.858543021996506E-2</v>
      </c>
      <c r="O668" s="44">
        <f>IFERROR(_xll.qlIndexFixing(ONIndex3M,I668,TRUE,_xll.ohTrigger(RecalcTrigger,Trigger3M)),NA())</f>
        <v>1.9268221540357233E-2</v>
      </c>
      <c r="P668" s="44">
        <f>IFERROR(_xll.qlIndexFixing(ONIndex6M,I668,TRUE,_xll.ohTrigger(RecalcTrigger,Trigger6M)),NA())</f>
        <v>2.0643425019719608E-2</v>
      </c>
      <c r="Q668" s="182">
        <f>IFERROR(_xll.qlIndexFixing(ONIndex1Y,I668,TRUE,_xll.ohTrigger(RecalcTrigger,Trigger1Y)),NA())</f>
        <v>2.1842021638749376E-2</v>
      </c>
    </row>
    <row r="669" spans="2:17" x14ac:dyDescent="0.2">
      <c r="B669" s="39" t="s">
        <v>42</v>
      </c>
      <c r="D669" s="42">
        <f>_xll.qlCalendarAdvance(Calendar,$D668,B669,"f",FALSE)</f>
        <v>44068</v>
      </c>
      <c r="E669" s="176">
        <f>_xll.qlInterestRateIndexValueDate(IndexON,D669)</f>
        <v>44068</v>
      </c>
      <c r="F669" s="192">
        <f>IFERROR(_xll.qlIndexFixing(IndexON,D669,TRUE,_xll.ohTrigger(RecalcTrigger,TriggerON)),NA())</f>
        <v>1.7156560042886904E-2</v>
      </c>
      <c r="H669" s="42">
        <f>_xll.qlCalendarAdvance(Calendar,$H668,B669,"f",FALSE)</f>
        <v>44068</v>
      </c>
      <c r="I669" s="176">
        <f>_xll.qlInterestRateIndexValueDate(Index1M,$H669)</f>
        <v>44068</v>
      </c>
      <c r="J669" s="181">
        <f>IFERROR(_xll.qlIndexFixing(Index1M,$H669,TRUE,_xll.ohTrigger(RecalcTrigger,Trigger1M)),NA())</f>
        <v>1.8702483617273086E-2</v>
      </c>
      <c r="K669" s="44">
        <f>IFERROR(_xll.qlIndexFixing(Index3M,H669,TRUE,_xll.ohTrigger(RecalcTrigger,Trigger3M)),NA())</f>
        <v>1.9516833084371198E-2</v>
      </c>
      <c r="L669" s="44">
        <f>IFERROR(_xll.qlIndexFixing(Index6M,$H669,TRUE,_xll.ohTrigger(RecalcTrigger,Trigger6M)),NA())</f>
        <v>2.1126330218570345E-2</v>
      </c>
      <c r="M669" s="182">
        <f>IFERROR(_xll.qlIndexFixing(Index1Y,$H669,TRUE,_xll.ohTrigger(RecalcTrigger,Trigger1Y)),NA())</f>
        <v>2.2744017319746845E-2</v>
      </c>
      <c r="N669" s="181">
        <f>IFERROR(_xll.qlIndexFixing(ONIndex1M,I669,TRUE,_xll.ohTrigger(RecalcTrigger,Trigger1M)),NA())</f>
        <v>1.8618252794109225E-2</v>
      </c>
      <c r="O669" s="44">
        <f>IFERROR(_xll.qlIndexFixing(ONIndex3M,I669,TRUE,_xll.ohTrigger(RecalcTrigger,Trigger3M)),NA())</f>
        <v>1.9295627027613449E-2</v>
      </c>
      <c r="P669" s="44">
        <f>IFERROR(_xll.qlIndexFixing(ONIndex6M,I669,TRUE,_xll.ohTrigger(RecalcTrigger,Trigger6M)),NA())</f>
        <v>2.0671320854156461E-2</v>
      </c>
      <c r="Q669" s="182">
        <f>IFERROR(_xll.qlIndexFixing(ONIndex1Y,I669,TRUE,_xll.ohTrigger(RecalcTrigger,Trigger1Y)),NA())</f>
        <v>2.1867940764852545E-2</v>
      </c>
    </row>
    <row r="670" spans="2:17" x14ac:dyDescent="0.2">
      <c r="B670" s="39" t="s">
        <v>42</v>
      </c>
      <c r="D670" s="42">
        <f>_xll.qlCalendarAdvance(Calendar,$D669,B670,"f",FALSE)</f>
        <v>44075</v>
      </c>
      <c r="E670" s="176">
        <f>_xll.qlInterestRateIndexValueDate(IndexON,D670)</f>
        <v>44075</v>
      </c>
      <c r="F670" s="192">
        <f>IFERROR(_xll.qlIndexFixing(IndexON,D670,TRUE,_xll.ohTrigger(RecalcTrigger,TriggerON)),NA())</f>
        <v>1.7188022780955103E-2</v>
      </c>
      <c r="H670" s="42">
        <f>_xll.qlCalendarAdvance(Calendar,$H669,B670,"f",FALSE)</f>
        <v>44075</v>
      </c>
      <c r="I670" s="176">
        <f>_xll.qlInterestRateIndexValueDate(Index1M,$H670)</f>
        <v>44075</v>
      </c>
      <c r="J670" s="181">
        <f>IFERROR(_xll.qlIndexFixing(Index1M,$H670,TRUE,_xll.ohTrigger(RecalcTrigger,Trigger1M)),NA())</f>
        <v>1.8732214049872541E-2</v>
      </c>
      <c r="K670" s="44">
        <f>IFERROR(_xll.qlIndexFixing(Index3M,H670,TRUE,_xll.ohTrigger(RecalcTrigger,Trigger3M)),NA())</f>
        <v>1.9540927268453648E-2</v>
      </c>
      <c r="L670" s="44">
        <f>IFERROR(_xll.qlIndexFixing(Index6M,$H670,TRUE,_xll.ohTrigger(RecalcTrigger,Trigger6M)),NA())</f>
        <v>2.1144946869565601E-2</v>
      </c>
      <c r="M670" s="182">
        <f>IFERROR(_xll.qlIndexFixing(Index1Y,$H670,TRUE,_xll.ohTrigger(RecalcTrigger,Trigger1Y)),NA())</f>
        <v>2.2767842772676739E-2</v>
      </c>
      <c r="N670" s="181">
        <f>IFERROR(_xll.qlIndexFixing(ONIndex1M,I670,TRUE,_xll.ohTrigger(RecalcTrigger,Trigger1M)),NA())</f>
        <v>1.8650964713740059E-2</v>
      </c>
      <c r="O670" s="44">
        <f>IFERROR(_xll.qlIndexFixing(ONIndex3M,I670,TRUE,_xll.ohTrigger(RecalcTrigger,Trigger3M)),NA())</f>
        <v>1.9322905421415015E-2</v>
      </c>
      <c r="P670" s="44">
        <f>IFERROR(_xll.qlIndexFixing(ONIndex6M,I670,TRUE,_xll.ohTrigger(RecalcTrigger,Trigger6M)),NA())</f>
        <v>2.0699026646978647E-2</v>
      </c>
      <c r="Q670" s="182">
        <f>IFERROR(_xll.qlIndexFixing(ONIndex1Y,I670,TRUE,_xll.ohTrigger(RecalcTrigger,Trigger1Y)),NA())</f>
        <v>2.1893623151041375E-2</v>
      </c>
    </row>
    <row r="671" spans="2:17" x14ac:dyDescent="0.2">
      <c r="B671" s="39" t="s">
        <v>42</v>
      </c>
      <c r="D671" s="42">
        <f>_xll.qlCalendarAdvance(Calendar,$D670,B671,"f",FALSE)</f>
        <v>44082</v>
      </c>
      <c r="E671" s="176">
        <f>_xll.qlInterestRateIndexValueDate(IndexON,D671)</f>
        <v>44082</v>
      </c>
      <c r="F671" s="192">
        <f>IFERROR(_xll.qlIndexFixing(IndexON,D671,TRUE,_xll.ohTrigger(RecalcTrigger,TriggerON)),NA())</f>
        <v>1.7219325252920692E-2</v>
      </c>
      <c r="H671" s="42">
        <f>_xll.qlCalendarAdvance(Calendar,$H670,B671,"f",FALSE)</f>
        <v>44082</v>
      </c>
      <c r="I671" s="176">
        <f>_xll.qlInterestRateIndexValueDate(Index1M,$H671)</f>
        <v>44082</v>
      </c>
      <c r="J671" s="181">
        <f>IFERROR(_xll.qlIndexFixing(Index1M,$H671,TRUE,_xll.ohTrigger(RecalcTrigger,Trigger1M)),NA())</f>
        <v>1.8764623967503669E-2</v>
      </c>
      <c r="K671" s="44">
        <f>IFERROR(_xll.qlIndexFixing(Index3M,H671,TRUE,_xll.ohTrigger(RecalcTrigger,Trigger3M)),NA())</f>
        <v>1.956726324728943E-2</v>
      </c>
      <c r="L671" s="44">
        <f>IFERROR(_xll.qlIndexFixing(Index6M,$H671,TRUE,_xll.ohTrigger(RecalcTrigger,Trigger6M)),NA())</f>
        <v>2.117063533468759E-2</v>
      </c>
      <c r="M671" s="182">
        <f>IFERROR(_xll.qlIndexFixing(Index1Y,$H671,TRUE,_xll.ohTrigger(RecalcTrigger,Trigger1Y)),NA())</f>
        <v>2.2791590192942968E-2</v>
      </c>
      <c r="N671" s="181">
        <f>IFERROR(_xll.qlIndexFixing(ONIndex1M,I671,TRUE,_xll.ohTrigger(RecalcTrigger,Trigger1M)),NA())</f>
        <v>1.8683565978857564E-2</v>
      </c>
      <c r="O671" s="44">
        <f>IFERROR(_xll.qlIndexFixing(ONIndex3M,I671,TRUE,_xll.ohTrigger(RecalcTrigger,Trigger3M)),NA())</f>
        <v>1.935005672159984E-2</v>
      </c>
      <c r="P671" s="44">
        <f>IFERROR(_xll.qlIndexFixing(ONIndex6M,I671,TRUE,_xll.ohTrigger(RecalcTrigger,Trigger6M)),NA())</f>
        <v>2.0726542398348258E-2</v>
      </c>
      <c r="Q671" s="182">
        <f>IFERROR(_xll.qlIndexFixing(ONIndex1Y,I671,TRUE,_xll.ohTrigger(RecalcTrigger,Trigger1Y)),NA())</f>
        <v>2.1919068797477959E-2</v>
      </c>
    </row>
    <row r="672" spans="2:17" x14ac:dyDescent="0.2">
      <c r="B672" s="39" t="s">
        <v>42</v>
      </c>
      <c r="D672" s="42">
        <f>_xll.qlCalendarAdvance(Calendar,$D671,B672,"f",FALSE)</f>
        <v>44089</v>
      </c>
      <c r="E672" s="176">
        <f>_xll.qlInterestRateIndexValueDate(IndexON,D672)</f>
        <v>44089</v>
      </c>
      <c r="F672" s="192">
        <f>IFERROR(_xll.qlIndexFixing(IndexON,D672,TRUE,_xll.ohTrigger(RecalcTrigger,TriggerON)),NA())</f>
        <v>1.7250467458864716E-2</v>
      </c>
      <c r="H672" s="42">
        <f>_xll.qlCalendarAdvance(Calendar,$H671,B672,"f",FALSE)</f>
        <v>44089</v>
      </c>
      <c r="I672" s="176">
        <f>_xll.qlInterestRateIndexValueDate(Index1M,$H672)</f>
        <v>44089</v>
      </c>
      <c r="J672" s="181">
        <f>IFERROR(_xll.qlIndexFixing(Index1M,$H672,TRUE,_xll.ohTrigger(RecalcTrigger,Trigger1M)),NA())</f>
        <v>1.8796885148343805E-2</v>
      </c>
      <c r="K672" s="44">
        <f>IFERROR(_xll.qlIndexFixing(Index3M,H672,TRUE,_xll.ohTrigger(RecalcTrigger,Trigger3M)),NA())</f>
        <v>1.9593443955514069E-2</v>
      </c>
      <c r="L672" s="44">
        <f>IFERROR(_xll.qlIndexFixing(Index6M,$H672,TRUE,_xll.ohTrigger(RecalcTrigger,Trigger6M)),NA())</f>
        <v>2.1196164511355715E-2</v>
      </c>
      <c r="M672" s="182">
        <f>IFERROR(_xll.qlIndexFixing(Index1Y,$H672,TRUE,_xll.ohTrigger(RecalcTrigger,Trigger1Y)),NA())</f>
        <v>2.2815262972035066E-2</v>
      </c>
      <c r="N672" s="181">
        <f>IFERROR(_xll.qlIndexFixing(ONIndex1M,I672,TRUE,_xll.ohTrigger(RecalcTrigger,Trigger1M)),NA())</f>
        <v>1.8716056589380692E-2</v>
      </c>
      <c r="O672" s="44">
        <f>IFERROR(_xll.qlIndexFixing(ONIndex3M,I672,TRUE,_xll.ohTrigger(RecalcTrigger,Trigger3M)),NA())</f>
        <v>1.9377080928330015E-2</v>
      </c>
      <c r="P672" s="44">
        <f>IFERROR(_xll.qlIndexFixing(ONIndex6M,I672,TRUE,_xll.ohTrigger(RecalcTrigger,Trigger6M)),NA())</f>
        <v>2.0753868108103202E-2</v>
      </c>
      <c r="Q672" s="182">
        <f>IFERROR(_xll.qlIndexFixing(ONIndex1Y,I672,TRUE,_xll.ohTrigger(RecalcTrigger,Trigger1Y)),NA())</f>
        <v>2.194427770408125E-2</v>
      </c>
    </row>
    <row r="673" spans="2:17" x14ac:dyDescent="0.2">
      <c r="B673" s="39" t="s">
        <v>42</v>
      </c>
      <c r="D673" s="42">
        <f>_xll.qlCalendarAdvance(Calendar,$D672,B673,"f",FALSE)</f>
        <v>44096</v>
      </c>
      <c r="E673" s="176">
        <f>_xll.qlInterestRateIndexValueDate(IndexON,D673)</f>
        <v>44096</v>
      </c>
      <c r="F673" s="192">
        <f>IFERROR(_xll.qlIndexFixing(IndexON,D673,TRUE,_xll.ohTrigger(RecalcTrigger,TriggerON)),NA())</f>
        <v>1.7281449398625082E-2</v>
      </c>
      <c r="H673" s="42">
        <f>_xll.qlCalendarAdvance(Calendar,$H672,B673,"f",FALSE)</f>
        <v>44096</v>
      </c>
      <c r="I673" s="176">
        <f>_xll.qlInterestRateIndexValueDate(Index1M,$H673)</f>
        <v>44096</v>
      </c>
      <c r="J673" s="181">
        <f>IFERROR(_xll.qlIndexFixing(Index1M,$H673,TRUE,_xll.ohTrigger(RecalcTrigger,Trigger1M)),NA())</f>
        <v>1.8828968035414083E-2</v>
      </c>
      <c r="K673" s="44">
        <f>IFERROR(_xll.qlIndexFixing(Index3M,H673,TRUE,_xll.ohTrigger(RecalcTrigger,Trigger3M)),NA())</f>
        <v>1.9619466616775889E-2</v>
      </c>
      <c r="L673" s="44">
        <f>IFERROR(_xll.qlIndexFixing(Index6M,$H673,TRUE,_xll.ohTrigger(RecalcTrigger,Trigger6M)),NA())</f>
        <v>2.1221535811882911E-2</v>
      </c>
      <c r="M673" s="182">
        <f>IFERROR(_xll.qlIndexFixing(Index1Y,$H673,TRUE,_xll.ohTrigger(RecalcTrigger,Trigger1Y)),NA())</f>
        <v>2.2838864501772749E-2</v>
      </c>
      <c r="N673" s="181">
        <f>IFERROR(_xll.qlIndexFixing(ONIndex1M,I673,TRUE,_xll.ohTrigger(RecalcTrigger,Trigger1M)),NA())</f>
        <v>1.8748436545228397E-2</v>
      </c>
      <c r="O673" s="44">
        <f>IFERROR(_xll.qlIndexFixing(ONIndex3M,I673,TRUE,_xll.ohTrigger(RecalcTrigger,Trigger3M)),NA())</f>
        <v>1.9403978041524494E-2</v>
      </c>
      <c r="P673" s="44">
        <f>IFERROR(_xll.qlIndexFixing(ONIndex6M,I673,TRUE,_xll.ohTrigger(RecalcTrigger,Trigger6M)),NA())</f>
        <v>2.0781003776162432E-2</v>
      </c>
      <c r="Q673" s="182">
        <f>IFERROR(_xll.qlIndexFixing(ONIndex1Y,I673,TRUE,_xll.ohTrigger(RecalcTrigger,Trigger1Y)),NA())</f>
        <v>2.1969249870770202E-2</v>
      </c>
    </row>
    <row r="674" spans="2:17" x14ac:dyDescent="0.2">
      <c r="B674" s="39" t="s">
        <v>42</v>
      </c>
      <c r="D674" s="42">
        <f>_xll.qlCalendarAdvance(Calendar,$D673,B674,"f",FALSE)</f>
        <v>44103</v>
      </c>
      <c r="E674" s="176">
        <f>_xll.qlInterestRateIndexValueDate(IndexON,D674)</f>
        <v>44103</v>
      </c>
      <c r="F674" s="192">
        <f>IFERROR(_xll.qlIndexFixing(IndexON,D674,TRUE,_xll.ohTrigger(RecalcTrigger,TriggerON)),NA())</f>
        <v>1.7312270868127255E-2</v>
      </c>
      <c r="H674" s="42">
        <f>_xll.qlCalendarAdvance(Calendar,$H673,B674,"f",FALSE)</f>
        <v>44103</v>
      </c>
      <c r="I674" s="176">
        <f>_xll.qlInterestRateIndexValueDate(Index1M,$H674)</f>
        <v>44103</v>
      </c>
      <c r="J674" s="181">
        <f>IFERROR(_xll.qlIndexFixing(Index1M,$H674,TRUE,_xll.ohTrigger(RecalcTrigger,Trigger1M)),NA())</f>
        <v>1.8860843071435762E-2</v>
      </c>
      <c r="K674" s="44">
        <f>IFERROR(_xll.qlIndexFixing(Index3M,H674,TRUE,_xll.ohTrigger(RecalcTrigger,Trigger3M)),NA())</f>
        <v>1.9645328454668886E-2</v>
      </c>
      <c r="L674" s="44">
        <f>IFERROR(_xll.qlIndexFixing(Index6M,$H674,TRUE,_xll.ohTrigger(RecalcTrigger,Trigger6M)),NA())</f>
        <v>2.1246750648685555E-2</v>
      </c>
      <c r="M674" s="182">
        <f>IFERROR(_xll.qlIndexFixing(Index1Y,$H674,TRUE,_xll.ohTrigger(RecalcTrigger,Trigger1Y)),NA())</f>
        <v>2.2862398174305243E-2</v>
      </c>
      <c r="N674" s="181">
        <f>IFERROR(_xll.qlIndexFixing(ONIndex1M,I674,TRUE,_xll.ohTrigger(RecalcTrigger,Trigger1M)),NA())</f>
        <v>1.8780705416207022E-2</v>
      </c>
      <c r="O674" s="44">
        <f>IFERROR(_xll.qlIndexFixing(ONIndex3M,I674,TRUE,_xll.ohTrigger(RecalcTrigger,Trigger3M)),NA())</f>
        <v>1.9430747939046533E-2</v>
      </c>
      <c r="P674" s="44">
        <f>IFERROR(_xll.qlIndexFixing(ONIndex6M,I674,TRUE,_xll.ohTrigger(RecalcTrigger,Trigger6M)),NA())</f>
        <v>2.0807949526040481E-2</v>
      </c>
      <c r="Q674" s="182">
        <f>IFERROR(_xll.qlIndexFixing(ONIndex1Y,I674,TRUE,_xll.ohTrigger(RecalcTrigger,Trigger1Y)),NA())</f>
        <v>2.1993985886508138E-2</v>
      </c>
    </row>
    <row r="675" spans="2:17" x14ac:dyDescent="0.2">
      <c r="B675" s="39" t="s">
        <v>42</v>
      </c>
      <c r="D675" s="42">
        <f>_xll.qlCalendarAdvance(Calendar,$D674,B675,"f",FALSE)</f>
        <v>44110</v>
      </c>
      <c r="E675" s="176">
        <f>_xll.qlInterestRateIndexValueDate(IndexON,D675)</f>
        <v>44110</v>
      </c>
      <c r="F675" s="192">
        <f>IFERROR(_xll.qlIndexFixing(IndexON,D675,TRUE,_xll.ohTrigger(RecalcTrigger,TriggerON)),NA())</f>
        <v>1.7342897999751417E-2</v>
      </c>
      <c r="H675" s="42">
        <f>_xll.qlCalendarAdvance(Calendar,$H674,B675,"f",FALSE)</f>
        <v>44110</v>
      </c>
      <c r="I675" s="176">
        <f>_xll.qlInterestRateIndexValueDate(Index1M,$H675)</f>
        <v>44110</v>
      </c>
      <c r="J675" s="181">
        <f>IFERROR(_xll.qlIndexFixing(Index1M,$H675,TRUE,_xll.ohTrigger(RecalcTrigger,Trigger1M)),NA())</f>
        <v>1.8895213214831695E-2</v>
      </c>
      <c r="K675" s="44">
        <f>IFERROR(_xll.qlIndexFixing(Index3M,H675,TRUE,_xll.ohTrigger(RecalcTrigger,Trigger3M)),NA())</f>
        <v>1.9673360341767056E-2</v>
      </c>
      <c r="L675" s="44">
        <f>IFERROR(_xll.qlIndexFixing(Index6M,$H675,TRUE,_xll.ohTrigger(RecalcTrigger,Trigger6M)),NA())</f>
        <v>2.1274164069655252E-2</v>
      </c>
      <c r="M675" s="182">
        <f>IFERROR(_xll.qlIndexFixing(Index1Y,$H675,TRUE,_xll.ohTrigger(RecalcTrigger,Trigger1Y)),NA())</f>
        <v>2.2885865999494381E-2</v>
      </c>
      <c r="N675" s="181">
        <f>IFERROR(_xll.qlIndexFixing(ONIndex1M,I675,TRUE,_xll.ohTrigger(RecalcTrigger,Trigger1M)),NA())</f>
        <v>1.8812791789358796E-2</v>
      </c>
      <c r="O675" s="44">
        <f>IFERROR(_xll.qlIndexFixing(ONIndex3M,I675,TRUE,_xll.ohTrigger(RecalcTrigger,Trigger3M)),NA())</f>
        <v>1.9457370362324644E-2</v>
      </c>
      <c r="P675" s="44">
        <f>IFERROR(_xll.qlIndexFixing(ONIndex6M,I675,TRUE,_xll.ohTrigger(RecalcTrigger,Trigger6M)),NA())</f>
        <v>2.0834725849803171E-2</v>
      </c>
      <c r="Q675" s="182">
        <f>IFERROR(_xll.qlIndexFixing(ONIndex1Y,I675,TRUE,_xll.ohTrigger(RecalcTrigger,Trigger1Y)),NA())</f>
        <v>2.2018583536793646E-2</v>
      </c>
    </row>
    <row r="676" spans="2:17" x14ac:dyDescent="0.2">
      <c r="B676" s="39" t="s">
        <v>42</v>
      </c>
      <c r="D676" s="42">
        <f>_xll.qlCalendarAdvance(Calendar,$D675,B676,"f",FALSE)</f>
        <v>44117</v>
      </c>
      <c r="E676" s="176">
        <f>_xll.qlInterestRateIndexValueDate(IndexON,D676)</f>
        <v>44117</v>
      </c>
      <c r="F676" s="192">
        <f>IFERROR(_xll.qlIndexFixing(IndexON,D676,TRUE,_xll.ohTrigger(RecalcTrigger,TriggerON)),NA())</f>
        <v>1.7373304882920548E-2</v>
      </c>
      <c r="H676" s="42">
        <f>_xll.qlCalendarAdvance(Calendar,$H675,B676,"f",FALSE)</f>
        <v>44117</v>
      </c>
      <c r="I676" s="176">
        <f>_xll.qlInterestRateIndexValueDate(Index1M,$H676)</f>
        <v>44117</v>
      </c>
      <c r="J676" s="181">
        <f>IFERROR(_xll.qlIndexFixing(Index1M,$H676,TRUE,_xll.ohTrigger(RecalcTrigger,Trigger1M)),NA())</f>
        <v>1.8926603024734846E-2</v>
      </c>
      <c r="K676" s="44">
        <f>IFERROR(_xll.qlIndexFixing(Index3M,H676,TRUE,_xll.ohTrigger(RecalcTrigger,Trigger3M)),NA())</f>
        <v>1.9698885126129946E-2</v>
      </c>
      <c r="L676" s="44">
        <f>IFERROR(_xll.qlIndexFixing(Index6M,$H676,TRUE,_xll.ohTrigger(RecalcTrigger,Trigger6M)),NA())</f>
        <v>2.1299058929800198E-2</v>
      </c>
      <c r="M676" s="182">
        <f>IFERROR(_xll.qlIndexFixing(Index1Y,$H676,TRUE,_xll.ohTrigger(RecalcTrigger,Trigger1Y)),NA())</f>
        <v>2.2909264456816514E-2</v>
      </c>
      <c r="N676" s="181">
        <f>IFERROR(_xll.qlIndexFixing(ONIndex1M,I676,TRUE,_xll.ohTrigger(RecalcTrigger,Trigger1M)),NA())</f>
        <v>1.8844641029197584E-2</v>
      </c>
      <c r="O676" s="44">
        <f>IFERROR(_xll.qlIndexFixing(ONIndex3M,I676,TRUE,_xll.ohTrigger(RecalcTrigger,Trigger3M)),NA())</f>
        <v>1.9483829812311226E-2</v>
      </c>
      <c r="P676" s="44">
        <f>IFERROR(_xll.qlIndexFixing(ONIndex6M,I676,TRUE,_xll.ohTrigger(RecalcTrigger,Trigger6M)),NA())</f>
        <v>2.0861348425367243E-2</v>
      </c>
      <c r="Q676" s="182">
        <f>IFERROR(_xll.qlIndexFixing(ONIndex1Y,I676,TRUE,_xll.ohTrigger(RecalcTrigger,Trigger1Y)),NA())</f>
        <v>2.204311763301714E-2</v>
      </c>
    </row>
    <row r="677" spans="2:17" x14ac:dyDescent="0.2">
      <c r="B677" s="39" t="s">
        <v>42</v>
      </c>
      <c r="D677" s="42">
        <f>_xll.qlCalendarAdvance(Calendar,$D676,B677,"f",FALSE)</f>
        <v>44124</v>
      </c>
      <c r="E677" s="176">
        <f>_xll.qlInterestRateIndexValueDate(IndexON,D677)</f>
        <v>44124</v>
      </c>
      <c r="F677" s="192">
        <f>IFERROR(_xll.qlIndexFixing(IndexON,D677,TRUE,_xll.ohTrigger(RecalcTrigger,TriggerON)),NA())</f>
        <v>1.7403491517391512E-2</v>
      </c>
      <c r="H677" s="42">
        <f>_xll.qlCalendarAdvance(Calendar,$H676,B677,"f",FALSE)</f>
        <v>44124</v>
      </c>
      <c r="I677" s="176">
        <f>_xll.qlInterestRateIndexValueDate(Index1M,$H677)</f>
        <v>44124</v>
      </c>
      <c r="J677" s="181">
        <f>IFERROR(_xll.qlIndexFixing(Index1M,$H677,TRUE,_xll.ohTrigger(RecalcTrigger,Trigger1M)),NA())</f>
        <v>1.8957755412588487E-2</v>
      </c>
      <c r="K677" s="44">
        <f>IFERROR(_xll.qlIndexFixing(Index3M,H677,TRUE,_xll.ohTrigger(RecalcTrigger,Trigger3M)),NA())</f>
        <v>1.9724246297165616E-2</v>
      </c>
      <c r="L677" s="44">
        <f>IFERROR(_xll.qlIndexFixing(Index6M,$H677,TRUE,_xll.ohTrigger(RecalcTrigger,Trigger6M)),NA())</f>
        <v>2.1323798719587339E-2</v>
      </c>
      <c r="M677" s="182">
        <f>IFERROR(_xll.qlIndexFixing(Index1Y,$H677,TRUE,_xll.ohTrigger(RecalcTrigger,Trigger1Y)),NA())</f>
        <v>2.2932588642762486E-2</v>
      </c>
      <c r="N677" s="181">
        <f>IFERROR(_xll.qlIndexFixing(ONIndex1M,I677,TRUE,_xll.ohTrigger(RecalcTrigger,Trigger1M)),NA())</f>
        <v>1.8876253135804433E-2</v>
      </c>
      <c r="O677" s="44">
        <f>IFERROR(_xll.qlIndexFixing(ONIndex3M,I677,TRUE,_xll.ohTrigger(RecalcTrigger,Trigger3M)),NA())</f>
        <v>1.951012628900628E-2</v>
      </c>
      <c r="P677" s="44">
        <f>IFERROR(_xll.qlIndexFixing(ONIndex6M,I677,TRUE,_xll.ohTrigger(RecalcTrigger,Trigger6M)),NA())</f>
        <v>2.0887817252570606E-2</v>
      </c>
      <c r="Q677" s="182">
        <f>IFERROR(_xll.qlIndexFixing(ONIndex1Y,I677,TRUE,_xll.ohTrigger(RecalcTrigger,Trigger1Y)),NA())</f>
        <v>2.2067588175340713E-2</v>
      </c>
    </row>
    <row r="678" spans="2:17" x14ac:dyDescent="0.2">
      <c r="B678" s="39" t="s">
        <v>42</v>
      </c>
      <c r="D678" s="42">
        <f>_xll.qlCalendarAdvance(Calendar,$D677,B678,"f",FALSE)</f>
        <v>44131</v>
      </c>
      <c r="E678" s="176">
        <f>_xll.qlInterestRateIndexValueDate(IndexON,D678)</f>
        <v>44131</v>
      </c>
      <c r="F678" s="192">
        <f>IFERROR(_xll.qlIndexFixing(IndexON,D678,TRUE,_xll.ohTrigger(RecalcTrigger,TriggerON)),NA())</f>
        <v>1.7433457903245353E-2</v>
      </c>
      <c r="H678" s="42">
        <f>_xll.qlCalendarAdvance(Calendar,$H677,B678,"f",FALSE)</f>
        <v>44131</v>
      </c>
      <c r="I678" s="176">
        <f>_xll.qlInterestRateIndexValueDate(Index1M,$H678)</f>
        <v>44131</v>
      </c>
      <c r="J678" s="181">
        <f>IFERROR(_xll.qlIndexFixing(Index1M,$H678,TRUE,_xll.ohTrigger(RecalcTrigger,Trigger1M)),NA())</f>
        <v>1.8988670376507637E-2</v>
      </c>
      <c r="K678" s="44">
        <f>IFERROR(_xll.qlIndexFixing(Index3M,H678,TRUE,_xll.ohTrigger(RecalcTrigger,Trigger3M)),NA())</f>
        <v>1.9749443851750259E-2</v>
      </c>
      <c r="L678" s="44">
        <f>IFERROR(_xll.qlIndexFixing(Index6M,$H678,TRUE,_xll.ohTrigger(RecalcTrigger,Trigger6M)),NA())</f>
        <v>2.1348383433331411E-2</v>
      </c>
      <c r="M678" s="182">
        <f>IFERROR(_xll.qlIndexFixing(Index1Y,$H678,TRUE,_xll.ohTrigger(RecalcTrigger,Trigger1Y)),NA())</f>
        <v>2.2955833653392599E-2</v>
      </c>
      <c r="N678" s="181">
        <f>IFERROR(_xll.qlIndexFixing(ONIndex1M,I678,TRUE,_xll.ohTrigger(RecalcTrigger,Trigger1M)),NA())</f>
        <v>1.8907628109098296E-2</v>
      </c>
      <c r="O678" s="44">
        <f>IFERROR(_xll.qlIndexFixing(ONIndex3M,I678,TRUE,_xll.ohTrigger(RecalcTrigger,Trigger3M)),NA())</f>
        <v>1.9536259792409805E-2</v>
      </c>
      <c r="P678" s="44">
        <f>IFERROR(_xll.qlIndexFixing(ONIndex6M,I678,TRUE,_xll.ohTrigger(RecalcTrigger,Trigger6M)),NA())</f>
        <v>2.0914132331494306E-2</v>
      </c>
      <c r="Q678" s="182">
        <f>IFERROR(_xll.qlIndexFixing(ONIndex1Y,I678,TRUE,_xll.ohTrigger(RecalcTrigger,Trigger1Y)),NA())</f>
        <v>2.209199516368332E-2</v>
      </c>
    </row>
    <row r="679" spans="2:17" x14ac:dyDescent="0.2">
      <c r="B679" s="39" t="s">
        <v>42</v>
      </c>
      <c r="D679" s="42">
        <f>_xll.qlCalendarAdvance(Calendar,$D678,B679,"f",FALSE)</f>
        <v>44138</v>
      </c>
      <c r="E679" s="176">
        <f>_xll.qlInterestRateIndexValueDate(IndexON,D679)</f>
        <v>44138</v>
      </c>
      <c r="F679" s="192">
        <f>IFERROR(_xll.qlIndexFixing(IndexON,D679,TRUE,_xll.ohTrigger(RecalcTrigger,TriggerON)),NA())</f>
        <v>1.7463204040238933E-2</v>
      </c>
      <c r="H679" s="42">
        <f>_xll.qlCalendarAdvance(Calendar,$H678,B679,"f",FALSE)</f>
        <v>44138</v>
      </c>
      <c r="I679" s="176">
        <f>_xll.qlInterestRateIndexValueDate(Index1M,$H679)</f>
        <v>44138</v>
      </c>
      <c r="J679" s="181">
        <f>IFERROR(_xll.qlIndexFixing(Index1M,$H679,TRUE,_xll.ohTrigger(RecalcTrigger,Trigger1M)),NA())</f>
        <v>1.9016681715424737E-2</v>
      </c>
      <c r="K679" s="44">
        <f>IFERROR(_xll.qlIndexFixing(Index3M,H679,TRUE,_xll.ohTrigger(RecalcTrigger,Trigger3M)),NA())</f>
        <v>1.977447778678033E-2</v>
      </c>
      <c r="L679" s="44">
        <f>IFERROR(_xll.qlIndexFixing(Index6M,$H679,TRUE,_xll.ohTrigger(RecalcTrigger,Trigger6M)),NA())</f>
        <v>2.1372813065380997E-2</v>
      </c>
      <c r="M679" s="182">
        <f>IFERROR(_xll.qlIndexFixing(Index1Y,$H679,TRUE,_xll.ohTrigger(RecalcTrigger,Trigger1Y)),NA())</f>
        <v>2.297899458433883E-2</v>
      </c>
      <c r="N679" s="181">
        <f>IFERROR(_xll.qlIndexFixing(ONIndex1M,I679,TRUE,_xll.ohTrigger(RecalcTrigger,Trigger1M)),NA())</f>
        <v>1.893876594891708E-2</v>
      </c>
      <c r="O679" s="44">
        <f>IFERROR(_xll.qlIndexFixing(ONIndex3M,I679,TRUE,_xll.ohTrigger(RecalcTrigger,Trigger3M)),NA())</f>
        <v>1.9562230322278662E-2</v>
      </c>
      <c r="P679" s="44">
        <f>IFERROR(_xll.qlIndexFixing(ONIndex6M,I679,TRUE,_xll.ohTrigger(RecalcTrigger,Trigger6M)),NA())</f>
        <v>2.094029366197625E-2</v>
      </c>
      <c r="Q679" s="182">
        <f>IFERROR(_xll.qlIndexFixing(ONIndex1Y,I679,TRUE,_xll.ohTrigger(RecalcTrigger,Trigger1Y)),NA())</f>
        <v>2.2116338598126006E-2</v>
      </c>
    </row>
    <row r="680" spans="2:17" x14ac:dyDescent="0.2">
      <c r="B680" s="39" t="s">
        <v>42</v>
      </c>
      <c r="D680" s="42">
        <f>_xll.qlCalendarAdvance(Calendar,$D679,B680,"f",FALSE)</f>
        <v>44145</v>
      </c>
      <c r="E680" s="176">
        <f>_xll.qlInterestRateIndexValueDate(IndexON,D680)</f>
        <v>44145</v>
      </c>
      <c r="F680" s="192">
        <f>IFERROR(_xll.qlIndexFixing(IndexON,D680,TRUE,_xll.ohTrigger(RecalcTrigger,TriggerON)),NA())</f>
        <v>1.7492729928534345E-2</v>
      </c>
      <c r="H680" s="42">
        <f>_xll.qlCalendarAdvance(Calendar,$H679,B680,"f",FALSE)</f>
        <v>44145</v>
      </c>
      <c r="I680" s="176">
        <f>_xll.qlInterestRateIndexValueDate(Index1M,$H680)</f>
        <v>44145</v>
      </c>
      <c r="J680" s="181">
        <f>IFERROR(_xll.qlIndexFixing(Index1M,$H680,TRUE,_xll.ohTrigger(RecalcTrigger,Trigger1M)),NA())</f>
        <v>1.9047137198279811E-2</v>
      </c>
      <c r="K680" s="44">
        <f>IFERROR(_xll.qlIndexFixing(Index3M,H680,TRUE,_xll.ohTrigger(RecalcTrigger,Trigger3M)),NA())</f>
        <v>1.9799348099171665E-2</v>
      </c>
      <c r="L680" s="44">
        <f>IFERROR(_xll.qlIndexFixing(Index6M,$H680,TRUE,_xll.ohTrigger(RecalcTrigger,Trigger6M)),NA())</f>
        <v>2.1394781976669278E-2</v>
      </c>
      <c r="M680" s="182">
        <f>IFERROR(_xll.qlIndexFixing(Index1Y,$H680,TRUE,_xll.ohTrigger(RecalcTrigger,Trigger1Y)),NA())</f>
        <v>2.3002066530809717E-2</v>
      </c>
      <c r="N680" s="181">
        <f>IFERROR(_xll.qlIndexFixing(ONIndex1M,I680,TRUE,_xll.ohTrigger(RecalcTrigger,Trigger1M)),NA())</f>
        <v>1.8969666655260786E-2</v>
      </c>
      <c r="O680" s="44">
        <f>IFERROR(_xll.qlIndexFixing(ONIndex3M,I680,TRUE,_xll.ohTrigger(RecalcTrigger,Trigger3M)),NA())</f>
        <v>1.9588037878855991E-2</v>
      </c>
      <c r="P680" s="44">
        <f>IFERROR(_xll.qlIndexFixing(ONIndex6M,I680,TRUE,_xll.ohTrigger(RecalcTrigger,Trigger6M)),NA())</f>
        <v>2.0966301244097485E-2</v>
      </c>
      <c r="Q680" s="182">
        <f>IFERROR(_xll.qlIndexFixing(ONIndex1Y,I680,TRUE,_xll.ohTrigger(RecalcTrigger,Trigger1Y)),NA())</f>
        <v>2.2140618478587726E-2</v>
      </c>
    </row>
    <row r="681" spans="2:17" x14ac:dyDescent="0.2">
      <c r="B681" s="39" t="s">
        <v>42</v>
      </c>
      <c r="D681" s="42">
        <f>_xll.qlCalendarAdvance(Calendar,$D680,B681,"f",FALSE)</f>
        <v>44152</v>
      </c>
      <c r="E681" s="176">
        <f>_xll.qlInterestRateIndexValueDate(IndexON,D681)</f>
        <v>44152</v>
      </c>
      <c r="F681" s="192">
        <f>IFERROR(_xll.qlIndexFixing(IndexON,D681,TRUE,_xll.ohTrigger(RecalcTrigger,TriggerON)),NA())</f>
        <v>1.7522035567969496E-2</v>
      </c>
      <c r="H681" s="42">
        <f>_xll.qlCalendarAdvance(Calendar,$H680,B681,"f",FALSE)</f>
        <v>44152</v>
      </c>
      <c r="I681" s="176">
        <f>_xll.qlInterestRateIndexValueDate(Index1M,$H681)</f>
        <v>44152</v>
      </c>
      <c r="J681" s="181">
        <f>IFERROR(_xll.qlIndexFixing(Index1M,$H681,TRUE,_xll.ohTrigger(RecalcTrigger,Trigger1M)),NA())</f>
        <v>1.9077355261633976E-2</v>
      </c>
      <c r="K681" s="44">
        <f>IFERROR(_xll.qlIndexFixing(Index3M,H681,TRUE,_xll.ohTrigger(RecalcTrigger,Trigger3M)),NA())</f>
        <v>1.9824054785858605E-2</v>
      </c>
      <c r="L681" s="44">
        <f>IFERROR(_xll.qlIndexFixing(Index6M,$H681,TRUE,_xll.ohTrigger(RecalcTrigger,Trigger6M)),NA())</f>
        <v>2.1418911099612234E-2</v>
      </c>
      <c r="M681" s="182">
        <f>IFERROR(_xll.qlIndexFixing(Index1Y,$H681,TRUE,_xll.ohTrigger(RecalcTrigger,Trigger1Y)),NA())</f>
        <v>2.3025044587594357E-2</v>
      </c>
      <c r="N681" s="181">
        <f>IFERROR(_xll.qlIndexFixing(ONIndex1M,I681,TRUE,_xll.ohTrigger(RecalcTrigger,Trigger1M)),NA())</f>
        <v>1.9000330228129414E-2</v>
      </c>
      <c r="O681" s="44">
        <f>IFERROR(_xll.qlIndexFixing(ONIndex3M,I681,TRUE,_xll.ohTrigger(RecalcTrigger,Trigger3M)),NA())</f>
        <v>1.9613682461898652E-2</v>
      </c>
      <c r="P681" s="44">
        <f>IFERROR(_xll.qlIndexFixing(ONIndex6M,I681,TRUE,_xll.ohTrigger(RecalcTrigger,Trigger6M)),NA())</f>
        <v>2.0992155077776964E-2</v>
      </c>
      <c r="Q681" s="182">
        <f>IFERROR(_xll.qlIndexFixing(ONIndex1Y,I681,TRUE,_xll.ohTrigger(RecalcTrigger,Trigger1Y)),NA())</f>
        <v>2.2164834804906386E-2</v>
      </c>
    </row>
    <row r="682" spans="2:17" x14ac:dyDescent="0.2">
      <c r="B682" s="39" t="s">
        <v>42</v>
      </c>
      <c r="D682" s="42">
        <f>_xll.qlCalendarAdvance(Calendar,$D681,B682,"f",FALSE)</f>
        <v>44159</v>
      </c>
      <c r="E682" s="176">
        <f>_xll.qlInterestRateIndexValueDate(IndexON,D682)</f>
        <v>44159</v>
      </c>
      <c r="F682" s="192">
        <f>IFERROR(_xll.qlIndexFixing(IndexON,D682,TRUE,_xll.ohTrigger(RecalcTrigger,TriggerON)),NA())</f>
        <v>1.755112095846334E-2</v>
      </c>
      <c r="H682" s="42">
        <f>_xll.qlCalendarAdvance(Calendar,$H681,B682,"f",FALSE)</f>
        <v>44159</v>
      </c>
      <c r="I682" s="176">
        <f>_xll.qlInterestRateIndexValueDate(Index1M,$H682)</f>
        <v>44159</v>
      </c>
      <c r="J682" s="181">
        <f>IFERROR(_xll.qlIndexFixing(Index1M,$H682,TRUE,_xll.ohTrigger(RecalcTrigger,Trigger1M)),NA())</f>
        <v>1.910733590372312E-2</v>
      </c>
      <c r="K682" s="44">
        <f>IFERROR(_xll.qlIndexFixing(Index3M,H682,TRUE,_xll.ohTrigger(RecalcTrigger,Trigger3M)),NA())</f>
        <v>1.9848597843800143E-2</v>
      </c>
      <c r="L682" s="44">
        <f>IFERROR(_xll.qlIndexFixing(Index6M,$H682,TRUE,_xll.ohTrigger(RecalcTrigger,Trigger6M)),NA())</f>
        <v>2.1442885131999562E-2</v>
      </c>
      <c r="M682" s="182">
        <f>IFERROR(_xll.qlIndexFixing(Index1Y,$H682,TRUE,_xll.ohTrigger(RecalcTrigger,Trigger1Y)),NA())</f>
        <v>2.3047923849065954E-2</v>
      </c>
      <c r="N682" s="181">
        <f>IFERROR(_xll.qlIndexFixing(ONIndex1M,I682,TRUE,_xll.ohTrigger(RecalcTrigger,Trigger1M)),NA())</f>
        <v>1.9030756667360871E-2</v>
      </c>
      <c r="O682" s="44">
        <f>IFERROR(_xll.qlIndexFixing(ONIndex3M,I682,TRUE,_xll.ohTrigger(RecalcTrigger,Trigger3M)),NA())</f>
        <v>1.9639164071406645E-2</v>
      </c>
      <c r="P682" s="44">
        <f>IFERROR(_xll.qlIndexFixing(ONIndex6M,I682,TRUE,_xll.ohTrigger(RecalcTrigger,Trigger6M)),NA())</f>
        <v>2.1017855162933641E-2</v>
      </c>
      <c r="Q682" s="182">
        <f>IFERROR(_xll.qlIndexFixing(ONIndex1Y,I682,TRUE,_xll.ohTrigger(RecalcTrigger,Trigger1Y)),NA())</f>
        <v>2.2188987577325125E-2</v>
      </c>
    </row>
    <row r="683" spans="2:17" x14ac:dyDescent="0.2">
      <c r="B683" s="39" t="s">
        <v>42</v>
      </c>
      <c r="D683" s="42">
        <f>_xll.qlCalendarAdvance(Calendar,$D682,B683,"f",FALSE)</f>
        <v>44166</v>
      </c>
      <c r="E683" s="176">
        <f>_xll.qlInterestRateIndexValueDate(IndexON,D683)</f>
        <v>44166</v>
      </c>
      <c r="F683" s="192">
        <f>IFERROR(_xll.qlIndexFixing(IndexON,D683,TRUE,_xll.ohTrigger(RecalcTrigger,TriggerON)),NA())</f>
        <v>1.7579986100015876E-2</v>
      </c>
      <c r="H683" s="42">
        <f>_xll.qlCalendarAdvance(Calendar,$H682,B683,"f",FALSE)</f>
        <v>44166</v>
      </c>
      <c r="I683" s="176">
        <f>_xll.qlInterestRateIndexValueDate(Index1M,$H683)</f>
        <v>44166</v>
      </c>
      <c r="J683" s="181">
        <f>IFERROR(_xll.qlIndexFixing(Index1M,$H683,TRUE,_xll.ohTrigger(RecalcTrigger,Trigger1M)),NA())</f>
        <v>1.914748945471053E-2</v>
      </c>
      <c r="K683" s="44">
        <f>IFERROR(_xll.qlIndexFixing(Index3M,H683,TRUE,_xll.ohTrigger(RecalcTrigger,Trigger3M)),NA())</f>
        <v>1.9868475406420956E-2</v>
      </c>
      <c r="L683" s="44">
        <f>IFERROR(_xll.qlIndexFixing(Index6M,$H683,TRUE,_xll.ohTrigger(RecalcTrigger,Trigger6M)),NA())</f>
        <v>2.1468980664878748E-2</v>
      </c>
      <c r="M683" s="182">
        <f>IFERROR(_xll.qlIndexFixing(Index1Y,$H683,TRUE,_xll.ohTrigger(RecalcTrigger,Trigger1Y)),NA())</f>
        <v>2.3070699409188711E-2</v>
      </c>
      <c r="N683" s="181">
        <f>IFERROR(_xll.qlIndexFixing(ONIndex1M,I683,TRUE,_xll.ohTrigger(RecalcTrigger,Trigger1M)),NA())</f>
        <v>1.9060945972955157E-2</v>
      </c>
      <c r="O683" s="44">
        <f>IFERROR(_xll.qlIndexFixing(ONIndex3M,I683,TRUE,_xll.ohTrigger(RecalcTrigger,Trigger3M)),NA())</f>
        <v>1.9664482707461017E-2</v>
      </c>
      <c r="P683" s="44">
        <f>IFERROR(_xll.qlIndexFixing(ONIndex6M,I683,TRUE,_xll.ohTrigger(RecalcTrigger,Trigger6M)),NA())</f>
        <v>2.1043401499648562E-2</v>
      </c>
      <c r="Q683" s="182">
        <f>IFERROR(_xll.qlIndexFixing(ONIndex1Y,I683,TRUE,_xll.ohTrigger(RecalcTrigger,Trigger1Y)),NA())</f>
        <v>2.2213076795681852E-2</v>
      </c>
    </row>
    <row r="684" spans="2:17" x14ac:dyDescent="0.2">
      <c r="B684" s="39" t="s">
        <v>42</v>
      </c>
      <c r="D684" s="42">
        <f>_xll.qlCalendarAdvance(Calendar,$D683,B684,"f",FALSE)</f>
        <v>44173</v>
      </c>
      <c r="E684" s="176">
        <f>_xll.qlInterestRateIndexValueDate(IndexON,D684)</f>
        <v>44173</v>
      </c>
      <c r="F684" s="192">
        <f>IFERROR(_xll.qlIndexFixing(IndexON,D684,TRUE,_xll.ohTrigger(RecalcTrigger,TriggerON)),NA())</f>
        <v>1.7608630992546059E-2</v>
      </c>
      <c r="H684" s="42">
        <f>_xll.qlCalendarAdvance(Calendar,$H683,B684,"f",FALSE)</f>
        <v>44173</v>
      </c>
      <c r="I684" s="176">
        <f>_xll.qlInterestRateIndexValueDate(Index1M,$H684)</f>
        <v>44173</v>
      </c>
      <c r="J684" s="181">
        <f>IFERROR(_xll.qlIndexFixing(Index1M,$H684,TRUE,_xll.ohTrigger(RecalcTrigger,Trigger1M)),NA())</f>
        <v>1.9169174153818455E-2</v>
      </c>
      <c r="K684" s="44">
        <f>IFERROR(_xll.qlIndexFixing(Index3M,H684,TRUE,_xll.ohTrigger(RecalcTrigger,Trigger3M)),NA())</f>
        <v>1.9892711940812068E-2</v>
      </c>
      <c r="L684" s="44">
        <f>IFERROR(_xll.qlIndexFixing(Index6M,$H684,TRUE,_xll.ohTrigger(RecalcTrigger,Trigger6M)),NA())</f>
        <v>2.1492634804948382E-2</v>
      </c>
      <c r="M684" s="182">
        <f>IFERROR(_xll.qlIndexFixing(Index1Y,$H684,TRUE,_xll.ohTrigger(RecalcTrigger,Trigger1Y)),NA())</f>
        <v>2.3093366361519152E-2</v>
      </c>
      <c r="N684" s="181">
        <f>IFERROR(_xll.qlIndexFixing(ONIndex1M,I684,TRUE,_xll.ohTrigger(RecalcTrigger,Trigger1M)),NA())</f>
        <v>1.9090898144831225E-2</v>
      </c>
      <c r="O684" s="44">
        <f>IFERROR(_xll.qlIndexFixing(ONIndex3M,I684,TRUE,_xll.ohTrigger(RecalcTrigger,Trigger3M)),NA())</f>
        <v>1.9689638369980722E-2</v>
      </c>
      <c r="P684" s="44">
        <f>IFERROR(_xll.qlIndexFixing(ONIndex6M,I684,TRUE,_xll.ohTrigger(RecalcTrigger,Trigger6M)),NA())</f>
        <v>2.1068794087840681E-2</v>
      </c>
      <c r="Q684" s="182">
        <f>IFERROR(_xll.qlIndexFixing(ONIndex1Y,I684,TRUE,_xll.ohTrigger(RecalcTrigger,Trigger1Y)),NA())</f>
        <v>2.2237102460057612E-2</v>
      </c>
    </row>
    <row r="685" spans="2:17" x14ac:dyDescent="0.2">
      <c r="B685" s="39" t="s">
        <v>42</v>
      </c>
      <c r="D685" s="42">
        <f>_xll.qlCalendarAdvance(Calendar,$D684,B685,"f",FALSE)</f>
        <v>44180</v>
      </c>
      <c r="E685" s="176">
        <f>_xll.qlInterestRateIndexValueDate(IndexON,D685)</f>
        <v>44180</v>
      </c>
      <c r="F685" s="192">
        <f>IFERROR(_xll.qlIndexFixing(IndexON,D685,TRUE,_xll.ohTrigger(RecalcTrigger,TriggerON)),NA())</f>
        <v>1.7637055636053889E-2</v>
      </c>
      <c r="H685" s="42">
        <f>_xll.qlCalendarAdvance(Calendar,$H684,B685,"f",FALSE)</f>
        <v>44180</v>
      </c>
      <c r="I685" s="176">
        <f>_xll.qlInterestRateIndexValueDate(Index1M,$H685)</f>
        <v>44180</v>
      </c>
      <c r="J685" s="181">
        <f>IFERROR(_xll.qlIndexFixing(Index1M,$H685,TRUE,_xll.ohTrigger(RecalcTrigger,Trigger1M)),NA())</f>
        <v>1.9198427098708247E-2</v>
      </c>
      <c r="K685" s="44">
        <f>IFERROR(_xll.qlIndexFixing(Index3M,H685,TRUE,_xll.ohTrigger(RecalcTrigger,Trigger3M)),NA())</f>
        <v>1.9916784852480596E-2</v>
      </c>
      <c r="L685" s="44">
        <f>IFERROR(_xll.qlIndexFixing(Index6M,$H685,TRUE,_xll.ohTrigger(RecalcTrigger,Trigger6M)),NA())</f>
        <v>2.1516133830169811E-2</v>
      </c>
      <c r="M685" s="182">
        <f>IFERROR(_xll.qlIndexFixing(Index1Y,$H685,TRUE,_xll.ohTrigger(RecalcTrigger,Trigger1Y)),NA())</f>
        <v>2.3115919799214568E-2</v>
      </c>
      <c r="N685" s="181">
        <f>IFERROR(_xll.qlIndexFixing(ONIndex1M,I685,TRUE,_xll.ohTrigger(RecalcTrigger,Trigger1M)),NA())</f>
        <v>1.9120613182908031E-2</v>
      </c>
      <c r="O685" s="44">
        <f>IFERROR(_xll.qlIndexFixing(ONIndex3M,I685,TRUE,_xll.ohTrigger(RecalcTrigger,Trigger3M)),NA())</f>
        <v>1.9714631058884713E-2</v>
      </c>
      <c r="P685" s="44">
        <f>IFERROR(_xll.qlIndexFixing(ONIndex6M,I685,TRUE,_xll.ohTrigger(RecalcTrigger,Trigger6M)),NA())</f>
        <v>2.1094032927347905E-2</v>
      </c>
      <c r="Q685" s="182">
        <f>IFERROR(_xll.qlIndexFixing(ONIndex1Y,I685,TRUE,_xll.ohTrigger(RecalcTrigger,Trigger1Y)),NA())</f>
        <v>2.2261064570290312E-2</v>
      </c>
    </row>
    <row r="686" spans="2:17" x14ac:dyDescent="0.2">
      <c r="B686" s="39" t="s">
        <v>42</v>
      </c>
      <c r="D686" s="42">
        <f>_xll.qlCalendarAdvance(Calendar,$D685,B686,"f",FALSE)</f>
        <v>44187</v>
      </c>
      <c r="E686" s="176">
        <f>_xll.qlInterestRateIndexValueDate(IndexON,D686)</f>
        <v>44187</v>
      </c>
      <c r="F686" s="192">
        <f>IFERROR(_xll.qlIndexFixing(IndexON,D686,TRUE,_xll.ohTrigger(RecalcTrigger,TriggerON)),NA())</f>
        <v>1.7665260030458318E-2</v>
      </c>
      <c r="H686" s="42">
        <f>_xll.qlCalendarAdvance(Calendar,$H685,B686,"f",FALSE)</f>
        <v>44187</v>
      </c>
      <c r="I686" s="176">
        <f>_xll.qlInterestRateIndexValueDate(Index1M,$H686)</f>
        <v>44187</v>
      </c>
      <c r="J686" s="181">
        <f>IFERROR(_xll.qlIndexFixing(Index1M,$H686,TRUE,_xll.ohTrigger(RecalcTrigger,Trigger1M)),NA())</f>
        <v>1.9227442605124892E-2</v>
      </c>
      <c r="K686" s="44">
        <f>IFERROR(_xll.qlIndexFixing(Index3M,H686,TRUE,_xll.ohTrigger(RecalcTrigger,Trigger3M)),NA())</f>
        <v>1.9940694138524187E-2</v>
      </c>
      <c r="L686" s="44">
        <f>IFERROR(_xll.qlIndexFixing(Index6M,$H686,TRUE,_xll.ohTrigger(RecalcTrigger,Trigger6M)),NA())</f>
        <v>2.1539477735141432E-2</v>
      </c>
      <c r="M686" s="182">
        <f>IFERROR(_xll.qlIndexFixing(Index1Y,$H686,TRUE,_xll.ohTrigger(RecalcTrigger,Trigger1Y)),NA())</f>
        <v>2.3138354815036344E-2</v>
      </c>
      <c r="N686" s="181">
        <f>IFERROR(_xll.qlIndexFixing(ONIndex1M,I686,TRUE,_xll.ohTrigger(RecalcTrigger,Trigger1M)),NA())</f>
        <v>1.9150091087266619E-2</v>
      </c>
      <c r="O686" s="44">
        <f>IFERROR(_xll.qlIndexFixing(ONIndex3M,I686,TRUE,_xll.ohTrigger(RecalcTrigger,Trigger3M)),NA())</f>
        <v>1.9739460774091944E-2</v>
      </c>
      <c r="P686" s="44">
        <f>IFERROR(_xll.qlIndexFixing(ONIndex6M,I686,TRUE,_xll.ohTrigger(RecalcTrigger,Trigger6M)),NA())</f>
        <v>2.1119118018332328E-2</v>
      </c>
      <c r="Q686" s="182">
        <f>IFERROR(_xll.qlIndexFixing(ONIndex1Y,I686,TRUE,_xll.ohTrigger(RecalcTrigger,Trigger1Y)),NA())</f>
        <v>2.2284963126460999E-2</v>
      </c>
    </row>
    <row r="687" spans="2:17" x14ac:dyDescent="0.2">
      <c r="B687" s="39" t="s">
        <v>42</v>
      </c>
      <c r="D687" s="42">
        <f>_xll.qlCalendarAdvance(Calendar,$D686,B687,"f",FALSE)</f>
        <v>44194</v>
      </c>
      <c r="E687" s="176">
        <f>_xll.qlInterestRateIndexValueDate(IndexON,D687)</f>
        <v>44194</v>
      </c>
      <c r="F687" s="192">
        <f>IFERROR(_xll.qlIndexFixing(IndexON,D687,TRUE,_xll.ohTrigger(RecalcTrigger,TriggerON)),NA())</f>
        <v>1.7693244175678302E-2</v>
      </c>
      <c r="H687" s="42">
        <f>_xll.qlCalendarAdvance(Calendar,$H686,B687,"f",FALSE)</f>
        <v>44194</v>
      </c>
      <c r="I687" s="176">
        <f>_xll.qlInterestRateIndexValueDate(Index1M,$H687)</f>
        <v>44194</v>
      </c>
      <c r="J687" s="181">
        <f>IFERROR(_xll.qlIndexFixing(Index1M,$H687,TRUE,_xll.ohTrigger(RecalcTrigger,Trigger1M)),NA())</f>
        <v>1.9256220671311514E-2</v>
      </c>
      <c r="K687" s="44">
        <f>IFERROR(_xll.qlIndexFixing(Index3M,H687,TRUE,_xll.ohTrigger(RecalcTrigger,Trigger3M)),NA())</f>
        <v>1.9964439796062994E-2</v>
      </c>
      <c r="L687" s="44">
        <f>IFERROR(_xll.qlIndexFixing(Index6M,$H687,TRUE,_xll.ohTrigger(RecalcTrigger,Trigger6M)),NA())</f>
        <v>2.1562666514497269E-2</v>
      </c>
      <c r="M687" s="182">
        <f>IFERROR(_xll.qlIndexFixing(Index1Y,$H687,TRUE,_xll.ohTrigger(RecalcTrigger,Trigger1Y)),NA())</f>
        <v>2.3160666501356397E-2</v>
      </c>
      <c r="N687" s="181">
        <f>IFERROR(_xll.qlIndexFixing(ONIndex1M,I687,TRUE,_xll.ohTrigger(RecalcTrigger,Trigger1M)),NA())</f>
        <v>1.9179331857582804E-2</v>
      </c>
      <c r="O687" s="44">
        <f>IFERROR(_xll.qlIndexFixing(ONIndex3M,I687,TRUE,_xll.ohTrigger(RecalcTrigger,Trigger3M)),NA())</f>
        <v>1.9764127515602414E-2</v>
      </c>
      <c r="P687" s="44">
        <f>IFERROR(_xll.qlIndexFixing(ONIndex6M,I687,TRUE,_xll.ohTrigger(RecalcTrigger,Trigger6M)),NA())</f>
        <v>2.1144049360712902E-2</v>
      </c>
      <c r="Q687" s="182">
        <f>IFERROR(_xll.qlIndexFixing(ONIndex1Y,I687,TRUE,_xll.ohTrigger(RecalcTrigger,Trigger1Y)),NA())</f>
        <v>2.2308798128569673E-2</v>
      </c>
    </row>
    <row r="688" spans="2:17" x14ac:dyDescent="0.2">
      <c r="B688" s="39" t="s">
        <v>42</v>
      </c>
      <c r="D688" s="42">
        <f>_xll.qlCalendarAdvance(Calendar,$D687,B688,"f",FALSE)</f>
        <v>44201</v>
      </c>
      <c r="E688" s="176">
        <f>_xll.qlInterestRateIndexValueDate(IndexON,D688)</f>
        <v>44201</v>
      </c>
      <c r="F688" s="192">
        <f>IFERROR(_xll.qlIndexFixing(IndexON,D688,TRUE,_xll.ohTrigger(RecalcTrigger,TriggerON)),NA())</f>
        <v>1.7721008071632793E-2</v>
      </c>
      <c r="H688" s="42">
        <f>_xll.qlCalendarAdvance(Calendar,$H687,B688,"f",FALSE)</f>
        <v>44201</v>
      </c>
      <c r="I688" s="176">
        <f>_xll.qlInterestRateIndexValueDate(Index1M,$H688)</f>
        <v>44201</v>
      </c>
      <c r="J688" s="181">
        <f>IFERROR(_xll.qlIndexFixing(Index1M,$H688,TRUE,_xll.ohTrigger(RecalcTrigger,Trigger1M)),NA())</f>
        <v>1.9284761295537384E-2</v>
      </c>
      <c r="K688" s="44">
        <f>IFERROR(_xll.qlIndexFixing(Index3M,H688,TRUE,_xll.ohTrigger(RecalcTrigger,Trigger3M)),NA())</f>
        <v>1.999022127754559E-2</v>
      </c>
      <c r="L688" s="44">
        <f>IFERROR(_xll.qlIndexFixing(Index6M,$H688,TRUE,_xll.ohTrigger(RecalcTrigger,Trigger6M)),NA())</f>
        <v>2.1583472120259378E-2</v>
      </c>
      <c r="M688" s="182">
        <f>IFERROR(_xll.qlIndexFixing(Index1Y,$H688,TRUE,_xll.ohTrigger(RecalcTrigger,Trigger1Y)),NA())</f>
        <v>2.3182849950162732E-2</v>
      </c>
      <c r="N688" s="181">
        <f>IFERROR(_xll.qlIndexFixing(ONIndex1M,I688,TRUE,_xll.ohTrigger(RecalcTrigger,Trigger1M)),NA())</f>
        <v>1.920833549401868E-2</v>
      </c>
      <c r="O688" s="44">
        <f>IFERROR(_xll.qlIndexFixing(ONIndex3M,I688,TRUE,_xll.ohTrigger(RecalcTrigger,Trigger3M)),NA())</f>
        <v>1.9788631283497171E-2</v>
      </c>
      <c r="P688" s="44">
        <f>IFERROR(_xll.qlIndexFixing(ONIndex6M,I688,TRUE,_xll.ohTrigger(RecalcTrigger,Trigger6M)),NA())</f>
        <v>2.1168826954408582E-2</v>
      </c>
      <c r="Q688" s="182">
        <f>IFERROR(_xll.qlIndexFixing(ONIndex1Y,I688,TRUE,_xll.ohTrigger(RecalcTrigger,Trigger1Y)),NA())</f>
        <v>2.2332569576616335E-2</v>
      </c>
    </row>
    <row r="689" spans="2:17" x14ac:dyDescent="0.2">
      <c r="B689" s="39" t="s">
        <v>42</v>
      </c>
      <c r="D689" s="42">
        <f>_xll.qlCalendarAdvance(Calendar,$D688,B689,"f",FALSE)</f>
        <v>44208</v>
      </c>
      <c r="E689" s="176">
        <f>_xll.qlInterestRateIndexValueDate(IndexON,D689)</f>
        <v>44208</v>
      </c>
      <c r="F689" s="192">
        <f>IFERROR(_xll.qlIndexFixing(IndexON,D689,TRUE,_xll.ohTrigger(RecalcTrigger,TriggerON)),NA())</f>
        <v>1.7748551718402839E-2</v>
      </c>
      <c r="H689" s="42">
        <f>_xll.qlCalendarAdvance(Calendar,$H688,B689,"f",FALSE)</f>
        <v>44208</v>
      </c>
      <c r="I689" s="176">
        <f>_xll.qlInterestRateIndexValueDate(Index1M,$H689)</f>
        <v>44208</v>
      </c>
      <c r="J689" s="181">
        <f>IFERROR(_xll.qlIndexFixing(Index1M,$H689,TRUE,_xll.ohTrigger(RecalcTrigger,Trigger1M)),NA())</f>
        <v>1.9313064476071774E-2</v>
      </c>
      <c r="K689" s="44">
        <f>IFERROR(_xll.qlIndexFixing(Index3M,H689,TRUE,_xll.ohTrigger(RecalcTrigger,Trigger3M)),NA())</f>
        <v>2.0011440214195136E-2</v>
      </c>
      <c r="L689" s="44">
        <f>IFERROR(_xll.qlIndexFixing(Index6M,$H689,TRUE,_xll.ohTrigger(RecalcTrigger,Trigger6M)),NA())</f>
        <v>2.1606360367302853E-2</v>
      </c>
      <c r="M689" s="182">
        <f>IFERROR(_xll.qlIndexFixing(Index1Y,$H689,TRUE,_xll.ohTrigger(RecalcTrigger,Trigger1Y)),NA())</f>
        <v>2.3204900253064764E-2</v>
      </c>
      <c r="N689" s="181">
        <f>IFERROR(_xll.qlIndexFixing(ONIndex1M,I689,TRUE,_xll.ohTrigger(RecalcTrigger,Trigger1M)),NA())</f>
        <v>1.92371019964932E-2</v>
      </c>
      <c r="O689" s="44">
        <f>IFERROR(_xll.qlIndexFixing(ONIndex3M,I689,TRUE,_xll.ohTrigger(RecalcTrigger,Trigger3M)),NA())</f>
        <v>1.9812972077695168E-2</v>
      </c>
      <c r="P689" s="44">
        <f>IFERROR(_xll.qlIndexFixing(ONIndex6M,I689,TRUE,_xll.ohTrigger(RecalcTrigger,Trigger6M)),NA())</f>
        <v>2.119345079933832E-2</v>
      </c>
      <c r="Q689" s="182">
        <f>IFERROR(_xll.qlIndexFixing(ONIndex1Y,I689,TRUE,_xll.ohTrigger(RecalcTrigger,Trigger1Y)),NA())</f>
        <v>2.2356277470600983E-2</v>
      </c>
    </row>
    <row r="690" spans="2:17" x14ac:dyDescent="0.2">
      <c r="B690" s="39" t="s">
        <v>42</v>
      </c>
      <c r="D690" s="42">
        <f>_xll.qlCalendarAdvance(Calendar,$D689,B690,"f",FALSE)</f>
        <v>44215</v>
      </c>
      <c r="E690" s="176">
        <f>_xll.qlInterestRateIndexValueDate(IndexON,D690)</f>
        <v>44215</v>
      </c>
      <c r="F690" s="192">
        <f>IFERROR(_xll.qlIndexFixing(IndexON,D690,TRUE,_xll.ohTrigger(RecalcTrigger,TriggerON)),NA())</f>
        <v>1.7775875115826345E-2</v>
      </c>
      <c r="H690" s="42">
        <f>_xll.qlCalendarAdvance(Calendar,$H689,B690,"f",FALSE)</f>
        <v>44215</v>
      </c>
      <c r="I690" s="176">
        <f>_xll.qlInterestRateIndexValueDate(Index1M,$H690)</f>
        <v>44215</v>
      </c>
      <c r="J690" s="181">
        <f>IFERROR(_xll.qlIndexFixing(Index1M,$H690,TRUE,_xll.ohTrigger(RecalcTrigger,Trigger1M)),NA())</f>
        <v>1.9341130211210089E-2</v>
      </c>
      <c r="K690" s="44">
        <f>IFERROR(_xll.qlIndexFixing(Index3M,H690,TRUE,_xll.ohTrigger(RecalcTrigger,Trigger3M)),NA())</f>
        <v>2.0034694969125133E-2</v>
      </c>
      <c r="L690" s="44">
        <f>IFERROR(_xll.qlIndexFixing(Index6M,$H690,TRUE,_xll.ohTrigger(RecalcTrigger,Trigger6M)),NA())</f>
        <v>2.1629093480942743E-2</v>
      </c>
      <c r="M690" s="182">
        <f>IFERROR(_xll.qlIndexFixing(Index1Y,$H690,TRUE,_xll.ohTrigger(RecalcTrigger,Trigger1Y)),NA())</f>
        <v>2.3226812501301097E-2</v>
      </c>
      <c r="N690" s="181">
        <f>IFERROR(_xll.qlIndexFixing(ONIndex1M,I690,TRUE,_xll.ohTrigger(RecalcTrigger,Trigger1M)),NA())</f>
        <v>1.9265631364925317E-2</v>
      </c>
      <c r="O690" s="44">
        <f>IFERROR(_xll.qlIndexFixing(ONIndex3M,I690,TRUE,_xll.ohTrigger(RecalcTrigger,Trigger3M)),NA())</f>
        <v>1.9837149898115358E-2</v>
      </c>
      <c r="P690" s="44">
        <f>IFERROR(_xll.qlIndexFixing(ONIndex6M,I690,TRUE,_xll.ohTrigger(RecalcTrigger,Trigger6M)),NA())</f>
        <v>2.1217920895583164E-2</v>
      </c>
      <c r="Q690" s="182">
        <f>IFERROR(_xll.qlIndexFixing(ONIndex1Y,I690,TRUE,_xll.ohTrigger(RecalcTrigger,Trigger1Y)),NA())</f>
        <v>2.2379921810361525E-2</v>
      </c>
    </row>
    <row r="691" spans="2:17" x14ac:dyDescent="0.2">
      <c r="B691" s="39" t="s">
        <v>42</v>
      </c>
      <c r="D691" s="42">
        <f>_xll.qlCalendarAdvance(Calendar,$D690,B691,"f",FALSE)</f>
        <v>44222</v>
      </c>
      <c r="E691" s="176">
        <f>_xll.qlInterestRateIndexValueDate(IndexON,D691)</f>
        <v>44222</v>
      </c>
      <c r="F691" s="192">
        <f>IFERROR(_xll.qlIndexFixing(IndexON,D691,TRUE,_xll.ohTrigger(RecalcTrigger,TriggerON)),NA())</f>
        <v>1.7802978263903313E-2</v>
      </c>
      <c r="H691" s="42">
        <f>_xll.qlCalendarAdvance(Calendar,$H690,B691,"f",FALSE)</f>
        <v>44222</v>
      </c>
      <c r="I691" s="176">
        <f>_xll.qlInterestRateIndexValueDate(Index1M,$H691)</f>
        <v>44222</v>
      </c>
      <c r="J691" s="181">
        <f>IFERROR(_xll.qlIndexFixing(Index1M,$H691,TRUE,_xll.ohTrigger(RecalcTrigger,Trigger1M)),NA())</f>
        <v>1.9368958499250365E-2</v>
      </c>
      <c r="K691" s="44">
        <f>IFERROR(_xll.qlIndexFixing(Index3M,H691,TRUE,_xll.ohTrigger(RecalcTrigger,Trigger3M)),NA())</f>
        <v>2.0057786084220982E-2</v>
      </c>
      <c r="L691" s="44">
        <f>IFERROR(_xll.qlIndexFixing(Index6M,$H691,TRUE,_xll.ohTrigger(RecalcTrigger,Trigger6M)),NA())</f>
        <v>2.1651671455982676E-2</v>
      </c>
      <c r="M691" s="182">
        <f>IFERROR(_xll.qlIndexFixing(Index1Y,$H691,TRUE,_xll.ohTrigger(RecalcTrigger,Trigger1Y)),NA())</f>
        <v>2.3248581785745071E-2</v>
      </c>
      <c r="N691" s="181">
        <f>IFERROR(_xll.qlIndexFixing(ONIndex1M,I691,TRUE,_xll.ohTrigger(RecalcTrigger,Trigger1M)),NA())</f>
        <v>1.9293923599233986E-2</v>
      </c>
      <c r="O691" s="44">
        <f>IFERROR(_xll.qlIndexFixing(ONIndex3M,I691,TRUE,_xll.ohTrigger(RecalcTrigger,Trigger3M)),NA())</f>
        <v>1.9861164744676696E-2</v>
      </c>
      <c r="P691" s="44">
        <f>IFERROR(_xll.qlIndexFixing(ONIndex6M,I691,TRUE,_xll.ohTrigger(RecalcTrigger,Trigger6M)),NA())</f>
        <v>2.1242237243143114E-2</v>
      </c>
      <c r="Q691" s="182">
        <f>IFERROR(_xll.qlIndexFixing(ONIndex1Y,I691,TRUE,_xll.ohTrigger(RecalcTrigger,Trigger1Y)),NA())</f>
        <v>2.2403502596060054E-2</v>
      </c>
    </row>
    <row r="692" spans="2:17" x14ac:dyDescent="0.2">
      <c r="B692" s="39" t="s">
        <v>42</v>
      </c>
      <c r="D692" s="42">
        <f>_xll.qlCalendarAdvance(Calendar,$D691,B692,"f",FALSE)</f>
        <v>44229</v>
      </c>
      <c r="E692" s="176">
        <f>_xll.qlInterestRateIndexValueDate(IndexON,D692)</f>
        <v>44229</v>
      </c>
      <c r="F692" s="192">
        <f>IFERROR(_xll.qlIndexFixing(IndexON,D692,TRUE,_xll.ohTrigger(RecalcTrigger,TriggerON)),NA())</f>
        <v>1.7829861162552696E-2</v>
      </c>
      <c r="H692" s="42">
        <f>_xll.qlCalendarAdvance(Calendar,$H691,B692,"f",FALSE)</f>
        <v>44229</v>
      </c>
      <c r="I692" s="176">
        <f>_xll.qlInterestRateIndexValueDate(Index1M,$H692)</f>
        <v>44229</v>
      </c>
      <c r="J692" s="181">
        <f>IFERROR(_xll.qlIndexFixing(Index1M,$H692,TRUE,_xll.ohTrigger(RecalcTrigger,Trigger1M)),NA())</f>
        <v>1.9389148481852303E-2</v>
      </c>
      <c r="K692" s="44">
        <f>IFERROR(_xll.qlIndexFixing(Index3M,H692,TRUE,_xll.ohTrigger(RecalcTrigger,Trigger3M)),NA())</f>
        <v>2.0082871330365439E-2</v>
      </c>
      <c r="L692" s="44">
        <f>IFERROR(_xll.qlIndexFixing(Index6M,$H692,TRUE,_xll.ohTrigger(RecalcTrigger,Trigger6M)),NA())</f>
        <v>2.167409428726122E-2</v>
      </c>
      <c r="M692" s="182">
        <f>IFERROR(_xll.qlIndexFixing(Index1Y,$H692,TRUE,_xll.ohTrigger(RecalcTrigger,Trigger1Y)),NA())</f>
        <v>2.3270203196910755E-2</v>
      </c>
      <c r="N692" s="181">
        <f>IFERROR(_xll.qlIndexFixing(ONIndex1M,I692,TRUE,_xll.ohTrigger(RecalcTrigger,Trigger1M)),NA())</f>
        <v>1.932197869933816E-2</v>
      </c>
      <c r="O692" s="44">
        <f>IFERROR(_xll.qlIndexFixing(ONIndex3M,I692,TRUE,_xll.ohTrigger(RecalcTrigger,Trigger3M)),NA())</f>
        <v>1.9885016617460227E-2</v>
      </c>
      <c r="P692" s="44">
        <f>IFERROR(_xll.qlIndexFixing(ONIndex6M,I692,TRUE,_xll.ohTrigger(RecalcTrigger,Trigger6M)),NA())</f>
        <v>2.1266399841856076E-2</v>
      </c>
      <c r="Q692" s="182">
        <f>IFERROR(_xll.qlIndexFixing(ONIndex1Y,I692,TRUE,_xll.ohTrigger(RecalcTrigger,Trigger1Y)),NA())</f>
        <v>2.2427019827615524E-2</v>
      </c>
    </row>
    <row r="693" spans="2:17" x14ac:dyDescent="0.2">
      <c r="B693" s="39" t="s">
        <v>42</v>
      </c>
      <c r="D693" s="42">
        <f>_xll.qlCalendarAdvance(Calendar,$D692,B693,"f",FALSE)</f>
        <v>44236</v>
      </c>
      <c r="E693" s="176">
        <f>_xll.qlInterestRateIndexValueDate(IndexON,D693)</f>
        <v>44236</v>
      </c>
      <c r="F693" s="192">
        <f>IFERROR(_xll.qlIndexFixing(IndexON,D693,TRUE,_xll.ohTrigger(RecalcTrigger,TriggerON)),NA())</f>
        <v>1.785652381185554E-2</v>
      </c>
      <c r="H693" s="42">
        <f>_xll.qlCalendarAdvance(Calendar,$H692,B693,"f",FALSE)</f>
        <v>44236</v>
      </c>
      <c r="I693" s="176">
        <f>_xll.qlInterestRateIndexValueDate(Index1M,$H693)</f>
        <v>44236</v>
      </c>
      <c r="J693" s="181">
        <f>IFERROR(_xll.qlIndexFixing(Index1M,$H693,TRUE,_xll.ohTrigger(RecalcTrigger,Trigger1M)),NA())</f>
        <v>1.9416548386423607E-2</v>
      </c>
      <c r="K693" s="44">
        <f>IFERROR(_xll.qlIndexFixing(Index3M,H693,TRUE,_xll.ohTrigger(RecalcTrigger,Trigger3M)),NA())</f>
        <v>2.0103477383795167E-2</v>
      </c>
      <c r="L693" s="44">
        <f>IFERROR(_xll.qlIndexFixing(Index6M,$H693,TRUE,_xll.ohTrigger(RecalcTrigger,Trigger6M)),NA())</f>
        <v>2.1696361969652751E-2</v>
      </c>
      <c r="M693" s="182">
        <f>IFERROR(_xll.qlIndexFixing(Index1Y,$H693,TRUE,_xll.ohTrigger(RecalcTrigger,Trigger1Y)),NA())</f>
        <v>2.3291671824961835E-2</v>
      </c>
      <c r="N693" s="181">
        <f>IFERROR(_xll.qlIndexFixing(ONIndex1M,I693,TRUE,_xll.ohTrigger(RecalcTrigger,Trigger1M)),NA())</f>
        <v>1.9349796665237839E-2</v>
      </c>
      <c r="O693" s="44">
        <f>IFERROR(_xll.qlIndexFixing(ONIndex3M,I693,TRUE,_xll.ohTrigger(RecalcTrigger,Trigger3M)),NA())</f>
        <v>1.9908705516384906E-2</v>
      </c>
      <c r="P693" s="44">
        <f>IFERROR(_xll.qlIndexFixing(ONIndex6M,I693,TRUE,_xll.ohTrigger(RecalcTrigger,Trigger6M)),NA())</f>
        <v>2.1290408691722051E-2</v>
      </c>
      <c r="Q693" s="182">
        <f>IFERROR(_xll.qlIndexFixing(ONIndex1Y,I693,TRUE,_xll.ohTrigger(RecalcTrigger,Trigger1Y)),NA())</f>
        <v>2.2450473505027935E-2</v>
      </c>
    </row>
    <row r="694" spans="2:17" x14ac:dyDescent="0.2">
      <c r="B694" s="39" t="s">
        <v>42</v>
      </c>
      <c r="D694" s="42">
        <f>_xll.qlCalendarAdvance(Calendar,$D693,B694,"f",FALSE)</f>
        <v>44243</v>
      </c>
      <c r="E694" s="176">
        <f>_xll.qlInterestRateIndexValueDate(IndexON,D694)</f>
        <v>44243</v>
      </c>
      <c r="F694" s="192">
        <f>IFERROR(_xll.qlIndexFixing(IndexON,D694,TRUE,_xll.ohTrigger(RecalcTrigger,TriggerON)),NA())</f>
        <v>1.7882966211487661E-2</v>
      </c>
      <c r="H694" s="42">
        <f>_xll.qlCalendarAdvance(Calendar,$H693,B694,"f",FALSE)</f>
        <v>44243</v>
      </c>
      <c r="I694" s="176">
        <f>_xll.qlInterestRateIndexValueDate(Index1M,$H694)</f>
        <v>44243</v>
      </c>
      <c r="J694" s="181">
        <f>IFERROR(_xll.qlIndexFixing(Index1M,$H694,TRUE,_xll.ohTrigger(RecalcTrigger,Trigger1M)),NA())</f>
        <v>1.9443710871006759E-2</v>
      </c>
      <c r="K694" s="44">
        <f>IFERROR(_xll.qlIndexFixing(Index3M,H694,TRUE,_xll.ohTrigger(RecalcTrigger,Trigger3M)),NA())</f>
        <v>2.0126077562768668E-2</v>
      </c>
      <c r="L694" s="44">
        <f>IFERROR(_xll.qlIndexFixing(Index6M,$H694,TRUE,_xll.ohTrigger(RecalcTrigger,Trigger6M)),NA())</f>
        <v>2.1718474498066583E-2</v>
      </c>
      <c r="M694" s="182">
        <f>IFERROR(_xll.qlIndexFixing(Index1Y,$H694,TRUE,_xll.ohTrigger(RecalcTrigger,Trigger1Y)),NA())</f>
        <v>2.331298275971716E-2</v>
      </c>
      <c r="N694" s="181">
        <f>IFERROR(_xll.qlIndexFixing(ONIndex1M,I694,TRUE,_xll.ohTrigger(RecalcTrigger,Trigger1M)),NA())</f>
        <v>1.9377377496851977E-2</v>
      </c>
      <c r="O694" s="44">
        <f>IFERROR(_xll.qlIndexFixing(ONIndex3M,I694,TRUE,_xll.ohTrigger(RecalcTrigger,Trigger3M)),NA())</f>
        <v>1.9932231441450732E-2</v>
      </c>
      <c r="P694" s="44">
        <f>IFERROR(_xll.qlIndexFixing(ONIndex6M,I694,TRUE,_xll.ohTrigger(RecalcTrigger,Trigger6M)),NA())</f>
        <v>2.1314263792741039E-2</v>
      </c>
      <c r="Q694" s="182">
        <f>IFERROR(_xll.qlIndexFixing(ONIndex1Y,I694,TRUE,_xll.ohTrigger(RecalcTrigger,Trigger1Y)),NA())</f>
        <v>2.247386362821624E-2</v>
      </c>
    </row>
    <row r="695" spans="2:17" x14ac:dyDescent="0.2">
      <c r="B695" s="39" t="s">
        <v>42</v>
      </c>
      <c r="D695" s="42">
        <f>_xll.qlCalendarAdvance(Calendar,$D694,B695,"f",FALSE)</f>
        <v>44250</v>
      </c>
      <c r="E695" s="176">
        <f>_xll.qlInterestRateIndexValueDate(IndexON,D695)</f>
        <v>44250</v>
      </c>
      <c r="F695" s="192">
        <f>IFERROR(_xll.qlIndexFixing(IndexON,D695,TRUE,_xll.ohTrigger(RecalcTrigger,TriggerON)),NA())</f>
        <v>1.790918836161115E-2</v>
      </c>
      <c r="H695" s="42">
        <f>_xll.qlCalendarAdvance(Calendar,$H694,B695,"f",FALSE)</f>
        <v>44250</v>
      </c>
      <c r="I695" s="176">
        <f>_xll.qlInterestRateIndexValueDate(Index1M,$H695)</f>
        <v>44250</v>
      </c>
      <c r="J695" s="181">
        <f>IFERROR(_xll.qlIndexFixing(Index1M,$H695,TRUE,_xll.ohTrigger(RecalcTrigger,Trigger1M)),NA())</f>
        <v>1.9470635934122665E-2</v>
      </c>
      <c r="K695" s="44">
        <f>IFERROR(_xll.qlIndexFixing(Index3M,H695,TRUE,_xll.ohTrigger(RecalcTrigger,Trigger3M)),NA())</f>
        <v>2.0148514090894725E-2</v>
      </c>
      <c r="L695" s="44">
        <f>IFERROR(_xll.qlIndexFixing(Index6M,$H695,TRUE,_xll.ohTrigger(RecalcTrigger,Trigger6M)),NA())</f>
        <v>2.1740431867448739E-2</v>
      </c>
      <c r="M695" s="182">
        <f>IFERROR(_xll.qlIndexFixing(Index1Y,$H695,TRUE,_xll.ohTrigger(RecalcTrigger,Trigger1Y)),NA())</f>
        <v>2.3334131090658738E-2</v>
      </c>
      <c r="N695" s="181">
        <f>IFERROR(_xll.qlIndexFixing(ONIndex1M,I695,TRUE,_xll.ohTrigger(RecalcTrigger,Trigger1M)),NA())</f>
        <v>1.9404721194180574E-2</v>
      </c>
      <c r="O695" s="44">
        <f>IFERROR(_xll.qlIndexFixing(ONIndex3M,I695,TRUE,_xll.ohTrigger(RecalcTrigger,Trigger3M)),NA())</f>
        <v>1.9955594392495613E-2</v>
      </c>
      <c r="P695" s="44">
        <f>IFERROR(_xll.qlIndexFixing(ONIndex6M,I695,TRUE,_xll.ohTrigger(RecalcTrigger,Trigger6M)),NA())</f>
        <v>2.1337965144994087E-2</v>
      </c>
      <c r="Q695" s="182">
        <f>IFERROR(_xll.qlIndexFixing(ONIndex1Y,I695,TRUE,_xll.ohTrigger(RecalcTrigger,Trigger1Y)),NA())</f>
        <v>2.2497190197342531E-2</v>
      </c>
    </row>
    <row r="696" spans="2:17" x14ac:dyDescent="0.2">
      <c r="B696" s="39" t="s">
        <v>42</v>
      </c>
      <c r="D696" s="42">
        <f>_xll.qlCalendarAdvance(Calendar,$D695,B696,"f",FALSE)</f>
        <v>44257</v>
      </c>
      <c r="E696" s="176">
        <f>_xll.qlInterestRateIndexValueDate(IndexON,D696)</f>
        <v>44257</v>
      </c>
      <c r="F696" s="192">
        <f>IFERROR(_xll.qlIndexFixing(IndexON,D696,TRUE,_xll.ohTrigger(RecalcTrigger,TriggerON)),NA())</f>
        <v>1.7935190262144962E-2</v>
      </c>
      <c r="H696" s="42">
        <f>_xll.qlCalendarAdvance(Calendar,$H695,B696,"f",FALSE)</f>
        <v>44257</v>
      </c>
      <c r="I696" s="176">
        <f>_xll.qlInterestRateIndexValueDate(Index1M,$H696)</f>
        <v>44257</v>
      </c>
      <c r="J696" s="181">
        <f>IFERROR(_xll.qlIndexFixing(Index1M,$H696,TRUE,_xll.ohTrigger(RecalcTrigger,Trigger1M)),NA())</f>
        <v>1.9514138097557643E-2</v>
      </c>
      <c r="K696" s="44">
        <f>IFERROR(_xll.qlIndexFixing(Index3M,H696,TRUE,_xll.ohTrigger(RecalcTrigger,Trigger3M)),NA())</f>
        <v>2.0175017980100057E-2</v>
      </c>
      <c r="L696" s="44">
        <f>IFERROR(_xll.qlIndexFixing(Index6M,$H696,TRUE,_xll.ohTrigger(RecalcTrigger,Trigger6M)),NA())</f>
        <v>2.1768681322550717E-2</v>
      </c>
      <c r="M696" s="182">
        <f>IFERROR(_xll.qlIndexFixing(Index1Y,$H696,TRUE,_xll.ohTrigger(RecalcTrigger,Trigger1Y)),NA())</f>
        <v>2.3355111906939952E-2</v>
      </c>
      <c r="N696" s="181">
        <f>IFERROR(_xll.qlIndexFixing(ONIndex1M,I696,TRUE,_xll.ohTrigger(RecalcTrigger,Trigger1M)),NA())</f>
        <v>1.9431827757061537E-2</v>
      </c>
      <c r="O696" s="44">
        <f>IFERROR(_xll.qlIndexFixing(ONIndex3M,I696,TRUE,_xll.ohTrigger(RecalcTrigger,Trigger3M)),NA())</f>
        <v>1.9978794369681641E-2</v>
      </c>
      <c r="P696" s="44">
        <f>IFERROR(_xll.qlIndexFixing(ONIndex6M,I696,TRUE,_xll.ohTrigger(RecalcTrigger,Trigger6M)),NA())</f>
        <v>2.1361512748157008E-2</v>
      </c>
      <c r="Q696" s="182">
        <f>IFERROR(_xll.qlIndexFixing(ONIndex1Y,I696,TRUE,_xll.ohTrigger(RecalcTrigger,Trigger1Y)),NA())</f>
        <v>2.2520453212244718E-2</v>
      </c>
    </row>
    <row r="697" spans="2:17" x14ac:dyDescent="0.2">
      <c r="B697" s="39" t="s">
        <v>42</v>
      </c>
      <c r="D697" s="42">
        <f>_xll.qlCalendarAdvance(Calendar,$D696,B697,"f",FALSE)</f>
        <v>44264</v>
      </c>
      <c r="E697" s="176">
        <f>_xll.qlInterestRateIndexValueDate(IndexON,D697)</f>
        <v>44264</v>
      </c>
      <c r="F697" s="192">
        <f>IFERROR(_xll.qlIndexFixing(IndexON,D697,TRUE,_xll.ohTrigger(RecalcTrigger,TriggerON)),NA())</f>
        <v>1.796097191300805E-2</v>
      </c>
      <c r="H697" s="42">
        <f>_xll.qlCalendarAdvance(Calendar,$H696,B697,"f",FALSE)</f>
        <v>44264</v>
      </c>
      <c r="I697" s="176">
        <f>_xll.qlInterestRateIndexValueDate(Index1M,$H697)</f>
        <v>44264</v>
      </c>
      <c r="J697" s="181">
        <f>IFERROR(_xll.qlIndexFixing(Index1M,$H697,TRUE,_xll.ohTrigger(RecalcTrigger,Trigger1M)),NA())</f>
        <v>1.9530941745373731E-2</v>
      </c>
      <c r="K697" s="44">
        <f>IFERROR(_xll.qlIndexFixing(Index3M,H697,TRUE,_xll.ohTrigger(RecalcTrigger,Trigger3M)),NA())</f>
        <v>2.0197106255306557E-2</v>
      </c>
      <c r="L697" s="44">
        <f>IFERROR(_xll.qlIndexFixing(Index6M,$H697,TRUE,_xll.ohTrigger(RecalcTrigger,Trigger6M)),NA())</f>
        <v>2.1790298954488019E-2</v>
      </c>
      <c r="M697" s="182">
        <f>IFERROR(_xll.qlIndexFixing(Index1Y,$H697,TRUE,_xll.ohTrigger(RecalcTrigger,Trigger1Y)),NA())</f>
        <v>2.3375920297392216E-2</v>
      </c>
      <c r="N697" s="181">
        <f>IFERROR(_xll.qlIndexFixing(ONIndex1M,I697,TRUE,_xll.ohTrigger(RecalcTrigger,Trigger1M)),NA())</f>
        <v>1.9458697185656959E-2</v>
      </c>
      <c r="O697" s="44">
        <f>IFERROR(_xll.qlIndexFixing(ONIndex3M,I697,TRUE,_xll.ohTrigger(RecalcTrigger,Trigger3M)),NA())</f>
        <v>2.0001831372846723E-2</v>
      </c>
      <c r="P697" s="44">
        <f>IFERROR(_xll.qlIndexFixing(ONIndex6M,I697,TRUE,_xll.ohTrigger(RecalcTrigger,Trigger6M)),NA())</f>
        <v>2.1384906602472942E-2</v>
      </c>
      <c r="Q697" s="182">
        <f>IFERROR(_xll.qlIndexFixing(ONIndex1Y,I697,TRUE,_xll.ohTrigger(RecalcTrigger,Trigger1Y)),NA())</f>
        <v>2.2543652672841752E-2</v>
      </c>
    </row>
    <row r="698" spans="2:17" x14ac:dyDescent="0.2">
      <c r="B698" s="39" t="s">
        <v>42</v>
      </c>
      <c r="D698" s="42">
        <f>_xll.qlCalendarAdvance(Calendar,$D697,B698,"f",FALSE)</f>
        <v>44271</v>
      </c>
      <c r="E698" s="176">
        <f>_xll.qlInterestRateIndexValueDate(IndexON,D698)</f>
        <v>44271</v>
      </c>
      <c r="F698" s="192">
        <f>IFERROR(_xll.qlIndexFixing(IndexON,D698,TRUE,_xll.ohTrigger(RecalcTrigger,TriggerON)),NA())</f>
        <v>1.7986533314200415E-2</v>
      </c>
      <c r="H698" s="42">
        <f>_xll.qlCalendarAdvance(Calendar,$H697,B698,"f",FALSE)</f>
        <v>44271</v>
      </c>
      <c r="I698" s="176">
        <f>_xll.qlInterestRateIndexValueDate(Index1M,$H698)</f>
        <v>44271</v>
      </c>
      <c r="J698" s="181">
        <f>IFERROR(_xll.qlIndexFixing(Index1M,$H698,TRUE,_xll.ohTrigger(RecalcTrigger,Trigger1M)),NA())</f>
        <v>1.9557107857484282E-2</v>
      </c>
      <c r="K698" s="44">
        <f>IFERROR(_xll.qlIndexFixing(Index3M,H698,TRUE,_xll.ohTrigger(RecalcTrigger,Trigger3M)),NA())</f>
        <v>2.021903085580825E-2</v>
      </c>
      <c r="L698" s="44">
        <f>IFERROR(_xll.qlIndexFixing(Index6M,$H698,TRUE,_xll.ohTrigger(RecalcTrigger,Trigger6M)),NA())</f>
        <v>2.181176138752559E-2</v>
      </c>
      <c r="M698" s="182">
        <f>IFERROR(_xll.qlIndexFixing(Index1Y,$H698,TRUE,_xll.ohTrigger(RecalcTrigger,Trigger1Y)),NA())</f>
        <v>2.3396551350534533E-2</v>
      </c>
      <c r="N698" s="181">
        <f>IFERROR(_xll.qlIndexFixing(ONIndex1M,I698,TRUE,_xll.ohTrigger(RecalcTrigger,Trigger1M)),NA())</f>
        <v>1.9485329479642655E-2</v>
      </c>
      <c r="O698" s="44">
        <f>IFERROR(_xll.qlIndexFixing(ONIndex3M,I698,TRUE,_xll.ohTrigger(RecalcTrigger,Trigger3M)),NA())</f>
        <v>2.0024705401990861E-2</v>
      </c>
      <c r="P698" s="44">
        <f>IFERROR(_xll.qlIndexFixing(ONIndex6M,I698,TRUE,_xll.ohTrigger(RecalcTrigger,Trigger6M)),NA())</f>
        <v>2.1408146707860842E-2</v>
      </c>
      <c r="Q698" s="182">
        <f>IFERROR(_xll.qlIndexFixing(ONIndex1Y,I698,TRUE,_xll.ohTrigger(RecalcTrigger,Trigger1Y)),NA())</f>
        <v>2.2566788579376773E-2</v>
      </c>
    </row>
    <row r="699" spans="2:17" x14ac:dyDescent="0.2">
      <c r="B699" s="39" t="s">
        <v>42</v>
      </c>
      <c r="D699" s="42">
        <f>_xll.qlCalendarAdvance(Calendar,$D698,B699,"f",FALSE)</f>
        <v>44278</v>
      </c>
      <c r="E699" s="176">
        <f>_xll.qlInterestRateIndexValueDate(IndexON,D699)</f>
        <v>44278</v>
      </c>
      <c r="F699" s="192">
        <f>IFERROR(_xll.qlIndexFixing(IndexON,D699,TRUE,_xll.ohTrigger(RecalcTrigger,TriggerON)),NA())</f>
        <v>1.8011874465641009E-2</v>
      </c>
      <c r="H699" s="42">
        <f>_xll.qlCalendarAdvance(Calendar,$H698,B699,"f",FALSE)</f>
        <v>44278</v>
      </c>
      <c r="I699" s="176">
        <f>_xll.qlInterestRateIndexValueDate(Index1M,$H699)</f>
        <v>44278</v>
      </c>
      <c r="J699" s="181">
        <f>IFERROR(_xll.qlIndexFixing(Index1M,$H699,TRUE,_xll.ohTrigger(RecalcTrigger,Trigger1M)),NA())</f>
        <v>1.9583036509450952E-2</v>
      </c>
      <c r="K699" s="44">
        <f>IFERROR(_xll.qlIndexFixing(Index3M,H699,TRUE,_xll.ohTrigger(RecalcTrigger,Trigger3M)),NA())</f>
        <v>2.0240791778905063E-2</v>
      </c>
      <c r="L699" s="44">
        <f>IFERROR(_xll.qlIndexFixing(Index6M,$H699,TRUE,_xll.ohTrigger(RecalcTrigger,Trigger6M)),NA())</f>
        <v>2.1833068616675555E-2</v>
      </c>
      <c r="M699" s="182">
        <f>IFERROR(_xll.qlIndexFixing(Index1Y,$H699,TRUE,_xll.ohTrigger(RecalcTrigger,Trigger1Y)),NA())</f>
        <v>2.3417000154580814E-2</v>
      </c>
      <c r="N699" s="181">
        <f>IFERROR(_xll.qlIndexFixing(ONIndex1M,I699,TRUE,_xll.ohTrigger(RecalcTrigger,Trigger1M)),NA())</f>
        <v>1.951172463909967E-2</v>
      </c>
      <c r="O699" s="44">
        <f>IFERROR(_xll.qlIndexFixing(ONIndex3M,I699,TRUE,_xll.ohTrigger(RecalcTrigger,Trigger3M)),NA())</f>
        <v>2.00474164571951E-2</v>
      </c>
      <c r="P699" s="44">
        <f>IFERROR(_xll.qlIndexFixing(ONIndex6M,I699,TRUE,_xll.ohTrigger(RecalcTrigger,Trigger6M)),NA())</f>
        <v>2.1431233064158617E-2</v>
      </c>
      <c r="Q699" s="182">
        <f>IFERROR(_xll.qlIndexFixing(ONIndex1Y,I699,TRUE,_xll.ohTrigger(RecalcTrigger,Trigger1Y)),NA())</f>
        <v>2.2589860931606642E-2</v>
      </c>
    </row>
    <row r="700" spans="2:17" x14ac:dyDescent="0.2">
      <c r="B700" s="39" t="s">
        <v>42</v>
      </c>
      <c r="D700" s="42">
        <f>_xll.qlCalendarAdvance(Calendar,$D699,B700,"f",FALSE)</f>
        <v>44285</v>
      </c>
      <c r="E700" s="176">
        <f>_xll.qlInterestRateIndexValueDate(IndexON,D700)</f>
        <v>44285</v>
      </c>
      <c r="F700" s="192">
        <f>IFERROR(_xll.qlIndexFixing(IndexON,D700,TRUE,_xll.ohTrigger(RecalcTrigger,TriggerON)),NA())</f>
        <v>1.8036995367329833E-2</v>
      </c>
      <c r="H700" s="42">
        <f>_xll.qlCalendarAdvance(Calendar,$H699,B700,"f",FALSE)</f>
        <v>44285</v>
      </c>
      <c r="I700" s="176">
        <f>_xll.qlInterestRateIndexValueDate(Index1M,$H700)</f>
        <v>44285</v>
      </c>
      <c r="J700" s="181">
        <f>IFERROR(_xll.qlIndexFixing(Index1M,$H700,TRUE,_xll.ohTrigger(RecalcTrigger,Trigger1M)),NA())</f>
        <v>1.9608727699712954E-2</v>
      </c>
      <c r="K700" s="44">
        <f>IFERROR(_xll.qlIndexFixing(Index3M,H700,TRUE,_xll.ohTrigger(RecalcTrigger,Trigger3M)),NA())</f>
        <v>2.0262389021913664E-2</v>
      </c>
      <c r="L700" s="44">
        <f>IFERROR(_xll.qlIndexFixing(Index6M,$H700,TRUE,_xll.ohTrigger(RecalcTrigger,Trigger6M)),NA())</f>
        <v>2.1854220636703385E-2</v>
      </c>
      <c r="M700" s="182">
        <f>IFERROR(_xll.qlIndexFixing(Index1Y,$H700,TRUE,_xll.ohTrigger(RecalcTrigger,Trigger1Y)),NA())</f>
        <v>2.3437261797449205E-2</v>
      </c>
      <c r="N700" s="181">
        <f>IFERROR(_xll.qlIndexFixing(ONIndex1M,I700,TRUE,_xll.ohTrigger(RecalcTrigger,Trigger1M)),NA())</f>
        <v>1.9537882663946959E-2</v>
      </c>
      <c r="O700" s="44">
        <f>IFERROR(_xll.qlIndexFixing(ONIndex3M,I700,TRUE,_xll.ohTrigger(RecalcTrigger,Trigger3M)),NA())</f>
        <v>2.0069964538216301E-2</v>
      </c>
      <c r="P700" s="44">
        <f>IFERROR(_xll.qlIndexFixing(ONIndex6M,I700,TRUE,_xll.ohTrigger(RecalcTrigger,Trigger6M)),NA())</f>
        <v>2.1454165671447312E-2</v>
      </c>
      <c r="Q700" s="182">
        <f>IFERROR(_xll.qlIndexFixing(ONIndex1Y,I700,TRUE,_xll.ohTrigger(RecalcTrigger,Trigger1Y)),NA())</f>
        <v>2.261286972953136E-2</v>
      </c>
    </row>
    <row r="701" spans="2:17" x14ac:dyDescent="0.2">
      <c r="B701" s="39" t="s">
        <v>42</v>
      </c>
      <c r="D701" s="42">
        <f>_xll.qlCalendarAdvance(Calendar,$D700,B701,"f",FALSE)</f>
        <v>44292</v>
      </c>
      <c r="E701" s="176">
        <f>_xll.qlInterestRateIndexValueDate(IndexON,D701)</f>
        <v>44292</v>
      </c>
      <c r="F701" s="192">
        <f>IFERROR(_xll.qlIndexFixing(IndexON,D701,TRUE,_xll.ohTrigger(RecalcTrigger,TriggerON)),NA())</f>
        <v>1.8061896019104795E-2</v>
      </c>
      <c r="H701" s="42">
        <f>_xll.qlCalendarAdvance(Calendar,$H700,B701,"f",FALSE)</f>
        <v>44292</v>
      </c>
      <c r="I701" s="176">
        <f>_xll.qlInterestRateIndexValueDate(Index1M,$H701)</f>
        <v>44292</v>
      </c>
      <c r="J701" s="181">
        <f>IFERROR(_xll.qlIndexFixing(Index1M,$H701,TRUE,_xll.ohTrigger(RecalcTrigger,Trigger1M)),NA())</f>
        <v>1.9631855814447818E-2</v>
      </c>
      <c r="K701" s="44">
        <f>IFERROR(_xll.qlIndexFixing(Index3M,H701,TRUE,_xll.ohTrigger(RecalcTrigger,Trigger3M)),NA())</f>
        <v>2.0281759975252292E-2</v>
      </c>
      <c r="L701" s="44">
        <f>IFERROR(_xll.qlIndexFixing(Index6M,$H701,TRUE,_xll.ohTrigger(RecalcTrigger,Trigger6M)),NA())</f>
        <v>2.1873118210963195E-2</v>
      </c>
      <c r="M701" s="182">
        <f>IFERROR(_xll.qlIndexFixing(Index1Y,$H701,TRUE,_xll.ohTrigger(RecalcTrigger,Trigger1Y)),NA())</f>
        <v>2.3457331366770307E-2</v>
      </c>
      <c r="N701" s="181">
        <f>IFERROR(_xll.qlIndexFixing(ONIndex1M,I701,TRUE,_xll.ohTrigger(RecalcTrigger,Trigger1M)),NA())</f>
        <v>1.9563803554184522E-2</v>
      </c>
      <c r="O701" s="44">
        <f>IFERROR(_xll.qlIndexFixing(ONIndex3M,I701,TRUE,_xll.ohTrigger(RecalcTrigger,Trigger3M)),NA())</f>
        <v>2.009234964513551E-2</v>
      </c>
      <c r="P701" s="44">
        <f>IFERROR(_xll.qlIndexFixing(ONIndex6M,I701,TRUE,_xll.ohTrigger(RecalcTrigger,Trigger6M)),NA())</f>
        <v>2.1476944529807973E-2</v>
      </c>
      <c r="Q701" s="182">
        <f>IFERROR(_xll.qlIndexFixing(ONIndex1Y,I701,TRUE,_xll.ohTrigger(RecalcTrigger,Trigger1Y)),NA())</f>
        <v>2.2635814973313018E-2</v>
      </c>
    </row>
    <row r="702" spans="2:17" x14ac:dyDescent="0.2">
      <c r="B702" s="39" t="s">
        <v>42</v>
      </c>
      <c r="D702" s="42">
        <f>_xll.qlCalendarAdvance(Calendar,$D701,B702,"f",FALSE)</f>
        <v>44299</v>
      </c>
      <c r="E702" s="176">
        <f>_xll.qlInterestRateIndexValueDate(IndexON,D702)</f>
        <v>44299</v>
      </c>
      <c r="F702" s="192">
        <f>IFERROR(_xll.qlIndexFixing(IndexON,D702,TRUE,_xll.ohTrigger(RecalcTrigger,TriggerON)),NA())</f>
        <v>1.808657642104694E-2</v>
      </c>
      <c r="H702" s="42">
        <f>_xll.qlCalendarAdvance(Calendar,$H701,B702,"f",FALSE)</f>
        <v>44299</v>
      </c>
      <c r="I702" s="176">
        <f>_xll.qlInterestRateIndexValueDate(Index1M,$H702)</f>
        <v>44299</v>
      </c>
      <c r="J702" s="181">
        <f>IFERROR(_xll.qlIndexFixing(Index1M,$H702,TRUE,_xll.ohTrigger(RecalcTrigger,Trigger1M)),NA())</f>
        <v>1.9657087681562418E-2</v>
      </c>
      <c r="K702" s="44">
        <f>IFERROR(_xll.qlIndexFixing(Index3M,H702,TRUE,_xll.ohTrigger(RecalcTrigger,Trigger3M)),NA())</f>
        <v>2.0303040362016089E-2</v>
      </c>
      <c r="L702" s="44">
        <f>IFERROR(_xll.qlIndexFixing(Index6M,$H702,TRUE,_xll.ohTrigger(RecalcTrigger,Trigger6M)),NA())</f>
        <v>2.1893968959155061E-2</v>
      </c>
      <c r="M702" s="182">
        <f>IFERROR(_xll.qlIndexFixing(Index1Y,$H702,TRUE,_xll.ohTrigger(RecalcTrigger,Trigger1Y)),NA())</f>
        <v>2.3477203949896719E-2</v>
      </c>
      <c r="N702" s="181">
        <f>IFERROR(_xll.qlIndexFixing(ONIndex1M,I702,TRUE,_xll.ohTrigger(RecalcTrigger,Trigger1M)),NA())</f>
        <v>1.9589487309812359E-2</v>
      </c>
      <c r="O702" s="44">
        <f>IFERROR(_xll.qlIndexFixing(ONIndex3M,I702,TRUE,_xll.ohTrigger(RecalcTrigger,Trigger3M)),NA())</f>
        <v>2.0114571777871681E-2</v>
      </c>
      <c r="P702" s="44">
        <f>IFERROR(_xll.qlIndexFixing(ONIndex6M,I702,TRUE,_xll.ohTrigger(RecalcTrigger,Trigger6M)),NA())</f>
        <v>2.1499569638916416E-2</v>
      </c>
      <c r="Q702" s="182">
        <f>IFERROR(_xll.qlIndexFixing(ONIndex1Y,I702,TRUE,_xll.ohTrigger(RecalcTrigger,Trigger1Y)),NA())</f>
        <v>2.2658696662789524E-2</v>
      </c>
    </row>
    <row r="703" spans="2:17" x14ac:dyDescent="0.2">
      <c r="B703" s="39" t="s">
        <v>42</v>
      </c>
      <c r="D703" s="42">
        <f>_xll.qlCalendarAdvance(Calendar,$D702,B703,"f",FALSE)</f>
        <v>44306</v>
      </c>
      <c r="E703" s="176">
        <f>_xll.qlInterestRateIndexValueDate(IndexON,D703)</f>
        <v>44306</v>
      </c>
      <c r="F703" s="192">
        <f>IFERROR(_xll.qlIndexFixing(IndexON,D703,TRUE,_xll.ohTrigger(RecalcTrigger,TriggerON)),NA())</f>
        <v>1.8111036573075223E-2</v>
      </c>
      <c r="H703" s="42">
        <f>_xll.qlCalendarAdvance(Calendar,$H702,B703,"f",FALSE)</f>
        <v>44306</v>
      </c>
      <c r="I703" s="176">
        <f>_xll.qlInterestRateIndexValueDate(Index1M,$H703)</f>
        <v>44306</v>
      </c>
      <c r="J703" s="181">
        <f>IFERROR(_xll.qlIndexFixing(Index1M,$H703,TRUE,_xll.ohTrigger(RecalcTrigger,Trigger1M)),NA())</f>
        <v>1.9682082093518443E-2</v>
      </c>
      <c r="K703" s="44">
        <f>IFERROR(_xll.qlIndexFixing(Index3M,H703,TRUE,_xll.ohTrigger(RecalcTrigger,Trigger3M)),NA())</f>
        <v>2.032415706881377E-2</v>
      </c>
      <c r="L703" s="44">
        <f>IFERROR(_xll.qlIndexFixing(Index6M,$H703,TRUE,_xll.ohTrigger(RecalcTrigger,Trigger6M)),NA())</f>
        <v>2.1914663319591403E-2</v>
      </c>
      <c r="M703" s="182">
        <f>IFERROR(_xll.qlIndexFixing(Index1Y,$H703,TRUE,_xll.ohTrigger(RecalcTrigger,Trigger1Y)),NA())</f>
        <v>2.3496874633912812E-2</v>
      </c>
      <c r="N703" s="181">
        <f>IFERROR(_xll.qlIndexFixing(ONIndex1M,I703,TRUE,_xll.ohTrigger(RecalcTrigger,Trigger1M)),NA())</f>
        <v>1.961493393058733E-2</v>
      </c>
      <c r="O703" s="44">
        <f>IFERROR(_xll.qlIndexFixing(ONIndex3M,I703,TRUE,_xll.ohTrigger(RecalcTrigger,Trigger3M)),NA())</f>
        <v>2.0136630936505862E-2</v>
      </c>
      <c r="P703" s="44">
        <f>IFERROR(_xll.qlIndexFixing(ONIndex6M,I703,TRUE,_xll.ohTrigger(RecalcTrigger,Trigger6M)),NA())</f>
        <v>2.1522040999015779E-2</v>
      </c>
      <c r="Q703" s="182">
        <f>IFERROR(_xll.qlIndexFixing(ONIndex1Y,I703,TRUE,_xll.ohTrigger(RecalcTrigger,Trigger1Y)),NA())</f>
        <v>2.2681514798041924E-2</v>
      </c>
    </row>
    <row r="704" spans="2:17" x14ac:dyDescent="0.2">
      <c r="B704" s="39" t="s">
        <v>42</v>
      </c>
      <c r="D704" s="42">
        <f>_xll.qlCalendarAdvance(Calendar,$D703,B704,"f",FALSE)</f>
        <v>44313</v>
      </c>
      <c r="E704" s="176">
        <f>_xll.qlInterestRateIndexValueDate(IndexON,D704)</f>
        <v>44313</v>
      </c>
      <c r="F704" s="192">
        <f>IFERROR(_xll.qlIndexFixing(IndexON,D704,TRUE,_xll.ohTrigger(RecalcTrigger,TriggerON)),NA())</f>
        <v>1.8135276475108597E-2</v>
      </c>
      <c r="H704" s="42">
        <f>_xll.qlCalendarAdvance(Calendar,$H703,B704,"f",FALSE)</f>
        <v>44313</v>
      </c>
      <c r="I704" s="176">
        <f>_xll.qlInterestRateIndexValueDate(Index1M,$H704)</f>
        <v>44313</v>
      </c>
      <c r="J704" s="181">
        <f>IFERROR(_xll.qlIndexFixing(Index1M,$H704,TRUE,_xll.ohTrigger(RecalcTrigger,Trigger1M)),NA())</f>
        <v>1.9706839048854362E-2</v>
      </c>
      <c r="K704" s="44">
        <f>IFERROR(_xll.qlIndexFixing(Index3M,H704,TRUE,_xll.ohTrigger(RecalcTrigger,Trigger3M)),NA())</f>
        <v>2.0345110093071449E-2</v>
      </c>
      <c r="L704" s="44">
        <f>IFERROR(_xll.qlIndexFixing(Index6M,$H704,TRUE,_xll.ohTrigger(RecalcTrigger,Trigger6M)),NA())</f>
        <v>2.1935200701098063E-2</v>
      </c>
      <c r="M704" s="182">
        <f>IFERROR(_xll.qlIndexFixing(Index1Y,$H704,TRUE,_xll.ohTrigger(RecalcTrigger,Trigger1Y)),NA())</f>
        <v>2.3516338505642498E-2</v>
      </c>
      <c r="N704" s="181">
        <f>IFERROR(_xll.qlIndexFixing(ONIndex1M,I704,TRUE,_xll.ohTrigger(RecalcTrigger,Trigger1M)),NA())</f>
        <v>1.9640143416590483E-2</v>
      </c>
      <c r="O704" s="44">
        <f>IFERROR(_xll.qlIndexFixing(ONIndex3M,I704,TRUE,_xll.ohTrigger(RecalcTrigger,Trigger3M)),NA())</f>
        <v>2.0158527120957004E-2</v>
      </c>
      <c r="P704" s="44">
        <f>IFERROR(_xll.qlIndexFixing(ONIndex6M,I704,TRUE,_xll.ohTrigger(RecalcTrigger,Trigger6M)),NA())</f>
        <v>2.154435860994397E-2</v>
      </c>
      <c r="Q704" s="182">
        <f>IFERROR(_xll.qlIndexFixing(ONIndex1Y,I704,TRUE,_xll.ohTrigger(RecalcTrigger,Trigger1Y)),NA())</f>
        <v>2.2704269378989173E-2</v>
      </c>
    </row>
    <row r="705" spans="2:17" x14ac:dyDescent="0.2">
      <c r="B705" s="39" t="s">
        <v>42</v>
      </c>
      <c r="D705" s="42">
        <f>_xll.qlCalendarAdvance(Calendar,$D704,B705,"f",FALSE)</f>
        <v>44320</v>
      </c>
      <c r="E705" s="176">
        <f>_xll.qlInterestRateIndexValueDate(IndexON,D705)</f>
        <v>44320</v>
      </c>
      <c r="F705" s="192">
        <f>IFERROR(_xll.qlIndexFixing(IndexON,D705,TRUE,_xll.ohTrigger(RecalcTrigger,TriggerON)),NA())</f>
        <v>1.8159296127228108E-2</v>
      </c>
      <c r="H705" s="42">
        <f>_xll.qlCalendarAdvance(Calendar,$H704,B705,"f",FALSE)</f>
        <v>44320</v>
      </c>
      <c r="I705" s="176">
        <f>_xll.qlInterestRateIndexValueDate(Index1M,$H705)</f>
        <v>44320</v>
      </c>
      <c r="J705" s="181">
        <f>IFERROR(_xll.qlIndexFixing(Index1M,$H705,TRUE,_xll.ohTrigger(RecalcTrigger,Trigger1M)),NA())</f>
        <v>1.97336216715597E-2</v>
      </c>
      <c r="K705" s="44">
        <f>IFERROR(_xll.qlIndexFixing(Index3M,H705,TRUE,_xll.ohTrigger(RecalcTrigger,Trigger3M)),NA())</f>
        <v>2.0367919943236272E-2</v>
      </c>
      <c r="L705" s="44">
        <f>IFERROR(_xll.qlIndexFixing(Index6M,$H705,TRUE,_xll.ohTrigger(RecalcTrigger,Trigger6M)),NA())</f>
        <v>2.1957639213518315E-2</v>
      </c>
      <c r="M705" s="182">
        <f>IFERROR(_xll.qlIndexFixing(Index1Y,$H705,TRUE,_xll.ohTrigger(RecalcTrigger,Trigger1Y)),NA())</f>
        <v>2.3535590651661664E-2</v>
      </c>
      <c r="N705" s="181">
        <f>IFERROR(_xll.qlIndexFixing(ONIndex1M,I705,TRUE,_xll.ohTrigger(RecalcTrigger,Trigger1M)),NA())</f>
        <v>1.9665115767740771E-2</v>
      </c>
      <c r="O705" s="44">
        <f>IFERROR(_xll.qlIndexFixing(ONIndex3M,I705,TRUE,_xll.ohTrigger(RecalcTrigger,Trigger3M)),NA())</f>
        <v>2.0180260331144062E-2</v>
      </c>
      <c r="P705" s="44">
        <f>IFERROR(_xll.qlIndexFixing(ONIndex6M,I705,TRUE,_xll.ohTrigger(RecalcTrigger,Trigger6M)),NA())</f>
        <v>2.1566522471700988E-2</v>
      </c>
      <c r="Q705" s="182">
        <f>IFERROR(_xll.qlIndexFixing(ONIndex1Y,I705,TRUE,_xll.ohTrigger(RecalcTrigger,Trigger1Y)),NA())</f>
        <v>2.2726960405631269E-2</v>
      </c>
    </row>
    <row r="706" spans="2:17" x14ac:dyDescent="0.2">
      <c r="B706" s="39" t="s">
        <v>42</v>
      </c>
      <c r="D706" s="42">
        <f>_xll.qlCalendarAdvance(Calendar,$D705,B706,"f",FALSE)</f>
        <v>44327</v>
      </c>
      <c r="E706" s="176">
        <f>_xll.qlInterestRateIndexValueDate(IndexON,D706)</f>
        <v>44327</v>
      </c>
      <c r="F706" s="192">
        <f>IFERROR(_xll.qlIndexFixing(IndexON,D706,TRUE,_xll.ohTrigger(RecalcTrigger,TriggerON)),NA())</f>
        <v>1.8183095529190618E-2</v>
      </c>
      <c r="H706" s="42">
        <f>_xll.qlCalendarAdvance(Calendar,$H705,B706,"f",FALSE)</f>
        <v>44327</v>
      </c>
      <c r="I706" s="176">
        <f>_xll.qlInterestRateIndexValueDate(Index1M,$H706)</f>
        <v>44327</v>
      </c>
      <c r="J706" s="181">
        <f>IFERROR(_xll.qlIndexFixing(Index1M,$H706,TRUE,_xll.ohTrigger(RecalcTrigger,Trigger1M)),NA())</f>
        <v>1.9757888059475811E-2</v>
      </c>
      <c r="K706" s="44">
        <f>IFERROR(_xll.qlIndexFixing(Index3M,H706,TRUE,_xll.ohTrigger(RecalcTrigger,Trigger3M)),NA())</f>
        <v>2.0388535050554778E-2</v>
      </c>
      <c r="L706" s="44">
        <f>IFERROR(_xll.qlIndexFixing(Index6M,$H706,TRUE,_xll.ohTrigger(RecalcTrigger,Trigger6M)),NA())</f>
        <v>2.1977850569090816E-2</v>
      </c>
      <c r="M706" s="182">
        <f>IFERROR(_xll.qlIndexFixing(Index1Y,$H706,TRUE,_xll.ohTrigger(RecalcTrigger,Trigger1Y)),NA())</f>
        <v>2.3554626158305725E-2</v>
      </c>
      <c r="N706" s="181">
        <f>IFERROR(_xll.qlIndexFixing(ONIndex1M,I706,TRUE,_xll.ohTrigger(RecalcTrigger,Trigger1M)),NA())</f>
        <v>1.9689850984119239E-2</v>
      </c>
      <c r="O706" s="44">
        <f>IFERROR(_xll.qlIndexFixing(ONIndex3M,I706,TRUE,_xll.ohTrigger(RecalcTrigger,Trigger3M)),NA())</f>
        <v>2.0201830567148082E-2</v>
      </c>
      <c r="P706" s="44">
        <f>IFERROR(_xll.qlIndexFixing(ONIndex6M,I706,TRUE,_xll.ohTrigger(RecalcTrigger,Trigger6M)),NA())</f>
        <v>2.1588532584205788E-2</v>
      </c>
      <c r="Q706" s="182">
        <f>IFERROR(_xll.qlIndexFixing(ONIndex1Y,I706,TRUE,_xll.ohTrigger(RecalcTrigger,Trigger1Y)),NA())</f>
        <v>2.2749587877968214E-2</v>
      </c>
    </row>
    <row r="707" spans="2:17" x14ac:dyDescent="0.2">
      <c r="B707" s="39" t="s">
        <v>42</v>
      </c>
      <c r="D707" s="42">
        <f>_xll.qlCalendarAdvance(Calendar,$D706,B707,"f",FALSE)</f>
        <v>44334</v>
      </c>
      <c r="E707" s="176">
        <f>_xll.qlInterestRateIndexValueDate(IndexON,D707)</f>
        <v>44334</v>
      </c>
      <c r="F707" s="192">
        <f>IFERROR(_xll.qlIndexFixing(IndexON,D707,TRUE,_xll.ohTrigger(RecalcTrigger,TriggerON)),NA())</f>
        <v>1.8206674681077173E-2</v>
      </c>
      <c r="H707" s="42">
        <f>_xll.qlCalendarAdvance(Calendar,$H706,B707,"f",FALSE)</f>
        <v>44334</v>
      </c>
      <c r="I707" s="176">
        <f>_xll.qlInterestRateIndexValueDate(Index1M,$H707)</f>
        <v>44334</v>
      </c>
      <c r="J707" s="181">
        <f>IFERROR(_xll.qlIndexFixing(Index1M,$H707,TRUE,_xll.ohTrigger(RecalcTrigger,Trigger1M)),NA())</f>
        <v>1.9781916975117241E-2</v>
      </c>
      <c r="K707" s="44">
        <f>IFERROR(_xll.qlIndexFixing(Index3M,H707,TRUE,_xll.ohTrigger(RecalcTrigger,Trigger3M)),NA())</f>
        <v>2.0408986459583132E-2</v>
      </c>
      <c r="L707" s="44">
        <f>IFERROR(_xll.qlIndexFixing(Index6M,$H707,TRUE,_xll.ohTrigger(RecalcTrigger,Trigger6M)),NA())</f>
        <v>2.1997903099349951E-2</v>
      </c>
      <c r="M707" s="182">
        <f>IFERROR(_xll.qlIndexFixing(Index1Y,$H707,TRUE,_xll.ohTrigger(RecalcTrigger,Trigger1Y)),NA())</f>
        <v>2.3573440111681609E-2</v>
      </c>
      <c r="N707" s="181">
        <f>IFERROR(_xll.qlIndexFixing(ONIndex1M,I707,TRUE,_xll.ohTrigger(RecalcTrigger,Trigger1M)),NA())</f>
        <v>1.9714349065401704E-2</v>
      </c>
      <c r="O707" s="44">
        <f>IFERROR(_xll.qlIndexFixing(ONIndex3M,I707,TRUE,_xll.ohTrigger(RecalcTrigger,Trigger3M)),NA())</f>
        <v>2.0223237828725926E-2</v>
      </c>
      <c r="P707" s="44">
        <f>IFERROR(_xll.qlIndexFixing(ONIndex6M,I707,TRUE,_xll.ohTrigger(RecalcTrigger,Trigger6M)),NA())</f>
        <v>2.1610388947539416E-2</v>
      </c>
      <c r="Q707" s="182">
        <f>IFERROR(_xll.qlIndexFixing(ONIndex1Y,I707,TRUE,_xll.ohTrigger(RecalcTrigger,Trigger1Y)),NA())</f>
        <v>2.2772151796000006E-2</v>
      </c>
    </row>
    <row r="708" spans="2:17" x14ac:dyDescent="0.2">
      <c r="B708" s="39" t="s">
        <v>42</v>
      </c>
      <c r="D708" s="42">
        <f>_xll.qlCalendarAdvance(Calendar,$D707,B708,"f",FALSE)</f>
        <v>44341</v>
      </c>
      <c r="E708" s="176">
        <f>_xll.qlInterestRateIndexValueDate(IndexON,D708)</f>
        <v>44341</v>
      </c>
      <c r="F708" s="192">
        <f>IFERROR(_xll.qlIndexFixing(IndexON,D708,TRUE,_xll.ohTrigger(RecalcTrigger,TriggerON)),NA())</f>
        <v>1.8230033582806726E-2</v>
      </c>
      <c r="H708" s="42">
        <f>_xll.qlCalendarAdvance(Calendar,$H707,B708,"f",FALSE)</f>
        <v>44341</v>
      </c>
      <c r="I708" s="176">
        <f>_xll.qlInterestRateIndexValueDate(Index1M,$H708)</f>
        <v>44341</v>
      </c>
      <c r="J708" s="181">
        <f>IFERROR(_xll.qlIndexFixing(Index1M,$H708,TRUE,_xll.ohTrigger(RecalcTrigger,Trigger1M)),NA())</f>
        <v>1.9805708417035623E-2</v>
      </c>
      <c r="K708" s="44">
        <f>IFERROR(_xll.qlIndexFixing(Index3M,H708,TRUE,_xll.ohTrigger(RecalcTrigger,Trigger3M)),NA())</f>
        <v>2.0429274167803612E-2</v>
      </c>
      <c r="L708" s="44">
        <f>IFERROR(_xll.qlIndexFixing(Index6M,$H708,TRUE,_xll.ohTrigger(RecalcTrigger,Trigger6M)),NA())</f>
        <v>2.2017796216301871E-2</v>
      </c>
      <c r="M708" s="182">
        <f>IFERROR(_xll.qlIndexFixing(Index1Y,$H708,TRUE,_xll.ohTrigger(RecalcTrigger,Trigger1Y)),NA())</f>
        <v>2.359202759767709E-2</v>
      </c>
      <c r="N708" s="181">
        <f>IFERROR(_xll.qlIndexFixing(ONIndex1M,I708,TRUE,_xll.ohTrigger(RecalcTrigger,Trigger1M)),NA())</f>
        <v>1.9738610011750257E-2</v>
      </c>
      <c r="O708" s="44">
        <f>IFERROR(_xll.qlIndexFixing(ONIndex3M,I708,TRUE,_xll.ohTrigger(RecalcTrigger,Trigger3M)),NA())</f>
        <v>2.0244482116201779E-2</v>
      </c>
      <c r="P708" s="44">
        <f>IFERROR(_xll.qlIndexFixing(ONIndex6M,I708,TRUE,_xll.ohTrigger(RecalcTrigger,Trigger6M)),NA())</f>
        <v>2.1632091561620825E-2</v>
      </c>
      <c r="Q708" s="182">
        <f>IFERROR(_xll.qlIndexFixing(ONIndex1Y,I708,TRUE,_xll.ohTrigger(RecalcTrigger,Trigger1Y)),NA())</f>
        <v>2.2794652159645601E-2</v>
      </c>
    </row>
    <row r="709" spans="2:17" x14ac:dyDescent="0.2">
      <c r="B709" s="39" t="s">
        <v>42</v>
      </c>
      <c r="D709" s="42">
        <f>_xll.qlCalendarAdvance(Calendar,$D708,B709,"f",FALSE)</f>
        <v>44348</v>
      </c>
      <c r="E709" s="176">
        <f>_xll.qlInterestRateIndexValueDate(IndexON,D709)</f>
        <v>44348</v>
      </c>
      <c r="F709" s="192">
        <f>IFERROR(_xll.qlIndexFixing(IndexON,D709,TRUE,_xll.ohTrigger(RecalcTrigger,TriggerON)),NA())</f>
        <v>1.8253172234379278E-2</v>
      </c>
      <c r="H709" s="42">
        <f>_xll.qlCalendarAdvance(Calendar,$H708,B709,"f",FALSE)</f>
        <v>44348</v>
      </c>
      <c r="I709" s="176">
        <f>_xll.qlInterestRateIndexValueDate(Index1M,$H709)</f>
        <v>44348</v>
      </c>
      <c r="J709" s="181">
        <f>IFERROR(_xll.qlIndexFixing(Index1M,$H709,TRUE,_xll.ohTrigger(RecalcTrigger,Trigger1M)),NA())</f>
        <v>1.9827061926013356E-2</v>
      </c>
      <c r="K709" s="44">
        <f>IFERROR(_xll.qlIndexFixing(Index3M,H709,TRUE,_xll.ohTrigger(RecalcTrigger,Trigger3M)),NA())</f>
        <v>2.0449398172716116E-2</v>
      </c>
      <c r="L709" s="44">
        <f>IFERROR(_xll.qlIndexFixing(Index6M,$H709,TRUE,_xll.ohTrigger(RecalcTrigger,Trigger6M)),NA())</f>
        <v>2.2035512234553006E-2</v>
      </c>
      <c r="M709" s="182">
        <f>IFERROR(_xll.qlIndexFixing(Index1Y,$H709,TRUE,_xll.ohTrigger(RecalcTrigger,Trigger1Y)),NA())</f>
        <v>2.3610383701972548E-2</v>
      </c>
      <c r="N709" s="181">
        <f>IFERROR(_xll.qlIndexFixing(ONIndex1M,I709,TRUE,_xll.ohTrigger(RecalcTrigger,Trigger1M)),NA())</f>
        <v>1.9762633823083853E-2</v>
      </c>
      <c r="O709" s="44">
        <f>IFERROR(_xll.qlIndexFixing(ONIndex3M,I709,TRUE,_xll.ohTrigger(RecalcTrigger,Trigger3M)),NA())</f>
        <v>2.0265563429170408E-2</v>
      </c>
      <c r="P709" s="44">
        <f>IFERROR(_xll.qlIndexFixing(ONIndex6M,I709,TRUE,_xll.ohTrigger(RecalcTrigger,Trigger6M)),NA())</f>
        <v>2.1653640426450016E-2</v>
      </c>
      <c r="Q709" s="182">
        <f>IFERROR(_xll.qlIndexFixing(ONIndex1Y,I709,TRUE,_xll.ohTrigger(RecalcTrigger,Trigger1Y)),NA())</f>
        <v>2.2817088968986043E-2</v>
      </c>
    </row>
    <row r="710" spans="2:17" x14ac:dyDescent="0.2">
      <c r="B710" s="39" t="s">
        <v>42</v>
      </c>
      <c r="D710" s="42">
        <f>_xll.qlCalendarAdvance(Calendar,$D709,B710,"f",FALSE)</f>
        <v>44355</v>
      </c>
      <c r="E710" s="176">
        <f>_xll.qlInterestRateIndexValueDate(IndexON,D710)</f>
        <v>44355</v>
      </c>
      <c r="F710" s="192">
        <f>IFERROR(_xll.qlIndexFixing(IndexON,D710,TRUE,_xll.ohTrigger(RecalcTrigger,TriggerON)),NA())</f>
        <v>1.8276090635632736E-2</v>
      </c>
      <c r="H710" s="42">
        <f>_xll.qlCalendarAdvance(Calendar,$H709,B710,"f",FALSE)</f>
        <v>44355</v>
      </c>
      <c r="I710" s="176">
        <f>_xll.qlInterestRateIndexValueDate(Index1M,$H710)</f>
        <v>44355</v>
      </c>
      <c r="J710" s="181">
        <f>IFERROR(_xll.qlIndexFixing(Index1M,$H710,TRUE,_xll.ohTrigger(RecalcTrigger,Trigger1M)),NA())</f>
        <v>1.985039411170364E-2</v>
      </c>
      <c r="K710" s="44">
        <f>IFERROR(_xll.qlIndexFixing(Index3M,H710,TRUE,_xll.ohTrigger(RecalcTrigger,Trigger3M)),NA())</f>
        <v>2.0469358471840809E-2</v>
      </c>
      <c r="L710" s="44">
        <f>IFERROR(_xll.qlIndexFixing(Index6M,$H710,TRUE,_xll.ohTrigger(RecalcTrigger,Trigger6M)),NA())</f>
        <v>2.2055095328593979E-2</v>
      </c>
      <c r="M710" s="182">
        <f>IFERROR(_xll.qlIndexFixing(Index1Y,$H710,TRUE,_xll.ohTrigger(RecalcTrigger,Trigger1Y)),NA())</f>
        <v>2.3628503510051191E-2</v>
      </c>
      <c r="N710" s="181">
        <f>IFERROR(_xll.qlIndexFixing(ONIndex1M,I710,TRUE,_xll.ohTrigger(RecalcTrigger,Trigger1M)),NA())</f>
        <v>1.9786420499402491E-2</v>
      </c>
      <c r="O710" s="44">
        <f>IFERROR(_xll.qlIndexFixing(ONIndex3M,I710,TRUE,_xll.ohTrigger(RecalcTrigger,Trigger3M)),NA())</f>
        <v>2.0286481767793907E-2</v>
      </c>
      <c r="P710" s="44">
        <f>IFERROR(_xll.qlIndexFixing(ONIndex6M,I710,TRUE,_xll.ohTrigger(RecalcTrigger,Trigger6M)),NA())</f>
        <v>2.1675035541864895E-2</v>
      </c>
      <c r="Q710" s="182">
        <f>IFERROR(_xll.qlIndexFixing(ONIndex1Y,I710,TRUE,_xll.ohTrigger(RecalcTrigger,Trigger1Y)),NA())</f>
        <v>2.2839462223940288E-2</v>
      </c>
    </row>
    <row r="711" spans="2:17" x14ac:dyDescent="0.2">
      <c r="B711" s="39" t="s">
        <v>42</v>
      </c>
      <c r="D711" s="42">
        <f>_xll.qlCalendarAdvance(Calendar,$D710,B711,"f",FALSE)</f>
        <v>44362</v>
      </c>
      <c r="E711" s="176">
        <f>_xll.qlInterestRateIndexValueDate(IndexON,D711)</f>
        <v>44362</v>
      </c>
      <c r="F711" s="192">
        <f>IFERROR(_xll.qlIndexFixing(IndexON,D711,TRUE,_xll.ohTrigger(RecalcTrigger,TriggerON)),NA())</f>
        <v>1.8298788786729192E-2</v>
      </c>
      <c r="H711" s="42">
        <f>_xll.qlCalendarAdvance(Calendar,$H710,B711,"f",FALSE)</f>
        <v>44362</v>
      </c>
      <c r="I711" s="176">
        <f>_xll.qlInterestRateIndexValueDate(Index1M,$H711)</f>
        <v>44362</v>
      </c>
      <c r="J711" s="181">
        <f>IFERROR(_xll.qlIndexFixing(Index1M,$H711,TRUE,_xll.ohTrigger(RecalcTrigger,Trigger1M)),NA())</f>
        <v>1.9873488830932096E-2</v>
      </c>
      <c r="K711" s="44">
        <f>IFERROR(_xll.qlIndexFixing(Index3M,H711,TRUE,_xll.ohTrigger(RecalcTrigger,Trigger3M)),NA())</f>
        <v>2.0489155062718988E-2</v>
      </c>
      <c r="L711" s="44">
        <f>IFERROR(_xll.qlIndexFixing(Index6M,$H711,TRUE,_xll.ohTrigger(RecalcTrigger,Trigger6M)),NA())</f>
        <v>2.207451730587456E-2</v>
      </c>
      <c r="M711" s="182">
        <f>IFERROR(_xll.qlIndexFixing(Index1Y,$H711,TRUE,_xll.ohTrigger(RecalcTrigger,Trigger1Y)),NA())</f>
        <v>2.3646382107210595E-2</v>
      </c>
      <c r="N711" s="181">
        <f>IFERROR(_xll.qlIndexFixing(ONIndex1M,I711,TRUE,_xll.ohTrigger(RecalcTrigger,Trigger1M)),NA())</f>
        <v>1.9809970040463032E-2</v>
      </c>
      <c r="O711" s="44">
        <f>IFERROR(_xll.qlIndexFixing(ONIndex3M,I711,TRUE,_xll.ohTrigger(RecalcTrigger,Trigger3M)),NA())</f>
        <v>2.0307237132072276E-2</v>
      </c>
      <c r="P711" s="44">
        <f>IFERROR(_xll.qlIndexFixing(ONIndex6M,I711,TRUE,_xll.ohTrigger(RecalcTrigger,Trigger6M)),NA())</f>
        <v>2.1696276908027556E-2</v>
      </c>
      <c r="Q711" s="182">
        <f>IFERROR(_xll.qlIndexFixing(ONIndex1Y,I711,TRUE,_xll.ohTrigger(RecalcTrigger,Trigger1Y)),NA())</f>
        <v>2.286177192458938E-2</v>
      </c>
    </row>
    <row r="712" spans="2:17" x14ac:dyDescent="0.2">
      <c r="B712" s="39" t="s">
        <v>42</v>
      </c>
      <c r="D712" s="42">
        <f>_xll.qlCalendarAdvance(Calendar,$D711,B712,"f",FALSE)</f>
        <v>44369</v>
      </c>
      <c r="E712" s="176">
        <f>_xll.qlInterestRateIndexValueDate(IndexON,D712)</f>
        <v>44369</v>
      </c>
      <c r="F712" s="192">
        <f>IFERROR(_xll.qlIndexFixing(IndexON,D712,TRUE,_xll.ohTrigger(RecalcTrigger,TriggerON)),NA())</f>
        <v>1.8321266687506554E-2</v>
      </c>
      <c r="H712" s="42">
        <f>_xll.qlCalendarAdvance(Calendar,$H711,B712,"f",FALSE)</f>
        <v>44369</v>
      </c>
      <c r="I712" s="176">
        <f>_xll.qlInterestRateIndexValueDate(Index1M,$H712)</f>
        <v>44369</v>
      </c>
      <c r="J712" s="181">
        <f>IFERROR(_xll.qlIndexFixing(Index1M,$H712,TRUE,_xll.ohTrigger(RecalcTrigger,Trigger1M)),NA())</f>
        <v>1.9896346082347954E-2</v>
      </c>
      <c r="K712" s="44">
        <f>IFERROR(_xll.qlIndexFixing(Index3M,H712,TRUE,_xll.ohTrigger(RecalcTrigger,Trigger3M)),NA())</f>
        <v>2.050878794291134E-2</v>
      </c>
      <c r="L712" s="44">
        <f>IFERROR(_xll.qlIndexFixing(Index6M,$H712,TRUE,_xll.ohTrigger(RecalcTrigger,Trigger6M)),NA())</f>
        <v>2.2093777575337516E-2</v>
      </c>
      <c r="M712" s="182">
        <f>IFERROR(_xll.qlIndexFixing(Index1Y,$H712,TRUE,_xll.ohTrigger(RecalcTrigger,Trigger1Y)),NA())</f>
        <v>2.3664014578574255E-2</v>
      </c>
      <c r="N712" s="181">
        <f>IFERROR(_xll.qlIndexFixing(ONIndex1M,I712,TRUE,_xll.ohTrigger(RecalcTrigger,Trigger1M)),NA())</f>
        <v>1.9833282446508615E-2</v>
      </c>
      <c r="O712" s="44">
        <f>IFERROR(_xll.qlIndexFixing(ONIndex3M,I712,TRUE,_xll.ohTrigger(RecalcTrigger,Trigger3M)),NA())</f>
        <v>2.0327829521924468E-2</v>
      </c>
      <c r="P712" s="44">
        <f>IFERROR(_xll.qlIndexFixing(ONIndex6M,I712,TRUE,_xll.ohTrigger(RecalcTrigger,Trigger6M)),NA())</f>
        <v>2.1717364524775906E-2</v>
      </c>
      <c r="Q712" s="182">
        <f>IFERROR(_xll.qlIndexFixing(ONIndex1Y,I712,TRUE,_xll.ohTrigger(RecalcTrigger,Trigger1Y)),NA())</f>
        <v>2.2884018070852274E-2</v>
      </c>
    </row>
    <row r="713" spans="2:17" x14ac:dyDescent="0.2">
      <c r="B713" s="39" t="s">
        <v>42</v>
      </c>
      <c r="D713" s="42">
        <f>_xll.qlCalendarAdvance(Calendar,$D712,B713,"f",FALSE)</f>
        <v>44376</v>
      </c>
      <c r="E713" s="176">
        <f>_xll.qlInterestRateIndexValueDate(IndexON,D713)</f>
        <v>44376</v>
      </c>
      <c r="F713" s="192">
        <f>IFERROR(_xll.qlIndexFixing(IndexON,D713,TRUE,_xll.ohTrigger(RecalcTrigger,TriggerON)),NA())</f>
        <v>1.8343524337883776E-2</v>
      </c>
      <c r="H713" s="42">
        <f>_xll.qlCalendarAdvance(Calendar,$H712,B713,"f",FALSE)</f>
        <v>44376</v>
      </c>
      <c r="I713" s="176">
        <f>_xll.qlInterestRateIndexValueDate(Index1M,$H713)</f>
        <v>44376</v>
      </c>
      <c r="J713" s="181">
        <f>IFERROR(_xll.qlIndexFixing(Index1M,$H713,TRUE,_xll.ohTrigger(RecalcTrigger,Trigger1M)),NA())</f>
        <v>1.9918965864611247E-2</v>
      </c>
      <c r="K713" s="44">
        <f>IFERROR(_xll.qlIndexFixing(Index3M,H713,TRUE,_xll.ohTrigger(RecalcTrigger,Trigger3M)),NA())</f>
        <v>2.0528257109999684E-2</v>
      </c>
      <c r="L713" s="44">
        <f>IFERROR(_xll.qlIndexFixing(Index6M,$H713,TRUE,_xll.ohTrigger(RecalcTrigger,Trigger6M)),NA())</f>
        <v>2.2112875545940217E-2</v>
      </c>
      <c r="M713" s="182">
        <f>IFERROR(_xll.qlIndexFixing(Index1Y,$H713,TRUE,_xll.ohTrigger(RecalcTrigger,Trigger1Y)),NA())</f>
        <v>2.3681396009102462E-2</v>
      </c>
      <c r="N713" s="181">
        <f>IFERROR(_xll.qlIndexFixing(ONIndex1M,I713,TRUE,_xll.ohTrigger(RecalcTrigger,Trigger1M)),NA())</f>
        <v>1.9856357717215056E-2</v>
      </c>
      <c r="O713" s="44">
        <f>IFERROR(_xll.qlIndexFixing(ONIndex3M,I713,TRUE,_xll.ohTrigger(RecalcTrigger,Trigger3M)),NA())</f>
        <v>2.0348258937269437E-2</v>
      </c>
      <c r="P713" s="44">
        <f>IFERROR(_xll.qlIndexFixing(ONIndex6M,I713,TRUE,_xll.ohTrigger(RecalcTrigger,Trigger6M)),NA())</f>
        <v>2.1738298392190991E-2</v>
      </c>
      <c r="Q713" s="182">
        <f>IFERROR(_xll.qlIndexFixing(ONIndex1Y,I713,TRUE,_xll.ohTrigger(RecalcTrigger,Trigger1Y)),NA())</f>
        <v>2.2906200662647924E-2</v>
      </c>
    </row>
    <row r="714" spans="2:17" x14ac:dyDescent="0.2">
      <c r="B714" s="39" t="s">
        <v>42</v>
      </c>
      <c r="D714" s="42">
        <f>_xll.qlCalendarAdvance(Calendar,$D713,B714,"f",FALSE)</f>
        <v>44383</v>
      </c>
      <c r="E714" s="176">
        <f>_xll.qlInterestRateIndexValueDate(IndexON,D714)</f>
        <v>44383</v>
      </c>
      <c r="F714" s="192">
        <f>IFERROR(_xll.qlIndexFixing(IndexON,D714,TRUE,_xll.ohTrigger(RecalcTrigger,TriggerON)),NA())</f>
        <v>1.8365561737860858E-2</v>
      </c>
      <c r="H714" s="42">
        <f>_xll.qlCalendarAdvance(Calendar,$H713,B714,"f",FALSE)</f>
        <v>44383</v>
      </c>
      <c r="I714" s="176">
        <f>_xll.qlInterestRateIndexValueDate(Index1M,$H714)</f>
        <v>44383</v>
      </c>
      <c r="J714" s="181">
        <f>IFERROR(_xll.qlIndexFixing(Index1M,$H714,TRUE,_xll.ohTrigger(RecalcTrigger,Trigger1M)),NA())</f>
        <v>1.994347004087111E-2</v>
      </c>
      <c r="K714" s="44">
        <f>IFERROR(_xll.qlIndexFixing(Index3M,H714,TRUE,_xll.ohTrigger(RecalcTrigger,Trigger3M)),NA())</f>
        <v>2.0547562131970353E-2</v>
      </c>
      <c r="L714" s="44">
        <f>IFERROR(_xll.qlIndexFixing(Index6M,$H714,TRUE,_xll.ohTrigger(RecalcTrigger,Trigger6M)),NA())</f>
        <v>2.213377431285617E-2</v>
      </c>
      <c r="M714" s="182">
        <f>IFERROR(_xll.qlIndexFixing(Index1Y,$H714,TRUE,_xll.ohTrigger(RecalcTrigger,Trigger1Y)),NA())</f>
        <v>2.3698521483606072E-2</v>
      </c>
      <c r="N714" s="181">
        <f>IFERROR(_xll.qlIndexFixing(ONIndex1M,I714,TRUE,_xll.ohTrigger(RecalcTrigger,Trigger1M)),NA())</f>
        <v>1.9879195852744447E-2</v>
      </c>
      <c r="O714" s="44">
        <f>IFERROR(_xll.qlIndexFixing(ONIndex3M,I714,TRUE,_xll.ohTrigger(RecalcTrigger,Trigger3M)),NA())</f>
        <v>2.0368525378188229E-2</v>
      </c>
      <c r="P714" s="44">
        <f>IFERROR(_xll.qlIndexFixing(ONIndex6M,I714,TRUE,_xll.ohTrigger(RecalcTrigger,Trigger6M)),NA())</f>
        <v>2.1759078510191765E-2</v>
      </c>
      <c r="Q714" s="182">
        <f>IFERROR(_xll.qlIndexFixing(ONIndex1Y,I714,TRUE,_xll.ohTrigger(RecalcTrigger,Trigger1Y)),NA())</f>
        <v>2.2928319700138422E-2</v>
      </c>
    </row>
    <row r="715" spans="2:17" x14ac:dyDescent="0.2">
      <c r="B715" s="39" t="s">
        <v>42</v>
      </c>
      <c r="D715" s="42">
        <f>_xll.qlCalendarAdvance(Calendar,$D714,B715,"f",FALSE)</f>
        <v>44390</v>
      </c>
      <c r="E715" s="176">
        <f>_xll.qlInterestRateIndexValueDate(IndexON,D715)</f>
        <v>44390</v>
      </c>
      <c r="F715" s="192">
        <f>IFERROR(_xll.qlIndexFixing(IndexON,D715,TRUE,_xll.ohTrigger(RecalcTrigger,TriggerON)),NA())</f>
        <v>1.8387378887518846E-2</v>
      </c>
      <c r="H715" s="42">
        <f>_xll.qlCalendarAdvance(Calendar,$H714,B715,"f",FALSE)</f>
        <v>44390</v>
      </c>
      <c r="I715" s="176">
        <f>_xll.qlInterestRateIndexValueDate(Index1M,$H715)</f>
        <v>44390</v>
      </c>
      <c r="J715" s="181">
        <f>IFERROR(_xll.qlIndexFixing(Index1M,$H715,TRUE,_xll.ohTrigger(RecalcTrigger,Trigger1M)),NA())</f>
        <v>1.9965599127282119E-2</v>
      </c>
      <c r="K715" s="44">
        <f>IFERROR(_xll.qlIndexFixing(Index3M,H715,TRUE,_xll.ohTrigger(RecalcTrigger,Trigger3M)),NA())</f>
        <v>2.0566700858351019E-2</v>
      </c>
      <c r="L715" s="44">
        <f>IFERROR(_xll.qlIndexFixing(Index6M,$H715,TRUE,_xll.ohTrigger(RecalcTrigger,Trigger6M)),NA())</f>
        <v>2.2152535074142797E-2</v>
      </c>
      <c r="M715" s="182">
        <f>IFERROR(_xll.qlIndexFixing(Index1Y,$H715,TRUE,_xll.ohTrigger(RecalcTrigger,Trigger1Y)),NA())</f>
        <v>2.3715386086756274E-2</v>
      </c>
      <c r="N715" s="181">
        <f>IFERROR(_xll.qlIndexFixing(ONIndex1M,I715,TRUE,_xll.ohTrigger(RecalcTrigger,Trigger1M)),NA())</f>
        <v>1.9901796852934694E-2</v>
      </c>
      <c r="O715" s="44">
        <f>IFERROR(_xll.qlIndexFixing(ONIndex3M,I715,TRUE,_xll.ohTrigger(RecalcTrigger,Trigger3M)),NA())</f>
        <v>2.0388628844599799E-2</v>
      </c>
      <c r="P715" s="44">
        <f>IFERROR(_xll.qlIndexFixing(ONIndex6M,I715,TRUE,_xll.ohTrigger(RecalcTrigger,Trigger6M)),NA())</f>
        <v>2.1779704878697181E-2</v>
      </c>
      <c r="Q715" s="182">
        <f>IFERROR(_xll.qlIndexFixing(ONIndex1Y,I715,TRUE,_xll.ohTrigger(RecalcTrigger,Trigger1Y)),NA())</f>
        <v>2.2950375183161675E-2</v>
      </c>
    </row>
    <row r="716" spans="2:17" x14ac:dyDescent="0.2">
      <c r="B716" s="39" t="s">
        <v>42</v>
      </c>
      <c r="D716" s="42">
        <f>_xll.qlCalendarAdvance(Calendar,$D715,B716,"f",FALSE)</f>
        <v>44397</v>
      </c>
      <c r="E716" s="176">
        <f>_xll.qlInterestRateIndexValueDate(IndexON,D716)</f>
        <v>44397</v>
      </c>
      <c r="F716" s="192">
        <f>IFERROR(_xll.qlIndexFixing(IndexON,D716,TRUE,_xll.ohTrigger(RecalcTrigger,TriggerON)),NA())</f>
        <v>1.8408975786614601E-2</v>
      </c>
      <c r="H716" s="42">
        <f>_xll.qlCalendarAdvance(Calendar,$H715,B716,"f",FALSE)</f>
        <v>44397</v>
      </c>
      <c r="I716" s="176">
        <f>_xll.qlInterestRateIndexValueDate(Index1M,$H716)</f>
        <v>44397</v>
      </c>
      <c r="J716" s="181">
        <f>IFERROR(_xll.qlIndexFixing(Index1M,$H716,TRUE,_xll.ohTrigger(RecalcTrigger,Trigger1M)),NA())</f>
        <v>1.9987490728871966E-2</v>
      </c>
      <c r="K716" s="44">
        <f>IFERROR(_xll.qlIndexFixing(Index3M,H716,TRUE,_xll.ohTrigger(RecalcTrigger,Trigger3M)),NA())</f>
        <v>2.0585670709035091E-2</v>
      </c>
      <c r="L716" s="44">
        <f>IFERROR(_xll.qlIndexFixing(Index6M,$H716,TRUE,_xll.ohTrigger(RecalcTrigger,Trigger6M)),NA())</f>
        <v>2.217113171874666E-2</v>
      </c>
      <c r="M716" s="182">
        <f>IFERROR(_xll.qlIndexFixing(Index1Y,$H716,TRUE,_xll.ohTrigger(RecalcTrigger,Trigger1Y)),NA())</f>
        <v>2.373198490309858E-2</v>
      </c>
      <c r="N716" s="181">
        <f>IFERROR(_xll.qlIndexFixing(ONIndex1M,I716,TRUE,_xll.ohTrigger(RecalcTrigger,Trigger1M)),NA())</f>
        <v>1.9924160717785799E-2</v>
      </c>
      <c r="O716" s="44">
        <f>IFERROR(_xll.qlIndexFixing(ONIndex3M,I716,TRUE,_xll.ohTrigger(RecalcTrigger,Trigger3M)),NA())</f>
        <v>2.0408569336504145E-2</v>
      </c>
      <c r="P716" s="44">
        <f>IFERROR(_xll.qlIndexFixing(ONIndex6M,I716,TRUE,_xll.ohTrigger(RecalcTrigger,Trigger6M)),NA())</f>
        <v>2.1800177497788287E-2</v>
      </c>
      <c r="Q716" s="182">
        <f>IFERROR(_xll.qlIndexFixing(ONIndex1Y,I716,TRUE,_xll.ohTrigger(RecalcTrigger,Trigger1Y)),NA())</f>
        <v>2.297236711179873E-2</v>
      </c>
    </row>
    <row r="717" spans="2:17" x14ac:dyDescent="0.2">
      <c r="B717" s="39" t="s">
        <v>42</v>
      </c>
      <c r="D717" s="42">
        <f>_xll.qlCalendarAdvance(Calendar,$D716,B717,"f",FALSE)</f>
        <v>44404</v>
      </c>
      <c r="E717" s="176">
        <f>_xll.qlInterestRateIndexValueDate(IndexON,D717)</f>
        <v>44404</v>
      </c>
      <c r="F717" s="192">
        <f>IFERROR(_xll.qlIndexFixing(IndexON,D717,TRUE,_xll.ohTrigger(RecalcTrigger,TriggerON)),NA())</f>
        <v>1.8430352435229169E-2</v>
      </c>
      <c r="H717" s="42">
        <f>_xll.qlCalendarAdvance(Calendar,$H716,B717,"f",FALSE)</f>
        <v>44404</v>
      </c>
      <c r="I717" s="176">
        <f>_xll.qlInterestRateIndexValueDate(Index1M,$H717)</f>
        <v>44404</v>
      </c>
      <c r="J717" s="181">
        <f>IFERROR(_xll.qlIndexFixing(Index1M,$H717,TRUE,_xll.ohTrigger(RecalcTrigger,Trigger1M)),NA())</f>
        <v>2.0009144844320381E-2</v>
      </c>
      <c r="K717" s="44">
        <f>IFERROR(_xll.qlIndexFixing(Index3M,H717,TRUE,_xll.ohTrigger(RecalcTrigger,Trigger3M)),NA())</f>
        <v>2.0604469103883392E-2</v>
      </c>
      <c r="L717" s="44">
        <f>IFERROR(_xll.qlIndexFixing(Index6M,$H717,TRUE,_xll.ohTrigger(RecalcTrigger,Trigger6M)),NA())</f>
        <v>2.2189563658823221E-2</v>
      </c>
      <c r="M717" s="182">
        <f>IFERROR(_xll.qlIndexFixing(Index1Y,$H717,TRUE,_xll.ohTrigger(RecalcTrigger,Trigger1Y)),NA())</f>
        <v>2.3748313017065481E-2</v>
      </c>
      <c r="N717" s="181">
        <f>IFERROR(_xll.qlIndexFixing(ONIndex1M,I717,TRUE,_xll.ohTrigger(RecalcTrigger,Trigger1M)),NA())</f>
        <v>1.9946287447216715E-2</v>
      </c>
      <c r="O717" s="44">
        <f>IFERROR(_xll.qlIndexFixing(ONIndex3M,I717,TRUE,_xll.ohTrigger(RecalcTrigger,Trigger3M)),NA())</f>
        <v>2.0428346853820223E-2</v>
      </c>
      <c r="P717" s="44">
        <f>IFERROR(_xll.qlIndexFixing(ONIndex6M,I717,TRUE,_xll.ohTrigger(RecalcTrigger,Trigger6M)),NA())</f>
        <v>2.1820496367384035E-2</v>
      </c>
      <c r="Q717" s="182">
        <f>IFERROR(_xll.qlIndexFixing(ONIndex1Y,I717,TRUE,_xll.ohTrigger(RecalcTrigger,Trigger1Y)),NA())</f>
        <v>2.2994295485887495E-2</v>
      </c>
    </row>
    <row r="718" spans="2:17" x14ac:dyDescent="0.2">
      <c r="B718" s="39" t="s">
        <v>42</v>
      </c>
      <c r="D718" s="42">
        <f>_xll.qlCalendarAdvance(Calendar,$D717,B718,"f",FALSE)</f>
        <v>44411</v>
      </c>
      <c r="E718" s="176">
        <f>_xll.qlInterestRateIndexValueDate(IndexON,D718)</f>
        <v>44411</v>
      </c>
      <c r="F718" s="192">
        <f>IFERROR(_xll.qlIndexFixing(IndexON,D718,TRUE,_xll.ohTrigger(RecalcTrigger,TriggerON)),NA())</f>
        <v>1.8451508833281505E-2</v>
      </c>
      <c r="H718" s="42">
        <f>_xll.qlCalendarAdvance(Calendar,$H717,B718,"f",FALSE)</f>
        <v>44411</v>
      </c>
      <c r="I718" s="176">
        <f>_xll.qlInterestRateIndexValueDate(Index1M,$H718)</f>
        <v>44411</v>
      </c>
      <c r="J718" s="181">
        <f>IFERROR(_xll.qlIndexFixing(Index1M,$H718,TRUE,_xll.ohTrigger(RecalcTrigger,Trigger1M)),NA())</f>
        <v>2.0030561472314936E-2</v>
      </c>
      <c r="K718" s="44">
        <f>IFERROR(_xll.qlIndexFixing(Index3M,H718,TRUE,_xll.ohTrigger(RecalcTrigger,Trigger3M)),NA())</f>
        <v>2.062309346273207E-2</v>
      </c>
      <c r="L718" s="44">
        <f>IFERROR(_xll.qlIndexFixing(Index6M,$H718,TRUE,_xll.ohTrigger(RecalcTrigger,Trigger6M)),NA())</f>
        <v>2.2207830306548212E-2</v>
      </c>
      <c r="M718" s="182">
        <f>IFERROR(_xll.qlIndexFixing(Index1Y,$H718,TRUE,_xll.ohTrigger(RecalcTrigger,Trigger1Y)),NA())</f>
        <v>2.3764365512988217E-2</v>
      </c>
      <c r="N718" s="181">
        <f>IFERROR(_xll.qlIndexFixing(ONIndex1M,I718,TRUE,_xll.ohTrigger(RecalcTrigger,Trigger1M)),NA())</f>
        <v>1.9968177041146395E-2</v>
      </c>
      <c r="O718" s="44">
        <f>IFERROR(_xll.qlIndexFixing(ONIndex3M,I718,TRUE,_xll.ohTrigger(RecalcTrigger,Trigger3M)),NA())</f>
        <v>2.0447961396548031E-2</v>
      </c>
      <c r="P718" s="44">
        <f>IFERROR(_xll.qlIndexFixing(ONIndex6M,I718,TRUE,_xll.ohTrigger(RecalcTrigger,Trigger6M)),NA())</f>
        <v>2.1840661487403379E-2</v>
      </c>
      <c r="Q718" s="182">
        <f>IFERROR(_xll.qlIndexFixing(ONIndex1Y,I718,TRUE,_xll.ohTrigger(RecalcTrigger,Trigger1Y)),NA())</f>
        <v>2.3016160305590061E-2</v>
      </c>
    </row>
    <row r="719" spans="2:17" x14ac:dyDescent="0.2">
      <c r="B719" s="39" t="s">
        <v>42</v>
      </c>
      <c r="D719" s="42">
        <f>_xll.qlCalendarAdvance(Calendar,$D718,B719,"f",FALSE)</f>
        <v>44418</v>
      </c>
      <c r="E719" s="176">
        <f>_xll.qlInterestRateIndexValueDate(IndexON,D719)</f>
        <v>44418</v>
      </c>
      <c r="F719" s="192">
        <f>IFERROR(_xll.qlIndexFixing(IndexON,D719,TRUE,_xll.ohTrigger(RecalcTrigger,TriggerON)),NA())</f>
        <v>1.8472444980771607E-2</v>
      </c>
      <c r="H719" s="42">
        <f>_xll.qlCalendarAdvance(Calendar,$H718,B719,"f",FALSE)</f>
        <v>44418</v>
      </c>
      <c r="I719" s="176">
        <f>_xll.qlInterestRateIndexValueDate(Index1M,$H719)</f>
        <v>44418</v>
      </c>
      <c r="J719" s="181">
        <f>IFERROR(_xll.qlIndexFixing(Index1M,$H719,TRUE,_xll.ohTrigger(RecalcTrigger,Trigger1M)),NA())</f>
        <v>2.0051740611566733E-2</v>
      </c>
      <c r="K719" s="44">
        <f>IFERROR(_xll.qlIndexFixing(Index3M,H719,TRUE,_xll.ohTrigger(RecalcTrigger,Trigger3M)),NA())</f>
        <v>2.0641541205391731E-2</v>
      </c>
      <c r="L719" s="44">
        <f>IFERROR(_xll.qlIndexFixing(Index6M,$H719,TRUE,_xll.ohTrigger(RecalcTrigger,Trigger6M)),NA())</f>
        <v>2.2225931074117185E-2</v>
      </c>
      <c r="M719" s="182">
        <f>IFERROR(_xll.qlIndexFixing(Index1Y,$H719,TRUE,_xll.ohTrigger(RecalcTrigger,Trigger1Y)),NA())</f>
        <v>2.3780137475110985E-2</v>
      </c>
      <c r="N719" s="181">
        <f>IFERROR(_xll.qlIndexFixing(ONIndex1M,I719,TRUE,_xll.ohTrigger(RecalcTrigger,Trigger1M)),NA())</f>
        <v>1.9989829499736933E-2</v>
      </c>
      <c r="O719" s="44">
        <f>IFERROR(_xll.qlIndexFixing(ONIndex3M,I719,TRUE,_xll.ohTrigger(RecalcTrigger,Trigger3M)),NA())</f>
        <v>2.0467412964606524E-2</v>
      </c>
      <c r="P719" s="44">
        <f>IFERROR(_xll.qlIndexFixing(ONIndex6M,I719,TRUE,_xll.ohTrigger(RecalcTrigger,Trigger6M)),NA())</f>
        <v>2.1860672857927366E-2</v>
      </c>
      <c r="Q719" s="182">
        <f>IFERROR(_xll.qlIndexFixing(ONIndex1Y,I719,TRUE,_xll.ohTrigger(RecalcTrigger,Trigger1Y)),NA())</f>
        <v>2.3037961570906429E-2</v>
      </c>
    </row>
    <row r="720" spans="2:17" x14ac:dyDescent="0.2">
      <c r="B720" s="39" t="s">
        <v>42</v>
      </c>
      <c r="D720" s="42">
        <f>_xll.qlCalendarAdvance(Calendar,$D719,B720,"f",FALSE)</f>
        <v>44425</v>
      </c>
      <c r="E720" s="176">
        <f>_xll.qlInterestRateIndexValueDate(IndexON,D720)</f>
        <v>44425</v>
      </c>
      <c r="F720" s="192">
        <f>IFERROR(_xll.qlIndexFixing(IndexON,D720,TRUE,_xll.ohTrigger(RecalcTrigger,TriggerON)),NA())</f>
        <v>1.8493160877618431E-2</v>
      </c>
      <c r="H720" s="42">
        <f>_xll.qlCalendarAdvance(Calendar,$H719,B720,"f",FALSE)</f>
        <v>44425</v>
      </c>
      <c r="I720" s="176">
        <f>_xll.qlInterestRateIndexValueDate(Index1M,$H720)</f>
        <v>44425</v>
      </c>
      <c r="J720" s="181">
        <f>IFERROR(_xll.qlIndexFixing(Index1M,$H720,TRUE,_xll.ohTrigger(RecalcTrigger,Trigger1M)),NA())</f>
        <v>2.0072682260792101E-2</v>
      </c>
      <c r="K720" s="44">
        <f>IFERROR(_xll.qlIndexFixing(Index3M,H720,TRUE,_xll.ohTrigger(RecalcTrigger,Trigger3M)),NA())</f>
        <v>2.0659809751647433E-2</v>
      </c>
      <c r="L720" s="44">
        <f>IFERROR(_xll.qlIndexFixing(Index6M,$H720,TRUE,_xll.ohTrigger(RecalcTrigger,Trigger6M)),NA())</f>
        <v>2.2243865373744634E-2</v>
      </c>
      <c r="M720" s="182">
        <f>IFERROR(_xll.qlIndexFixing(Index1Y,$H720,TRUE,_xll.ohTrigger(RecalcTrigger,Trigger1Y)),NA())</f>
        <v>2.3795623987603376E-2</v>
      </c>
      <c r="N720" s="181">
        <f>IFERROR(_xll.qlIndexFixing(ONIndex1M,I720,TRUE,_xll.ohTrigger(RecalcTrigger,Trigger1M)),NA())</f>
        <v>2.0011244822745189E-2</v>
      </c>
      <c r="O720" s="44">
        <f>IFERROR(_xll.qlIndexFixing(ONIndex3M,I720,TRUE,_xll.ohTrigger(RecalcTrigger,Trigger3M)),NA())</f>
        <v>2.0486701558076748E-2</v>
      </c>
      <c r="P720" s="44">
        <f>IFERROR(_xll.qlIndexFixing(ONIndex6M,I720,TRUE,_xll.ohTrigger(RecalcTrigger,Trigger6M)),NA())</f>
        <v>2.1880530478793903E-2</v>
      </c>
      <c r="Q720" s="182">
        <f>IFERROR(_xll.qlIndexFixing(ONIndex1Y,I720,TRUE,_xll.ohTrigger(RecalcTrigger,Trigger1Y)),NA())</f>
        <v>2.3059699281674506E-2</v>
      </c>
    </row>
    <row r="721" spans="2:17" x14ac:dyDescent="0.2">
      <c r="B721" s="39" t="s">
        <v>42</v>
      </c>
      <c r="D721" s="42">
        <f>_xll.qlCalendarAdvance(Calendar,$D720,B721,"f",FALSE)</f>
        <v>44432</v>
      </c>
      <c r="E721" s="176">
        <f>_xll.qlInterestRateIndexValueDate(IndexON,D721)</f>
        <v>44432</v>
      </c>
      <c r="F721" s="192">
        <f>IFERROR(_xll.qlIndexFixing(IndexON,D721,TRUE,_xll.ohTrigger(RecalcTrigger,TriggerON)),NA())</f>
        <v>1.8513656523821975E-2</v>
      </c>
      <c r="H721" s="42">
        <f>_xll.qlCalendarAdvance(Calendar,$H720,B721,"f",FALSE)</f>
        <v>44432</v>
      </c>
      <c r="I721" s="176">
        <f>_xll.qlInterestRateIndexValueDate(Index1M,$H721)</f>
        <v>44432</v>
      </c>
      <c r="J721" s="181">
        <f>IFERROR(_xll.qlIndexFixing(Index1M,$H721,TRUE,_xll.ohTrigger(RecalcTrigger,Trigger1M)),NA())</f>
        <v>2.0093386418728293E-2</v>
      </c>
      <c r="K721" s="44">
        <f>IFERROR(_xll.qlIndexFixing(Index3M,H721,TRUE,_xll.ohTrigger(RecalcTrigger,Trigger3M)),NA())</f>
        <v>2.067789652126133E-2</v>
      </c>
      <c r="L721" s="44">
        <f>IFERROR(_xll.qlIndexFixing(Index6M,$H721,TRUE,_xll.ohTrigger(RecalcTrigger,Trigger6M)),NA())</f>
        <v>2.2261632617666186E-2</v>
      </c>
      <c r="M721" s="182">
        <f>IFERROR(_xll.qlIndexFixing(Index1Y,$H721,TRUE,_xll.ohTrigger(RecalcTrigger,Trigger1Y)),NA())</f>
        <v>2.3810820134574584E-2</v>
      </c>
      <c r="N721" s="181">
        <f>IFERROR(_xll.qlIndexFixing(ONIndex1M,I721,TRUE,_xll.ohTrigger(RecalcTrigger,Trigger1M)),NA())</f>
        <v>2.0032423010171163E-2</v>
      </c>
      <c r="O721" s="44">
        <f>IFERROR(_xll.qlIndexFixing(ONIndex3M,I721,TRUE,_xll.ohTrigger(RecalcTrigger,Trigger3M)),NA())</f>
        <v>2.0505827176877656E-2</v>
      </c>
      <c r="P721" s="44">
        <f>IFERROR(_xll.qlIndexFixing(ONIndex6M,I721,TRUE,_xll.ohTrigger(RecalcTrigger,Trigger6M)),NA())</f>
        <v>2.1900234350165082E-2</v>
      </c>
      <c r="Q721" s="182">
        <f>IFERROR(_xll.qlIndexFixing(ONIndex1Y,I721,TRUE,_xll.ohTrigger(RecalcTrigger,Trigger1Y)),NA())</f>
        <v>2.3081373437975339E-2</v>
      </c>
    </row>
    <row r="722" spans="2:17" x14ac:dyDescent="0.2">
      <c r="B722" s="39" t="s">
        <v>42</v>
      </c>
      <c r="D722" s="42">
        <f>_xll.qlCalendarAdvance(Calendar,$D721,B722,"f",FALSE)</f>
        <v>44439</v>
      </c>
      <c r="E722" s="176">
        <f>_xll.qlInterestRateIndexValueDate(IndexON,D722)</f>
        <v>44439</v>
      </c>
      <c r="F722" s="192">
        <f>IFERROR(_xll.qlIndexFixing(IndexON,D722,TRUE,_xll.ohTrigger(RecalcTrigger,TriggerON)),NA())</f>
        <v>1.8533931919301194E-2</v>
      </c>
      <c r="H722" s="42">
        <f>_xll.qlCalendarAdvance(Calendar,$H721,B722,"f",FALSE)</f>
        <v>44439</v>
      </c>
      <c r="I722" s="176">
        <f>_xll.qlInterestRateIndexValueDate(Index1M,$H722)</f>
        <v>44439</v>
      </c>
      <c r="J722" s="181">
        <f>IFERROR(_xll.qlIndexFixing(Index1M,$H722,TRUE,_xll.ohTrigger(RecalcTrigger,Trigger1M)),NA())</f>
        <v>2.011185757810241E-2</v>
      </c>
      <c r="K722" s="44">
        <f>IFERROR(_xll.qlIndexFixing(Index3M,H722,TRUE,_xll.ohTrigger(RecalcTrigger,Trigger3M)),NA())</f>
        <v>2.0693970215753466E-2</v>
      </c>
      <c r="L722" s="44">
        <f>IFERROR(_xll.qlIndexFixing(Index6M,$H722,TRUE,_xll.ohTrigger(RecalcTrigger,Trigger6M)),NA())</f>
        <v>2.2273601558962939E-2</v>
      </c>
      <c r="M722" s="182">
        <f>IFERROR(_xll.qlIndexFixing(Index1Y,$H722,TRUE,_xll.ohTrigger(RecalcTrigger,Trigger1Y)),NA())</f>
        <v>2.3825721000087396E-2</v>
      </c>
      <c r="N722" s="181">
        <f>IFERROR(_xll.qlIndexFixing(ONIndex1M,I722,TRUE,_xll.ohTrigger(RecalcTrigger,Trigger1M)),NA())</f>
        <v>2.0053364062014856E-2</v>
      </c>
      <c r="O722" s="44">
        <f>IFERROR(_xll.qlIndexFixing(ONIndex3M,I722,TRUE,_xll.ohTrigger(RecalcTrigger,Trigger3M)),NA())</f>
        <v>2.0524789821009248E-2</v>
      </c>
      <c r="P722" s="44">
        <f>IFERROR(_xll.qlIndexFixing(ONIndex6M,I722,TRUE,_xll.ohTrigger(RecalcTrigger,Trigger6M)),NA())</f>
        <v>2.1919784471959858E-2</v>
      </c>
      <c r="Q722" s="182">
        <f>IFERROR(_xll.qlIndexFixing(ONIndex1Y,I722,TRUE,_xll.ohTrigger(RecalcTrigger,Trigger1Y)),NA())</f>
        <v>2.3102984039889973E-2</v>
      </c>
    </row>
    <row r="723" spans="2:17" x14ac:dyDescent="0.2">
      <c r="B723" s="39" t="s">
        <v>42</v>
      </c>
      <c r="D723" s="42">
        <f>_xll.qlCalendarAdvance(Calendar,$D722,B723,"f",FALSE)</f>
        <v>44446</v>
      </c>
      <c r="E723" s="176">
        <f>_xll.qlInterestRateIndexValueDate(IndexON,D723)</f>
        <v>44446</v>
      </c>
      <c r="F723" s="192">
        <f>IFERROR(_xll.qlIndexFixing(IndexON,D723,TRUE,_xll.ohTrigger(RecalcTrigger,TriggerON)),NA())</f>
        <v>1.8553987064056088E-2</v>
      </c>
      <c r="H723" s="42">
        <f>_xll.qlCalendarAdvance(Calendar,$H722,B723,"f",FALSE)</f>
        <v>44446</v>
      </c>
      <c r="I723" s="176">
        <f>_xll.qlInterestRateIndexValueDate(Index1M,$H723)</f>
        <v>44446</v>
      </c>
      <c r="J723" s="181">
        <f>IFERROR(_xll.qlIndexFixing(Index1M,$H723,TRUE,_xll.ohTrigger(RecalcTrigger,Trigger1M)),NA())</f>
        <v>2.0132101797932938E-2</v>
      </c>
      <c r="K723" s="44">
        <f>IFERROR(_xll.qlIndexFixing(Index3M,H723,TRUE,_xll.ohTrigger(RecalcTrigger,Trigger3M)),NA())</f>
        <v>2.0711698614835808E-2</v>
      </c>
      <c r="L723" s="44">
        <f>IFERROR(_xll.qlIndexFixing(Index6M,$H723,TRUE,_xll.ohTrigger(RecalcTrigger,Trigger6M)),NA())</f>
        <v>2.2291066251553165E-2</v>
      </c>
      <c r="M723" s="182">
        <f>IFERROR(_xll.qlIndexFixing(Index1Y,$H723,TRUE,_xll.ohTrigger(RecalcTrigger,Trigger1Y)),NA())</f>
        <v>2.3840321668171072E-2</v>
      </c>
      <c r="N723" s="181">
        <f>IFERROR(_xll.qlIndexFixing(ONIndex1M,I723,TRUE,_xll.ohTrigger(RecalcTrigger,Trigger1M)),NA())</f>
        <v>2.007406797819522E-2</v>
      </c>
      <c r="O723" s="44">
        <f>IFERROR(_xll.qlIndexFixing(ONIndex3M,I723,TRUE,_xll.ohTrigger(RecalcTrigger,Trigger3M)),NA())</f>
        <v>2.0543589490471525E-2</v>
      </c>
      <c r="P723" s="44">
        <f>IFERROR(_xll.qlIndexFixing(ONIndex6M,I723,TRUE,_xll.ohTrigger(RecalcTrigger,Trigger6M)),NA())</f>
        <v>2.1939180844016137E-2</v>
      </c>
      <c r="Q723" s="182">
        <f>IFERROR(_xll.qlIndexFixing(ONIndex1Y,I723,TRUE,_xll.ohTrigger(RecalcTrigger,Trigger1Y)),NA())</f>
        <v>2.3124531087175271E-2</v>
      </c>
    </row>
    <row r="724" spans="2:17" x14ac:dyDescent="0.2">
      <c r="B724" s="39" t="s">
        <v>42</v>
      </c>
      <c r="D724" s="42">
        <f>_xll.qlCalendarAdvance(Calendar,$D723,B724,"f",FALSE)</f>
        <v>44453</v>
      </c>
      <c r="E724" s="176">
        <f>_xll.qlInterestRateIndexValueDate(IndexON,D724)</f>
        <v>44453</v>
      </c>
      <c r="F724" s="192">
        <f>IFERROR(_xll.qlIndexFixing(IndexON,D724,TRUE,_xll.ohTrigger(RecalcTrigger,TriggerON)),NA())</f>
        <v>1.8573821958086656E-2</v>
      </c>
      <c r="H724" s="42">
        <f>_xll.qlCalendarAdvance(Calendar,$H723,B724,"f",FALSE)</f>
        <v>44453</v>
      </c>
      <c r="I724" s="176">
        <f>_xll.qlInterestRateIndexValueDate(Index1M,$H724)</f>
        <v>44453</v>
      </c>
      <c r="J724" s="181">
        <f>IFERROR(_xll.qlIndexFixing(Index1M,$H724,TRUE,_xll.ohTrigger(RecalcTrigger,Trigger1M)),NA())</f>
        <v>2.0152104850315121E-2</v>
      </c>
      <c r="K724" s="44">
        <f>IFERROR(_xll.qlIndexFixing(Index3M,H724,TRUE,_xll.ohTrigger(RecalcTrigger,Trigger3M)),NA())</f>
        <v>2.0729237595519097E-2</v>
      </c>
      <c r="L724" s="44">
        <f>IFERROR(_xll.qlIndexFixing(Index6M,$H724,TRUE,_xll.ohTrigger(RecalcTrigger,Trigger6M)),NA())</f>
        <v>2.2308362184886237E-2</v>
      </c>
      <c r="M724" s="182">
        <f>IFERROR(_xll.qlIndexFixing(Index1Y,$H724,TRUE,_xll.ohTrigger(RecalcTrigger,Trigger1Y)),NA())</f>
        <v>2.3854617222837327E-2</v>
      </c>
      <c r="N724" s="181">
        <f>IFERROR(_xll.qlIndexFixing(ONIndex1M,I724,TRUE,_xll.ohTrigger(RecalcTrigger,Trigger1M)),NA())</f>
        <v>2.0094534758712257E-2</v>
      </c>
      <c r="O724" s="44">
        <f>IFERROR(_xll.qlIndexFixing(ONIndex3M,I724,TRUE,_xll.ohTrigger(RecalcTrigger,Trigger3M)),NA())</f>
        <v>2.0562226185021348E-2</v>
      </c>
      <c r="P724" s="44">
        <f>IFERROR(_xll.qlIndexFixing(ONIndex6M,I724,TRUE,_xll.ohTrigger(RecalcTrigger,Trigger6M)),NA())</f>
        <v>2.1958423466414967E-2</v>
      </c>
      <c r="Q724" s="182">
        <f>IFERROR(_xll.qlIndexFixing(ONIndex1Y,I724,TRUE,_xll.ohTrigger(RecalcTrigger,Trigger1Y)),NA())</f>
        <v>2.3146014579993324E-2</v>
      </c>
    </row>
    <row r="725" spans="2:17" x14ac:dyDescent="0.2">
      <c r="B725" s="39" t="s">
        <v>42</v>
      </c>
      <c r="D725" s="42">
        <f>_xll.qlCalendarAdvance(Calendar,$D724,B725,"f",FALSE)</f>
        <v>44460</v>
      </c>
      <c r="E725" s="176">
        <f>_xll.qlInterestRateIndexValueDate(IndexON,D725)</f>
        <v>44460</v>
      </c>
      <c r="F725" s="192">
        <f>IFERROR(_xll.qlIndexFixing(IndexON,D725,TRUE,_xll.ohTrigger(RecalcTrigger,TriggerON)),NA())</f>
        <v>1.8593436601230806E-2</v>
      </c>
      <c r="H725" s="42">
        <f>_xll.qlCalendarAdvance(Calendar,$H724,B725,"f",FALSE)</f>
        <v>44460</v>
      </c>
      <c r="I725" s="176">
        <f>_xll.qlInterestRateIndexValueDate(Index1M,$H725)</f>
        <v>44460</v>
      </c>
      <c r="J725" s="181">
        <f>IFERROR(_xll.qlIndexFixing(Index1M,$H725,TRUE,_xll.ohTrigger(RecalcTrigger,Trigger1M)),NA())</f>
        <v>2.0171863510117571E-2</v>
      </c>
      <c r="K725" s="44">
        <f>IFERROR(_xll.qlIndexFixing(Index3M,H725,TRUE,_xll.ohTrigger(RecalcTrigger,Trigger3M)),NA())</f>
        <v>2.0746584549335027E-2</v>
      </c>
      <c r="L725" s="44">
        <f>IFERROR(_xll.qlIndexFixing(Index6M,$H725,TRUE,_xll.ohTrigger(RecalcTrigger,Trigger6M)),NA())</f>
        <v>2.2325488761788078E-2</v>
      </c>
      <c r="M725" s="182">
        <f>IFERROR(_xll.qlIndexFixing(Index1Y,$H725,TRUE,_xll.ohTrigger(RecalcTrigger,Trigger1Y)),NA())</f>
        <v>2.3868602748092993E-2</v>
      </c>
      <c r="N725" s="181">
        <f>IFERROR(_xll.qlIndexFixing(ONIndex1M,I725,TRUE,_xll.ohTrigger(RecalcTrigger,Trigger1M)),NA())</f>
        <v>2.0114764403484919E-2</v>
      </c>
      <c r="O725" s="44">
        <f>IFERROR(_xll.qlIndexFixing(ONIndex3M,I725,TRUE,_xll.ohTrigger(RecalcTrigger,Trigger3M)),NA())</f>
        <v>2.0580699904982902E-2</v>
      </c>
      <c r="P725" s="44">
        <f>IFERROR(_xll.qlIndexFixing(ONIndex6M,I725,TRUE,_xll.ohTrigger(RecalcTrigger,Trigger6M)),NA())</f>
        <v>2.1977512339156346E-2</v>
      </c>
      <c r="Q725" s="182">
        <f>IFERROR(_xll.qlIndexFixing(ONIndex1Y,I725,TRUE,_xll.ohTrigger(RecalcTrigger,Trigger1Y)),NA())</f>
        <v>2.3167434518263086E-2</v>
      </c>
    </row>
    <row r="726" spans="2:17" x14ac:dyDescent="0.2">
      <c r="B726" s="39" t="s">
        <v>42</v>
      </c>
      <c r="D726" s="42">
        <f>_xll.qlCalendarAdvance(Calendar,$D725,B726,"f",FALSE)</f>
        <v>44467</v>
      </c>
      <c r="E726" s="176">
        <f>_xll.qlInterestRateIndexValueDate(IndexON,D726)</f>
        <v>44467</v>
      </c>
      <c r="F726" s="192">
        <f>IFERROR(_xll.qlIndexFixing(IndexON,D726,TRUE,_xll.ohTrigger(RecalcTrigger,TriggerON)),NA())</f>
        <v>1.8612830993650631E-2</v>
      </c>
      <c r="H726" s="42">
        <f>_xll.qlCalendarAdvance(Calendar,$H725,B726,"f",FALSE)</f>
        <v>44467</v>
      </c>
      <c r="I726" s="176">
        <f>_xll.qlInterestRateIndexValueDate(Index1M,$H726)</f>
        <v>44467</v>
      </c>
      <c r="J726" s="181">
        <f>IFERROR(_xll.qlIndexFixing(Index1M,$H726,TRUE,_xll.ohTrigger(RecalcTrigger,Trigger1M)),NA())</f>
        <v>2.0191374552192703E-2</v>
      </c>
      <c r="K726" s="44">
        <f>IFERROR(_xll.qlIndexFixing(Index3M,H726,TRUE,_xll.ohTrigger(RecalcTrigger,Trigger3M)),NA())</f>
        <v>2.0765513409920233E-2</v>
      </c>
      <c r="L726" s="44">
        <f>IFERROR(_xll.qlIndexFixing(Index6M,$H726,TRUE,_xll.ohTrigger(RecalcTrigger,Trigger6M)),NA())</f>
        <v>2.2342445385108795E-2</v>
      </c>
      <c r="M726" s="182">
        <f>IFERROR(_xll.qlIndexFixing(Index1Y,$H726,TRUE,_xll.ohTrigger(RecalcTrigger,Trigger1Y)),NA())</f>
        <v>2.3882273327956227E-2</v>
      </c>
      <c r="N726" s="181">
        <f>IFERROR(_xll.qlIndexFixing(ONIndex1M,I726,TRUE,_xll.ohTrigger(RecalcTrigger,Trigger1M)),NA())</f>
        <v>2.0134756912513208E-2</v>
      </c>
      <c r="O726" s="44">
        <f>IFERROR(_xll.qlIndexFixing(ONIndex3M,I726,TRUE,_xll.ohTrigger(RecalcTrigger,Trigger3M)),NA())</f>
        <v>2.0599010650113048E-2</v>
      </c>
      <c r="P726" s="44">
        <f>IFERROR(_xll.qlIndexFixing(ONIndex6M,I726,TRUE,_xll.ohTrigger(RecalcTrigger,Trigger6M)),NA())</f>
        <v>2.1996447462078184E-2</v>
      </c>
      <c r="Q726" s="182">
        <f>IFERROR(_xll.qlIndexFixing(ONIndex1Y,I726,TRUE,_xll.ohTrigger(RecalcTrigger,Trigger1Y)),NA())</f>
        <v>2.3188790901984557E-2</v>
      </c>
    </row>
    <row r="727" spans="2:17" x14ac:dyDescent="0.2">
      <c r="B727" s="39" t="s">
        <v>42</v>
      </c>
      <c r="D727" s="42">
        <f>_xll.qlCalendarAdvance(Calendar,$D726,B727,"f",FALSE)</f>
        <v>44474</v>
      </c>
      <c r="E727" s="176">
        <f>_xll.qlInterestRateIndexValueDate(IndexON,D727)</f>
        <v>44474</v>
      </c>
      <c r="F727" s="192">
        <f>IFERROR(_xll.qlIndexFixing(IndexON,D727,TRUE,_xll.ohTrigger(RecalcTrigger,TriggerON)),NA())</f>
        <v>1.8632012288490873E-2</v>
      </c>
      <c r="H727" s="42">
        <f>_xll.qlCalendarAdvance(Calendar,$H726,B727,"f",FALSE)</f>
        <v>44474</v>
      </c>
      <c r="I727" s="176">
        <f>_xll.qlInterestRateIndexValueDate(Index1M,$H727)</f>
        <v>44474</v>
      </c>
      <c r="J727" s="181">
        <f>IFERROR(_xll.qlIndexFixing(Index1M,$H727,TRUE,_xll.ohTrigger(RecalcTrigger,Trigger1M)),NA())</f>
        <v>2.0212547512650083E-2</v>
      </c>
      <c r="K727" s="44">
        <f>IFERROR(_xll.qlIndexFixing(Index3M,H727,TRUE,_xll.ohTrigger(RecalcTrigger,Trigger3M)),NA())</f>
        <v>2.0782455604103078E-2</v>
      </c>
      <c r="L727" s="44">
        <f>IFERROR(_xll.qlIndexFixing(Index6M,$H727,TRUE,_xll.ohTrigger(RecalcTrigger,Trigger6M)),NA())</f>
        <v>2.2361053694808466E-2</v>
      </c>
      <c r="M727" s="182">
        <f>IFERROR(_xll.qlIndexFixing(Index1Y,$H727,TRUE,_xll.ohTrigger(RecalcTrigger,Trigger1Y)),NA())</f>
        <v>2.3895625206187487E-2</v>
      </c>
      <c r="N727" s="181">
        <f>IFERROR(_xll.qlIndexFixing(ONIndex1M,I727,TRUE,_xll.ohTrigger(RecalcTrigger,Trigger1M)),NA())</f>
        <v>2.0154506326707233E-2</v>
      </c>
      <c r="O727" s="44">
        <f>IFERROR(_xll.qlIndexFixing(ONIndex3M,I727,TRUE,_xll.ohTrigger(RecalcTrigger,Trigger3M)),NA())</f>
        <v>2.061714386044744E-2</v>
      </c>
      <c r="P727" s="44">
        <f>IFERROR(_xll.qlIndexFixing(ONIndex6M,I727,TRUE,_xll.ohTrigger(RecalcTrigger,Trigger6M)),NA())</f>
        <v>2.2015222285344249E-2</v>
      </c>
      <c r="Q727" s="182">
        <f>IFERROR(_xll.qlIndexFixing(ONIndex1Y,I727,TRUE,_xll.ohTrigger(RecalcTrigger,Trigger1Y)),NA())</f>
        <v>2.3209975857666487E-2</v>
      </c>
    </row>
    <row r="728" spans="2:17" x14ac:dyDescent="0.2">
      <c r="B728" s="39" t="s">
        <v>42</v>
      </c>
      <c r="D728" s="42">
        <f>_xll.qlCalendarAdvance(Calendar,$D727,B728,"f",FALSE)</f>
        <v>44481</v>
      </c>
      <c r="E728" s="176">
        <f>_xll.qlInterestRateIndexValueDate(IndexON,D728)</f>
        <v>44481</v>
      </c>
      <c r="F728" s="192">
        <f>IFERROR(_xll.qlIndexFixing(IndexON,D728,TRUE,_xll.ohTrigger(RecalcTrigger,TriggerON)),NA())</f>
        <v>1.8650989835979903E-2</v>
      </c>
      <c r="H728" s="42">
        <f>_xll.qlCalendarAdvance(Calendar,$H727,B728,"f",FALSE)</f>
        <v>44481</v>
      </c>
      <c r="I728" s="176">
        <f>_xll.qlInterestRateIndexValueDate(Index1M,$H728)</f>
        <v>44481</v>
      </c>
      <c r="J728" s="181">
        <f>IFERROR(_xll.qlIndexFixing(Index1M,$H728,TRUE,_xll.ohTrigger(RecalcTrigger,Trigger1M)),NA())</f>
        <v>2.0231539848065729E-2</v>
      </c>
      <c r="K728" s="44">
        <f>IFERROR(_xll.qlIndexFixing(Index3M,H728,TRUE,_xll.ohTrigger(RecalcTrigger,Trigger3M)),NA())</f>
        <v>2.0799200170272474E-2</v>
      </c>
      <c r="L728" s="44">
        <f>IFERROR(_xll.qlIndexFixing(Index6M,$H728,TRUE,_xll.ohTrigger(RecalcTrigger,Trigger6M)),NA())</f>
        <v>2.2377658013125079E-2</v>
      </c>
      <c r="M728" s="182">
        <f>IFERROR(_xll.qlIndexFixing(Index1Y,$H728,TRUE,_xll.ohTrigger(RecalcTrigger,Trigger1Y)),NA())</f>
        <v>2.3908661783693885E-2</v>
      </c>
      <c r="N728" s="181">
        <f>IFERROR(_xll.qlIndexFixing(ONIndex1M,I728,TRUE,_xll.ohTrigger(RecalcTrigger,Trigger1M)),NA())</f>
        <v>2.0174004857276273E-2</v>
      </c>
      <c r="O728" s="44">
        <f>IFERROR(_xll.qlIndexFixing(ONIndex3M,I728,TRUE,_xll.ohTrigger(RecalcTrigger,Trigger3M)),NA())</f>
        <v>2.0635080505103653E-2</v>
      </c>
      <c r="P728" s="44">
        <f>IFERROR(_xll.qlIndexFixing(ONIndex6M,I728,TRUE,_xll.ohTrigger(RecalcTrigger,Trigger6M)),NA())</f>
        <v>2.203382824722544E-2</v>
      </c>
      <c r="Q728" s="182">
        <f>IFERROR(_xll.qlIndexFixing(ONIndex1Y,I728,TRUE,_xll.ohTrigger(RecalcTrigger,Trigger1Y)),NA())</f>
        <v>2.3230848385284997E-2</v>
      </c>
    </row>
    <row r="729" spans="2:17" x14ac:dyDescent="0.2">
      <c r="B729" s="39" t="s">
        <v>42</v>
      </c>
      <c r="D729" s="42">
        <f>_xll.qlCalendarAdvance(Calendar,$D728,B729,"f",FALSE)</f>
        <v>44488</v>
      </c>
      <c r="E729" s="176">
        <f>_xll.qlInterestRateIndexValueDate(IndexON,D729)</f>
        <v>44488</v>
      </c>
      <c r="F729" s="192">
        <f>IFERROR(_xll.qlIndexFixing(IndexON,D729,TRUE,_xll.ohTrigger(RecalcTrigger,TriggerON)),NA())</f>
        <v>1.8669763692444885E-2</v>
      </c>
      <c r="H729" s="42">
        <f>_xll.qlCalendarAdvance(Calendar,$H728,B729,"f",FALSE)</f>
        <v>44488</v>
      </c>
      <c r="I729" s="176">
        <f>_xll.qlInterestRateIndexValueDate(Index1M,$H729)</f>
        <v>44488</v>
      </c>
      <c r="J729" s="181">
        <f>IFERROR(_xll.qlIndexFixing(Index1M,$H729,TRUE,_xll.ohTrigger(RecalcTrigger,Trigger1M)),NA())</f>
        <v>2.0250280864643092E-2</v>
      </c>
      <c r="K729" s="44">
        <f>IFERROR(_xll.qlIndexFixing(Index3M,H729,TRUE,_xll.ohTrigger(RecalcTrigger,Trigger3M)),NA())</f>
        <v>2.08157471046862E-2</v>
      </c>
      <c r="L729" s="44">
        <f>IFERROR(_xll.qlIndexFixing(Index6M,$H729,TRUE,_xll.ohTrigger(RecalcTrigger,Trigger6M)),NA())</f>
        <v>2.2394091677688927E-2</v>
      </c>
      <c r="M729" s="182">
        <f>IFERROR(_xll.qlIndexFixing(Index1Y,$H729,TRUE,_xll.ohTrigger(RecalcTrigger,Trigger1Y)),NA())</f>
        <v>2.3921389189398568E-2</v>
      </c>
      <c r="N729" s="181">
        <f>IFERROR(_xll.qlIndexFixing(ONIndex1M,I729,TRUE,_xll.ohTrigger(RecalcTrigger,Trigger1M)),NA())</f>
        <v>2.0193252456970345E-2</v>
      </c>
      <c r="O729" s="44">
        <f>IFERROR(_xll.qlIndexFixing(ONIndex3M,I729,TRUE,_xll.ohTrigger(RecalcTrigger,Trigger3M)),NA())</f>
        <v>2.0652820469320154E-2</v>
      </c>
      <c r="P729" s="44">
        <f>IFERROR(_xll.qlIndexFixing(ONIndex6M,I729,TRUE,_xll.ohTrigger(RecalcTrigger,Trigger6M)),NA())</f>
        <v>2.2052265296176321E-2</v>
      </c>
      <c r="Q729" s="182">
        <f>IFERROR(_xll.qlIndexFixing(ONIndex1Y,I729,TRUE,_xll.ohTrigger(RecalcTrigger,Trigger1Y)),NA())</f>
        <v>2.3251407635312971E-2</v>
      </c>
    </row>
    <row r="730" spans="2:17" x14ac:dyDescent="0.2">
      <c r="B730" s="39" t="s">
        <v>42</v>
      </c>
      <c r="D730" s="42">
        <f>_xll.qlCalendarAdvance(Calendar,$D729,B730,"f",FALSE)</f>
        <v>44495</v>
      </c>
      <c r="E730" s="176">
        <f>_xll.qlInterestRateIndexValueDate(IndexON,D730)</f>
        <v>44495</v>
      </c>
      <c r="F730" s="192">
        <f>IFERROR(_xll.qlIndexFixing(IndexON,D730,TRUE,_xll.ohTrigger(RecalcTrigger,TriggerON)),NA())</f>
        <v>1.8688333857804773E-2</v>
      </c>
      <c r="H730" s="42">
        <f>_xll.qlCalendarAdvance(Calendar,$H729,B730,"f",FALSE)</f>
        <v>44495</v>
      </c>
      <c r="I730" s="176">
        <f>_xll.qlInterestRateIndexValueDate(Index1M,$H730)</f>
        <v>44495</v>
      </c>
      <c r="J730" s="181">
        <f>IFERROR(_xll.qlIndexFixing(Index1M,$H730,TRUE,_xll.ohTrigger(RecalcTrigger,Trigger1M)),NA())</f>
        <v>2.0268770561192619E-2</v>
      </c>
      <c r="K730" s="44">
        <f>IFERROR(_xll.qlIndexFixing(Index3M,H730,TRUE,_xll.ohTrigger(RecalcTrigger,Trigger3M)),NA())</f>
        <v>2.0832096404883798E-2</v>
      </c>
      <c r="L730" s="44">
        <f>IFERROR(_xll.qlIndexFixing(Index6M,$H730,TRUE,_xll.ohTrigger(RecalcTrigger,Trigger6M)),NA())</f>
        <v>2.2410354684349279E-2</v>
      </c>
      <c r="M730" s="182">
        <f>IFERROR(_xll.qlIndexFixing(Index1Y,$H730,TRUE,_xll.ohTrigger(RecalcTrigger,Trigger1Y)),NA())</f>
        <v>2.3933813558185024E-2</v>
      </c>
      <c r="N730" s="181">
        <f>IFERROR(_xll.qlIndexFixing(ONIndex1M,I730,TRUE,_xll.ohTrigger(RecalcTrigger,Trigger1M)),NA())</f>
        <v>2.0212249126032589E-2</v>
      </c>
      <c r="O730" s="44">
        <f>IFERROR(_xll.qlIndexFixing(ONIndex3M,I730,TRUE,_xll.ohTrigger(RecalcTrigger,Trigger3M)),NA())</f>
        <v>2.0670363753096943E-2</v>
      </c>
      <c r="P730" s="44">
        <f>IFERROR(_xll.qlIndexFixing(ONIndex6M,I730,TRUE,_xll.ohTrigger(RecalcTrigger,Trigger6M)),NA())</f>
        <v>2.2070533432196893E-2</v>
      </c>
      <c r="Q730" s="182">
        <f>IFERROR(_xll.qlIndexFixing(ONIndex1Y,I730,TRUE,_xll.ohTrigger(RecalcTrigger,Trigger1Y)),NA())</f>
        <v>2.3271653607669363E-2</v>
      </c>
    </row>
    <row r="731" spans="2:17" x14ac:dyDescent="0.2">
      <c r="B731" s="39" t="s">
        <v>42</v>
      </c>
      <c r="D731" s="42">
        <f>_xll.qlCalendarAdvance(Calendar,$D730,B731,"f",FALSE)</f>
        <v>44502</v>
      </c>
      <c r="E731" s="176">
        <f>_xll.qlInterestRateIndexValueDate(IndexON,D731)</f>
        <v>44502</v>
      </c>
      <c r="F731" s="192">
        <f>IFERROR(_xll.qlIndexFixing(IndexON,D731,TRUE,_xll.ohTrigger(RecalcTrigger,TriggerON)),NA())</f>
        <v>1.8706700331978521E-2</v>
      </c>
      <c r="H731" s="42">
        <f>_xll.qlCalendarAdvance(Calendar,$H730,B731,"f",FALSE)</f>
        <v>44502</v>
      </c>
      <c r="I731" s="176">
        <f>_xll.qlInterestRateIndexValueDate(Index1M,$H731)</f>
        <v>44502</v>
      </c>
      <c r="J731" s="181">
        <f>IFERROR(_xll.qlIndexFixing(Index1M,$H731,TRUE,_xll.ohTrigger(RecalcTrigger,Trigger1M)),NA())</f>
        <v>2.0285164188354542E-2</v>
      </c>
      <c r="K731" s="44">
        <f>IFERROR(_xll.qlIndexFixing(Index3M,H731,TRUE,_xll.ohTrigger(RecalcTrigger,Trigger3M)),NA())</f>
        <v>2.0848248068433873E-2</v>
      </c>
      <c r="L731" s="44">
        <f>IFERROR(_xll.qlIndexFixing(Index6M,$H731,TRUE,_xll.ohTrigger(RecalcTrigger,Trigger6M)),NA())</f>
        <v>2.2426447028996828E-2</v>
      </c>
      <c r="M731" s="182">
        <f>IFERROR(_xll.qlIndexFixing(Index1Y,$H731,TRUE,_xll.ohTrigger(RecalcTrigger,Trigger1Y)),NA())</f>
        <v>2.394594102550629E-2</v>
      </c>
      <c r="N731" s="181">
        <f>IFERROR(_xll.qlIndexFixing(ONIndex1M,I731,TRUE,_xll.ohTrigger(RecalcTrigger,Trigger1M)),NA())</f>
        <v>2.0230994864300911E-2</v>
      </c>
      <c r="O731" s="44">
        <f>IFERROR(_xll.qlIndexFixing(ONIndex3M,I731,TRUE,_xll.ohTrigger(RecalcTrigger,Trigger3M)),NA())</f>
        <v>2.0687710356434019E-2</v>
      </c>
      <c r="P731" s="44">
        <f>IFERROR(_xll.qlIndexFixing(ONIndex6M,I731,TRUE,_xll.ohTrigger(RecalcTrigger,Trigger6M)),NA())</f>
        <v>2.2088632655206109E-2</v>
      </c>
      <c r="Q731" s="182">
        <f>IFERROR(_xll.qlIndexFixing(ONIndex1Y,I731,TRUE,_xll.ohTrigger(RecalcTrigger,Trigger1Y)),NA())</f>
        <v>2.3291586302516265E-2</v>
      </c>
    </row>
    <row r="732" spans="2:17" x14ac:dyDescent="0.2">
      <c r="B732" s="39" t="s">
        <v>42</v>
      </c>
      <c r="D732" s="42">
        <f>_xll.qlCalendarAdvance(Calendar,$D731,B732,"f",FALSE)</f>
        <v>44509</v>
      </c>
      <c r="E732" s="176">
        <f>_xll.qlInterestRateIndexValueDate(IndexON,D732)</f>
        <v>44509</v>
      </c>
      <c r="F732" s="192">
        <f>IFERROR(_xll.qlIndexFixing(IndexON,D732,TRUE,_xll.ohTrigger(RecalcTrigger,TriggerON)),NA())</f>
        <v>1.8724863115047174E-2</v>
      </c>
      <c r="H732" s="42">
        <f>_xll.qlCalendarAdvance(Calendar,$H731,B732,"f",FALSE)</f>
        <v>44509</v>
      </c>
      <c r="I732" s="176">
        <f>_xll.qlInterestRateIndexValueDate(Index1M,$H732)</f>
        <v>44509</v>
      </c>
      <c r="J732" s="181">
        <f>IFERROR(_xll.qlIndexFixing(Index1M,$H732,TRUE,_xll.ohTrigger(RecalcTrigger,Trigger1M)),NA())</f>
        <v>2.0303168192738662E-2</v>
      </c>
      <c r="K732" s="44">
        <f>IFERROR(_xll.qlIndexFixing(Index3M,H732,TRUE,_xll.ohTrigger(RecalcTrigger,Trigger3M)),NA())</f>
        <v>2.0864202092933236E-2</v>
      </c>
      <c r="L732" s="44">
        <f>IFERROR(_xll.qlIndexFixing(Index6M,$H732,TRUE,_xll.ohTrigger(RecalcTrigger,Trigger6M)),NA())</f>
        <v>2.2440602518413053E-2</v>
      </c>
      <c r="M732" s="182">
        <f>IFERROR(_xll.qlIndexFixing(Index1Y,$H732,TRUE,_xll.ohTrigger(RecalcTrigger,Trigger1Y)),NA())</f>
        <v>2.39577777273694E-2</v>
      </c>
      <c r="N732" s="181">
        <f>IFERROR(_xll.qlIndexFixing(ONIndex1M,I732,TRUE,_xll.ohTrigger(RecalcTrigger,Trigger1M)),NA())</f>
        <v>2.0249489671694265E-2</v>
      </c>
      <c r="O732" s="44">
        <f>IFERROR(_xll.qlIndexFixing(ONIndex3M,I732,TRUE,_xll.ohTrigger(RecalcTrigger,Trigger3M)),NA())</f>
        <v>2.070486027916929E-2</v>
      </c>
      <c r="P732" s="44">
        <f>IFERROR(_xll.qlIndexFixing(ONIndex6M,I732,TRUE,_xll.ohTrigger(RecalcTrigger,Trigger6M)),NA())</f>
        <v>2.2106562965285015E-2</v>
      </c>
      <c r="Q732" s="182">
        <f>IFERROR(_xll.qlIndexFixing(ONIndex1Y,I732,TRUE,_xll.ohTrigger(RecalcTrigger,Trigger1Y)),NA())</f>
        <v>2.3311205719529493E-2</v>
      </c>
    </row>
    <row r="733" spans="2:17" x14ac:dyDescent="0.2">
      <c r="B733" s="39" t="s">
        <v>42</v>
      </c>
      <c r="D733" s="42">
        <f>_xll.qlCalendarAdvance(Calendar,$D732,B733,"f",FALSE)</f>
        <v>44516</v>
      </c>
      <c r="E733" s="176">
        <f>_xll.qlInterestRateIndexValueDate(IndexON,D733)</f>
        <v>44516</v>
      </c>
      <c r="F733" s="192">
        <f>IFERROR(_xll.qlIndexFixing(IndexON,D733,TRUE,_xll.ohTrigger(RecalcTrigger,TriggerON)),NA())</f>
        <v>1.8742822206848642E-2</v>
      </c>
      <c r="H733" s="42">
        <f>_xll.qlCalendarAdvance(Calendar,$H732,B733,"f",FALSE)</f>
        <v>44516</v>
      </c>
      <c r="I733" s="176">
        <f>_xll.qlInterestRateIndexValueDate(Index1M,$H733)</f>
        <v>44516</v>
      </c>
      <c r="J733" s="181">
        <f>IFERROR(_xll.qlIndexFixing(Index1M,$H733,TRUE,_xll.ohTrigger(RecalcTrigger,Trigger1M)),NA())</f>
        <v>2.0320920886770216E-2</v>
      </c>
      <c r="K733" s="44">
        <f>IFERROR(_xll.qlIndexFixing(Index3M,H733,TRUE,_xll.ohTrigger(RecalcTrigger,Trigger3M)),NA())</f>
        <v>2.0879958476011276E-2</v>
      </c>
      <c r="L733" s="44">
        <f>IFERROR(_xll.qlIndexFixing(Index6M,$H733,TRUE,_xll.ohTrigger(RecalcTrigger,Trigger6M)),NA())</f>
        <v>2.2456364754055734E-2</v>
      </c>
      <c r="M733" s="182">
        <f>IFERROR(_xll.qlIndexFixing(Index1Y,$H733,TRUE,_xll.ohTrigger(RecalcTrigger,Trigger1Y)),NA())</f>
        <v>2.3969329800316519E-2</v>
      </c>
      <c r="N733" s="181">
        <f>IFERROR(_xll.qlIndexFixing(ONIndex1M,I733,TRUE,_xll.ohTrigger(RecalcTrigger,Trigger1M)),NA())</f>
        <v>2.0267733548293698E-2</v>
      </c>
      <c r="O733" s="44">
        <f>IFERROR(_xll.qlIndexFixing(ONIndex3M,I733,TRUE,_xll.ohTrigger(RecalcTrigger,Trigger3M)),NA())</f>
        <v>2.0721813521383803E-2</v>
      </c>
      <c r="P733" s="44">
        <f>IFERROR(_xll.qlIndexFixing(ONIndex6M,I733,TRUE,_xll.ohTrigger(RecalcTrigger,Trigger6M)),NA())</f>
        <v>2.2124324362352565E-2</v>
      </c>
      <c r="Q733" s="182">
        <f>IFERROR(_xll.qlIndexFixing(ONIndex1Y,I733,TRUE,_xll.ohTrigger(RecalcTrigger,Trigger1Y)),NA())</f>
        <v>2.3330511858871139E-2</v>
      </c>
    </row>
    <row r="734" spans="2:17" x14ac:dyDescent="0.2">
      <c r="B734" s="39" t="s">
        <v>42</v>
      </c>
      <c r="D734" s="42">
        <f>_xll.qlCalendarAdvance(Calendar,$D733,B734,"f",FALSE)</f>
        <v>44523</v>
      </c>
      <c r="E734" s="176">
        <f>_xll.qlInterestRateIndexValueDate(IndexON,D734)</f>
        <v>44523</v>
      </c>
      <c r="F734" s="192">
        <f>IFERROR(_xll.qlIndexFixing(IndexON,D734,TRUE,_xll.ohTrigger(RecalcTrigger,TriggerON)),NA())</f>
        <v>1.8760577607545015E-2</v>
      </c>
      <c r="H734" s="42">
        <f>_xll.qlCalendarAdvance(Calendar,$H733,B734,"f",FALSE)</f>
        <v>44523</v>
      </c>
      <c r="I734" s="176">
        <f>_xll.qlInterestRateIndexValueDate(Index1M,$H734)</f>
        <v>44523</v>
      </c>
      <c r="J734" s="181">
        <f>IFERROR(_xll.qlIndexFixing(Index1M,$H734,TRUE,_xll.ohTrigger(RecalcTrigger,Trigger1M)),NA())</f>
        <v>2.0338422269346977E-2</v>
      </c>
      <c r="K734" s="44">
        <f>IFERROR(_xll.qlIndexFixing(Index3M,H734,TRUE,_xll.ohTrigger(RecalcTrigger,Trigger3M)),NA())</f>
        <v>2.0895517215324698E-2</v>
      </c>
      <c r="L734" s="44">
        <f>IFERROR(_xll.qlIndexFixing(Index6M,$H734,TRUE,_xll.ohTrigger(RecalcTrigger,Trigger6M)),NA())</f>
        <v>2.2471956325675897E-2</v>
      </c>
      <c r="M734" s="182">
        <f>IFERROR(_xll.qlIndexFixing(Index1Y,$H734,TRUE,_xll.ohTrigger(RecalcTrigger,Trigger1Y)),NA())</f>
        <v>2.3980603381407839E-2</v>
      </c>
      <c r="N734" s="181">
        <f>IFERROR(_xll.qlIndexFixing(ONIndex1M,I734,TRUE,_xll.ohTrigger(RecalcTrigger,Trigger1M)),NA())</f>
        <v>2.0285726493937117E-2</v>
      </c>
      <c r="O734" s="44">
        <f>IFERROR(_xll.qlIndexFixing(ONIndex3M,I734,TRUE,_xll.ohTrigger(RecalcTrigger,Trigger3M)),NA())</f>
        <v>2.073857008299651E-2</v>
      </c>
      <c r="P734" s="44">
        <f>IFERROR(_xll.qlIndexFixing(ONIndex6M,I734,TRUE,_xll.ohTrigger(RecalcTrigger,Trigger6M)),NA())</f>
        <v>2.2141916846246668E-2</v>
      </c>
      <c r="Q734" s="182">
        <f>IFERROR(_xll.qlIndexFixing(ONIndex1Y,I734,TRUE,_xll.ohTrigger(RecalcTrigger,Trigger1Y)),NA())</f>
        <v>2.3349504720379111E-2</v>
      </c>
    </row>
    <row r="735" spans="2:17" x14ac:dyDescent="0.2">
      <c r="B735" s="39" t="s">
        <v>42</v>
      </c>
      <c r="D735" s="42">
        <f>_xll.qlCalendarAdvance(Calendar,$D734,B735,"f",FALSE)</f>
        <v>44530</v>
      </c>
      <c r="E735" s="176">
        <f>_xll.qlInterestRateIndexValueDate(IndexON,D735)</f>
        <v>44530</v>
      </c>
      <c r="F735" s="192">
        <f>IFERROR(_xll.qlIndexFixing(IndexON,D735,TRUE,_xll.ohTrigger(RecalcTrigger,TriggerON)),NA())</f>
        <v>1.8778129316893155E-2</v>
      </c>
      <c r="H735" s="42">
        <f>_xll.qlCalendarAdvance(Calendar,$H734,B735,"f",FALSE)</f>
        <v>44530</v>
      </c>
      <c r="I735" s="176">
        <f>_xll.qlInterestRateIndexValueDate(Index1M,$H735)</f>
        <v>44530</v>
      </c>
      <c r="J735" s="181">
        <f>IFERROR(_xll.qlIndexFixing(Index1M,$H735,TRUE,_xll.ohTrigger(RecalcTrigger,Trigger1M)),NA())</f>
        <v>2.0357449202641414E-2</v>
      </c>
      <c r="K735" s="44">
        <f>IFERROR(_xll.qlIndexFixing(Index3M,H735,TRUE,_xll.ohTrigger(RecalcTrigger,Trigger3M)),NA())</f>
        <v>2.0907561563772912E-2</v>
      </c>
      <c r="L735" s="44">
        <f>IFERROR(_xll.qlIndexFixing(Index6M,$H735,TRUE,_xll.ohTrigger(RecalcTrigger,Trigger6M)),NA())</f>
        <v>2.2489109706817462E-2</v>
      </c>
      <c r="M735" s="182">
        <f>IFERROR(_xll.qlIndexFixing(Index1Y,$H735,TRUE,_xll.ohTrigger(RecalcTrigger,Trigger1Y)),NA())</f>
        <v>2.3991604608204709E-2</v>
      </c>
      <c r="N735" s="181">
        <f>IFERROR(_xll.qlIndexFixing(ONIndex1M,I735,TRUE,_xll.ohTrigger(RecalcTrigger,Trigger1M)),NA())</f>
        <v>2.0303468508705569E-2</v>
      </c>
      <c r="O735" s="44">
        <f>IFERROR(_xll.qlIndexFixing(ONIndex3M,I735,TRUE,_xll.ohTrigger(RecalcTrigger,Trigger3M)),NA())</f>
        <v>2.0755129964088459E-2</v>
      </c>
      <c r="P735" s="44">
        <f>IFERROR(_xll.qlIndexFixing(ONIndex6M,I735,TRUE,_xll.ohTrigger(RecalcTrigger,Trigger6M)),NA())</f>
        <v>2.215934041721046E-2</v>
      </c>
      <c r="Q735" s="182">
        <f>IFERROR(_xll.qlIndexFixing(ONIndex1Y,I735,TRUE,_xll.ohTrigger(RecalcTrigger,Trigger1Y)),NA())</f>
        <v>2.3368184303972361E-2</v>
      </c>
    </row>
    <row r="736" spans="2:17" x14ac:dyDescent="0.2">
      <c r="B736" s="39" t="s">
        <v>42</v>
      </c>
      <c r="D736" s="42">
        <f>_xll.qlCalendarAdvance(Calendar,$D735,B736,"f",FALSE)</f>
        <v>44537</v>
      </c>
      <c r="E736" s="176">
        <f>_xll.qlInterestRateIndexValueDate(IndexON,D736)</f>
        <v>44537</v>
      </c>
      <c r="F736" s="192">
        <f>IFERROR(_xll.qlIndexFixing(IndexON,D736,TRUE,_xll.ohTrigger(RecalcTrigger,TriggerON)),NA())</f>
        <v>1.8795477334893063E-2</v>
      </c>
      <c r="H736" s="42">
        <f>_xll.qlCalendarAdvance(Calendar,$H735,B736,"f",FALSE)</f>
        <v>44537</v>
      </c>
      <c r="I736" s="176">
        <f>_xll.qlInterestRateIndexValueDate(Index1M,$H736)</f>
        <v>44537</v>
      </c>
      <c r="J736" s="181">
        <f>IFERROR(_xll.qlIndexFixing(Index1M,$H736,TRUE,_xll.ohTrigger(RecalcTrigger,Trigger1M)),NA())</f>
        <v>2.0374430954738804E-2</v>
      </c>
      <c r="K736" s="44">
        <f>IFERROR(_xll.qlIndexFixing(Index3M,H736,TRUE,_xll.ohTrigger(RecalcTrigger,Trigger3M)),NA())</f>
        <v>2.0922751508048554E-2</v>
      </c>
      <c r="L736" s="44">
        <f>IFERROR(_xll.qlIndexFixing(Index6M,$H736,TRUE,_xll.ohTrigger(RecalcTrigger,Trigger6M)),NA())</f>
        <v>2.2504348681293584E-2</v>
      </c>
      <c r="M736" s="182">
        <f>IFERROR(_xll.qlIndexFixing(Index1Y,$H736,TRUE,_xll.ohTrigger(RecalcTrigger,Trigger1Y)),NA())</f>
        <v>2.4002339618754087E-2</v>
      </c>
      <c r="N736" s="181">
        <f>IFERROR(_xll.qlIndexFixing(ONIndex1M,I736,TRUE,_xll.ohTrigger(RecalcTrigger,Trigger1M)),NA())</f>
        <v>2.032095959243696E-2</v>
      </c>
      <c r="O736" s="44">
        <f>IFERROR(_xll.qlIndexFixing(ONIndex3M,I736,TRUE,_xll.ohTrigger(RecalcTrigger,Trigger3M)),NA())</f>
        <v>2.0771493164497556E-2</v>
      </c>
      <c r="P736" s="44">
        <f>IFERROR(_xll.qlIndexFixing(ONIndex6M,I736,TRUE,_xll.ohTrigger(RecalcTrigger,Trigger6M)),NA())</f>
        <v>2.2176595075000805E-2</v>
      </c>
      <c r="Q736" s="182">
        <f>IFERROR(_xll.qlIndexFixing(ONIndex1Y,I736,TRUE,_xll.ohTrigger(RecalcTrigger,Trigger1Y)),NA())</f>
        <v>2.3386550609731938E-2</v>
      </c>
    </row>
    <row r="737" spans="2:17" x14ac:dyDescent="0.2">
      <c r="B737" s="39" t="s">
        <v>42</v>
      </c>
      <c r="D737" s="42">
        <f>_xll.qlCalendarAdvance(Calendar,$D736,B737,"f",FALSE)</f>
        <v>44544</v>
      </c>
      <c r="E737" s="176">
        <f>_xll.qlInterestRateIndexValueDate(IndexON,D737)</f>
        <v>44544</v>
      </c>
      <c r="F737" s="192">
        <f>IFERROR(_xll.qlIndexFixing(IndexON,D737,TRUE,_xll.ohTrigger(RecalcTrigger,TriggerON)),NA())</f>
        <v>1.8812621661625784E-2</v>
      </c>
      <c r="H737" s="42">
        <f>_xll.qlCalendarAdvance(Calendar,$H736,B737,"f",FALSE)</f>
        <v>44544</v>
      </c>
      <c r="I737" s="176">
        <f>_xll.qlInterestRateIndexValueDate(Index1M,$H737)</f>
        <v>44544</v>
      </c>
      <c r="J737" s="181">
        <f>IFERROR(_xll.qlIndexFixing(Index1M,$H737,TRUE,_xll.ohTrigger(RecalcTrigger,Trigger1M)),NA())</f>
        <v>2.039116137886321E-2</v>
      </c>
      <c r="K737" s="44">
        <f>IFERROR(_xll.qlIndexFixing(Index3M,H737,TRUE,_xll.ohTrigger(RecalcTrigger,Trigger3M)),NA())</f>
        <v>2.093774382338455E-2</v>
      </c>
      <c r="L737" s="44">
        <f>IFERROR(_xll.qlIndexFixing(Index6M,$H737,TRUE,_xll.ohTrigger(RecalcTrigger,Trigger6M)),NA())</f>
        <v>2.2519416970015239E-2</v>
      </c>
      <c r="M737" s="182">
        <f>IFERROR(_xll.qlIndexFixing(Index1Y,$H737,TRUE,_xll.ohTrigger(RecalcTrigger,Trigger1Y)),NA())</f>
        <v>2.401281455157056E-2</v>
      </c>
      <c r="N737" s="181">
        <f>IFERROR(_xll.qlIndexFixing(ONIndex1M,I737,TRUE,_xll.ohTrigger(RecalcTrigger,Trigger1M)),NA())</f>
        <v>2.0338199745212338E-2</v>
      </c>
      <c r="O737" s="44">
        <f>IFERROR(_xll.qlIndexFixing(ONIndex3M,I737,TRUE,_xll.ohTrigger(RecalcTrigger,Trigger3M)),NA())</f>
        <v>2.0787659684304849E-2</v>
      </c>
      <c r="P737" s="44">
        <f>IFERROR(_xll.qlIndexFixing(ONIndex6M,I737,TRUE,_xll.ohTrigger(RecalcTrigger,Trigger6M)),NA())</f>
        <v>2.2193680819698747E-2</v>
      </c>
      <c r="Q737" s="182">
        <f>IFERROR(_xll.qlIndexFixing(ONIndex1Y,I737,TRUE,_xll.ohTrigger(RecalcTrigger,Trigger1Y)),NA())</f>
        <v>2.3404603637576793E-2</v>
      </c>
    </row>
    <row r="738" spans="2:17" x14ac:dyDescent="0.2">
      <c r="B738" s="39" t="s">
        <v>42</v>
      </c>
      <c r="D738" s="42">
        <f>_xll.qlCalendarAdvance(Calendar,$D737,B738,"f",FALSE)</f>
        <v>44551</v>
      </c>
      <c r="E738" s="176">
        <f>_xll.qlInterestRateIndexValueDate(IndexON,D738)</f>
        <v>44551</v>
      </c>
      <c r="F738" s="192">
        <f>IFERROR(_xll.qlIndexFixing(IndexON,D738,TRUE,_xll.ohTrigger(RecalcTrigger,TriggerON)),NA())</f>
        <v>1.8829562297091318E-2</v>
      </c>
      <c r="H738" s="42">
        <f>_xll.qlCalendarAdvance(Calendar,$H737,B738,"f",FALSE)</f>
        <v>44551</v>
      </c>
      <c r="I738" s="176">
        <f>_xll.qlInterestRateIndexValueDate(Index1M,$H738)</f>
        <v>44551</v>
      </c>
      <c r="J738" s="181">
        <f>IFERROR(_xll.qlIndexFixing(Index1M,$H738,TRUE,_xll.ohTrigger(RecalcTrigger,Trigger1M)),NA())</f>
        <v>2.0407640473950571E-2</v>
      </c>
      <c r="K738" s="44">
        <f>IFERROR(_xll.qlIndexFixing(Index3M,H738,TRUE,_xll.ohTrigger(RecalcTrigger,Trigger3M)),NA())</f>
        <v>2.0952538507596253E-2</v>
      </c>
      <c r="L738" s="44">
        <f>IFERROR(_xll.qlIndexFixing(Index6M,$H738,TRUE,_xll.ohTrigger(RecalcTrigger,Trigger6M)),NA())</f>
        <v>2.2534314569175477E-2</v>
      </c>
      <c r="M738" s="182">
        <f>IFERROR(_xll.qlIndexFixing(Index1Y,$H738,TRUE,_xll.ohTrigger(RecalcTrigger,Trigger1Y)),NA())</f>
        <v>2.4023035545622129E-2</v>
      </c>
      <c r="N738" s="181">
        <f>IFERROR(_xll.qlIndexFixing(ONIndex1M,I738,TRUE,_xll.ohTrigger(RecalcTrigger,Trigger1M)),NA())</f>
        <v>2.0355188966950655E-2</v>
      </c>
      <c r="O738" s="44">
        <f>IFERROR(_xll.qlIndexFixing(ONIndex3M,I738,TRUE,_xll.ohTrigger(RecalcTrigger,Trigger3M)),NA())</f>
        <v>2.080362952342929E-2</v>
      </c>
      <c r="P738" s="44">
        <f>IFERROR(_xll.qlIndexFixing(ONIndex6M,I738,TRUE,_xll.ohTrigger(RecalcTrigger,Trigger6M)),NA())</f>
        <v>2.2210597651304287E-2</v>
      </c>
      <c r="Q738" s="182">
        <f>IFERROR(_xll.qlIndexFixing(ONIndex1Y,I738,TRUE,_xll.ohTrigger(RecalcTrigger,Trigger1Y)),NA())</f>
        <v>2.3422343387344835E-2</v>
      </c>
    </row>
    <row r="739" spans="2:17" x14ac:dyDescent="0.2">
      <c r="B739" s="39" t="s">
        <v>42</v>
      </c>
      <c r="D739" s="42">
        <f>_xll.qlCalendarAdvance(Calendar,$D738,B739,"f",FALSE)</f>
        <v>44559</v>
      </c>
      <c r="E739" s="176">
        <f>_xll.qlInterestRateIndexValueDate(IndexON,D739)</f>
        <v>44559</v>
      </c>
      <c r="F739" s="192">
        <f>IFERROR(_xll.qlIndexFixing(IndexON,D739,TRUE,_xll.ohTrigger(RecalcTrigger,TriggerON)),NA())</f>
        <v>1.884867360522624E-2</v>
      </c>
      <c r="H739" s="42">
        <f>_xll.qlCalendarAdvance(Calendar,$H738,B739,"f",FALSE)</f>
        <v>44559</v>
      </c>
      <c r="I739" s="176">
        <f>_xll.qlInterestRateIndexValueDate(Index1M,$H739)</f>
        <v>44559</v>
      </c>
      <c r="J739" s="181">
        <f>IFERROR(_xll.qlIndexFixing(Index1M,$H739,TRUE,_xll.ohTrigger(RecalcTrigger,Trigger1M)),NA())</f>
        <v>2.0429573948844433E-2</v>
      </c>
      <c r="K739" s="44">
        <f>IFERROR(_xll.qlIndexFixing(Index3M,H739,TRUE,_xll.ohTrigger(RecalcTrigger,Trigger3M)),NA())</f>
        <v>2.0969204718073103E-2</v>
      </c>
      <c r="L739" s="44">
        <f>IFERROR(_xll.qlIndexFixing(Index6M,$H739,TRUE,_xll.ohTrigger(RecalcTrigger,Trigger6M)),NA())</f>
        <v>2.2551131384334816E-2</v>
      </c>
      <c r="M739" s="182">
        <f>IFERROR(_xll.qlIndexFixing(Index1Y,$H739,TRUE,_xll.ohTrigger(RecalcTrigger,Trigger1Y)),NA())</f>
        <v>2.4034413611896177E-2</v>
      </c>
      <c r="N739" s="181">
        <f>IFERROR(_xll.qlIndexFixing(ONIndex1M,I739,TRUE,_xll.ohTrigger(RecalcTrigger,Trigger1M)),NA())</f>
        <v>2.0374297957810317E-2</v>
      </c>
      <c r="O739" s="44">
        <f>IFERROR(_xll.qlIndexFixing(ONIndex3M,I739,TRUE,_xll.ohTrigger(RecalcTrigger,Trigger3M)),NA())</f>
        <v>2.0821639934546221E-2</v>
      </c>
      <c r="P739" s="44">
        <f>IFERROR(_xll.qlIndexFixing(ONIndex6M,I739,TRUE,_xll.ohTrigger(RecalcTrigger,Trigger6M)),NA())</f>
        <v>2.2229724340564472E-2</v>
      </c>
      <c r="Q739" s="182">
        <f>IFERROR(_xll.qlIndexFixing(ONIndex1Y,I739,TRUE,_xll.ohTrigger(RecalcTrigger,Trigger1Y)),NA())</f>
        <v>2.3442233781301169E-2</v>
      </c>
    </row>
    <row r="740" spans="2:17" x14ac:dyDescent="0.2">
      <c r="B740" s="39" t="s">
        <v>42</v>
      </c>
      <c r="D740" s="42">
        <f>_xll.qlCalendarAdvance(Calendar,$D739,B740,"f",FALSE)</f>
        <v>44566</v>
      </c>
      <c r="E740" s="176">
        <f>_xll.qlInterestRateIndexValueDate(IndexON,D740)</f>
        <v>44566</v>
      </c>
      <c r="F740" s="192">
        <f>IFERROR(_xll.qlIndexFixing(IndexON,D740,TRUE,_xll.ohTrigger(RecalcTrigger,TriggerON)),NA())</f>
        <v>1.8865177759138652E-2</v>
      </c>
      <c r="H740" s="42">
        <f>_xll.qlCalendarAdvance(Calendar,$H739,B740,"f",FALSE)</f>
        <v>44566</v>
      </c>
      <c r="I740" s="176">
        <f>_xll.qlInterestRateIndexValueDate(Index1M,$H740)</f>
        <v>44566</v>
      </c>
      <c r="J740" s="181">
        <f>IFERROR(_xll.qlIndexFixing(Index1M,$H740,TRUE,_xll.ohTrigger(RecalcTrigger,Trigger1M)),NA())</f>
        <v>2.04454803531505E-2</v>
      </c>
      <c r="K740" s="44">
        <f>IFERROR(_xll.qlIndexFixing(Index3M,H740,TRUE,_xll.ohTrigger(RecalcTrigger,Trigger3M)),NA())</f>
        <v>2.0983575899812677E-2</v>
      </c>
      <c r="L740" s="44">
        <f>IFERROR(_xll.qlIndexFixing(Index6M,$H740,TRUE,_xll.ohTrigger(RecalcTrigger,Trigger6M)),NA())</f>
        <v>2.2563988733126508E-2</v>
      </c>
      <c r="M740" s="182">
        <f>IFERROR(_xll.qlIndexFixing(Index1Y,$H740,TRUE,_xll.ohTrigger(RecalcTrigger,Trigger1Y)),NA())</f>
        <v>2.4044111125500089E-2</v>
      </c>
      <c r="N740" s="181">
        <f>IFERROR(_xll.qlIndexFixing(ONIndex1M,I740,TRUE,_xll.ohTrigger(RecalcTrigger,Trigger1M)),NA())</f>
        <v>2.0390749470056146E-2</v>
      </c>
      <c r="O740" s="44">
        <f>IFERROR(_xll.qlIndexFixing(ONIndex3M,I740,TRUE,_xll.ohTrigger(RecalcTrigger,Trigger3M)),NA())</f>
        <v>2.083718831501824E-2</v>
      </c>
      <c r="P740" s="44">
        <f>IFERROR(_xll.qlIndexFixing(ONIndex6M,I740,TRUE,_xll.ohTrigger(RecalcTrigger,Trigger6M)),NA())</f>
        <v>2.2246279215346609E-2</v>
      </c>
      <c r="Q740" s="182">
        <f>IFERROR(_xll.qlIndexFixing(ONIndex1Y,I740,TRUE,_xll.ohTrigger(RecalcTrigger,Trigger1Y)),NA())</f>
        <v>2.3459302220997236E-2</v>
      </c>
    </row>
    <row r="741" spans="2:17" x14ac:dyDescent="0.2">
      <c r="B741" s="39" t="s">
        <v>42</v>
      </c>
      <c r="D741" s="42">
        <f>_xll.qlCalendarAdvance(Calendar,$D740,B741,"f",FALSE)</f>
        <v>44573</v>
      </c>
      <c r="E741" s="176">
        <f>_xll.qlInterestRateIndexValueDate(IndexON,D741)</f>
        <v>44573</v>
      </c>
      <c r="F741" s="192">
        <f>IFERROR(_xll.qlIndexFixing(IndexON,D741,TRUE,_xll.ohTrigger(RecalcTrigger,TriggerON)),NA())</f>
        <v>1.8881478221540737E-2</v>
      </c>
      <c r="H741" s="42">
        <f>_xll.qlCalendarAdvance(Calendar,$H740,B741,"f",FALSE)</f>
        <v>44573</v>
      </c>
      <c r="I741" s="176">
        <f>_xll.qlInterestRateIndexValueDate(Index1M,$H741)</f>
        <v>44573</v>
      </c>
      <c r="J741" s="181">
        <f>IFERROR(_xll.qlIndexFixing(Index1M,$H741,TRUE,_xll.ohTrigger(RecalcTrigger,Trigger1M)),NA())</f>
        <v>2.0461135398244637E-2</v>
      </c>
      <c r="K741" s="44">
        <f>IFERROR(_xll.qlIndexFixing(Index3M,H741,TRUE,_xll.ohTrigger(RecalcTrigger,Trigger3M)),NA())</f>
        <v>2.0997749443762353E-2</v>
      </c>
      <c r="L741" s="44">
        <f>IFERROR(_xll.qlIndexFixing(Index6M,$H741,TRUE,_xll.ohTrigger(RecalcTrigger,Trigger6M)),NA())</f>
        <v>2.2578361164656398E-2</v>
      </c>
      <c r="M741" s="182">
        <f>IFERROR(_xll.qlIndexFixing(Index1Y,$H741,TRUE,_xll.ohTrigger(RecalcTrigger,Trigger1Y)),NA())</f>
        <v>2.4053573997016242E-2</v>
      </c>
      <c r="N741" s="181">
        <f>IFERROR(_xll.qlIndexFixing(ONIndex1M,I741,TRUE,_xll.ohTrigger(RecalcTrigger,Trigger1M)),NA())</f>
        <v>2.0406950051102823E-2</v>
      </c>
      <c r="O741" s="44">
        <f>IFERROR(_xll.qlIndexFixing(ONIndex3M,I741,TRUE,_xll.ohTrigger(RecalcTrigger,Trigger3M)),NA())</f>
        <v>2.0852540014645315E-2</v>
      </c>
      <c r="P741" s="44">
        <f>IFERROR(_xll.qlIndexFixing(ONIndex6M,I741,TRUE,_xll.ohTrigger(RecalcTrigger,Trigger6M)),NA())</f>
        <v>2.2262665176874252E-2</v>
      </c>
      <c r="Q741" s="182">
        <f>IFERROR(_xll.qlIndexFixing(ONIndex1Y,I741,TRUE,_xll.ohTrigger(RecalcTrigger,Trigger1Y)),NA())</f>
        <v>2.3476057382454396E-2</v>
      </c>
    </row>
    <row r="742" spans="2:17" x14ac:dyDescent="0.2">
      <c r="B742" s="39" t="s">
        <v>42</v>
      </c>
      <c r="D742" s="42">
        <f>_xll.qlCalendarAdvance(Calendar,$D741,B742,"f",FALSE)</f>
        <v>44580</v>
      </c>
      <c r="E742" s="176">
        <f>_xll.qlInterestRateIndexValueDate(IndexON,D742)</f>
        <v>44580</v>
      </c>
      <c r="F742" s="192">
        <f>IFERROR(_xll.qlIndexFixing(IndexON,D742,TRUE,_xll.ohTrigger(RecalcTrigger,TriggerON)),NA())</f>
        <v>1.8897574992513544E-2</v>
      </c>
      <c r="H742" s="42">
        <f>_xll.qlCalendarAdvance(Calendar,$H741,B742,"f",FALSE)</f>
        <v>44580</v>
      </c>
      <c r="I742" s="176">
        <f>_xll.qlInterestRateIndexValueDate(Index1M,$H742)</f>
        <v>44580</v>
      </c>
      <c r="J742" s="181">
        <f>IFERROR(_xll.qlIndexFixing(Index1M,$H742,TRUE,_xll.ohTrigger(RecalcTrigger,Trigger1M)),NA())</f>
        <v>2.0476539083068332E-2</v>
      </c>
      <c r="K742" s="44">
        <f>IFERROR(_xll.qlIndexFixing(Index3M,H742,TRUE,_xll.ohTrigger(RecalcTrigger,Trigger3M)),NA())</f>
        <v>2.1011725347861752E-2</v>
      </c>
      <c r="L742" s="44">
        <f>IFERROR(_xll.qlIndexFixing(Index6M,$H742,TRUE,_xll.ohTrigger(RecalcTrigger,Trigger6M)),NA())</f>
        <v>2.2592562901515737E-2</v>
      </c>
      <c r="M742" s="182">
        <f>IFERROR(_xll.qlIndexFixing(Index1Y,$H742,TRUE,_xll.ohTrigger(RecalcTrigger,Trigger1Y)),NA())</f>
        <v>2.4062808367128596E-2</v>
      </c>
      <c r="N742" s="181">
        <f>IFERROR(_xll.qlIndexFixing(ONIndex1M,I742,TRUE,_xll.ohTrigger(RecalcTrigger,Trigger1M)),NA())</f>
        <v>2.0422899701031394E-2</v>
      </c>
      <c r="O742" s="44">
        <f>IFERROR(_xll.qlIndexFixing(ONIndex3M,I742,TRUE,_xll.ohTrigger(RecalcTrigger,Trigger3M)),NA())</f>
        <v>2.0867695033589539E-2</v>
      </c>
      <c r="P742" s="44">
        <f>IFERROR(_xll.qlIndexFixing(ONIndex6M,I742,TRUE,_xll.ohTrigger(RecalcTrigger,Trigger6M)),NA())</f>
        <v>2.2278882225228447E-2</v>
      </c>
      <c r="Q742" s="182">
        <f>IFERROR(_xll.qlIndexFixing(ONIndex1Y,I742,TRUE,_xll.ohTrigger(RecalcTrigger,Trigger1Y)),NA())</f>
        <v>2.3492499265753697E-2</v>
      </c>
    </row>
    <row r="743" spans="2:17" x14ac:dyDescent="0.2">
      <c r="B743" s="39" t="s">
        <v>42</v>
      </c>
      <c r="D743" s="42">
        <f>_xll.qlCalendarAdvance(Calendar,$D742,B743,"f",FALSE)</f>
        <v>44587</v>
      </c>
      <c r="E743" s="176">
        <f>_xll.qlInterestRateIndexValueDate(IndexON,D743)</f>
        <v>44587</v>
      </c>
      <c r="F743" s="192">
        <f>IFERROR(_xll.qlIndexFixing(IndexON,D743,TRUE,_xll.ohTrigger(RecalcTrigger,TriggerON)),NA())</f>
        <v>1.8913468072057071E-2</v>
      </c>
      <c r="H743" s="42">
        <f>_xll.qlCalendarAdvance(Calendar,$H742,B743,"f",FALSE)</f>
        <v>44587</v>
      </c>
      <c r="I743" s="176">
        <f>_xll.qlInterestRateIndexValueDate(Index1M,$H743)</f>
        <v>44587</v>
      </c>
      <c r="J743" s="181">
        <f>IFERROR(_xll.qlIndexFixing(Index1M,$H743,TRUE,_xll.ohTrigger(RecalcTrigger,Trigger1M)),NA())</f>
        <v>2.0491691406565524E-2</v>
      </c>
      <c r="K743" s="44">
        <f>IFERROR(_xll.qlIndexFixing(Index3M,H743,TRUE,_xll.ohTrigger(RecalcTrigger,Trigger3M)),NA())</f>
        <v>2.1025503610075713E-2</v>
      </c>
      <c r="L743" s="44">
        <f>IFERROR(_xll.qlIndexFixing(Index6M,$H743,TRUE,_xll.ohTrigger(RecalcTrigger,Trigger6M)),NA())</f>
        <v>2.2606593940136699E-2</v>
      </c>
      <c r="M743" s="182">
        <f>IFERROR(_xll.qlIndexFixing(Index1Y,$H743,TRUE,_xll.ohTrigger(RecalcTrigger,Trigger1Y)),NA())</f>
        <v>2.4071820376897701E-2</v>
      </c>
      <c r="N743" s="181">
        <f>IFERROR(_xll.qlIndexFixing(ONIndex1M,I743,TRUE,_xll.ohTrigger(RecalcTrigger,Trigger1M)),NA())</f>
        <v>2.0438598419679765E-2</v>
      </c>
      <c r="O743" s="44">
        <f>IFERROR(_xll.qlIndexFixing(ONIndex3M,I743,TRUE,_xll.ohTrigger(RecalcTrigger,Trigger3M)),NA())</f>
        <v>2.0882653371607773E-2</v>
      </c>
      <c r="P743" s="44">
        <f>IFERROR(_xll.qlIndexFixing(ONIndex6M,I743,TRUE,_xll.ohTrigger(RecalcTrigger,Trigger6M)),NA())</f>
        <v>2.2294930360247101E-2</v>
      </c>
      <c r="Q743" s="182">
        <f>IFERROR(_xll.qlIndexFixing(ONIndex1Y,I743,TRUE,_xll.ohTrigger(RecalcTrigger,Trigger1Y)),NA())</f>
        <v>2.3508627870895138E-2</v>
      </c>
    </row>
    <row r="744" spans="2:17" x14ac:dyDescent="0.2">
      <c r="B744" s="39" t="s">
        <v>42</v>
      </c>
      <c r="D744" s="42">
        <f>_xll.qlCalendarAdvance(Calendar,$D743,B744,"f",FALSE)</f>
        <v>44594</v>
      </c>
      <c r="E744" s="176">
        <f>_xll.qlInterestRateIndexValueDate(IndexON,D744)</f>
        <v>44594</v>
      </c>
      <c r="F744" s="192">
        <f>IFERROR(_xll.qlIndexFixing(IndexON,D744,TRUE,_xll.ohTrigger(RecalcTrigger,TriggerON)),NA())</f>
        <v>1.8929157460009227E-2</v>
      </c>
      <c r="H744" s="42">
        <f>_xll.qlCalendarAdvance(Calendar,$H743,B744,"f",FALSE)</f>
        <v>44594</v>
      </c>
      <c r="I744" s="176">
        <f>_xll.qlInterestRateIndexValueDate(Index1M,$H744)</f>
        <v>44594</v>
      </c>
      <c r="J744" s="181">
        <f>IFERROR(_xll.qlIndexFixing(Index1M,$H744,TRUE,_xll.ohTrigger(RecalcTrigger,Trigger1M)),NA())</f>
        <v>2.0498487886648962E-2</v>
      </c>
      <c r="K744" s="44">
        <f>IFERROR(_xll.qlIndexFixing(Index3M,H744,TRUE,_xll.ohTrigger(RecalcTrigger,Trigger3M)),NA())</f>
        <v>2.1039084228400593E-2</v>
      </c>
      <c r="L744" s="44">
        <f>IFERROR(_xll.qlIndexFixing(Index6M,$H744,TRUE,_xll.ohTrigger(RecalcTrigger,Trigger6M)),NA())</f>
        <v>2.2620454276994436E-2</v>
      </c>
      <c r="M744" s="182">
        <f>IFERROR(_xll.qlIndexFixing(Index1Y,$H744,TRUE,_xll.ohTrigger(RecalcTrigger,Trigger1Y)),NA())</f>
        <v>2.4080616167749591E-2</v>
      </c>
      <c r="N744" s="181">
        <f>IFERROR(_xll.qlIndexFixing(ONIndex1M,I744,TRUE,_xll.ohTrigger(RecalcTrigger,Trigger1M)),NA())</f>
        <v>2.0454046207047938E-2</v>
      </c>
      <c r="O744" s="44">
        <f>IFERROR(_xll.qlIndexFixing(ONIndex3M,I744,TRUE,_xll.ohTrigger(RecalcTrigger,Trigger3M)),NA())</f>
        <v>2.089741502886211E-2</v>
      </c>
      <c r="P744" s="44">
        <f>IFERROR(_xll.qlIndexFixing(ONIndex6M,I744,TRUE,_xll.ohTrigger(RecalcTrigger,Trigger6M)),NA())</f>
        <v>2.231080958201126E-2</v>
      </c>
      <c r="Q744" s="182">
        <f>IFERROR(_xll.qlIndexFixing(ONIndex1Y,I744,TRUE,_xll.ohTrigger(RecalcTrigger,Trigger1Y)),NA())</f>
        <v>2.3524443197716627E-2</v>
      </c>
    </row>
    <row r="745" spans="2:17" x14ac:dyDescent="0.2">
      <c r="B745" s="39" t="s">
        <v>42</v>
      </c>
      <c r="D745" s="42">
        <f>_xll.qlCalendarAdvance(Calendar,$D744,B745,"f",FALSE)</f>
        <v>44601</v>
      </c>
      <c r="E745" s="176">
        <f>_xll.qlInterestRateIndexValueDate(IndexON,D745)</f>
        <v>44601</v>
      </c>
      <c r="F745" s="192">
        <f>IFERROR(_xll.qlIndexFixing(IndexON,D745,TRUE,_xll.ohTrigger(RecalcTrigger,TriggerON)),NA())</f>
        <v>1.8944643156451058E-2</v>
      </c>
      <c r="H745" s="42">
        <f>_xll.qlCalendarAdvance(Calendar,$H744,B745,"f",FALSE)</f>
        <v>44601</v>
      </c>
      <c r="I745" s="176">
        <f>_xll.qlInterestRateIndexValueDate(Index1M,$H745)</f>
        <v>44601</v>
      </c>
      <c r="J745" s="181">
        <f>IFERROR(_xll.qlIndexFixing(Index1M,$H745,TRUE,_xll.ohTrigger(RecalcTrigger,Trigger1M)),NA())</f>
        <v>2.051322312076934E-2</v>
      </c>
      <c r="K745" s="44">
        <f>IFERROR(_xll.qlIndexFixing(Index3M,H745,TRUE,_xll.ohTrigger(RecalcTrigger,Trigger3M)),NA())</f>
        <v>2.1050941899927365E-2</v>
      </c>
      <c r="L745" s="44">
        <f>IFERROR(_xll.qlIndexFixing(Index6M,$H745,TRUE,_xll.ohTrigger(RecalcTrigger,Trigger6M)),NA())</f>
        <v>2.26341439086062E-2</v>
      </c>
      <c r="M745" s="182">
        <f>IFERROR(_xll.qlIndexFixing(Index1Y,$H745,TRUE,_xll.ohTrigger(RecalcTrigger,Trigger1Y)),NA())</f>
        <v>2.4089201881459799E-2</v>
      </c>
      <c r="N745" s="181">
        <f>IFERROR(_xll.qlIndexFixing(ONIndex1M,I745,TRUE,_xll.ohTrigger(RecalcTrigger,Trigger1M)),NA())</f>
        <v>2.0469243063216958E-2</v>
      </c>
      <c r="O745" s="44">
        <f>IFERROR(_xll.qlIndexFixing(ONIndex3M,I745,TRUE,_xll.ohTrigger(RecalcTrigger,Trigger3M)),NA())</f>
        <v>2.0911980005271502E-2</v>
      </c>
      <c r="P745" s="44">
        <f>IFERROR(_xll.qlIndexFixing(ONIndex6M,I745,TRUE,_xll.ohTrigger(RecalcTrigger,Trigger6M)),NA())</f>
        <v>2.2326519890439878E-2</v>
      </c>
      <c r="Q745" s="182">
        <f>IFERROR(_xll.qlIndexFixing(ONIndex1Y,I745,TRUE,_xll.ohTrigger(RecalcTrigger,Trigger1Y)),NA())</f>
        <v>2.3539945246218164E-2</v>
      </c>
    </row>
    <row r="746" spans="2:17" x14ac:dyDescent="0.2">
      <c r="B746" s="39" t="s">
        <v>42</v>
      </c>
      <c r="D746" s="42">
        <f>_xll.qlCalendarAdvance(Calendar,$D745,B746,"f",FALSE)</f>
        <v>44608</v>
      </c>
      <c r="E746" s="176">
        <f>_xll.qlInterestRateIndexValueDate(IndexON,D746)</f>
        <v>44608</v>
      </c>
      <c r="F746" s="192">
        <f>IFERROR(_xll.qlIndexFixing(IndexON,D746,TRUE,_xll.ohTrigger(RecalcTrigger,TriggerON)),NA())</f>
        <v>1.8959925161301516E-2</v>
      </c>
      <c r="H746" s="42">
        <f>_xll.qlCalendarAdvance(Calendar,$H745,B746,"f",FALSE)</f>
        <v>44608</v>
      </c>
      <c r="I746" s="176">
        <f>_xll.qlInterestRateIndexValueDate(Index1M,$H746)</f>
        <v>44608</v>
      </c>
      <c r="J746" s="181">
        <f>IFERROR(_xll.qlIndexFixing(Index1M,$H746,TRUE,_xll.ohTrigger(RecalcTrigger,Trigger1M)),NA())</f>
        <v>2.0527707058527862E-2</v>
      </c>
      <c r="K746" s="44">
        <f>IFERROR(_xll.qlIndexFixing(Index3M,H746,TRUE,_xll.ohTrigger(RecalcTrigger,Trigger3M)),NA())</f>
        <v>2.1064140582909299E-2</v>
      </c>
      <c r="L746" s="44">
        <f>IFERROR(_xll.qlIndexFixing(Index6M,$H746,TRUE,_xll.ohTrigger(RecalcTrigger,Trigger6M)),NA())</f>
        <v>2.2647662831533567E-2</v>
      </c>
      <c r="M746" s="182">
        <f>IFERROR(_xll.qlIndexFixing(Index1Y,$H746,TRUE,_xll.ohTrigger(RecalcTrigger,Trigger1Y)),NA())</f>
        <v>2.409758366014203E-2</v>
      </c>
      <c r="N746" s="181">
        <f>IFERROR(_xll.qlIndexFixing(ONIndex1M,I746,TRUE,_xll.ohTrigger(RecalcTrigger,Trigger1M)),NA())</f>
        <v>2.0484188988024732E-2</v>
      </c>
      <c r="O746" s="44">
        <f>IFERROR(_xll.qlIndexFixing(ONIndex3M,I746,TRUE,_xll.ohTrigger(RecalcTrigger,Trigger3M)),NA())</f>
        <v>2.0926348300754904E-2</v>
      </c>
      <c r="P746" s="44">
        <f>IFERROR(_xll.qlIndexFixing(ONIndex6M,I746,TRUE,_xll.ohTrigger(RecalcTrigger,Trigger6M)),NA())</f>
        <v>2.2342061285614001E-2</v>
      </c>
      <c r="Q746" s="182">
        <f>IFERROR(_xll.qlIndexFixing(ONIndex1Y,I746,TRUE,_xll.ohTrigger(RecalcTrigger,Trigger1Y)),NA())</f>
        <v>2.3555134016399748E-2</v>
      </c>
    </row>
    <row r="747" spans="2:17" x14ac:dyDescent="0.2">
      <c r="B747" s="39" t="s">
        <v>42</v>
      </c>
      <c r="D747" s="42">
        <f>_xll.qlCalendarAdvance(Calendar,$D746,B747,"f",FALSE)</f>
        <v>44615</v>
      </c>
      <c r="E747" s="176">
        <f>_xll.qlInterestRateIndexValueDate(IndexON,D747)</f>
        <v>44615</v>
      </c>
      <c r="F747" s="192">
        <f>IFERROR(_xll.qlIndexFixing(IndexON,D747,TRUE,_xll.ohTrigger(RecalcTrigger,TriggerON)),NA())</f>
        <v>1.8975003474560603E-2</v>
      </c>
      <c r="H747" s="42">
        <f>_xll.qlCalendarAdvance(Calendar,$H746,B747,"f",FALSE)</f>
        <v>44615</v>
      </c>
      <c r="I747" s="176">
        <f>_xll.qlInterestRateIndexValueDate(Index1M,$H747)</f>
        <v>44615</v>
      </c>
      <c r="J747" s="181">
        <f>IFERROR(_xll.qlIndexFixing(Index1M,$H747,TRUE,_xll.ohTrigger(RecalcTrigger,Trigger1M)),NA())</f>
        <v>2.0541939699088019E-2</v>
      </c>
      <c r="K747" s="44">
        <f>IFERROR(_xll.qlIndexFixing(Index3M,H747,TRUE,_xll.ohTrigger(RecalcTrigger,Trigger3M)),NA())</f>
        <v>2.1077141627204005E-2</v>
      </c>
      <c r="L747" s="44">
        <f>IFERROR(_xll.qlIndexFixing(Index6M,$H747,TRUE,_xll.ohTrigger(RecalcTrigger,Trigger6M)),NA())</f>
        <v>2.2661011042379761E-2</v>
      </c>
      <c r="M747" s="182">
        <f>IFERROR(_xll.qlIndexFixing(Index1Y,$H747,TRUE,_xll.ohTrigger(RecalcTrigger,Trigger1Y)),NA())</f>
        <v>2.4105767646236176E-2</v>
      </c>
      <c r="N747" s="181">
        <f>IFERROR(_xll.qlIndexFixing(ONIndex1M,I747,TRUE,_xll.ohTrigger(RecalcTrigger,Trigger1M)),NA())</f>
        <v>2.0498883981552307E-2</v>
      </c>
      <c r="O747" s="44">
        <f>IFERROR(_xll.qlIndexFixing(ONIndex3M,I747,TRUE,_xll.ohTrigger(RecalcTrigger,Trigger3M)),NA())</f>
        <v>2.0940519915393363E-2</v>
      </c>
      <c r="P747" s="44">
        <f>IFERROR(_xll.qlIndexFixing(ONIndex6M,I747,TRUE,_xll.ohTrigger(RecalcTrigger,Trigger6M)),NA())</f>
        <v>2.2357433767290491E-2</v>
      </c>
      <c r="Q747" s="182">
        <f>IFERROR(_xll.qlIndexFixing(ONIndex1Y,I747,TRUE,_xll.ohTrigger(RecalcTrigger,Trigger1Y)),NA())</f>
        <v>2.3570009508180334E-2</v>
      </c>
    </row>
    <row r="748" spans="2:17" x14ac:dyDescent="0.2">
      <c r="B748" s="39" t="s">
        <v>42</v>
      </c>
      <c r="D748" s="42">
        <f>_xll.qlCalendarAdvance(Calendar,$D747,B748,"f",FALSE)</f>
        <v>44622</v>
      </c>
      <c r="E748" s="176">
        <f>_xll.qlInterestRateIndexValueDate(IndexON,D748)</f>
        <v>44622</v>
      </c>
      <c r="F748" s="192">
        <f>IFERROR(_xll.qlIndexFixing(IndexON,D748,TRUE,_xll.ohTrigger(RecalcTrigger,TriggerON)),NA())</f>
        <v>1.8989878096228319E-2</v>
      </c>
      <c r="H748" s="42">
        <f>_xll.qlCalendarAdvance(Calendar,$H747,B748,"f",FALSE)</f>
        <v>44622</v>
      </c>
      <c r="I748" s="176">
        <f>_xll.qlInterestRateIndexValueDate(Index1M,$H748)</f>
        <v>44622</v>
      </c>
      <c r="J748" s="181">
        <f>IFERROR(_xll.qlIndexFixing(Index1M,$H748,TRUE,_xll.ohTrigger(RecalcTrigger,Trigger1M)),NA())</f>
        <v>2.0563682568712199E-2</v>
      </c>
      <c r="K748" s="44">
        <f>IFERROR(_xll.qlIndexFixing(Index3M,H748,TRUE,_xll.ohTrigger(RecalcTrigger,Trigger3M)),NA())</f>
        <v>2.1094396948280889E-2</v>
      </c>
      <c r="L748" s="44">
        <f>IFERROR(_xll.qlIndexFixing(Index6M,$H748,TRUE,_xll.ohTrigger(RecalcTrigger,Trigger6M)),NA())</f>
        <v>2.2678936600013914E-2</v>
      </c>
      <c r="M748" s="182">
        <f>IFERROR(_xll.qlIndexFixing(Index1Y,$H748,TRUE,_xll.ohTrigger(RecalcTrigger,Trigger1Y)),NA())</f>
        <v>2.4113759982494987E-2</v>
      </c>
      <c r="N748" s="181">
        <f>IFERROR(_xll.qlIndexFixing(ONIndex1M,I748,TRUE,_xll.ohTrigger(RecalcTrigger,Trigger1M)),NA())</f>
        <v>2.0513328043637591E-2</v>
      </c>
      <c r="O748" s="44">
        <f>IFERROR(_xll.qlIndexFixing(ONIndex3M,I748,TRUE,_xll.ohTrigger(RecalcTrigger,Trigger3M)),NA())</f>
        <v>2.0954494849105831E-2</v>
      </c>
      <c r="P748" s="44">
        <f>IFERROR(_xll.qlIndexFixing(ONIndex6M,I748,TRUE,_xll.ohTrigger(RecalcTrigger,Trigger6M)),NA())</f>
        <v>2.2372637335712486E-2</v>
      </c>
      <c r="Q748" s="182">
        <f>IFERROR(_xll.qlIndexFixing(ONIndex1Y,I748,TRUE,_xll.ohTrigger(RecalcTrigger,Trigger1Y)),NA())</f>
        <v>2.3584571721559922E-2</v>
      </c>
    </row>
    <row r="749" spans="2:17" x14ac:dyDescent="0.2">
      <c r="B749" s="39" t="s">
        <v>42</v>
      </c>
      <c r="D749" s="42">
        <f>_xll.qlCalendarAdvance(Calendar,$D748,B749,"f",FALSE)</f>
        <v>44629</v>
      </c>
      <c r="E749" s="176">
        <f>_xll.qlInterestRateIndexValueDate(IndexON,D749)</f>
        <v>44629</v>
      </c>
      <c r="F749" s="192">
        <f>IFERROR(_xll.qlIndexFixing(IndexON,D749,TRUE,_xll.ohTrigger(RecalcTrigger,TriggerON)),NA())</f>
        <v>1.9004549026304662E-2</v>
      </c>
      <c r="H749" s="42">
        <f>_xll.qlCalendarAdvance(Calendar,$H748,B749,"f",FALSE)</f>
        <v>44629</v>
      </c>
      <c r="I749" s="176">
        <f>_xll.qlInterestRateIndexValueDate(Index1M,$H749)</f>
        <v>44629</v>
      </c>
      <c r="J749" s="181">
        <f>IFERROR(_xll.qlIndexFixing(Index1M,$H749,TRUE,_xll.ohTrigger(RecalcTrigger,Trigger1M)),NA())</f>
        <v>2.0577326703215194E-2</v>
      </c>
      <c r="K749" s="44">
        <f>IFERROR(_xll.qlIndexFixing(Index3M,H749,TRUE,_xll.ohTrigger(RecalcTrigger,Trigger3M)),NA())</f>
        <v>2.1106962530454288E-2</v>
      </c>
      <c r="L749" s="44">
        <f>IFERROR(_xll.qlIndexFixing(Index6M,$H749,TRUE,_xll.ohTrigger(RecalcTrigger,Trigger6M)),NA())</f>
        <v>2.2691909197517721E-2</v>
      </c>
      <c r="M749" s="182">
        <f>IFERROR(_xll.qlIndexFixing(Index1Y,$H749,TRUE,_xll.ohTrigger(RecalcTrigger,Trigger1Y)),NA())</f>
        <v>2.4121566811973638E-2</v>
      </c>
      <c r="N749" s="181">
        <f>IFERROR(_xll.qlIndexFixing(ONIndex1M,I749,TRUE,_xll.ohTrigger(RecalcTrigger,Trigger1M)),NA())</f>
        <v>2.0527521174361629E-2</v>
      </c>
      <c r="O749" s="44">
        <f>IFERROR(_xll.qlIndexFixing(ONIndex3M,I749,TRUE,_xll.ohTrigger(RecalcTrigger,Trigger3M)),NA())</f>
        <v>2.0968273101811263E-2</v>
      </c>
      <c r="P749" s="44">
        <f>IFERROR(_xll.qlIndexFixing(ONIndex6M,I749,TRUE,_xll.ohTrigger(RecalcTrigger,Trigger6M)),NA())</f>
        <v>2.2387671990798941E-2</v>
      </c>
      <c r="Q749" s="182">
        <f>IFERROR(_xll.qlIndexFixing(ONIndex1Y,I749,TRUE,_xll.ohTrigger(RecalcTrigger,Trigger1Y)),NA())</f>
        <v>2.3598820656457464E-2</v>
      </c>
    </row>
    <row r="750" spans="2:17" x14ac:dyDescent="0.2">
      <c r="B750" s="39" t="s">
        <v>42</v>
      </c>
      <c r="D750" s="42">
        <f>_xll.qlCalendarAdvance(Calendar,$D749,B750,"f",FALSE)</f>
        <v>44636</v>
      </c>
      <c r="E750" s="176">
        <f>_xll.qlInterestRateIndexValueDate(IndexON,D750)</f>
        <v>44636</v>
      </c>
      <c r="F750" s="192">
        <f>IFERROR(_xll.qlIndexFixing(IndexON,D750,TRUE,_xll.ohTrigger(RecalcTrigger,TriggerON)),NA())</f>
        <v>1.9019016264627542E-2</v>
      </c>
      <c r="H750" s="42">
        <f>_xll.qlCalendarAdvance(Calendar,$H749,B750,"f",FALSE)</f>
        <v>44636</v>
      </c>
      <c r="I750" s="176">
        <f>_xll.qlInterestRateIndexValueDate(Index1M,$H750)</f>
        <v>44636</v>
      </c>
      <c r="J750" s="181">
        <f>IFERROR(_xll.qlIndexFixing(Index1M,$H750,TRUE,_xll.ohTrigger(RecalcTrigger,Trigger1M)),NA())</f>
        <v>2.0592232649707956E-2</v>
      </c>
      <c r="K750" s="44">
        <f>IFERROR(_xll.qlIndexFixing(Index3M,H750,TRUE,_xll.ohTrigger(RecalcTrigger,Trigger3M)),NA())</f>
        <v>2.1119330435106411E-2</v>
      </c>
      <c r="L750" s="44">
        <f>IFERROR(_xll.qlIndexFixing(Index6M,$H750,TRUE,_xll.ohTrigger(RecalcTrigger,Trigger6M)),NA())</f>
        <v>2.2704711042013378E-2</v>
      </c>
      <c r="M750" s="182">
        <f>IFERROR(_xll.qlIndexFixing(Index1Y,$H750,TRUE,_xll.ohTrigger(RecalcTrigger,Trigger1Y)),NA())</f>
        <v>2.4129194278017296E-2</v>
      </c>
      <c r="N750" s="181">
        <f>IFERROR(_xll.qlIndexFixing(ONIndex1M,I750,TRUE,_xll.ohTrigger(RecalcTrigger,Trigger1M)),NA())</f>
        <v>2.0541463373643376E-2</v>
      </c>
      <c r="O750" s="44">
        <f>IFERROR(_xll.qlIndexFixing(ONIndex3M,I750,TRUE,_xll.ohTrigger(RecalcTrigger,Trigger3M)),NA())</f>
        <v>2.0981854673590705E-2</v>
      </c>
      <c r="P750" s="44">
        <f>IFERROR(_xll.qlIndexFixing(ONIndex6M,I750,TRUE,_xll.ohTrigger(RecalcTrigger,Trigger6M)),NA())</f>
        <v>2.2402537732387762E-2</v>
      </c>
      <c r="Q750" s="182">
        <f>IFERROR(_xll.qlIndexFixing(ONIndex1Y,I750,TRUE,_xll.ohTrigger(RecalcTrigger,Trigger1Y)),NA())</f>
        <v>2.3612756312872962E-2</v>
      </c>
    </row>
    <row r="751" spans="2:17" x14ac:dyDescent="0.2">
      <c r="B751" s="39" t="s">
        <v>42</v>
      </c>
      <c r="D751" s="42">
        <f>_xll.qlCalendarAdvance(Calendar,$D750,B751,"f",FALSE)</f>
        <v>44643</v>
      </c>
      <c r="E751" s="176">
        <f>_xll.qlInterestRateIndexValueDate(IndexON,D751)</f>
        <v>44643</v>
      </c>
      <c r="F751" s="192">
        <f>IFERROR(_xll.qlIndexFixing(IndexON,D751,TRUE,_xll.ohTrigger(RecalcTrigger,TriggerON)),NA())</f>
        <v>1.9033279811278003E-2</v>
      </c>
      <c r="H751" s="42">
        <f>_xll.qlCalendarAdvance(Calendar,$H750,B751,"f",FALSE)</f>
        <v>44643</v>
      </c>
      <c r="I751" s="176">
        <f>_xll.qlInterestRateIndexValueDate(Index1M,$H751)</f>
        <v>44643</v>
      </c>
      <c r="J751" s="181">
        <f>IFERROR(_xll.qlIndexFixing(Index1M,$H751,TRUE,_xll.ohTrigger(RecalcTrigger,Trigger1M)),NA())</f>
        <v>2.0603860866764419E-2</v>
      </c>
      <c r="K751" s="44">
        <f>IFERROR(_xll.qlIndexFixing(Index3M,H751,TRUE,_xll.ohTrigger(RecalcTrigger,Trigger3M)),NA())</f>
        <v>2.1131500660399628E-2</v>
      </c>
      <c r="L751" s="44">
        <f>IFERROR(_xll.qlIndexFixing(Index6M,$H751,TRUE,_xll.ohTrigger(RecalcTrigger,Trigger6M)),NA())</f>
        <v>2.2717342130231286E-2</v>
      </c>
      <c r="M751" s="182">
        <f>IFERROR(_xll.qlIndexFixing(Index1Y,$H751,TRUE,_xll.ohTrigger(RecalcTrigger,Trigger1Y)),NA())</f>
        <v>2.4136648524250903E-2</v>
      </c>
      <c r="N751" s="181">
        <f>IFERROR(_xll.qlIndexFixing(ONIndex1M,I751,TRUE,_xll.ohTrigger(RecalcTrigger,Trigger1M)),NA())</f>
        <v>2.0555154641401785E-2</v>
      </c>
      <c r="O751" s="44">
        <f>IFERROR(_xll.qlIndexFixing(ONIndex3M,I751,TRUE,_xll.ohTrigger(RecalcTrigger,Trigger3M)),NA())</f>
        <v>2.0995239564363111E-2</v>
      </c>
      <c r="P751" s="44">
        <f>IFERROR(_xll.qlIndexFixing(ONIndex6M,I751,TRUE,_xll.ohTrigger(RecalcTrigger,Trigger6M)),NA())</f>
        <v>2.2417234560559995E-2</v>
      </c>
      <c r="Q751" s="182">
        <f>IFERROR(_xll.qlIndexFixing(ONIndex1Y,I751,TRUE,_xll.ohTrigger(RecalcTrigger,Trigger1Y)),NA())</f>
        <v>2.3626378690725369E-2</v>
      </c>
    </row>
    <row r="752" spans="2:17" x14ac:dyDescent="0.2">
      <c r="B752" s="39" t="s">
        <v>42</v>
      </c>
      <c r="D752" s="42">
        <f>_xll.qlCalendarAdvance(Calendar,$D751,B752,"f",FALSE)</f>
        <v>44650</v>
      </c>
      <c r="E752" s="176">
        <f>_xll.qlInterestRateIndexValueDate(IndexON,D752)</f>
        <v>44650</v>
      </c>
      <c r="F752" s="192">
        <f>IFERROR(_xll.qlIndexFixing(IndexON,D752,TRUE,_xll.ohTrigger(RecalcTrigger,TriggerON)),NA())</f>
        <v>1.9047339666256047E-2</v>
      </c>
      <c r="H752" s="42">
        <f>_xll.qlCalendarAdvance(Calendar,$H751,B752,"f",FALSE)</f>
        <v>44650</v>
      </c>
      <c r="I752" s="176">
        <f>_xll.qlInterestRateIndexValueDate(Index1M,$H752)</f>
        <v>44650</v>
      </c>
      <c r="J752" s="181">
        <f>IFERROR(_xll.qlIndexFixing(Index1M,$H752,TRUE,_xll.ohTrigger(RecalcTrigger,Trigger1M)),NA())</f>
        <v>2.0612305165270017E-2</v>
      </c>
      <c r="K752" s="44">
        <f>IFERROR(_xll.qlIndexFixing(Index3M,H752,TRUE,_xll.ohTrigger(RecalcTrigger,Trigger3M)),NA())</f>
        <v>2.1143473204521847E-2</v>
      </c>
      <c r="L752" s="44">
        <f>IFERROR(_xll.qlIndexFixing(Index6M,$H752,TRUE,_xll.ohTrigger(RecalcTrigger,Trigger6M)),NA())</f>
        <v>2.2729802462415016E-2</v>
      </c>
      <c r="M752" s="182">
        <f>IFERROR(_xll.qlIndexFixing(Index1Y,$H752,TRUE,_xll.ohTrigger(RecalcTrigger,Trigger1Y)),NA())</f>
        <v>2.4143935694568519E-2</v>
      </c>
      <c r="N752" s="181">
        <f>IFERROR(_xll.qlIndexFixing(ONIndex1M,I752,TRUE,_xll.ohTrigger(RecalcTrigger,Trigger1M)),NA())</f>
        <v>2.0568594977717902E-2</v>
      </c>
      <c r="O752" s="44">
        <f>IFERROR(_xll.qlIndexFixing(ONIndex3M,I752,TRUE,_xll.ohTrigger(RecalcTrigger,Trigger3M)),NA())</f>
        <v>2.1008427774209526E-2</v>
      </c>
      <c r="P752" s="44">
        <f>IFERROR(_xll.qlIndexFixing(ONIndex6M,I752,TRUE,_xll.ohTrigger(RecalcTrigger,Trigger6M)),NA())</f>
        <v>2.2431762475315642E-2</v>
      </c>
      <c r="Q752" s="182">
        <f>IFERROR(_xll.qlIndexFixing(ONIndex1Y,I752,TRUE,_xll.ohTrigger(RecalcTrigger,Trigger1Y)),NA())</f>
        <v>2.3639687790014685E-2</v>
      </c>
    </row>
    <row r="753" spans="2:17" x14ac:dyDescent="0.2">
      <c r="B753" s="39" t="s">
        <v>42</v>
      </c>
      <c r="D753" s="42">
        <f>_xll.qlCalendarAdvance(Calendar,$D752,B753,"f",FALSE)</f>
        <v>44657</v>
      </c>
      <c r="E753" s="176">
        <f>_xll.qlInterestRateIndexValueDate(IndexON,D753)</f>
        <v>44657</v>
      </c>
      <c r="F753" s="192">
        <f>IFERROR(_xll.qlIndexFixing(IndexON,D753,TRUE,_xll.ohTrigger(RecalcTrigger,TriggerON)),NA())</f>
        <v>1.9061195829480626E-2</v>
      </c>
      <c r="H753" s="42">
        <f>_xll.qlCalendarAdvance(Calendar,$H752,B753,"f",FALSE)</f>
        <v>44657</v>
      </c>
      <c r="I753" s="176">
        <f>_xll.qlInterestRateIndexValueDate(Index1M,$H753)</f>
        <v>44657</v>
      </c>
      <c r="J753" s="181">
        <f>IFERROR(_xll.qlIndexFixing(Index1M,$H753,TRUE,_xll.ohTrigger(RecalcTrigger,Trigger1M)),NA())</f>
        <v>2.0624995537968115E-2</v>
      </c>
      <c r="K753" s="44">
        <f>IFERROR(_xll.qlIndexFixing(Index3M,H753,TRUE,_xll.ohTrigger(RecalcTrigger,Trigger3M)),NA())</f>
        <v>2.1153832397874418E-2</v>
      </c>
      <c r="L753" s="44">
        <f>IFERROR(_xll.qlIndexFixing(Index6M,$H753,TRUE,_xll.ohTrigger(RecalcTrigger,Trigger6M)),NA())</f>
        <v>2.2740568633471788E-2</v>
      </c>
      <c r="M753" s="182">
        <f>IFERROR(_xll.qlIndexFixing(Index1Y,$H753,TRUE,_xll.ohTrigger(RecalcTrigger,Trigger1Y)),NA())</f>
        <v>2.4151061933122886E-2</v>
      </c>
      <c r="N753" s="181">
        <f>IFERROR(_xll.qlIndexFixing(ONIndex1M,I753,TRUE,_xll.ohTrigger(RecalcTrigger,Trigger1M)),NA())</f>
        <v>2.0581784382510682E-2</v>
      </c>
      <c r="O753" s="44">
        <f>IFERROR(_xll.qlIndexFixing(ONIndex3M,I753,TRUE,_xll.ohTrigger(RecalcTrigger,Trigger3M)),NA())</f>
        <v>2.1021419302886812E-2</v>
      </c>
      <c r="P753" s="44">
        <f>IFERROR(_xll.qlIndexFixing(ONIndex6M,I753,TRUE,_xll.ohTrigger(RecalcTrigger,Trigger6M)),NA())</f>
        <v>2.2446121476492609E-2</v>
      </c>
      <c r="Q753" s="182">
        <f>IFERROR(_xll.qlIndexFixing(ONIndex1Y,I753,TRUE,_xll.ohTrigger(RecalcTrigger,Trigger1Y)),NA())</f>
        <v>2.365268361074091E-2</v>
      </c>
    </row>
    <row r="754" spans="2:17" x14ac:dyDescent="0.2">
      <c r="B754" s="39" t="s">
        <v>42</v>
      </c>
      <c r="D754" s="42">
        <f>_xll.qlCalendarAdvance(Calendar,$D753,B754,"f",FALSE)</f>
        <v>44664</v>
      </c>
      <c r="E754" s="176">
        <f>_xll.qlInterestRateIndexValueDate(IndexON,D754)</f>
        <v>44664</v>
      </c>
      <c r="F754" s="192">
        <f>IFERROR(_xll.qlIndexFixing(IndexON,D754,TRUE,_xll.ohTrigger(RecalcTrigger,TriggerON)),NA())</f>
        <v>1.9074848300951741E-2</v>
      </c>
      <c r="H754" s="42">
        <f>_xll.qlCalendarAdvance(Calendar,$H753,B754,"f",FALSE)</f>
        <v>44664</v>
      </c>
      <c r="I754" s="176">
        <f>_xll.qlInterestRateIndexValueDate(Index1M,$H754)</f>
        <v>44664</v>
      </c>
      <c r="J754" s="181">
        <f>IFERROR(_xll.qlIndexFixing(Index1M,$H754,TRUE,_xll.ohTrigger(RecalcTrigger,Trigger1M)),NA())</f>
        <v>2.0637434580403274E-2</v>
      </c>
      <c r="K754" s="44">
        <f>IFERROR(_xll.qlIndexFixing(Index3M,H754,TRUE,_xll.ohTrigger(RecalcTrigger,Trigger3M)),NA())</f>
        <v>2.1165423024648557E-2</v>
      </c>
      <c r="L754" s="44">
        <f>IFERROR(_xll.qlIndexFixing(Index6M,$H754,TRUE,_xll.ohTrigger(RecalcTrigger,Trigger6M)),NA())</f>
        <v>2.2752707253131006E-2</v>
      </c>
      <c r="M754" s="182">
        <f>IFERROR(_xll.qlIndexFixing(Index1Y,$H754,TRUE,_xll.ohTrigger(RecalcTrigger,Trigger1Y)),NA())</f>
        <v>2.4158033384315658E-2</v>
      </c>
      <c r="N754" s="181">
        <f>IFERROR(_xll.qlIndexFixing(ONIndex1M,I754,TRUE,_xll.ohTrigger(RecalcTrigger,Trigger1M)),NA())</f>
        <v>2.0594722855780123E-2</v>
      </c>
      <c r="O754" s="44">
        <f>IFERROR(_xll.qlIndexFixing(ONIndex3M,I754,TRUE,_xll.ohTrigger(RecalcTrigger,Trigger3M)),NA())</f>
        <v>2.1034214150557062E-2</v>
      </c>
      <c r="P754" s="44">
        <f>IFERROR(_xll.qlIndexFixing(ONIndex6M,I754,TRUE,_xll.ohTrigger(RecalcTrigger,Trigger6M)),NA())</f>
        <v>2.2460311564252988E-2</v>
      </c>
      <c r="Q754" s="182">
        <f>IFERROR(_xll.qlIndexFixing(ONIndex1Y,I754,TRUE,_xll.ohTrigger(RecalcTrigger,Trigger1Y)),NA())</f>
        <v>2.3665366152741951E-2</v>
      </c>
    </row>
    <row r="755" spans="2:17" x14ac:dyDescent="0.2">
      <c r="B755" s="39" t="s">
        <v>42</v>
      </c>
      <c r="D755" s="42">
        <f>_xll.qlCalendarAdvance(Calendar,$D754,B755,"f",FALSE)</f>
        <v>44671</v>
      </c>
      <c r="E755" s="176">
        <f>_xll.qlInterestRateIndexValueDate(IndexON,D755)</f>
        <v>44671</v>
      </c>
      <c r="F755" s="192">
        <f>IFERROR(_xll.qlIndexFixing(IndexON,D755,TRUE,_xll.ohTrigger(RecalcTrigger,TriggerON)),NA())</f>
        <v>1.9088297080669392E-2</v>
      </c>
      <c r="H755" s="42">
        <f>_xll.qlCalendarAdvance(Calendar,$H754,B755,"f",FALSE)</f>
        <v>44671</v>
      </c>
      <c r="I755" s="176">
        <f>_xll.qlInterestRateIndexValueDate(Index1M,$H755)</f>
        <v>44671</v>
      </c>
      <c r="J755" s="181">
        <f>IFERROR(_xll.qlIndexFixing(Index1M,$H755,TRUE,_xll.ohTrigger(RecalcTrigger,Trigger1M)),NA())</f>
        <v>2.0649622291800156E-2</v>
      </c>
      <c r="K755" s="44">
        <f>IFERROR(_xll.qlIndexFixing(Index3M,H755,TRUE,_xll.ohTrigger(RecalcTrigger,Trigger3M)),NA())</f>
        <v>2.1176815976192431E-2</v>
      </c>
      <c r="L755" s="44">
        <f>IFERROR(_xll.qlIndexFixing(Index6M,$H755,TRUE,_xll.ohTrigger(RecalcTrigger,Trigger6M)),NA())</f>
        <v>2.2764689468449888E-2</v>
      </c>
      <c r="M755" s="182">
        <f>IFERROR(_xll.qlIndexFixing(Index1Y,$H755,TRUE,_xll.ohTrigger(RecalcTrigger,Trigger1Y)),NA())</f>
        <v>2.4164856192787854E-2</v>
      </c>
      <c r="N755" s="181">
        <f>IFERROR(_xll.qlIndexFixing(ONIndex1M,I755,TRUE,_xll.ohTrigger(RecalcTrigger,Trigger1M)),NA())</f>
        <v>2.0607410397445181E-2</v>
      </c>
      <c r="O755" s="44">
        <f>IFERROR(_xll.qlIndexFixing(ONIndex3M,I755,TRUE,_xll.ohTrigger(RecalcTrigger,Trigger3M)),NA())</f>
        <v>2.1046812317220276E-2</v>
      </c>
      <c r="P755" s="44">
        <f>IFERROR(_xll.qlIndexFixing(ONIndex6M,I755,TRUE,_xll.ohTrigger(RecalcTrigger,Trigger6M)),NA())</f>
        <v>2.2474332738515734E-2</v>
      </c>
      <c r="Q755" s="182">
        <f>IFERROR(_xll.qlIndexFixing(ONIndex1Y,I755,TRUE,_xll.ohTrigger(RecalcTrigger,Trigger1Y)),NA())</f>
        <v>2.3677735416179901E-2</v>
      </c>
    </row>
    <row r="756" spans="2:17" x14ac:dyDescent="0.2">
      <c r="B756" s="39" t="s">
        <v>42</v>
      </c>
      <c r="D756" s="42">
        <f>_xll.qlCalendarAdvance(Calendar,$D755,B756,"f",FALSE)</f>
        <v>44678</v>
      </c>
      <c r="E756" s="176">
        <f>_xll.qlInterestRateIndexValueDate(IndexON,D756)</f>
        <v>44678</v>
      </c>
      <c r="F756" s="192">
        <f>IFERROR(_xll.qlIndexFixing(IndexON,D756,TRUE,_xll.ohTrigger(RecalcTrigger,TriggerON)),NA())</f>
        <v>1.9101542168471486E-2</v>
      </c>
      <c r="H756" s="42">
        <f>_xll.qlCalendarAdvance(Calendar,$H755,B756,"f",FALSE)</f>
        <v>44678</v>
      </c>
      <c r="I756" s="176">
        <f>_xll.qlInterestRateIndexValueDate(Index1M,$H756)</f>
        <v>44678</v>
      </c>
      <c r="J756" s="181">
        <f>IFERROR(_xll.qlIndexFixing(Index1M,$H756,TRUE,_xll.ohTrigger(RecalcTrigger,Trigger1M)),NA())</f>
        <v>2.0661558671407732E-2</v>
      </c>
      <c r="K756" s="44">
        <f>IFERROR(_xll.qlIndexFixing(Index3M,H756,TRUE,_xll.ohTrigger(RecalcTrigger,Trigger3M)),NA())</f>
        <v>2.1188011250831678E-2</v>
      </c>
      <c r="L756" s="44">
        <f>IFERROR(_xll.qlIndexFixing(Index6M,$H756,TRUE,_xll.ohTrigger(RecalcTrigger,Trigger6M)),NA())</f>
        <v>2.2776522453720058E-2</v>
      </c>
      <c r="M756" s="182">
        <f>IFERROR(_xll.qlIndexFixing(Index1Y,$H756,TRUE,_xll.ohTrigger(RecalcTrigger,Trigger1Y)),NA())</f>
        <v>2.4171536503411417E-2</v>
      </c>
      <c r="N756" s="181">
        <f>IFERROR(_xll.qlIndexFixing(ONIndex1M,I756,TRUE,_xll.ohTrigger(RecalcTrigger,Trigger1M)),NA())</f>
        <v>2.06198470075869E-2</v>
      </c>
      <c r="O756" s="44">
        <f>IFERROR(_xll.qlIndexFixing(ONIndex3M,I756,TRUE,_xll.ohTrigger(RecalcTrigger,Trigger3M)),NA())</f>
        <v>2.105921380271436E-2</v>
      </c>
      <c r="P756" s="44">
        <f>IFERROR(_xll.qlIndexFixing(ONIndex6M,I756,TRUE,_xll.ohTrigger(RecalcTrigger,Trigger6M)),NA())</f>
        <v>2.2488184999199801E-2</v>
      </c>
      <c r="Q756" s="182">
        <f>IFERROR(_xll.qlIndexFixing(ONIndex1Y,I756,TRUE,_xll.ohTrigger(RecalcTrigger,Trigger1Y)),NA())</f>
        <v>2.3689791400892668E-2</v>
      </c>
    </row>
    <row r="757" spans="2:17" x14ac:dyDescent="0.2">
      <c r="B757" s="39" t="s">
        <v>42</v>
      </c>
      <c r="D757" s="42">
        <f>_xll.qlCalendarAdvance(Calendar,$D756,B757,"f",FALSE)</f>
        <v>44685</v>
      </c>
      <c r="E757" s="176">
        <f>_xll.qlInterestRateIndexValueDate(IndexON,D757)</f>
        <v>44685</v>
      </c>
      <c r="F757" s="192">
        <f>IFERROR(_xll.qlIndexFixing(IndexON,D757,TRUE,_xll.ohTrigger(RecalcTrigger,TriggerON)),NA())</f>
        <v>1.9114583564520116E-2</v>
      </c>
      <c r="H757" s="42">
        <f>_xll.qlCalendarAdvance(Calendar,$H756,B757,"f",FALSE)</f>
        <v>44685</v>
      </c>
      <c r="I757" s="176">
        <f>_xll.qlInterestRateIndexValueDate(Index1M,$H757)</f>
        <v>44685</v>
      </c>
      <c r="J757" s="181">
        <f>IFERROR(_xll.qlIndexFixing(Index1M,$H757,TRUE,_xll.ohTrigger(RecalcTrigger,Trigger1M)),NA())</f>
        <v>2.06774304502668E-2</v>
      </c>
      <c r="K757" s="44">
        <f>IFERROR(_xll.qlIndexFixing(Index3M,H757,TRUE,_xll.ohTrigger(RecalcTrigger,Trigger3M)),NA())</f>
        <v>2.1200370646304034E-2</v>
      </c>
      <c r="L757" s="44">
        <f>IFERROR(_xll.qlIndexFixing(Index6M,$H757,TRUE,_xll.ohTrigger(RecalcTrigger,Trigger6M)),NA())</f>
        <v>2.2789704435224278E-2</v>
      </c>
      <c r="M757" s="182">
        <f>IFERROR(_xll.qlIndexFixing(Index1Y,$H757,TRUE,_xll.ohTrigger(RecalcTrigger,Trigger1Y)),NA())</f>
        <v>2.4178080461278784E-2</v>
      </c>
      <c r="N757" s="181">
        <f>IFERROR(_xll.qlIndexFixing(ONIndex1M,I757,TRUE,_xll.ohTrigger(RecalcTrigger,Trigger1M)),NA())</f>
        <v>2.0632032686043189E-2</v>
      </c>
      <c r="O757" s="44">
        <f>IFERROR(_xll.qlIndexFixing(ONIndex3M,I757,TRUE,_xll.ohTrigger(RecalcTrigger,Trigger3M)),NA())</f>
        <v>2.1071418607120362E-2</v>
      </c>
      <c r="P757" s="44">
        <f>IFERROR(_xll.qlIndexFixing(ONIndex6M,I757,TRUE,_xll.ohTrigger(RecalcTrigger,Trigger6M)),NA())</f>
        <v>2.2501868346386233E-2</v>
      </c>
      <c r="Q757" s="182">
        <f>IFERROR(_xll.qlIndexFixing(ONIndex1Y,I757,TRUE,_xll.ohTrigger(RecalcTrigger,Trigger1Y)),NA())</f>
        <v>2.3701534106880251E-2</v>
      </c>
    </row>
    <row r="758" spans="2:17" x14ac:dyDescent="0.2">
      <c r="B758" s="39" t="s">
        <v>42</v>
      </c>
      <c r="D758" s="42">
        <f>_xll.qlCalendarAdvance(Calendar,$D757,B758,"f",FALSE)</f>
        <v>44692</v>
      </c>
      <c r="E758" s="176">
        <f>_xll.qlInterestRateIndexValueDate(IndexON,D758)</f>
        <v>44692</v>
      </c>
      <c r="F758" s="192">
        <f>IFERROR(_xll.qlIndexFixing(IndexON,D758,TRUE,_xll.ohTrigger(RecalcTrigger,TriggerON)),NA())</f>
        <v>1.9127421268734235E-2</v>
      </c>
      <c r="H758" s="42">
        <f>_xll.qlCalendarAdvance(Calendar,$H757,B758,"f",FALSE)</f>
        <v>44692</v>
      </c>
      <c r="I758" s="176">
        <f>_xll.qlInterestRateIndexValueDate(Index1M,$H758)</f>
        <v>44692</v>
      </c>
      <c r="J758" s="181">
        <f>IFERROR(_xll.qlIndexFixing(Index1M,$H758,TRUE,_xll.ohTrigger(RecalcTrigger,Trigger1M)),NA())</f>
        <v>2.0688812239753319E-2</v>
      </c>
      <c r="K758" s="44">
        <f>IFERROR(_xll.qlIndexFixing(Index3M,H758,TRUE,_xll.ohTrigger(RecalcTrigger,Trigger3M)),NA())</f>
        <v>2.1211157067049246E-2</v>
      </c>
      <c r="L758" s="44">
        <f>IFERROR(_xll.qlIndexFixing(Index6M,$H758,TRUE,_xll.ohTrigger(RecalcTrigger,Trigger6M)),NA())</f>
        <v>2.2801254093067803E-2</v>
      </c>
      <c r="M758" s="182">
        <f>IFERROR(_xll.qlIndexFixing(Index1Y,$H758,TRUE,_xll.ohTrigger(RecalcTrigger,Trigger1Y)),NA())</f>
        <v>2.4184494211697105E-2</v>
      </c>
      <c r="N758" s="181">
        <f>IFERROR(_xll.qlIndexFixing(ONIndex1M,I758,TRUE,_xll.ohTrigger(RecalcTrigger,Trigger1M)),NA())</f>
        <v>2.0643967432814048E-2</v>
      </c>
      <c r="O758" s="44">
        <f>IFERROR(_xll.qlIndexFixing(ONIndex3M,I758,TRUE,_xll.ohTrigger(RecalcTrigger,Trigger3M)),NA())</f>
        <v>2.1083426730438282E-2</v>
      </c>
      <c r="P758" s="44">
        <f>IFERROR(_xll.qlIndexFixing(ONIndex6M,I758,TRUE,_xll.ohTrigger(RecalcTrigger,Trigger6M)),NA())</f>
        <v>2.2515382779993987E-2</v>
      </c>
      <c r="Q758" s="182">
        <f>IFERROR(_xll.qlIndexFixing(ONIndex1Y,I758,TRUE,_xll.ohTrigger(RecalcTrigger,Trigger1Y)),NA())</f>
        <v>2.3712963534061604E-2</v>
      </c>
    </row>
    <row r="759" spans="2:17" x14ac:dyDescent="0.2">
      <c r="B759" s="39" t="s">
        <v>42</v>
      </c>
      <c r="D759" s="42">
        <f>_xll.qlCalendarAdvance(Calendar,$D758,B759,"f",FALSE)</f>
        <v>44699</v>
      </c>
      <c r="E759" s="176">
        <f>_xll.qlInterestRateIndexValueDate(IndexON,D759)</f>
        <v>44699</v>
      </c>
      <c r="F759" s="192">
        <f>IFERROR(_xll.qlIndexFixing(IndexON,D759,TRUE,_xll.ohTrigger(RecalcTrigger,TriggerON)),NA())</f>
        <v>1.9140055281032797E-2</v>
      </c>
      <c r="H759" s="42">
        <f>_xll.qlCalendarAdvance(Calendar,$H758,B759,"f",FALSE)</f>
        <v>44699</v>
      </c>
      <c r="I759" s="176">
        <f>_xll.qlInterestRateIndexValueDate(Index1M,$H759)</f>
        <v>44699</v>
      </c>
      <c r="J759" s="181">
        <f>IFERROR(_xll.qlIndexFixing(Index1M,$H759,TRUE,_xll.ohTrigger(RecalcTrigger,Trigger1M)),NA())</f>
        <v>2.0699942653472365E-2</v>
      </c>
      <c r="K759" s="44">
        <f>IFERROR(_xll.qlIndexFixing(Index3M,H759,TRUE,_xll.ohTrigger(RecalcTrigger,Trigger3M)),NA())</f>
        <v>2.1221745794778372E-2</v>
      </c>
      <c r="L759" s="44">
        <f>IFERROR(_xll.qlIndexFixing(Index6M,$H759,TRUE,_xll.ohTrigger(RecalcTrigger,Trigger6M)),NA())</f>
        <v>2.281267682297785E-2</v>
      </c>
      <c r="M759" s="182">
        <f>IFERROR(_xll.qlIndexFixing(Index1Y,$H759,TRUE,_xll.ohTrigger(RecalcTrigger,Trigger1Y)),NA())</f>
        <v>2.4190783900177593E-2</v>
      </c>
      <c r="N759" s="181">
        <f>IFERROR(_xll.qlIndexFixing(ONIndex1M,I759,TRUE,_xll.ohTrigger(RecalcTrigger,Trigger1M)),NA())</f>
        <v>2.0655651247980522E-2</v>
      </c>
      <c r="O759" s="44">
        <f>IFERROR(_xll.qlIndexFixing(ONIndex3M,I759,TRUE,_xll.ohTrigger(RecalcTrigger,Trigger3M)),NA())</f>
        <v>2.1095238172506026E-2</v>
      </c>
      <c r="P759" s="44">
        <f>IFERROR(_xll.qlIndexFixing(ONIndex6M,I759,TRUE,_xll.ohTrigger(RecalcTrigger,Trigger6M)),NA())</f>
        <v>2.252872830002306E-2</v>
      </c>
      <c r="Q759" s="182">
        <f>IFERROR(_xll.qlIndexFixing(ONIndex1Y,I759,TRUE,_xll.ohTrigger(RecalcTrigger,Trigger1Y)),NA())</f>
        <v>2.3724079682436727E-2</v>
      </c>
    </row>
    <row r="760" spans="2:17" x14ac:dyDescent="0.2">
      <c r="B760" s="39" t="s">
        <v>42</v>
      </c>
      <c r="D760" s="42">
        <f>_xll.qlCalendarAdvance(Calendar,$D759,B760,"f",FALSE)</f>
        <v>44706</v>
      </c>
      <c r="E760" s="176">
        <f>_xll.qlInterestRateIndexValueDate(IndexON,D760)</f>
        <v>44706</v>
      </c>
      <c r="F760" s="192">
        <f>IFERROR(_xll.qlIndexFixing(IndexON,D760,TRUE,_xll.ohTrigger(RecalcTrigger,TriggerON)),NA())</f>
        <v>1.9152485601496849E-2</v>
      </c>
      <c r="H760" s="42">
        <f>_xll.qlCalendarAdvance(Calendar,$H759,B760,"f",FALSE)</f>
        <v>44706</v>
      </c>
      <c r="I760" s="176">
        <f>_xll.qlInterestRateIndexValueDate(Index1M,$H760)</f>
        <v>44706</v>
      </c>
      <c r="J760" s="181">
        <f>IFERROR(_xll.qlIndexFixing(Index1M,$H760,TRUE,_xll.ohTrigger(RecalcTrigger,Trigger1M)),NA())</f>
        <v>2.0710821690660138E-2</v>
      </c>
      <c r="K760" s="44">
        <f>IFERROR(_xll.qlIndexFixing(Index3M,H760,TRUE,_xll.ohTrigger(RecalcTrigger,Trigger3M)),NA())</f>
        <v>2.1232136827918056E-2</v>
      </c>
      <c r="L760" s="44">
        <f>IFERROR(_xll.qlIndexFixing(Index6M,$H760,TRUE,_xll.ohTrigger(RecalcTrigger,Trigger6M)),NA())</f>
        <v>2.2823979761468376E-2</v>
      </c>
      <c r="M760" s="182">
        <f>IFERROR(_xll.qlIndexFixing(Index1Y,$H760,TRUE,_xll.ohTrigger(RecalcTrigger,Trigger1Y)),NA())</f>
        <v>2.4196955672429743E-2</v>
      </c>
      <c r="N760" s="181">
        <f>IFERROR(_xll.qlIndexFixing(ONIndex1M,I760,TRUE,_xll.ohTrigger(RecalcTrigger,Trigger1M)),NA())</f>
        <v>2.066708413138052E-2</v>
      </c>
      <c r="O760" s="44">
        <f>IFERROR(_xll.qlIndexFixing(ONIndex3M,I760,TRUE,_xll.ohTrigger(RecalcTrigger,Trigger3M)),NA())</f>
        <v>2.1106852933485687E-2</v>
      </c>
      <c r="P760" s="44">
        <f>IFERROR(_xll.qlIndexFixing(ONIndex6M,I760,TRUE,_xll.ohTrigger(RecalcTrigger,Trigger6M)),NA())</f>
        <v>2.2541904906392407E-2</v>
      </c>
      <c r="Q760" s="182">
        <f>IFERROR(_xll.qlIndexFixing(ONIndex1Y,I760,TRUE,_xll.ohTrigger(RecalcTrigger,Trigger1Y)),NA())</f>
        <v>2.3734882552005621E-2</v>
      </c>
    </row>
    <row r="761" spans="2:17" x14ac:dyDescent="0.2">
      <c r="B761" s="39" t="s">
        <v>42</v>
      </c>
      <c r="D761" s="42">
        <f>_xll.qlCalendarAdvance(Calendar,$D760,B761,"f",FALSE)</f>
        <v>44713</v>
      </c>
      <c r="E761" s="176">
        <f>_xll.qlInterestRateIndexValueDate(IndexON,D761)</f>
        <v>44713</v>
      </c>
      <c r="F761" s="192">
        <f>IFERROR(_xll.qlIndexFixing(IndexON,D761,TRUE,_xll.ohTrigger(RecalcTrigger,TriggerON)),NA())</f>
        <v>1.9164712230045344E-2</v>
      </c>
      <c r="H761" s="42">
        <f>_xll.qlCalendarAdvance(Calendar,$H760,B761,"f",FALSE)</f>
        <v>44713</v>
      </c>
      <c r="I761" s="176">
        <f>_xll.qlInterestRateIndexValueDate(Index1M,$H761)</f>
        <v>44713</v>
      </c>
      <c r="J761" s="181">
        <f>IFERROR(_xll.qlIndexFixing(Index1M,$H761,TRUE,_xll.ohTrigger(RecalcTrigger,Trigger1M)),NA())</f>
        <v>2.0717470567300666E-2</v>
      </c>
      <c r="K761" s="44">
        <f>IFERROR(_xll.qlIndexFixing(Index3M,H761,TRUE,_xll.ohTrigger(RecalcTrigger,Trigger3M)),NA())</f>
        <v>2.124233016492225E-2</v>
      </c>
      <c r="L761" s="44">
        <f>IFERROR(_xll.qlIndexFixing(Index6M,$H761,TRUE,_xll.ohTrigger(RecalcTrigger,Trigger6M)),NA())</f>
        <v>2.2833700043424061E-2</v>
      </c>
      <c r="M761" s="182">
        <f>IFERROR(_xll.qlIndexFixing(Index1Y,$H761,TRUE,_xll.ohTrigger(RecalcTrigger,Trigger1Y)),NA())</f>
        <v>2.4203015674352901E-2</v>
      </c>
      <c r="N761" s="181">
        <f>IFERROR(_xll.qlIndexFixing(ONIndex1M,I761,TRUE,_xll.ohTrigger(RecalcTrigger,Trigger1M)),NA())</f>
        <v>2.0678266083176133E-2</v>
      </c>
      <c r="O761" s="44">
        <f>IFERROR(_xll.qlIndexFixing(ONIndex3M,I761,TRUE,_xll.ohTrigger(RecalcTrigger,Trigger3M)),NA())</f>
        <v>2.1118271013215173E-2</v>
      </c>
      <c r="P761" s="44">
        <f>IFERROR(_xll.qlIndexFixing(ONIndex6M,I761,TRUE,_xll.ohTrigger(RecalcTrigger,Trigger6M)),NA())</f>
        <v>2.2554912599183075E-2</v>
      </c>
      <c r="Q761" s="182">
        <f>IFERROR(_xll.qlIndexFixing(ONIndex1Y,I761,TRUE,_xll.ohTrigger(RecalcTrigger,Trigger1Y)),NA())</f>
        <v>2.3745372142687238E-2</v>
      </c>
    </row>
    <row r="762" spans="2:17" x14ac:dyDescent="0.2">
      <c r="B762" s="39" t="s">
        <v>42</v>
      </c>
      <c r="D762" s="42">
        <f>_xll.qlCalendarAdvance(Calendar,$D761,B762,"f",FALSE)</f>
        <v>44720</v>
      </c>
      <c r="E762" s="176">
        <f>_xll.qlInterestRateIndexValueDate(IndexON,D762)</f>
        <v>44720</v>
      </c>
      <c r="F762" s="192">
        <f>IFERROR(_xll.qlIndexFixing(IndexON,D762,TRUE,_xll.ohTrigger(RecalcTrigger,TriggerON)),NA())</f>
        <v>1.9176735166597236E-2</v>
      </c>
      <c r="H762" s="42">
        <f>_xll.qlCalendarAdvance(Calendar,$H761,B762,"f",FALSE)</f>
        <v>44720</v>
      </c>
      <c r="I762" s="176">
        <f>_xll.qlInterestRateIndexValueDate(Index1M,$H762)</f>
        <v>44720</v>
      </c>
      <c r="J762" s="181">
        <f>IFERROR(_xll.qlIndexFixing(Index1M,$H762,TRUE,_xll.ohTrigger(RecalcTrigger,Trigger1M)),NA())</f>
        <v>2.0727898941205858E-2</v>
      </c>
      <c r="K762" s="44">
        <f>IFERROR(_xll.qlIndexFixing(Index3M,H762,TRUE,_xll.ohTrigger(RecalcTrigger,Trigger3M)),NA())</f>
        <v>2.1252325804275739E-2</v>
      </c>
      <c r="L762" s="44">
        <f>IFERROR(_xll.qlIndexFixing(Index6M,$H762,TRUE,_xll.ohTrigger(RecalcTrigger,Trigger6M)),NA())</f>
        <v>2.2844788319511113E-2</v>
      </c>
      <c r="M762" s="182">
        <f>IFERROR(_xll.qlIndexFixing(Index1Y,$H762,TRUE,_xll.ohTrigger(RecalcTrigger,Trigger1Y)),NA())</f>
        <v>2.4208970052030931E-2</v>
      </c>
      <c r="N762" s="181">
        <f>IFERROR(_xll.qlIndexFixing(ONIndex1M,I762,TRUE,_xll.ohTrigger(RecalcTrigger,Trigger1M)),NA())</f>
        <v>2.0689197103124224E-2</v>
      </c>
      <c r="O762" s="44">
        <f>IFERROR(_xll.qlIndexFixing(ONIndex3M,I762,TRUE,_xll.ohTrigger(RecalcTrigger,Trigger3M)),NA())</f>
        <v>2.1129492411694484E-2</v>
      </c>
      <c r="P762" s="44">
        <f>IFERROR(_xll.qlIndexFixing(ONIndex6M,I762,TRUE,_xll.ohTrigger(RecalcTrigger,Trigger6M)),NA())</f>
        <v>2.2567751378395062E-2</v>
      </c>
      <c r="Q762" s="182">
        <f>IFERROR(_xll.qlIndexFixing(ONIndex1Y,I762,TRUE,_xll.ohTrigger(RecalcTrigger,Trigger1Y)),NA())</f>
        <v>2.3755548454643671E-2</v>
      </c>
    </row>
    <row r="763" spans="2:17" x14ac:dyDescent="0.2">
      <c r="B763" s="39" t="s">
        <v>42</v>
      </c>
      <c r="D763" s="42">
        <f>_xll.qlCalendarAdvance(Calendar,$D762,B763,"f",FALSE)</f>
        <v>44727</v>
      </c>
      <c r="E763" s="176">
        <f>_xll.qlInterestRateIndexValueDate(IndexON,D763)</f>
        <v>44727</v>
      </c>
      <c r="F763" s="192">
        <f>IFERROR(_xll.qlIndexFixing(IndexON,D763,TRUE,_xll.ohTrigger(RecalcTrigger,TriggerON)),NA())</f>
        <v>1.9188554411233572E-2</v>
      </c>
      <c r="H763" s="42">
        <f>_xll.qlCalendarAdvance(Calendar,$H762,B763,"f",FALSE)</f>
        <v>44727</v>
      </c>
      <c r="I763" s="176">
        <f>_xll.qlInterestRateIndexValueDate(Index1M,$H763)</f>
        <v>44727</v>
      </c>
      <c r="J763" s="181">
        <f>IFERROR(_xll.qlIndexFixing(Index1M,$H763,TRUE,_xll.ohTrigger(RecalcTrigger,Trigger1M)),NA())</f>
        <v>2.0738075978477877E-2</v>
      </c>
      <c r="K763" s="44">
        <f>IFERROR(_xll.qlIndexFixing(Index3M,H763,TRUE,_xll.ohTrigger(RecalcTrigger,Trigger3M)),NA())</f>
        <v>2.1262123744491507E-2</v>
      </c>
      <c r="L763" s="44">
        <f>IFERROR(_xll.qlIndexFixing(Index6M,$H763,TRUE,_xll.ohTrigger(RecalcTrigger,Trigger6M)),NA())</f>
        <v>2.2855777590988134E-2</v>
      </c>
      <c r="M763" s="182">
        <f>IFERROR(_xll.qlIndexFixing(Index1Y,$H763,TRUE,_xll.ohTrigger(RecalcTrigger,Trigger1Y)),NA())</f>
        <v>2.4214824951723113E-2</v>
      </c>
      <c r="N763" s="181">
        <f>IFERROR(_xll.qlIndexFixing(ONIndex1M,I763,TRUE,_xll.ohTrigger(RecalcTrigger,Trigger1M)),NA())</f>
        <v>2.0699877191305838E-2</v>
      </c>
      <c r="O763" s="44">
        <f>IFERROR(_xll.qlIndexFixing(ONIndex3M,I763,TRUE,_xll.ohTrigger(RecalcTrigger,Trigger3M)),NA())</f>
        <v>2.1140517129004666E-2</v>
      </c>
      <c r="P763" s="44">
        <f>IFERROR(_xll.qlIndexFixing(ONIndex6M,I763,TRUE,_xll.ohTrigger(RecalcTrigger,Trigger6M)),NA())</f>
        <v>2.2580421243866278E-2</v>
      </c>
      <c r="Q763" s="182">
        <f>IFERROR(_xll.qlIndexFixing(ONIndex1Y,I763,TRUE,_xll.ohTrigger(RecalcTrigger,Trigger1Y)),NA())</f>
        <v>2.3765411487550736E-2</v>
      </c>
    </row>
    <row r="764" spans="2:17" x14ac:dyDescent="0.2">
      <c r="B764" s="39" t="s">
        <v>42</v>
      </c>
      <c r="D764" s="42">
        <f>_xll.qlCalendarAdvance(Calendar,$D763,B764,"f",FALSE)</f>
        <v>44734</v>
      </c>
      <c r="E764" s="176">
        <f>_xll.qlInterestRateIndexValueDate(IndexON,D764)</f>
        <v>44734</v>
      </c>
      <c r="F764" s="192">
        <f>IFERROR(_xll.qlIndexFixing(IndexON,D764,TRUE,_xll.ohTrigger(RecalcTrigger,TriggerON)),NA())</f>
        <v>1.9200169963873304E-2</v>
      </c>
      <c r="H764" s="42">
        <f>_xll.qlCalendarAdvance(Calendar,$H763,B764,"f",FALSE)</f>
        <v>44734</v>
      </c>
      <c r="I764" s="176">
        <f>_xll.qlInterestRateIndexValueDate(Index1M,$H764)</f>
        <v>44734</v>
      </c>
      <c r="J764" s="181">
        <f>IFERROR(_xll.qlIndexFixing(Index1M,$H764,TRUE,_xll.ohTrigger(RecalcTrigger,Trigger1M)),NA())</f>
        <v>2.0748001678489968E-2</v>
      </c>
      <c r="K764" s="44">
        <f>IFERROR(_xll.qlIndexFixing(Index3M,H764,TRUE,_xll.ohTrigger(RecalcTrigger,Trigger3M)),NA())</f>
        <v>2.127172398411336E-2</v>
      </c>
      <c r="L764" s="44">
        <f>IFERROR(_xll.qlIndexFixing(Index6M,$H764,TRUE,_xll.ohTrigger(RecalcTrigger,Trigger6M)),NA())</f>
        <v>2.2866675033635254E-2</v>
      </c>
      <c r="M764" s="182">
        <f>IFERROR(_xll.qlIndexFixing(Index1Y,$H764,TRUE,_xll.ohTrigger(RecalcTrigger,Trigger1Y)),NA())</f>
        <v>2.4220586519860809E-2</v>
      </c>
      <c r="N764" s="181">
        <f>IFERROR(_xll.qlIndexFixing(ONIndex1M,I764,TRUE,_xll.ohTrigger(RecalcTrigger,Trigger1M)),NA())</f>
        <v>2.0710306347720975E-2</v>
      </c>
      <c r="O764" s="44">
        <f>IFERROR(_xll.qlIndexFixing(ONIndex3M,I764,TRUE,_xll.ohTrigger(RecalcTrigger,Trigger3M)),NA())</f>
        <v>2.1151345165064672E-2</v>
      </c>
      <c r="P764" s="44">
        <f>IFERROR(_xll.qlIndexFixing(ONIndex6M,I764,TRUE,_xll.ohTrigger(RecalcTrigger,Trigger6M)),NA())</f>
        <v>2.2592922195677767E-2</v>
      </c>
      <c r="Q764" s="182">
        <f>IFERROR(_xll.qlIndexFixing(ONIndex1Y,I764,TRUE,_xll.ohTrigger(RecalcTrigger,Trigger1Y)),NA())</f>
        <v>2.3774961241570525E-2</v>
      </c>
    </row>
    <row r="765" spans="2:17" x14ac:dyDescent="0.2">
      <c r="B765" s="39" t="s">
        <v>42</v>
      </c>
      <c r="D765" s="42">
        <f>_xll.qlCalendarAdvance(Calendar,$D764,B765,"f",FALSE)</f>
        <v>44741</v>
      </c>
      <c r="E765" s="176">
        <f>_xll.qlInterestRateIndexValueDate(IndexON,D765)</f>
        <v>44741</v>
      </c>
      <c r="F765" s="192">
        <f>IFERROR(_xll.qlIndexFixing(IndexON,D765,TRUE,_xll.ohTrigger(RecalcTrigger,TriggerON)),NA())</f>
        <v>1.9211581824597479E-2</v>
      </c>
      <c r="H765" s="42">
        <f>_xll.qlCalendarAdvance(Calendar,$H764,B765,"f",FALSE)</f>
        <v>44741</v>
      </c>
      <c r="I765" s="176">
        <f>_xll.qlInterestRateIndexValueDate(Index1M,$H765)</f>
        <v>44741</v>
      </c>
      <c r="J765" s="181">
        <f>IFERROR(_xll.qlIndexFixing(Index1M,$H765,TRUE,_xll.ohTrigger(RecalcTrigger,Trigger1M)),NA())</f>
        <v>2.0757676040623473E-2</v>
      </c>
      <c r="K765" s="44">
        <f>IFERROR(_xll.qlIndexFixing(Index3M,H765,TRUE,_xll.ohTrigger(RecalcTrigger,Trigger3M)),NA())</f>
        <v>2.1281126521713298E-2</v>
      </c>
      <c r="L765" s="44">
        <f>IFERROR(_xll.qlIndexFixing(Index6M,$H765,TRUE,_xll.ohTrigger(RecalcTrigger,Trigger6M)),NA())</f>
        <v>2.2877487823403552E-2</v>
      </c>
      <c r="M765" s="182">
        <f>IFERROR(_xll.qlIndexFixing(Index1Y,$H765,TRUE,_xll.ohTrigger(RecalcTrigger,Trigger1Y)),NA())</f>
        <v>2.422626090303992E-2</v>
      </c>
      <c r="N765" s="181">
        <f>IFERROR(_xll.qlIndexFixing(ONIndex1M,I765,TRUE,_xll.ohTrigger(RecalcTrigger,Trigger1M)),NA())</f>
        <v>2.0720484572369635E-2</v>
      </c>
      <c r="O765" s="44">
        <f>IFERROR(_xll.qlIndexFixing(ONIndex3M,I765,TRUE,_xll.ohTrigger(RecalcTrigger,Trigger3M)),NA())</f>
        <v>2.1161976519874504E-2</v>
      </c>
      <c r="P765" s="44">
        <f>IFERROR(_xll.qlIndexFixing(ONIndex6M,I765,TRUE,_xll.ohTrigger(RecalcTrigger,Trigger6M)),NA())</f>
        <v>2.2605254233748484E-2</v>
      </c>
      <c r="Q765" s="182">
        <f>IFERROR(_xll.qlIndexFixing(ONIndex1Y,I765,TRUE,_xll.ohTrigger(RecalcTrigger,Trigger1Y)),NA())</f>
        <v>2.3784197716703037E-2</v>
      </c>
    </row>
    <row r="766" spans="2:17" x14ac:dyDescent="0.2">
      <c r="B766" s="39" t="s">
        <v>42</v>
      </c>
      <c r="D766" s="42">
        <f>_xll.qlCalendarAdvance(Calendar,$D765,B766,"f",FALSE)</f>
        <v>44748</v>
      </c>
      <c r="E766" s="176">
        <f>_xll.qlInterestRateIndexValueDate(IndexON,D766)</f>
        <v>44748</v>
      </c>
      <c r="F766" s="192">
        <f>IFERROR(_xll.qlIndexFixing(IndexON,D766,TRUE,_xll.ohTrigger(RecalcTrigger,TriggerON)),NA())</f>
        <v>1.9222789993244005E-2</v>
      </c>
      <c r="H766" s="42">
        <f>_xll.qlCalendarAdvance(Calendar,$H765,B766,"f",FALSE)</f>
        <v>44748</v>
      </c>
      <c r="I766" s="176">
        <f>_xll.qlInterestRateIndexValueDate(Index1M,$H766)</f>
        <v>44748</v>
      </c>
      <c r="J766" s="181">
        <f>IFERROR(_xll.qlIndexFixing(Index1M,$H766,TRUE,_xll.ohTrigger(RecalcTrigger,Trigger1M)),NA())</f>
        <v>2.0770816966470353E-2</v>
      </c>
      <c r="K766" s="44">
        <f>IFERROR(_xll.qlIndexFixing(Index3M,H766,TRUE,_xll.ohTrigger(RecalcTrigger,Trigger3M)),NA())</f>
        <v>2.1290335587980293E-2</v>
      </c>
      <c r="L766" s="44">
        <f>IFERROR(_xll.qlIndexFixing(Index6M,$H766,TRUE,_xll.ohTrigger(RecalcTrigger,Trigger6M)),NA())</f>
        <v>2.2889681439961295E-2</v>
      </c>
      <c r="M766" s="182">
        <f>IFERROR(_xll.qlIndexFixing(Index1Y,$H766,TRUE,_xll.ohTrigger(RecalcTrigger,Trigger1Y)),NA())</f>
        <v>2.4231854248015994E-2</v>
      </c>
      <c r="N766" s="181">
        <f>IFERROR(_xll.qlIndexFixing(ONIndex1M,I766,TRUE,_xll.ohTrigger(RecalcTrigger,Trigger1M)),NA())</f>
        <v>2.0730411865170773E-2</v>
      </c>
      <c r="O766" s="44">
        <f>IFERROR(_xll.qlIndexFixing(ONIndex3M,I766,TRUE,_xll.ohTrigger(RecalcTrigger,Trigger3M)),NA())</f>
        <v>2.117241119343416E-2</v>
      </c>
      <c r="P766" s="44">
        <f>IFERROR(_xll.qlIndexFixing(ONIndex6M,I766,TRUE,_xll.ohTrigger(RecalcTrigger,Trigger6M)),NA())</f>
        <v>2.2617417358078429E-2</v>
      </c>
      <c r="Q766" s="182">
        <f>IFERROR(_xll.qlIndexFixing(ONIndex1Y,I766,TRUE,_xll.ohTrigger(RecalcTrigger,Trigger1Y)),NA())</f>
        <v>2.3793120912786181E-2</v>
      </c>
    </row>
    <row r="767" spans="2:17" x14ac:dyDescent="0.2">
      <c r="B767" s="39" t="s">
        <v>42</v>
      </c>
      <c r="D767" s="42">
        <f>_xll.qlCalendarAdvance(Calendar,$D766,B767,"f",FALSE)</f>
        <v>44755</v>
      </c>
      <c r="E767" s="176">
        <f>_xll.qlInterestRateIndexValueDate(IndexON,D767)</f>
        <v>44755</v>
      </c>
      <c r="F767" s="192">
        <f>IFERROR(_xll.qlIndexFixing(IndexON,D767,TRUE,_xll.ohTrigger(RecalcTrigger,TriggerON)),NA())</f>
        <v>1.9233794469812882E-2</v>
      </c>
      <c r="H767" s="42">
        <f>_xll.qlCalendarAdvance(Calendar,$H766,B767,"f",FALSE)</f>
        <v>44755</v>
      </c>
      <c r="I767" s="176">
        <f>_xll.qlInterestRateIndexValueDate(Index1M,$H767)</f>
        <v>44755</v>
      </c>
      <c r="J767" s="181">
        <f>IFERROR(_xll.qlIndexFixing(Index1M,$H767,TRUE,_xll.ohTrigger(RecalcTrigger,Trigger1M)),NA())</f>
        <v>2.0779936348195843E-2</v>
      </c>
      <c r="K767" s="44">
        <f>IFERROR(_xll.qlIndexFixing(Index3M,H767,TRUE,_xll.ohTrigger(RecalcTrigger,Trigger3M)),NA())</f>
        <v>2.1299372342063302E-2</v>
      </c>
      <c r="L767" s="44">
        <f>IFERROR(_xll.qlIndexFixing(Index6M,$H767,TRUE,_xll.ohTrigger(RecalcTrigger,Trigger6M)),NA())</f>
        <v>2.2900345675802677E-2</v>
      </c>
      <c r="M767" s="182">
        <f>IFERROR(_xll.qlIndexFixing(Index1Y,$H767,TRUE,_xll.ohTrigger(RecalcTrigger,Trigger1Y)),NA())</f>
        <v>2.4237372701698678E-2</v>
      </c>
      <c r="N767" s="181">
        <f>IFERROR(_xll.qlIndexFixing(ONIndex1M,I767,TRUE,_xll.ohTrigger(RecalcTrigger,Trigger1M)),NA())</f>
        <v>2.0740088226043341E-2</v>
      </c>
      <c r="O767" s="44">
        <f>IFERROR(_xll.qlIndexFixing(ONIndex3M,I767,TRUE,_xll.ohTrigger(RecalcTrigger,Trigger3M)),NA())</f>
        <v>2.1182649185581548E-2</v>
      </c>
      <c r="P767" s="44">
        <f>IFERROR(_xll.qlIndexFixing(ONIndex6M,I767,TRUE,_xll.ohTrigger(RecalcTrigger,Trigger6M)),NA())</f>
        <v>2.2629411568829694E-2</v>
      </c>
      <c r="Q767" s="182">
        <f>IFERROR(_xll.qlIndexFixing(ONIndex1Y,I767,TRUE,_xll.ohTrigger(RecalcTrigger,Trigger1Y)),NA())</f>
        <v>2.3801730829901002E-2</v>
      </c>
    </row>
    <row r="768" spans="2:17" x14ac:dyDescent="0.2">
      <c r="B768" s="39" t="s">
        <v>42</v>
      </c>
      <c r="D768" s="42">
        <f>_xll.qlCalendarAdvance(Calendar,$D767,B768,"f",FALSE)</f>
        <v>44762</v>
      </c>
      <c r="E768" s="176">
        <f>_xll.qlInterestRateIndexValueDate(IndexON,D768)</f>
        <v>44762</v>
      </c>
      <c r="F768" s="192">
        <f>IFERROR(_xll.qlIndexFixing(IndexON,D768,TRUE,_xll.ohTrigger(RecalcTrigger,TriggerON)),NA())</f>
        <v>1.9244595254385155E-2</v>
      </c>
      <c r="H768" s="42">
        <f>_xll.qlCalendarAdvance(Calendar,$H767,B768,"f",FALSE)</f>
        <v>44762</v>
      </c>
      <c r="I768" s="176">
        <f>_xll.qlInterestRateIndexValueDate(Index1M,$H768)</f>
        <v>44762</v>
      </c>
      <c r="J768" s="181">
        <f>IFERROR(_xll.qlIndexFixing(Index1M,$H768,TRUE,_xll.ohTrigger(RecalcTrigger,Trigger1M)),NA())</f>
        <v>2.0788804347955044E-2</v>
      </c>
      <c r="K768" s="44">
        <f>IFERROR(_xll.qlIndexFixing(Index3M,H768,TRUE,_xll.ohTrigger(RecalcTrigger,Trigger3M)),NA())</f>
        <v>2.1308262175434384E-2</v>
      </c>
      <c r="L768" s="44">
        <f>IFERROR(_xll.qlIndexFixing(Index6M,$H768,TRUE,_xll.ohTrigger(RecalcTrigger,Trigger6M)),NA())</f>
        <v>2.2910947218614648E-2</v>
      </c>
      <c r="M768" s="182">
        <f>IFERROR(_xll.qlIndexFixing(Index1Y,$H768,TRUE,_xll.ohTrigger(RecalcTrigger,Trigger1Y)),NA())</f>
        <v>2.424282241114839E-2</v>
      </c>
      <c r="N768" s="181">
        <f>IFERROR(_xll.qlIndexFixing(ONIndex1M,I768,TRUE,_xll.ohTrigger(RecalcTrigger,Trigger1M)),NA())</f>
        <v>2.0749513655149432E-2</v>
      </c>
      <c r="O768" s="44">
        <f>IFERROR(_xll.qlIndexFixing(ONIndex3M,I768,TRUE,_xll.ohTrigger(RecalcTrigger,Trigger3M)),NA())</f>
        <v>2.1192690496559807E-2</v>
      </c>
      <c r="P768" s="44">
        <f>IFERROR(_xll.qlIndexFixing(ONIndex6M,I768,TRUE,_xll.ohTrigger(RecalcTrigger,Trigger6M)),NA())</f>
        <v>2.2641236865678094E-2</v>
      </c>
      <c r="Q768" s="182">
        <f>IFERROR(_xll.qlIndexFixing(ONIndex1Y,I768,TRUE,_xll.ohTrigger(RecalcTrigger,Trigger1Y)),NA())</f>
        <v>2.3810027467966455E-2</v>
      </c>
    </row>
    <row r="769" spans="2:17" x14ac:dyDescent="0.2">
      <c r="B769" s="39" t="s">
        <v>42</v>
      </c>
      <c r="D769" s="42">
        <f>_xll.qlCalendarAdvance(Calendar,$D768,B769,"f",FALSE)</f>
        <v>44769</v>
      </c>
      <c r="E769" s="176">
        <f>_xll.qlInterestRateIndexValueDate(IndexON,D769)</f>
        <v>44769</v>
      </c>
      <c r="F769" s="192">
        <f>IFERROR(_xll.qlIndexFixing(IndexON,D769,TRUE,_xll.ohTrigger(RecalcTrigger,TriggerON)),NA())</f>
        <v>1.9255192346960825E-2</v>
      </c>
      <c r="H769" s="42">
        <f>_xll.qlCalendarAdvance(Calendar,$H768,B769,"f",FALSE)</f>
        <v>44769</v>
      </c>
      <c r="I769" s="176">
        <f>_xll.qlInterestRateIndexValueDate(Index1M,$H769)</f>
        <v>44769</v>
      </c>
      <c r="J769" s="181">
        <f>IFERROR(_xll.qlIndexFixing(Index1M,$H769,TRUE,_xll.ohTrigger(RecalcTrigger,Trigger1M)),NA())</f>
        <v>2.0798604680641156E-2</v>
      </c>
      <c r="K769" s="44">
        <f>IFERROR(_xll.qlIndexFixing(Index3M,H769,TRUE,_xll.ohTrigger(RecalcTrigger,Trigger3M)),NA())</f>
        <v>2.1317030479807864E-2</v>
      </c>
      <c r="L769" s="44">
        <f>IFERROR(_xll.qlIndexFixing(Index6M,$H769,TRUE,_xll.ohTrigger(RecalcTrigger,Trigger6M)),NA())</f>
        <v>2.2921493206432549E-2</v>
      </c>
      <c r="M769" s="182">
        <f>IFERROR(_xll.qlIndexFixing(Index1Y,$H769,TRUE,_xll.ohTrigger(RecalcTrigger,Trigger1Y)),NA())</f>
        <v>2.4248209523570319E-2</v>
      </c>
      <c r="N769" s="181">
        <f>IFERROR(_xll.qlIndexFixing(ONIndex1M,I769,TRUE,_xll.ohTrigger(RecalcTrigger,Trigger1M)),NA())</f>
        <v>2.0758688152245908E-2</v>
      </c>
      <c r="O769" s="44">
        <f>IFERROR(_xll.qlIndexFixing(ONIndex3M,I769,TRUE,_xll.ohTrigger(RecalcTrigger,Trigger3M)),NA())</f>
        <v>2.1202535126044753E-2</v>
      </c>
      <c r="P769" s="44">
        <f>IFERROR(_xll.qlIndexFixing(ONIndex6M,I769,TRUE,_xll.ohTrigger(RecalcTrigger,Trigger6M)),NA())</f>
        <v>2.2652893248866768E-2</v>
      </c>
      <c r="Q769" s="182">
        <f>IFERROR(_xll.qlIndexFixing(ONIndex1Y,I769,TRUE,_xll.ohTrigger(RecalcTrigger,Trigger1Y)),NA())</f>
        <v>2.3818010826982539E-2</v>
      </c>
    </row>
    <row r="770" spans="2:17" x14ac:dyDescent="0.2">
      <c r="B770" s="39" t="s">
        <v>42</v>
      </c>
      <c r="D770" s="42">
        <f>_xll.qlCalendarAdvance(Calendar,$D769,B770,"f",FALSE)</f>
        <v>44776</v>
      </c>
      <c r="E770" s="176">
        <f>_xll.qlInterestRateIndexValueDate(IndexON,D770)</f>
        <v>44776</v>
      </c>
      <c r="F770" s="192">
        <f>IFERROR(_xll.qlIndexFixing(IndexON,D770,TRUE,_xll.ohTrigger(RecalcTrigger,TriggerON)),NA())</f>
        <v>1.92655857473778E-2</v>
      </c>
      <c r="H770" s="42">
        <f>_xll.qlCalendarAdvance(Calendar,$H769,B770,"f",FALSE)</f>
        <v>44776</v>
      </c>
      <c r="I770" s="176">
        <f>_xll.qlInterestRateIndexValueDate(Index1M,$H770)</f>
        <v>44776</v>
      </c>
      <c r="J770" s="181">
        <f>IFERROR(_xll.qlIndexFixing(Index1M,$H770,TRUE,_xll.ohTrigger(RecalcTrigger,Trigger1M)),NA())</f>
        <v>2.0805786199157933E-2</v>
      </c>
      <c r="K770" s="44">
        <f>IFERROR(_xll.qlIndexFixing(Index3M,H770,TRUE,_xll.ohTrigger(RecalcTrigger,Trigger3M)),NA())</f>
        <v>2.1325702647137679E-2</v>
      </c>
      <c r="L770" s="44">
        <f>IFERROR(_xll.qlIndexFixing(Index6M,$H770,TRUE,_xll.ohTrigger(RecalcTrigger,Trigger6M)),NA())</f>
        <v>2.2931990777447207E-2</v>
      </c>
      <c r="M770" s="182">
        <f>IFERROR(_xll.qlIndexFixing(Index1Y,$H770,TRUE,_xll.ohTrigger(RecalcTrigger,Trigger1Y)),NA())</f>
        <v>2.4253540186311762E-2</v>
      </c>
      <c r="N770" s="181">
        <f>IFERROR(_xll.qlIndexFixing(ONIndex1M,I770,TRUE,_xll.ohTrigger(RecalcTrigger,Trigger1M)),NA())</f>
        <v>2.076761171749486E-2</v>
      </c>
      <c r="O770" s="44">
        <f>IFERROR(_xll.qlIndexFixing(ONIndex3M,I770,TRUE,_xll.ohTrigger(RecalcTrigger,Trigger3M)),NA())</f>
        <v>2.1212183074279523E-2</v>
      </c>
      <c r="P770" s="44">
        <f>IFERROR(_xll.qlIndexFixing(ONIndex6M,I770,TRUE,_xll.ohTrigger(RecalcTrigger,Trigger6M)),NA())</f>
        <v>2.2664380718233623E-2</v>
      </c>
      <c r="Q770" s="182">
        <f>IFERROR(_xll.qlIndexFixing(ONIndex1Y,I770,TRUE,_xll.ohTrigger(RecalcTrigger,Trigger1Y)),NA())</f>
        <v>2.3825680906949254E-2</v>
      </c>
    </row>
    <row r="771" spans="2:17" x14ac:dyDescent="0.2">
      <c r="B771" s="39" t="s">
        <v>42</v>
      </c>
      <c r="D771" s="42">
        <f>_xll.qlCalendarAdvance(Calendar,$D770,B771,"f",FALSE)</f>
        <v>44783</v>
      </c>
      <c r="E771" s="176">
        <f>_xll.qlInterestRateIndexValueDate(IndexON,D771)</f>
        <v>44783</v>
      </c>
      <c r="F771" s="192">
        <f>IFERROR(_xll.qlIndexFixing(IndexON,D771,TRUE,_xll.ohTrigger(RecalcTrigger,TriggerON)),NA())</f>
        <v>1.9275775455717126E-2</v>
      </c>
      <c r="H771" s="42">
        <f>_xll.qlCalendarAdvance(Calendar,$H770,B771,"f",FALSE)</f>
        <v>44783</v>
      </c>
      <c r="I771" s="176">
        <f>_xll.qlInterestRateIndexValueDate(Index1M,$H771)</f>
        <v>44783</v>
      </c>
      <c r="J771" s="181">
        <f>IFERROR(_xll.qlIndexFixing(Index1M,$H771,TRUE,_xll.ohTrigger(RecalcTrigger,Trigger1M)),NA())</f>
        <v>2.0813900049449781E-2</v>
      </c>
      <c r="K771" s="44">
        <f>IFERROR(_xll.qlIndexFixing(Index3M,H771,TRUE,_xll.ohTrigger(RecalcTrigger,Trigger3M)),NA())</f>
        <v>2.1334304069605053E-2</v>
      </c>
      <c r="L771" s="44">
        <f>IFERROR(_xll.qlIndexFixing(Index6M,$H771,TRUE,_xll.ohTrigger(RecalcTrigger,Trigger6M)),NA())</f>
        <v>2.2942447070000958E-2</v>
      </c>
      <c r="M771" s="182">
        <f>IFERROR(_xll.qlIndexFixing(Index1Y,$H771,TRUE,_xll.ohTrigger(RecalcTrigger,Trigger1Y)),NA())</f>
        <v>2.4258820546857685E-2</v>
      </c>
      <c r="N771" s="181">
        <f>IFERROR(_xll.qlIndexFixing(ONIndex1M,I771,TRUE,_xll.ohTrigger(RecalcTrigger,Trigger1M)),NA())</f>
        <v>2.0776284350815244E-2</v>
      </c>
      <c r="O771" s="44">
        <f>IFERROR(_xll.qlIndexFixing(ONIndex3M,I771,TRUE,_xll.ohTrigger(RecalcTrigger,Trigger3M)),NA())</f>
        <v>2.1221634341183071E-2</v>
      </c>
      <c r="P771" s="44">
        <f>IFERROR(_xll.qlIndexFixing(ONIndex6M,I771,TRUE,_xll.ohTrigger(RecalcTrigger,Trigger6M)),NA())</f>
        <v>2.267569927377866E-2</v>
      </c>
      <c r="Q771" s="182">
        <f>IFERROR(_xll.qlIndexFixing(ONIndex1Y,I771,TRUE,_xll.ohTrigger(RecalcTrigger,Trigger1Y)),NA())</f>
        <v>2.38330377078666E-2</v>
      </c>
    </row>
    <row r="772" spans="2:17" x14ac:dyDescent="0.2">
      <c r="B772" s="39" t="s">
        <v>42</v>
      </c>
      <c r="D772" s="42">
        <f>_xll.qlCalendarAdvance(Calendar,$D771,B772,"f",FALSE)</f>
        <v>44790</v>
      </c>
      <c r="E772" s="176">
        <f>_xll.qlInterestRateIndexValueDate(IndexON,D772)</f>
        <v>44790</v>
      </c>
      <c r="F772" s="192">
        <f>IFERROR(_xll.qlIndexFixing(IndexON,D772,TRUE,_xll.ohTrigger(RecalcTrigger,TriggerON)),NA())</f>
        <v>1.9285761471897755E-2</v>
      </c>
      <c r="H772" s="42">
        <f>_xll.qlCalendarAdvance(Calendar,$H771,B772,"f",FALSE)</f>
        <v>44790</v>
      </c>
      <c r="I772" s="176">
        <f>_xll.qlInterestRateIndexValueDate(Index1M,$H772)</f>
        <v>44790</v>
      </c>
      <c r="J772" s="181">
        <f>IFERROR(_xll.qlIndexFixing(Index1M,$H772,TRUE,_xll.ohTrigger(RecalcTrigger,Trigger1M)),NA())</f>
        <v>2.0821762515456928E-2</v>
      </c>
      <c r="K772" s="44">
        <f>IFERROR(_xll.qlIndexFixing(Index3M,H772,TRUE,_xll.ohTrigger(RecalcTrigger,Trigger3M)),NA())</f>
        <v>2.1342860139612316E-2</v>
      </c>
      <c r="L772" s="44">
        <f>IFERROR(_xll.qlIndexFixing(Index6M,$H772,TRUE,_xll.ohTrigger(RecalcTrigger,Trigger6M)),NA())</f>
        <v>2.295286922258943E-2</v>
      </c>
      <c r="M772" s="182">
        <f>IFERROR(_xll.qlIndexFixing(Index1Y,$H772,TRUE,_xll.ohTrigger(RecalcTrigger,Trigger1Y)),NA())</f>
        <v>2.4264056752828056E-2</v>
      </c>
      <c r="N772" s="181">
        <f>IFERROR(_xll.qlIndexFixing(ONIndex1M,I772,TRUE,_xll.ohTrigger(RecalcTrigger,Trigger1M)),NA())</f>
        <v>2.0784706052207058E-2</v>
      </c>
      <c r="O772" s="44">
        <f>IFERROR(_xll.qlIndexFixing(ONIndex3M,I772,TRUE,_xll.ohTrigger(RecalcTrigger,Trigger3M)),NA())</f>
        <v>2.1230888926593305E-2</v>
      </c>
      <c r="P772" s="44">
        <f>IFERROR(_xll.qlIndexFixing(ONIndex6M,I772,TRUE,_xll.ohTrigger(RecalcTrigger,Trigger6M)),NA())</f>
        <v>2.2686848915582924E-2</v>
      </c>
      <c r="Q772" s="182">
        <f>IFERROR(_xll.qlIndexFixing(ONIndex1Y,I772,TRUE,_xll.ohTrigger(RecalcTrigger,Trigger1Y)),NA())</f>
        <v>2.3840081229653531E-2</v>
      </c>
    </row>
    <row r="773" spans="2:17" x14ac:dyDescent="0.2">
      <c r="B773" s="39" t="s">
        <v>42</v>
      </c>
      <c r="D773" s="42">
        <f>_xll.qlCalendarAdvance(Calendar,$D772,B773,"f",FALSE)</f>
        <v>44797</v>
      </c>
      <c r="E773" s="176">
        <f>_xll.qlInterestRateIndexValueDate(IndexON,D773)</f>
        <v>44797</v>
      </c>
      <c r="F773" s="192">
        <f>IFERROR(_xll.qlIndexFixing(IndexON,D773,TRUE,_xll.ohTrigger(RecalcTrigger,TriggerON)),NA())</f>
        <v>1.9295543796000736E-2</v>
      </c>
      <c r="H773" s="42">
        <f>_xll.qlCalendarAdvance(Calendar,$H772,B773,"f",FALSE)</f>
        <v>44797</v>
      </c>
      <c r="I773" s="176">
        <f>_xll.qlInterestRateIndexValueDate(Index1M,$H773)</f>
        <v>44797</v>
      </c>
      <c r="J773" s="181">
        <f>IFERROR(_xll.qlIndexFixing(Index1M,$H773,TRUE,_xll.ohTrigger(RecalcTrigger,Trigger1M)),NA())</f>
        <v>2.0829373596646432E-2</v>
      </c>
      <c r="K773" s="44">
        <f>IFERROR(_xll.qlIndexFixing(Index3M,H773,TRUE,_xll.ohTrigger(RecalcTrigger,Trigger3M)),NA())</f>
        <v>2.1351396249789087E-2</v>
      </c>
      <c r="L773" s="44">
        <f>IFERROR(_xll.qlIndexFixing(Index6M,$H773,TRUE,_xll.ohTrigger(RecalcTrigger,Trigger6M)),NA())</f>
        <v>2.2963264373857581E-2</v>
      </c>
      <c r="M773" s="182">
        <f>IFERROR(_xll.qlIndexFixing(Index1Y,$H773,TRUE,_xll.ohTrigger(RecalcTrigger,Trigger1Y)),NA())</f>
        <v>2.4269254951974961E-2</v>
      </c>
      <c r="N773" s="181">
        <f>IFERROR(_xll.qlIndexFixing(ONIndex1M,I773,TRUE,_xll.ohTrigger(RecalcTrigger,Trigger1M)),NA())</f>
        <v>2.0792876821670303E-2</v>
      </c>
      <c r="O773" s="44">
        <f>IFERROR(_xll.qlIndexFixing(ONIndex3M,I773,TRUE,_xll.ohTrigger(RecalcTrigger,Trigger3M)),NA())</f>
        <v>2.1239946830753365E-2</v>
      </c>
      <c r="P773" s="44">
        <f>IFERROR(_xll.qlIndexFixing(ONIndex6M,I773,TRUE,_xll.ohTrigger(RecalcTrigger,Trigger6M)),NA())</f>
        <v>2.269782964356537E-2</v>
      </c>
      <c r="Q773" s="182">
        <f>IFERROR(_xll.qlIndexFixing(ONIndex1Y,I773,TRUE,_xll.ohTrigger(RecalcTrigger,Trigger1Y)),NA())</f>
        <v>2.3846811472310048E-2</v>
      </c>
    </row>
    <row r="774" spans="2:17" x14ac:dyDescent="0.2">
      <c r="B774" s="39" t="s">
        <v>42</v>
      </c>
      <c r="D774" s="42">
        <f>_xll.qlCalendarAdvance(Calendar,$D773,B774,"f",FALSE)</f>
        <v>44804</v>
      </c>
      <c r="E774" s="176">
        <f>_xll.qlInterestRateIndexValueDate(IndexON,D774)</f>
        <v>44804</v>
      </c>
      <c r="F774" s="192">
        <f>IFERROR(_xll.qlIndexFixing(IndexON,D774,TRUE,_xll.ohTrigger(RecalcTrigger,TriggerON)),NA())</f>
        <v>1.9305122427863974E-2</v>
      </c>
      <c r="H774" s="42">
        <f>_xll.qlCalendarAdvance(Calendar,$H773,B774,"f",FALSE)</f>
        <v>44804</v>
      </c>
      <c r="I774" s="176">
        <f>_xll.qlInterestRateIndexValueDate(Index1M,$H774)</f>
        <v>44804</v>
      </c>
      <c r="J774" s="181">
        <f>IFERROR(_xll.qlIndexFixing(Index1M,$H774,TRUE,_xll.ohTrigger(RecalcTrigger,Trigger1M)),NA())</f>
        <v>2.0833435051445415E-2</v>
      </c>
      <c r="K774" s="44">
        <f>IFERROR(_xll.qlIndexFixing(Index3M,H774,TRUE,_xll.ohTrigger(RecalcTrigger,Trigger3M)),NA())</f>
        <v>2.1358694496175456E-2</v>
      </c>
      <c r="L774" s="44">
        <f>IFERROR(_xll.qlIndexFixing(Index6M,$H774,TRUE,_xll.ohTrigger(RecalcTrigger,Trigger6M)),NA())</f>
        <v>2.2969254361076646E-2</v>
      </c>
      <c r="M774" s="182">
        <f>IFERROR(_xll.qlIndexFixing(Index1Y,$H774,TRUE,_xll.ohTrigger(RecalcTrigger,Trigger1Y)),NA())</f>
        <v>2.4274421292179937E-2</v>
      </c>
      <c r="N774" s="181">
        <f>IFERROR(_xll.qlIndexFixing(ONIndex1M,I774,TRUE,_xll.ohTrigger(RecalcTrigger,Trigger1M)),NA())</f>
        <v>2.0800796659123932E-2</v>
      </c>
      <c r="O774" s="44">
        <f>IFERROR(_xll.qlIndexFixing(ONIndex3M,I774,TRUE,_xll.ohTrigger(RecalcTrigger,Trigger3M)),NA())</f>
        <v>2.124880805342011E-2</v>
      </c>
      <c r="P774" s="44">
        <f>IFERROR(_xll.qlIndexFixing(ONIndex6M,I774,TRUE,_xll.ohTrigger(RecalcTrigger,Trigger6M)),NA())</f>
        <v>2.2708641457644951E-2</v>
      </c>
      <c r="Q774" s="182">
        <f>IFERROR(_xll.qlIndexFixing(ONIndex1Y,I774,TRUE,_xll.ohTrigger(RecalcTrigger,Trigger1Y)),NA())</f>
        <v>2.3853228435836149E-2</v>
      </c>
    </row>
    <row r="775" spans="2:17" x14ac:dyDescent="0.2">
      <c r="B775" s="39" t="s">
        <v>42</v>
      </c>
      <c r="D775" s="42">
        <f>_xll.qlCalendarAdvance(Calendar,$D774,B775,"f",FALSE)</f>
        <v>44811</v>
      </c>
      <c r="E775" s="176">
        <f>_xll.qlInterestRateIndexValueDate(IndexON,D775)</f>
        <v>44811</v>
      </c>
      <c r="F775" s="192">
        <f>IFERROR(_xll.qlIndexFixing(IndexON,D775,TRUE,_xll.ohTrigger(RecalcTrigger,TriggerON)),NA())</f>
        <v>1.9314497367649563E-2</v>
      </c>
      <c r="H775" s="42">
        <f>_xll.qlCalendarAdvance(Calendar,$H774,B775,"f",FALSE)</f>
        <v>44811</v>
      </c>
      <c r="I775" s="176">
        <f>_xll.qlInterestRateIndexValueDate(Index1M,$H775)</f>
        <v>44811</v>
      </c>
      <c r="J775" s="181">
        <f>IFERROR(_xll.qlIndexFixing(Index1M,$H775,TRUE,_xll.ohTrigger(RecalcTrigger,Trigger1M)),NA())</f>
        <v>2.0840621390562385E-2</v>
      </c>
      <c r="K775" s="44">
        <f>IFERROR(_xll.qlIndexFixing(Index3M,H775,TRUE,_xll.ohTrigger(RecalcTrigger,Trigger3M)),NA())</f>
        <v>2.1367258512502037E-2</v>
      </c>
      <c r="L775" s="44">
        <f>IFERROR(_xll.qlIndexFixing(Index6M,$H775,TRUE,_xll.ohTrigger(RecalcTrigger,Trigger6M)),NA())</f>
        <v>2.2979612159896683E-2</v>
      </c>
      <c r="M775" s="182">
        <f>IFERROR(_xll.qlIndexFixing(Index1Y,$H775,TRUE,_xll.ohTrigger(RecalcTrigger,Trigger1Y)),NA())</f>
        <v>2.4279561921451753E-2</v>
      </c>
      <c r="N775" s="181">
        <f>IFERROR(_xll.qlIndexFixing(ONIndex1M,I775,TRUE,_xll.ohTrigger(RecalcTrigger,Trigger1M)),NA())</f>
        <v>2.0808465564567946E-2</v>
      </c>
      <c r="O775" s="44">
        <f>IFERROR(_xll.qlIndexFixing(ONIndex3M,I775,TRUE,_xll.ohTrigger(RecalcTrigger,Trigger3M)),NA())</f>
        <v>2.1257472594674587E-2</v>
      </c>
      <c r="P775" s="44">
        <f>IFERROR(_xll.qlIndexFixing(ONIndex6M,I775,TRUE,_xll.ohTrigger(RecalcTrigger,Trigger6M)),NA())</f>
        <v>2.2719284357902714E-2</v>
      </c>
      <c r="Q775" s="182">
        <f>IFERROR(_xll.qlIndexFixing(ONIndex1Y,I775,TRUE,_xll.ohTrigger(RecalcTrigger,Trigger1Y)),NA())</f>
        <v>2.3859332120231835E-2</v>
      </c>
    </row>
    <row r="776" spans="2:17" x14ac:dyDescent="0.2">
      <c r="B776" s="39" t="s">
        <v>42</v>
      </c>
      <c r="D776" s="42">
        <f>_xll.qlCalendarAdvance(Calendar,$D775,B776,"f",FALSE)</f>
        <v>44818</v>
      </c>
      <c r="E776" s="176">
        <f>_xll.qlInterestRateIndexValueDate(IndexON,D776)</f>
        <v>44818</v>
      </c>
      <c r="F776" s="192">
        <f>IFERROR(_xll.qlIndexFixing(IndexON,D776,TRUE,_xll.ohTrigger(RecalcTrigger,TriggerON)),NA())</f>
        <v>1.9323668615195411E-2</v>
      </c>
      <c r="H776" s="42">
        <f>_xll.qlCalendarAdvance(Calendar,$H775,B776,"f",FALSE)</f>
        <v>44818</v>
      </c>
      <c r="I776" s="176">
        <f>_xll.qlInterestRateIndexValueDate(Index1M,$H776)</f>
        <v>44818</v>
      </c>
      <c r="J776" s="181">
        <f>IFERROR(_xll.qlIndexFixing(Index1M,$H776,TRUE,_xll.ohTrigger(RecalcTrigger,Trigger1M)),NA())</f>
        <v>2.0847673231777053E-2</v>
      </c>
      <c r="K776" s="44">
        <f>IFERROR(_xll.qlIndexFixing(Index3M,H776,TRUE,_xll.ohTrigger(RecalcTrigger,Trigger3M)),NA())</f>
        <v>2.1375877867706523E-2</v>
      </c>
      <c r="L776" s="44">
        <f>IFERROR(_xll.qlIndexFixing(Index6M,$H776,TRUE,_xll.ohTrigger(RecalcTrigger,Trigger6M)),NA())</f>
        <v>2.2989964002553456E-2</v>
      </c>
      <c r="M776" s="182">
        <f>IFERROR(_xll.qlIndexFixing(Index1Y,$H776,TRUE,_xll.ohTrigger(RecalcTrigger,Trigger1Y)),NA())</f>
        <v>2.4284682987925521E-2</v>
      </c>
      <c r="N776" s="181">
        <f>IFERROR(_xll.qlIndexFixing(ONIndex1M,I776,TRUE,_xll.ohTrigger(RecalcTrigger,Trigger1M)),NA())</f>
        <v>2.0815883537921298E-2</v>
      </c>
      <c r="O776" s="44">
        <f>IFERROR(_xll.qlIndexFixing(ONIndex3M,I776,TRUE,_xll.ohTrigger(RecalcTrigger,Trigger3M)),NA())</f>
        <v>2.1265940454516796E-2</v>
      </c>
      <c r="P776" s="44">
        <f>IFERROR(_xll.qlIndexFixing(ONIndex6M,I776,TRUE,_xll.ohTrigger(RecalcTrigger,Trigger6M)),NA())</f>
        <v>2.2729758344257611E-2</v>
      </c>
      <c r="Q776" s="182">
        <f>IFERROR(_xll.qlIndexFixing(ONIndex1Y,I776,TRUE,_xll.ohTrigger(RecalcTrigger,Trigger1Y)),NA())</f>
        <v>2.3865122525497107E-2</v>
      </c>
    </row>
    <row r="777" spans="2:17" x14ac:dyDescent="0.2">
      <c r="B777" s="39" t="s">
        <v>42</v>
      </c>
      <c r="D777" s="42">
        <f>_xll.qlCalendarAdvance(Calendar,$D776,B777,"f",FALSE)</f>
        <v>44825</v>
      </c>
      <c r="E777" s="176">
        <f>_xll.qlInterestRateIndexValueDate(IndexON,D777)</f>
        <v>44825</v>
      </c>
      <c r="F777" s="192">
        <f>IFERROR(_xll.qlIndexFixing(IndexON,D777,TRUE,_xll.ohTrigger(RecalcTrigger,TriggerON)),NA())</f>
        <v>1.9332636170582562E-2</v>
      </c>
      <c r="H777" s="42">
        <f>_xll.qlCalendarAdvance(Calendar,$H776,B777,"f",FALSE)</f>
        <v>44825</v>
      </c>
      <c r="I777" s="176">
        <f>_xll.qlInterestRateIndexValueDate(Index1M,$H777)</f>
        <v>44825</v>
      </c>
      <c r="J777" s="181">
        <f>IFERROR(_xll.qlIndexFixing(Index1M,$H777,TRUE,_xll.ohTrigger(RecalcTrigger,Trigger1M)),NA())</f>
        <v>2.0854692814888907E-2</v>
      </c>
      <c r="K777" s="44">
        <f>IFERROR(_xll.qlIndexFixing(Index3M,H777,TRUE,_xll.ohTrigger(RecalcTrigger,Trigger3M)),NA())</f>
        <v>2.1384578232823401E-2</v>
      </c>
      <c r="L777" s="44">
        <f>IFERROR(_xll.qlIndexFixing(Index6M,$H777,TRUE,_xll.ohTrigger(RecalcTrigger,Trigger6M)),NA())</f>
        <v>2.3000317145240479E-2</v>
      </c>
      <c r="M777" s="182">
        <f>IFERROR(_xll.qlIndexFixing(Index1Y,$H777,TRUE,_xll.ohTrigger(RecalcTrigger,Trigger1Y)),NA())</f>
        <v>2.428979063985981E-2</v>
      </c>
      <c r="N777" s="181">
        <f>IFERROR(_xll.qlIndexFixing(ONIndex1M,I777,TRUE,_xll.ohTrigger(RecalcTrigger,Trigger1M)),NA())</f>
        <v>2.0823050579346081E-2</v>
      </c>
      <c r="O777" s="44">
        <f>IFERROR(_xll.qlIndexFixing(ONIndex3M,I777,TRUE,_xll.ohTrigger(RecalcTrigger,Trigger3M)),NA())</f>
        <v>2.1274211632865692E-2</v>
      </c>
      <c r="P777" s="44">
        <f>IFERROR(_xll.qlIndexFixing(ONIndex6M,I777,TRUE,_xll.ohTrigger(RecalcTrigger,Trigger6M)),NA())</f>
        <v>2.2740063416709644E-2</v>
      </c>
      <c r="Q777" s="182">
        <f>IFERROR(_xll.qlIndexFixing(ONIndex1Y,I777,TRUE,_xll.ohTrigger(RecalcTrigger,Trigger1Y)),NA())</f>
        <v>2.3870599651550917E-2</v>
      </c>
    </row>
    <row r="778" spans="2:17" x14ac:dyDescent="0.2">
      <c r="B778" s="39" t="s">
        <v>42</v>
      </c>
      <c r="D778" s="42">
        <f>_xll.qlCalendarAdvance(Calendar,$D777,B778,"f",FALSE)</f>
        <v>44832</v>
      </c>
      <c r="E778" s="176">
        <f>_xll.qlInterestRateIndexValueDate(IndexON,D778)</f>
        <v>44832</v>
      </c>
      <c r="F778" s="192">
        <f>IFERROR(_xll.qlIndexFixing(IndexON,D778,TRUE,_xll.ohTrigger(RecalcTrigger,TriggerON)),NA())</f>
        <v>1.9341400033729972E-2</v>
      </c>
      <c r="H778" s="42">
        <f>_xll.qlCalendarAdvance(Calendar,$H777,B778,"f",FALSE)</f>
        <v>44832</v>
      </c>
      <c r="I778" s="176">
        <f>_xll.qlInterestRateIndexValueDate(Index1M,$H778)</f>
        <v>44832</v>
      </c>
      <c r="J778" s="181">
        <f>IFERROR(_xll.qlIndexFixing(Index1M,$H778,TRUE,_xll.ohTrigger(RecalcTrigger,Trigger1M)),NA())</f>
        <v>2.0861782379918946E-2</v>
      </c>
      <c r="K778" s="44">
        <f>IFERROR(_xll.qlIndexFixing(Index3M,H778,TRUE,_xll.ohTrigger(RecalcTrigger,Trigger3M)),NA())</f>
        <v>2.1393385279109816E-2</v>
      </c>
      <c r="L778" s="44">
        <f>IFERROR(_xll.qlIndexFixing(Index6M,$H778,TRUE,_xll.ohTrigger(RecalcTrigger,Trigger6M)),NA())</f>
        <v>2.3010678844298152E-2</v>
      </c>
      <c r="M778" s="182">
        <f>IFERROR(_xll.qlIndexFixing(Index1Y,$H778,TRUE,_xll.ohTrigger(RecalcTrigger,Trigger1Y)),NA())</f>
        <v>2.4294891025637089E-2</v>
      </c>
      <c r="N778" s="181">
        <f>IFERROR(_xll.qlIndexFixing(ONIndex1M,I778,TRUE,_xll.ohTrigger(RecalcTrigger,Trigger1M)),NA())</f>
        <v>2.0829966688680202E-2</v>
      </c>
      <c r="O778" s="44">
        <f>IFERROR(_xll.qlIndexFixing(ONIndex3M,I778,TRUE,_xll.ohTrigger(RecalcTrigger,Trigger3M)),NA())</f>
        <v>2.1282286129721273E-2</v>
      </c>
      <c r="P778" s="44">
        <f>IFERROR(_xll.qlIndexFixing(ONIndex6M,I778,TRUE,_xll.ohTrigger(RecalcTrigger,Trigger6M)),NA())</f>
        <v>2.2750199575339858E-2</v>
      </c>
      <c r="Q778" s="182">
        <f>IFERROR(_xll.qlIndexFixing(ONIndex1Y,I778,TRUE,_xll.ohTrigger(RecalcTrigger,Trigger1Y)),NA())</f>
        <v>2.3875763498312219E-2</v>
      </c>
    </row>
    <row r="779" spans="2:17" x14ac:dyDescent="0.2">
      <c r="B779" s="39" t="s">
        <v>42</v>
      </c>
      <c r="D779" s="42">
        <f>_xll.qlCalendarAdvance(Calendar,$D778,B779,"f",FALSE)</f>
        <v>44839</v>
      </c>
      <c r="E779" s="176">
        <f>_xll.qlInterestRateIndexValueDate(IndexON,D779)</f>
        <v>44839</v>
      </c>
      <c r="F779" s="192">
        <f>IFERROR(_xll.qlIndexFixing(IndexON,D779,TRUE,_xll.ohTrigger(RecalcTrigger,TriggerON)),NA())</f>
        <v>1.9350144151571991E-2</v>
      </c>
      <c r="H779" s="42">
        <f>_xll.qlCalendarAdvance(Calendar,$H778,B779,"f",FALSE)</f>
        <v>44839</v>
      </c>
      <c r="I779" s="176">
        <f>_xll.qlInterestRateIndexValueDate(Index1M,$H779)</f>
        <v>44839</v>
      </c>
      <c r="J779" s="181">
        <f>IFERROR(_xll.qlIndexFixing(Index1M,$H779,TRUE,_xll.ohTrigger(RecalcTrigger,Trigger1M)),NA())</f>
        <v>2.0872430705010003E-2</v>
      </c>
      <c r="K779" s="44">
        <f>IFERROR(_xll.qlIndexFixing(Index3M,H779,TRUE,_xll.ohTrigger(RecalcTrigger,Trigger3M)),NA())</f>
        <v>2.1403613103750722E-2</v>
      </c>
      <c r="L779" s="44">
        <f>IFERROR(_xll.qlIndexFixing(Index6M,$H779,TRUE,_xll.ohTrigger(RecalcTrigger,Trigger6M)),NA())</f>
        <v>2.3022525920295397E-2</v>
      </c>
      <c r="M779" s="182">
        <f>IFERROR(_xll.qlIndexFixing(Index1Y,$H779,TRUE,_xll.ohTrigger(RecalcTrigger,Trigger1Y)),NA())</f>
        <v>2.4299989683318479E-2</v>
      </c>
      <c r="N779" s="181">
        <f>IFERROR(_xll.qlIndexFixing(ONIndex1M,I779,TRUE,_xll.ohTrigger(RecalcTrigger,Trigger1M)),NA())</f>
        <v>2.0836820831081626E-2</v>
      </c>
      <c r="O779" s="44">
        <f>IFERROR(_xll.qlIndexFixing(ONIndex3M,I779,TRUE,_xll.ohTrigger(RecalcTrigger,Trigger3M)),NA())</f>
        <v>2.1290307346427673E-2</v>
      </c>
      <c r="P779" s="44">
        <f>IFERROR(_xll.qlIndexFixing(ONIndex6M,I779,TRUE,_xll.ohTrigger(RecalcTrigger,Trigger6M)),NA())</f>
        <v>2.2760246960655817E-2</v>
      </c>
      <c r="Q779" s="182">
        <f>IFERROR(_xll.qlIndexFixing(ONIndex1Y,I779,TRUE,_xll.ohTrigger(RecalcTrigger,Trigger1Y)),NA())</f>
        <v>2.3880749282504388E-2</v>
      </c>
    </row>
    <row r="780" spans="2:17" x14ac:dyDescent="0.2">
      <c r="B780" s="39" t="s">
        <v>42</v>
      </c>
      <c r="D780" s="42">
        <f>_xll.qlCalendarAdvance(Calendar,$D779,B780,"f",FALSE)</f>
        <v>44846</v>
      </c>
      <c r="E780" s="176">
        <f>_xll.qlInterestRateIndexValueDate(IndexON,D780)</f>
        <v>44846</v>
      </c>
      <c r="F780" s="192">
        <f>IFERROR(_xll.qlIndexFixing(IndexON,D780,TRUE,_xll.ohTrigger(RecalcTrigger,TriggerON)),NA())</f>
        <v>1.9359108959003946E-2</v>
      </c>
      <c r="H780" s="42">
        <f>_xll.qlCalendarAdvance(Calendar,$H779,B780,"f",FALSE)</f>
        <v>44846</v>
      </c>
      <c r="I780" s="176">
        <f>_xll.qlInterestRateIndexValueDate(Index1M,$H780)</f>
        <v>44846</v>
      </c>
      <c r="J780" s="181">
        <f>IFERROR(_xll.qlIndexFixing(Index1M,$H780,TRUE,_xll.ohTrigger(RecalcTrigger,Trigger1M)),NA())</f>
        <v>2.0879909856715739E-2</v>
      </c>
      <c r="K780" s="44">
        <f>IFERROR(_xll.qlIndexFixing(Index3M,H780,TRUE,_xll.ohTrigger(RecalcTrigger,Trigger3M)),NA())</f>
        <v>2.1412696063847721E-2</v>
      </c>
      <c r="L780" s="44">
        <f>IFERROR(_xll.qlIndexFixing(Index6M,$H780,TRUE,_xll.ohTrigger(RecalcTrigger,Trigger6M)),NA())</f>
        <v>2.3032921372482244E-2</v>
      </c>
      <c r="M780" s="182">
        <f>IFERROR(_xll.qlIndexFixing(Index1Y,$H780,TRUE,_xll.ohTrigger(RecalcTrigger,Trigger1Y)),NA())</f>
        <v>2.4305088383822504E-2</v>
      </c>
      <c r="N780" s="181">
        <f>IFERROR(_xll.qlIndexFixing(ONIndex1M,I780,TRUE,_xll.ohTrigger(RecalcTrigger,Trigger1M)),NA())</f>
        <v>2.0843860000278047E-2</v>
      </c>
      <c r="O780" s="44">
        <f>IFERROR(_xll.qlIndexFixing(ONIndex3M,I780,TRUE,_xll.ohTrigger(RecalcTrigger,Trigger3M)),NA())</f>
        <v>2.1298462720987787E-2</v>
      </c>
      <c r="P780" s="44">
        <f>IFERROR(_xll.qlIndexFixing(ONIndex6M,I780,TRUE,_xll.ohTrigger(RecalcTrigger,Trigger6M)),NA())</f>
        <v>2.2770310323516618E-2</v>
      </c>
      <c r="Q780" s="182">
        <f>IFERROR(_xll.qlIndexFixing(ONIndex1Y,I780,TRUE,_xll.ohTrigger(RecalcTrigger,Trigger1Y)),NA())</f>
        <v>2.3885733743534976E-2</v>
      </c>
    </row>
    <row r="781" spans="2:17" x14ac:dyDescent="0.2">
      <c r="B781" s="39" t="s">
        <v>42</v>
      </c>
      <c r="D781" s="42">
        <f>_xll.qlCalendarAdvance(Calendar,$D780,B781,"f",FALSE)</f>
        <v>44853</v>
      </c>
      <c r="E781" s="176">
        <f>_xll.qlInterestRateIndexValueDate(IndexON,D781)</f>
        <v>44853</v>
      </c>
      <c r="F781" s="192">
        <f>IFERROR(_xll.qlIndexFixing(IndexON,D781,TRUE,_xll.ohTrigger(RecalcTrigger,TriggerON)),NA())</f>
        <v>1.9368295904160782E-2</v>
      </c>
      <c r="H781" s="42">
        <f>_xll.qlCalendarAdvance(Calendar,$H780,B781,"f",FALSE)</f>
        <v>44853</v>
      </c>
      <c r="I781" s="176">
        <f>_xll.qlInterestRateIndexValueDate(Index1M,$H781)</f>
        <v>44853</v>
      </c>
      <c r="J781" s="181">
        <f>IFERROR(_xll.qlIndexFixing(Index1M,$H781,TRUE,_xll.ohTrigger(RecalcTrigger,Trigger1M)),NA())</f>
        <v>2.0887575869571327E-2</v>
      </c>
      <c r="K781" s="44">
        <f>IFERROR(_xll.qlIndexFixing(Index3M,H781,TRUE,_xll.ohTrigger(RecalcTrigger,Trigger3M)),NA())</f>
        <v>2.1421915053906733E-2</v>
      </c>
      <c r="L781" s="44">
        <f>IFERROR(_xll.qlIndexFixing(Index6M,$H781,TRUE,_xll.ohTrigger(RecalcTrigger,Trigger6M)),NA())</f>
        <v>2.3043333676014854E-2</v>
      </c>
      <c r="M781" s="182">
        <f>IFERROR(_xll.qlIndexFixing(Index1Y,$H781,TRUE,_xll.ohTrigger(RecalcTrigger,Trigger1Y)),NA())</f>
        <v>2.4310187462414312E-2</v>
      </c>
      <c r="N781" s="181">
        <f>IFERROR(_xll.qlIndexFixing(ONIndex1M,I781,TRUE,_xll.ohTrigger(RecalcTrigger,Trigger1M)),NA())</f>
        <v>2.0851085684036041E-2</v>
      </c>
      <c r="O781" s="44">
        <f>IFERROR(_xll.qlIndexFixing(ONIndex3M,I781,TRUE,_xll.ohTrigger(RecalcTrigger,Trigger3M)),NA())</f>
        <v>2.1306753382457355E-2</v>
      </c>
      <c r="P781" s="44">
        <f>IFERROR(_xll.qlIndexFixing(ONIndex6M,I781,TRUE,_xll.ohTrigger(RecalcTrigger,Trigger6M)),NA())</f>
        <v>2.2780390294948605E-2</v>
      </c>
      <c r="Q781" s="182">
        <f>IFERROR(_xll.qlIndexFixing(ONIndex1Y,I781,TRUE,_xll.ohTrigger(RecalcTrigger,Trigger1Y)),NA())</f>
        <v>2.3890717946271067E-2</v>
      </c>
    </row>
    <row r="782" spans="2:17" x14ac:dyDescent="0.2">
      <c r="B782" s="39" t="s">
        <v>42</v>
      </c>
      <c r="D782" s="42">
        <f>_xll.qlCalendarAdvance(Calendar,$D781,B782,"f",FALSE)</f>
        <v>44860</v>
      </c>
      <c r="E782" s="176">
        <f>_xll.qlInterestRateIndexValueDate(IndexON,D782)</f>
        <v>44860</v>
      </c>
      <c r="F782" s="192">
        <f>IFERROR(_xll.qlIndexFixing(IndexON,D782,TRUE,_xll.ohTrigger(RecalcTrigger,TriggerON)),NA())</f>
        <v>1.9377704987123545E-2</v>
      </c>
      <c r="H782" s="42">
        <f>_xll.qlCalendarAdvance(Calendar,$H781,B782,"f",FALSE)</f>
        <v>44860</v>
      </c>
      <c r="I782" s="176">
        <f>_xll.qlInterestRateIndexValueDate(Index1M,$H782)</f>
        <v>44860</v>
      </c>
      <c r="J782" s="181">
        <f>IFERROR(_xll.qlIndexFixing(Index1M,$H782,TRUE,_xll.ohTrigger(RecalcTrigger,Trigger1M)),NA())</f>
        <v>2.0895428743967263E-2</v>
      </c>
      <c r="K782" s="44">
        <f>IFERROR(_xll.qlIndexFixing(Index3M,H782,TRUE,_xll.ohTrigger(RecalcTrigger,Trigger3M)),NA())</f>
        <v>2.1431270074872132E-2</v>
      </c>
      <c r="L782" s="44">
        <f>IFERROR(_xll.qlIndexFixing(Index6M,$H782,TRUE,_xll.ohTrigger(RecalcTrigger,Trigger6M)),NA())</f>
        <v>2.3053762831152399E-2</v>
      </c>
      <c r="M782" s="182">
        <f>IFERROR(_xll.qlIndexFixing(Index1Y,$H782,TRUE,_xll.ohTrigger(RecalcTrigger,Trigger1Y)),NA())</f>
        <v>2.4315287251539974E-2</v>
      </c>
      <c r="N782" s="181">
        <f>IFERROR(_xll.qlIndexFixing(ONIndex1M,I782,TRUE,_xll.ohTrigger(RecalcTrigger,Trigger1M)),NA())</f>
        <v>2.0858497882598748E-2</v>
      </c>
      <c r="O782" s="44">
        <f>IFERROR(_xll.qlIndexFixing(ONIndex3M,I782,TRUE,_xll.ohTrigger(RecalcTrigger,Trigger3M)),NA())</f>
        <v>2.1315179330755329E-2</v>
      </c>
      <c r="P782" s="44">
        <f>IFERROR(_xll.qlIndexFixing(ONIndex6M,I782,TRUE,_xll.ohTrigger(RecalcTrigger,Trigger6M)),NA())</f>
        <v>2.2790486875032823E-2</v>
      </c>
      <c r="Q782" s="182">
        <f>IFERROR(_xll.qlIndexFixing(ONIndex1Y,I782,TRUE,_xll.ohTrigger(RecalcTrigger,Trigger1Y)),NA())</f>
        <v>2.3895701890712662E-2</v>
      </c>
    </row>
    <row r="783" spans="2:17" x14ac:dyDescent="0.2">
      <c r="B783" s="39" t="s">
        <v>42</v>
      </c>
      <c r="D783" s="42">
        <f>_xll.qlCalendarAdvance(Calendar,$D782,B783,"f",FALSE)</f>
        <v>44867</v>
      </c>
      <c r="E783" s="176">
        <f>_xll.qlInterestRateIndexValueDate(IndexON,D783)</f>
        <v>44867</v>
      </c>
      <c r="F783" s="192">
        <f>IFERROR(_xll.qlIndexFixing(IndexON,D783,TRUE,_xll.ohTrigger(RecalcTrigger,TriggerON)),NA())</f>
        <v>1.9387336208054329E-2</v>
      </c>
      <c r="H783" s="42">
        <f>_xll.qlCalendarAdvance(Calendar,$H782,B783,"f",FALSE)</f>
        <v>44867</v>
      </c>
      <c r="I783" s="176">
        <f>_xll.qlInterestRateIndexValueDate(Index1M,$H783)</f>
        <v>44867</v>
      </c>
      <c r="J783" s="181">
        <f>IFERROR(_xll.qlIndexFixing(Index1M,$H783,TRUE,_xll.ohTrigger(RecalcTrigger,Trigger1M)),NA())</f>
        <v>2.0899905749360924E-2</v>
      </c>
      <c r="K783" s="44">
        <f>IFERROR(_xll.qlIndexFixing(Index3M,H783,TRUE,_xll.ohTrigger(RecalcTrigger,Trigger3M)),NA())</f>
        <v>2.144076112770061E-2</v>
      </c>
      <c r="L783" s="44">
        <f>IFERROR(_xll.qlIndexFixing(Index6M,$H783,TRUE,_xll.ohTrigger(RecalcTrigger,Trigger6M)),NA())</f>
        <v>2.3062731081551144E-2</v>
      </c>
      <c r="M783" s="182">
        <f>IFERROR(_xll.qlIndexFixing(Index1Y,$H783,TRUE,_xll.ohTrigger(RecalcTrigger,Trigger1Y)),NA())</f>
        <v>2.4320388083651556E-2</v>
      </c>
      <c r="N783" s="181">
        <f>IFERROR(_xll.qlIndexFixing(ONIndex1M,I783,TRUE,_xll.ohTrigger(RecalcTrigger,Trigger1M)),NA())</f>
        <v>2.086609659588512E-2</v>
      </c>
      <c r="O783" s="44">
        <f>IFERROR(_xll.qlIndexFixing(ONIndex3M,I783,TRUE,_xll.ohTrigger(RecalcTrigger,Trigger3M)),NA())</f>
        <v>2.1323740566124849E-2</v>
      </c>
      <c r="P783" s="44">
        <f>IFERROR(_xll.qlIndexFixing(ONIndex6M,I783,TRUE,_xll.ohTrigger(RecalcTrigger,Trigger6M)),NA())</f>
        <v>2.2800600063526133E-2</v>
      </c>
      <c r="Q783" s="182">
        <f>IFERROR(_xll.qlIndexFixing(ONIndex1Y,I783,TRUE,_xll.ohTrigger(RecalcTrigger,Trigger1Y)),NA())</f>
        <v>2.3900685576778713E-2</v>
      </c>
    </row>
    <row r="784" spans="2:17" x14ac:dyDescent="0.2">
      <c r="B784" s="39" t="s">
        <v>42</v>
      </c>
      <c r="D784" s="42">
        <f>_xll.qlCalendarAdvance(Calendar,$D783,B784,"f",FALSE)</f>
        <v>44874</v>
      </c>
      <c r="E784" s="176">
        <f>_xll.qlInterestRateIndexValueDate(IndexON,D784)</f>
        <v>44874</v>
      </c>
      <c r="F784" s="192">
        <f>IFERROR(_xll.qlIndexFixing(IndexON,D784,TRUE,_xll.ohTrigger(RecalcTrigger,TriggerON)),NA())</f>
        <v>1.9397189566872086E-2</v>
      </c>
      <c r="H784" s="42">
        <f>_xll.qlCalendarAdvance(Calendar,$H783,B784,"f",FALSE)</f>
        <v>44874</v>
      </c>
      <c r="I784" s="176">
        <f>_xll.qlInterestRateIndexValueDate(Index1M,$H784)</f>
        <v>44874</v>
      </c>
      <c r="J784" s="181">
        <f>IFERROR(_xll.qlIndexFixing(Index1M,$H784,TRUE,_xll.ohTrigger(RecalcTrigger,Trigger1M)),NA())</f>
        <v>2.0908090900818986E-2</v>
      </c>
      <c r="K784" s="44">
        <f>IFERROR(_xll.qlIndexFixing(Index3M,H784,TRUE,_xll.ohTrigger(RecalcTrigger,Trigger3M)),NA())</f>
        <v>2.145038821336296E-2</v>
      </c>
      <c r="L784" s="44">
        <f>IFERROR(_xll.qlIndexFixing(Index6M,$H784,TRUE,_xll.ohTrigger(RecalcTrigger,Trigger6M)),NA())</f>
        <v>2.3073192079516844E-2</v>
      </c>
      <c r="M784" s="182">
        <f>IFERROR(_xll.qlIndexFixing(Index1Y,$H784,TRUE,_xll.ohTrigger(RecalcTrigger,Trigger1Y)),NA())</f>
        <v>2.4325490291208007E-2</v>
      </c>
      <c r="N784" s="181">
        <f>IFERROR(_xll.qlIndexFixing(ONIndex1M,I784,TRUE,_xll.ohTrigger(RecalcTrigger,Trigger1M)),NA())</f>
        <v>2.0873881823814111E-2</v>
      </c>
      <c r="O784" s="44">
        <f>IFERROR(_xll.qlIndexFixing(ONIndex3M,I784,TRUE,_xll.ohTrigger(RecalcTrigger,Trigger3M)),NA())</f>
        <v>2.1332437088403822E-2</v>
      </c>
      <c r="P784" s="44">
        <f>IFERROR(_xll.qlIndexFixing(ONIndex6M,I784,TRUE,_xll.ohTrigger(RecalcTrigger,Trigger6M)),NA())</f>
        <v>2.2810729860752721E-2</v>
      </c>
      <c r="Q784" s="182">
        <f>IFERROR(_xll.qlIndexFixing(ONIndex1Y,I784,TRUE,_xll.ohTrigger(RecalcTrigger,Trigger1Y)),NA())</f>
        <v>2.3905669004469221E-2</v>
      </c>
    </row>
    <row r="785" spans="2:17" x14ac:dyDescent="0.2">
      <c r="B785" s="39" t="s">
        <v>42</v>
      </c>
      <c r="D785" s="42">
        <f>_xll.qlCalendarAdvance(Calendar,$D784,B785,"f",FALSE)</f>
        <v>44881</v>
      </c>
      <c r="E785" s="176">
        <f>_xll.qlInterestRateIndexValueDate(IndexON,D785)</f>
        <v>44881</v>
      </c>
      <c r="F785" s="192">
        <f>IFERROR(_xll.qlIndexFixing(IndexON,D785,TRUE,_xll.ohTrigger(RecalcTrigger,TriggerON)),NA())</f>
        <v>1.9407265063495771E-2</v>
      </c>
      <c r="H785" s="42">
        <f>_xll.qlCalendarAdvance(Calendar,$H784,B785,"f",FALSE)</f>
        <v>44881</v>
      </c>
      <c r="I785" s="176">
        <f>_xll.qlInterestRateIndexValueDate(Index1M,$H785)</f>
        <v>44881</v>
      </c>
      <c r="J785" s="181">
        <f>IFERROR(_xll.qlIndexFixing(Index1M,$H785,TRUE,_xll.ohTrigger(RecalcTrigger,Trigger1M)),NA())</f>
        <v>2.0916462882303165E-2</v>
      </c>
      <c r="K785" s="44">
        <f>IFERROR(_xll.qlIndexFixing(Index3M,H785,TRUE,_xll.ohTrigger(RecalcTrigger,Trigger3M)),NA())</f>
        <v>2.1460151332843194E-2</v>
      </c>
      <c r="L785" s="44">
        <f>IFERROR(_xll.qlIndexFixing(Index6M,$H785,TRUE,_xll.ohTrigger(RecalcTrigger,Trigger6M)),NA())</f>
        <v>2.3083669928491812E-2</v>
      </c>
      <c r="M785" s="182">
        <f>IFERROR(_xll.qlIndexFixing(Index1Y,$H785,TRUE,_xll.ohTrigger(RecalcTrigger,Trigger1Y)),NA())</f>
        <v>2.4330594206674716E-2</v>
      </c>
      <c r="N785" s="181">
        <f>IFERROR(_xll.qlIndexFixing(ONIndex1M,I785,TRUE,_xll.ohTrigger(RecalcTrigger,Trigger1M)),NA())</f>
        <v>2.0881853566547814E-2</v>
      </c>
      <c r="O785" s="44">
        <f>IFERROR(_xll.qlIndexFixing(ONIndex3M,I785,TRUE,_xll.ohTrigger(RecalcTrigger,Trigger3M)),NA())</f>
        <v>2.1341268897592247E-2</v>
      </c>
      <c r="P785" s="44">
        <f>IFERROR(_xll.qlIndexFixing(ONIndex6M,I785,TRUE,_xll.ohTrigger(RecalcTrigger,Trigger6M)),NA())</f>
        <v>2.2820876266469448E-2</v>
      </c>
      <c r="Q785" s="182">
        <f>IFERROR(_xll.qlIndexFixing(ONIndex1Y,I785,TRUE,_xll.ohTrigger(RecalcTrigger,Trigger1Y)),NA())</f>
        <v>2.3910652173784186E-2</v>
      </c>
    </row>
    <row r="786" spans="2:17" x14ac:dyDescent="0.2">
      <c r="B786" s="39" t="s">
        <v>42</v>
      </c>
      <c r="D786" s="42">
        <f>_xll.qlCalendarAdvance(Calendar,$D785,B786,"f",FALSE)</f>
        <v>44888</v>
      </c>
      <c r="E786" s="176">
        <f>_xll.qlInterestRateIndexValueDate(IndexON,D786)</f>
        <v>44888</v>
      </c>
      <c r="F786" s="192">
        <f>IFERROR(_xll.qlIndexFixing(IndexON,D786,TRUE,_xll.ohTrigger(RecalcTrigger,TriggerON)),NA())</f>
        <v>1.9417562698168522E-2</v>
      </c>
      <c r="H786" s="42">
        <f>_xll.qlCalendarAdvance(Calendar,$H785,B786,"f",FALSE)</f>
        <v>44888</v>
      </c>
      <c r="I786" s="176">
        <f>_xll.qlInterestRateIndexValueDate(Index1M,$H786)</f>
        <v>44888</v>
      </c>
      <c r="J786" s="181">
        <f>IFERROR(_xll.qlIndexFixing(Index1M,$H786,TRUE,_xll.ohTrigger(RecalcTrigger,Trigger1M)),NA())</f>
        <v>2.0925021694194378E-2</v>
      </c>
      <c r="K786" s="44">
        <f>IFERROR(_xll.qlIndexFixing(Index3M,H786,TRUE,_xll.ohTrigger(RecalcTrigger,Trigger3M)),NA())</f>
        <v>2.1470050487141172E-2</v>
      </c>
      <c r="L786" s="44">
        <f>IFERROR(_xll.qlIndexFixing(Index6M,$H786,TRUE,_xll.ohTrigger(RecalcTrigger,Trigger6M)),NA())</f>
        <v>2.3094164628735755E-2</v>
      </c>
      <c r="M786" s="182">
        <f>IFERROR(_xll.qlIndexFixing(Index1Y,$H786,TRUE,_xll.ohTrigger(RecalcTrigger,Trigger1Y)),NA())</f>
        <v>2.4335700162523732E-2</v>
      </c>
      <c r="N786" s="181">
        <f>IFERROR(_xll.qlIndexFixing(ONIndex1M,I786,TRUE,_xll.ohTrigger(RecalcTrigger,Trigger1M)),NA())</f>
        <v>2.0890011824005184E-2</v>
      </c>
      <c r="O786" s="44">
        <f>IFERROR(_xll.qlIndexFixing(ONIndex3M,I786,TRUE,_xll.ohTrigger(RecalcTrigger,Trigger3M)),NA())</f>
        <v>2.1350235993771172E-2</v>
      </c>
      <c r="P786" s="44">
        <f>IFERROR(_xll.qlIndexFixing(ONIndex6M,I786,TRUE,_xll.ohTrigger(RecalcTrigger,Trigger6M)),NA())</f>
        <v>2.2831039280757359E-2</v>
      </c>
      <c r="Q786" s="182">
        <f>IFERROR(_xll.qlIndexFixing(ONIndex1Y,I786,TRUE,_xll.ohTrigger(RecalcTrigger,Trigger1Y)),NA())</f>
        <v>2.3915635084804654E-2</v>
      </c>
    </row>
    <row r="787" spans="2:17" x14ac:dyDescent="0.2">
      <c r="B787" s="39" t="s">
        <v>42</v>
      </c>
      <c r="D787" s="42">
        <f>_xll.qlCalendarAdvance(Calendar,$D786,B787,"f",FALSE)</f>
        <v>44895</v>
      </c>
      <c r="E787" s="176">
        <f>_xll.qlInterestRateIndexValueDate(IndexON,D787)</f>
        <v>44895</v>
      </c>
      <c r="F787" s="192">
        <f>IFERROR(_xll.qlIndexFixing(IndexON,D787,TRUE,_xll.ohTrigger(RecalcTrigger,TriggerON)),NA())</f>
        <v>1.9428082470728247E-2</v>
      </c>
      <c r="H787" s="42">
        <f>_xll.qlCalendarAdvance(Calendar,$H786,B787,"f",FALSE)</f>
        <v>44895</v>
      </c>
      <c r="I787" s="176">
        <f>_xll.qlInterestRateIndexValueDate(Index1M,$H787)</f>
        <v>44895</v>
      </c>
      <c r="J787" s="181">
        <f>IFERROR(_xll.qlIndexFixing(Index1M,$H787,TRUE,_xll.ohTrigger(RecalcTrigger,Trigger1M)),NA())</f>
        <v>2.0933767336895153E-2</v>
      </c>
      <c r="K787" s="44">
        <f>IFERROR(_xll.qlIndexFixing(Index3M,H787,TRUE,_xll.ohTrigger(RecalcTrigger,Trigger3M)),NA())</f>
        <v>2.147734005658802E-2</v>
      </c>
      <c r="L787" s="44">
        <f>IFERROR(_xll.qlIndexFixing(Index6M,$H787,TRUE,_xll.ohTrigger(RecalcTrigger,Trigger6M)),NA())</f>
        <v>2.3106161390007356E-2</v>
      </c>
      <c r="M787" s="182">
        <f>IFERROR(_xll.qlIndexFixing(Index1Y,$H787,TRUE,_xll.ohTrigger(RecalcTrigger,Trigger1Y)),NA())</f>
        <v>2.4340808491234434E-2</v>
      </c>
      <c r="N787" s="181">
        <f>IFERROR(_xll.qlIndexFixing(ONIndex1M,I787,TRUE,_xll.ohTrigger(RecalcTrigger,Trigger1M)),NA())</f>
        <v>2.0898356596186218E-2</v>
      </c>
      <c r="O787" s="44">
        <f>IFERROR(_xll.qlIndexFixing(ONIndex3M,I787,TRUE,_xll.ohTrigger(RecalcTrigger,Trigger3M)),NA())</f>
        <v>2.1359338376940595E-2</v>
      </c>
      <c r="P787" s="44">
        <f>IFERROR(_xll.qlIndexFixing(ONIndex6M,I787,TRUE,_xll.ohTrigger(RecalcTrigger,Trigger6M)),NA())</f>
        <v>2.2841218903616456E-2</v>
      </c>
      <c r="Q787" s="182">
        <f>IFERROR(_xll.qlIndexFixing(ONIndex1Y,I787,TRUE,_xll.ohTrigger(RecalcTrigger,Trigger1Y)),NA())</f>
        <v>2.3920617737449579E-2</v>
      </c>
    </row>
    <row r="788" spans="2:17" x14ac:dyDescent="0.2">
      <c r="B788" s="39" t="s">
        <v>42</v>
      </c>
      <c r="D788" s="42">
        <f>_xll.qlCalendarAdvance(Calendar,$D787,B788,"f",FALSE)</f>
        <v>44902</v>
      </c>
      <c r="E788" s="176">
        <f>_xll.qlInterestRateIndexValueDate(IndexON,D788)</f>
        <v>44902</v>
      </c>
      <c r="F788" s="192">
        <f>IFERROR(_xll.qlIndexFixing(IndexON,D788,TRUE,_xll.ohTrigger(RecalcTrigger,TriggerON)),NA())</f>
        <v>1.9438824381255992E-2</v>
      </c>
      <c r="H788" s="42">
        <f>_xll.qlCalendarAdvance(Calendar,$H787,B788,"f",FALSE)</f>
        <v>44902</v>
      </c>
      <c r="I788" s="176">
        <f>_xll.qlInterestRateIndexValueDate(Index1M,$H788)</f>
        <v>44902</v>
      </c>
      <c r="J788" s="181">
        <f>IFERROR(_xll.qlIndexFixing(Index1M,$H788,TRUE,_xll.ohTrigger(RecalcTrigger,Trigger1M)),NA())</f>
        <v>2.094647010561158E-2</v>
      </c>
      <c r="K788" s="44">
        <f>IFERROR(_xll.qlIndexFixing(Index3M,H788,TRUE,_xll.ohTrigger(RecalcTrigger,Trigger3M)),NA())</f>
        <v>2.1487490657802349E-2</v>
      </c>
      <c r="L788" s="44">
        <f>IFERROR(_xll.qlIndexFixing(Index6M,$H788,TRUE,_xll.ohTrigger(RecalcTrigger,Trigger6M)),NA())</f>
        <v>2.3116691660236225E-2</v>
      </c>
      <c r="M788" s="182">
        <f>IFERROR(_xll.qlIndexFixing(Index1Y,$H788,TRUE,_xll.ohTrigger(RecalcTrigger,Trigger1Y)),NA())</f>
        <v>2.4345919525291748E-2</v>
      </c>
      <c r="N788" s="181">
        <f>IFERROR(_xll.qlIndexFixing(ONIndex1M,I788,TRUE,_xll.ohTrigger(RecalcTrigger,Trigger1M)),NA())</f>
        <v>2.0906887883253011E-2</v>
      </c>
      <c r="O788" s="44">
        <f>IFERROR(_xll.qlIndexFixing(ONIndex3M,I788,TRUE,_xll.ohTrigger(RecalcTrigger,Trigger3M)),NA())</f>
        <v>2.1368576047181564E-2</v>
      </c>
      <c r="P788" s="44">
        <f>IFERROR(_xll.qlIndexFixing(ONIndex6M,I788,TRUE,_xll.ohTrigger(RecalcTrigger,Trigger6M)),NA())</f>
        <v>2.2851415135127784E-2</v>
      </c>
      <c r="Q788" s="182">
        <f>IFERROR(_xll.qlIndexFixing(ONIndex1Y,I788,TRUE,_xll.ohTrigger(RecalcTrigger,Trigger1Y)),NA())</f>
        <v>2.392560013171896E-2</v>
      </c>
    </row>
    <row r="789" spans="2:17" x14ac:dyDescent="0.2">
      <c r="B789" s="39" t="s">
        <v>42</v>
      </c>
      <c r="D789" s="42">
        <f>_xll.qlCalendarAdvance(Calendar,$D788,B789,"f",FALSE)</f>
        <v>44909</v>
      </c>
      <c r="E789" s="176">
        <f>_xll.qlInterestRateIndexValueDate(IndexON,D789)</f>
        <v>44909</v>
      </c>
      <c r="F789" s="192">
        <f>IFERROR(_xll.qlIndexFixing(IndexON,D789,TRUE,_xll.ohTrigger(RecalcTrigger,TriggerON)),NA())</f>
        <v>1.9449788429751758E-2</v>
      </c>
      <c r="H789" s="42">
        <f>_xll.qlCalendarAdvance(Calendar,$H788,B789,"f",FALSE)</f>
        <v>44909</v>
      </c>
      <c r="I789" s="176">
        <f>_xll.qlInterestRateIndexValueDate(Index1M,$H789)</f>
        <v>44909</v>
      </c>
      <c r="J789" s="181">
        <f>IFERROR(_xll.qlIndexFixing(Index1M,$H789,TRUE,_xll.ohTrigger(RecalcTrigger,Trigger1M)),NA())</f>
        <v>2.0955631022443431E-2</v>
      </c>
      <c r="K789" s="44">
        <f>IFERROR(_xll.qlIndexFixing(Index3M,H789,TRUE,_xll.ohTrigger(RecalcTrigger,Trigger3M)),NA())</f>
        <v>2.1497777280221644E-2</v>
      </c>
      <c r="L789" s="44">
        <f>IFERROR(_xll.qlIndexFixing(Index6M,$H789,TRUE,_xll.ohTrigger(RecalcTrigger,Trigger6M)),NA())</f>
        <v>2.3127238783894014E-2</v>
      </c>
      <c r="M789" s="182">
        <f>IFERROR(_xll.qlIndexFixing(Index1Y,$H789,TRUE,_xll.ohTrigger(RecalcTrigger,Trigger1Y)),NA())</f>
        <v>2.4351033597187932E-2</v>
      </c>
      <c r="N789" s="181">
        <f>IFERROR(_xll.qlIndexFixing(ONIndex1M,I789,TRUE,_xll.ohTrigger(RecalcTrigger,Trigger1M)),NA())</f>
        <v>2.091560568504347E-2</v>
      </c>
      <c r="O789" s="44">
        <f>IFERROR(_xll.qlIndexFixing(ONIndex3M,I789,TRUE,_xll.ohTrigger(RecalcTrigger,Trigger3M)),NA())</f>
        <v>2.1377949004331986E-2</v>
      </c>
      <c r="P789" s="44">
        <f>IFERROR(_xll.qlIndexFixing(ONIndex6M,I789,TRUE,_xll.ohTrigger(RecalcTrigger,Trigger6M)),NA())</f>
        <v>2.2861627975129251E-2</v>
      </c>
      <c r="Q789" s="182">
        <f>IFERROR(_xll.qlIndexFixing(ONIndex1Y,I789,TRUE,_xll.ohTrigger(RecalcTrigger,Trigger1Y)),NA())</f>
        <v>2.3930582267693845E-2</v>
      </c>
    </row>
    <row r="790" spans="2:17" x14ac:dyDescent="0.2">
      <c r="B790" s="39" t="s">
        <v>42</v>
      </c>
      <c r="D790" s="42">
        <f>_xll.qlCalendarAdvance(Calendar,$D789,B790,"f",FALSE)</f>
        <v>44916</v>
      </c>
      <c r="E790" s="176">
        <f>_xll.qlInterestRateIndexValueDate(IndexON,D790)</f>
        <v>44916</v>
      </c>
      <c r="F790" s="192">
        <f>IFERROR(_xll.qlIndexFixing(IndexON,D790,TRUE,_xll.ohTrigger(RecalcTrigger,TriggerON)),NA())</f>
        <v>1.9460974616296589E-2</v>
      </c>
      <c r="H790" s="42">
        <f>_xll.qlCalendarAdvance(Calendar,$H789,B790,"f",FALSE)</f>
        <v>44916</v>
      </c>
      <c r="I790" s="176">
        <f>_xll.qlInterestRateIndexValueDate(Index1M,$H790)</f>
        <v>44916</v>
      </c>
      <c r="J790" s="181">
        <f>IFERROR(_xll.qlIndexFixing(Index1M,$H790,TRUE,_xll.ohTrigger(RecalcTrigger,Trigger1M)),NA())</f>
        <v>2.0964978804263783E-2</v>
      </c>
      <c r="K790" s="44">
        <f>IFERROR(_xll.qlIndexFixing(Index3M,H790,TRUE,_xll.ohTrigger(RecalcTrigger,Trigger3M)),NA())</f>
        <v>2.1508199924872493E-2</v>
      </c>
      <c r="L790" s="44">
        <f>IFERROR(_xll.qlIndexFixing(Index6M,$H790,TRUE,_xll.ohTrigger(RecalcTrigger,Trigger6M)),NA())</f>
        <v>2.3137802761243012E-2</v>
      </c>
      <c r="M790" s="182">
        <f>IFERROR(_xll.qlIndexFixing(Index1Y,$H790,TRUE,_xll.ohTrigger(RecalcTrigger,Trigger1Y)),NA())</f>
        <v>2.4356151039421903E-2</v>
      </c>
      <c r="N790" s="181">
        <f>IFERROR(_xll.qlIndexFixing(ONIndex1M,I790,TRUE,_xll.ohTrigger(RecalcTrigger,Trigger1M)),NA())</f>
        <v>2.0924510001638641E-2</v>
      </c>
      <c r="O790" s="44">
        <f>IFERROR(_xll.qlIndexFixing(ONIndex3M,I790,TRUE,_xll.ohTrigger(RecalcTrigger,Trigger3M)),NA())</f>
        <v>2.1387457248472908E-2</v>
      </c>
      <c r="P790" s="44">
        <f>IFERROR(_xll.qlIndexFixing(ONIndex6M,I790,TRUE,_xll.ohTrigger(RecalcTrigger,Trigger6M)),NA())</f>
        <v>2.2871857423701902E-2</v>
      </c>
      <c r="Q790" s="182">
        <f>IFERROR(_xll.qlIndexFixing(ONIndex1Y,I790,TRUE,_xll.ohTrigger(RecalcTrigger,Trigger1Y)),NA())</f>
        <v>2.3935564145374233E-2</v>
      </c>
    </row>
    <row r="791" spans="2:17" x14ac:dyDescent="0.2">
      <c r="B791" s="39" t="s">
        <v>42</v>
      </c>
      <c r="D791" s="42">
        <f>_xll.qlCalendarAdvance(Calendar,$D790,B791,"f",FALSE)</f>
        <v>44923</v>
      </c>
      <c r="E791" s="176">
        <f>_xll.qlInterestRateIndexValueDate(IndexON,D791)</f>
        <v>44923</v>
      </c>
      <c r="F791" s="192">
        <f>IFERROR(_xll.qlIndexFixing(IndexON,D791,TRUE,_xll.ohTrigger(RecalcTrigger,TriggerON)),NA())</f>
        <v>1.9472382940809441E-2</v>
      </c>
      <c r="H791" s="42">
        <f>_xll.qlCalendarAdvance(Calendar,$H790,B791,"f",FALSE)</f>
        <v>44923</v>
      </c>
      <c r="I791" s="176">
        <f>_xll.qlInterestRateIndexValueDate(Index1M,$H791)</f>
        <v>44923</v>
      </c>
      <c r="J791" s="181">
        <f>IFERROR(_xll.qlIndexFixing(Index1M,$H791,TRUE,_xll.ohTrigger(RecalcTrigger,Trigger1M)),NA())</f>
        <v>2.0974513451534355E-2</v>
      </c>
      <c r="K791" s="44">
        <f>IFERROR(_xll.qlIndexFixing(Index3M,H791,TRUE,_xll.ohTrigger(RecalcTrigger,Trigger3M)),NA())</f>
        <v>2.1518758592800391E-2</v>
      </c>
      <c r="L791" s="44">
        <f>IFERROR(_xll.qlIndexFixing(Index6M,$H791,TRUE,_xll.ohTrigger(RecalcTrigger,Trigger6M)),NA())</f>
        <v>2.3148383592546843E-2</v>
      </c>
      <c r="M791" s="182">
        <f>IFERROR(_xll.qlIndexFixing(Index1Y,$H791,TRUE,_xll.ohTrigger(RecalcTrigger,Trigger1Y)),NA())</f>
        <v>2.4361272184499017E-2</v>
      </c>
      <c r="N791" s="181">
        <f>IFERROR(_xll.qlIndexFixing(ONIndex1M,I791,TRUE,_xll.ohTrigger(RecalcTrigger,Trigger1M)),NA())</f>
        <v>2.0933600832957477E-2</v>
      </c>
      <c r="O791" s="44">
        <f>IFERROR(_xll.qlIndexFixing(ONIndex3M,I791,TRUE,_xll.ohTrigger(RecalcTrigger,Trigger3M)),NA())</f>
        <v>2.139710077976642E-2</v>
      </c>
      <c r="P791" s="44">
        <f>IFERROR(_xll.qlIndexFixing(ONIndex6M,I791,TRUE,_xll.ohTrigger(RecalcTrigger,Trigger6M)),NA())</f>
        <v>2.2882103480926785E-2</v>
      </c>
      <c r="Q791" s="182">
        <f>IFERROR(_xll.qlIndexFixing(ONIndex1Y,I791,TRUE,_xll.ohTrigger(RecalcTrigger,Trigger1Y)),NA())</f>
        <v>2.3940545764679078E-2</v>
      </c>
    </row>
    <row r="792" spans="2:17" x14ac:dyDescent="0.2">
      <c r="B792" s="39" t="s">
        <v>42</v>
      </c>
      <c r="D792" s="42">
        <f>_xll.qlCalendarAdvance(Calendar,$D791,B792,"f",FALSE)</f>
        <v>44930</v>
      </c>
      <c r="E792" s="176">
        <f>_xll.qlInterestRateIndexValueDate(IndexON,D792)</f>
        <v>44930</v>
      </c>
      <c r="F792" s="192">
        <f>IFERROR(_xll.qlIndexFixing(IndexON,D792,TRUE,_xll.ohTrigger(RecalcTrigger,TriggerON)),NA())</f>
        <v>1.9484013403371359E-2</v>
      </c>
      <c r="H792" s="42">
        <f>_xll.qlCalendarAdvance(Calendar,$H791,B792,"f",FALSE)</f>
        <v>44930</v>
      </c>
      <c r="I792" s="176">
        <f>_xll.qlInterestRateIndexValueDate(Index1M,$H792)</f>
        <v>44930</v>
      </c>
      <c r="J792" s="181">
        <f>IFERROR(_xll.qlIndexFixing(Index1M,$H792,TRUE,_xll.ohTrigger(RecalcTrigger,Trigger1M)),NA())</f>
        <v>2.0984234964748789E-2</v>
      </c>
      <c r="K792" s="44">
        <f>IFERROR(_xll.qlIndexFixing(Index3M,H792,TRUE,_xll.ohTrigger(RecalcTrigger,Trigger3M)),NA())</f>
        <v>2.1529453285058942E-2</v>
      </c>
      <c r="L792" s="44">
        <f>IFERROR(_xll.qlIndexFixing(Index6M,$H792,TRUE,_xll.ohTrigger(RecalcTrigger,Trigger6M)),NA())</f>
        <v>2.3157486721405753E-2</v>
      </c>
      <c r="M792" s="182">
        <f>IFERROR(_xll.qlIndexFixing(Index1Y,$H792,TRUE,_xll.ohTrigger(RecalcTrigger,Trigger1Y)),NA())</f>
        <v>2.4366397364931069E-2</v>
      </c>
      <c r="N792" s="181">
        <f>IFERROR(_xll.qlIndexFixing(ONIndex1M,I792,TRUE,_xll.ohTrigger(RecalcTrigger,Trigger1M)),NA())</f>
        <v>2.0942878179243118E-2</v>
      </c>
      <c r="O792" s="44">
        <f>IFERROR(_xll.qlIndexFixing(ONIndex3M,I792,TRUE,_xll.ohTrigger(RecalcTrigger,Trigger3M)),NA())</f>
        <v>2.1406879597969386E-2</v>
      </c>
      <c r="P792" s="44">
        <f>IFERROR(_xll.qlIndexFixing(ONIndex6M,I792,TRUE,_xll.ohTrigger(RecalcTrigger,Trigger6M)),NA())</f>
        <v>2.2892366146722853E-2</v>
      </c>
      <c r="Q792" s="182">
        <f>IFERROR(_xll.qlIndexFixing(ONIndex1Y,I792,TRUE,_xll.ohTrigger(RecalcTrigger,Trigger1Y)),NA())</f>
        <v>2.3945527125608379E-2</v>
      </c>
    </row>
    <row r="793" spans="2:17" x14ac:dyDescent="0.2">
      <c r="B793" s="39" t="s">
        <v>42</v>
      </c>
      <c r="D793" s="42">
        <f>_xll.qlCalendarAdvance(Calendar,$D792,B793,"f",FALSE)</f>
        <v>44937</v>
      </c>
      <c r="E793" s="176">
        <f>_xll.qlInterestRateIndexValueDate(IndexON,D793)</f>
        <v>44937</v>
      </c>
      <c r="F793" s="192">
        <f>IFERROR(_xll.qlIndexFixing(IndexON,D793,TRUE,_xll.ohTrigger(RecalcTrigger,TriggerON)),NA())</f>
        <v>1.9495866004063389E-2</v>
      </c>
      <c r="H793" s="42">
        <f>_xll.qlCalendarAdvance(Calendar,$H792,B793,"f",FALSE)</f>
        <v>44937</v>
      </c>
      <c r="I793" s="176">
        <f>_xll.qlInterestRateIndexValueDate(Index1M,$H793)</f>
        <v>44937</v>
      </c>
      <c r="J793" s="181">
        <f>IFERROR(_xll.qlIndexFixing(Index1M,$H793,TRUE,_xll.ohTrigger(RecalcTrigger,Trigger1M)),NA())</f>
        <v>2.0994143344388452E-2</v>
      </c>
      <c r="K793" s="44">
        <f>IFERROR(_xll.qlIndexFixing(Index3M,H793,TRUE,_xll.ohTrigger(RecalcTrigger,Trigger3M)),NA())</f>
        <v>2.1540284002721555E-2</v>
      </c>
      <c r="L793" s="44">
        <f>IFERROR(_xll.qlIndexFixing(Index6M,$H793,TRUE,_xll.ohTrigger(RecalcTrigger,Trigger6M)),NA())</f>
        <v>2.3168099387821311E-2</v>
      </c>
      <c r="M793" s="182">
        <f>IFERROR(_xll.qlIndexFixing(Index1Y,$H793,TRUE,_xll.ohTrigger(RecalcTrigger,Trigger1Y)),NA())</f>
        <v>2.4371526913237407E-2</v>
      </c>
      <c r="N793" s="181">
        <f>IFERROR(_xll.qlIndexFixing(ONIndex1M,I793,TRUE,_xll.ohTrigger(RecalcTrigger,Trigger1M)),NA())</f>
        <v>2.0952342040252425E-2</v>
      </c>
      <c r="O793" s="44">
        <f>IFERROR(_xll.qlIndexFixing(ONIndex3M,I793,TRUE,_xll.ohTrigger(RecalcTrigger,Trigger3M)),NA())</f>
        <v>2.1416793703243897E-2</v>
      </c>
      <c r="P793" s="44">
        <f>IFERROR(_xll.qlIndexFixing(ONIndex6M,I793,TRUE,_xll.ohTrigger(RecalcTrigger,Trigger6M)),NA())</f>
        <v>2.2902645421090106E-2</v>
      </c>
      <c r="Q793" s="182">
        <f>IFERROR(_xll.qlIndexFixing(ONIndex1Y,I793,TRUE,_xll.ohTrigger(RecalcTrigger,Trigger1Y)),NA())</f>
        <v>2.3950508228162137E-2</v>
      </c>
    </row>
    <row r="794" spans="2:17" x14ac:dyDescent="0.2">
      <c r="B794" s="39" t="s">
        <v>42</v>
      </c>
      <c r="D794" s="42">
        <f>_xll.qlCalendarAdvance(Calendar,$D793,B794,"f",FALSE)</f>
        <v>44944</v>
      </c>
      <c r="E794" s="176">
        <f>_xll.qlInterestRateIndexValueDate(IndexON,D794)</f>
        <v>44944</v>
      </c>
      <c r="F794" s="192">
        <f>IFERROR(_xll.qlIndexFixing(IndexON,D794,TRUE,_xll.ohTrigger(RecalcTrigger,TriggerON)),NA())</f>
        <v>1.9507940742804486E-2</v>
      </c>
      <c r="H794" s="42">
        <f>_xll.qlCalendarAdvance(Calendar,$H793,B794,"f",FALSE)</f>
        <v>44944</v>
      </c>
      <c r="I794" s="176">
        <f>_xll.qlInterestRateIndexValueDate(Index1M,$H794)</f>
        <v>44944</v>
      </c>
      <c r="J794" s="181">
        <f>IFERROR(_xll.qlIndexFixing(Index1M,$H794,TRUE,_xll.ohTrigger(RecalcTrigger,Trigger1M)),NA())</f>
        <v>2.1004238590961722E-2</v>
      </c>
      <c r="K794" s="44">
        <f>IFERROR(_xll.qlIndexFixing(Index3M,H794,TRUE,_xll.ohTrigger(RecalcTrigger,Trigger3M)),NA())</f>
        <v>2.155125074687065E-2</v>
      </c>
      <c r="L794" s="44">
        <f>IFERROR(_xll.qlIndexFixing(Index6M,$H794,TRUE,_xll.ohTrigger(RecalcTrigger,Trigger6M)),NA())</f>
        <v>2.317872890759334E-2</v>
      </c>
      <c r="M794" s="182">
        <f>IFERROR(_xll.qlIndexFixing(Index1Y,$H794,TRUE,_xll.ohTrigger(RecalcTrigger,Trigger1Y)),NA())</f>
        <v>2.4376661161943591E-2</v>
      </c>
      <c r="N794" s="181">
        <f>IFERROR(_xll.qlIndexFixing(ONIndex1M,I794,TRUE,_xll.ohTrigger(RecalcTrigger,Trigger1M)),NA())</f>
        <v>2.0961992416228536E-2</v>
      </c>
      <c r="O794" s="44">
        <f>IFERROR(_xll.qlIndexFixing(ONIndex3M,I794,TRUE,_xll.ohTrigger(RecalcTrigger,Trigger3M)),NA())</f>
        <v>2.1426843095589954E-2</v>
      </c>
      <c r="P794" s="44">
        <f>IFERROR(_xll.qlIndexFixing(ONIndex6M,I794,TRUE,_xll.ohTrigger(RecalcTrigger,Trigger6M)),NA())</f>
        <v>2.2912941304028545E-2</v>
      </c>
      <c r="Q794" s="182">
        <f>IFERROR(_xll.qlIndexFixing(ONIndex1Y,I794,TRUE,_xll.ohTrigger(RecalcTrigger,Trigger1Y)),NA())</f>
        <v>2.3955489072421399E-2</v>
      </c>
    </row>
    <row r="795" spans="2:17" x14ac:dyDescent="0.2">
      <c r="B795" s="39" t="s">
        <v>42</v>
      </c>
      <c r="D795" s="42">
        <f>_xll.qlCalendarAdvance(Calendar,$D794,B795,"f",FALSE)</f>
        <v>44951</v>
      </c>
      <c r="E795" s="176">
        <f>_xll.qlInterestRateIndexValueDate(IndexON,D795)</f>
        <v>44951</v>
      </c>
      <c r="F795" s="192">
        <f>IFERROR(_xll.qlIndexFixing(IndexON,D795,TRUE,_xll.ohTrigger(RecalcTrigger,TriggerON)),NA())</f>
        <v>1.9520237619675695E-2</v>
      </c>
      <c r="H795" s="42">
        <f>_xll.qlCalendarAdvance(Calendar,$H794,B795,"f",FALSE)</f>
        <v>44951</v>
      </c>
      <c r="I795" s="176">
        <f>_xll.qlInterestRateIndexValueDate(Index1M,$H795)</f>
        <v>44951</v>
      </c>
      <c r="J795" s="181">
        <f>IFERROR(_xll.qlIndexFixing(Index1M,$H795,TRUE,_xll.ohTrigger(RecalcTrigger,Trigger1M)),NA())</f>
        <v>2.1014520704979445E-2</v>
      </c>
      <c r="K795" s="44">
        <f>IFERROR(_xll.qlIndexFixing(Index3M,H795,TRUE,_xll.ohTrigger(RecalcTrigger,Trigger3M)),NA())</f>
        <v>2.1562353518603954E-2</v>
      </c>
      <c r="L795" s="44">
        <f>IFERROR(_xll.qlIndexFixing(Index6M,$H795,TRUE,_xll.ohTrigger(RecalcTrigger,Trigger6M)),NA())</f>
        <v>2.3189375280985584E-2</v>
      </c>
      <c r="M795" s="182">
        <f>IFERROR(_xll.qlIndexFixing(Index1Y,$H795,TRUE,_xll.ohTrigger(RecalcTrigger,Trigger1Y)),NA())</f>
        <v>2.4381800443581403E-2</v>
      </c>
      <c r="N795" s="181">
        <f>IFERROR(_xll.qlIndexFixing(ONIndex1M,I795,TRUE,_xll.ohTrigger(RecalcTrigger,Trigger1M)),NA())</f>
        <v>2.0971829307090406E-2</v>
      </c>
      <c r="O795" s="44">
        <f>IFERROR(_xll.qlIndexFixing(ONIndex3M,I795,TRUE,_xll.ohTrigger(RecalcTrigger,Trigger3M)),NA())</f>
        <v>2.1437027774926509E-2</v>
      </c>
      <c r="P795" s="44">
        <f>IFERROR(_xll.qlIndexFixing(ONIndex6M,I795,TRUE,_xll.ohTrigger(RecalcTrigger,Trigger6M)),NA())</f>
        <v>2.2923253795538168E-2</v>
      </c>
      <c r="Q795" s="182">
        <f>IFERROR(_xll.qlIndexFixing(ONIndex1Y,I795,TRUE,_xll.ohTrigger(RecalcTrigger,Trigger1Y)),NA())</f>
        <v>2.3960469658305117E-2</v>
      </c>
    </row>
    <row r="796" spans="2:17" x14ac:dyDescent="0.2">
      <c r="B796" s="39" t="s">
        <v>42</v>
      </c>
      <c r="D796" s="42">
        <f>_xll.qlCalendarAdvance(Calendar,$D795,B796,"f",FALSE)</f>
        <v>44958</v>
      </c>
      <c r="E796" s="176">
        <f>_xll.qlInterestRateIndexValueDate(IndexON,D796)</f>
        <v>44958</v>
      </c>
      <c r="F796" s="192">
        <f>IFERROR(_xll.qlIndexFixing(IndexON,D796,TRUE,_xll.ohTrigger(RecalcTrigger,TriggerON)),NA())</f>
        <v>1.9532756634677018E-2</v>
      </c>
      <c r="H796" s="42">
        <f>_xll.qlCalendarAdvance(Calendar,$H795,B796,"f",FALSE)</f>
        <v>44958</v>
      </c>
      <c r="I796" s="176">
        <f>_xll.qlInterestRateIndexValueDate(Index1M,$H796)</f>
        <v>44958</v>
      </c>
      <c r="J796" s="181">
        <f>IFERROR(_xll.qlIndexFixing(Index1M,$H796,TRUE,_xll.ohTrigger(RecalcTrigger,Trigger1M)),NA())</f>
        <v>2.1018156412243028E-2</v>
      </c>
      <c r="K796" s="44">
        <f>IFERROR(_xll.qlIndexFixing(Index3M,H796,TRUE,_xll.ohTrigger(RecalcTrigger,Trigger3M)),NA())</f>
        <v>2.1573592319032702E-2</v>
      </c>
      <c r="L796" s="44">
        <f>IFERROR(_xll.qlIndexFixing(Index6M,$H796,TRUE,_xll.ohTrigger(RecalcTrigger,Trigger6M)),NA())</f>
        <v>2.3200038508260881E-2</v>
      </c>
      <c r="M796" s="182">
        <f>IFERROR(_xll.qlIndexFixing(Index1Y,$H796,TRUE,_xll.ohTrigger(RecalcTrigger,Trigger1Y)),NA())</f>
        <v>2.4386945090690171E-2</v>
      </c>
      <c r="N796" s="181">
        <f>IFERROR(_xll.qlIndexFixing(ONIndex1M,I796,TRUE,_xll.ohTrigger(RecalcTrigger,Trigger1M)),NA())</f>
        <v>2.0981852712675941E-2</v>
      </c>
      <c r="O796" s="44">
        <f>IFERROR(_xll.qlIndexFixing(ONIndex3M,I796,TRUE,_xll.ohTrigger(RecalcTrigger,Trigger3M)),NA())</f>
        <v>2.1447347741496703E-2</v>
      </c>
      <c r="P796" s="44">
        <f>IFERROR(_xll.qlIndexFixing(ONIndex6M,I796,TRUE,_xll.ohTrigger(RecalcTrigger,Trigger6M)),NA())</f>
        <v>2.2933582895700022E-2</v>
      </c>
      <c r="Q796" s="182">
        <f>IFERROR(_xll.qlIndexFixing(ONIndex1Y,I796,TRUE,_xll.ohTrigger(RecalcTrigger,Trigger1Y)),NA())</f>
        <v>2.3965449985813292E-2</v>
      </c>
    </row>
    <row r="797" spans="2:17" x14ac:dyDescent="0.2">
      <c r="B797" s="39" t="s">
        <v>42</v>
      </c>
      <c r="D797" s="42">
        <f>_xll.qlCalendarAdvance(Calendar,$D796,B797,"f",FALSE)</f>
        <v>44965</v>
      </c>
      <c r="E797" s="176">
        <f>_xll.qlInterestRateIndexValueDate(IndexON,D797)</f>
        <v>44965</v>
      </c>
      <c r="F797" s="192">
        <f>IFERROR(_xll.qlIndexFixing(IndexON,D797,TRUE,_xll.ohTrigger(RecalcTrigger,TriggerON)),NA())</f>
        <v>1.9545497787808452E-2</v>
      </c>
      <c r="H797" s="42">
        <f>_xll.qlCalendarAdvance(Calendar,$H796,B797,"f",FALSE)</f>
        <v>44965</v>
      </c>
      <c r="I797" s="176">
        <f>_xll.qlInterestRateIndexValueDate(Index1M,$H797)</f>
        <v>44965</v>
      </c>
      <c r="J797" s="181">
        <f>IFERROR(_xll.qlIndexFixing(Index1M,$H797,TRUE,_xll.ohTrigger(RecalcTrigger,Trigger1M)),NA())</f>
        <v>2.1028742477169664E-2</v>
      </c>
      <c r="K797" s="44">
        <f>IFERROR(_xll.qlIndexFixing(Index3M,H797,TRUE,_xll.ohTrigger(RecalcTrigger,Trigger3M)),NA())</f>
        <v>2.1583492406935089E-2</v>
      </c>
      <c r="L797" s="44">
        <f>IFERROR(_xll.qlIndexFixing(Index6M,$H797,TRUE,_xll.ohTrigger(RecalcTrigger,Trigger6M)),NA())</f>
        <v>2.3210718589682516E-2</v>
      </c>
      <c r="M797" s="182">
        <f>IFERROR(_xll.qlIndexFixing(Index1Y,$H797,TRUE,_xll.ohTrigger(RecalcTrigger,Trigger1Y)),NA())</f>
        <v>2.4392095435815664E-2</v>
      </c>
      <c r="N797" s="181">
        <f>IFERROR(_xll.qlIndexFixing(ONIndex1M,I797,TRUE,_xll.ohTrigger(RecalcTrigger,Trigger1M)),NA())</f>
        <v>2.0992062633309327E-2</v>
      </c>
      <c r="O797" s="44">
        <f>IFERROR(_xll.qlIndexFixing(ONIndex3M,I797,TRUE,_xll.ohTrigger(RecalcTrigger,Trigger3M)),NA())</f>
        <v>2.1457802995057396E-2</v>
      </c>
      <c r="P797" s="44">
        <f>IFERROR(_xll.qlIndexFixing(ONIndex6M,I797,TRUE,_xll.ohTrigger(RecalcTrigger,Trigger6M)),NA())</f>
        <v>2.2943928604433061E-2</v>
      </c>
      <c r="Q797" s="182">
        <f>IFERROR(_xll.qlIndexFixing(ONIndex1Y,I797,TRUE,_xll.ohTrigger(RecalcTrigger,Trigger1Y)),NA())</f>
        <v>2.397043005502697E-2</v>
      </c>
    </row>
    <row r="798" spans="2:17" x14ac:dyDescent="0.2">
      <c r="B798" s="39" t="s">
        <v>42</v>
      </c>
      <c r="D798" s="42">
        <f>_xll.qlCalendarAdvance(Calendar,$D797,B798,"f",FALSE)</f>
        <v>44972</v>
      </c>
      <c r="E798" s="176">
        <f>_xll.qlInterestRateIndexValueDate(IndexON,D798)</f>
        <v>44972</v>
      </c>
      <c r="F798" s="192">
        <f>IFERROR(_xll.qlIndexFixing(IndexON,D798,TRUE,_xll.ohTrigger(RecalcTrigger,TriggerON)),NA())</f>
        <v>1.955846107907E-2</v>
      </c>
      <c r="H798" s="42">
        <f>_xll.qlCalendarAdvance(Calendar,$H797,B798,"f",FALSE)</f>
        <v>44972</v>
      </c>
      <c r="I798" s="176">
        <f>_xll.qlInterestRateIndexValueDate(Index1M,$H798)</f>
        <v>44972</v>
      </c>
      <c r="J798" s="181">
        <f>IFERROR(_xll.qlIndexFixing(Index1M,$H798,TRUE,_xll.ohTrigger(RecalcTrigger,Trigger1M)),NA())</f>
        <v>2.1039515355591294E-2</v>
      </c>
      <c r="K798" s="44">
        <f>IFERROR(_xll.qlIndexFixing(Index3M,H798,TRUE,_xll.ohTrigger(RecalcTrigger,Trigger3M)),NA())</f>
        <v>2.1594992873075678E-2</v>
      </c>
      <c r="L798" s="44">
        <f>IFERROR(_xll.qlIndexFixing(Index6M,$H798,TRUE,_xll.ohTrigger(RecalcTrigger,Trigger6M)),NA())</f>
        <v>2.3221415525515578E-2</v>
      </c>
      <c r="M798" s="182">
        <f>IFERROR(_xll.qlIndexFixing(Index1Y,$H798,TRUE,_xll.ohTrigger(RecalcTrigger,Trigger1Y)),NA())</f>
        <v>2.4397251811510534E-2</v>
      </c>
      <c r="N798" s="181">
        <f>IFERROR(_xll.qlIndexFixing(ONIndex1M,I798,TRUE,_xll.ohTrigger(RecalcTrigger,Trigger1M)),NA())</f>
        <v>2.1002459068828472E-2</v>
      </c>
      <c r="O798" s="44">
        <f>IFERROR(_xll.qlIndexFixing(ONIndex3M,I798,TRUE,_xll.ohTrigger(RecalcTrigger,Trigger3M)),NA())</f>
        <v>2.1468393535689634E-2</v>
      </c>
      <c r="P798" s="44">
        <f>IFERROR(_xll.qlIndexFixing(ONIndex6M,I798,TRUE,_xll.ohTrigger(RecalcTrigger,Trigger6M)),NA())</f>
        <v>2.2954290921737286E-2</v>
      </c>
      <c r="Q798" s="182">
        <f>IFERROR(_xll.qlIndexFixing(ONIndex1Y,I798,TRUE,_xll.ohTrigger(RecalcTrigger,Trigger1Y)),NA())</f>
        <v>2.3975409865946151E-2</v>
      </c>
    </row>
    <row r="799" spans="2:17" x14ac:dyDescent="0.2">
      <c r="B799" s="39" t="s">
        <v>42</v>
      </c>
      <c r="D799" s="42">
        <f>_xll.qlCalendarAdvance(Calendar,$D798,B799,"f",FALSE)</f>
        <v>44979</v>
      </c>
      <c r="E799" s="176">
        <f>_xll.qlInterestRateIndexValueDate(IndexON,D799)</f>
        <v>44979</v>
      </c>
      <c r="F799" s="192">
        <f>IFERROR(_xll.qlIndexFixing(IndexON,D799,TRUE,_xll.ohTrigger(RecalcTrigger,TriggerON)),NA())</f>
        <v>1.9571646508623752E-2</v>
      </c>
      <c r="H799" s="42">
        <f>_xll.qlCalendarAdvance(Calendar,$H798,B799,"f",FALSE)</f>
        <v>44979</v>
      </c>
      <c r="I799" s="176">
        <f>_xll.qlInterestRateIndexValueDate(Index1M,$H799)</f>
        <v>44979</v>
      </c>
      <c r="J799" s="181">
        <f>IFERROR(_xll.qlIndexFixing(Index1M,$H799,TRUE,_xll.ohTrigger(RecalcTrigger,Trigger1M)),NA())</f>
        <v>2.1050475047973929E-2</v>
      </c>
      <c r="K799" s="44">
        <f>IFERROR(_xll.qlIndexFixing(Index3M,H799,TRUE,_xll.ohTrigger(RecalcTrigger,Trigger3M)),NA())</f>
        <v>2.1606629362852802E-2</v>
      </c>
      <c r="L799" s="44">
        <f>IFERROR(_xll.qlIndexFixing(Index6M,$H799,TRUE,_xll.ohTrigger(RecalcTrigger,Trigger6M)),NA())</f>
        <v>2.3232129316024239E-2</v>
      </c>
      <c r="M799" s="182">
        <f>IFERROR(_xll.qlIndexFixing(Index1Y,$H799,TRUE,_xll.ohTrigger(RecalcTrigger,Trigger1Y)),NA())</f>
        <v>2.4402414550334095E-2</v>
      </c>
      <c r="N799" s="181">
        <f>IFERROR(_xll.qlIndexFixing(ONIndex1M,I799,TRUE,_xll.ohTrigger(RecalcTrigger,Trigger1M)),NA())</f>
        <v>2.1013042019233374E-2</v>
      </c>
      <c r="O799" s="44">
        <f>IFERROR(_xll.qlIndexFixing(ONIndex3M,I799,TRUE,_xll.ohTrigger(RecalcTrigger,Trigger3M)),NA())</f>
        <v>2.1479119363474464E-2</v>
      </c>
      <c r="P799" s="44">
        <f>IFERROR(_xll.qlIndexFixing(ONIndex6M,I799,TRUE,_xll.ohTrigger(RecalcTrigger,Trigger6M)),NA())</f>
        <v>2.2964669847693742E-2</v>
      </c>
      <c r="Q799" s="182">
        <f>IFERROR(_xll.qlIndexFixing(ONIndex1Y,I799,TRUE,_xll.ohTrigger(RecalcTrigger,Trigger1Y)),NA())</f>
        <v>2.3980389418489789E-2</v>
      </c>
    </row>
    <row r="800" spans="2:17" x14ac:dyDescent="0.2">
      <c r="B800" s="39" t="s">
        <v>42</v>
      </c>
      <c r="D800" s="42">
        <f>_xll.qlCalendarAdvance(Calendar,$D799,B800,"f",FALSE)</f>
        <v>44986</v>
      </c>
      <c r="E800" s="176">
        <f>_xll.qlInterestRateIndexValueDate(IndexON,D800)</f>
        <v>44986</v>
      </c>
      <c r="F800" s="192">
        <f>IFERROR(_xll.qlIndexFixing(IndexON,D800,TRUE,_xll.ohTrigger(RecalcTrigger,TriggerON)),NA())</f>
        <v>1.9585054076307618E-2</v>
      </c>
      <c r="H800" s="42">
        <f>_xll.qlCalendarAdvance(Calendar,$H799,B800,"f",FALSE)</f>
        <v>44986</v>
      </c>
      <c r="I800" s="176">
        <f>_xll.qlInterestRateIndexValueDate(Index1M,$H800)</f>
        <v>44986</v>
      </c>
      <c r="J800" s="181">
        <f>IFERROR(_xll.qlIndexFixing(Index1M,$H800,TRUE,_xll.ohTrigger(RecalcTrigger,Trigger1M)),NA())</f>
        <v>2.1068734305223137E-2</v>
      </c>
      <c r="K800" s="44">
        <f>IFERROR(_xll.qlIndexFixing(Index3M,H800,TRUE,_xll.ohTrigger(RecalcTrigger,Trigger3M)),NA())</f>
        <v>2.1622922895581376E-2</v>
      </c>
      <c r="L800" s="44">
        <f>IFERROR(_xll.qlIndexFixing(Index6M,$H800,TRUE,_xll.ohTrigger(RecalcTrigger,Trigger6M)),NA())</f>
        <v>2.3247389445070068E-2</v>
      </c>
      <c r="M800" s="182">
        <f>IFERROR(_xll.qlIndexFixing(Index1Y,$H800,TRUE,_xll.ohTrigger(RecalcTrigger,Trigger1Y)),NA())</f>
        <v>2.4408766998577667E-2</v>
      </c>
      <c r="N800" s="181">
        <f>IFERROR(_xll.qlIndexFixing(ONIndex1M,I800,TRUE,_xll.ohTrigger(RecalcTrigger,Trigger1M)),NA())</f>
        <v>2.1023811484605082E-2</v>
      </c>
      <c r="O800" s="44">
        <f>IFERROR(_xll.qlIndexFixing(ONIndex3M,I800,TRUE,_xll.ohTrigger(RecalcTrigger,Trigger3M)),NA())</f>
        <v>2.1489980478411885E-2</v>
      </c>
      <c r="P800" s="44">
        <f>IFERROR(_xll.qlIndexFixing(ONIndex6M,I800,TRUE,_xll.ohTrigger(RecalcTrigger,Trigger6M)),NA())</f>
        <v>2.297506538205929E-2</v>
      </c>
      <c r="Q800" s="182">
        <f>IFERROR(_xll.qlIndexFixing(ONIndex1Y,I800,TRUE,_xll.ohTrigger(RecalcTrigger,Trigger1Y)),NA())</f>
        <v>2.3985368712576838E-2</v>
      </c>
    </row>
    <row r="801" spans="2:17" x14ac:dyDescent="0.2">
      <c r="B801" s="39" t="s">
        <v>42</v>
      </c>
      <c r="D801" s="42">
        <f>_xll.qlCalendarAdvance(Calendar,$D800,B801,"f",FALSE)</f>
        <v>44993</v>
      </c>
      <c r="E801" s="176">
        <f>_xll.qlInterestRateIndexValueDate(IndexON,D801)</f>
        <v>44993</v>
      </c>
      <c r="F801" s="192">
        <f>IFERROR(_xll.qlIndexFixing(IndexON,D801,TRUE,_xll.ohTrigger(RecalcTrigger,TriggerON)),NA())</f>
        <v>1.9598683782364734E-2</v>
      </c>
      <c r="H801" s="42">
        <f>_xll.qlCalendarAdvance(Calendar,$H800,B801,"f",FALSE)</f>
        <v>44993</v>
      </c>
      <c r="I801" s="176">
        <f>_xll.qlInterestRateIndexValueDate(Index1M,$H801)</f>
        <v>44993</v>
      </c>
      <c r="J801" s="181">
        <f>IFERROR(_xll.qlIndexFixing(Index1M,$H801,TRUE,_xll.ohTrigger(RecalcTrigger,Trigger1M)),NA())</f>
        <v>2.1081578357712686E-2</v>
      </c>
      <c r="K801" s="44">
        <f>IFERROR(_xll.qlIndexFixing(Index3M,H801,TRUE,_xll.ohTrigger(RecalcTrigger,Trigger3M)),NA())</f>
        <v>2.1634862701456647E-2</v>
      </c>
      <c r="L801" s="44">
        <f>IFERROR(_xll.qlIndexFixing(Index6M,$H801,TRUE,_xll.ohTrigger(RecalcTrigger,Trigger6M)),NA())</f>
        <v>2.3258142600654313E-2</v>
      </c>
      <c r="M801" s="182">
        <f>IFERROR(_xll.qlIndexFixing(Index1Y,$H801,TRUE,_xll.ohTrigger(RecalcTrigger,Trigger1Y)),NA())</f>
        <v>2.4413944621735913E-2</v>
      </c>
      <c r="N801" s="181">
        <f>IFERROR(_xll.qlIndexFixing(ONIndex1M,I801,TRUE,_xll.ohTrigger(RecalcTrigger,Trigger1M)),NA())</f>
        <v>2.103476746502464E-2</v>
      </c>
      <c r="O801" s="44">
        <f>IFERROR(_xll.qlIndexFixing(ONIndex3M,I801,TRUE,_xll.ohTrigger(RecalcTrigger,Trigger3M)),NA())</f>
        <v>2.1500976880420852E-2</v>
      </c>
      <c r="P801" s="44">
        <f>IFERROR(_xll.qlIndexFixing(ONIndex6M,I801,TRUE,_xll.ohTrigger(RecalcTrigger,Trigger6M)),NA())</f>
        <v>2.2985477525158116E-2</v>
      </c>
      <c r="Q801" s="182">
        <f>IFERROR(_xll.qlIndexFixing(ONIndex1Y,I801,TRUE,_xll.ohTrigger(RecalcTrigger,Trigger1Y)),NA())</f>
        <v>2.3990347748450436E-2</v>
      </c>
    </row>
    <row r="802" spans="2:17" x14ac:dyDescent="0.2">
      <c r="B802" s="39" t="s">
        <v>42</v>
      </c>
      <c r="D802" s="42">
        <f>_xll.qlCalendarAdvance(Calendar,$D801,B802,"f",FALSE)</f>
        <v>45000</v>
      </c>
      <c r="E802" s="176">
        <f>_xll.qlInterestRateIndexValueDate(IndexON,D802)</f>
        <v>45000</v>
      </c>
      <c r="F802" s="192">
        <f>IFERROR(_xll.qlIndexFixing(IndexON,D802,TRUE,_xll.ohTrigger(RecalcTrigger,TriggerON)),NA())</f>
        <v>1.961253562663301E-2</v>
      </c>
      <c r="H802" s="42">
        <f>_xll.qlCalendarAdvance(Calendar,$H801,B802,"f",FALSE)</f>
        <v>45000</v>
      </c>
      <c r="I802" s="176">
        <f>_xll.qlInterestRateIndexValueDate(Index1M,$H802)</f>
        <v>45000</v>
      </c>
      <c r="J802" s="181">
        <f>IFERROR(_xll.qlIndexFixing(Index1M,$H802,TRUE,_xll.ohTrigger(RecalcTrigger,Trigger1M)),NA())</f>
        <v>2.1091727836351878E-2</v>
      </c>
      <c r="K802" s="44">
        <f>IFERROR(_xll.qlIndexFixing(Index3M,H802,TRUE,_xll.ohTrigger(RecalcTrigger,Trigger3M)),NA())</f>
        <v>2.1646938560023896E-2</v>
      </c>
      <c r="L802" s="44">
        <f>IFERROR(_xll.qlIndexFixing(Index6M,$H802,TRUE,_xll.ohTrigger(RecalcTrigger,Trigger6M)),NA())</f>
        <v>2.3268912615912261E-2</v>
      </c>
      <c r="M802" s="182">
        <f>IFERROR(_xll.qlIndexFixing(Index1Y,$H802,TRUE,_xll.ohTrigger(RecalcTrigger,Trigger1Y)),NA())</f>
        <v>2.4419129632915898E-2</v>
      </c>
      <c r="N802" s="181">
        <f>IFERROR(_xll.qlIndexFixing(ONIndex1M,I802,TRUE,_xll.ohTrigger(RecalcTrigger,Trigger1M)),NA())</f>
        <v>2.1045909960329956E-2</v>
      </c>
      <c r="O802" s="44">
        <f>IFERROR(_xll.qlIndexFixing(ONIndex3M,I802,TRUE,_xll.ohTrigger(RecalcTrigger,Trigger3M)),NA())</f>
        <v>2.1512108569582411E-2</v>
      </c>
      <c r="P802" s="44">
        <f>IFERROR(_xll.qlIndexFixing(ONIndex6M,I802,TRUE,_xll.ohTrigger(RecalcTrigger,Trigger6M)),NA())</f>
        <v>2.2995906276909173E-2</v>
      </c>
      <c r="Q802" s="182">
        <f>IFERROR(_xll.qlIndexFixing(ONIndex1Y,I802,TRUE,_xll.ohTrigger(RecalcTrigger,Trigger1Y)),NA())</f>
        <v>2.399532652594849E-2</v>
      </c>
    </row>
    <row r="803" spans="2:17" x14ac:dyDescent="0.2">
      <c r="B803" s="39" t="s">
        <v>42</v>
      </c>
      <c r="D803" s="42">
        <f>_xll.qlCalendarAdvance(Calendar,$D802,B803,"f",FALSE)</f>
        <v>45007</v>
      </c>
      <c r="E803" s="176">
        <f>_xll.qlInterestRateIndexValueDate(IndexON,D803)</f>
        <v>45007</v>
      </c>
      <c r="F803" s="192">
        <f>IFERROR(_xll.qlIndexFixing(IndexON,D803,TRUE,_xll.ohTrigger(RecalcTrigger,TriggerON)),NA())</f>
        <v>1.9626609609193491E-2</v>
      </c>
      <c r="H803" s="42">
        <f>_xll.qlCalendarAdvance(Calendar,$H802,B803,"f",FALSE)</f>
        <v>45007</v>
      </c>
      <c r="I803" s="176">
        <f>_xll.qlInterestRateIndexValueDate(Index1M,$H803)</f>
        <v>45007</v>
      </c>
      <c r="J803" s="181">
        <f>IFERROR(_xll.qlIndexFixing(Index1M,$H803,TRUE,_xll.ohTrigger(RecalcTrigger,Trigger1M)),NA())</f>
        <v>2.1103504909422952E-2</v>
      </c>
      <c r="K803" s="44">
        <f>IFERROR(_xll.qlIndexFixing(Index3M,H803,TRUE,_xll.ohTrigger(RecalcTrigger,Trigger3M)),NA())</f>
        <v>2.1659150472515553E-2</v>
      </c>
      <c r="L803" s="44">
        <f>IFERROR(_xll.qlIndexFixing(Index6M,$H803,TRUE,_xll.ohTrigger(RecalcTrigger,Trigger6M)),NA())</f>
        <v>2.3279699491114365E-2</v>
      </c>
      <c r="M803" s="182">
        <f>IFERROR(_xll.qlIndexFixing(Index1Y,$H803,TRUE,_xll.ohTrigger(RecalcTrigger,Trigger1Y)),NA())</f>
        <v>2.4424322363818567E-2</v>
      </c>
      <c r="N803" s="181">
        <f>IFERROR(_xll.qlIndexFixing(ONIndex1M,I803,TRUE,_xll.ohTrigger(RecalcTrigger,Trigger1M)),NA())</f>
        <v>2.1057238970683123E-2</v>
      </c>
      <c r="O803" s="44">
        <f>IFERROR(_xll.qlIndexFixing(ONIndex3M,I803,TRUE,_xll.ohTrigger(RecalcTrigger,Trigger3M)),NA())</f>
        <v>2.1523375545977608E-2</v>
      </c>
      <c r="P803" s="44">
        <f>IFERROR(_xll.qlIndexFixing(ONIndex6M,I803,TRUE,_xll.ohTrigger(RecalcTrigger,Trigger6M)),NA())</f>
        <v>2.3006351637231415E-2</v>
      </c>
      <c r="Q803" s="182">
        <f>IFERROR(_xll.qlIndexFixing(ONIndex1Y,I803,TRUE,_xll.ohTrigger(RecalcTrigger,Trigger1Y)),NA())</f>
        <v>2.4000305045071002E-2</v>
      </c>
    </row>
    <row r="804" spans="2:17" x14ac:dyDescent="0.2">
      <c r="B804" s="39" t="s">
        <v>42</v>
      </c>
      <c r="D804" s="42">
        <f>_xll.qlCalendarAdvance(Calendar,$D803,B804,"f",FALSE)</f>
        <v>45014</v>
      </c>
      <c r="E804" s="176">
        <f>_xll.qlInterestRateIndexValueDate(IndexON,D804)</f>
        <v>45014</v>
      </c>
      <c r="F804" s="192">
        <f>IFERROR(_xll.qlIndexFixing(IndexON,D804,TRUE,_xll.ohTrigger(RecalcTrigger,TriggerON)),NA())</f>
        <v>1.9640905730127223E-2</v>
      </c>
      <c r="H804" s="42">
        <f>_xll.qlCalendarAdvance(Calendar,$H803,B804,"f",FALSE)</f>
        <v>45014</v>
      </c>
      <c r="I804" s="176">
        <f>_xll.qlInterestRateIndexValueDate(Index1M,$H804)</f>
        <v>45014</v>
      </c>
      <c r="J804" s="181">
        <f>IFERROR(_xll.qlIndexFixing(Index1M,$H804,TRUE,_xll.ohTrigger(RecalcTrigger,Trigger1M)),NA())</f>
        <v>2.1111028798963281E-2</v>
      </c>
      <c r="K804" s="44">
        <f>IFERROR(_xll.qlIndexFixing(Index3M,H804,TRUE,_xll.ohTrigger(RecalcTrigger,Trigger3M)),NA())</f>
        <v>2.1671498440182548E-2</v>
      </c>
      <c r="L804" s="44">
        <f>IFERROR(_xll.qlIndexFixing(Index6M,$H804,TRUE,_xll.ohTrigger(RecalcTrigger,Trigger6M)),NA())</f>
        <v>2.3290503226531947E-2</v>
      </c>
      <c r="M804" s="182">
        <f>IFERROR(_xll.qlIndexFixing(Index1Y,$H804,TRUE,_xll.ohTrigger(RecalcTrigger,Trigger1Y)),NA())</f>
        <v>2.4428335331435402E-2</v>
      </c>
      <c r="N804" s="181">
        <f>IFERROR(_xll.qlIndexFixing(ONIndex1M,I804,TRUE,_xll.ohTrigger(RecalcTrigger,Trigger1M)),NA())</f>
        <v>2.1068754496003095E-2</v>
      </c>
      <c r="O804" s="44">
        <f>IFERROR(_xll.qlIndexFixing(ONIndex3M,I804,TRUE,_xll.ohTrigger(RecalcTrigger,Trigger3M)),NA())</f>
        <v>2.1534777809525396E-2</v>
      </c>
      <c r="P804" s="44">
        <f>IFERROR(_xll.qlIndexFixing(ONIndex6M,I804,TRUE,_xll.ohTrigger(RecalcTrigger,Trigger6M)),NA())</f>
        <v>2.3016813606124842E-2</v>
      </c>
      <c r="Q804" s="182">
        <f>IFERROR(_xll.qlIndexFixing(ONIndex1Y,I804,TRUE,_xll.ohTrigger(RecalcTrigger,Trigger1Y)),NA())</f>
        <v>2.4005283305899017E-2</v>
      </c>
    </row>
    <row r="805" spans="2:17" x14ac:dyDescent="0.2">
      <c r="B805" s="39" t="s">
        <v>42</v>
      </c>
      <c r="D805" s="42">
        <f>_xll.qlCalendarAdvance(Calendar,$D804,B805,"f",FALSE)</f>
        <v>45021</v>
      </c>
      <c r="E805" s="176">
        <f>_xll.qlInterestRateIndexValueDate(IndexON,D805)</f>
        <v>45021</v>
      </c>
      <c r="F805" s="192">
        <f>IFERROR(_xll.qlIndexFixing(IndexON,D805,TRUE,_xll.ohTrigger(RecalcTrigger,TriggerON)),NA())</f>
        <v>1.965542398935316E-2</v>
      </c>
      <c r="H805" s="42">
        <f>_xll.qlCalendarAdvance(Calendar,$H804,B805,"f",FALSE)</f>
        <v>45021</v>
      </c>
      <c r="I805" s="176">
        <f>_xll.qlInterestRateIndexValueDate(Index1M,$H805)</f>
        <v>45021</v>
      </c>
      <c r="J805" s="181">
        <f>IFERROR(_xll.qlIndexFixing(Index1M,$H805,TRUE,_xll.ohTrigger(RecalcTrigger,Trigger1M)),NA())</f>
        <v>2.1123137473249086E-2</v>
      </c>
      <c r="K805" s="44">
        <f>IFERROR(_xll.qlIndexFixing(Index3M,H805,TRUE,_xll.ohTrigger(RecalcTrigger,Trigger3M)),NA())</f>
        <v>2.1682422204527541E-2</v>
      </c>
      <c r="L805" s="44">
        <f>IFERROR(_xll.qlIndexFixing(Index6M,$H805,TRUE,_xll.ohTrigger(RecalcTrigger,Trigger6M)),NA())</f>
        <v>2.3299803856557597E-2</v>
      </c>
      <c r="M805" s="182">
        <f>IFERROR(_xll.qlIndexFixing(Index1Y,$H805,TRUE,_xll.ohTrigger(RecalcTrigger,Trigger1Y)),NA())</f>
        <v>2.4434732311631398E-2</v>
      </c>
      <c r="N805" s="181">
        <f>IFERROR(_xll.qlIndexFixing(ONIndex1M,I805,TRUE,_xll.ohTrigger(RecalcTrigger,Trigger1M)),NA())</f>
        <v>2.1080456536370917E-2</v>
      </c>
      <c r="O805" s="44">
        <f>IFERROR(_xll.qlIndexFixing(ONIndex3M,I805,TRUE,_xll.ohTrigger(RecalcTrigger,Trigger3M)),NA())</f>
        <v>2.1546315360225776E-2</v>
      </c>
      <c r="P805" s="44">
        <f>IFERROR(_xll.qlIndexFixing(ONIndex6M,I805,TRUE,_xll.ohTrigger(RecalcTrigger,Trigger6M)),NA())</f>
        <v>2.3027292183589454E-2</v>
      </c>
      <c r="Q805" s="182">
        <f>IFERROR(_xll.qlIndexFixing(ONIndex1Y,I805,TRUE,_xll.ohTrigger(RecalcTrigger,Trigger1Y)),NA())</f>
        <v>2.4010261308351488E-2</v>
      </c>
    </row>
    <row r="806" spans="2:17" x14ac:dyDescent="0.2">
      <c r="B806" s="39" t="s">
        <v>42</v>
      </c>
      <c r="D806" s="42">
        <f>_xll.qlCalendarAdvance(Calendar,$D805,B806,"f",FALSE)</f>
        <v>45028</v>
      </c>
      <c r="E806" s="176">
        <f>_xll.qlInterestRateIndexValueDate(IndexON,D806)</f>
        <v>45028</v>
      </c>
      <c r="F806" s="192">
        <f>IFERROR(_xll.qlIndexFixing(IndexON,D806,TRUE,_xll.ohTrigger(RecalcTrigger,TriggerON)),NA())</f>
        <v>1.9670164387033395E-2</v>
      </c>
      <c r="H806" s="42">
        <f>_xll.qlCalendarAdvance(Calendar,$H805,B806,"f",FALSE)</f>
        <v>45028</v>
      </c>
      <c r="I806" s="176">
        <f>_xll.qlInterestRateIndexValueDate(Index1M,$H806)</f>
        <v>45028</v>
      </c>
      <c r="J806" s="181">
        <f>IFERROR(_xll.qlIndexFixing(Index1M,$H806,TRUE,_xll.ohTrigger(RecalcTrigger,Trigger1M)),NA())</f>
        <v>2.1135432987456758E-2</v>
      </c>
      <c r="K806" s="44">
        <f>IFERROR(_xll.qlIndexFixing(Index3M,H806,TRUE,_xll.ohTrigger(RecalcTrigger,Trigger3M)),NA())</f>
        <v>2.1695031820549857E-2</v>
      </c>
      <c r="L806" s="44">
        <f>IFERROR(_xll.qlIndexFixing(Index6M,$H806,TRUE,_xll.ohTrigger(RecalcTrigger,Trigger6M)),NA())</f>
        <v>2.3310635254188361E-2</v>
      </c>
      <c r="M806" s="182">
        <f>IFERROR(_xll.qlIndexFixing(Index1Y,$H806,TRUE,_xll.ohTrigger(RecalcTrigger,Trigger1Y)),NA())</f>
        <v>2.4439950191978223E-2</v>
      </c>
      <c r="N806" s="181">
        <f>IFERROR(_xll.qlIndexFixing(ONIndex1M,I806,TRUE,_xll.ohTrigger(RecalcTrigger,Trigger1M)),NA())</f>
        <v>2.1092345091867637E-2</v>
      </c>
      <c r="O806" s="44">
        <f>IFERROR(_xll.qlIndexFixing(ONIndex3M,I806,TRUE,_xll.ohTrigger(RecalcTrigger,Trigger3M)),NA())</f>
        <v>2.1557988198159794E-2</v>
      </c>
      <c r="P806" s="44">
        <f>IFERROR(_xll.qlIndexFixing(ONIndex6M,I806,TRUE,_xll.ohTrigger(RecalcTrigger,Trigger6M)),NA())</f>
        <v>2.3037787369625251E-2</v>
      </c>
      <c r="Q806" s="182">
        <f>IFERROR(_xll.qlIndexFixing(ONIndex1Y,I806,TRUE,_xll.ohTrigger(RecalcTrigger,Trigger1Y)),NA())</f>
        <v>2.4015239052428416E-2</v>
      </c>
    </row>
    <row r="807" spans="2:17" x14ac:dyDescent="0.2">
      <c r="B807" s="39" t="s">
        <v>42</v>
      </c>
      <c r="D807" s="42">
        <f>_xll.qlCalendarAdvance(Calendar,$D806,B807,"f",FALSE)</f>
        <v>45035</v>
      </c>
      <c r="E807" s="176">
        <f>_xll.qlInterestRateIndexValueDate(IndexON,D807)</f>
        <v>45035</v>
      </c>
      <c r="F807" s="192">
        <f>IFERROR(_xll.qlIndexFixing(IndexON,D807,TRUE,_xll.ohTrigger(RecalcTrigger,TriggerON)),NA())</f>
        <v>1.9685126923005836E-2</v>
      </c>
      <c r="H807" s="42">
        <f>_xll.qlCalendarAdvance(Calendar,$H806,B807,"f",FALSE)</f>
        <v>45035</v>
      </c>
      <c r="I807" s="176">
        <f>_xll.qlInterestRateIndexValueDate(Index1M,$H807)</f>
        <v>45035</v>
      </c>
      <c r="J807" s="181">
        <f>IFERROR(_xll.qlIndexFixing(Index1M,$H807,TRUE,_xll.ohTrigger(RecalcTrigger,Trigger1M)),NA())</f>
        <v>2.1147915342140111E-2</v>
      </c>
      <c r="K807" s="44">
        <f>IFERROR(_xll.qlIndexFixing(Index3M,H807,TRUE,_xll.ohTrigger(RecalcTrigger,Trigger3M)),NA())</f>
        <v>2.1707777486982126E-2</v>
      </c>
      <c r="L807" s="44">
        <f>IFERROR(_xll.qlIndexFixing(Index6M,$H807,TRUE,_xll.ohTrigger(RecalcTrigger,Trigger6M)),NA())</f>
        <v>2.3321475472243534E-2</v>
      </c>
      <c r="M807" s="182">
        <f>IFERROR(_xll.qlIndexFixing(Index1Y,$H807,TRUE,_xll.ohTrigger(RecalcTrigger,Trigger1Y)),NA())</f>
        <v>2.4445177118921944E-2</v>
      </c>
      <c r="N807" s="181">
        <f>IFERROR(_xll.qlIndexFixing(ONIndex1M,I807,TRUE,_xll.ohTrigger(RecalcTrigger,Trigger1M)),NA())</f>
        <v>2.1104420162331161E-2</v>
      </c>
      <c r="O807" s="44">
        <f>IFERROR(_xll.qlIndexFixing(ONIndex3M,I807,TRUE,_xll.ohTrigger(RecalcTrigger,Trigger3M)),NA())</f>
        <v>2.1569796323246404E-2</v>
      </c>
      <c r="P807" s="44">
        <f>IFERROR(_xll.qlIndexFixing(ONIndex6M,I807,TRUE,_xll.ohTrigger(RecalcTrigger,Trigger6M)),NA())</f>
        <v>2.304829916431328E-2</v>
      </c>
      <c r="Q807" s="182">
        <f>IFERROR(_xll.qlIndexFixing(ONIndex1Y,I807,TRUE,_xll.ohTrigger(RecalcTrigger,Trigger1Y)),NA())</f>
        <v>2.4020216538210848E-2</v>
      </c>
    </row>
    <row r="808" spans="2:17" x14ac:dyDescent="0.2">
      <c r="B808" s="39" t="s">
        <v>42</v>
      </c>
      <c r="D808" s="42">
        <f>_xll.qlCalendarAdvance(Calendar,$D807,B808,"f",FALSE)</f>
        <v>45042</v>
      </c>
      <c r="E808" s="176">
        <f>_xll.qlInterestRateIndexValueDate(IndexON,D808)</f>
        <v>45042</v>
      </c>
      <c r="F808" s="192">
        <f>IFERROR(_xll.qlIndexFixing(IndexON,D808,TRUE,_xll.ohTrigger(RecalcTrigger,TriggerON)),NA())</f>
        <v>1.970031159751362E-2</v>
      </c>
      <c r="H808" s="42">
        <f>_xll.qlCalendarAdvance(Calendar,$H807,B808,"f",FALSE)</f>
        <v>45042</v>
      </c>
      <c r="I808" s="176">
        <f>_xll.qlInterestRateIndexValueDate(Index1M,$H808)</f>
        <v>45042</v>
      </c>
      <c r="J808" s="181">
        <f>IFERROR(_xll.qlIndexFixing(Index1M,$H808,TRUE,_xll.ohTrigger(RecalcTrigger,Trigger1M)),NA())</f>
        <v>2.1160584537882686E-2</v>
      </c>
      <c r="K808" s="44">
        <f>IFERROR(_xll.qlIndexFixing(Index3M,H808,TRUE,_xll.ohTrigger(RecalcTrigger,Trigger3M)),NA())</f>
        <v>2.1720659205113957E-2</v>
      </c>
      <c r="L808" s="44">
        <f>IFERROR(_xll.qlIndexFixing(Index6M,$H808,TRUE,_xll.ohTrigger(RecalcTrigger,Trigger6M)),NA())</f>
        <v>2.3332320182064721E-2</v>
      </c>
      <c r="M808" s="182">
        <f>IFERROR(_xll.qlIndexFixing(Index1Y,$H808,TRUE,_xll.ohTrigger(RecalcTrigger,Trigger1Y)),NA())</f>
        <v>2.4450413424198267E-2</v>
      </c>
      <c r="N808" s="181">
        <f>IFERROR(_xll.qlIndexFixing(ONIndex1M,I808,TRUE,_xll.ohTrigger(RecalcTrigger,Trigger1M)),NA())</f>
        <v>2.1116681747923582E-2</v>
      </c>
      <c r="O808" s="44">
        <f>IFERROR(_xll.qlIndexFixing(ONIndex3M,I808,TRUE,_xll.ohTrigger(RecalcTrigger,Trigger3M)),NA())</f>
        <v>2.1581739735647698E-2</v>
      </c>
      <c r="P808" s="44">
        <f>IFERROR(_xll.qlIndexFixing(ONIndex6M,I808,TRUE,_xll.ohTrigger(RecalcTrigger,Trigger6M)),NA())</f>
        <v>2.3058827567653539E-2</v>
      </c>
      <c r="Q808" s="182">
        <f>IFERROR(_xll.qlIndexFixing(ONIndex1Y,I808,TRUE,_xll.ohTrigger(RecalcTrigger,Trigger1Y)),NA())</f>
        <v>2.4025193765617736E-2</v>
      </c>
    </row>
    <row r="809" spans="2:17" x14ac:dyDescent="0.2">
      <c r="B809" s="39" t="s">
        <v>42</v>
      </c>
      <c r="D809" s="42">
        <f>_xll.qlCalendarAdvance(Calendar,$D808,B809,"f",FALSE)</f>
        <v>45049</v>
      </c>
      <c r="E809" s="176">
        <f>_xll.qlInterestRateIndexValueDate(IndexON,D809)</f>
        <v>45049</v>
      </c>
      <c r="F809" s="192">
        <f>IFERROR(_xll.qlIndexFixing(IndexON,D809,TRUE,_xll.ohTrigger(RecalcTrigger,TriggerON)),NA())</f>
        <v>1.9715718410475702E-2</v>
      </c>
      <c r="H809" s="42">
        <f>_xll.qlCalendarAdvance(Calendar,$H808,B809,"f",FALSE)</f>
        <v>45049</v>
      </c>
      <c r="I809" s="176">
        <f>_xll.qlInterestRateIndexValueDate(Index1M,$H809)</f>
        <v>45049</v>
      </c>
      <c r="J809" s="181">
        <f>IFERROR(_xll.qlIndexFixing(Index1M,$H809,TRUE,_xll.ohTrigger(RecalcTrigger,Trigger1M)),NA())</f>
        <v>2.1178091691108625E-2</v>
      </c>
      <c r="K809" s="44">
        <f>IFERROR(_xll.qlIndexFixing(Index3M,H809,TRUE,_xll.ohTrigger(RecalcTrigger,Trigger3M)),NA())</f>
        <v>2.1735279150849905E-2</v>
      </c>
      <c r="L809" s="44">
        <f>IFERROR(_xll.qlIndexFixing(Index6M,$H809,TRUE,_xll.ohTrigger(RecalcTrigger,Trigger6M)),NA())</f>
        <v>2.3344685116971364E-2</v>
      </c>
      <c r="M809" s="182">
        <f>IFERROR(_xll.qlIndexFixing(Index1Y,$H809,TRUE,_xll.ohTrigger(RecalcTrigger,Trigger1Y)),NA())</f>
        <v>2.4455659439550002E-2</v>
      </c>
      <c r="N809" s="181">
        <f>IFERROR(_xll.qlIndexFixing(ONIndex1M,I809,TRUE,_xll.ohTrigger(RecalcTrigger,Trigger1M)),NA())</f>
        <v>2.1129129848644901E-2</v>
      </c>
      <c r="O809" s="44">
        <f>IFERROR(_xll.qlIndexFixing(ONIndex3M,I809,TRUE,_xll.ohTrigger(RecalcTrigger,Trigger3M)),NA())</f>
        <v>2.1593818435201584E-2</v>
      </c>
      <c r="P809" s="44">
        <f>IFERROR(_xll.qlIndexFixing(ONIndex6M,I809,TRUE,_xll.ohTrigger(RecalcTrigger,Trigger6M)),NA())</f>
        <v>2.3069372579483938E-2</v>
      </c>
      <c r="Q809" s="182">
        <f>IFERROR(_xll.qlIndexFixing(ONIndex1Y,I809,TRUE,_xll.ohTrigger(RecalcTrigger,Trigger1Y)),NA())</f>
        <v>2.4030170734568035E-2</v>
      </c>
    </row>
    <row r="810" spans="2:17" x14ac:dyDescent="0.2">
      <c r="B810" s="39" t="s">
        <v>42</v>
      </c>
      <c r="D810" s="42">
        <f>_xll.qlCalendarAdvance(Calendar,$D809,B810,"f",FALSE)</f>
        <v>45056</v>
      </c>
      <c r="E810" s="176">
        <f>_xll.qlInterestRateIndexValueDate(IndexON,D810)</f>
        <v>45056</v>
      </c>
      <c r="F810" s="192">
        <f>IFERROR(_xll.qlIndexFixing(IndexON,D810,TRUE,_xll.ohTrigger(RecalcTrigger,TriggerON)),NA())</f>
        <v>1.9731347361892082E-2</v>
      </c>
      <c r="H810" s="42">
        <f>_xll.qlCalendarAdvance(Calendar,$H809,B810,"f",FALSE)</f>
        <v>45056</v>
      </c>
      <c r="I810" s="176">
        <f>_xll.qlInterestRateIndexValueDate(Index1M,$H810)</f>
        <v>45056</v>
      </c>
      <c r="J810" s="181">
        <f>IFERROR(_xll.qlIndexFixing(Index1M,$H810,TRUE,_xll.ohTrigger(RecalcTrigger,Trigger1M)),NA())</f>
        <v>2.119117688446916E-2</v>
      </c>
      <c r="K810" s="44">
        <f>IFERROR(_xll.qlIndexFixing(Index3M,H810,TRUE,_xll.ohTrigger(RecalcTrigger,Trigger3M)),NA())</f>
        <v>2.174844347658289E-2</v>
      </c>
      <c r="L810" s="44">
        <f>IFERROR(_xll.qlIndexFixing(Index6M,$H810,TRUE,_xll.ohTrigger(RecalcTrigger,Trigger6M)),NA())</f>
        <v>2.3355524717396121E-2</v>
      </c>
      <c r="M810" s="182">
        <f>IFERROR(_xll.qlIndexFixing(Index1Y,$H810,TRUE,_xll.ohTrigger(RecalcTrigger,Trigger1Y)),NA())</f>
        <v>2.4460915496727468E-2</v>
      </c>
      <c r="N810" s="181">
        <f>IFERROR(_xll.qlIndexFixing(ONIndex1M,I810,TRUE,_xll.ohTrigger(RecalcTrigger,Trigger1M)),NA())</f>
        <v>2.114176446441407E-2</v>
      </c>
      <c r="O810" s="44">
        <f>IFERROR(_xll.qlIndexFixing(ONIndex3M,I810,TRUE,_xll.ohTrigger(RecalcTrigger,Trigger3M)),NA())</f>
        <v>2.1606032422070154E-2</v>
      </c>
      <c r="P810" s="44">
        <f>IFERROR(_xll.qlIndexFixing(ONIndex6M,I810,TRUE,_xll.ohTrigger(RecalcTrigger,Trigger6M)),NA())</f>
        <v>2.3079934200047614E-2</v>
      </c>
      <c r="Q810" s="182">
        <f>IFERROR(_xll.qlIndexFixing(ONIndex1Y,I810,TRUE,_xll.ohTrigger(RecalcTrigger,Trigger1Y)),NA())</f>
        <v>2.4035147445304883E-2</v>
      </c>
    </row>
    <row r="811" spans="2:17" x14ac:dyDescent="0.2">
      <c r="B811" s="39" t="s">
        <v>42</v>
      </c>
      <c r="D811" s="42">
        <f>_xll.qlCalendarAdvance(Calendar,$D810,B811,"f",FALSE)</f>
        <v>45063</v>
      </c>
      <c r="E811" s="176">
        <f>_xll.qlInterestRateIndexValueDate(IndexON,D811)</f>
        <v>45063</v>
      </c>
      <c r="F811" s="192">
        <f>IFERROR(_xll.qlIndexFixing(IndexON,D811,TRUE,_xll.ohTrigger(RecalcTrigger,TriggerON)),NA())</f>
        <v>1.9747198451843806E-2</v>
      </c>
      <c r="H811" s="42">
        <f>_xll.qlCalendarAdvance(Calendar,$H810,B811,"f",FALSE)</f>
        <v>45063</v>
      </c>
      <c r="I811" s="176">
        <f>_xll.qlInterestRateIndexValueDate(Index1M,$H811)</f>
        <v>45063</v>
      </c>
      <c r="J811" s="181">
        <f>IFERROR(_xll.qlIndexFixing(Index1M,$H811,TRUE,_xll.ohTrigger(RecalcTrigger,Trigger1M)),NA())</f>
        <v>2.1204448954727086E-2</v>
      </c>
      <c r="K811" s="44">
        <f>IFERROR(_xll.qlIndexFixing(Index3M,H811,TRUE,_xll.ohTrigger(RecalcTrigger,Trigger3M)),NA())</f>
        <v>2.1761743866627419E-2</v>
      </c>
      <c r="L811" s="44">
        <f>IFERROR(_xll.qlIndexFixing(Index6M,$H811,TRUE,_xll.ohTrigger(RecalcTrigger,Trigger6M)),NA())</f>
        <v>2.3366355345531133E-2</v>
      </c>
      <c r="M811" s="182">
        <f>IFERROR(_xll.qlIndexFixing(Index1Y,$H811,TRUE,_xll.ohTrigger(RecalcTrigger,Trigger1Y)),NA())</f>
        <v>2.4466181927488083E-2</v>
      </c>
      <c r="N811" s="181">
        <f>IFERROR(_xll.qlIndexFixing(ONIndex1M,I811,TRUE,_xll.ohTrigger(RecalcTrigger,Trigger1M)),NA())</f>
        <v>2.1154585595474229E-2</v>
      </c>
      <c r="O811" s="44">
        <f>IFERROR(_xll.qlIndexFixing(ONIndex3M,I811,TRUE,_xll.ohTrigger(RecalcTrigger,Trigger3M)),NA())</f>
        <v>2.1618381696172362E-2</v>
      </c>
      <c r="P811" s="44">
        <f>IFERROR(_xll.qlIndexFixing(ONIndex6M,I811,TRUE,_xll.ohTrigger(RecalcTrigger,Trigger6M)),NA())</f>
        <v>2.3090512429182475E-2</v>
      </c>
      <c r="Q811" s="182">
        <f>IFERROR(_xll.qlIndexFixing(ONIndex1Y,I811,TRUE,_xll.ohTrigger(RecalcTrigger,Trigger1Y)),NA())</f>
        <v>2.4040123897747234E-2</v>
      </c>
    </row>
    <row r="812" spans="2:17" x14ac:dyDescent="0.2">
      <c r="B812" s="39" t="s">
        <v>42</v>
      </c>
      <c r="D812" s="42">
        <f>_xll.qlCalendarAdvance(Calendar,$D811,B812,"f",FALSE)</f>
        <v>45070</v>
      </c>
      <c r="E812" s="176">
        <f>_xll.qlInterestRateIndexValueDate(IndexON,D812)</f>
        <v>45070</v>
      </c>
      <c r="F812" s="192">
        <f>IFERROR(_xll.qlIndexFixing(IndexON,D812,TRUE,_xll.ohTrigger(RecalcTrigger,TriggerON)),NA())</f>
        <v>1.9763271680249828E-2</v>
      </c>
      <c r="H812" s="42">
        <f>_xll.qlCalendarAdvance(Calendar,$H811,B812,"f",FALSE)</f>
        <v>45070</v>
      </c>
      <c r="I812" s="176">
        <f>_xll.qlInterestRateIndexValueDate(Index1M,$H812)</f>
        <v>45070</v>
      </c>
      <c r="J812" s="181">
        <f>IFERROR(_xll.qlIndexFixing(Index1M,$H812,TRUE,_xll.ohTrigger(RecalcTrigger,Trigger1M)),NA())</f>
        <v>2.121790790255533E-2</v>
      </c>
      <c r="K812" s="44">
        <f>IFERROR(_xll.qlIndexFixing(Index3M,H812,TRUE,_xll.ohTrigger(RecalcTrigger,Trigger3M)),NA())</f>
        <v>2.1775180322342783E-2</v>
      </c>
      <c r="L812" s="44">
        <f>IFERROR(_xll.qlIndexFixing(Index6M,$H812,TRUE,_xll.ohTrigger(RecalcTrigger,Trigger6M)),NA())</f>
        <v>2.3377172695589685E-2</v>
      </c>
      <c r="M812" s="182">
        <f>IFERROR(_xll.qlIndexFixing(Index1Y,$H812,TRUE,_xll.ohTrigger(RecalcTrigger,Trigger1Y)),NA())</f>
        <v>2.4471459063595682E-2</v>
      </c>
      <c r="N812" s="181">
        <f>IFERROR(_xll.qlIndexFixing(ONIndex1M,I812,TRUE,_xll.ohTrigger(RecalcTrigger,Trigger1M)),NA())</f>
        <v>2.1167593241663285E-2</v>
      </c>
      <c r="O812" s="44">
        <f>IFERROR(_xll.qlIndexFixing(ONIndex3M,I812,TRUE,_xll.ohTrigger(RecalcTrigger,Trigger3M)),NA())</f>
        <v>2.1630866257508208E-2</v>
      </c>
      <c r="P812" s="44">
        <f>IFERROR(_xll.qlIndexFixing(ONIndex6M,I812,TRUE,_xll.ohTrigger(RecalcTrigger,Trigger6M)),NA())</f>
        <v>2.3101107266969567E-2</v>
      </c>
      <c r="Q812" s="182">
        <f>IFERROR(_xll.qlIndexFixing(ONIndex1Y,I812,TRUE,_xll.ohTrigger(RecalcTrigger,Trigger1Y)),NA())</f>
        <v>2.4045100091732996E-2</v>
      </c>
    </row>
    <row r="813" spans="2:17" x14ac:dyDescent="0.2">
      <c r="B813" s="39" t="s">
        <v>42</v>
      </c>
      <c r="D813" s="42">
        <f>_xll.qlCalendarAdvance(Calendar,$D812,B813,"f",FALSE)</f>
        <v>45077</v>
      </c>
      <c r="E813" s="176">
        <f>_xll.qlInterestRateIndexValueDate(IndexON,D813)</f>
        <v>45077</v>
      </c>
      <c r="F813" s="192">
        <f>IFERROR(_xll.qlIndexFixing(IndexON,D813,TRUE,_xll.ohTrigger(RecalcTrigger,TriggerON)),NA())</f>
        <v>1.9779567047353286E-2</v>
      </c>
      <c r="H813" s="42">
        <f>_xll.qlCalendarAdvance(Calendar,$H812,B813,"f",FALSE)</f>
        <v>45077</v>
      </c>
      <c r="I813" s="176">
        <f>_xll.qlInterestRateIndexValueDate(Index1M,$H813)</f>
        <v>45077</v>
      </c>
      <c r="J813" s="181">
        <f>IFERROR(_xll.qlIndexFixing(Index1M,$H813,TRUE,_xll.ohTrigger(RecalcTrigger,Trigger1M)),NA())</f>
        <v>2.1226733153110078E-2</v>
      </c>
      <c r="K813" s="44">
        <f>IFERROR(_xll.qlIndexFixing(Index3M,H813,TRUE,_xll.ohTrigger(RecalcTrigger,Trigger3M)),NA())</f>
        <v>2.1788752845103239E-2</v>
      </c>
      <c r="L813" s="44">
        <f>IFERROR(_xll.qlIndexFixing(Index6M,$H813,TRUE,_xll.ohTrigger(RecalcTrigger,Trigger6M)),NA())</f>
        <v>2.3386459598156786E-2</v>
      </c>
      <c r="M813" s="182">
        <f>IFERROR(_xll.qlIndexFixing(Index1Y,$H813,TRUE,_xll.ohTrigger(RecalcTrigger,Trigger1Y)),NA())</f>
        <v>2.4476747236821854E-2</v>
      </c>
      <c r="N813" s="181">
        <f>IFERROR(_xll.qlIndexFixing(ONIndex1M,I813,TRUE,_xll.ohTrigger(RecalcTrigger,Trigger1M)),NA())</f>
        <v>2.1180787402981238E-2</v>
      </c>
      <c r="O813" s="44">
        <f>IFERROR(_xll.qlIndexFixing(ONIndex3M,I813,TRUE,_xll.ohTrigger(RecalcTrigger,Trigger3M)),NA())</f>
        <v>2.1643486106239784E-2</v>
      </c>
      <c r="P813" s="44">
        <f>IFERROR(_xll.qlIndexFixing(ONIndex6M,I813,TRUE,_xll.ohTrigger(RecalcTrigger,Trigger6M)),NA())</f>
        <v>2.3111718713327845E-2</v>
      </c>
      <c r="Q813" s="182">
        <f>IFERROR(_xll.qlIndexFixing(ONIndex1Y,I813,TRUE,_xll.ohTrigger(RecalcTrigger,Trigger1Y)),NA())</f>
        <v>2.4050076027424261E-2</v>
      </c>
    </row>
    <row r="814" spans="2:17" x14ac:dyDescent="0.2">
      <c r="B814" s="39" t="s">
        <v>42</v>
      </c>
      <c r="D814" s="42">
        <f>_xll.qlCalendarAdvance(Calendar,$D813,B814,"f",FALSE)</f>
        <v>45084</v>
      </c>
      <c r="E814" s="176">
        <f>_xll.qlInterestRateIndexValueDate(IndexON,D814)</f>
        <v>45084</v>
      </c>
      <c r="F814" s="192">
        <f>IFERROR(_xll.qlIndexFixing(IndexON,D814,TRUE,_xll.ohTrigger(RecalcTrigger,TriggerON)),NA())</f>
        <v>1.9796084552992088E-2</v>
      </c>
      <c r="H814" s="42">
        <f>_xll.qlCalendarAdvance(Calendar,$H813,B814,"f",FALSE)</f>
        <v>45084</v>
      </c>
      <c r="I814" s="176">
        <f>_xll.qlInterestRateIndexValueDate(Index1M,$H814)</f>
        <v>45084</v>
      </c>
      <c r="J814" s="181">
        <f>IFERROR(_xll.qlIndexFixing(Index1M,$H814,TRUE,_xll.ohTrigger(RecalcTrigger,Trigger1M)),NA())</f>
        <v>2.12405234077215E-2</v>
      </c>
      <c r="K814" s="44">
        <f>IFERROR(_xll.qlIndexFixing(Index3M,H814,TRUE,_xll.ohTrigger(RecalcTrigger,Trigger3M)),NA())</f>
        <v>2.1802461436298028E-2</v>
      </c>
      <c r="L814" s="44">
        <f>IFERROR(_xll.qlIndexFixing(Index6M,$H814,TRUE,_xll.ohTrigger(RecalcTrigger,Trigger6M)),NA())</f>
        <v>2.3397240351569006E-2</v>
      </c>
      <c r="M814" s="182">
        <f>IFERROR(_xll.qlIndexFixing(Index1Y,$H814,TRUE,_xll.ohTrigger(RecalcTrigger,Trigger1Y)),NA())</f>
        <v>2.4482046778945714E-2</v>
      </c>
      <c r="N814" s="181">
        <f>IFERROR(_xll.qlIndexFixing(ONIndex1M,I814,TRUE,_xll.ohTrigger(RecalcTrigger,Trigger1M)),NA())</f>
        <v>2.1194168079509135E-2</v>
      </c>
      <c r="O814" s="44">
        <f>IFERROR(_xll.qlIndexFixing(ONIndex3M,I814,TRUE,_xll.ohTrigger(RecalcTrigger,Trigger3M)),NA())</f>
        <v>2.1656241242204999E-2</v>
      </c>
      <c r="P814" s="44">
        <f>IFERROR(_xll.qlIndexFixing(ONIndex6M,I814,TRUE,_xll.ohTrigger(RecalcTrigger,Trigger6M)),NA())</f>
        <v>2.3122346768257307E-2</v>
      </c>
      <c r="Q814" s="182">
        <f>IFERROR(_xll.qlIndexFixing(ONIndex1Y,I814,TRUE,_xll.ohTrigger(RecalcTrigger,Trigger1Y)),NA())</f>
        <v>2.4055051704739983E-2</v>
      </c>
    </row>
    <row r="815" spans="2:17" x14ac:dyDescent="0.2">
      <c r="B815" s="39" t="s">
        <v>42</v>
      </c>
      <c r="D815" s="42">
        <f>_xll.qlCalendarAdvance(Calendar,$D814,B815,"f",FALSE)</f>
        <v>45091</v>
      </c>
      <c r="E815" s="176">
        <f>_xll.qlInterestRateIndexValueDate(IndexON,D815)</f>
        <v>45091</v>
      </c>
      <c r="F815" s="192">
        <f>IFERROR(_xll.qlIndexFixing(IndexON,D815,TRUE,_xll.ohTrigger(RecalcTrigger,TriggerON)),NA())</f>
        <v>1.9812824197247281E-2</v>
      </c>
      <c r="H815" s="42">
        <f>_xll.qlCalendarAdvance(Calendar,$H814,B815,"f",FALSE)</f>
        <v>45091</v>
      </c>
      <c r="I815" s="176">
        <f>_xll.qlInterestRateIndexValueDate(Index1M,$H815)</f>
        <v>45091</v>
      </c>
      <c r="J815" s="181">
        <f>IFERROR(_xll.qlIndexFixing(Index1M,$H815,TRUE,_xll.ohTrigger(RecalcTrigger,Trigger1M)),NA())</f>
        <v>2.1254500507644363E-2</v>
      </c>
      <c r="K815" s="44">
        <f>IFERROR(_xll.qlIndexFixing(Index3M,H815,TRUE,_xll.ohTrigger(RecalcTrigger,Trigger3M)),NA())</f>
        <v>2.1816306097328722E-2</v>
      </c>
      <c r="L815" s="44">
        <f>IFERROR(_xll.qlIndexFixing(Index6M,$H815,TRUE,_xll.ohTrigger(RecalcTrigger,Trigger6M)),NA())</f>
        <v>2.3407995293547285E-2</v>
      </c>
      <c r="M815" s="182">
        <f>IFERROR(_xll.qlIndexFixing(Index1Y,$H815,TRUE,_xll.ohTrigger(RecalcTrigger,Trigger1Y)),NA())</f>
        <v>2.4487358021752798E-2</v>
      </c>
      <c r="N815" s="181">
        <f>IFERROR(_xll.qlIndexFixing(ONIndex1M,I815,TRUE,_xll.ohTrigger(RecalcTrigger,Trigger1M)),NA())</f>
        <v>2.1207735271246975E-2</v>
      </c>
      <c r="O815" s="44">
        <f>IFERROR(_xll.qlIndexFixing(ONIndex3M,I815,TRUE,_xll.ohTrigger(RecalcTrigger,Trigger3M)),NA())</f>
        <v>2.1669131665484898E-2</v>
      </c>
      <c r="P815" s="44">
        <f>IFERROR(_xll.qlIndexFixing(ONIndex6M,I815,TRUE,_xll.ohTrigger(RecalcTrigger,Trigger6M)),NA())</f>
        <v>2.3132991431839001E-2</v>
      </c>
      <c r="Q815" s="182">
        <f>IFERROR(_xll.qlIndexFixing(ONIndex1Y,I815,TRUE,_xll.ohTrigger(RecalcTrigger,Trigger1Y)),NA())</f>
        <v>2.4060027123761207E-2</v>
      </c>
    </row>
    <row r="816" spans="2:17" x14ac:dyDescent="0.2">
      <c r="B816" s="39" t="s">
        <v>42</v>
      </c>
      <c r="D816" s="42">
        <f>_xll.qlCalendarAdvance(Calendar,$D815,B816,"f",FALSE)</f>
        <v>45098</v>
      </c>
      <c r="E816" s="176">
        <f>_xll.qlInterestRateIndexValueDate(IndexON,D816)</f>
        <v>45098</v>
      </c>
      <c r="F816" s="192">
        <f>IFERROR(_xll.qlIndexFixing(IndexON,D816,TRUE,_xll.ohTrigger(RecalcTrigger,TriggerON)),NA())</f>
        <v>1.9829785980280956E-2</v>
      </c>
      <c r="H816" s="42">
        <f>_xll.qlCalendarAdvance(Calendar,$H815,B816,"f",FALSE)</f>
        <v>45098</v>
      </c>
      <c r="I816" s="176">
        <f>_xll.qlInterestRateIndexValueDate(Index1M,$H816)</f>
        <v>45098</v>
      </c>
      <c r="J816" s="181">
        <f>IFERROR(_xll.qlIndexFixing(Index1M,$H816,TRUE,_xll.ohTrigger(RecalcTrigger,Trigger1M)),NA())</f>
        <v>2.1268664453524343E-2</v>
      </c>
      <c r="K816" s="44">
        <f>IFERROR(_xll.qlIndexFixing(Index3M,H816,TRUE,_xll.ohTrigger(RecalcTrigger,Trigger3M)),NA())</f>
        <v>2.1830286829612754E-2</v>
      </c>
      <c r="L816" s="44">
        <f>IFERROR(_xll.qlIndexFixing(Index6M,$H816,TRUE,_xll.ohTrigger(RecalcTrigger,Trigger6M)),NA())</f>
        <v>2.3418720094693632E-2</v>
      </c>
      <c r="M816" s="182">
        <f>IFERROR(_xll.qlIndexFixing(Index1Y,$H816,TRUE,_xll.ohTrigger(RecalcTrigger,Trigger1Y)),NA())</f>
        <v>2.4492681297036838E-2</v>
      </c>
      <c r="N816" s="181">
        <f>IFERROR(_xll.qlIndexFixing(ONIndex1M,I816,TRUE,_xll.ohTrigger(RecalcTrigger,Trigger1M)),NA())</f>
        <v>2.1221488978275804E-2</v>
      </c>
      <c r="O816" s="44">
        <f>IFERROR(_xll.qlIndexFixing(ONIndex3M,I816,TRUE,_xll.ohTrigger(RecalcTrigger,Trigger3M)),NA())</f>
        <v>2.1682157376160527E-2</v>
      </c>
      <c r="P816" s="44">
        <f>IFERROR(_xll.qlIndexFixing(ONIndex6M,I816,TRUE,_xll.ohTrigger(RecalcTrigger,Trigger6M)),NA())</f>
        <v>2.3143652704072926E-2</v>
      </c>
      <c r="Q816" s="182">
        <f>IFERROR(_xll.qlIndexFixing(ONIndex1Y,I816,TRUE,_xll.ohTrigger(RecalcTrigger,Trigger1Y)),NA())</f>
        <v>2.4065002284406889E-2</v>
      </c>
    </row>
    <row r="817" spans="2:17" x14ac:dyDescent="0.2">
      <c r="B817" s="39" t="s">
        <v>42</v>
      </c>
      <c r="D817" s="42">
        <f>_xll.qlCalendarAdvance(Calendar,$D816,B817,"f",FALSE)</f>
        <v>45105</v>
      </c>
      <c r="E817" s="176">
        <f>_xll.qlInterestRateIndexValueDate(IndexON,D817)</f>
        <v>45105</v>
      </c>
      <c r="F817" s="192">
        <f>IFERROR(_xll.qlIndexFixing(IndexON,D817,TRUE,_xll.ohTrigger(RecalcTrigger,TriggerON)),NA())</f>
        <v>1.9846969901931022E-2</v>
      </c>
      <c r="H817" s="42">
        <f>_xll.qlCalendarAdvance(Calendar,$H816,B817,"f",FALSE)</f>
        <v>45105</v>
      </c>
      <c r="I817" s="176">
        <f>_xll.qlInterestRateIndexValueDate(Index1M,$H817)</f>
        <v>45105</v>
      </c>
      <c r="J817" s="181">
        <f>IFERROR(_xll.qlIndexFixing(Index1M,$H817,TRUE,_xll.ohTrigger(RecalcTrigger,Trigger1M)),NA())</f>
        <v>2.1283015246012504E-2</v>
      </c>
      <c r="K817" s="44">
        <f>IFERROR(_xll.qlIndexFixing(Index3M,H817,TRUE,_xll.ohTrigger(RecalcTrigger,Trigger3M)),NA())</f>
        <v>2.1844403634579884E-2</v>
      </c>
      <c r="L817" s="44">
        <f>IFERROR(_xll.qlIndexFixing(Index6M,$H817,TRUE,_xll.ohTrigger(RecalcTrigger,Trigger6M)),NA())</f>
        <v>2.342941042551927E-2</v>
      </c>
      <c r="M817" s="182">
        <f>IFERROR(_xll.qlIndexFixing(Index1Y,$H817,TRUE,_xll.ohTrigger(RecalcTrigger,Trigger1Y)),NA())</f>
        <v>2.4498016936598203E-2</v>
      </c>
      <c r="N817" s="181">
        <f>IFERROR(_xll.qlIndexFixing(ONIndex1M,I817,TRUE,_xll.ohTrigger(RecalcTrigger,Trigger1M)),NA())</f>
        <v>2.1235429200595624E-2</v>
      </c>
      <c r="O817" s="44">
        <f>IFERROR(_xll.qlIndexFixing(ONIndex3M,I817,TRUE,_xll.ohTrigger(RecalcTrigger,Trigger3M)),NA())</f>
        <v>2.169531837415084E-2</v>
      </c>
      <c r="P817" s="44">
        <f>IFERROR(_xll.qlIndexFixing(ONIndex6M,I817,TRUE,_xll.ohTrigger(RecalcTrigger,Trigger6M)),NA())</f>
        <v>2.3154330584878036E-2</v>
      </c>
      <c r="Q817" s="182">
        <f>IFERROR(_xll.qlIndexFixing(ONIndex1Y,I817,TRUE,_xll.ohTrigger(RecalcTrigger,Trigger1Y)),NA())</f>
        <v>2.4069977186677027E-2</v>
      </c>
    </row>
    <row r="818" spans="2:17" x14ac:dyDescent="0.2">
      <c r="B818" s="39" t="s">
        <v>42</v>
      </c>
      <c r="D818" s="42">
        <f>_xll.qlCalendarAdvance(Calendar,$D817,B818,"f",FALSE)</f>
        <v>45112</v>
      </c>
      <c r="E818" s="176">
        <f>_xll.qlInterestRateIndexValueDate(IndexON,D818)</f>
        <v>45112</v>
      </c>
      <c r="F818" s="192">
        <f>IFERROR(_xll.qlIndexFixing(IndexON,D818,TRUE,_xll.ohTrigger(RecalcTrigger,TriggerON)),NA())</f>
        <v>1.9864375962359571E-2</v>
      </c>
      <c r="H818" s="42">
        <f>_xll.qlCalendarAdvance(Calendar,$H817,B818,"f",FALSE)</f>
        <v>45112</v>
      </c>
      <c r="I818" s="176">
        <f>_xll.qlInterestRateIndexValueDate(Index1M,$H818)</f>
        <v>45112</v>
      </c>
      <c r="J818" s="181">
        <f>IFERROR(_xll.qlIndexFixing(Index1M,$H818,TRUE,_xll.ohTrigger(RecalcTrigger,Trigger1M)),NA())</f>
        <v>2.1302586057290789E-2</v>
      </c>
      <c r="K818" s="44">
        <f>IFERROR(_xll.qlIndexFixing(Index3M,H818,TRUE,_xll.ohTrigger(RecalcTrigger,Trigger3M)),NA())</f>
        <v>2.1858654444710413E-2</v>
      </c>
      <c r="L818" s="44">
        <f>IFERROR(_xll.qlIndexFixing(Index6M,$H818,TRUE,_xll.ohTrigger(RecalcTrigger,Trigger6M)),NA())</f>
        <v>2.3441556820645054E-2</v>
      </c>
      <c r="M818" s="182">
        <f>IFERROR(_xll.qlIndexFixing(Index1Y,$H818,TRUE,_xll.ohTrigger(RecalcTrigger,Trigger1Y)),NA())</f>
        <v>2.4503365272244802E-2</v>
      </c>
      <c r="N818" s="181">
        <f>IFERROR(_xll.qlIndexFixing(ONIndex1M,I818,TRUE,_xll.ohTrigger(RecalcTrigger,Trigger1M)),NA())</f>
        <v>2.1249555938125386E-2</v>
      </c>
      <c r="O818" s="44">
        <f>IFERROR(_xll.qlIndexFixing(ONIndex3M,I818,TRUE,_xll.ohTrigger(RecalcTrigger,Trigger3M)),NA())</f>
        <v>2.1708614659536885E-2</v>
      </c>
      <c r="P818" s="44">
        <f>IFERROR(_xll.qlIndexFixing(ONIndex6M,I818,TRUE,_xll.ohTrigger(RecalcTrigger,Trigger6M)),NA())</f>
        <v>2.3165025074335377E-2</v>
      </c>
      <c r="Q818" s="182">
        <f>IFERROR(_xll.qlIndexFixing(ONIndex1Y,I818,TRUE,_xll.ohTrigger(RecalcTrigger,Trigger1Y)),NA())</f>
        <v>2.4074951830652669E-2</v>
      </c>
    </row>
    <row r="819" spans="2:17" x14ac:dyDescent="0.2">
      <c r="B819" s="39" t="s">
        <v>42</v>
      </c>
      <c r="D819" s="42">
        <f>_xll.qlCalendarAdvance(Calendar,$D818,B819,"f",FALSE)</f>
        <v>45119</v>
      </c>
      <c r="E819" s="176">
        <f>_xll.qlInterestRateIndexValueDate(IndexON,D819)</f>
        <v>45119</v>
      </c>
      <c r="F819" s="192">
        <f>IFERROR(_xll.qlIndexFixing(IndexON,D819,TRUE,_xll.ohTrigger(RecalcTrigger,TriggerON)),NA())</f>
        <v>1.9882004161485556E-2</v>
      </c>
      <c r="H819" s="42">
        <f>_xll.qlCalendarAdvance(Calendar,$H818,B819,"f",FALSE)</f>
        <v>45119</v>
      </c>
      <c r="I819" s="176">
        <f>_xll.qlInterestRateIndexValueDate(Index1M,$H819)</f>
        <v>45119</v>
      </c>
      <c r="J819" s="181">
        <f>IFERROR(_xll.qlIndexFixing(Index1M,$H819,TRUE,_xll.ohTrigger(RecalcTrigger,Trigger1M)),NA())</f>
        <v>2.1317353167702377E-2</v>
      </c>
      <c r="K819" s="44">
        <f>IFERROR(_xll.qlIndexFixing(Index3M,H819,TRUE,_xll.ohTrigger(RecalcTrigger,Trigger3M)),NA())</f>
        <v>2.1873024424226294E-2</v>
      </c>
      <c r="L819" s="44">
        <f>IFERROR(_xll.qlIndexFixing(Index6M,$H819,TRUE,_xll.ohTrigger(RecalcTrigger,Trigger6M)),NA())</f>
        <v>2.3452160654408985E-2</v>
      </c>
      <c r="M819" s="182">
        <f>IFERROR(_xll.qlIndexFixing(Index1Y,$H819,TRUE,_xll.ohTrigger(RecalcTrigger,Trigger1Y)),NA())</f>
        <v>2.4508726635791837E-2</v>
      </c>
      <c r="N819" s="181">
        <f>IFERROR(_xll.qlIndexFixing(ONIndex1M,I819,TRUE,_xll.ohTrigger(RecalcTrigger,Trigger1M)),NA())</f>
        <v>2.1263869191027185E-2</v>
      </c>
      <c r="O819" s="44">
        <f>IFERROR(_xll.qlIndexFixing(ONIndex3M,I819,TRUE,_xll.ohTrigger(RecalcTrigger,Trigger3M)),NA())</f>
        <v>2.1722046232237613E-2</v>
      </c>
      <c r="P819" s="44">
        <f>IFERROR(_xll.qlIndexFixing(ONIndex6M,I819,TRUE,_xll.ohTrigger(RecalcTrigger,Trigger6M)),NA())</f>
        <v>2.3175736172363903E-2</v>
      </c>
      <c r="Q819" s="182">
        <f>IFERROR(_xll.qlIndexFixing(ONIndex1Y,I819,TRUE,_xll.ohTrigger(RecalcTrigger,Trigger1Y)),NA())</f>
        <v>2.4079926216252767E-2</v>
      </c>
    </row>
    <row r="820" spans="2:17" x14ac:dyDescent="0.2">
      <c r="B820" s="39" t="s">
        <v>42</v>
      </c>
      <c r="D820" s="42">
        <f>_xll.qlCalendarAdvance(Calendar,$D819,B820,"f",FALSE)</f>
        <v>45126</v>
      </c>
      <c r="E820" s="176">
        <f>_xll.qlInterestRateIndexValueDate(IndexON,D820)</f>
        <v>45126</v>
      </c>
      <c r="F820" s="192">
        <f>IFERROR(_xll.qlIndexFixing(IndexON,D820,TRUE,_xll.ohTrigger(RecalcTrigger,TriggerON)),NA())</f>
        <v>1.9899854499390024E-2</v>
      </c>
      <c r="H820" s="42">
        <f>_xll.qlCalendarAdvance(Calendar,$H819,B820,"f",FALSE)</f>
        <v>45126</v>
      </c>
      <c r="I820" s="176">
        <f>_xll.qlInterestRateIndexValueDate(Index1M,$H820)</f>
        <v>45126</v>
      </c>
      <c r="J820" s="181">
        <f>IFERROR(_xll.qlIndexFixing(Index1M,$H820,TRUE,_xll.ohTrigger(RecalcTrigger,Trigger1M)),NA())</f>
        <v>2.1332307161399278E-2</v>
      </c>
      <c r="K820" s="44">
        <f>IFERROR(_xll.qlIndexFixing(Index3M,H820,TRUE,_xll.ohTrigger(RecalcTrigger,Trigger3M)),NA())</f>
        <v>2.1887493871218012E-2</v>
      </c>
      <c r="L820" s="44">
        <f>IFERROR(_xll.qlIndexFixing(Index6M,$H820,TRUE,_xll.ohTrigger(RecalcTrigger,Trigger6M)),NA())</f>
        <v>2.3462716760506635E-2</v>
      </c>
      <c r="M820" s="182">
        <f>IFERROR(_xll.qlIndexFixing(Index1Y,$H820,TRUE,_xll.ohTrigger(RecalcTrigger,Trigger1Y)),NA())</f>
        <v>2.451410135906272E-2</v>
      </c>
      <c r="N820" s="181">
        <f>IFERROR(_xll.qlIndexFixing(ONIndex1M,I820,TRUE,_xll.ohTrigger(RecalcTrigger,Trigger1M)),NA())</f>
        <v>2.1278368959219973E-2</v>
      </c>
      <c r="O820" s="44">
        <f>IFERROR(_xll.qlIndexFixing(ONIndex3M,I820,TRUE,_xll.ohTrigger(RecalcTrigger,Trigger3M)),NA())</f>
        <v>2.1735613092415118E-2</v>
      </c>
      <c r="P820" s="44">
        <f>IFERROR(_xll.qlIndexFixing(ONIndex6M,I820,TRUE,_xll.ohTrigger(RecalcTrigger,Trigger6M)),NA())</f>
        <v>2.3186463879044661E-2</v>
      </c>
      <c r="Q820" s="182">
        <f>IFERROR(_xll.qlIndexFixing(ONIndex1Y,I820,TRUE,_xll.ohTrigger(RecalcTrigger,Trigger1Y)),NA())</f>
        <v>2.4084900343558369E-2</v>
      </c>
    </row>
    <row r="821" spans="2:17" x14ac:dyDescent="0.2">
      <c r="B821" s="39" t="s">
        <v>42</v>
      </c>
      <c r="D821" s="42">
        <f>_xll.qlCalendarAdvance(Calendar,$D820,B821,"f",FALSE)</f>
        <v>45133</v>
      </c>
      <c r="E821" s="176">
        <f>_xll.qlInterestRateIndexValueDate(IndexON,D821)</f>
        <v>45133</v>
      </c>
      <c r="F821" s="192">
        <f>IFERROR(_xll.qlIndexFixing(IndexON,D821,TRUE,_xll.ohTrigger(RecalcTrigger,TriggerON)),NA())</f>
        <v>1.9917926976235067E-2</v>
      </c>
      <c r="H821" s="42">
        <f>_xll.qlCalendarAdvance(Calendar,$H820,B821,"f",FALSE)</f>
        <v>45133</v>
      </c>
      <c r="I821" s="176">
        <f>_xll.qlInterestRateIndexValueDate(Index1M,$H821)</f>
        <v>45133</v>
      </c>
      <c r="J821" s="181">
        <f>IFERROR(_xll.qlIndexFixing(Index1M,$H821,TRUE,_xll.ohTrigger(RecalcTrigger,Trigger1M)),NA())</f>
        <v>2.1349171268025331E-2</v>
      </c>
      <c r="K821" s="44">
        <f>IFERROR(_xll.qlIndexFixing(Index3M,H821,TRUE,_xll.ohTrigger(RecalcTrigger,Trigger3M)),NA())</f>
        <v>2.1902043073916602E-2</v>
      </c>
      <c r="L821" s="44">
        <f>IFERROR(_xll.qlIndexFixing(Index6M,$H821,TRUE,_xll.ohTrigger(RecalcTrigger,Trigger6M)),NA())</f>
        <v>2.3473220832337729E-2</v>
      </c>
      <c r="M821" s="182">
        <f>IFERROR(_xll.qlIndexFixing(Index1Y,$H821,TRUE,_xll.ohTrigger(RecalcTrigger,Trigger1Y)),NA())</f>
        <v>2.4519489773887269E-2</v>
      </c>
      <c r="N821" s="181">
        <f>IFERROR(_xll.qlIndexFixing(ONIndex1M,I821,TRUE,_xll.ohTrigger(RecalcTrigger,Trigger1M)),NA())</f>
        <v>2.1293055242865844E-2</v>
      </c>
      <c r="O821" s="44">
        <f>IFERROR(_xll.qlIndexFixing(ONIndex3M,I821,TRUE,_xll.ohTrigger(RecalcTrigger,Trigger3M)),NA())</f>
        <v>2.1749315239907308E-2</v>
      </c>
      <c r="P821" s="44">
        <f>IFERROR(_xll.qlIndexFixing(ONIndex6M,I821,TRUE,_xll.ohTrigger(RecalcTrigger,Trigger6M)),NA())</f>
        <v>2.319720819437765E-2</v>
      </c>
      <c r="Q821" s="182">
        <f>IFERROR(_xll.qlIndexFixing(ONIndex1Y,I821,TRUE,_xll.ohTrigger(RecalcTrigger,Trigger1Y)),NA())</f>
        <v>2.4089874212407381E-2</v>
      </c>
    </row>
    <row r="822" spans="2:17" x14ac:dyDescent="0.2">
      <c r="B822" s="39" t="s">
        <v>42</v>
      </c>
      <c r="D822" s="42">
        <f>_xll.qlCalendarAdvance(Calendar,$D821,B822,"f",FALSE)</f>
        <v>45140</v>
      </c>
      <c r="E822" s="176">
        <f>_xll.qlInterestRateIndexValueDate(IndexON,D822)</f>
        <v>45140</v>
      </c>
      <c r="F822" s="192">
        <f>IFERROR(_xll.qlIndexFixing(IndexON,D822,TRUE,_xll.ohTrigger(RecalcTrigger,TriggerON)),NA())</f>
        <v>1.9936221591858594E-2</v>
      </c>
      <c r="H822" s="42">
        <f>_xll.qlCalendarAdvance(Calendar,$H821,B822,"f",FALSE)</f>
        <v>45140</v>
      </c>
      <c r="I822" s="176">
        <f>_xll.qlInterestRateIndexValueDate(Index1M,$H822)</f>
        <v>45140</v>
      </c>
      <c r="J822" s="181">
        <f>IFERROR(_xll.qlIndexFixing(Index1M,$H822,TRUE,_xll.ohTrigger(RecalcTrigger,Trigger1M)),NA())</f>
        <v>2.1362775801669828E-2</v>
      </c>
      <c r="K822" s="44">
        <f>IFERROR(_xll.qlIndexFixing(Index3M,H822,TRUE,_xll.ohTrigger(RecalcTrigger,Trigger3M)),NA())</f>
        <v>2.1916652320271193E-2</v>
      </c>
      <c r="L822" s="44">
        <f>IFERROR(_xll.qlIndexFixing(Index6M,$H822,TRUE,_xll.ohTrigger(RecalcTrigger,Trigger6M)),NA())</f>
        <v>2.3483668563216115E-2</v>
      </c>
      <c r="M822" s="182">
        <f>IFERROR(_xll.qlIndexFixing(Index1Y,$H822,TRUE,_xll.ohTrigger(RecalcTrigger,Trigger1Y)),NA())</f>
        <v>2.4524892212103726E-2</v>
      </c>
      <c r="N822" s="181">
        <f>IFERROR(_xll.qlIndexFixing(ONIndex1M,I822,TRUE,_xll.ohTrigger(RecalcTrigger,Trigger1M)),NA())</f>
        <v>2.1307928041802704E-2</v>
      </c>
      <c r="O822" s="44">
        <f>IFERROR(_xll.qlIndexFixing(ONIndex3M,I822,TRUE,_xll.ohTrigger(RecalcTrigger,Trigger3M)),NA())</f>
        <v>2.176315267495732E-2</v>
      </c>
      <c r="P822" s="44">
        <f>IFERROR(_xll.qlIndexFixing(ONIndex6M,I822,TRUE,_xll.ohTrigger(RecalcTrigger,Trigger6M)),NA())</f>
        <v>2.3207969118281824E-2</v>
      </c>
      <c r="Q822" s="182">
        <f>IFERROR(_xll.qlIndexFixing(ONIndex1Y,I822,TRUE,_xll.ohTrigger(RecalcTrigger,Trigger1Y)),NA())</f>
        <v>2.4094847822961896E-2</v>
      </c>
    </row>
    <row r="823" spans="2:17" x14ac:dyDescent="0.2">
      <c r="B823" s="39" t="s">
        <v>42</v>
      </c>
      <c r="D823" s="42">
        <f>_xll.qlCalendarAdvance(Calendar,$D822,B823,"f",FALSE)</f>
        <v>45147</v>
      </c>
      <c r="E823" s="176">
        <f>_xll.qlInterestRateIndexValueDate(IndexON,D823)</f>
        <v>45147</v>
      </c>
      <c r="F823" s="192">
        <f>IFERROR(_xll.qlIndexFixing(IndexON,D823,TRUE,_xll.ohTrigger(RecalcTrigger,TriggerON)),NA())</f>
        <v>1.9954738346341649E-2</v>
      </c>
      <c r="H823" s="42">
        <f>_xll.qlCalendarAdvance(Calendar,$H822,B823,"f",FALSE)</f>
        <v>45147</v>
      </c>
      <c r="I823" s="176">
        <f>_xll.qlInterestRateIndexValueDate(Index1M,$H823)</f>
        <v>45147</v>
      </c>
      <c r="J823" s="181">
        <f>IFERROR(_xll.qlIndexFixing(Index1M,$H823,TRUE,_xll.ohTrigger(RecalcTrigger,Trigger1M)),NA())</f>
        <v>2.137829044978827E-2</v>
      </c>
      <c r="K823" s="44">
        <f>IFERROR(_xll.qlIndexFixing(Index3M,H823,TRUE,_xll.ohTrigger(RecalcTrigger,Trigger3M)),NA())</f>
        <v>2.1931301897949014E-2</v>
      </c>
      <c r="L823" s="44">
        <f>IFERROR(_xll.qlIndexFixing(Index6M,$H823,TRUE,_xll.ohTrigger(RecalcTrigger,Trigger6M)),NA())</f>
        <v>2.3494055646368413E-2</v>
      </c>
      <c r="M823" s="182">
        <f>IFERROR(_xll.qlIndexFixing(Index1Y,$H823,TRUE,_xll.ohTrigger(RecalcTrigger,Trigger1Y)),NA())</f>
        <v>2.4530309005556972E-2</v>
      </c>
      <c r="N823" s="181">
        <f>IFERROR(_xll.qlIndexFixing(ONIndex1M,I823,TRUE,_xll.ohTrigger(RecalcTrigger,Trigger1M)),NA())</f>
        <v>2.1322987356192646E-2</v>
      </c>
      <c r="O823" s="44">
        <f>IFERROR(_xll.qlIndexFixing(ONIndex3M,I823,TRUE,_xll.ohTrigger(RecalcTrigger,Trigger3M)),NA())</f>
        <v>2.1777125397322017E-2</v>
      </c>
      <c r="P823" s="44">
        <f>IFERROR(_xll.qlIndexFixing(ONIndex6M,I823,TRUE,_xll.ohTrigger(RecalcTrigger,Trigger6M)),NA())</f>
        <v>2.3218746650919275E-2</v>
      </c>
      <c r="Q823" s="182">
        <f>IFERROR(_xll.qlIndexFixing(ONIndex1Y,I823,TRUE,_xll.ohTrigger(RecalcTrigger,Trigger1Y)),NA())</f>
        <v>2.4099821175221914E-2</v>
      </c>
    </row>
    <row r="824" spans="2:17" x14ac:dyDescent="0.2">
      <c r="B824" s="39" t="s">
        <v>42</v>
      </c>
      <c r="D824" s="42">
        <f>_xll.qlCalendarAdvance(Calendar,$D823,B824,"f",FALSE)</f>
        <v>45154</v>
      </c>
      <c r="E824" s="176">
        <f>_xll.qlInterestRateIndexValueDate(IndexON,D824)</f>
        <v>45154</v>
      </c>
      <c r="F824" s="192">
        <f>IFERROR(_xll.qlIndexFixing(IndexON,D824,TRUE,_xll.ohTrigger(RecalcTrigger,TriggerON)),NA())</f>
        <v>1.997347723976528E-2</v>
      </c>
      <c r="H824" s="42">
        <f>_xll.qlCalendarAdvance(Calendar,$H823,B824,"f",FALSE)</f>
        <v>45154</v>
      </c>
      <c r="I824" s="176">
        <f>_xll.qlInterestRateIndexValueDate(Index1M,$H824)</f>
        <v>45154</v>
      </c>
      <c r="J824" s="181">
        <f>IFERROR(_xll.qlIndexFixing(Index1M,$H824,TRUE,_xll.ohTrigger(RecalcTrigger,Trigger1M)),NA())</f>
        <v>2.1393991984269327E-2</v>
      </c>
      <c r="K824" s="44">
        <f>IFERROR(_xll.qlIndexFixing(Index3M,H824,TRUE,_xll.ohTrigger(RecalcTrigger,Trigger3M)),NA())</f>
        <v>2.1945972094326593E-2</v>
      </c>
      <c r="L824" s="44">
        <f>IFERROR(_xll.qlIndexFixing(Index6M,$H824,TRUE,_xll.ohTrigger(RecalcTrigger,Trigger6M)),NA())</f>
        <v>2.3504377774939765E-2</v>
      </c>
      <c r="M824" s="182">
        <f>IFERROR(_xll.qlIndexFixing(Index1Y,$H824,TRUE,_xll.ohTrigger(RecalcTrigger,Trigger1Y)),NA())</f>
        <v>2.4535740486100747E-2</v>
      </c>
      <c r="N824" s="181">
        <f>IFERROR(_xll.qlIndexFixing(ONIndex1M,I824,TRUE,_xll.ohTrigger(RecalcTrigger,Trigger1M)),NA())</f>
        <v>2.1338233185954625E-2</v>
      </c>
      <c r="O824" s="44">
        <f>IFERROR(_xll.qlIndexFixing(ONIndex3M,I824,TRUE,_xll.ohTrigger(RecalcTrigger,Trigger3M)),NA())</f>
        <v>2.1791233407163491E-2</v>
      </c>
      <c r="P824" s="44">
        <f>IFERROR(_xll.qlIndexFixing(ONIndex6M,I824,TRUE,_xll.ohTrigger(RecalcTrigger,Trigger6M)),NA())</f>
        <v>2.3229540792127912E-2</v>
      </c>
      <c r="Q824" s="182">
        <f>IFERROR(_xll.qlIndexFixing(ONIndex1Y,I824,TRUE,_xll.ohTrigger(RecalcTrigger,Trigger1Y)),NA())</f>
        <v>2.4104794269106389E-2</v>
      </c>
    </row>
    <row r="825" spans="2:17" x14ac:dyDescent="0.2">
      <c r="B825" s="39" t="s">
        <v>42</v>
      </c>
      <c r="D825" s="42">
        <f>_xll.qlCalendarAdvance(Calendar,$D824,B825,"f",FALSE)</f>
        <v>45161</v>
      </c>
      <c r="E825" s="176">
        <f>_xll.qlInterestRateIndexValueDate(IndexON,D825)</f>
        <v>45161</v>
      </c>
      <c r="F825" s="192">
        <f>IFERROR(_xll.qlIndexFixing(IndexON,D825,TRUE,_xll.ohTrigger(RecalcTrigger,TriggerON)),NA())</f>
        <v>1.9992438272210533E-2</v>
      </c>
      <c r="H825" s="42">
        <f>_xll.qlCalendarAdvance(Calendar,$H824,B825,"f",FALSE)</f>
        <v>45161</v>
      </c>
      <c r="I825" s="176">
        <f>_xll.qlInterestRateIndexValueDate(Index1M,$H825)</f>
        <v>45161</v>
      </c>
      <c r="J825" s="181">
        <f>IFERROR(_xll.qlIndexFixing(Index1M,$H825,TRUE,_xll.ohTrigger(RecalcTrigger,Trigger1M)),NA())</f>
        <v>2.1409880405908726E-2</v>
      </c>
      <c r="K825" s="44">
        <f>IFERROR(_xll.qlIndexFixing(Index3M,H825,TRUE,_xll.ohTrigger(RecalcTrigger,Trigger3M)),NA())</f>
        <v>2.1960643196490617E-2</v>
      </c>
      <c r="L825" s="44">
        <f>IFERROR(_xll.qlIndexFixing(Index6M,$H825,TRUE,_xll.ohTrigger(RecalcTrigger,Trigger6M)),NA())</f>
        <v>2.3514630641990299E-2</v>
      </c>
      <c r="M825" s="182">
        <f>IFERROR(_xll.qlIndexFixing(Index1Y,$H825,TRUE,_xll.ohTrigger(RecalcTrigger,Trigger1Y)),NA())</f>
        <v>2.4541186985595213E-2</v>
      </c>
      <c r="N825" s="181">
        <f>IFERROR(_xll.qlIndexFixing(ONIndex1M,I825,TRUE,_xll.ohTrigger(RecalcTrigger,Trigger1M)),NA())</f>
        <v>2.1353665531169685E-2</v>
      </c>
      <c r="O825" s="44">
        <f>IFERROR(_xll.qlIndexFixing(ONIndex3M,I825,TRUE,_xll.ohTrigger(RecalcTrigger,Trigger3M)),NA())</f>
        <v>2.1805476704481741E-2</v>
      </c>
      <c r="P825" s="44">
        <f>IFERROR(_xll.qlIndexFixing(ONIndex6M,I825,TRUE,_xll.ohTrigger(RecalcTrigger,Trigger6M)),NA())</f>
        <v>2.3240351541826687E-2</v>
      </c>
      <c r="Q825" s="182">
        <f>IFERROR(_xll.qlIndexFixing(ONIndex1Y,I825,TRUE,_xll.ohTrigger(RecalcTrigger,Trigger1Y)),NA())</f>
        <v>2.4109767104615321E-2</v>
      </c>
    </row>
    <row r="826" spans="2:17" x14ac:dyDescent="0.2">
      <c r="B826" s="39" t="s">
        <v>42</v>
      </c>
      <c r="D826" s="42">
        <f>_xll.qlCalendarAdvance(Calendar,$D825,B826,"f",FALSE)</f>
        <v>45168</v>
      </c>
      <c r="E826" s="176">
        <f>_xll.qlInterestRateIndexValueDate(IndexON,D826)</f>
        <v>45168</v>
      </c>
      <c r="F826" s="192">
        <f>IFERROR(_xll.qlIndexFixing(IndexON,D826,TRUE,_xll.ohTrigger(RecalcTrigger,TriggerON)),NA())</f>
        <v>2.0011621443596361E-2</v>
      </c>
      <c r="H826" s="42">
        <f>_xll.qlCalendarAdvance(Calendar,$H825,B826,"f",FALSE)</f>
        <v>45168</v>
      </c>
      <c r="I826" s="176">
        <f>_xll.qlInterestRateIndexValueDate(Index1M,$H826)</f>
        <v>45168</v>
      </c>
      <c r="J826" s="181">
        <f>IFERROR(_xll.qlIndexFixing(Index1M,$H826,TRUE,_xll.ohTrigger(RecalcTrigger,Trigger1M)),NA())</f>
        <v>2.1420580587523646E-2</v>
      </c>
      <c r="K826" s="44">
        <f>IFERROR(_xll.qlIndexFixing(Index3M,H826,TRUE,_xll.ohTrigger(RecalcTrigger,Trigger3M)),NA())</f>
        <v>2.1975295491239721E-2</v>
      </c>
      <c r="L826" s="44">
        <f>IFERROR(_xll.qlIndexFixing(Index6M,$H826,TRUE,_xll.ohTrigger(RecalcTrigger,Trigger6M)),NA())</f>
        <v>2.352335782909163E-2</v>
      </c>
      <c r="M826" s="182">
        <f>IFERROR(_xll.qlIndexFixing(Index1Y,$H826,TRUE,_xll.ohTrigger(RecalcTrigger,Trigger1Y)),NA())</f>
        <v>2.4546648835909173E-2</v>
      </c>
      <c r="N826" s="181">
        <f>IFERROR(_xll.qlIndexFixing(ONIndex1M,I826,TRUE,_xll.ohTrigger(RecalcTrigger,Trigger1M)),NA())</f>
        <v>2.1369284391918875E-2</v>
      </c>
      <c r="O826" s="44">
        <f>IFERROR(_xll.qlIndexFixing(ONIndex3M,I826,TRUE,_xll.ohTrigger(RecalcTrigger,Trigger3M)),NA())</f>
        <v>2.1819855289357815E-2</v>
      </c>
      <c r="P826" s="44">
        <f>IFERROR(_xll.qlIndexFixing(ONIndex6M,I826,TRUE,_xll.ohTrigger(RecalcTrigger,Trigger6M)),NA())</f>
        <v>2.3251178900339786E-2</v>
      </c>
      <c r="Q826" s="182">
        <f>IFERROR(_xll.qlIndexFixing(ONIndex1Y,I826,TRUE,_xll.ohTrigger(RecalcTrigger,Trigger1Y)),NA())</f>
        <v>2.4114739681829755E-2</v>
      </c>
    </row>
    <row r="827" spans="2:17" x14ac:dyDescent="0.2">
      <c r="B827" s="39" t="s">
        <v>42</v>
      </c>
      <c r="D827" s="42">
        <f>_xll.qlCalendarAdvance(Calendar,$D826,B827,"f",FALSE)</f>
        <v>45175</v>
      </c>
      <c r="E827" s="176">
        <f>_xll.qlInterestRateIndexValueDate(IndexON,D827)</f>
        <v>45175</v>
      </c>
      <c r="F827" s="192">
        <f>IFERROR(_xll.qlIndexFixing(IndexON,D827,TRUE,_xll.ohTrigger(RecalcTrigger,TriggerON)),NA())</f>
        <v>2.0031026754084857E-2</v>
      </c>
      <c r="H827" s="42">
        <f>_xll.qlCalendarAdvance(Calendar,$H826,B827,"f",FALSE)</f>
        <v>45175</v>
      </c>
      <c r="I827" s="176">
        <f>_xll.qlInterestRateIndexValueDate(Index1M,$H827)</f>
        <v>45175</v>
      </c>
      <c r="J827" s="181">
        <f>IFERROR(_xll.qlIndexFixing(Index1M,$H827,TRUE,_xll.ohTrigger(RecalcTrigger,Trigger1M)),NA())</f>
        <v>2.1436783290767186E-2</v>
      </c>
      <c r="K827" s="44">
        <f>IFERROR(_xll.qlIndexFixing(Index3M,H827,TRUE,_xll.ohTrigger(RecalcTrigger,Trigger3M)),NA())</f>
        <v>2.1988218674914319E-2</v>
      </c>
      <c r="L827" s="44">
        <f>IFERROR(_xll.qlIndexFixing(Index6M,$H827,TRUE,_xll.ohTrigger(RecalcTrigger,Trigger6M)),NA())</f>
        <v>2.3532018734637599E-2</v>
      </c>
      <c r="M827" s="182">
        <f>IFERROR(_xll.qlIndexFixing(Index1Y,$H827,TRUE,_xll.ohTrigger(RecalcTrigger,Trigger1Y)),NA())</f>
        <v>2.4552126368918722E-2</v>
      </c>
      <c r="N827" s="181">
        <f>IFERROR(_xll.qlIndexFixing(ONIndex1M,I827,TRUE,_xll.ohTrigger(RecalcTrigger,Trigger1M)),NA())</f>
        <v>2.1385089768121146E-2</v>
      </c>
      <c r="O827" s="44">
        <f>IFERROR(_xll.qlIndexFixing(ONIndex3M,I827,TRUE,_xll.ohTrigger(RecalcTrigger,Trigger3M)),NA())</f>
        <v>2.1834369161710665E-2</v>
      </c>
      <c r="P827" s="44">
        <f>IFERROR(_xll.qlIndexFixing(ONIndex6M,I827,TRUE,_xll.ohTrigger(RecalcTrigger,Trigger6M)),NA())</f>
        <v>2.326202286742407E-2</v>
      </c>
      <c r="Q827" s="182">
        <f>IFERROR(_xll.qlIndexFixing(ONIndex1Y,I827,TRUE,_xll.ohTrigger(RecalcTrigger,Trigger1Y)),NA())</f>
        <v>2.4119712000668647E-2</v>
      </c>
    </row>
    <row r="828" spans="2:17" x14ac:dyDescent="0.2">
      <c r="B828" s="39" t="s">
        <v>42</v>
      </c>
      <c r="D828" s="42">
        <f>_xll.qlCalendarAdvance(Calendar,$D827,B828,"f",FALSE)</f>
        <v>45182</v>
      </c>
      <c r="E828" s="176">
        <f>_xll.qlInterestRateIndexValueDate(IndexON,D828)</f>
        <v>45182</v>
      </c>
      <c r="F828" s="192">
        <f>IFERROR(_xll.qlIndexFixing(IndexON,D828,TRUE,_xll.ohTrigger(RecalcTrigger,TriggerON)),NA())</f>
        <v>2.0050654203594975E-2</v>
      </c>
      <c r="H828" s="42">
        <f>_xll.qlCalendarAdvance(Calendar,$H827,B828,"f",FALSE)</f>
        <v>45182</v>
      </c>
      <c r="I828" s="176">
        <f>_xll.qlInterestRateIndexValueDate(Index1M,$H828)</f>
        <v>45182</v>
      </c>
      <c r="J828" s="181">
        <f>IFERROR(_xll.qlIndexFixing(Index1M,$H828,TRUE,_xll.ohTrigger(RecalcTrigger,Trigger1M)),NA())</f>
        <v>2.1453073289886403E-2</v>
      </c>
      <c r="K828" s="44">
        <f>IFERROR(_xll.qlIndexFixing(Index3M,H828,TRUE,_xll.ohTrigger(RecalcTrigger,Trigger3M)),NA())</f>
        <v>2.2002781275590928E-2</v>
      </c>
      <c r="L828" s="44">
        <f>IFERROR(_xll.qlIndexFixing(Index6M,$H828,TRUE,_xll.ohTrigger(RecalcTrigger,Trigger6M)),NA())</f>
        <v>2.3542050264749412E-2</v>
      </c>
      <c r="M828" s="182">
        <f>IFERROR(_xll.qlIndexFixing(Index1Y,$H828,TRUE,_xll.ohTrigger(RecalcTrigger,Trigger1Y)),NA())</f>
        <v>2.4557619916508167E-2</v>
      </c>
      <c r="N828" s="181">
        <f>IFERROR(_xll.qlIndexFixing(ONIndex1M,I828,TRUE,_xll.ohTrigger(RecalcTrigger,Trigger1M)),NA())</f>
        <v>2.1401081659857546E-2</v>
      </c>
      <c r="O828" s="44">
        <f>IFERROR(_xll.qlIndexFixing(ONIndex3M,I828,TRUE,_xll.ohTrigger(RecalcTrigger,Trigger3M)),NA())</f>
        <v>2.1849018321459246E-2</v>
      </c>
      <c r="P828" s="44">
        <f>IFERROR(_xll.qlIndexFixing(ONIndex6M,I828,TRUE,_xll.ohTrigger(RecalcTrigger,Trigger6M)),NA())</f>
        <v>2.3272883443160586E-2</v>
      </c>
      <c r="Q828" s="182">
        <f>IFERROR(_xll.qlIndexFixing(ONIndex1Y,I828,TRUE,_xll.ohTrigger(RecalcTrigger,Trigger1Y)),NA())</f>
        <v>2.4124684061131996E-2</v>
      </c>
    </row>
    <row r="829" spans="2:17" x14ac:dyDescent="0.2">
      <c r="B829" s="39" t="s">
        <v>42</v>
      </c>
      <c r="D829" s="42">
        <f>_xll.qlCalendarAdvance(Calendar,$D828,B829,"f",FALSE)</f>
        <v>45189</v>
      </c>
      <c r="E829" s="176">
        <f>_xll.qlInterestRateIndexValueDate(IndexON,D829)</f>
        <v>45189</v>
      </c>
      <c r="F829" s="192">
        <f>IFERROR(_xll.qlIndexFixing(IndexON,D829,TRUE,_xll.ohTrigger(RecalcTrigger,TriggerON)),NA())</f>
        <v>2.0070503792207761E-2</v>
      </c>
      <c r="H829" s="42">
        <f>_xll.qlCalendarAdvance(Calendar,$H828,B829,"f",FALSE)</f>
        <v>45189</v>
      </c>
      <c r="I829" s="176">
        <f>_xll.qlInterestRateIndexValueDate(Index1M,$H829)</f>
        <v>45189</v>
      </c>
      <c r="J829" s="181">
        <f>IFERROR(_xll.qlIndexFixing(Index1M,$H829,TRUE,_xll.ohTrigger(RecalcTrigger,Trigger1M)),NA())</f>
        <v>2.1469351026687122E-2</v>
      </c>
      <c r="K829" s="44">
        <f>IFERROR(_xll.qlIndexFixing(Index3M,H829,TRUE,_xll.ohTrigger(RecalcTrigger,Trigger3M)),NA())</f>
        <v>2.2017266426832258E-2</v>
      </c>
      <c r="L829" s="44">
        <f>IFERROR(_xll.qlIndexFixing(Index6M,$H829,TRUE,_xll.ohTrigger(RecalcTrigger,Trigger6M)),NA())</f>
        <v>2.3551995423681249E-2</v>
      </c>
      <c r="M829" s="182">
        <f>IFERROR(_xll.qlIndexFixing(Index1Y,$H829,TRUE,_xll.ohTrigger(RecalcTrigger,Trigger1Y)),NA())</f>
        <v>2.4563129810569108E-2</v>
      </c>
      <c r="N829" s="181">
        <f>IFERROR(_xll.qlIndexFixing(ONIndex1M,I829,TRUE,_xll.ohTrigger(RecalcTrigger,Trigger1M)),NA())</f>
        <v>2.1417260067047028E-2</v>
      </c>
      <c r="O829" s="44">
        <f>IFERROR(_xll.qlIndexFixing(ONIndex3M,I829,TRUE,_xll.ohTrigger(RecalcTrigger,Trigger3M)),NA())</f>
        <v>2.1863802768846696E-2</v>
      </c>
      <c r="P829" s="44">
        <f>IFERROR(_xll.qlIndexFixing(ONIndex6M,I829,TRUE,_xll.ohTrigger(RecalcTrigger,Trigger6M)),NA())</f>
        <v>2.3283760627549333E-2</v>
      </c>
      <c r="Q829" s="182">
        <f>IFERROR(_xll.qlIndexFixing(ONIndex1Y,I829,TRUE,_xll.ohTrigger(RecalcTrigger,Trigger1Y)),NA())</f>
        <v>2.4129655863300847E-2</v>
      </c>
    </row>
    <row r="830" spans="2:17" x14ac:dyDescent="0.2">
      <c r="B830" s="39" t="s">
        <v>42</v>
      </c>
      <c r="D830" s="42">
        <f>_xll.qlCalendarAdvance(Calendar,$D829,B830,"f",FALSE)</f>
        <v>45196</v>
      </c>
      <c r="E830" s="176">
        <f>_xll.qlInterestRateIndexValueDate(IndexON,D830)</f>
        <v>45196</v>
      </c>
      <c r="F830" s="192">
        <f>IFERROR(_xll.qlIndexFixing(IndexON,D830,TRUE,_xll.ohTrigger(RecalcTrigger,TriggerON)),NA())</f>
        <v>2.0090575519842169E-2</v>
      </c>
      <c r="H830" s="42">
        <f>_xll.qlCalendarAdvance(Calendar,$H829,B830,"f",FALSE)</f>
        <v>45196</v>
      </c>
      <c r="I830" s="176">
        <f>_xll.qlInterestRateIndexValueDate(Index1M,$H830)</f>
        <v>45196</v>
      </c>
      <c r="J830" s="181">
        <f>IFERROR(_xll.qlIndexFixing(Index1M,$H830,TRUE,_xll.ohTrigger(RecalcTrigger,Trigger1M)),NA())</f>
        <v>2.1485516942434873E-2</v>
      </c>
      <c r="K830" s="44">
        <f>IFERROR(_xll.qlIndexFixing(Index3M,H830,TRUE,_xll.ohTrigger(RecalcTrigger,Trigger3M)),NA())</f>
        <v>2.2031654198876927E-2</v>
      </c>
      <c r="L830" s="44">
        <f>IFERROR(_xll.qlIndexFixing(Index6M,$H830,TRUE,_xll.ohTrigger(RecalcTrigger,Trigger6M)),NA())</f>
        <v>2.3561849857361056E-2</v>
      </c>
      <c r="M830" s="182">
        <f>IFERROR(_xll.qlIndexFixing(Index1Y,$H830,TRUE,_xll.ohTrigger(RecalcTrigger,Trigger1Y)),NA())</f>
        <v>2.4568656383001573E-2</v>
      </c>
      <c r="N830" s="181">
        <f>IFERROR(_xll.qlIndexFixing(ONIndex1M,I830,TRUE,_xll.ohTrigger(RecalcTrigger,Trigger1M)),NA())</f>
        <v>2.1433624989932731E-2</v>
      </c>
      <c r="O830" s="44">
        <f>IFERROR(_xll.qlIndexFixing(ONIndex3M,I830,TRUE,_xll.ohTrigger(RecalcTrigger,Trigger3M)),NA())</f>
        <v>2.187872250379197E-2</v>
      </c>
      <c r="P830" s="44">
        <f>IFERROR(_xll.qlIndexFixing(ONIndex6M,I830,TRUE,_xll.ohTrigger(RecalcTrigger,Trigger6M)),NA())</f>
        <v>2.3294654420509264E-2</v>
      </c>
      <c r="Q830" s="182">
        <f>IFERROR(_xll.qlIndexFixing(ONIndex1Y,I830,TRUE,_xll.ohTrigger(RecalcTrigger,Trigger1Y)),NA())</f>
        <v>2.4134627407094156E-2</v>
      </c>
    </row>
    <row r="831" spans="2:17" x14ac:dyDescent="0.2">
      <c r="B831" s="39" t="s">
        <v>42</v>
      </c>
      <c r="D831" s="42">
        <f>_xll.qlCalendarAdvance(Calendar,$D830,B831,"f",FALSE)</f>
        <v>45203</v>
      </c>
      <c r="E831" s="176">
        <f>_xll.qlInterestRateIndexValueDate(IndexON,D831)</f>
        <v>45203</v>
      </c>
      <c r="F831" s="192">
        <f>IFERROR(_xll.qlIndexFixing(IndexON,D831,TRUE,_xll.ohTrigger(RecalcTrigger,TriggerON)),NA())</f>
        <v>2.0110705438625143E-2</v>
      </c>
      <c r="H831" s="42">
        <f>_xll.qlCalendarAdvance(Calendar,$H830,B831,"f",FALSE)</f>
        <v>45203</v>
      </c>
      <c r="I831" s="176">
        <f>_xll.qlInterestRateIndexValueDate(Index1M,$H831)</f>
        <v>45203</v>
      </c>
      <c r="J831" s="181">
        <f>IFERROR(_xll.qlIndexFixing(Index1M,$H831,TRUE,_xll.ohTrigger(RecalcTrigger,Trigger1M)),NA())</f>
        <v>2.1506727487811701E-2</v>
      </c>
      <c r="K831" s="44">
        <f>IFERROR(_xll.qlIndexFixing(Index3M,H831,TRUE,_xll.ohTrigger(RecalcTrigger,Trigger3M)),NA())</f>
        <v>2.2047586068904348E-2</v>
      </c>
      <c r="L831" s="44">
        <f>IFERROR(_xll.qlIndexFixing(Index6M,$H831,TRUE,_xll.ohTrigger(RecalcTrigger,Trigger6M)),NA())</f>
        <v>2.3573031214568014E-2</v>
      </c>
      <c r="M831" s="182">
        <f>IFERROR(_xll.qlIndexFixing(Index1Y,$H831,TRUE,_xll.ohTrigger(RecalcTrigger,Trigger1Y)),NA())</f>
        <v>2.4574199923598709E-2</v>
      </c>
      <c r="N831" s="181">
        <f>IFERROR(_xll.qlIndexFixing(ONIndex1M,I831,TRUE,_xll.ohTrigger(RecalcTrigger,Trigger1M)),NA())</f>
        <v>2.1450044585828998E-2</v>
      </c>
      <c r="O831" s="44">
        <f>IFERROR(_xll.qlIndexFixing(ONIndex3M,I831,TRUE,_xll.ohTrigger(RecalcTrigger,Trigger3M)),NA())</f>
        <v>2.189369776937955E-2</v>
      </c>
      <c r="P831" s="44">
        <f>IFERROR(_xll.qlIndexFixing(ONIndex6M,I831,TRUE,_xll.ohTrigger(RecalcTrigger,Trigger6M)),NA())</f>
        <v>2.3305530197043067E-2</v>
      </c>
      <c r="Q831" s="182">
        <f>IFERROR(_xll.qlIndexFixing(ONIndex1Y,I831,TRUE,_xll.ohTrigger(RecalcTrigger,Trigger1Y)),NA())</f>
        <v>2.4139603931019327E-2</v>
      </c>
    </row>
    <row r="832" spans="2:17" x14ac:dyDescent="0.2">
      <c r="B832" s="39" t="s">
        <v>42</v>
      </c>
      <c r="D832" s="42">
        <f>_xll.qlCalendarAdvance(Calendar,$D831,B832,"f",FALSE)</f>
        <v>45210</v>
      </c>
      <c r="E832" s="176">
        <f>_xll.qlInterestRateIndexValueDate(IndexON,D832)</f>
        <v>45210</v>
      </c>
      <c r="F832" s="192">
        <f>IFERROR(_xll.qlIndexFixing(IndexON,D832,TRUE,_xll.ohTrigger(RecalcTrigger,TriggerON)),NA())</f>
        <v>2.0130540429019739E-2</v>
      </c>
      <c r="H832" s="42">
        <f>_xll.qlCalendarAdvance(Calendar,$H831,B832,"f",FALSE)</f>
        <v>45210</v>
      </c>
      <c r="I832" s="176">
        <f>_xll.qlInterestRateIndexValueDate(Index1M,$H832)</f>
        <v>45210</v>
      </c>
      <c r="J832" s="181">
        <f>IFERROR(_xll.qlIndexFixing(Index1M,$H832,TRUE,_xll.ohTrigger(RecalcTrigger,Trigger1M)),NA())</f>
        <v>2.1522400007684937E-2</v>
      </c>
      <c r="K832" s="44">
        <f>IFERROR(_xll.qlIndexFixing(Index3M,H832,TRUE,_xll.ohTrigger(RecalcTrigger,Trigger3M)),NA())</f>
        <v>2.2061726881049282E-2</v>
      </c>
      <c r="L832" s="44">
        <f>IFERROR(_xll.qlIndexFixing(Index6M,$H832,TRUE,_xll.ohTrigger(RecalcTrigger,Trigger6M)),NA())</f>
        <v>2.3582688265347075E-2</v>
      </c>
      <c r="M832" s="182">
        <f>IFERROR(_xll.qlIndexFixing(Index1Y,$H832,TRUE,_xll.ohTrigger(RecalcTrigger,Trigger1Y)),NA())</f>
        <v>2.4579760155219E-2</v>
      </c>
      <c r="N832" s="181">
        <f>IFERROR(_xll.qlIndexFixing(ONIndex1M,I832,TRUE,_xll.ohTrigger(RecalcTrigger,Trigger1M)),NA())</f>
        <v>2.1466234886073909E-2</v>
      </c>
      <c r="O832" s="44">
        <f>IFERROR(_xll.qlIndexFixing(ONIndex3M,I832,TRUE,_xll.ohTrigger(RecalcTrigger,Trigger3M)),NA())</f>
        <v>2.1908556781533584E-2</v>
      </c>
      <c r="P832" s="44">
        <f>IFERROR(_xll.qlIndexFixing(ONIndex6M,I832,TRUE,_xll.ohTrigger(RecalcTrigger,Trigger6M)),NA())</f>
        <v>2.3316313379903031E-2</v>
      </c>
      <c r="Q832" s="182">
        <f>IFERROR(_xll.qlIndexFixing(ONIndex1Y,I832,TRUE,_xll.ohTrigger(RecalcTrigger,Trigger1Y)),NA())</f>
        <v>2.414459671752911E-2</v>
      </c>
    </row>
    <row r="833" spans="2:17" x14ac:dyDescent="0.2">
      <c r="B833" s="39" t="s">
        <v>42</v>
      </c>
      <c r="D833" s="42">
        <f>_xll.qlCalendarAdvance(Calendar,$D832,B833,"f",FALSE)</f>
        <v>45217</v>
      </c>
      <c r="E833" s="176">
        <f>_xll.qlInterestRateIndexValueDate(IndexON,D833)</f>
        <v>45217</v>
      </c>
      <c r="F833" s="192">
        <f>IFERROR(_xll.qlIndexFixing(IndexON,D833,TRUE,_xll.ohTrigger(RecalcTrigger,TriggerON)),NA())</f>
        <v>2.0150067879819433E-2</v>
      </c>
      <c r="H833" s="42">
        <f>_xll.qlCalendarAdvance(Calendar,$H832,B833,"f",FALSE)</f>
        <v>45217</v>
      </c>
      <c r="I833" s="176">
        <f>_xll.qlInterestRateIndexValueDate(Index1M,$H833)</f>
        <v>45217</v>
      </c>
      <c r="J833" s="181">
        <f>IFERROR(_xll.qlIndexFixing(Index1M,$H833,TRUE,_xll.ohTrigger(RecalcTrigger,Trigger1M)),NA())</f>
        <v>2.1537832659495621E-2</v>
      </c>
      <c r="K833" s="44">
        <f>IFERROR(_xll.qlIndexFixing(Index3M,H833,TRUE,_xll.ohTrigger(RecalcTrigger,Trigger3M)),NA())</f>
        <v>2.2075744680441826E-2</v>
      </c>
      <c r="L833" s="44">
        <f>IFERROR(_xll.qlIndexFixing(Index6M,$H833,TRUE,_xll.ohTrigger(RecalcTrigger,Trigger6M)),NA())</f>
        <v>2.3592248984281614E-2</v>
      </c>
      <c r="M833" s="182">
        <f>IFERROR(_xll.qlIndexFixing(Index1Y,$H833,TRUE,_xll.ohTrigger(RecalcTrigger,Trigger1Y)),NA())</f>
        <v>2.4585336382164712E-2</v>
      </c>
      <c r="N833" s="181">
        <f>IFERROR(_xll.qlIndexFixing(ONIndex1M,I833,TRUE,_xll.ohTrigger(RecalcTrigger,Trigger1M)),NA())</f>
        <v>2.1482185748941118E-2</v>
      </c>
      <c r="O833" s="44">
        <f>IFERROR(_xll.qlIndexFixing(ONIndex3M,I833,TRUE,_xll.ohTrigger(RecalcTrigger,Trigger3M)),NA())</f>
        <v>2.1923293404969568E-2</v>
      </c>
      <c r="P833" s="44">
        <f>IFERROR(_xll.qlIndexFixing(ONIndex6M,I833,TRUE,_xll.ohTrigger(RecalcTrigger,Trigger6M)),NA())</f>
        <v>2.3327001305584183E-2</v>
      </c>
      <c r="Q833" s="182">
        <f>IFERROR(_xll.qlIndexFixing(ONIndex1Y,I833,TRUE,_xll.ohTrigger(RecalcTrigger,Trigger1Y)),NA())</f>
        <v>2.4149606169747706E-2</v>
      </c>
    </row>
    <row r="834" spans="2:17" x14ac:dyDescent="0.2">
      <c r="B834" s="39" t="s">
        <v>42</v>
      </c>
      <c r="D834" s="42">
        <f>_xll.qlCalendarAdvance(Calendar,$D833,B834,"f",FALSE)</f>
        <v>45224</v>
      </c>
      <c r="E834" s="176">
        <f>_xll.qlInterestRateIndexValueDate(IndexON,D834)</f>
        <v>45224</v>
      </c>
      <c r="F834" s="192">
        <f>IFERROR(_xll.qlIndexFixing(IndexON,D834,TRUE,_xll.ohTrigger(RecalcTrigger,TriggerON)),NA())</f>
        <v>2.0169287790700041E-2</v>
      </c>
      <c r="H834" s="42">
        <f>_xll.qlCalendarAdvance(Calendar,$H833,B834,"f",FALSE)</f>
        <v>45224</v>
      </c>
      <c r="I834" s="176">
        <f>_xll.qlInterestRateIndexValueDate(Index1M,$H834)</f>
        <v>45224</v>
      </c>
      <c r="J834" s="181">
        <f>IFERROR(_xll.qlIndexFixing(Index1M,$H834,TRUE,_xll.ohTrigger(RecalcTrigger,Trigger1M)),NA())</f>
        <v>2.1553025442244182E-2</v>
      </c>
      <c r="K834" s="44">
        <f>IFERROR(_xll.qlIndexFixing(Index3M,H834,TRUE,_xll.ohTrigger(RecalcTrigger,Trigger3M)),NA())</f>
        <v>2.2089639465787004E-2</v>
      </c>
      <c r="L834" s="44">
        <f>IFERROR(_xll.qlIndexFixing(Index6M,$H834,TRUE,_xll.ohTrigger(RecalcTrigger,Trigger6M)),NA())</f>
        <v>2.3601713370000485E-2</v>
      </c>
      <c r="M834" s="182">
        <f>IFERROR(_xll.qlIndexFixing(Index1Y,$H834,TRUE,_xll.ohTrigger(RecalcTrigger,Trigger1Y)),NA())</f>
        <v>2.4590927898165565E-2</v>
      </c>
      <c r="N834" s="181">
        <f>IFERROR(_xll.qlIndexFixing(ONIndex1M,I834,TRUE,_xll.ohTrigger(RecalcTrigger,Trigger1M)),NA())</f>
        <v>2.1497897174430625E-2</v>
      </c>
      <c r="O834" s="44">
        <f>IFERROR(_xll.qlIndexFixing(ONIndex3M,I834,TRUE,_xll.ohTrigger(RecalcTrigger,Trigger3M)),NA())</f>
        <v>2.193790763976855E-2</v>
      </c>
      <c r="P834" s="44">
        <f>IFERROR(_xll.qlIndexFixing(ONIndex6M,I834,TRUE,_xll.ohTrigger(RecalcTrigger,Trigger6M)),NA())</f>
        <v>2.3337593974086523E-2</v>
      </c>
      <c r="Q834" s="182">
        <f>IFERROR(_xll.qlIndexFixing(ONIndex1Y,I834,TRUE,_xll.ohTrigger(RecalcTrigger,Trigger1Y)),NA())</f>
        <v>2.4154632287756161E-2</v>
      </c>
    </row>
    <row r="835" spans="2:17" x14ac:dyDescent="0.2">
      <c r="B835" s="39" t="s">
        <v>42</v>
      </c>
      <c r="D835" s="42">
        <f>_xll.qlCalendarAdvance(Calendar,$D834,B835,"f",FALSE)</f>
        <v>45231</v>
      </c>
      <c r="E835" s="176">
        <f>_xll.qlInterestRateIndexValueDate(IndexON,D835)</f>
        <v>45231</v>
      </c>
      <c r="F835" s="192">
        <f>IFERROR(_xll.qlIndexFixing(IndexON,D835,TRUE,_xll.ohTrigger(RecalcTrigger,TriggerON)),NA())</f>
        <v>2.0188200161904701E-2</v>
      </c>
      <c r="H835" s="42">
        <f>_xll.qlCalendarAdvance(Calendar,$H834,B835,"f",FALSE)</f>
        <v>45231</v>
      </c>
      <c r="I835" s="176">
        <f>_xll.qlInterestRateIndexValueDate(Index1M,$H835)</f>
        <v>45231</v>
      </c>
      <c r="J835" s="181">
        <f>IFERROR(_xll.qlIndexFixing(Index1M,$H835,TRUE,_xll.ohTrigger(RecalcTrigger,Trigger1M)),NA())</f>
        <v>2.1562923128428557E-2</v>
      </c>
      <c r="K835" s="44">
        <f>IFERROR(_xll.qlIndexFixing(Index3M,H835,TRUE,_xll.ohTrigger(RecalcTrigger,Trigger3M)),NA())</f>
        <v>2.2103411235797763E-2</v>
      </c>
      <c r="L835" s="44">
        <f>IFERROR(_xll.qlIndexFixing(Index6M,$H835,TRUE,_xll.ohTrigger(RecalcTrigger,Trigger6M)),NA())</f>
        <v>2.360968476033808E-2</v>
      </c>
      <c r="M835" s="182">
        <f>IFERROR(_xll.qlIndexFixing(Index1Y,$H835,TRUE,_xll.ohTrigger(RecalcTrigger,Trigger1Y)),NA())</f>
        <v>2.4596533996936652E-2</v>
      </c>
      <c r="N835" s="181">
        <f>IFERROR(_xll.qlIndexFixing(ONIndex1M,I835,TRUE,_xll.ohTrigger(RecalcTrigger,Trigger1M)),NA())</f>
        <v>2.1513369162380336E-2</v>
      </c>
      <c r="O835" s="44">
        <f>IFERROR(_xll.qlIndexFixing(ONIndex3M,I835,TRUE,_xll.ohTrigger(RecalcTrigger,Trigger3M)),NA())</f>
        <v>2.1952399485768437E-2</v>
      </c>
      <c r="P835" s="44">
        <f>IFERROR(_xll.qlIndexFixing(ONIndex6M,I835,TRUE,_xll.ohTrigger(RecalcTrigger,Trigger6M)),NA())</f>
        <v>2.3348091385491099E-2</v>
      </c>
      <c r="Q835" s="182">
        <f>IFERROR(_xll.qlIndexFixing(ONIndex1Y,I835,TRUE,_xll.ohTrigger(RecalcTrigger,Trigger1Y)),NA())</f>
        <v>2.4159675071311337E-2</v>
      </c>
    </row>
    <row r="836" spans="2:17" x14ac:dyDescent="0.2">
      <c r="B836" s="39" t="s">
        <v>42</v>
      </c>
      <c r="D836" s="42">
        <f>_xll.qlCalendarAdvance(Calendar,$D835,B836,"f",FALSE)</f>
        <v>45238</v>
      </c>
      <c r="E836" s="176">
        <f>_xll.qlInterestRateIndexValueDate(IndexON,D836)</f>
        <v>45238</v>
      </c>
      <c r="F836" s="192">
        <f>IFERROR(_xll.qlIndexFixing(IndexON,D836,TRUE,_xll.ohTrigger(RecalcTrigger,TriggerON)),NA())</f>
        <v>2.0206804993190275E-2</v>
      </c>
      <c r="H836" s="42">
        <f>_xll.qlCalendarAdvance(Calendar,$H835,B836,"f",FALSE)</f>
        <v>45238</v>
      </c>
      <c r="I836" s="176">
        <f>_xll.qlInterestRateIndexValueDate(Index1M,$H836)</f>
        <v>45238</v>
      </c>
      <c r="J836" s="181">
        <f>IFERROR(_xll.qlIndexFixing(Index1M,$H836,TRUE,_xll.ohTrigger(RecalcTrigger,Trigger1M)),NA())</f>
        <v>2.1577684956128627E-2</v>
      </c>
      <c r="K836" s="44">
        <f>IFERROR(_xll.qlIndexFixing(Index3M,H836,TRUE,_xll.ohTrigger(RecalcTrigger,Trigger3M)),NA())</f>
        <v>2.2117059989201153E-2</v>
      </c>
      <c r="L836" s="44">
        <f>IFERROR(_xll.qlIndexFixing(Index6M,$H836,TRUE,_xll.ohTrigger(RecalcTrigger,Trigger6M)),NA())</f>
        <v>2.3618962760123929E-2</v>
      </c>
      <c r="M836" s="182">
        <f>IFERROR(_xll.qlIndexFixing(Index1Y,$H836,TRUE,_xll.ohTrigger(RecalcTrigger,Trigger1Y)),NA())</f>
        <v>2.460215397217758E-2</v>
      </c>
      <c r="N836" s="181">
        <f>IFERROR(_xll.qlIndexFixing(ONIndex1M,I836,TRUE,_xll.ohTrigger(RecalcTrigger,Trigger1M)),NA())</f>
        <v>2.1528601712952344E-2</v>
      </c>
      <c r="O836" s="44">
        <f>IFERROR(_xll.qlIndexFixing(ONIndex3M,I836,TRUE,_xll.ohTrigger(RecalcTrigger,Trigger3M)),NA())</f>
        <v>2.1966768943212367E-2</v>
      </c>
      <c r="P836" s="44">
        <f>IFERROR(_xll.qlIndexFixing(ONIndex6M,I836,TRUE,_xll.ohTrigger(RecalcTrigger,Trigger6M)),NA())</f>
        <v>2.3358493539716862E-2</v>
      </c>
      <c r="Q836" s="182">
        <f>IFERROR(_xll.qlIndexFixing(ONIndex1Y,I836,TRUE,_xll.ohTrigger(RecalcTrigger,Trigger1Y)),NA())</f>
        <v>2.4164734520575326E-2</v>
      </c>
    </row>
    <row r="837" spans="2:17" x14ac:dyDescent="0.2">
      <c r="B837" s="39" t="s">
        <v>42</v>
      </c>
      <c r="D837" s="42">
        <f>_xll.qlCalendarAdvance(Calendar,$D836,B837,"f",FALSE)</f>
        <v>45245</v>
      </c>
      <c r="E837" s="176">
        <f>_xll.qlInterestRateIndexValueDate(IndexON,D837)</f>
        <v>45245</v>
      </c>
      <c r="F837" s="192">
        <f>IFERROR(_xll.qlIndexFixing(IndexON,D837,TRUE,_xll.ohTrigger(RecalcTrigger,TriggerON)),NA())</f>
        <v>2.0225102284637808E-2</v>
      </c>
      <c r="H837" s="42">
        <f>_xll.qlCalendarAdvance(Calendar,$H836,B837,"f",FALSE)</f>
        <v>45245</v>
      </c>
      <c r="I837" s="176">
        <f>_xll.qlInterestRateIndexValueDate(Index1M,$H837)</f>
        <v>45245</v>
      </c>
      <c r="J837" s="181">
        <f>IFERROR(_xll.qlIndexFixing(Index1M,$H837,TRUE,_xll.ohTrigger(RecalcTrigger,Trigger1M)),NA())</f>
        <v>2.1592206952795699E-2</v>
      </c>
      <c r="K837" s="44">
        <f>IFERROR(_xll.qlIndexFixing(Index3M,H837,TRUE,_xll.ohTrigger(RecalcTrigger,Trigger3M)),NA())</f>
        <v>2.2130585724732144E-2</v>
      </c>
      <c r="L837" s="44">
        <f>IFERROR(_xll.qlIndexFixing(Index6M,$H837,TRUE,_xll.ohTrigger(RecalcTrigger,Trigger6M)),NA())</f>
        <v>2.3628144428728813E-2</v>
      </c>
      <c r="M837" s="182">
        <f>IFERROR(_xll.qlIndexFixing(Index1Y,$H837,TRUE,_xll.ohTrigger(RecalcTrigger,Trigger1Y)),NA())</f>
        <v>2.4607787117573988E-2</v>
      </c>
      <c r="N837" s="181">
        <f>IFERROR(_xll.qlIndexFixing(ONIndex1M,I837,TRUE,_xll.ohTrigger(RecalcTrigger,Trigger1M)),NA())</f>
        <v>2.1543594826065604E-2</v>
      </c>
      <c r="O837" s="44">
        <f>IFERROR(_xll.qlIndexFixing(ONIndex3M,I837,TRUE,_xll.ohTrigger(RecalcTrigger,Trigger3M)),NA())</f>
        <v>2.1981016011938248E-2</v>
      </c>
      <c r="P837" s="44">
        <f>IFERROR(_xll.qlIndexFixing(ONIndex6M,I837,TRUE,_xll.ohTrigger(RecalcTrigger,Trigger6M)),NA())</f>
        <v>2.3368800436682768E-2</v>
      </c>
      <c r="Q837" s="182">
        <f>IFERROR(_xll.qlIndexFixing(ONIndex1Y,I837,TRUE,_xll.ohTrigger(RecalcTrigger,Trigger1Y)),NA())</f>
        <v>2.4169810635548128E-2</v>
      </c>
    </row>
    <row r="838" spans="2:17" x14ac:dyDescent="0.2">
      <c r="B838" s="39" t="s">
        <v>42</v>
      </c>
      <c r="D838" s="42">
        <f>_xll.qlCalendarAdvance(Calendar,$D837,B838,"f",FALSE)</f>
        <v>45252</v>
      </c>
      <c r="E838" s="176">
        <f>_xll.qlInterestRateIndexValueDate(IndexON,D838)</f>
        <v>45252</v>
      </c>
      <c r="F838" s="192">
        <f>IFERROR(_xll.qlIndexFixing(IndexON,D838,TRUE,_xll.ohTrigger(RecalcTrigger,TriggerON)),NA())</f>
        <v>2.0243092036085208E-2</v>
      </c>
      <c r="H838" s="42">
        <f>_xll.qlCalendarAdvance(Calendar,$H837,B838,"f",FALSE)</f>
        <v>45252</v>
      </c>
      <c r="I838" s="176">
        <f>_xll.qlInterestRateIndexValueDate(Index1M,$H838)</f>
        <v>45252</v>
      </c>
      <c r="J838" s="181">
        <f>IFERROR(_xll.qlIndexFixing(Index1M,$H838,TRUE,_xll.ohTrigger(RecalcTrigger,Trigger1M)),NA())</f>
        <v>2.1606489117570682E-2</v>
      </c>
      <c r="K838" s="44">
        <f>IFERROR(_xll.qlIndexFixing(Index3M,H838,TRUE,_xll.ohTrigger(RecalcTrigger,Trigger3M)),NA())</f>
        <v>2.2143988441140686E-2</v>
      </c>
      <c r="L838" s="44">
        <f>IFERROR(_xll.qlIndexFixing(Index6M,$H838,TRUE,_xll.ohTrigger(RecalcTrigger,Trigger6M)),NA())</f>
        <v>2.3637229764844406E-2</v>
      </c>
      <c r="M838" s="182">
        <f>IFERROR(_xll.qlIndexFixing(Index1Y,$H838,TRUE,_xll.ohTrigger(RecalcTrigger,Trigger1Y)),NA())</f>
        <v>2.4613432726795368E-2</v>
      </c>
      <c r="N838" s="181">
        <f>IFERROR(_xll.qlIndexFixing(ONIndex1M,I838,TRUE,_xll.ohTrigger(RecalcTrigger,Trigger1M)),NA())</f>
        <v>2.1558348501476976E-2</v>
      </c>
      <c r="O838" s="44">
        <f>IFERROR(_xll.qlIndexFixing(ONIndex3M,I838,TRUE,_xll.ohTrigger(RecalcTrigger,Trigger3M)),NA())</f>
        <v>2.199514069194608E-2</v>
      </c>
      <c r="P838" s="44">
        <f>IFERROR(_xll.qlIndexFixing(ONIndex6M,I838,TRUE,_xll.ohTrigger(RecalcTrigger,Trigger6M)),NA())</f>
        <v>2.3379012076550909E-2</v>
      </c>
      <c r="Q838" s="182">
        <f>IFERROR(_xll.qlIndexFixing(ONIndex1Y,I838,TRUE,_xll.ohTrigger(RecalcTrigger,Trigger1Y)),NA())</f>
        <v>2.4174903416148696E-2</v>
      </c>
    </row>
    <row r="839" spans="2:17" x14ac:dyDescent="0.2">
      <c r="B839" s="39" t="s">
        <v>42</v>
      </c>
      <c r="D839" s="42">
        <f>_xll.qlCalendarAdvance(Calendar,$D838,B839,"f",FALSE)</f>
        <v>45259</v>
      </c>
      <c r="E839" s="176">
        <f>_xll.qlInterestRateIndexValueDate(IndexON,D839)</f>
        <v>45259</v>
      </c>
      <c r="F839" s="192">
        <f>IFERROR(_xll.qlIndexFixing(IndexON,D839,TRUE,_xll.ohTrigger(RecalcTrigger,TriggerON)),NA())</f>
        <v>2.0260774247532476E-2</v>
      </c>
      <c r="H839" s="42">
        <f>_xll.qlCalendarAdvance(Calendar,$H838,B839,"f",FALSE)</f>
        <v>45259</v>
      </c>
      <c r="I839" s="176">
        <f>_xll.qlInterestRateIndexValueDate(Index1M,$H839)</f>
        <v>45259</v>
      </c>
      <c r="J839" s="181">
        <f>IFERROR(_xll.qlIndexFixing(Index1M,$H839,TRUE,_xll.ohTrigger(RecalcTrigger,Trigger1M)),NA())</f>
        <v>2.16205314496134E-2</v>
      </c>
      <c r="K839" s="44">
        <f>IFERROR(_xll.qlIndexFixing(Index3M,H839,TRUE,_xll.ohTrigger(RecalcTrigger,Trigger3M)),NA())</f>
        <v>2.2157268137187301E-2</v>
      </c>
      <c r="L839" s="44">
        <f>IFERROR(_xll.qlIndexFixing(Index6M,$H839,TRUE,_xll.ohTrigger(RecalcTrigger,Trigger6M)),NA())</f>
        <v>2.3646218767177089E-2</v>
      </c>
      <c r="M839" s="182">
        <f>IFERROR(_xll.qlIndexFixing(Index1Y,$H839,TRUE,_xll.ohTrigger(RecalcTrigger,Trigger1Y)),NA())</f>
        <v>2.4619090093496585E-2</v>
      </c>
      <c r="N839" s="181">
        <f>IFERROR(_xll.qlIndexFixing(ONIndex1M,I839,TRUE,_xll.ohTrigger(RecalcTrigger,Trigger1M)),NA())</f>
        <v>2.1572862739429599E-2</v>
      </c>
      <c r="O839" s="44">
        <f>IFERROR(_xll.qlIndexFixing(ONIndex3M,I839,TRUE,_xll.ohTrigger(RecalcTrigger,Trigger3M)),NA())</f>
        <v>2.2009142983154817E-2</v>
      </c>
      <c r="P839" s="44">
        <f>IFERROR(_xll.qlIndexFixing(ONIndex6M,I839,TRUE,_xll.ohTrigger(RecalcTrigger,Trigger6M)),NA())</f>
        <v>2.3389128459240238E-2</v>
      </c>
      <c r="Q839" s="182">
        <f>IFERROR(_xll.qlIndexFixing(ONIndex1Y,I839,TRUE,_xll.ohTrigger(RecalcTrigger,Trigger1Y)),NA())</f>
        <v>2.4180012862377032E-2</v>
      </c>
    </row>
    <row r="840" spans="2:17" x14ac:dyDescent="0.2">
      <c r="B840" s="39" t="s">
        <v>42</v>
      </c>
      <c r="D840" s="42">
        <f>_xll.qlCalendarAdvance(Calendar,$D839,B840,"f",FALSE)</f>
        <v>45266</v>
      </c>
      <c r="E840" s="176">
        <f>_xll.qlInterestRateIndexValueDate(IndexON,D840)</f>
        <v>45266</v>
      </c>
      <c r="F840" s="192">
        <f>IFERROR(_xll.qlIndexFixing(IndexON,D840,TRUE,_xll.ohTrigger(RecalcTrigger,TriggerON)),NA())</f>
        <v>2.027814891897961E-2</v>
      </c>
      <c r="H840" s="42">
        <f>_xll.qlCalendarAdvance(Calendar,$H839,B840,"f",FALSE)</f>
        <v>45266</v>
      </c>
      <c r="I840" s="176">
        <f>_xll.qlInterestRateIndexValueDate(Index1M,$H840)</f>
        <v>45266</v>
      </c>
      <c r="J840" s="181">
        <f>IFERROR(_xll.qlIndexFixing(Index1M,$H840,TRUE,_xll.ohTrigger(RecalcTrigger,Trigger1M)),NA())</f>
        <v>2.1639144834230701E-2</v>
      </c>
      <c r="K840" s="44">
        <f>IFERROR(_xll.qlIndexFixing(Index3M,H840,TRUE,_xll.ohTrigger(RecalcTrigger,Trigger3M)),NA())</f>
        <v>2.2168836273691876E-2</v>
      </c>
      <c r="L840" s="44">
        <f>IFERROR(_xll.qlIndexFixing(Index6M,$H840,TRUE,_xll.ohTrigger(RecalcTrigger,Trigger6M)),NA())</f>
        <v>2.3656476611852779E-2</v>
      </c>
      <c r="M840" s="182">
        <f>IFERROR(_xll.qlIndexFixing(Index1Y,$H840,TRUE,_xll.ohTrigger(RecalcTrigger,Trigger1Y)),NA())</f>
        <v>2.4624758511317672E-2</v>
      </c>
      <c r="N840" s="181">
        <f>IFERROR(_xll.qlIndexFixing(ONIndex1M,I840,TRUE,_xll.ohTrigger(RecalcTrigger,Trigger1M)),NA())</f>
        <v>2.1587137539923473E-2</v>
      </c>
      <c r="O840" s="44">
        <f>IFERROR(_xll.qlIndexFixing(ONIndex3M,I840,TRUE,_xll.ohTrigger(RecalcTrigger,Trigger3M)),NA())</f>
        <v>2.2023022885645505E-2</v>
      </c>
      <c r="P840" s="44">
        <f>IFERROR(_xll.qlIndexFixing(ONIndex6M,I840,TRUE,_xll.ohTrigger(RecalcTrigger,Trigger6M)),NA())</f>
        <v>2.339914958466971E-2</v>
      </c>
      <c r="Q840" s="182">
        <f>IFERROR(_xll.qlIndexFixing(ONIndex1Y,I840,TRUE,_xll.ohTrigger(RecalcTrigger,Trigger1Y)),NA())</f>
        <v>2.4185138974395226E-2</v>
      </c>
    </row>
    <row r="841" spans="2:17" x14ac:dyDescent="0.2">
      <c r="B841" s="39" t="s">
        <v>42</v>
      </c>
      <c r="D841" s="42">
        <f>_xll.qlCalendarAdvance(Calendar,$D840,B841,"f",FALSE)</f>
        <v>45273</v>
      </c>
      <c r="E841" s="176">
        <f>_xll.qlInterestRateIndexValueDate(IndexON,D841)</f>
        <v>45273</v>
      </c>
      <c r="F841" s="192">
        <f>IFERROR(_xll.qlIndexFixing(IndexON,D841,TRUE,_xll.ohTrigger(RecalcTrigger,TriggerON)),NA())</f>
        <v>2.0295216050345566E-2</v>
      </c>
      <c r="H841" s="42">
        <f>_xll.qlCalendarAdvance(Calendar,$H840,B841,"f",FALSE)</f>
        <v>45273</v>
      </c>
      <c r="I841" s="176">
        <f>_xll.qlInterestRateIndexValueDate(Index1M,$H841)</f>
        <v>45273</v>
      </c>
      <c r="J841" s="181">
        <f>IFERROR(_xll.qlIndexFixing(Index1M,$H841,TRUE,_xll.ohTrigger(RecalcTrigger,Trigger1M)),NA())</f>
        <v>2.1652658506779492E-2</v>
      </c>
      <c r="K841" s="44">
        <f>IFERROR(_xll.qlIndexFixing(Index3M,H841,TRUE,_xll.ohTrigger(RecalcTrigger,Trigger3M)),NA())</f>
        <v>2.2181877922604901E-2</v>
      </c>
      <c r="L841" s="44">
        <f>IFERROR(_xll.qlIndexFixing(Index6M,$H841,TRUE,_xll.ohTrigger(RecalcTrigger,Trigger6M)),NA())</f>
        <v>2.3665266627881227E-2</v>
      </c>
      <c r="M841" s="182">
        <f>IFERROR(_xll.qlIndexFixing(Index1Y,$H841,TRUE,_xll.ohTrigger(RecalcTrigger,Trigger1Y)),NA())</f>
        <v>2.4630437273882498E-2</v>
      </c>
      <c r="N841" s="181">
        <f>IFERROR(_xll.qlIndexFixing(ONIndex1M,I841,TRUE,_xll.ohTrigger(RecalcTrigger,Trigger1M)),NA())</f>
        <v>2.1601172902634413E-2</v>
      </c>
      <c r="O841" s="44">
        <f>IFERROR(_xll.qlIndexFixing(ONIndex3M,I841,TRUE,_xll.ohTrigger(RecalcTrigger,Trigger3M)),NA())</f>
        <v>2.2036780399418143E-2</v>
      </c>
      <c r="P841" s="44">
        <f>IFERROR(_xll.qlIndexFixing(ONIndex6M,I841,TRUE,_xll.ohTrigger(RecalcTrigger,Trigger6M)),NA())</f>
        <v>2.3409075452920369E-2</v>
      </c>
      <c r="Q841" s="182">
        <f>IFERROR(_xll.qlIndexFixing(ONIndex1Y,I841,TRUE,_xll.ohTrigger(RecalcTrigger,Trigger1Y)),NA())</f>
        <v>2.4190281752041187E-2</v>
      </c>
    </row>
    <row r="842" spans="2:17" x14ac:dyDescent="0.2">
      <c r="B842" s="39" t="s">
        <v>42</v>
      </c>
      <c r="D842" s="42">
        <f>_xll.qlCalendarAdvance(Calendar,$D841,B842,"f",FALSE)</f>
        <v>45280</v>
      </c>
      <c r="E842" s="176">
        <f>_xll.qlInterestRateIndexValueDate(IndexON,D842)</f>
        <v>45280</v>
      </c>
      <c r="F842" s="192">
        <f>IFERROR(_xll.qlIndexFixing(IndexON,D842,TRUE,_xll.ohTrigger(RecalcTrigger,TriggerON)),NA())</f>
        <v>2.0311975641549296E-2</v>
      </c>
      <c r="H842" s="42">
        <f>_xll.qlCalendarAdvance(Calendar,$H841,B842,"f",FALSE)</f>
        <v>45280</v>
      </c>
      <c r="I842" s="176">
        <f>_xll.qlInterestRateIndexValueDate(Index1M,$H842)</f>
        <v>45280</v>
      </c>
      <c r="J842" s="181">
        <f>IFERROR(_xll.qlIndexFixing(Index1M,$H842,TRUE,_xll.ohTrigger(RecalcTrigger,Trigger1M)),NA())</f>
        <v>2.1665932302804995E-2</v>
      </c>
      <c r="K842" s="44">
        <f>IFERROR(_xll.qlIndexFixing(Index3M,H842,TRUE,_xll.ohTrigger(RecalcTrigger,Trigger3M)),NA())</f>
        <v>2.2194796554584326E-2</v>
      </c>
      <c r="L842" s="44">
        <f>IFERROR(_xll.qlIndexFixing(Index6M,$H842,TRUE,_xll.ohTrigger(RecalcTrigger,Trigger6M)),NA())</f>
        <v>2.3673960300235938E-2</v>
      </c>
      <c r="M842" s="182">
        <f>IFERROR(_xll.qlIndexFixing(Index1Y,$H842,TRUE,_xll.ohTrigger(RecalcTrigger,Trigger1Y)),NA())</f>
        <v>2.4636125674800537E-2</v>
      </c>
      <c r="N842" s="181">
        <f>IFERROR(_xll.qlIndexFixing(ONIndex1M,I842,TRUE,_xll.ohTrigger(RecalcTrigger,Trigger1M)),NA())</f>
        <v>2.1614968827724512E-2</v>
      </c>
      <c r="O842" s="44">
        <f>IFERROR(_xll.qlIndexFixing(ONIndex3M,I842,TRUE,_xll.ohTrigger(RecalcTrigger,Trigger3M)),NA())</f>
        <v>2.2050415524391687E-2</v>
      </c>
      <c r="P842" s="44">
        <f>IFERROR(_xll.qlIndexFixing(ONIndex6M,I842,TRUE,_xll.ohTrigger(RecalcTrigger,Trigger6M)),NA())</f>
        <v>2.3418906063911171E-2</v>
      </c>
      <c r="Q842" s="182">
        <f>IFERROR(_xll.qlIndexFixing(ONIndex1Y,I842,TRUE,_xll.ohTrigger(RecalcTrigger,Trigger1Y)),NA())</f>
        <v>2.4195441195477008E-2</v>
      </c>
    </row>
    <row r="843" spans="2:17" x14ac:dyDescent="0.2">
      <c r="B843" s="39" t="s">
        <v>42</v>
      </c>
      <c r="D843" s="42">
        <f>_xll.qlCalendarAdvance(Calendar,$D842,B843,"f",FALSE)</f>
        <v>45287</v>
      </c>
      <c r="E843" s="176">
        <f>_xll.qlInterestRateIndexValueDate(IndexON,D843)</f>
        <v>45287</v>
      </c>
      <c r="F843" s="192">
        <f>IFERROR(_xll.qlIndexFixing(IndexON,D843,TRUE,_xll.ohTrigger(RecalcTrigger,TriggerON)),NA())</f>
        <v>2.0328427692671847E-2</v>
      </c>
      <c r="H843" s="42">
        <f>_xll.qlCalendarAdvance(Calendar,$H842,B843,"f",FALSE)</f>
        <v>45287</v>
      </c>
      <c r="I843" s="176">
        <f>_xll.qlInterestRateIndexValueDate(Index1M,$H843)</f>
        <v>45287</v>
      </c>
      <c r="J843" s="181">
        <f>IFERROR(_xll.qlIndexFixing(Index1M,$H843,TRUE,_xll.ohTrigger(RecalcTrigger,Trigger1M)),NA())</f>
        <v>2.1678966221452534E-2</v>
      </c>
      <c r="K843" s="44">
        <f>IFERROR(_xll.qlIndexFixing(Index3M,H843,TRUE,_xll.ohTrigger(RecalcTrigger,Trigger3M)),NA())</f>
        <v>2.2207592168447414E-2</v>
      </c>
      <c r="L843" s="44">
        <f>IFERROR(_xll.qlIndexFixing(Index6M,$H843,TRUE,_xll.ohTrigger(RecalcTrigger,Trigger6M)),NA())</f>
        <v>2.3682557627670218E-2</v>
      </c>
      <c r="M843" s="182">
        <f>IFERROR(_xll.qlIndexFixing(Index1Y,$H843,TRUE,_xll.ohTrigger(RecalcTrigger,Trigger1Y)),NA())</f>
        <v>2.4641823007664872E-2</v>
      </c>
      <c r="N843" s="181">
        <f>IFERROR(_xll.qlIndexFixing(ONIndex1M,I843,TRUE,_xll.ohTrigger(RecalcTrigger,Trigger1M)),NA())</f>
        <v>2.162852531519377E-2</v>
      </c>
      <c r="O843" s="44">
        <f>IFERROR(_xll.qlIndexFixing(ONIndex3M,I843,TRUE,_xll.ohTrigger(RecalcTrigger,Trigger3M)),NA())</f>
        <v>2.2063928260566135E-2</v>
      </c>
      <c r="P843" s="44">
        <f>IFERROR(_xll.qlIndexFixing(ONIndex6M,I843,TRUE,_xll.ohTrigger(RecalcTrigger,Trigger6M)),NA())</f>
        <v>2.3428641417723162E-2</v>
      </c>
      <c r="Q843" s="182">
        <f>IFERROR(_xll.qlIndexFixing(ONIndex1Y,I843,TRUE,_xll.ohTrigger(RecalcTrigger,Trigger1Y)),NA())</f>
        <v>2.4200617304459549E-2</v>
      </c>
    </row>
    <row r="844" spans="2:17" x14ac:dyDescent="0.2">
      <c r="B844" s="39" t="s">
        <v>42</v>
      </c>
      <c r="D844" s="42">
        <f>_xll.qlCalendarAdvance(Calendar,$D843,B844,"f",FALSE)</f>
        <v>45294</v>
      </c>
      <c r="E844" s="176">
        <f>_xll.qlInterestRateIndexValueDate(IndexON,D844)</f>
        <v>45294</v>
      </c>
      <c r="F844" s="192">
        <f>IFERROR(_xll.qlIndexFixing(IndexON,D844,TRUE,_xll.ohTrigger(RecalcTrigger,TriggerON)),NA())</f>
        <v>2.0344572203470079E-2</v>
      </c>
      <c r="H844" s="42">
        <f>_xll.qlCalendarAdvance(Calendar,$H843,B844,"f",FALSE)</f>
        <v>45294</v>
      </c>
      <c r="I844" s="176">
        <f>_xll.qlInterestRateIndexValueDate(Index1M,$H844)</f>
        <v>45294</v>
      </c>
      <c r="J844" s="181">
        <f>IFERROR(_xll.qlIndexFixing(Index1M,$H844,TRUE,_xll.ohTrigger(RecalcTrigger,Trigger1M)),NA())</f>
        <v>2.1691760261867445E-2</v>
      </c>
      <c r="K844" s="44">
        <f>IFERROR(_xll.qlIndexFixing(Index3M,H844,TRUE,_xll.ohTrigger(RecalcTrigger,Trigger3M)),NA())</f>
        <v>2.2220264763024775E-2</v>
      </c>
      <c r="L844" s="44">
        <f>IFERROR(_xll.qlIndexFixing(Index6M,$H844,TRUE,_xll.ohTrigger(RecalcTrigger,Trigger6M)),NA())</f>
        <v>2.368971872774717E-2</v>
      </c>
      <c r="M844" s="182">
        <f>IFERROR(_xll.qlIndexFixing(Index1Y,$H844,TRUE,_xll.ohTrigger(RecalcTrigger,Trigger1Y)),NA())</f>
        <v>2.4647528566053539E-2</v>
      </c>
      <c r="N844" s="181">
        <f>IFERROR(_xll.qlIndexFixing(ONIndex1M,I844,TRUE,_xll.ohTrigger(RecalcTrigger,Trigger1M)),NA())</f>
        <v>2.1641842364961139E-2</v>
      </c>
      <c r="O844" s="44">
        <f>IFERROR(_xll.qlIndexFixing(ONIndex3M,I844,TRUE,_xll.ohTrigger(RecalcTrigger,Trigger3M)),NA())</f>
        <v>2.2077318607941487E-2</v>
      </c>
      <c r="P844" s="44">
        <f>IFERROR(_xll.qlIndexFixing(ONIndex6M,I844,TRUE,_xll.ohTrigger(RecalcTrigger,Trigger6M)),NA())</f>
        <v>2.3438281514194248E-2</v>
      </c>
      <c r="Q844" s="182">
        <f>IFERROR(_xll.qlIndexFixing(ONIndex1Y,I844,TRUE,_xll.ohTrigger(RecalcTrigger,Trigger1Y)),NA())</f>
        <v>2.4205810079150902E-2</v>
      </c>
    </row>
    <row r="845" spans="2:17" x14ac:dyDescent="0.2">
      <c r="B845" s="39" t="s">
        <v>42</v>
      </c>
      <c r="D845" s="42">
        <f>_xll.qlCalendarAdvance(Calendar,$D844,B845,"f",FALSE)</f>
        <v>45301</v>
      </c>
      <c r="E845" s="176">
        <f>_xll.qlInterestRateIndexValueDate(IndexON,D845)</f>
        <v>45301</v>
      </c>
      <c r="F845" s="192">
        <f>IFERROR(_xll.qlIndexFixing(IndexON,D845,TRUE,_xll.ohTrigger(RecalcTrigger,TriggerON)),NA())</f>
        <v>2.0360409174106087E-2</v>
      </c>
      <c r="H845" s="42">
        <f>_xll.qlCalendarAdvance(Calendar,$H844,B845,"f",FALSE)</f>
        <v>45301</v>
      </c>
      <c r="I845" s="176">
        <f>_xll.qlInterestRateIndexValueDate(Index1M,$H845)</f>
        <v>45301</v>
      </c>
      <c r="J845" s="181">
        <f>IFERROR(_xll.qlIndexFixing(Index1M,$H845,TRUE,_xll.ohTrigger(RecalcTrigger,Trigger1M)),NA())</f>
        <v>2.1704314423226984E-2</v>
      </c>
      <c r="K845" s="44">
        <f>IFERROR(_xll.qlIndexFixing(Index3M,H845,TRUE,_xll.ohTrigger(RecalcTrigger,Trigger3M)),NA())</f>
        <v>2.223281433715505E-2</v>
      </c>
      <c r="L845" s="44">
        <f>IFERROR(_xll.qlIndexFixing(Index6M,$H845,TRUE,_xll.ohTrigger(RecalcTrigger,Trigger6M)),NA())</f>
        <v>2.3698129700966644E-2</v>
      </c>
      <c r="M845" s="182">
        <f>IFERROR(_xll.qlIndexFixing(Index1Y,$H845,TRUE,_xll.ohTrigger(RecalcTrigger,Trigger1Y)),NA())</f>
        <v>2.4653241643528844E-2</v>
      </c>
      <c r="N845" s="181">
        <f>IFERROR(_xll.qlIndexFixing(ONIndex1M,I845,TRUE,_xll.ohTrigger(RecalcTrigger,Trigger1M)),NA())</f>
        <v>2.1654919977026621E-2</v>
      </c>
      <c r="O845" s="44">
        <f>IFERROR(_xll.qlIndexFixing(ONIndex3M,I845,TRUE,_xll.ohTrigger(RecalcTrigger,Trigger3M)),NA())</f>
        <v>2.2090586566436698E-2</v>
      </c>
      <c r="P845" s="44">
        <f>IFERROR(_xll.qlIndexFixing(ONIndex6M,I845,TRUE,_xll.ohTrigger(RecalcTrigger,Trigger6M)),NA())</f>
        <v>2.3447826353486523E-2</v>
      </c>
      <c r="Q845" s="182">
        <f>IFERROR(_xll.qlIndexFixing(ONIndex1Y,I845,TRUE,_xll.ohTrigger(RecalcTrigger,Trigger1Y)),NA())</f>
        <v>2.4211019519551069E-2</v>
      </c>
    </row>
    <row r="846" spans="2:17" x14ac:dyDescent="0.2">
      <c r="B846" s="39" t="s">
        <v>42</v>
      </c>
      <c r="D846" s="42">
        <f>_xll.qlCalendarAdvance(Calendar,$D845,B846,"f",FALSE)</f>
        <v>45308</v>
      </c>
      <c r="E846" s="176">
        <f>_xll.qlInterestRateIndexValueDate(IndexON,D846)</f>
        <v>45308</v>
      </c>
      <c r="F846" s="192">
        <f>IFERROR(_xll.qlIndexFixing(IndexON,D846,TRUE,_xll.ohTrigger(RecalcTrigger,TriggerON)),NA())</f>
        <v>2.0375938604417776E-2</v>
      </c>
      <c r="H846" s="42">
        <f>_xll.qlCalendarAdvance(Calendar,$H845,B846,"f",FALSE)</f>
        <v>45308</v>
      </c>
      <c r="I846" s="176">
        <f>_xll.qlInterestRateIndexValueDate(Index1M,$H846)</f>
        <v>45308</v>
      </c>
      <c r="J846" s="181">
        <f>IFERROR(_xll.qlIndexFixing(Index1M,$H846,TRUE,_xll.ohTrigger(RecalcTrigger,Trigger1M)),NA())</f>
        <v>2.1716628704708401E-2</v>
      </c>
      <c r="K846" s="44">
        <f>IFERROR(_xll.qlIndexFixing(Index3M,H846,TRUE,_xll.ohTrigger(RecalcTrigger,Trigger3M)),NA())</f>
        <v>2.2245240889689336E-2</v>
      </c>
      <c r="L846" s="44">
        <f>IFERROR(_xll.qlIndexFixing(Index6M,$H846,TRUE,_xll.ohTrigger(RecalcTrigger,Trigger6M)),NA())</f>
        <v>2.3706444331726362E-2</v>
      </c>
      <c r="M846" s="182">
        <f>IFERROR(_xll.qlIndexFixing(Index1Y,$H846,TRUE,_xll.ohTrigger(RecalcTrigger,Trigger1Y)),NA())</f>
        <v>2.4658961533638259E-2</v>
      </c>
      <c r="N846" s="181">
        <f>IFERROR(_xll.qlIndexFixing(ONIndex1M,I846,TRUE,_xll.ohTrigger(RecalcTrigger,Trigger1M)),NA())</f>
        <v>2.1667758151228123E-2</v>
      </c>
      <c r="O846" s="44">
        <f>IFERROR(_xll.qlIndexFixing(ONIndex3M,I846,TRUE,_xll.ohTrigger(RecalcTrigger,Trigger3M)),NA())</f>
        <v>2.2103732136132814E-2</v>
      </c>
      <c r="P846" s="44">
        <f>IFERROR(_xll.qlIndexFixing(ONIndex6M,I846,TRUE,_xll.ohTrigger(RecalcTrigger,Trigger6M)),NA())</f>
        <v>2.345727593551894E-2</v>
      </c>
      <c r="Q846" s="182">
        <f>IFERROR(_xll.qlIndexFixing(ONIndex1Y,I846,TRUE,_xll.ohTrigger(RecalcTrigger,Trigger1Y)),NA())</f>
        <v>2.4216245625660049E-2</v>
      </c>
    </row>
    <row r="847" spans="2:17" x14ac:dyDescent="0.2">
      <c r="B847" s="39" t="s">
        <v>42</v>
      </c>
      <c r="D847" s="42">
        <f>_xll.qlCalendarAdvance(Calendar,$D846,B847,"f",FALSE)</f>
        <v>45315</v>
      </c>
      <c r="E847" s="176">
        <f>_xll.qlInterestRateIndexValueDate(IndexON,D847)</f>
        <v>45315</v>
      </c>
      <c r="F847" s="192">
        <f>IFERROR(_xll.qlIndexFixing(IndexON,D847,TRUE,_xll.ohTrigger(RecalcTrigger,TriggerON)),NA())</f>
        <v>2.0391160494405147E-2</v>
      </c>
      <c r="H847" s="42">
        <f>_xll.qlCalendarAdvance(Calendar,$H846,B847,"f",FALSE)</f>
        <v>45315</v>
      </c>
      <c r="I847" s="176">
        <f>_xll.qlInterestRateIndexValueDate(Index1M,$H847)</f>
        <v>45315</v>
      </c>
      <c r="J847" s="181">
        <f>IFERROR(_xll.qlIndexFixing(Index1M,$H847,TRUE,_xll.ohTrigger(RecalcTrigger,Trigger1M)),NA())</f>
        <v>2.1728703105513524E-2</v>
      </c>
      <c r="K847" s="44">
        <f>IFERROR(_xll.qlIndexFixing(Index3M,H847,TRUE,_xll.ohTrigger(RecalcTrigger,Trigger3M)),NA())</f>
        <v>2.2257544419492986E-2</v>
      </c>
      <c r="L847" s="44">
        <f>IFERROR(_xll.qlIndexFixing(Index6M,$H847,TRUE,_xll.ohTrigger(RecalcTrigger,Trigger6M)),NA())</f>
        <v>2.3714662618842686E-2</v>
      </c>
      <c r="M847" s="182">
        <f>IFERROR(_xll.qlIndexFixing(Index1Y,$H847,TRUE,_xll.ohTrigger(RecalcTrigger,Trigger1Y)),NA())</f>
        <v>2.4664687529912202E-2</v>
      </c>
      <c r="N847" s="181">
        <f>IFERROR(_xll.qlIndexFixing(ONIndex1M,I847,TRUE,_xll.ohTrigger(RecalcTrigger,Trigger1M)),NA())</f>
        <v>2.1680356887727736E-2</v>
      </c>
      <c r="O847" s="44">
        <f>IFERROR(_xll.qlIndexFixing(ONIndex3M,I847,TRUE,_xll.ohTrigger(RecalcTrigger,Trigger3M)),NA())</f>
        <v>2.2116755317029835E-2</v>
      </c>
      <c r="P847" s="44">
        <f>IFERROR(_xll.qlIndexFixing(ONIndex6M,I847,TRUE,_xll.ohTrigger(RecalcTrigger,Trigger6M)),NA())</f>
        <v>2.3466630260372545E-2</v>
      </c>
      <c r="Q847" s="182">
        <f>IFERROR(_xll.qlIndexFixing(ONIndex1Y,I847,TRUE,_xll.ohTrigger(RecalcTrigger,Trigger1Y)),NA())</f>
        <v>2.4221488397396795E-2</v>
      </c>
    </row>
    <row r="848" spans="2:17" x14ac:dyDescent="0.2">
      <c r="B848" s="39" t="s">
        <v>42</v>
      </c>
      <c r="D848" s="42">
        <f>_xll.qlCalendarAdvance(Calendar,$D847,B848,"f",FALSE)</f>
        <v>45322</v>
      </c>
      <c r="E848" s="176">
        <f>_xll.qlInterestRateIndexValueDate(IndexON,D848)</f>
        <v>45322</v>
      </c>
      <c r="F848" s="192">
        <f>IFERROR(_xll.qlIndexFixing(IndexON,D848,TRUE,_xll.ohTrigger(RecalcTrigger,TriggerON)),NA())</f>
        <v>2.0406074843906108E-2</v>
      </c>
      <c r="H848" s="42">
        <f>_xll.qlCalendarAdvance(Calendar,$H847,B848,"f",FALSE)</f>
        <v>45322</v>
      </c>
      <c r="I848" s="176">
        <f>_xll.qlInterestRateIndexValueDate(Index1M,$H848)</f>
        <v>45322</v>
      </c>
      <c r="J848" s="181">
        <f>IFERROR(_xll.qlIndexFixing(Index1M,$H848,TRUE,_xll.ohTrigger(RecalcTrigger,Trigger1M)),NA())</f>
        <v>2.1734644220364252E-2</v>
      </c>
      <c r="K848" s="44">
        <f>IFERROR(_xll.qlIndexFixing(Index3M,H848,TRUE,_xll.ohTrigger(RecalcTrigger,Trigger3M)),NA())</f>
        <v>2.226819985815329E-2</v>
      </c>
      <c r="L848" s="44">
        <f>IFERROR(_xll.qlIndexFixing(Index6M,$H848,TRUE,_xll.ohTrigger(RecalcTrigger,Trigger6M)),NA())</f>
        <v>2.3722784561143562E-2</v>
      </c>
      <c r="M848" s="182">
        <f>IFERROR(_xll.qlIndexFixing(Index1Y,$H848,TRUE,_xll.ohTrigger(RecalcTrigger,Trigger1Y)),NA())</f>
        <v>2.467041892586648E-2</v>
      </c>
      <c r="N848" s="181">
        <f>IFERROR(_xll.qlIndexFixing(ONIndex1M,I848,TRUE,_xll.ohTrigger(RecalcTrigger,Trigger1M)),NA())</f>
        <v>2.1692716186444416E-2</v>
      </c>
      <c r="O848" s="44">
        <f>IFERROR(_xll.qlIndexFixing(ONIndex3M,I848,TRUE,_xll.ohTrigger(RecalcTrigger,Trigger3M)),NA())</f>
        <v>2.2129656108965667E-2</v>
      </c>
      <c r="P848" s="44">
        <f>IFERROR(_xll.qlIndexFixing(ONIndex6M,I848,TRUE,_xll.ohTrigger(RecalcTrigger,Trigger6M)),NA())</f>
        <v>2.3475889327885247E-2</v>
      </c>
      <c r="Q848" s="182">
        <f>IFERROR(_xll.qlIndexFixing(ONIndex1Y,I848,TRUE,_xll.ohTrigger(RecalcTrigger,Trigger1Y)),NA())</f>
        <v>2.4226747834842355E-2</v>
      </c>
    </row>
    <row r="849" spans="2:17" x14ac:dyDescent="0.2">
      <c r="B849" s="39" t="s">
        <v>42</v>
      </c>
      <c r="D849" s="42">
        <f>_xll.qlCalendarAdvance(Calendar,$D848,B849,"f",FALSE)</f>
        <v>45329</v>
      </c>
      <c r="E849" s="176">
        <f>_xll.qlInterestRateIndexValueDate(IndexON,D849)</f>
        <v>45329</v>
      </c>
      <c r="F849" s="192">
        <f>IFERROR(_xll.qlIndexFixing(IndexON,D849,TRUE,_xll.ohTrigger(RecalcTrigger,TriggerON)),NA())</f>
        <v>2.0420681653163797E-2</v>
      </c>
      <c r="H849" s="42">
        <f>_xll.qlCalendarAdvance(Calendar,$H848,B849,"f",FALSE)</f>
        <v>45329</v>
      </c>
      <c r="I849" s="176">
        <f>_xll.qlInterestRateIndexValueDate(Index1M,$H849)</f>
        <v>45329</v>
      </c>
      <c r="J849" s="181">
        <f>IFERROR(_xll.qlIndexFixing(Index1M,$H849,TRUE,_xll.ohTrigger(RecalcTrigger,Trigger1M)),NA())</f>
        <v>2.1746304619354218E-2</v>
      </c>
      <c r="K849" s="44">
        <f>IFERROR(_xll.qlIndexFixing(Index3M,H849,TRUE,_xll.ohTrigger(RecalcTrigger,Trigger3M)),NA())</f>
        <v>2.2280265392404342E-2</v>
      </c>
      <c r="L849" s="44">
        <f>IFERROR(_xll.qlIndexFixing(Index6M,$H849,TRUE,_xll.ohTrigger(RecalcTrigger,Trigger6M)),NA())</f>
        <v>2.3730810157472523E-2</v>
      </c>
      <c r="M849" s="182">
        <f>IFERROR(_xll.qlIndexFixing(Index1Y,$H849,TRUE,_xll.ohTrigger(RecalcTrigger,Trigger1Y)),NA())</f>
        <v>2.4676155015000513E-2</v>
      </c>
      <c r="N849" s="181">
        <f>IFERROR(_xll.qlIndexFixing(ONIndex1M,I849,TRUE,_xll.ohTrigger(RecalcTrigger,Trigger1M)),NA())</f>
        <v>2.1704836047378162E-2</v>
      </c>
      <c r="O849" s="44">
        <f>IFERROR(_xll.qlIndexFixing(ONIndex3M,I849,TRUE,_xll.ohTrigger(RecalcTrigger,Trigger3M)),NA())</f>
        <v>2.2142434512102405E-2</v>
      </c>
      <c r="P849" s="44">
        <f>IFERROR(_xll.qlIndexFixing(ONIndex6M,I849,TRUE,_xll.ohTrigger(RecalcTrigger,Trigger6M)),NA())</f>
        <v>2.348505313813809E-2</v>
      </c>
      <c r="Q849" s="182">
        <f>IFERROR(_xll.qlIndexFixing(ONIndex1Y,I849,TRUE,_xll.ohTrigger(RecalcTrigger,Trigger1Y)),NA())</f>
        <v>2.4232023937996727E-2</v>
      </c>
    </row>
    <row r="850" spans="2:17" x14ac:dyDescent="0.2">
      <c r="B850" s="39" t="s">
        <v>42</v>
      </c>
      <c r="D850" s="42">
        <f>_xll.qlCalendarAdvance(Calendar,$D849,B850,"f",FALSE)</f>
        <v>45336</v>
      </c>
      <c r="E850" s="176">
        <f>_xll.qlInterestRateIndexValueDate(IndexON,D850)</f>
        <v>45336</v>
      </c>
      <c r="F850" s="192">
        <f>IFERROR(_xll.qlIndexFixing(IndexON,D850,TRUE,_xll.ohTrigger(RecalcTrigger,TriggerON)),NA())</f>
        <v>2.0434980921935075E-2</v>
      </c>
      <c r="H850" s="42">
        <f>_xll.qlCalendarAdvance(Calendar,$H849,B850,"f",FALSE)</f>
        <v>45336</v>
      </c>
      <c r="I850" s="176">
        <f>_xll.qlInterestRateIndexValueDate(Index1M,$H850)</f>
        <v>45336</v>
      </c>
      <c r="J850" s="181">
        <f>IFERROR(_xll.qlIndexFixing(Index1M,$H850,TRUE,_xll.ohTrigger(RecalcTrigger,Trigger1M)),NA())</f>
        <v>2.17577251912261E-2</v>
      </c>
      <c r="K850" s="44">
        <f>IFERROR(_xll.qlIndexFixing(Index3M,H850,TRUE,_xll.ohTrigger(RecalcTrigger,Trigger3M)),NA())</f>
        <v>2.2292207907752982E-2</v>
      </c>
      <c r="L850" s="44">
        <f>IFERROR(_xll.qlIndexFixing(Index6M,$H850,TRUE,_xll.ohTrigger(RecalcTrigger,Trigger6M)),NA())</f>
        <v>2.3738739406685572E-2</v>
      </c>
      <c r="M850" s="182">
        <f>IFERROR(_xll.qlIndexFixing(Index1Y,$H850,TRUE,_xll.ohTrigger(RecalcTrigger,Trigger1Y)),NA())</f>
        <v>2.4681895090798444E-2</v>
      </c>
      <c r="N850" s="181">
        <f>IFERROR(_xll.qlIndexFixing(ONIndex1M,I850,TRUE,_xll.ohTrigger(RecalcTrigger,Trigger1M)),NA())</f>
        <v>2.1716716470447928E-2</v>
      </c>
      <c r="O850" s="44">
        <f>IFERROR(_xll.qlIndexFixing(ONIndex3M,I850,TRUE,_xll.ohTrigger(RecalcTrigger,Trigger3M)),NA())</f>
        <v>2.2155090526359E-2</v>
      </c>
      <c r="P850" s="44">
        <f>IFERROR(_xll.qlIndexFixing(ONIndex6M,I850,TRUE,_xll.ohTrigger(RecalcTrigger,Trigger6M)),NA())</f>
        <v>2.3494121691131076E-2</v>
      </c>
      <c r="Q850" s="182">
        <f>IFERROR(_xll.qlIndexFixing(ONIndex1Y,I850,TRUE,_xll.ohTrigger(RecalcTrigger,Trigger1Y)),NA())</f>
        <v>2.4237316706778866E-2</v>
      </c>
    </row>
    <row r="851" spans="2:17" x14ac:dyDescent="0.2">
      <c r="B851" s="39" t="s">
        <v>42</v>
      </c>
      <c r="D851" s="42">
        <f>_xll.qlCalendarAdvance(Calendar,$D850,B851,"f",FALSE)</f>
        <v>45343</v>
      </c>
      <c r="E851" s="176">
        <f>_xll.qlInterestRateIndexValueDate(IndexON,D851)</f>
        <v>45343</v>
      </c>
      <c r="F851" s="192">
        <f>IFERROR(_xll.qlIndexFixing(IndexON,D851,TRUE,_xll.ohTrigger(RecalcTrigger,TriggerON)),NA())</f>
        <v>2.0448972650219943E-2</v>
      </c>
      <c r="H851" s="42">
        <f>_xll.qlCalendarAdvance(Calendar,$H850,B851,"f",FALSE)</f>
        <v>45343</v>
      </c>
      <c r="I851" s="176">
        <f>_xll.qlInterestRateIndexValueDate(Index1M,$H851)</f>
        <v>45343</v>
      </c>
      <c r="J851" s="181">
        <f>IFERROR(_xll.qlIndexFixing(Index1M,$H851,TRUE,_xll.ohTrigger(RecalcTrigger,Trigger1M)),NA())</f>
        <v>2.1768905935337108E-2</v>
      </c>
      <c r="K851" s="44">
        <f>IFERROR(_xll.qlIndexFixing(Index3M,H851,TRUE,_xll.ohTrigger(RecalcTrigger,Trigger3M)),NA())</f>
        <v>2.2304027403117693E-2</v>
      </c>
      <c r="L851" s="44">
        <f>IFERROR(_xll.qlIndexFixing(Index6M,$H851,TRUE,_xll.ohTrigger(RecalcTrigger,Trigger6M)),NA())</f>
        <v>2.37465723076534E-2</v>
      </c>
      <c r="M851" s="182">
        <f>IFERROR(_xll.qlIndexFixing(Index1Y,$H851,TRUE,_xll.ohTrigger(RecalcTrigger,Trigger1Y)),NA())</f>
        <v>2.468763844672802E-2</v>
      </c>
      <c r="N851" s="181">
        <f>IFERROR(_xll.qlIndexFixing(ONIndex1M,I851,TRUE,_xll.ohTrigger(RecalcTrigger,Trigger1M)),NA())</f>
        <v>2.1728357455653713E-2</v>
      </c>
      <c r="O851" s="44">
        <f>IFERROR(_xll.qlIndexFixing(ONIndex3M,I851,TRUE,_xll.ohTrigger(RecalcTrigger,Trigger3M)),NA())</f>
        <v>2.2167624151735454E-2</v>
      </c>
      <c r="P851" s="44">
        <f>IFERROR(_xll.qlIndexFixing(ONIndex6M,I851,TRUE,_xll.ohTrigger(RecalcTrigger,Trigger6M)),NA())</f>
        <v>2.3503094986864204E-2</v>
      </c>
      <c r="Q851" s="182">
        <f>IFERROR(_xll.qlIndexFixing(ONIndex1Y,I851,TRUE,_xll.ohTrigger(RecalcTrigger,Trigger1Y)),NA())</f>
        <v>2.4242626141269819E-2</v>
      </c>
    </row>
    <row r="852" spans="2:17" x14ac:dyDescent="0.2">
      <c r="B852" s="39" t="s">
        <v>42</v>
      </c>
      <c r="D852" s="42">
        <f>_xll.qlCalendarAdvance(Calendar,$D851,B852,"f",FALSE)</f>
        <v>45350</v>
      </c>
      <c r="E852" s="176">
        <f>_xll.qlInterestRateIndexValueDate(IndexON,D852)</f>
        <v>45350</v>
      </c>
      <c r="F852" s="192">
        <f>IFERROR(_xll.qlIndexFixing(IndexON,D852,TRUE,_xll.ohTrigger(RecalcTrigger,TriggerON)),NA())</f>
        <v>2.04626568380184E-2</v>
      </c>
      <c r="H852" s="42">
        <f>_xll.qlCalendarAdvance(Calendar,$H851,B852,"f",FALSE)</f>
        <v>45350</v>
      </c>
      <c r="I852" s="176">
        <f>_xll.qlInterestRateIndexValueDate(Index1M,$H852)</f>
        <v>45350</v>
      </c>
      <c r="J852" s="181">
        <f>IFERROR(_xll.qlIndexFixing(Index1M,$H852,TRUE,_xll.ohTrigger(RecalcTrigger,Trigger1M)),NA())</f>
        <v>2.1779846851041673E-2</v>
      </c>
      <c r="K852" s="44">
        <f>IFERROR(_xll.qlIndexFixing(Index3M,H852,TRUE,_xll.ohTrigger(RecalcTrigger,Trigger3M)),NA())</f>
        <v>2.2315723877428664E-2</v>
      </c>
      <c r="L852" s="44">
        <f>IFERROR(_xll.qlIndexFixing(Index6M,$H852,TRUE,_xll.ohTrigger(RecalcTrigger,Trigger6M)),NA())</f>
        <v>2.3754308859260512E-2</v>
      </c>
      <c r="M852" s="182">
        <f>IFERROR(_xll.qlIndexFixing(Index1Y,$H852,TRUE,_xll.ohTrigger(RecalcTrigger,Trigger1Y)),NA())</f>
        <v>2.4693384376241724E-2</v>
      </c>
      <c r="N852" s="181">
        <f>IFERROR(_xll.qlIndexFixing(ONIndex1M,I852,TRUE,_xll.ohTrigger(RecalcTrigger,Trigger1M)),NA())</f>
        <v>2.1739759002914472E-2</v>
      </c>
      <c r="O852" s="44">
        <f>IFERROR(_xll.qlIndexFixing(ONIndex3M,I852,TRUE,_xll.ohTrigger(RecalcTrigger,Trigger3M)),NA())</f>
        <v>2.2180035388150721E-2</v>
      </c>
      <c r="P852" s="44">
        <f>IFERROR(_xll.qlIndexFixing(ONIndex6M,I852,TRUE,_xll.ohTrigger(RecalcTrigger,Trigger6M)),NA())</f>
        <v>2.3511973025256427E-2</v>
      </c>
      <c r="Q852" s="182">
        <f>IFERROR(_xll.qlIndexFixing(ONIndex1Y,I852,TRUE,_xll.ohTrigger(RecalcTrigger,Trigger1Y)),NA())</f>
        <v>2.4247952241469584E-2</v>
      </c>
    </row>
    <row r="853" spans="2:17" x14ac:dyDescent="0.2">
      <c r="B853" s="39" t="s">
        <v>42</v>
      </c>
      <c r="D853" s="42">
        <f>_xll.qlCalendarAdvance(Calendar,$D852,B853,"f",FALSE)</f>
        <v>45357</v>
      </c>
      <c r="E853" s="176">
        <f>_xll.qlInterestRateIndexValueDate(IndexON,D853)</f>
        <v>45357</v>
      </c>
      <c r="F853" s="192">
        <f>IFERROR(_xll.qlIndexFixing(IndexON,D853,TRUE,_xll.ohTrigger(RecalcTrigger,TriggerON)),NA())</f>
        <v>2.0476033485249401E-2</v>
      </c>
      <c r="H853" s="42">
        <f>_xll.qlCalendarAdvance(Calendar,$H852,B853,"f",FALSE)</f>
        <v>45357</v>
      </c>
      <c r="I853" s="176">
        <f>_xll.qlInterestRateIndexValueDate(Index1M,$H853)</f>
        <v>45357</v>
      </c>
      <c r="J853" s="181">
        <f>IFERROR(_xll.qlIndexFixing(Index1M,$H853,TRUE,_xll.ohTrigger(RecalcTrigger,Trigger1M)),NA())</f>
        <v>2.1796111973379006E-2</v>
      </c>
      <c r="K853" s="44">
        <f>IFERROR(_xll.qlIndexFixing(Index3M,H853,TRUE,_xll.ohTrigger(RecalcTrigger,Trigger3M)),NA())</f>
        <v>2.2330266076341074E-2</v>
      </c>
      <c r="L853" s="44">
        <f>IFERROR(_xll.qlIndexFixing(Index6M,$H853,TRUE,_xll.ohTrigger(RecalcTrigger,Trigger6M)),NA())</f>
        <v>2.3764513718205853E-2</v>
      </c>
      <c r="M853" s="182">
        <f>IFERROR(_xll.qlIndexFixing(Index1Y,$H853,TRUE,_xll.ohTrigger(RecalcTrigger,Trigger1Y)),NA())</f>
        <v>2.4697891228637303E-2</v>
      </c>
      <c r="N853" s="181">
        <f>IFERROR(_xll.qlIndexFixing(ONIndex1M,I853,TRUE,_xll.ohTrigger(RecalcTrigger,Trigger1M)),NA())</f>
        <v>2.1750921112230204E-2</v>
      </c>
      <c r="O853" s="44">
        <f>IFERROR(_xll.qlIndexFixing(ONIndex3M,I853,TRUE,_xll.ohTrigger(RecalcTrigger,Trigger3M)),NA())</f>
        <v>2.2192324235685845E-2</v>
      </c>
      <c r="P853" s="44">
        <f>IFERROR(_xll.qlIndexFixing(ONIndex6M,I853,TRUE,_xll.ohTrigger(RecalcTrigger,Trigger6M)),NA())</f>
        <v>2.3520755806388793E-2</v>
      </c>
      <c r="Q853" s="182">
        <f>IFERROR(_xll.qlIndexFixing(ONIndex1Y,I853,TRUE,_xll.ohTrigger(RecalcTrigger,Trigger1Y)),NA())</f>
        <v>2.4253295007378162E-2</v>
      </c>
    </row>
    <row r="854" spans="2:17" x14ac:dyDescent="0.2">
      <c r="B854" s="39" t="s">
        <v>42</v>
      </c>
      <c r="D854" s="42">
        <f>_xll.qlCalendarAdvance(Calendar,$D853,B854,"f",FALSE)</f>
        <v>45364</v>
      </c>
      <c r="E854" s="176">
        <f>_xll.qlInterestRateIndexValueDate(IndexON,D854)</f>
        <v>45364</v>
      </c>
      <c r="F854" s="192">
        <f>IFERROR(_xll.qlIndexFixing(IndexON,D854,TRUE,_xll.ohTrigger(RecalcTrigger,TriggerON)),NA())</f>
        <v>2.0489102591831898E-2</v>
      </c>
      <c r="H854" s="42">
        <f>_xll.qlCalendarAdvance(Calendar,$H853,B854,"f",FALSE)</f>
        <v>45364</v>
      </c>
      <c r="I854" s="176">
        <f>_xll.qlInterestRateIndexValueDate(Index1M,$H854)</f>
        <v>45364</v>
      </c>
      <c r="J854" s="181">
        <f>IFERROR(_xll.qlIndexFixing(Index1M,$H854,TRUE,_xll.ohTrigger(RecalcTrigger,Trigger1M)),NA())</f>
        <v>2.1806507188382913E-2</v>
      </c>
      <c r="K854" s="44">
        <f>IFERROR(_xll.qlIndexFixing(Index3M,H854,TRUE,_xll.ohTrigger(RecalcTrigger,Trigger3M)),NA())</f>
        <v>2.234170032586599E-2</v>
      </c>
      <c r="L854" s="44">
        <f>IFERROR(_xll.qlIndexFixing(Index6M,$H854,TRUE,_xll.ohTrigger(RecalcTrigger,Trigger6M)),NA())</f>
        <v>2.3772044777910679E-2</v>
      </c>
      <c r="M854" s="182">
        <f>IFERROR(_xll.qlIndexFixing(Index1Y,$H854,TRUE,_xll.ohTrigger(RecalcTrigger,Trigger1Y)),NA())</f>
        <v>2.4703640391898762E-2</v>
      </c>
      <c r="N854" s="181">
        <f>IFERROR(_xll.qlIndexFixing(ONIndex1M,I854,TRUE,_xll.ohTrigger(RecalcTrigger,Trigger1M)),NA())</f>
        <v>2.1761843783681956E-2</v>
      </c>
      <c r="O854" s="44">
        <f>IFERROR(_xll.qlIndexFixing(ONIndex3M,I854,TRUE,_xll.ohTrigger(RecalcTrigger,Trigger3M)),NA())</f>
        <v>2.2204490694259782E-2</v>
      </c>
      <c r="P854" s="44">
        <f>IFERROR(_xll.qlIndexFixing(ONIndex6M,I854,TRUE,_xll.ohTrigger(RecalcTrigger,Trigger6M)),NA())</f>
        <v>2.3529443330180255E-2</v>
      </c>
      <c r="Q854" s="182">
        <f>IFERROR(_xll.qlIndexFixing(ONIndex1Y,I854,TRUE,_xll.ohTrigger(RecalcTrigger,Trigger1Y)),NA())</f>
        <v>2.4258654438914506E-2</v>
      </c>
    </row>
    <row r="855" spans="2:17" x14ac:dyDescent="0.2">
      <c r="B855" s="39" t="s">
        <v>42</v>
      </c>
      <c r="D855" s="42">
        <f>_xll.qlCalendarAdvance(Calendar,$D854,B855,"f",FALSE)</f>
        <v>45371</v>
      </c>
      <c r="E855" s="176">
        <f>_xll.qlInterestRateIndexValueDate(IndexON,D855)</f>
        <v>45371</v>
      </c>
      <c r="F855" s="192">
        <f>IFERROR(_xll.qlIndexFixing(IndexON,D855,TRUE,_xll.ohTrigger(RecalcTrigger,TriggerON)),NA())</f>
        <v>2.0501864157927985E-2</v>
      </c>
      <c r="H855" s="42">
        <f>_xll.qlCalendarAdvance(Calendar,$H854,B855,"f",FALSE)</f>
        <v>45371</v>
      </c>
      <c r="I855" s="176">
        <f>_xll.qlInterestRateIndexValueDate(Index1M,$H855)</f>
        <v>45371</v>
      </c>
      <c r="J855" s="181">
        <f>IFERROR(_xll.qlIndexFixing(Index1M,$H855,TRUE,_xll.ohTrigger(RecalcTrigger,Trigger1M)),NA())</f>
        <v>2.1816662516875189E-2</v>
      </c>
      <c r="K855" s="44">
        <f>IFERROR(_xll.qlIndexFixing(Index3M,H855,TRUE,_xll.ohTrigger(RecalcTrigger,Trigger3M)),NA())</f>
        <v>2.2353011536734541E-2</v>
      </c>
      <c r="L855" s="44">
        <f>IFERROR(_xll.qlIndexFixing(Index6M,$H855,TRUE,_xll.ohTrigger(RecalcTrigger,Trigger6M)),NA())</f>
        <v>2.3779479472664854E-2</v>
      </c>
      <c r="M855" s="182">
        <f>IFERROR(_xll.qlIndexFixing(Index1Y,$H855,TRUE,_xll.ohTrigger(RecalcTrigger,Trigger1Y)),NA())</f>
        <v>2.4709390064478587E-2</v>
      </c>
      <c r="N855" s="181">
        <f>IFERROR(_xll.qlIndexFixing(ONIndex1M,I855,TRUE,_xll.ohTrigger(RecalcTrigger,Trigger1M)),NA())</f>
        <v>2.1772527017107635E-2</v>
      </c>
      <c r="O855" s="44">
        <f>IFERROR(_xll.qlIndexFixing(ONIndex3M,I855,TRUE,_xll.ohTrigger(RecalcTrigger,Trigger3M)),NA())</f>
        <v>2.2216534763872531E-2</v>
      </c>
      <c r="P855" s="44">
        <f>IFERROR(_xll.qlIndexFixing(ONIndex6M,I855,TRUE,_xll.ohTrigger(RecalcTrigger,Trigger6M)),NA())</f>
        <v>2.3538035596549767E-2</v>
      </c>
      <c r="Q855" s="182">
        <f>IFERROR(_xll.qlIndexFixing(ONIndex1Y,I855,TRUE,_xll.ohTrigger(RecalcTrigger,Trigger1Y)),NA())</f>
        <v>2.426403053624071E-2</v>
      </c>
    </row>
    <row r="856" spans="2:17" x14ac:dyDescent="0.2">
      <c r="B856" s="39" t="s">
        <v>42</v>
      </c>
      <c r="D856" s="42">
        <f>_xll.qlCalendarAdvance(Calendar,$D855,B856,"f",FALSE)</f>
        <v>45378</v>
      </c>
      <c r="E856" s="176">
        <f>_xll.qlInterestRateIndexValueDate(IndexON,D856)</f>
        <v>45378</v>
      </c>
      <c r="F856" s="192">
        <f>IFERROR(_xll.qlIndexFixing(IndexON,D856,TRUE,_xll.ohTrigger(RecalcTrigger,TriggerON)),NA())</f>
        <v>2.0514318183294522E-2</v>
      </c>
      <c r="H856" s="42">
        <f>_xll.qlCalendarAdvance(Calendar,$H855,B856,"f",FALSE)</f>
        <v>45378</v>
      </c>
      <c r="I856" s="176">
        <f>_xll.qlInterestRateIndexValueDate(Index1M,$H856)</f>
        <v>45378</v>
      </c>
      <c r="J856" s="181">
        <f>IFERROR(_xll.qlIndexFixing(Index1M,$H856,TRUE,_xll.ohTrigger(RecalcTrigger,Trigger1M)),NA())</f>
        <v>2.1826577958197639E-2</v>
      </c>
      <c r="K856" s="44">
        <f>IFERROR(_xll.qlIndexFixing(Index3M,H856,TRUE,_xll.ohTrigger(RecalcTrigger,Trigger3M)),NA())</f>
        <v>2.2364199707898411E-2</v>
      </c>
      <c r="L856" s="44">
        <f>IFERROR(_xll.qlIndexFixing(Index6M,$H856,TRUE,_xll.ohTrigger(RecalcTrigger,Trigger6M)),NA())</f>
        <v>2.3786817801398918E-2</v>
      </c>
      <c r="M856" s="182">
        <f>IFERROR(_xll.qlIndexFixing(Index1Y,$H856,TRUE,_xll.ohTrigger(RecalcTrigger,Trigger1Y)),NA())</f>
        <v>2.4715139537877517E-2</v>
      </c>
      <c r="N856" s="181">
        <f>IFERROR(_xll.qlIndexFixing(ONIndex1M,I856,TRUE,_xll.ohTrigger(RecalcTrigger,Trigger1M)),NA())</f>
        <v>2.1782970812588287E-2</v>
      </c>
      <c r="O856" s="44">
        <f>IFERROR(_xll.qlIndexFixing(ONIndex3M,I856,TRUE,_xll.ohTrigger(RecalcTrigger,Trigger3M)),NA())</f>
        <v>2.2228456444605138E-2</v>
      </c>
      <c r="P856" s="44">
        <f>IFERROR(_xll.qlIndexFixing(ONIndex6M,I856,TRUE,_xll.ohTrigger(RecalcTrigger,Trigger6M)),NA())</f>
        <v>2.3546532605821513E-2</v>
      </c>
      <c r="Q856" s="182">
        <f>IFERROR(_xll.qlIndexFixing(ONIndex1Y,I856,TRUE,_xll.ohTrigger(RecalcTrigger,Trigger1Y)),NA())</f>
        <v>2.4269423299113635E-2</v>
      </c>
    </row>
    <row r="857" spans="2:17" x14ac:dyDescent="0.2">
      <c r="B857" s="39" t="s">
        <v>42</v>
      </c>
      <c r="D857" s="42">
        <f>_xll.qlCalendarAdvance(Calendar,$D856,B857,"f",FALSE)</f>
        <v>45385</v>
      </c>
      <c r="E857" s="176">
        <f>_xll.qlInterestRateIndexValueDate(IndexON,D857)</f>
        <v>45385</v>
      </c>
      <c r="F857" s="192">
        <f>IFERROR(_xll.qlIndexFixing(IndexON,D857,TRUE,_xll.ohTrigger(RecalcTrigger,TriggerON)),NA())</f>
        <v>2.052646466793151E-2</v>
      </c>
      <c r="H857" s="42">
        <f>_xll.qlCalendarAdvance(Calendar,$H856,B857,"f",FALSE)</f>
        <v>45385</v>
      </c>
      <c r="I857" s="176">
        <f>_xll.qlInterestRateIndexValueDate(Index1M,$H857)</f>
        <v>45385</v>
      </c>
      <c r="J857" s="181">
        <f>IFERROR(_xll.qlIndexFixing(Index1M,$H857,TRUE,_xll.ohTrigger(RecalcTrigger,Trigger1M)),NA())</f>
        <v>2.1832281152441218E-2</v>
      </c>
      <c r="K857" s="44">
        <f>IFERROR(_xll.qlIndexFixing(Index3M,H857,TRUE,_xll.ohTrigger(RecalcTrigger,Trigger3M)),NA())</f>
        <v>2.2373813225060723E-2</v>
      </c>
      <c r="L857" s="44">
        <f>IFERROR(_xll.qlIndexFixing(Index6M,$H857,TRUE,_xll.ohTrigger(RecalcTrigger,Trigger6M)),NA())</f>
        <v>2.3792803350821744E-2</v>
      </c>
      <c r="M857" s="182">
        <f>IFERROR(_xll.qlIndexFixing(Index1Y,$H857,TRUE,_xll.ohTrigger(RecalcTrigger,Trigger1Y)),NA())</f>
        <v>2.472088810358164E-2</v>
      </c>
      <c r="N857" s="181">
        <f>IFERROR(_xll.qlIndexFixing(ONIndex1M,I857,TRUE,_xll.ohTrigger(RecalcTrigger,Trigger1M)),NA())</f>
        <v>2.1793175170123913E-2</v>
      </c>
      <c r="O857" s="44">
        <f>IFERROR(_xll.qlIndexFixing(ONIndex3M,I857,TRUE,_xll.ohTrigger(RecalcTrigger,Trigger3M)),NA())</f>
        <v>2.2240255736295511E-2</v>
      </c>
      <c r="P857" s="44">
        <f>IFERROR(_xll.qlIndexFixing(ONIndex6M,I857,TRUE,_xll.ohTrigger(RecalcTrigger,Trigger6M)),NA())</f>
        <v>2.3554934357590263E-2</v>
      </c>
      <c r="Q857" s="182">
        <f>IFERROR(_xll.qlIndexFixing(ONIndex1Y,I857,TRUE,_xll.ohTrigger(RecalcTrigger,Trigger1Y)),NA())</f>
        <v>2.4274832727776419E-2</v>
      </c>
    </row>
    <row r="858" spans="2:17" x14ac:dyDescent="0.2">
      <c r="B858" s="39" t="s">
        <v>42</v>
      </c>
      <c r="D858" s="42">
        <f>_xll.qlCalendarAdvance(Calendar,$D857,B858,"f",FALSE)</f>
        <v>45392</v>
      </c>
      <c r="E858" s="176">
        <f>_xll.qlInterestRateIndexValueDate(IndexON,D858)</f>
        <v>45392</v>
      </c>
      <c r="F858" s="192">
        <f>IFERROR(_xll.qlIndexFixing(IndexON,D858,TRUE,_xll.ohTrigger(RecalcTrigger,TriggerON)),NA())</f>
        <v>2.0538303611919995E-2</v>
      </c>
      <c r="H858" s="42">
        <f>_xll.qlCalendarAdvance(Calendar,$H857,B858,"f",FALSE)</f>
        <v>45392</v>
      </c>
      <c r="I858" s="176">
        <f>_xll.qlInterestRateIndexValueDate(Index1M,$H858)</f>
        <v>45392</v>
      </c>
      <c r="J858" s="181">
        <f>IFERROR(_xll.qlIndexFixing(Index1M,$H858,TRUE,_xll.ohTrigger(RecalcTrigger,Trigger1M)),NA())</f>
        <v>2.1841766521174831E-2</v>
      </c>
      <c r="K858" s="44">
        <f>IFERROR(_xll.qlIndexFixing(Index3M,H858,TRUE,_xll.ohTrigger(RecalcTrigger,Trigger3M)),NA())</f>
        <v>2.2384763432959823E-2</v>
      </c>
      <c r="L858" s="44">
        <f>IFERROR(_xll.qlIndexFixing(Index6M,$H858,TRUE,_xll.ohTrigger(RecalcTrigger,Trigger6M)),NA())</f>
        <v>2.3799956092237461E-2</v>
      </c>
      <c r="M858" s="182">
        <f>IFERROR(_xll.qlIndexFixing(Index1Y,$H858,TRUE,_xll.ohTrigger(RecalcTrigger,Trigger1Y)),NA())</f>
        <v>2.4726635053060164E-2</v>
      </c>
      <c r="N858" s="181">
        <f>IFERROR(_xll.qlIndexFixing(ONIndex1M,I858,TRUE,_xll.ohTrigger(RecalcTrigger,Trigger1M)),NA())</f>
        <v>2.180314008955242E-2</v>
      </c>
      <c r="O858" s="44">
        <f>IFERROR(_xll.qlIndexFixing(ONIndex3M,I858,TRUE,_xll.ohTrigger(RecalcTrigger,Trigger3M)),NA())</f>
        <v>2.2251932639024696E-2</v>
      </c>
      <c r="P858" s="44">
        <f>IFERROR(_xll.qlIndexFixing(ONIndex6M,I858,TRUE,_xll.ohTrigger(RecalcTrigger,Trigger6M)),NA())</f>
        <v>2.3563240852099154E-2</v>
      </c>
      <c r="Q858" s="182">
        <f>IFERROR(_xll.qlIndexFixing(ONIndex1Y,I858,TRUE,_xll.ohTrigger(RecalcTrigger,Trigger1Y)),NA())</f>
        <v>2.4280258822148015E-2</v>
      </c>
    </row>
    <row r="859" spans="2:17" x14ac:dyDescent="0.2">
      <c r="B859" s="39" t="s">
        <v>42</v>
      </c>
      <c r="D859" s="42">
        <f>_xll.qlCalendarAdvance(Calendar,$D858,B859,"f",FALSE)</f>
        <v>45399</v>
      </c>
      <c r="E859" s="176">
        <f>_xll.qlInterestRateIndexValueDate(IndexON,D859)</f>
        <v>45399</v>
      </c>
      <c r="F859" s="192">
        <f>IFERROR(_xll.qlIndexFixing(IndexON,D859,TRUE,_xll.ohTrigger(RecalcTrigger,TriggerON)),NA())</f>
        <v>2.054983501517893E-2</v>
      </c>
      <c r="H859" s="42">
        <f>_xll.qlCalendarAdvance(Calendar,$H858,B859,"f",FALSE)</f>
        <v>45399</v>
      </c>
      <c r="I859" s="176">
        <f>_xll.qlInterestRateIndexValueDate(Index1M,$H859)</f>
        <v>45399</v>
      </c>
      <c r="J859" s="181">
        <f>IFERROR(_xll.qlIndexFixing(Index1M,$H859,TRUE,_xll.ohTrigger(RecalcTrigger,Trigger1M)),NA())</f>
        <v>2.1851012043282141E-2</v>
      </c>
      <c r="K859" s="44">
        <f>IFERROR(_xll.qlIndexFixing(Index3M,H859,TRUE,_xll.ohTrigger(RecalcTrigger,Trigger3M)),NA())</f>
        <v>2.2395590605356817E-2</v>
      </c>
      <c r="L859" s="44">
        <f>IFERROR(_xll.qlIndexFixing(Index6M,$H859,TRUE,_xll.ohTrigger(RecalcTrigger,Trigger6M)),NA())</f>
        <v>2.380701466991713E-2</v>
      </c>
      <c r="M859" s="182">
        <f>IFERROR(_xll.qlIndexFixing(Index1Y,$H859,TRUE,_xll.ohTrigger(RecalcTrigger,Trigger1Y)),NA())</f>
        <v>2.473237967776698E-2</v>
      </c>
      <c r="N859" s="181">
        <f>IFERROR(_xll.qlIndexFixing(ONIndex1M,I859,TRUE,_xll.ohTrigger(RecalcTrigger,Trigger1M)),NA())</f>
        <v>2.18128655710359E-2</v>
      </c>
      <c r="O859" s="44">
        <f>IFERROR(_xll.qlIndexFixing(ONIndex3M,I859,TRUE,_xll.ohTrigger(RecalcTrigger,Trigger3M)),NA())</f>
        <v>2.2263487152792694E-2</v>
      </c>
      <c r="P859" s="44">
        <f>IFERROR(_xll.qlIndexFixing(ONIndex6M,I859,TRUE,_xll.ohTrigger(RecalcTrigger,Trigger6M)),NA())</f>
        <v>2.3571452089267142E-2</v>
      </c>
      <c r="Q859" s="182">
        <f>IFERROR(_xll.qlIndexFixing(ONIndex1Y,I859,TRUE,_xll.ohTrigger(RecalcTrigger,Trigger1Y)),NA())</f>
        <v>2.4285701582147379E-2</v>
      </c>
    </row>
    <row r="860" spans="2:17" x14ac:dyDescent="0.2">
      <c r="B860" s="39" t="s">
        <v>42</v>
      </c>
      <c r="D860" s="42">
        <f>_xll.qlCalendarAdvance(Calendar,$D859,B860,"f",FALSE)</f>
        <v>45406</v>
      </c>
      <c r="E860" s="176">
        <f>_xll.qlInterestRateIndexValueDate(IndexON,D860)</f>
        <v>45406</v>
      </c>
      <c r="F860" s="192">
        <f>IFERROR(_xll.qlIndexFixing(IndexON,D860,TRUE,_xll.ohTrigger(RecalcTrigger,TriggerON)),NA())</f>
        <v>2.0561058877708316E-2</v>
      </c>
      <c r="H860" s="42">
        <f>_xll.qlCalendarAdvance(Calendar,$H859,B860,"f",FALSE)</f>
        <v>45406</v>
      </c>
      <c r="I860" s="176">
        <f>_xll.qlInterestRateIndexValueDate(Index1M,$H860)</f>
        <v>45406</v>
      </c>
      <c r="J860" s="181">
        <f>IFERROR(_xll.qlIndexFixing(Index1M,$H860,TRUE,_xll.ohTrigger(RecalcTrigger,Trigger1M)),NA())</f>
        <v>2.1860017718222845E-2</v>
      </c>
      <c r="K860" s="44">
        <f>IFERROR(_xll.qlIndexFixing(Index3M,H860,TRUE,_xll.ohTrigger(RecalcTrigger,Trigger3M)),NA())</f>
        <v>2.2406294741259557E-2</v>
      </c>
      <c r="L860" s="44">
        <f>IFERROR(_xll.qlIndexFixing(Index6M,$H860,TRUE,_xll.ohTrigger(RecalcTrigger,Trigger6M)),NA())</f>
        <v>2.3813980622337496E-2</v>
      </c>
      <c r="M860" s="182">
        <f>IFERROR(_xll.qlIndexFixing(Index1Y,$H860,TRUE,_xll.ohTrigger(RecalcTrigger,Trigger1Y)),NA())</f>
        <v>2.4738121269139102E-2</v>
      </c>
      <c r="N860" s="181">
        <f>IFERROR(_xll.qlIndexFixing(ONIndex1M,I860,TRUE,_xll.ohTrigger(RecalcTrigger,Trigger1M)),NA())</f>
        <v>2.1822351614412261E-2</v>
      </c>
      <c r="O860" s="44">
        <f>IFERROR(_xll.qlIndexFixing(ONIndex3M,I860,TRUE,_xll.ohTrigger(RecalcTrigger,Trigger3M)),NA())</f>
        <v>2.2274919277518457E-2</v>
      </c>
      <c r="P860" s="44">
        <f>IFERROR(_xll.qlIndexFixing(ONIndex6M,I860,TRUE,_xll.ohTrigger(RecalcTrigger,Trigger6M)),NA())</f>
        <v>2.3579568069094226E-2</v>
      </c>
      <c r="Q860" s="182">
        <f>IFERROR(_xll.qlIndexFixing(ONIndex1Y,I860,TRUE,_xll.ohTrigger(RecalcTrigger,Trigger1Y)),NA())</f>
        <v>2.4291161007936601E-2</v>
      </c>
    </row>
    <row r="861" spans="2:17" x14ac:dyDescent="0.2">
      <c r="B861" s="39" t="s">
        <v>42</v>
      </c>
      <c r="D861" s="42">
        <f>_xll.qlCalendarAdvance(Calendar,$D860,B861,"f",FALSE)</f>
        <v>45413</v>
      </c>
      <c r="E861" s="176">
        <f>_xll.qlInterestRateIndexValueDate(IndexON,D861)</f>
        <v>45413</v>
      </c>
      <c r="F861" s="192">
        <f>IFERROR(_xll.qlIndexFixing(IndexON,D861,TRUE,_xll.ohTrigger(RecalcTrigger,TriggerON)),NA())</f>
        <v>2.057197519934606E-2</v>
      </c>
      <c r="H861" s="42">
        <f>_xll.qlCalendarAdvance(Calendar,$H860,B861,"f",FALSE)</f>
        <v>45413</v>
      </c>
      <c r="I861" s="176">
        <f>_xll.qlInterestRateIndexValueDate(Index1M,$H861)</f>
        <v>45413</v>
      </c>
      <c r="J861" s="181">
        <f>IFERROR(_xll.qlIndexFixing(Index1M,$H861,TRUE,_xll.ohTrigger(RecalcTrigger,Trigger1M)),NA())</f>
        <v>2.1872556835257215E-2</v>
      </c>
      <c r="K861" s="44">
        <f>IFERROR(_xll.qlIndexFixing(Index3M,H861,TRUE,_xll.ohTrigger(RecalcTrigger,Trigger3M)),NA())</f>
        <v>2.2418294932322454E-2</v>
      </c>
      <c r="L861" s="44">
        <f>IFERROR(_xll.qlIndexFixing(Index6M,$H861,TRUE,_xll.ohTrigger(RecalcTrigger,Trigger6M)),NA())</f>
        <v>2.3822088298447359E-2</v>
      </c>
      <c r="M861" s="182">
        <f>IFERROR(_xll.qlIndexFixing(Index1Y,$H861,TRUE,_xll.ohTrigger(RecalcTrigger,Trigger1Y)),NA())</f>
        <v>2.474385911859911E-2</v>
      </c>
      <c r="N861" s="181">
        <f>IFERROR(_xll.qlIndexFixing(ONIndex1M,I861,TRUE,_xll.ohTrigger(RecalcTrigger,Trigger1M)),NA())</f>
        <v>2.1831598219681503E-2</v>
      </c>
      <c r="O861" s="44">
        <f>IFERROR(_xll.qlIndexFixing(ONIndex3M,I861,TRUE,_xll.ohTrigger(RecalcTrigger,Trigger3M)),NA())</f>
        <v>2.2286229013283032E-2</v>
      </c>
      <c r="P861" s="44">
        <f>IFERROR(_xll.qlIndexFixing(ONIndex6M,I861,TRUE,_xll.ohTrigger(RecalcTrigger,Trigger6M)),NA())</f>
        <v>2.3587588791499359E-2</v>
      </c>
      <c r="Q861" s="182">
        <f>IFERROR(_xll.qlIndexFixing(ONIndex1Y,I861,TRUE,_xll.ohTrigger(RecalcTrigger,Trigger1Y)),NA())</f>
        <v>2.4296637099353591E-2</v>
      </c>
    </row>
    <row r="862" spans="2:17" x14ac:dyDescent="0.2">
      <c r="B862" s="39" t="s">
        <v>42</v>
      </c>
      <c r="D862" s="42">
        <f>_xll.qlCalendarAdvance(Calendar,$D861,B862,"f",FALSE)</f>
        <v>45420</v>
      </c>
      <c r="E862" s="176">
        <f>_xll.qlInterestRateIndexValueDate(IndexON,D862)</f>
        <v>45420</v>
      </c>
      <c r="F862" s="192">
        <f>IFERROR(_xll.qlIndexFixing(IndexON,D862,TRUE,_xll.ohTrigger(RecalcTrigger,TriggerON)),NA())</f>
        <v>2.0582583980254254E-2</v>
      </c>
      <c r="H862" s="42">
        <f>_xll.qlCalendarAdvance(Calendar,$H861,B862,"f",FALSE)</f>
        <v>45420</v>
      </c>
      <c r="I862" s="176">
        <f>_xll.qlInterestRateIndexValueDate(Index1M,$H862)</f>
        <v>45420</v>
      </c>
      <c r="J862" s="181">
        <f>IFERROR(_xll.qlIndexFixing(Index1M,$H862,TRUE,_xll.ohTrigger(RecalcTrigger,Trigger1M)),NA())</f>
        <v>2.1881032940576115E-2</v>
      </c>
      <c r="K862" s="44">
        <f>IFERROR(_xll.qlIndexFixing(Index3M,H862,TRUE,_xll.ohTrigger(RecalcTrigger,Trigger3M)),NA())</f>
        <v>2.2428744843919282E-2</v>
      </c>
      <c r="L862" s="44">
        <f>IFERROR(_xll.qlIndexFixing(Index6M,$H862,TRUE,_xll.ohTrigger(RecalcTrigger,Trigger6M)),NA())</f>
        <v>2.3828868164092493E-2</v>
      </c>
      <c r="M862" s="182">
        <f>IFERROR(_xll.qlIndexFixing(Index1Y,$H862,TRUE,_xll.ohTrigger(RecalcTrigger,Trigger1Y)),NA())</f>
        <v>2.474959251755271E-2</v>
      </c>
      <c r="N862" s="181">
        <f>IFERROR(_xll.qlIndexFixing(ONIndex1M,I862,TRUE,_xll.ohTrigger(RecalcTrigger,Trigger1M)),NA())</f>
        <v>2.1840605386843626E-2</v>
      </c>
      <c r="O862" s="44">
        <f>IFERROR(_xll.qlIndexFixing(ONIndex3M,I862,TRUE,_xll.ohTrigger(RecalcTrigger,Trigger3M)),NA())</f>
        <v>2.2297416359924327E-2</v>
      </c>
      <c r="P862" s="44">
        <f>IFERROR(_xll.qlIndexFixing(ONIndex6M,I862,TRUE,_xll.ohTrigger(RecalcTrigger,Trigger6M)),NA())</f>
        <v>2.3595514256563588E-2</v>
      </c>
      <c r="Q862" s="182">
        <f>IFERROR(_xll.qlIndexFixing(ONIndex1Y,I862,TRUE,_xll.ohTrigger(RecalcTrigger,Trigger1Y)),NA())</f>
        <v>2.4302129856479393E-2</v>
      </c>
    </row>
    <row r="863" spans="2:17" x14ac:dyDescent="0.2">
      <c r="B863" s="39" t="s">
        <v>42</v>
      </c>
      <c r="D863" s="42">
        <f>_xll.qlCalendarAdvance(Calendar,$D862,B863,"f",FALSE)</f>
        <v>45427</v>
      </c>
      <c r="E863" s="176">
        <f>_xll.qlInterestRateIndexValueDate(IndexON,D863)</f>
        <v>45427</v>
      </c>
      <c r="F863" s="192">
        <f>IFERROR(_xll.qlIndexFixing(IndexON,D863,TRUE,_xll.ohTrigger(RecalcTrigger,TriggerON)),NA())</f>
        <v>2.0592885220270807E-2</v>
      </c>
      <c r="H863" s="42">
        <f>_xll.qlCalendarAdvance(Calendar,$H862,B863,"f",FALSE)</f>
        <v>45427</v>
      </c>
      <c r="I863" s="176">
        <f>_xll.qlInterestRateIndexValueDate(Index1M,$H863)</f>
        <v>45427</v>
      </c>
      <c r="J863" s="181">
        <f>IFERROR(_xll.qlIndexFixing(Index1M,$H863,TRUE,_xll.ohTrigger(RecalcTrigger,Trigger1M)),NA())</f>
        <v>2.1889269154547624E-2</v>
      </c>
      <c r="K863" s="44">
        <f>IFERROR(_xll.qlIndexFixing(Index3M,H863,TRUE,_xll.ohTrigger(RecalcTrigger,Trigger3M)),NA())</f>
        <v>2.2439071708805332E-2</v>
      </c>
      <c r="L863" s="44">
        <f>IFERROR(_xll.qlIndexFixing(Index6M,$H863,TRUE,_xll.ohTrigger(RecalcTrigger,Trigger6M)),NA())</f>
        <v>2.3835560187784325E-2</v>
      </c>
      <c r="M863" s="182">
        <f>IFERROR(_xll.qlIndexFixing(Index1Y,$H863,TRUE,_xll.ohTrigger(RecalcTrigger,Trigger1Y)),NA())</f>
        <v>2.4755320757390287E-2</v>
      </c>
      <c r="N863" s="181">
        <f>IFERROR(_xll.qlIndexFixing(ONIndex1M,I863,TRUE,_xll.ohTrigger(RecalcTrigger,Trigger1M)),NA())</f>
        <v>2.1849373115898629E-2</v>
      </c>
      <c r="O863" s="44">
        <f>IFERROR(_xll.qlIndexFixing(ONIndex3M,I863,TRUE,_xll.ohTrigger(RecalcTrigger,Trigger3M)),NA())</f>
        <v>2.2308481317523388E-2</v>
      </c>
      <c r="P863" s="44">
        <f>IFERROR(_xll.qlIndexFixing(ONIndex6M,I863,TRUE,_xll.ohTrigger(RecalcTrigger,Trigger6M)),NA())</f>
        <v>2.3603344464286913E-2</v>
      </c>
      <c r="Q863" s="182">
        <f>IFERROR(_xll.qlIndexFixing(ONIndex1Y,I863,TRUE,_xll.ohTrigger(RecalcTrigger,Trigger1Y)),NA())</f>
        <v>2.4307639279232962E-2</v>
      </c>
    </row>
    <row r="864" spans="2:17" x14ac:dyDescent="0.2">
      <c r="B864" s="39" t="s">
        <v>42</v>
      </c>
      <c r="D864" s="42">
        <f>_xll.qlCalendarAdvance(Calendar,$D863,B864,"f",FALSE)</f>
        <v>45434</v>
      </c>
      <c r="E864" s="176">
        <f>_xll.qlInterestRateIndexValueDate(IndexON,D864)</f>
        <v>45434</v>
      </c>
      <c r="F864" s="192">
        <f>IFERROR(_xll.qlIndexFixing(IndexON,D864,TRUE,_xll.ohTrigger(RecalcTrigger,TriggerON)),NA())</f>
        <v>2.0602878919314671E-2</v>
      </c>
      <c r="H864" s="42">
        <f>_xll.qlCalendarAdvance(Calendar,$H863,B864,"f",FALSE)</f>
        <v>45434</v>
      </c>
      <c r="I864" s="176">
        <f>_xll.qlInterestRateIndexValueDate(Index1M,$H864)</f>
        <v>45434</v>
      </c>
      <c r="J864" s="181">
        <f>IFERROR(_xll.qlIndexFixing(Index1M,$H864,TRUE,_xll.ohTrigger(RecalcTrigger,Trigger1M)),NA())</f>
        <v>2.1897265476633888E-2</v>
      </c>
      <c r="K864" s="44">
        <f>IFERROR(_xll.qlIndexFixing(Index3M,H864,TRUE,_xll.ohTrigger(RecalcTrigger,Trigger3M)),NA())</f>
        <v>2.2449275526023903E-2</v>
      </c>
      <c r="L864" s="44">
        <f>IFERROR(_xll.qlIndexFixing(Index6M,$H864,TRUE,_xll.ohTrigger(RecalcTrigger,Trigger6M)),NA())</f>
        <v>2.3842165899861635E-2</v>
      </c>
      <c r="M864" s="182">
        <f>IFERROR(_xll.qlIndexFixing(Index1Y,$H864,TRUE,_xll.ohTrigger(RecalcTrigger,Trigger1Y)),NA())</f>
        <v>2.476104312948646E-2</v>
      </c>
      <c r="N864" s="181">
        <f>IFERROR(_xll.qlIndexFixing(ONIndex1M,I864,TRUE,_xll.ohTrigger(RecalcTrigger,Trigger1M)),NA())</f>
        <v>2.185790140692756E-2</v>
      </c>
      <c r="O864" s="44">
        <f>IFERROR(_xll.qlIndexFixing(ONIndex3M,I864,TRUE,_xll.ohTrigger(RecalcTrigger,Trigger3M)),NA())</f>
        <v>2.231942388616126E-2</v>
      </c>
      <c r="P864" s="44">
        <f>IFERROR(_xll.qlIndexFixing(ONIndex6M,I864,TRUE,_xll.ohTrigger(RecalcTrigger,Trigger6M)),NA())</f>
        <v>2.3611079414669334E-2</v>
      </c>
      <c r="Q864" s="182">
        <f>IFERROR(_xll.qlIndexFixing(ONIndex1Y,I864,TRUE,_xll.ohTrigger(RecalcTrigger,Trigger1Y)),NA())</f>
        <v>2.431316536777639E-2</v>
      </c>
    </row>
    <row r="865" spans="2:17" x14ac:dyDescent="0.2">
      <c r="B865" s="39" t="s">
        <v>42</v>
      </c>
      <c r="D865" s="42">
        <f>_xll.qlCalendarAdvance(Calendar,$D864,B865,"f",FALSE)</f>
        <v>45441</v>
      </c>
      <c r="E865" s="176">
        <f>_xll.qlInterestRateIndexValueDate(IndexON,D865)</f>
        <v>45441</v>
      </c>
      <c r="F865" s="192">
        <f>IFERROR(_xll.qlIndexFixing(IndexON,D865,TRUE,_xll.ohTrigger(RecalcTrigger,TriggerON)),NA())</f>
        <v>2.0612565077628986E-2</v>
      </c>
      <c r="H865" s="42">
        <f>_xll.qlCalendarAdvance(Calendar,$H864,B865,"f",FALSE)</f>
        <v>45441</v>
      </c>
      <c r="I865" s="176">
        <f>_xll.qlInterestRateIndexValueDate(Index1M,$H865)</f>
        <v>45441</v>
      </c>
      <c r="J865" s="181">
        <f>IFERROR(_xll.qlIndexFixing(Index1M,$H865,TRUE,_xll.ohTrigger(RecalcTrigger,Trigger1M)),NA())</f>
        <v>2.1901448367275554E-2</v>
      </c>
      <c r="K865" s="44">
        <f>IFERROR(_xll.qlIndexFixing(Index3M,H865,TRUE,_xll.ohTrigger(RecalcTrigger,Trigger3M)),NA())</f>
        <v>2.2459356294629751E-2</v>
      </c>
      <c r="L865" s="44">
        <f>IFERROR(_xll.qlIndexFixing(Index6M,$H865,TRUE,_xll.ohTrigger(RecalcTrigger,Trigger6M)),NA())</f>
        <v>2.3848686830695357E-2</v>
      </c>
      <c r="M865" s="182">
        <f>IFERROR(_xll.qlIndexFixing(Index1Y,$H865,TRUE,_xll.ohTrigger(RecalcTrigger,Trigger1Y)),NA())</f>
        <v>2.4766758925199639E-2</v>
      </c>
      <c r="N865" s="181">
        <f>IFERROR(_xll.qlIndexFixing(ONIndex1M,I865,TRUE,_xll.ohTrigger(RecalcTrigger,Trigger1M)),NA())</f>
        <v>2.1866190259687279E-2</v>
      </c>
      <c r="O865" s="44">
        <f>IFERROR(_xll.qlIndexFixing(ONIndex3M,I865,TRUE,_xll.ohTrigger(RecalcTrigger,Trigger3M)),NA())</f>
        <v>2.2330244065594806E-2</v>
      </c>
      <c r="P865" s="44">
        <f>IFERROR(_xll.qlIndexFixing(ONIndex6M,I865,TRUE,_xll.ohTrigger(RecalcTrigger,Trigger6M)),NA())</f>
        <v>2.3618719107629804E-2</v>
      </c>
      <c r="Q865" s="182">
        <f>IFERROR(_xll.qlIndexFixing(ONIndex1Y,I865,TRUE,_xll.ohTrigger(RecalcTrigger,Trigger1Y)),NA())</f>
        <v>2.4318708121947585E-2</v>
      </c>
    </row>
    <row r="866" spans="2:17" x14ac:dyDescent="0.2">
      <c r="B866" s="39" t="s">
        <v>42</v>
      </c>
      <c r="D866" s="42">
        <f>_xll.qlCalendarAdvance(Calendar,$D865,B866,"f",FALSE)</f>
        <v>45448</v>
      </c>
      <c r="E866" s="176">
        <f>_xll.qlInterestRateIndexValueDate(IndexON,D866)</f>
        <v>45448</v>
      </c>
      <c r="F866" s="192">
        <f>IFERROR(_xll.qlIndexFixing(IndexON,D866,TRUE,_xll.ohTrigger(RecalcTrigger,TriggerON)),NA())</f>
        <v>2.0621943694889566E-2</v>
      </c>
      <c r="H866" s="42">
        <f>_xll.qlCalendarAdvance(Calendar,$H865,B866,"f",FALSE)</f>
        <v>45448</v>
      </c>
      <c r="I866" s="176">
        <f>_xll.qlInterestRateIndexValueDate(Index1M,$H866)</f>
        <v>45448</v>
      </c>
      <c r="J866" s="181">
        <f>IFERROR(_xll.qlIndexFixing(Index1M,$H866,TRUE,_xll.ohTrigger(RecalcTrigger,Trigger1M)),NA())</f>
        <v>2.1909014948529298E-2</v>
      </c>
      <c r="K866" s="44">
        <f>IFERROR(_xll.qlIndexFixing(Index3M,H866,TRUE,_xll.ohTrigger(RecalcTrigger,Trigger3M)),NA())</f>
        <v>2.2469314013692603E-2</v>
      </c>
      <c r="L866" s="44">
        <f>IFERROR(_xll.qlIndexFixing(Index6M,$H866,TRUE,_xll.ohTrigger(RecalcTrigger,Trigger6M)),NA())</f>
        <v>2.3853917365296049E-2</v>
      </c>
      <c r="M866" s="182">
        <f>IFERROR(_xll.qlIndexFixing(Index1Y,$H866,TRUE,_xll.ohTrigger(RecalcTrigger,Trigger1Y)),NA())</f>
        <v>2.4772467435873136E-2</v>
      </c>
      <c r="N866" s="181">
        <f>IFERROR(_xll.qlIndexFixing(ONIndex1M,I866,TRUE,_xll.ohTrigger(RecalcTrigger,Trigger1M)),NA())</f>
        <v>2.1874239674339879E-2</v>
      </c>
      <c r="O866" s="44">
        <f>IFERROR(_xll.qlIndexFixing(ONIndex3M,I866,TRUE,_xll.ohTrigger(RecalcTrigger,Trigger3M)),NA())</f>
        <v>2.2340941856067165E-2</v>
      </c>
      <c r="P866" s="44">
        <f>IFERROR(_xll.qlIndexFixing(ONIndex6M,I866,TRUE,_xll.ohTrigger(RecalcTrigger,Trigger6M)),NA())</f>
        <v>2.3626263543249371E-2</v>
      </c>
      <c r="Q866" s="182">
        <f>IFERROR(_xll.qlIndexFixing(ONIndex1Y,I866,TRUE,_xll.ohTrigger(RecalcTrigger,Trigger1Y)),NA())</f>
        <v>2.4324267541827593E-2</v>
      </c>
    </row>
    <row r="867" spans="2:17" x14ac:dyDescent="0.2">
      <c r="B867" s="39" t="s">
        <v>42</v>
      </c>
      <c r="D867" s="42">
        <f>_xll.qlCalendarAdvance(Calendar,$D866,B867,"f",FALSE)</f>
        <v>45455</v>
      </c>
      <c r="E867" s="176">
        <f>_xll.qlInterestRateIndexValueDate(IndexON,D867)</f>
        <v>45455</v>
      </c>
      <c r="F867" s="192">
        <f>IFERROR(_xll.qlIndexFixing(IndexON,D867,TRUE,_xll.ohTrigger(RecalcTrigger,TriggerON)),NA())</f>
        <v>2.0631014771258505E-2</v>
      </c>
      <c r="H867" s="42">
        <f>_xll.qlCalendarAdvance(Calendar,$H866,B867,"f",FALSE)</f>
        <v>45455</v>
      </c>
      <c r="I867" s="176">
        <f>_xll.qlInterestRateIndexValueDate(Index1M,$H867)</f>
        <v>45455</v>
      </c>
      <c r="J867" s="181">
        <f>IFERROR(_xll.qlIndexFixing(Index1M,$H867,TRUE,_xll.ohTrigger(RecalcTrigger,Trigger1M)),NA())</f>
        <v>2.1916341679190876E-2</v>
      </c>
      <c r="K867" s="44">
        <f>IFERROR(_xll.qlIndexFixing(Index3M,H867,TRUE,_xll.ohTrigger(RecalcTrigger,Trigger3M)),NA())</f>
        <v>2.2479148682288359E-2</v>
      </c>
      <c r="L867" s="44">
        <f>IFERROR(_xll.qlIndexFixing(Index6M,$H867,TRUE,_xll.ohTrigger(RecalcTrigger,Trigger6M)),NA())</f>
        <v>2.3860278021019088E-2</v>
      </c>
      <c r="M867" s="182">
        <f>IFERROR(_xll.qlIndexFixing(Index1Y,$H867,TRUE,_xll.ohTrigger(RecalcTrigger,Trigger1Y)),NA())</f>
        <v>2.4778167952834274E-2</v>
      </c>
      <c r="N867" s="181">
        <f>IFERROR(_xll.qlIndexFixing(ONIndex1M,I867,TRUE,_xll.ohTrigger(RecalcTrigger,Trigger1M)),NA())</f>
        <v>2.1882049650804314E-2</v>
      </c>
      <c r="O867" s="44">
        <f>IFERROR(_xll.qlIndexFixing(ONIndex3M,I867,TRUE,_xll.ohTrigger(RecalcTrigger,Trigger3M)),NA())</f>
        <v>2.2351517257416242E-2</v>
      </c>
      <c r="P867" s="44">
        <f>IFERROR(_xll.qlIndexFixing(ONIndex6M,I867,TRUE,_xll.ohTrigger(RecalcTrigger,Trigger6M)),NA())</f>
        <v>2.3633712721446987E-2</v>
      </c>
      <c r="Q867" s="182">
        <f>IFERROR(_xll.qlIndexFixing(ONIndex1Y,I867,TRUE,_xll.ohTrigger(RecalcTrigger,Trigger1Y)),NA())</f>
        <v>2.4329843627416414E-2</v>
      </c>
    </row>
    <row r="868" spans="2:17" x14ac:dyDescent="0.2">
      <c r="B868" s="39" t="s">
        <v>42</v>
      </c>
      <c r="D868" s="42">
        <f>_xll.qlCalendarAdvance(Calendar,$D867,B868,"f",FALSE)</f>
        <v>45462</v>
      </c>
      <c r="E868" s="176">
        <f>_xll.qlInterestRateIndexValueDate(IndexON,D868)</f>
        <v>45462</v>
      </c>
      <c r="F868" s="192">
        <f>IFERROR(_xll.qlIndexFixing(IndexON,D868,TRUE,_xll.ohTrigger(RecalcTrigger,TriggerON)),NA())</f>
        <v>2.0639778306654755E-2</v>
      </c>
      <c r="H868" s="42">
        <f>_xll.qlCalendarAdvance(Calendar,$H867,B868,"f",FALSE)</f>
        <v>45462</v>
      </c>
      <c r="I868" s="176">
        <f>_xll.qlInterestRateIndexValueDate(Index1M,$H868)</f>
        <v>45462</v>
      </c>
      <c r="J868" s="181">
        <f>IFERROR(_xll.qlIndexFixing(Index1M,$H868,TRUE,_xll.ohTrigger(RecalcTrigger,Trigger1M)),NA())</f>
        <v>2.1923428558830747E-2</v>
      </c>
      <c r="K868" s="44">
        <f>IFERROR(_xll.qlIndexFixing(Index3M,H868,TRUE,_xll.ohTrigger(RecalcTrigger,Trigger3M)),NA())</f>
        <v>2.2488860299508768E-2</v>
      </c>
      <c r="L868" s="44">
        <f>IFERROR(_xll.qlIndexFixing(Index6M,$H868,TRUE,_xll.ohTrigger(RecalcTrigger,Trigger6M)),NA())</f>
        <v>2.3866558360465993E-2</v>
      </c>
      <c r="M868" s="182">
        <f>IFERROR(_xll.qlIndexFixing(Index1Y,$H868,TRUE,_xll.ohTrigger(RecalcTrigger,Trigger1Y)),NA())</f>
        <v>2.4783859767394834E-2</v>
      </c>
      <c r="N868" s="181">
        <f>IFERROR(_xll.qlIndexFixing(ONIndex1M,I868,TRUE,_xll.ohTrigger(RecalcTrigger,Trigger1M)),NA())</f>
        <v>2.1889620189080583E-2</v>
      </c>
      <c r="O868" s="44">
        <f>IFERROR(_xll.qlIndexFixing(ONIndex3M,I868,TRUE,_xll.ohTrigger(RecalcTrigger,Trigger3M)),NA())</f>
        <v>2.2361970269723086E-2</v>
      </c>
      <c r="P868" s="44">
        <f>IFERROR(_xll.qlIndexFixing(ONIndex6M,I868,TRUE,_xll.ohTrigger(RecalcTrigger,Trigger6M)),NA())</f>
        <v>2.3641066642303699E-2</v>
      </c>
      <c r="Q868" s="182">
        <f>IFERROR(_xll.qlIndexFixing(ONIndex1Y,I868,TRUE,_xll.ohTrigger(RecalcTrigger,Trigger1Y)),NA())</f>
        <v>2.4335436378795094E-2</v>
      </c>
    </row>
    <row r="869" spans="2:17" x14ac:dyDescent="0.2">
      <c r="B869" s="39" t="s">
        <v>42</v>
      </c>
      <c r="D869" s="42">
        <f>_xll.qlCalendarAdvance(Calendar,$D868,B869,"f",FALSE)</f>
        <v>45469</v>
      </c>
      <c r="E869" s="176">
        <f>_xll.qlInterestRateIndexValueDate(IndexON,D869)</f>
        <v>45469</v>
      </c>
      <c r="F869" s="192">
        <f>IFERROR(_xll.qlIndexFixing(IndexON,D869,TRUE,_xll.ohTrigger(RecalcTrigger,TriggerON)),NA())</f>
        <v>2.064823430099727E-2</v>
      </c>
      <c r="H869" s="42">
        <f>_xll.qlCalendarAdvance(Calendar,$H868,B869,"f",FALSE)</f>
        <v>45469</v>
      </c>
      <c r="I869" s="176">
        <f>_xll.qlInterestRateIndexValueDate(Index1M,$H869)</f>
        <v>45469</v>
      </c>
      <c r="J869" s="181">
        <f>IFERROR(_xll.qlIndexFixing(Index1M,$H869,TRUE,_xll.ohTrigger(RecalcTrigger,Trigger1M)),NA())</f>
        <v>2.1930275587019359E-2</v>
      </c>
      <c r="K869" s="44">
        <f>IFERROR(_xll.qlIndexFixing(Index3M,H869,TRUE,_xll.ohTrigger(RecalcTrigger,Trigger3M)),NA())</f>
        <v>2.2498448864455275E-2</v>
      </c>
      <c r="L869" s="44">
        <f>IFERROR(_xll.qlIndexFixing(Index6M,$H869,TRUE,_xll.ohTrigger(RecalcTrigger,Trigger6M)),NA())</f>
        <v>2.387395335007805E-2</v>
      </c>
      <c r="M869" s="182">
        <f>IFERROR(_xll.qlIndexFixing(Index1Y,$H869,TRUE,_xll.ohTrigger(RecalcTrigger,Trigger1Y)),NA())</f>
        <v>2.4789542170851053E-2</v>
      </c>
      <c r="N869" s="181">
        <f>IFERROR(_xll.qlIndexFixing(ONIndex1M,I869,TRUE,_xll.ohTrigger(RecalcTrigger,Trigger1M)),NA())</f>
        <v>2.1896951289087641E-2</v>
      </c>
      <c r="O869" s="44">
        <f>IFERROR(_xll.qlIndexFixing(ONIndex3M,I869,TRUE,_xll.ohTrigger(RecalcTrigger,Trigger3M)),NA())</f>
        <v>2.2372300892906649E-2</v>
      </c>
      <c r="P869" s="44">
        <f>IFERROR(_xll.qlIndexFixing(ONIndex6M,I869,TRUE,_xll.ohTrigger(RecalcTrigger,Trigger6M)),NA())</f>
        <v>2.3648325305657414E-2</v>
      </c>
      <c r="Q869" s="182">
        <f>IFERROR(_xll.qlIndexFixing(ONIndex1Y,I869,TRUE,_xll.ohTrigger(RecalcTrigger,Trigger1Y)),NA())</f>
        <v>2.4341045795720495E-2</v>
      </c>
    </row>
    <row r="870" spans="2:17" x14ac:dyDescent="0.2">
      <c r="B870" s="39" t="s">
        <v>42</v>
      </c>
      <c r="D870" s="42">
        <f>_xll.qlCalendarAdvance(Calendar,$D869,B870,"f",FALSE)</f>
        <v>45476</v>
      </c>
      <c r="E870" s="176">
        <f>_xll.qlInterestRateIndexValueDate(IndexON,D870)</f>
        <v>45476</v>
      </c>
      <c r="F870" s="192">
        <f>IFERROR(_xll.qlIndexFixing(IndexON,D870,TRUE,_xll.ohTrigger(RecalcTrigger,TriggerON)),NA())</f>
        <v>2.0656382754448144E-2</v>
      </c>
      <c r="H870" s="42">
        <f>_xll.qlCalendarAdvance(Calendar,$H869,B870,"f",FALSE)</f>
        <v>45476</v>
      </c>
      <c r="I870" s="176">
        <f>_xll.qlInterestRateIndexValueDate(Index1M,$H870)</f>
        <v>45476</v>
      </c>
      <c r="J870" s="181">
        <f>IFERROR(_xll.qlIndexFixing(Index1M,$H870,TRUE,_xll.ohTrigger(RecalcTrigger,Trigger1M)),NA())</f>
        <v>2.1940205651561056E-2</v>
      </c>
      <c r="K870" s="44">
        <f>IFERROR(_xll.qlIndexFixing(Index3M,H870,TRUE,_xll.ohTrigger(RecalcTrigger,Trigger3M)),NA())</f>
        <v>2.2507914584594026E-2</v>
      </c>
      <c r="L870" s="44">
        <f>IFERROR(_xll.qlIndexFixing(Index6M,$H870,TRUE,_xll.ohTrigger(RecalcTrigger,Trigger6M)),NA())</f>
        <v>2.3880073331313176E-2</v>
      </c>
      <c r="M870" s="182">
        <f>IFERROR(_xll.qlIndexFixing(Index1Y,$H870,TRUE,_xll.ohTrigger(RecalcTrigger,Trigger1Y)),NA())</f>
        <v>2.4795214454484071E-2</v>
      </c>
      <c r="N870" s="181">
        <f>IFERROR(_xll.qlIndexFixing(ONIndex1M,I870,TRUE,_xll.ohTrigger(RecalcTrigger,Trigger1M)),NA())</f>
        <v>2.1904042950987579E-2</v>
      </c>
      <c r="O870" s="44">
        <f>IFERROR(_xll.qlIndexFixing(ONIndex3M,I870,TRUE,_xll.ohTrigger(RecalcTrigger,Trigger3M)),NA())</f>
        <v>2.2382509126966932E-2</v>
      </c>
      <c r="P870" s="44">
        <f>IFERROR(_xll.qlIndexFixing(ONIndex6M,I870,TRUE,_xll.ohTrigger(RecalcTrigger,Trigger6M)),NA())</f>
        <v>2.3655488711670225E-2</v>
      </c>
      <c r="Q870" s="182">
        <f>IFERROR(_xll.qlIndexFixing(ONIndex1Y,I870,TRUE,_xll.ohTrigger(RecalcTrigger,Trigger1Y)),NA())</f>
        <v>2.4346671878516801E-2</v>
      </c>
    </row>
    <row r="871" spans="2:17" x14ac:dyDescent="0.2">
      <c r="B871" s="39" t="s">
        <v>42</v>
      </c>
      <c r="D871" s="42">
        <f>_xll.qlCalendarAdvance(Calendar,$D870,B871,"f",FALSE)</f>
        <v>45483</v>
      </c>
      <c r="E871" s="176">
        <f>_xll.qlInterestRateIndexValueDate(IndexON,D871)</f>
        <v>45483</v>
      </c>
      <c r="F871" s="192">
        <f>IFERROR(_xll.qlIndexFixing(IndexON,D871,TRUE,_xll.ohTrigger(RecalcTrigger,TriggerON)),NA())</f>
        <v>2.066422366668319E-2</v>
      </c>
      <c r="H871" s="42">
        <f>_xll.qlCalendarAdvance(Calendar,$H870,B871,"f",FALSE)</f>
        <v>45483</v>
      </c>
      <c r="I871" s="176">
        <f>_xll.qlInterestRateIndexValueDate(Index1M,$H871)</f>
        <v>45483</v>
      </c>
      <c r="J871" s="181">
        <f>IFERROR(_xll.qlIndexFixing(Index1M,$H871,TRUE,_xll.ohTrigger(RecalcTrigger,Trigger1M)),NA())</f>
        <v>2.1946522716780797E-2</v>
      </c>
      <c r="K871" s="44">
        <f>IFERROR(_xll.qlIndexFixing(Index3M,H871,TRUE,_xll.ohTrigger(RecalcTrigger,Trigger3M)),NA())</f>
        <v>2.2517264550877315E-2</v>
      </c>
      <c r="L871" s="44">
        <f>IFERROR(_xll.qlIndexFixing(Index6M,$H871,TRUE,_xll.ohTrigger(RecalcTrigger,Trigger6M)),NA())</f>
        <v>2.3886117714154012E-2</v>
      </c>
      <c r="M871" s="182">
        <f>IFERROR(_xll.qlIndexFixing(Index1Y,$H871,TRUE,_xll.ohTrigger(RecalcTrigger,Trigger1Y)),NA())</f>
        <v>2.4800875909559261E-2</v>
      </c>
      <c r="N871" s="181">
        <f>IFERROR(_xll.qlIndexFixing(ONIndex1M,I871,TRUE,_xll.ohTrigger(RecalcTrigger,Trigger1M)),NA())</f>
        <v>2.1910895174537259E-2</v>
      </c>
      <c r="O871" s="44">
        <f>IFERROR(_xll.qlIndexFixing(ONIndex3M,I871,TRUE,_xll.ohTrigger(RecalcTrigger,Trigger3M)),NA())</f>
        <v>2.2392594971903934E-2</v>
      </c>
      <c r="P871" s="44">
        <f>IFERROR(_xll.qlIndexFixing(ONIndex6M,I871,TRUE,_xll.ohTrigger(RecalcTrigger,Trigger6M)),NA())</f>
        <v>2.3662556860261086E-2</v>
      </c>
      <c r="Q871" s="182">
        <f>IFERROR(_xll.qlIndexFixing(ONIndex1Y,I871,TRUE,_xll.ohTrigger(RecalcTrigger,Trigger1Y)),NA())</f>
        <v>2.4352314626940874E-2</v>
      </c>
    </row>
    <row r="872" spans="2:17" x14ac:dyDescent="0.2">
      <c r="B872" s="39" t="s">
        <v>42</v>
      </c>
      <c r="D872" s="42">
        <f>_xll.qlCalendarAdvance(Calendar,$D871,B872,"f",FALSE)</f>
        <v>45490</v>
      </c>
      <c r="E872" s="176">
        <f>_xll.qlInterestRateIndexValueDate(IndexON,D872)</f>
        <v>45490</v>
      </c>
      <c r="F872" s="192">
        <f>IFERROR(_xll.qlIndexFixing(IndexON,D872,TRUE,_xll.ohTrigger(RecalcTrigger,TriggerON)),NA())</f>
        <v>2.0671757037945548E-2</v>
      </c>
      <c r="H872" s="42">
        <f>_xll.qlCalendarAdvance(Calendar,$H871,B872,"f",FALSE)</f>
        <v>45490</v>
      </c>
      <c r="I872" s="176">
        <f>_xll.qlInterestRateIndexValueDate(Index1M,$H872)</f>
        <v>45490</v>
      </c>
      <c r="J872" s="181">
        <f>IFERROR(_xll.qlIndexFixing(Index1M,$H872,TRUE,_xll.ohTrigger(RecalcTrigger,Trigger1M)),NA())</f>
        <v>2.195259988639453E-2</v>
      </c>
      <c r="K872" s="44">
        <f>IFERROR(_xll.qlIndexFixing(Index3M,H872,TRUE,_xll.ohTrigger(RecalcTrigger,Trigger3M)),NA())</f>
        <v>2.2526514150009384E-2</v>
      </c>
      <c r="L872" s="44">
        <f>IFERROR(_xll.qlIndexFixing(Index6M,$H872,TRUE,_xll.ohTrigger(RecalcTrigger,Trigger6M)),NA())</f>
        <v>2.3892088029174547E-2</v>
      </c>
      <c r="M872" s="182">
        <f>IFERROR(_xll.qlIndexFixing(Index1Y,$H872,TRUE,_xll.ohTrigger(RecalcTrigger,Trigger1Y)),NA())</f>
        <v>2.4806525827326231E-2</v>
      </c>
      <c r="N872" s="181">
        <f>IFERROR(_xll.qlIndexFixing(ONIndex1M,I872,TRUE,_xll.ohTrigger(RecalcTrigger,Trigger1M)),NA())</f>
        <v>2.1917507959898774E-2</v>
      </c>
      <c r="O872" s="44">
        <f>IFERROR(_xll.qlIndexFixing(ONIndex3M,I872,TRUE,_xll.ohTrigger(RecalcTrigger,Trigger3M)),NA())</f>
        <v>2.2402558427717656E-2</v>
      </c>
      <c r="P872" s="44">
        <f>IFERROR(_xll.qlIndexFixing(ONIndex6M,I872,TRUE,_xll.ohTrigger(RecalcTrigger,Trigger6M)),NA())</f>
        <v>2.3669529751511043E-2</v>
      </c>
      <c r="Q872" s="182">
        <f>IFERROR(_xll.qlIndexFixing(ONIndex1Y,I872,TRUE,_xll.ohTrigger(RecalcTrigger,Trigger1Y)),NA())</f>
        <v>2.4357974040992714E-2</v>
      </c>
    </row>
    <row r="873" spans="2:17" x14ac:dyDescent="0.2">
      <c r="B873" s="39" t="s">
        <v>42</v>
      </c>
      <c r="D873" s="42">
        <f>_xll.qlCalendarAdvance(Calendar,$D872,B873,"f",FALSE)</f>
        <v>45497</v>
      </c>
      <c r="E873" s="176">
        <f>_xll.qlInterestRateIndexValueDate(IndexON,D873)</f>
        <v>45497</v>
      </c>
      <c r="F873" s="192">
        <f>IFERROR(_xll.qlIndexFixing(IndexON,D873,TRUE,_xll.ohTrigger(RecalcTrigger,TriggerON)),NA())</f>
        <v>2.0678982868154172E-2</v>
      </c>
      <c r="H873" s="42">
        <f>_xll.qlCalendarAdvance(Calendar,$H872,B873,"f",FALSE)</f>
        <v>45497</v>
      </c>
      <c r="I873" s="176">
        <f>_xll.qlInterestRateIndexValueDate(Index1M,$H873)</f>
        <v>45497</v>
      </c>
      <c r="J873" s="181">
        <f>IFERROR(_xll.qlIndexFixing(Index1M,$H873,TRUE,_xll.ohTrigger(RecalcTrigger,Trigger1M)),NA())</f>
        <v>2.1959491371842388E-2</v>
      </c>
      <c r="K873" s="44">
        <f>IFERROR(_xll.qlIndexFixing(Index3M,H873,TRUE,_xll.ohTrigger(RecalcTrigger,Trigger3M)),NA())</f>
        <v>2.253567926273058E-2</v>
      </c>
      <c r="L873" s="44">
        <f>IFERROR(_xll.qlIndexFixing(Index6M,$H873,TRUE,_xll.ohTrigger(RecalcTrigger,Trigger6M)),NA())</f>
        <v>2.3897985806974317E-2</v>
      </c>
      <c r="M873" s="182">
        <f>IFERROR(_xll.qlIndexFixing(Index1Y,$H873,TRUE,_xll.ohTrigger(RecalcTrigger,Trigger1Y)),NA())</f>
        <v>2.4812163499020157E-2</v>
      </c>
      <c r="N873" s="181">
        <f>IFERROR(_xll.qlIndexFixing(ONIndex1M,I873,TRUE,_xll.ohTrigger(RecalcTrigger,Trigger1M)),NA())</f>
        <v>2.1923881306991078E-2</v>
      </c>
      <c r="O873" s="44">
        <f>IFERROR(_xll.qlIndexFixing(ONIndex3M,I873,TRUE,_xll.ohTrigger(RecalcTrigger,Trigger3M)),NA())</f>
        <v>2.2412399494327051E-2</v>
      </c>
      <c r="P873" s="44">
        <f>IFERROR(_xll.qlIndexFixing(ONIndex6M,I873,TRUE,_xll.ohTrigger(RecalcTrigger,Trigger6M)),NA())</f>
        <v>2.3676407385176956E-2</v>
      </c>
      <c r="Q873" s="182">
        <f>IFERROR(_xll.qlIndexFixing(ONIndex1Y,I873,TRUE,_xll.ohTrigger(RecalcTrigger,Trigger1Y)),NA())</f>
        <v>2.4363650120753366E-2</v>
      </c>
    </row>
    <row r="874" spans="2:17" x14ac:dyDescent="0.2">
      <c r="B874" s="39" t="s">
        <v>42</v>
      </c>
      <c r="D874" s="42">
        <f>_xll.qlCalendarAdvance(Calendar,$D873,B874,"f",FALSE)</f>
        <v>45504</v>
      </c>
      <c r="E874" s="176">
        <f>_xll.qlInterestRateIndexValueDate(IndexON,D874)</f>
        <v>45504</v>
      </c>
      <c r="F874" s="192">
        <f>IFERROR(_xll.qlIndexFixing(IndexON,D874,TRUE,_xll.ohTrigger(RecalcTrigger,TriggerON)),NA())</f>
        <v>2.0685901157228015E-2</v>
      </c>
      <c r="H874" s="42">
        <f>_xll.qlCalendarAdvance(Calendar,$H873,B874,"f",FALSE)</f>
        <v>45504</v>
      </c>
      <c r="I874" s="176">
        <f>_xll.qlInterestRateIndexValueDate(Index1M,$H874)</f>
        <v>45504</v>
      </c>
      <c r="J874" s="181">
        <f>IFERROR(_xll.qlIndexFixing(Index1M,$H874,TRUE,_xll.ohTrigger(RecalcTrigger,Trigger1M)),NA())</f>
        <v>2.1960912942661559E-2</v>
      </c>
      <c r="K874" s="44">
        <f>IFERROR(_xll.qlIndexFixing(Index3M,H874,TRUE,_xll.ohTrigger(RecalcTrigger,Trigger3M)),NA())</f>
        <v>2.2544775769932766E-2</v>
      </c>
      <c r="L874" s="44">
        <f>IFERROR(_xll.qlIndexFixing(Index6M,$H874,TRUE,_xll.ohTrigger(RecalcTrigger,Trigger6M)),NA())</f>
        <v>2.3903812578178845E-2</v>
      </c>
      <c r="M874" s="182">
        <f>IFERROR(_xll.qlIndexFixing(Index1Y,$H874,TRUE,_xll.ohTrigger(RecalcTrigger,Trigger1Y)),NA())</f>
        <v>2.4817788215860892E-2</v>
      </c>
      <c r="N874" s="181">
        <f>IFERROR(_xll.qlIndexFixing(ONIndex1M,I874,TRUE,_xll.ohTrigger(RecalcTrigger,Trigger1M)),NA())</f>
        <v>2.1930015215733123E-2</v>
      </c>
      <c r="O874" s="44">
        <f>IFERROR(_xll.qlIndexFixing(ONIndex3M,I874,TRUE,_xll.ohTrigger(RecalcTrigger,Trigger3M)),NA())</f>
        <v>2.2422118171813166E-2</v>
      </c>
      <c r="P874" s="44">
        <f>IFERROR(_xll.qlIndexFixing(ONIndex6M,I874,TRUE,_xll.ohTrigger(RecalcTrigger,Trigger6M)),NA())</f>
        <v>2.3683189761501966E-2</v>
      </c>
      <c r="Q874" s="182">
        <f>IFERROR(_xll.qlIndexFixing(ONIndex1Y,I874,TRUE,_xll.ohTrigger(RecalcTrigger,Trigger1Y)),NA())</f>
        <v>2.4369342866384924E-2</v>
      </c>
    </row>
    <row r="875" spans="2:17" x14ac:dyDescent="0.2">
      <c r="B875" s="39" t="s">
        <v>42</v>
      </c>
      <c r="D875" s="42">
        <f>_xll.qlCalendarAdvance(Calendar,$D874,B875,"f",FALSE)</f>
        <v>45511</v>
      </c>
      <c r="E875" s="176">
        <f>_xll.qlInterestRateIndexValueDate(IndexON,D875)</f>
        <v>45511</v>
      </c>
      <c r="F875" s="192">
        <f>IFERROR(_xll.qlIndexFixing(IndexON,D875,TRUE,_xll.ohTrigger(RecalcTrigger,TriggerON)),NA())</f>
        <v>2.0692511905248123E-2</v>
      </c>
      <c r="H875" s="42">
        <f>_xll.qlCalendarAdvance(Calendar,$H874,B875,"f",FALSE)</f>
        <v>45511</v>
      </c>
      <c r="I875" s="176">
        <f>_xll.qlInterestRateIndexValueDate(Index1M,$H875)</f>
        <v>45511</v>
      </c>
      <c r="J875" s="181">
        <f>IFERROR(_xll.qlIndexFixing(Index1M,$H875,TRUE,_xll.ohTrigger(RecalcTrigger,Trigger1M)),NA())</f>
        <v>2.1969392017751221E-2</v>
      </c>
      <c r="K875" s="44">
        <f>IFERROR(_xll.qlIndexFixing(Index3M,H875,TRUE,_xll.ohTrigger(RecalcTrigger,Trigger3M)),NA())</f>
        <v>2.2553819552658453E-2</v>
      </c>
      <c r="L875" s="44">
        <f>IFERROR(_xll.qlIndexFixing(Index6M,$H875,TRUE,_xll.ohTrigger(RecalcTrigger,Trigger6M)),NA())</f>
        <v>2.3909569873439646E-2</v>
      </c>
      <c r="M875" s="182">
        <f>IFERROR(_xll.qlIndexFixing(Index1Y,$H875,TRUE,_xll.ohTrigger(RecalcTrigger,Trigger1Y)),NA())</f>
        <v>2.4823399269052748E-2</v>
      </c>
      <c r="N875" s="181">
        <f>IFERROR(_xll.qlIndexFixing(ONIndex1M,I875,TRUE,_xll.ohTrigger(RecalcTrigger,Trigger1M)),NA())</f>
        <v>2.1935909686205957E-2</v>
      </c>
      <c r="O875" s="44">
        <f>IFERROR(_xll.qlIndexFixing(ONIndex3M,I875,TRUE,_xll.ohTrigger(RecalcTrigger,Trigger3M)),NA())</f>
        <v>2.2431714460094954E-2</v>
      </c>
      <c r="P875" s="44">
        <f>IFERROR(_xll.qlIndexFixing(ONIndex6M,I875,TRUE,_xll.ohTrigger(RecalcTrigger,Trigger6M)),NA())</f>
        <v>2.3689876880405025E-2</v>
      </c>
      <c r="Q875" s="182">
        <f>IFERROR(_xll.qlIndexFixing(ONIndex1Y,I875,TRUE,_xll.ohTrigger(RecalcTrigger,Trigger1Y)),NA())</f>
        <v>2.4375052277563203E-2</v>
      </c>
    </row>
    <row r="876" spans="2:17" x14ac:dyDescent="0.2">
      <c r="B876" s="39" t="s">
        <v>42</v>
      </c>
      <c r="D876" s="42">
        <f>_xll.qlCalendarAdvance(Calendar,$D875,B876,"f",FALSE)</f>
        <v>45518</v>
      </c>
      <c r="E876" s="176">
        <f>_xll.qlInterestRateIndexValueDate(IndexON,D876)</f>
        <v>45518</v>
      </c>
      <c r="F876" s="192">
        <f>IFERROR(_xll.qlIndexFixing(IndexON,D876,TRUE,_xll.ohTrigger(RecalcTrigger,TriggerON)),NA())</f>
        <v>2.0698815112052404E-2</v>
      </c>
      <c r="H876" s="42">
        <f>_xll.qlCalendarAdvance(Calendar,$H875,B876,"f",FALSE)</f>
        <v>45518</v>
      </c>
      <c r="I876" s="176">
        <f>_xll.qlInterestRateIndexValueDate(Index1M,$H876)</f>
        <v>45518</v>
      </c>
      <c r="J876" s="181">
        <f>IFERROR(_xll.qlIndexFixing(Index1M,$H876,TRUE,_xll.ohTrigger(RecalcTrigger,Trigger1M)),NA())</f>
        <v>2.1974509601161228E-2</v>
      </c>
      <c r="K876" s="44">
        <f>IFERROR(_xll.qlIndexFixing(Index3M,H876,TRUE,_xll.ohTrigger(RecalcTrigger,Trigger3M)),NA())</f>
        <v>2.2562826492093742E-2</v>
      </c>
      <c r="L876" s="44">
        <f>IFERROR(_xll.qlIndexFixing(Index6M,$H876,TRUE,_xll.ohTrigger(RecalcTrigger,Trigger6M)),NA())</f>
        <v>2.3915259223432891E-2</v>
      </c>
      <c r="M876" s="182">
        <f>IFERROR(_xll.qlIndexFixing(Index1Y,$H876,TRUE,_xll.ohTrigger(RecalcTrigger,Trigger1Y)),NA())</f>
        <v>2.4828995949785382E-2</v>
      </c>
      <c r="N876" s="181">
        <f>IFERROR(_xll.qlIndexFixing(ONIndex1M,I876,TRUE,_xll.ohTrigger(RecalcTrigger,Trigger1M)),NA())</f>
        <v>2.1941564718490625E-2</v>
      </c>
      <c r="O876" s="44">
        <f>IFERROR(_xll.qlIndexFixing(ONIndex3M,I876,TRUE,_xll.ohTrigger(RecalcTrigger,Trigger3M)),NA())</f>
        <v>2.2441188359334507E-2</v>
      </c>
      <c r="P876" s="44">
        <f>IFERROR(_xll.qlIndexFixing(ONIndex6M,I876,TRUE,_xll.ohTrigger(RecalcTrigger,Trigger6M)),NA())</f>
        <v>2.3696468741805088E-2</v>
      </c>
      <c r="Q876" s="182">
        <f>IFERROR(_xll.qlIndexFixing(ONIndex1Y,I876,TRUE,_xll.ohTrigger(RecalcTrigger,Trigger1Y)),NA())</f>
        <v>2.4380778354531341E-2</v>
      </c>
    </row>
    <row r="877" spans="2:17" x14ac:dyDescent="0.2">
      <c r="B877" s="39" t="s">
        <v>42</v>
      </c>
      <c r="D877" s="42">
        <f>_xll.qlCalendarAdvance(Calendar,$D876,B877,"f",FALSE)</f>
        <v>45525</v>
      </c>
      <c r="E877" s="176">
        <f>_xll.qlInterestRateIndexValueDate(IndexON,D877)</f>
        <v>45525</v>
      </c>
      <c r="F877" s="192">
        <f>IFERROR(_xll.qlIndexFixing(IndexON,D877,TRUE,_xll.ohTrigger(RecalcTrigger,TriggerON)),NA())</f>
        <v>2.0704810777802951E-2</v>
      </c>
      <c r="H877" s="42">
        <f>_xll.qlCalendarAdvance(Calendar,$H876,B877,"f",FALSE)</f>
        <v>45525</v>
      </c>
      <c r="I877" s="176">
        <f>_xll.qlInterestRateIndexValueDate(Index1M,$H877)</f>
        <v>45525</v>
      </c>
      <c r="J877" s="181">
        <f>IFERROR(_xll.qlIndexFixing(Index1M,$H877,TRUE,_xll.ohTrigger(RecalcTrigger,Trigger1M)),NA())</f>
        <v>2.1979387287150279E-2</v>
      </c>
      <c r="K877" s="44">
        <f>IFERROR(_xll.qlIndexFixing(Index3M,H877,TRUE,_xll.ohTrigger(RecalcTrigger,Trigger3M)),NA())</f>
        <v>2.2571812469570966E-2</v>
      </c>
      <c r="L877" s="44">
        <f>IFERROR(_xll.qlIndexFixing(Index6M,$H877,TRUE,_xll.ohTrigger(RecalcTrigger,Trigger6M)),NA())</f>
        <v>2.3920882158858549E-2</v>
      </c>
      <c r="M877" s="182">
        <f>IFERROR(_xll.qlIndexFixing(Index1Y,$H877,TRUE,_xll.ohTrigger(RecalcTrigger,Trigger1Y)),NA())</f>
        <v>2.4834577549233572E-2</v>
      </c>
      <c r="N877" s="181">
        <f>IFERROR(_xll.qlIndexFixing(ONIndex1M,I877,TRUE,_xll.ohTrigger(RecalcTrigger,Trigger1M)),NA())</f>
        <v>2.1946980312343989E-2</v>
      </c>
      <c r="O877" s="44">
        <f>IFERROR(_xll.qlIndexFixing(ONIndex3M,I877,TRUE,_xll.ohTrigger(RecalcTrigger,Trigger3M)),NA())</f>
        <v>2.2450539869288688E-2</v>
      </c>
      <c r="P877" s="44">
        <f>IFERROR(_xll.qlIndexFixing(ONIndex6M,I877,TRUE,_xll.ohTrigger(RecalcTrigger,Trigger6M)),NA())</f>
        <v>2.3702965345864246E-2</v>
      </c>
      <c r="Q877" s="182">
        <f>IFERROR(_xll.qlIndexFixing(ONIndex1Y,I877,TRUE,_xll.ohTrigger(RecalcTrigger,Trigger1Y)),NA())</f>
        <v>2.4386521097127245E-2</v>
      </c>
    </row>
    <row r="878" spans="2:17" x14ac:dyDescent="0.2">
      <c r="B878" s="39" t="s">
        <v>42</v>
      </c>
      <c r="D878" s="42">
        <f>_xll.qlCalendarAdvance(Calendar,$D877,B878,"f",FALSE)</f>
        <v>45532</v>
      </c>
      <c r="E878" s="176">
        <f>_xll.qlInterestRateIndexValueDate(IndexON,D878)</f>
        <v>45532</v>
      </c>
      <c r="F878" s="192">
        <f>IFERROR(_xll.qlIndexFixing(IndexON,D878,TRUE,_xll.ohTrigger(RecalcTrigger,TriggerON)),NA())</f>
        <v>2.0710498902337671E-2</v>
      </c>
      <c r="H878" s="42">
        <f>_xll.qlCalendarAdvance(Calendar,$H877,B878,"f",FALSE)</f>
        <v>45532</v>
      </c>
      <c r="I878" s="176">
        <f>_xll.qlInterestRateIndexValueDate(Index1M,$H878)</f>
        <v>45532</v>
      </c>
      <c r="J878" s="181">
        <f>IFERROR(_xll.qlIndexFixing(Index1M,$H878,TRUE,_xll.ohTrigger(RecalcTrigger,Trigger1M)),NA())</f>
        <v>2.1984025075401564E-2</v>
      </c>
      <c r="K878" s="44">
        <f>IFERROR(_xll.qlIndexFixing(Index3M,H878,TRUE,_xll.ohTrigger(RecalcTrigger,Trigger3M)),NA())</f>
        <v>2.2580793366566057E-2</v>
      </c>
      <c r="L878" s="44">
        <f>IFERROR(_xll.qlIndexFixing(Index6M,$H878,TRUE,_xll.ohTrigger(RecalcTrigger,Trigger6M)),NA())</f>
        <v>2.3926440210440804E-2</v>
      </c>
      <c r="M878" s="182">
        <f>IFERROR(_xll.qlIndexFixing(Index1Y,$H878,TRUE,_xll.ohTrigger(RecalcTrigger,Trigger1Y)),NA())</f>
        <v>2.4840143358557221E-2</v>
      </c>
      <c r="N878" s="181">
        <f>IFERROR(_xll.qlIndexFixing(ONIndex1M,I878,TRUE,_xll.ohTrigger(RecalcTrigger,Trigger1M)),NA())</f>
        <v>2.1952156467928141E-2</v>
      </c>
      <c r="O878" s="44">
        <f>IFERROR(_xll.qlIndexFixing(ONIndex3M,I878,TRUE,_xll.ohTrigger(RecalcTrigger,Trigger3M)),NA())</f>
        <v>2.2459768990038542E-2</v>
      </c>
      <c r="P878" s="44">
        <f>IFERROR(_xll.qlIndexFixing(ONIndex6M,I878,TRUE,_xll.ohTrigger(RecalcTrigger,Trigger6M)),NA())</f>
        <v>2.3709366692339362E-2</v>
      </c>
      <c r="Q878" s="182">
        <f>IFERROR(_xll.qlIndexFixing(ONIndex1Y,I878,TRUE,_xll.ohTrigger(RecalcTrigger,Trigger1Y)),NA())</f>
        <v>2.4392280505513009E-2</v>
      </c>
    </row>
    <row r="879" spans="2:17" x14ac:dyDescent="0.2">
      <c r="B879" s="39" t="s">
        <v>42</v>
      </c>
      <c r="D879" s="42">
        <f>_xll.qlCalendarAdvance(Calendar,$D878,B879,"f",FALSE)</f>
        <v>45539</v>
      </c>
      <c r="E879" s="176">
        <f>_xll.qlInterestRateIndexValueDate(IndexON,D879)</f>
        <v>45539</v>
      </c>
      <c r="F879" s="192">
        <f>IFERROR(_xll.qlIndexFixing(IndexON,D879,TRUE,_xll.ohTrigger(RecalcTrigger,TriggerON)),NA())</f>
        <v>2.0715879485656563E-2</v>
      </c>
      <c r="H879" s="42">
        <f>_xll.qlCalendarAdvance(Calendar,$H878,B879,"f",FALSE)</f>
        <v>45539</v>
      </c>
      <c r="I879" s="176">
        <f>_xll.qlInterestRateIndexValueDate(Index1M,$H879)</f>
        <v>45539</v>
      </c>
      <c r="J879" s="181">
        <f>IFERROR(_xll.qlIndexFixing(Index1M,$H879,TRUE,_xll.ohTrigger(RecalcTrigger,Trigger1M)),NA())</f>
        <v>2.1985556793287585E-2</v>
      </c>
      <c r="K879" s="44">
        <f>IFERROR(_xll.qlIndexFixing(Index3M,H879,TRUE,_xll.ohTrigger(RecalcTrigger,Trigger3M)),NA())</f>
        <v>2.2588437599905704E-2</v>
      </c>
      <c r="L879" s="44">
        <f>IFERROR(_xll.qlIndexFixing(Index6M,$H879,TRUE,_xll.ohTrigger(RecalcTrigger,Trigger6M)),NA())</f>
        <v>2.3928473256295806E-2</v>
      </c>
      <c r="M879" s="182">
        <f>IFERROR(_xll.qlIndexFixing(Index1Y,$H879,TRUE,_xll.ohTrigger(RecalcTrigger,Trigger1Y)),NA())</f>
        <v>2.4845692668901354E-2</v>
      </c>
      <c r="N879" s="181">
        <f>IFERROR(_xll.qlIndexFixing(ONIndex1M,I879,TRUE,_xll.ohTrigger(RecalcTrigger,Trigger1M)),NA())</f>
        <v>2.1957093185162035E-2</v>
      </c>
      <c r="O879" s="44">
        <f>IFERROR(_xll.qlIndexFixing(ONIndex3M,I879,TRUE,_xll.ohTrigger(RecalcTrigger,Trigger3M)),NA())</f>
        <v>2.2468875721665116E-2</v>
      </c>
      <c r="P879" s="44">
        <f>IFERROR(_xll.qlIndexFixing(ONIndex6M,I879,TRUE,_xll.ohTrigger(RecalcTrigger,Trigger6M)),NA())</f>
        <v>2.3715672781473573E-2</v>
      </c>
      <c r="Q879" s="182">
        <f>IFERROR(_xll.qlIndexFixing(ONIndex1Y,I879,TRUE,_xll.ohTrigger(RecalcTrigger,Trigger1Y)),NA())</f>
        <v>2.4398056579526539E-2</v>
      </c>
    </row>
    <row r="880" spans="2:17" x14ac:dyDescent="0.2">
      <c r="B880" s="39" t="s">
        <v>42</v>
      </c>
      <c r="D880" s="42">
        <f>_xll.qlCalendarAdvance(Calendar,$D879,B880,"f",FALSE)</f>
        <v>45546</v>
      </c>
      <c r="E880" s="176">
        <f>_xll.qlInterestRateIndexValueDate(IndexON,D880)</f>
        <v>45546</v>
      </c>
      <c r="F880" s="192">
        <f>IFERROR(_xll.qlIndexFixing(IndexON,D880,TRUE,_xll.ohTrigger(RecalcTrigger,TriggerON)),NA())</f>
        <v>2.0720952527840675E-2</v>
      </c>
      <c r="H880" s="42">
        <f>_xll.qlCalendarAdvance(Calendar,$H879,B880,"f",FALSE)</f>
        <v>45546</v>
      </c>
      <c r="I880" s="176">
        <f>_xll.qlInterestRateIndexValueDate(Index1M,$H880)</f>
        <v>45546</v>
      </c>
      <c r="J880" s="181">
        <f>IFERROR(_xll.qlIndexFixing(Index1M,$H880,TRUE,_xll.ohTrigger(RecalcTrigger,Trigger1M)),NA())</f>
        <v>2.1989821570184996E-2</v>
      </c>
      <c r="K880" s="44">
        <f>IFERROR(_xll.qlIndexFixing(Index3M,H880,TRUE,_xll.ohTrigger(RecalcTrigger,Trigger3M)),NA())</f>
        <v>2.259745021400044E-2</v>
      </c>
      <c r="L880" s="44">
        <f>IFERROR(_xll.qlIndexFixing(Index6M,$H880,TRUE,_xll.ohTrigger(RecalcTrigger,Trigger6M)),NA())</f>
        <v>2.3933917229074848E-2</v>
      </c>
      <c r="M880" s="182">
        <f>IFERROR(_xll.qlIndexFixing(Index1Y,$H880,TRUE,_xll.ohTrigger(RecalcTrigger,Trigger1Y)),NA())</f>
        <v>2.4851224771397007E-2</v>
      </c>
      <c r="N880" s="181">
        <f>IFERROR(_xll.qlIndexFixing(ONIndex1M,I880,TRUE,_xll.ohTrigger(RecalcTrigger,Trigger1M)),NA())</f>
        <v>2.1961790464045672E-2</v>
      </c>
      <c r="O880" s="44">
        <f>IFERROR(_xll.qlIndexFixing(ONIndex3M,I880,TRUE,_xll.ohTrigger(RecalcTrigger,Trigger3M)),NA())</f>
        <v>2.2477860064006316E-2</v>
      </c>
      <c r="P880" s="44">
        <f>IFERROR(_xll.qlIndexFixing(ONIndex6M,I880,TRUE,_xll.ohTrigger(RecalcTrigger,Trigger6M)),NA())</f>
        <v>2.3721883613104788E-2</v>
      </c>
      <c r="Q880" s="182">
        <f>IFERROR(_xll.qlIndexFixing(ONIndex1Y,I880,TRUE,_xll.ohTrigger(RecalcTrigger,Trigger1Y)),NA())</f>
        <v>2.4403849319329929E-2</v>
      </c>
    </row>
    <row r="881" spans="2:17" x14ac:dyDescent="0.2">
      <c r="B881" s="39" t="s">
        <v>42</v>
      </c>
      <c r="D881" s="42">
        <f>_xll.qlCalendarAdvance(Calendar,$D880,B881,"f",FALSE)</f>
        <v>45553</v>
      </c>
      <c r="E881" s="176">
        <f>_xll.qlInterestRateIndexValueDate(IndexON,D881)</f>
        <v>45553</v>
      </c>
      <c r="F881" s="192">
        <f>IFERROR(_xll.qlIndexFixing(IndexON,D881,TRUE,_xll.ohTrigger(RecalcTrigger,TriggerON)),NA())</f>
        <v>2.0725718028890006E-2</v>
      </c>
      <c r="H881" s="42">
        <f>_xll.qlCalendarAdvance(Calendar,$H880,B881,"f",FALSE)</f>
        <v>45553</v>
      </c>
      <c r="I881" s="176">
        <f>_xll.qlInterestRateIndexValueDate(Index1M,$H881)</f>
        <v>45553</v>
      </c>
      <c r="J881" s="181">
        <f>IFERROR(_xll.qlIndexFixing(Index1M,$H881,TRUE,_xll.ohTrigger(RecalcTrigger,Trigger1M)),NA())</f>
        <v>2.1993989783675283E-2</v>
      </c>
      <c r="K881" s="44">
        <f>IFERROR(_xll.qlIndexFixing(Index3M,H881,TRUE,_xll.ohTrigger(RecalcTrigger,Trigger3M)),NA())</f>
        <v>2.2606504916339896E-2</v>
      </c>
      <c r="L881" s="44">
        <f>IFERROR(_xll.qlIndexFixing(Index6M,$H881,TRUE,_xll.ohTrigger(RecalcTrigger,Trigger6M)),NA())</f>
        <v>2.3939300853094821E-2</v>
      </c>
      <c r="M881" s="182">
        <f>IFERROR(_xll.qlIndexFixing(Index1Y,$H881,TRUE,_xll.ohTrigger(RecalcTrigger,Trigger1Y)),NA())</f>
        <v>2.485673895716034E-2</v>
      </c>
      <c r="N881" s="181">
        <f>IFERROR(_xll.qlIndexFixing(ONIndex1M,I881,TRUE,_xll.ohTrigger(RecalcTrigger,Trigger1M)),NA())</f>
        <v>2.1966248304660096E-2</v>
      </c>
      <c r="O881" s="44">
        <f>IFERROR(_xll.qlIndexFixing(ONIndex3M,I881,TRUE,_xll.ohTrigger(RecalcTrigger,Trigger3M)),NA())</f>
        <v>2.248672201714319E-2</v>
      </c>
      <c r="P881" s="44">
        <f>IFERROR(_xll.qlIndexFixing(ONIndex6M,I881,TRUE,_xll.ohTrigger(RecalcTrigger,Trigger6M)),NA())</f>
        <v>2.3727999187314053E-2</v>
      </c>
      <c r="Q881" s="182">
        <f>IFERROR(_xll.qlIndexFixing(ONIndex1Y,I881,TRUE,_xll.ohTrigger(RecalcTrigger,Trigger1Y)),NA())</f>
        <v>2.4409658724842132E-2</v>
      </c>
    </row>
    <row r="882" spans="2:17" x14ac:dyDescent="0.2">
      <c r="B882" s="39" t="s">
        <v>42</v>
      </c>
      <c r="D882" s="42">
        <f>_xll.qlCalendarAdvance(Calendar,$D881,B882,"f",FALSE)</f>
        <v>45560</v>
      </c>
      <c r="E882" s="176">
        <f>_xll.qlInterestRateIndexValueDate(IndexON,D882)</f>
        <v>45560</v>
      </c>
      <c r="F882" s="192">
        <f>IFERROR(_xll.qlIndexFixing(IndexON,D882,TRUE,_xll.ohTrigger(RecalcTrigger,TriggerON)),NA())</f>
        <v>2.0730175988642463E-2</v>
      </c>
      <c r="H882" s="42">
        <f>_xll.qlCalendarAdvance(Calendar,$H881,B882,"f",FALSE)</f>
        <v>45560</v>
      </c>
      <c r="I882" s="176">
        <f>_xll.qlInterestRateIndexValueDate(Index1M,$H882)</f>
        <v>45560</v>
      </c>
      <c r="J882" s="181">
        <f>IFERROR(_xll.qlIndexFixing(Index1M,$H882,TRUE,_xll.ohTrigger(RecalcTrigger,Trigger1M)),NA())</f>
        <v>2.1998152619453076E-2</v>
      </c>
      <c r="K882" s="44">
        <f>IFERROR(_xll.qlIndexFixing(Index3M,H882,TRUE,_xll.ohTrigger(RecalcTrigger,Trigger3M)),NA())</f>
        <v>2.2618350499837285E-2</v>
      </c>
      <c r="L882" s="44">
        <f>IFERROR(_xll.qlIndexFixing(Index6M,$H882,TRUE,_xll.ohTrigger(RecalcTrigger,Trigger6M)),NA())</f>
        <v>2.3944625684252221E-2</v>
      </c>
      <c r="M882" s="182">
        <f>IFERROR(_xll.qlIndexFixing(Index1Y,$H882,TRUE,_xll.ohTrigger(RecalcTrigger,Trigger1Y)),NA())</f>
        <v>2.4862234517292636E-2</v>
      </c>
      <c r="N882" s="181">
        <f>IFERROR(_xll.qlIndexFixing(ONIndex1M,I882,TRUE,_xll.ohTrigger(RecalcTrigger,Trigger1M)),NA())</f>
        <v>2.1970466706843217E-2</v>
      </c>
      <c r="O882" s="44">
        <f>IFERROR(_xll.qlIndexFixing(ONIndex3M,I882,TRUE,_xll.ohTrigger(RecalcTrigger,Trigger3M)),NA())</f>
        <v>2.2495461580994691E-2</v>
      </c>
      <c r="P882" s="44">
        <f>IFERROR(_xll.qlIndexFixing(ONIndex6M,I882,TRUE,_xll.ohTrigger(RecalcTrigger,Trigger6M)),NA())</f>
        <v>2.3734019503939274E-2</v>
      </c>
      <c r="Q882" s="182">
        <f>IFERROR(_xll.qlIndexFixing(ONIndex1Y,I882,TRUE,_xll.ohTrigger(RecalcTrigger,Trigger1Y)),NA())</f>
        <v>2.4415484795982101E-2</v>
      </c>
    </row>
    <row r="883" spans="2:17" x14ac:dyDescent="0.2">
      <c r="B883" s="39" t="s">
        <v>42</v>
      </c>
      <c r="D883" s="42">
        <f>_xll.qlCalendarAdvance(Calendar,$D882,B883,"f",FALSE)</f>
        <v>45567</v>
      </c>
      <c r="E883" s="176">
        <f>_xll.qlInterestRateIndexValueDate(IndexON,D883)</f>
        <v>45567</v>
      </c>
      <c r="F883" s="192">
        <f>IFERROR(_xll.qlIndexFixing(IndexON,D883,TRUE,_xll.ohTrigger(RecalcTrigger,TriggerON)),NA())</f>
        <v>2.0734366824473049E-2</v>
      </c>
      <c r="H883" s="42">
        <f>_xll.qlCalendarAdvance(Calendar,$H882,B883,"f",FALSE)</f>
        <v>45567</v>
      </c>
      <c r="I883" s="176">
        <f>_xll.qlInterestRateIndexValueDate(Index1M,$H883)</f>
        <v>45567</v>
      </c>
      <c r="J883" s="181">
        <f>IFERROR(_xll.qlIndexFixing(Index1M,$H883,TRUE,_xll.ohTrigger(RecalcTrigger,Trigger1M)),NA())</f>
        <v>2.2005342534696659E-2</v>
      </c>
      <c r="K883" s="44">
        <f>IFERROR(_xll.qlIndexFixing(Index3M,H883,TRUE,_xll.ohTrigger(RecalcTrigger,Trigger3M)),NA())</f>
        <v>2.2626177444288558E-2</v>
      </c>
      <c r="L883" s="44">
        <f>IFERROR(_xll.qlIndexFixing(Index6M,$H883,TRUE,_xll.ohTrigger(RecalcTrigger,Trigger6M)),NA())</f>
        <v>2.395103274346929E-2</v>
      </c>
      <c r="M883" s="182">
        <f>IFERROR(_xll.qlIndexFixing(Index1Y,$H883,TRUE,_xll.ohTrigger(RecalcTrigger,Trigger1Y)),NA())</f>
        <v>2.4867710734620463E-2</v>
      </c>
      <c r="N883" s="181">
        <f>IFERROR(_xll.qlIndexFixing(ONIndex1M,I883,TRUE,_xll.ohTrigger(RecalcTrigger,Trigger1M)),NA())</f>
        <v>2.1974470882066832E-2</v>
      </c>
      <c r="O883" s="44">
        <f>IFERROR(_xll.qlIndexFixing(ONIndex3M,I883,TRUE,_xll.ohTrigger(RecalcTrigger,Trigger3M)),NA())</f>
        <v>2.2504092169530754E-2</v>
      </c>
      <c r="P883" s="44">
        <f>IFERROR(_xll.qlIndexFixing(ONIndex6M,I883,TRUE,_xll.ohTrigger(RecalcTrigger,Trigger6M)),NA())</f>
        <v>2.3739947133606387E-2</v>
      </c>
      <c r="Q883" s="182">
        <f>IFERROR(_xll.qlIndexFixing(ONIndex1Y,I883,TRUE,_xll.ohTrigger(RecalcTrigger,Trigger1Y)),NA())</f>
        <v>2.4421325202831357E-2</v>
      </c>
    </row>
    <row r="884" spans="2:17" x14ac:dyDescent="0.2">
      <c r="B884" s="39" t="s">
        <v>42</v>
      </c>
      <c r="D884" s="42">
        <f>_xll.qlCalendarAdvance(Calendar,$D883,B884,"f",FALSE)</f>
        <v>45574</v>
      </c>
      <c r="E884" s="176">
        <f>_xll.qlInterestRateIndexValueDate(IndexON,D884)</f>
        <v>45574</v>
      </c>
      <c r="F884" s="192">
        <f>IFERROR(_xll.qlIndexFixing(IndexON,D884,TRUE,_xll.ohTrigger(RecalcTrigger,TriggerON)),NA())</f>
        <v>2.073874576256185E-2</v>
      </c>
      <c r="H884" s="42">
        <f>_xll.qlCalendarAdvance(Calendar,$H883,B884,"f",FALSE)</f>
        <v>45574</v>
      </c>
      <c r="I884" s="176">
        <f>_xll.qlInterestRateIndexValueDate(Index1M,$H884)</f>
        <v>45574</v>
      </c>
      <c r="J884" s="181">
        <f>IFERROR(_xll.qlIndexFixing(Index1M,$H884,TRUE,_xll.ohTrigger(RecalcTrigger,Trigger1M)),NA())</f>
        <v>2.2009769370982684E-2</v>
      </c>
      <c r="K884" s="44">
        <f>IFERROR(_xll.qlIndexFixing(Index3M,H884,TRUE,_xll.ohTrigger(RecalcTrigger,Trigger3M)),NA())</f>
        <v>2.2635455813405574E-2</v>
      </c>
      <c r="L884" s="44">
        <f>IFERROR(_xll.qlIndexFixing(Index6M,$H884,TRUE,_xll.ohTrigger(RecalcTrigger,Trigger6M)),NA())</f>
        <v>2.3956240442102053E-2</v>
      </c>
      <c r="M884" s="182">
        <f>IFERROR(_xll.qlIndexFixing(Index1Y,$H884,TRUE,_xll.ohTrigger(RecalcTrigger,Trigger1Y)),NA())</f>
        <v>2.4873166767997779E-2</v>
      </c>
      <c r="N884" s="181">
        <f>IFERROR(_xll.qlIndexFixing(ONIndex1M,I884,TRUE,_xll.ohTrigger(RecalcTrigger,Trigger1M)),NA())</f>
        <v>2.197854479137451E-2</v>
      </c>
      <c r="O884" s="44">
        <f>IFERROR(_xll.qlIndexFixing(ONIndex3M,I884,TRUE,_xll.ohTrigger(RecalcTrigger,Trigger3M)),NA())</f>
        <v>2.2512764864608403E-2</v>
      </c>
      <c r="P884" s="44">
        <f>IFERROR(_xll.qlIndexFixing(ONIndex6M,I884,TRUE,_xll.ohTrigger(RecalcTrigger,Trigger6M)),NA())</f>
        <v>2.3745811027100494E-2</v>
      </c>
      <c r="Q884" s="182">
        <f>IFERROR(_xll.qlIndexFixing(ONIndex1Y,I884,TRUE,_xll.ohTrigger(RecalcTrigger,Trigger1Y)),NA())</f>
        <v>2.4427153701145343E-2</v>
      </c>
    </row>
    <row r="885" spans="2:17" x14ac:dyDescent="0.2">
      <c r="B885" s="39" t="s">
        <v>42</v>
      </c>
      <c r="D885" s="42">
        <f>_xll.qlCalendarAdvance(Calendar,$D884,B885,"f",FALSE)</f>
        <v>45581</v>
      </c>
      <c r="E885" s="176">
        <f>_xll.qlInterestRateIndexValueDate(IndexON,D885)</f>
        <v>45581</v>
      </c>
      <c r="F885" s="192">
        <f>IFERROR(_xll.qlIndexFixing(IndexON,D885,TRUE,_xll.ohTrigger(RecalcTrigger,TriggerON)),NA())</f>
        <v>2.0743442563677661E-2</v>
      </c>
      <c r="H885" s="42">
        <f>_xll.qlCalendarAdvance(Calendar,$H884,B885,"f",FALSE)</f>
        <v>45581</v>
      </c>
      <c r="I885" s="176">
        <f>_xll.qlInterestRateIndexValueDate(Index1M,$H885)</f>
        <v>45581</v>
      </c>
      <c r="J885" s="181">
        <f>IFERROR(_xll.qlIndexFixing(Index1M,$H885,TRUE,_xll.ohTrigger(RecalcTrigger,Trigger1M)),NA())</f>
        <v>2.2014347175869701E-2</v>
      </c>
      <c r="K885" s="44">
        <f>IFERROR(_xll.qlIndexFixing(Index3M,H885,TRUE,_xll.ohTrigger(RecalcTrigger,Trigger3M)),NA())</f>
        <v>2.2644819856853467E-2</v>
      </c>
      <c r="L885" s="44">
        <f>IFERROR(_xll.qlIndexFixing(Index6M,$H885,TRUE,_xll.ohTrigger(RecalcTrigger,Trigger6M)),NA())</f>
        <v>2.3961392010997961E-2</v>
      </c>
      <c r="M885" s="182">
        <f>IFERROR(_xll.qlIndexFixing(Index1Y,$H885,TRUE,_xll.ohTrigger(RecalcTrigger,Trigger1Y)),NA())</f>
        <v>2.4878601760473629E-2</v>
      </c>
      <c r="N885" s="181">
        <f>IFERROR(_xll.qlIndexFixing(ONIndex1M,I885,TRUE,_xll.ohTrigger(RecalcTrigger,Trigger1M)),NA())</f>
        <v>2.1982769376659439E-2</v>
      </c>
      <c r="O885" s="44">
        <f>IFERROR(_xll.qlIndexFixing(ONIndex3M,I885,TRUE,_xll.ohTrigger(RecalcTrigger,Trigger3M)),NA())</f>
        <v>2.252152273195196E-2</v>
      </c>
      <c r="P885" s="44">
        <f>IFERROR(_xll.qlIndexFixing(ONIndex6M,I885,TRUE,_xll.ohTrigger(RecalcTrigger,Trigger6M)),NA())</f>
        <v>2.3751619436878091E-2</v>
      </c>
      <c r="Q885" s="182">
        <f>IFERROR(_xll.qlIndexFixing(ONIndex1Y,I885,TRUE,_xll.ohTrigger(RecalcTrigger,Trigger1Y)),NA())</f>
        <v>2.4432962810271297E-2</v>
      </c>
    </row>
    <row r="886" spans="2:17" x14ac:dyDescent="0.2">
      <c r="B886" s="39" t="s">
        <v>42</v>
      </c>
      <c r="D886" s="42">
        <f>_xll.qlCalendarAdvance(Calendar,$D885,B886,"f",FALSE)</f>
        <v>45588</v>
      </c>
      <c r="E886" s="176">
        <f>_xll.qlInterestRateIndexValueDate(IndexON,D886)</f>
        <v>45588</v>
      </c>
      <c r="F886" s="192">
        <f>IFERROR(_xll.qlIndexFixing(IndexON,D886,TRUE,_xll.ohTrigger(RecalcTrigger,TriggerON)),NA())</f>
        <v>2.0748457227739436E-2</v>
      </c>
      <c r="H886" s="42">
        <f>_xll.qlCalendarAdvance(Calendar,$H885,B886,"f",FALSE)</f>
        <v>45588</v>
      </c>
      <c r="I886" s="176">
        <f>_xll.qlInterestRateIndexValueDate(Index1M,$H886)</f>
        <v>45588</v>
      </c>
      <c r="J886" s="181">
        <f>IFERROR(_xll.qlIndexFixing(Index1M,$H886,TRUE,_xll.ohTrigger(RecalcTrigger,Trigger1M)),NA())</f>
        <v>2.2019075949546808E-2</v>
      </c>
      <c r="K886" s="44">
        <f>IFERROR(_xll.qlIndexFixing(Index3M,H886,TRUE,_xll.ohTrigger(RecalcTrigger,Trigger3M)),NA())</f>
        <v>2.2654269575236561E-2</v>
      </c>
      <c r="L886" s="44">
        <f>IFERROR(_xll.qlIndexFixing(Index6M,$H886,TRUE,_xll.ohTrigger(RecalcTrigger,Trigger6M)),NA())</f>
        <v>2.3966487449729509E-2</v>
      </c>
      <c r="M886" s="182">
        <f>IFERROR(_xll.qlIndexFixing(Index1Y,$H886,TRUE,_xll.ohTrigger(RecalcTrigger,Trigger1Y)),NA())</f>
        <v>2.488401487200731E-2</v>
      </c>
      <c r="N886" s="181">
        <f>IFERROR(_xll.qlIndexFixing(ONIndex1M,I886,TRUE,_xll.ohTrigger(RecalcTrigger,Trigger1M)),NA())</f>
        <v>2.1987144638083711E-2</v>
      </c>
      <c r="O886" s="44">
        <f>IFERROR(_xll.qlIndexFixing(ONIndex3M,I886,TRUE,_xll.ohTrigger(RecalcTrigger,Trigger3M)),NA())</f>
        <v>2.2530365771237237E-2</v>
      </c>
      <c r="P886" s="44">
        <f>IFERROR(_xll.qlIndexFixing(ONIndex6M,I886,TRUE,_xll.ohTrigger(RecalcTrigger,Trigger6M)),NA())</f>
        <v>2.3757372362939178E-2</v>
      </c>
      <c r="Q886" s="182">
        <f>IFERROR(_xll.qlIndexFixing(ONIndex1Y,I886,TRUE,_xll.ohTrigger(RecalcTrigger,Trigger1Y)),NA())</f>
        <v>2.4438752530209218E-2</v>
      </c>
    </row>
    <row r="887" spans="2:17" x14ac:dyDescent="0.2">
      <c r="B887" s="39" t="s">
        <v>42</v>
      </c>
      <c r="D887" s="42">
        <f>_xll.qlCalendarAdvance(Calendar,$D886,B887,"f",FALSE)</f>
        <v>45595</v>
      </c>
      <c r="E887" s="176">
        <f>_xll.qlInterestRateIndexValueDate(IndexON,D887)</f>
        <v>45595</v>
      </c>
      <c r="F887" s="192">
        <f>IFERROR(_xll.qlIndexFixing(IndexON,D887,TRUE,_xll.ohTrigger(RecalcTrigger,TriggerON)),NA())</f>
        <v>2.0753789754990315E-2</v>
      </c>
      <c r="H887" s="42">
        <f>_xll.qlCalendarAdvance(Calendar,$H886,B887,"f",FALSE)</f>
        <v>45595</v>
      </c>
      <c r="I887" s="176">
        <f>_xll.qlInterestRateIndexValueDate(Index1M,$H887)</f>
        <v>45595</v>
      </c>
      <c r="J887" s="181">
        <f>IFERROR(_xll.qlIndexFixing(Index1M,$H887,TRUE,_xll.ohTrigger(RecalcTrigger,Trigger1M)),NA())</f>
        <v>2.2020881323830326E-2</v>
      </c>
      <c r="K887" s="44">
        <f>IFERROR(_xll.qlIndexFixing(Index3M,H887,TRUE,_xll.ohTrigger(RecalcTrigger,Trigger3M)),NA())</f>
        <v>2.2663804969162701E-2</v>
      </c>
      <c r="L887" s="44">
        <f>IFERROR(_xll.qlIndexFixing(Index6M,$H887,TRUE,_xll.ohTrigger(RecalcTrigger,Trigger6M)),NA())</f>
        <v>2.3971526757874992E-2</v>
      </c>
      <c r="M887" s="182">
        <f>IFERROR(_xll.qlIndexFixing(Index1Y,$H887,TRUE,_xll.ohTrigger(RecalcTrigger,Trigger1Y)),NA())</f>
        <v>2.4889405262541686E-2</v>
      </c>
      <c r="N887" s="181">
        <f>IFERROR(_xll.qlIndexFixing(ONIndex1M,I887,TRUE,_xll.ohTrigger(RecalcTrigger,Trigger1M)),NA())</f>
        <v>2.199167057556628E-2</v>
      </c>
      <c r="O887" s="44">
        <f>IFERROR(_xll.qlIndexFixing(ONIndex3M,I887,TRUE,_xll.ohTrigger(RecalcTrigger,Trigger3M)),NA())</f>
        <v>2.2539293982788422E-2</v>
      </c>
      <c r="P887" s="44">
        <f>IFERROR(_xll.qlIndexFixing(ONIndex6M,I887,TRUE,_xll.ohTrigger(RecalcTrigger,Trigger6M)),NA())</f>
        <v>2.3763069805202708E-2</v>
      </c>
      <c r="Q887" s="182">
        <f>IFERROR(_xll.qlIndexFixing(ONIndex1Y,I887,TRUE,_xll.ohTrigger(RecalcTrigger,Trigger1Y)),NA())</f>
        <v>2.444452286087806E-2</v>
      </c>
    </row>
    <row r="888" spans="2:17" x14ac:dyDescent="0.2">
      <c r="B888" s="39" t="s">
        <v>42</v>
      </c>
      <c r="D888" s="42">
        <f>_xll.qlCalendarAdvance(Calendar,$D887,B888,"f",FALSE)</f>
        <v>45602</v>
      </c>
      <c r="E888" s="176">
        <f>_xll.qlInterestRateIndexValueDate(IndexON,D888)</f>
        <v>45602</v>
      </c>
      <c r="F888" s="192">
        <f>IFERROR(_xll.qlIndexFixing(IndexON,D888,TRUE,_xll.ohTrigger(RecalcTrigger,TriggerON)),NA())</f>
        <v>2.0759440145268204E-2</v>
      </c>
      <c r="H888" s="42">
        <f>_xll.qlCalendarAdvance(Calendar,$H887,B888,"f",FALSE)</f>
        <v>45602</v>
      </c>
      <c r="I888" s="176">
        <f>_xll.qlInterestRateIndexValueDate(Index1M,$H888)</f>
        <v>45602</v>
      </c>
      <c r="J888" s="181">
        <f>IFERROR(_xll.qlIndexFixing(Index1M,$H888,TRUE,_xll.ohTrigger(RecalcTrigger,Trigger1M)),NA())</f>
        <v>2.202587878122908E-2</v>
      </c>
      <c r="K888" s="44">
        <f>IFERROR(_xll.qlIndexFixing(Index3M,H888,TRUE,_xll.ohTrigger(RecalcTrigger,Trigger3M)),NA())</f>
        <v>2.2673426039247671E-2</v>
      </c>
      <c r="L888" s="44">
        <f>IFERROR(_xll.qlIndexFixing(Index6M,$H888,TRUE,_xll.ohTrigger(RecalcTrigger,Trigger6M)),NA())</f>
        <v>2.3975388846735616E-2</v>
      </c>
      <c r="M888" s="182">
        <f>IFERROR(_xll.qlIndexFixing(Index1Y,$H888,TRUE,_xll.ohTrigger(RecalcTrigger,Trigger1Y)),NA())</f>
        <v>2.489477209200408E-2</v>
      </c>
      <c r="N888" s="181">
        <f>IFERROR(_xll.qlIndexFixing(ONIndex1M,I888,TRUE,_xll.ohTrigger(RecalcTrigger,Trigger1M)),NA())</f>
        <v>2.1996347189107146E-2</v>
      </c>
      <c r="O888" s="44">
        <f>IFERROR(_xll.qlIndexFixing(ONIndex3M,I888,TRUE,_xll.ohTrigger(RecalcTrigger,Trigger3M)),NA())</f>
        <v>2.2548307366443421E-2</v>
      </c>
      <c r="P888" s="44">
        <f>IFERROR(_xll.qlIndexFixing(ONIndex6M,I888,TRUE,_xll.ohTrigger(RecalcTrigger,Trigger6M)),NA())</f>
        <v>2.3768711763749728E-2</v>
      </c>
      <c r="Q888" s="182">
        <f>IFERROR(_xll.qlIndexFixing(ONIndex1Y,I888,TRUE,_xll.ohTrigger(RecalcTrigger,Trigger1Y)),NA())</f>
        <v>2.4450273802358868E-2</v>
      </c>
    </row>
    <row r="889" spans="2:17" x14ac:dyDescent="0.2">
      <c r="B889" s="39" t="s">
        <v>42</v>
      </c>
      <c r="D889" s="42">
        <f>_xll.qlCalendarAdvance(Calendar,$D888,B889,"f",FALSE)</f>
        <v>45609</v>
      </c>
      <c r="E889" s="176">
        <f>_xll.qlInterestRateIndexValueDate(IndexON,D889)</f>
        <v>45609</v>
      </c>
      <c r="F889" s="192">
        <f>IFERROR(_xll.qlIndexFixing(IndexON,D889,TRUE,_xll.ohTrigger(RecalcTrigger,TriggerON)),NA())</f>
        <v>2.0765408398573104E-2</v>
      </c>
      <c r="H889" s="42">
        <f>_xll.qlCalendarAdvance(Calendar,$H888,B889,"f",FALSE)</f>
        <v>45609</v>
      </c>
      <c r="I889" s="176">
        <f>_xll.qlInterestRateIndexValueDate(Index1M,$H889)</f>
        <v>45609</v>
      </c>
      <c r="J889" s="181">
        <f>IFERROR(_xll.qlIndexFixing(Index1M,$H889,TRUE,_xll.ohTrigger(RecalcTrigger,Trigger1M)),NA())</f>
        <v>2.2031027180455798E-2</v>
      </c>
      <c r="K889" s="44">
        <f>IFERROR(_xll.qlIndexFixing(Index3M,H889,TRUE,_xll.ohTrigger(RecalcTrigger,Trigger3M)),NA())</f>
        <v>2.2683132786108999E-2</v>
      </c>
      <c r="L889" s="44">
        <f>IFERROR(_xll.qlIndexFixing(Index6M,$H889,TRUE,_xll.ohTrigger(RecalcTrigger,Trigger6M)),NA())</f>
        <v>2.398031957988692E-2</v>
      </c>
      <c r="M889" s="182">
        <f>IFERROR(_xll.qlIndexFixing(Index1Y,$H889,TRUE,_xll.ohTrigger(RecalcTrigger,Trigger1Y)),NA())</f>
        <v>2.4900114520304939E-2</v>
      </c>
      <c r="N889" s="181">
        <f>IFERROR(_xll.qlIndexFixing(ONIndex1M,I889,TRUE,_xll.ohTrigger(RecalcTrigger,Trigger1M)),NA())</f>
        <v>2.2001174478868402E-2</v>
      </c>
      <c r="O889" s="44">
        <f>IFERROR(_xll.qlIndexFixing(ONIndex3M,I889,TRUE,_xll.ohTrigger(RecalcTrigger,Trigger3M)),NA())</f>
        <v>2.2557405922202234E-2</v>
      </c>
      <c r="P889" s="44">
        <f>IFERROR(_xll.qlIndexFixing(ONIndex6M,I889,TRUE,_xll.ohTrigger(RecalcTrigger,Trigger6M)),NA())</f>
        <v>2.3774298238499192E-2</v>
      </c>
      <c r="Q889" s="182">
        <f>IFERROR(_xll.qlIndexFixing(ONIndex1Y,I889,TRUE,_xll.ohTrigger(RecalcTrigger,Trigger1Y)),NA())</f>
        <v>2.4456005354570598E-2</v>
      </c>
    </row>
    <row r="890" spans="2:17" x14ac:dyDescent="0.2">
      <c r="B890" s="39" t="s">
        <v>42</v>
      </c>
      <c r="D890" s="42">
        <f>_xll.qlCalendarAdvance(Calendar,$D889,B890,"f",FALSE)</f>
        <v>45616</v>
      </c>
      <c r="E890" s="176">
        <f>_xll.qlInterestRateIndexValueDate(IndexON,D890)</f>
        <v>45616</v>
      </c>
      <c r="F890" s="192">
        <f>IFERROR(_xll.qlIndexFixing(IndexON,D890,TRUE,_xll.ohTrigger(RecalcTrigger,TriggerON)),NA())</f>
        <v>2.0771694514986061E-2</v>
      </c>
      <c r="H890" s="42">
        <f>_xll.qlCalendarAdvance(Calendar,$H889,B890,"f",FALSE)</f>
        <v>45616</v>
      </c>
      <c r="I890" s="176">
        <f>_xll.qlInterestRateIndexValueDate(Index1M,$H890)</f>
        <v>45616</v>
      </c>
      <c r="J890" s="181">
        <f>IFERROR(_xll.qlIndexFixing(Index1M,$H890,TRUE,_xll.ohTrigger(RecalcTrigger,Trigger1M)),NA())</f>
        <v>2.203632652170499E-2</v>
      </c>
      <c r="K890" s="44">
        <f>IFERROR(_xll.qlIndexFixing(Index3M,H890,TRUE,_xll.ohTrigger(RecalcTrigger,Trigger3M)),NA())</f>
        <v>2.2692925210372156E-2</v>
      </c>
      <c r="L890" s="44">
        <f>IFERROR(_xll.qlIndexFixing(Index6M,$H890,TRUE,_xll.ohTrigger(RecalcTrigger,Trigger6M)),NA())</f>
        <v>2.3985194184840346E-2</v>
      </c>
      <c r="M890" s="182">
        <f>IFERROR(_xll.qlIndexFixing(Index1Y,$H890,TRUE,_xll.ohTrigger(RecalcTrigger,Trigger1Y)),NA())</f>
        <v>2.4905431707339387E-2</v>
      </c>
      <c r="N890" s="181">
        <f>IFERROR(_xll.qlIndexFixing(ONIndex1M,I890,TRUE,_xll.ohTrigger(RecalcTrigger,Trigger1M)),NA())</f>
        <v>2.2006152444606908E-2</v>
      </c>
      <c r="O890" s="44">
        <f>IFERROR(_xll.qlIndexFixing(ONIndex3M,I890,TRUE,_xll.ohTrigger(RecalcTrigger,Trigger3M)),NA())</f>
        <v>2.2566589650064861E-2</v>
      </c>
      <c r="P890" s="44">
        <f>IFERROR(_xll.qlIndexFixing(ONIndex6M,I890,TRUE,_xll.ohTrigger(RecalcTrigger,Trigger6M)),NA())</f>
        <v>2.3779829229613192E-2</v>
      </c>
      <c r="Q890" s="182">
        <f>IFERROR(_xll.qlIndexFixing(ONIndex1Y,I890,TRUE,_xll.ohTrigger(RecalcTrigger,Trigger1Y)),NA())</f>
        <v>2.4461717517513248E-2</v>
      </c>
    </row>
    <row r="891" spans="2:17" x14ac:dyDescent="0.2">
      <c r="B891" s="39" t="s">
        <v>42</v>
      </c>
      <c r="D891" s="42">
        <f>_xll.qlCalendarAdvance(Calendar,$D890,B891,"f",FALSE)</f>
        <v>45623</v>
      </c>
      <c r="E891" s="176">
        <f>_xll.qlInterestRateIndexValueDate(IndexON,D891)</f>
        <v>45623</v>
      </c>
      <c r="F891" s="192">
        <f>IFERROR(_xll.qlIndexFixing(IndexON,D891,TRUE,_xll.ohTrigger(RecalcTrigger,TriggerON)),NA())</f>
        <v>2.0778298494507075E-2</v>
      </c>
      <c r="H891" s="42">
        <f>_xll.qlCalendarAdvance(Calendar,$H890,B891,"f",FALSE)</f>
        <v>45623</v>
      </c>
      <c r="I891" s="176">
        <f>_xll.qlInterestRateIndexValueDate(Index1M,$H891)</f>
        <v>45623</v>
      </c>
      <c r="J891" s="181">
        <f>IFERROR(_xll.qlIndexFixing(Index1M,$H891,TRUE,_xll.ohTrigger(RecalcTrigger,Trigger1M)),NA())</f>
        <v>2.2041776805168466E-2</v>
      </c>
      <c r="K891" s="44">
        <f>IFERROR(_xll.qlIndexFixing(Index3M,H891,TRUE,_xll.ohTrigger(RecalcTrigger,Trigger3M)),NA())</f>
        <v>2.2702803312668773E-2</v>
      </c>
      <c r="L891" s="44">
        <f>IFERROR(_xll.qlIndexFixing(Index6M,$H891,TRUE,_xll.ohTrigger(RecalcTrigger,Trigger6M)),NA())</f>
        <v>2.3990012661192897E-2</v>
      </c>
      <c r="M891" s="182">
        <f>IFERROR(_xll.qlIndexFixing(Index1Y,$H891,TRUE,_xll.ohTrigger(RecalcTrigger,Trigger1Y)),NA())</f>
        <v>2.4910722812987007E-2</v>
      </c>
      <c r="N891" s="181">
        <f>IFERROR(_xll.qlIndexFixing(ONIndex1M,I891,TRUE,_xll.ohTrigger(RecalcTrigger,Trigger1M)),NA())</f>
        <v>2.2011281086484757E-2</v>
      </c>
      <c r="O891" s="44">
        <f>IFERROR(_xll.qlIndexFixing(ONIndex3M,I891,TRUE,_xll.ohTrigger(RecalcTrigger,Trigger3M)),NA())</f>
        <v>2.2575858550112349E-2</v>
      </c>
      <c r="P891" s="44">
        <f>IFERROR(_xll.qlIndexFixing(ONIndex6M,I891,TRUE,_xll.ohTrigger(RecalcTrigger,Trigger6M)),NA())</f>
        <v>2.3785304736767543E-2</v>
      </c>
      <c r="Q891" s="182">
        <f>IFERROR(_xll.qlIndexFixing(ONIndex1Y,I891,TRUE,_xll.ohTrigger(RecalcTrigger,Trigger1Y)),NA())</f>
        <v>2.446741029118682E-2</v>
      </c>
    </row>
    <row r="892" spans="2:17" x14ac:dyDescent="0.2">
      <c r="B892" s="39" t="s">
        <v>42</v>
      </c>
      <c r="D892" s="42">
        <f>_xll.qlCalendarAdvance(Calendar,$D891,B892,"f",FALSE)</f>
        <v>45630</v>
      </c>
      <c r="E892" s="176">
        <f>_xll.qlInterestRateIndexValueDate(IndexON,D892)</f>
        <v>45630</v>
      </c>
      <c r="F892" s="192">
        <f>IFERROR(_xll.qlIndexFixing(IndexON,D892,TRUE,_xll.ohTrigger(RecalcTrigger,TriggerON)),NA())</f>
        <v>2.0785220337136145E-2</v>
      </c>
      <c r="H892" s="42">
        <f>_xll.qlCalendarAdvance(Calendar,$H891,B892,"f",FALSE)</f>
        <v>45630</v>
      </c>
      <c r="I892" s="176">
        <f>_xll.qlInterestRateIndexValueDate(Index1M,$H892)</f>
        <v>45630</v>
      </c>
      <c r="J892" s="181">
        <f>IFERROR(_xll.qlIndexFixing(Index1M,$H892,TRUE,_xll.ohTrigger(RecalcTrigger,Trigger1M)),NA())</f>
        <v>2.2050618947437435E-2</v>
      </c>
      <c r="K892" s="44">
        <f>IFERROR(_xll.qlIndexFixing(Index3M,H892,TRUE,_xll.ohTrigger(RecalcTrigger,Trigger3M)),NA())</f>
        <v>2.2709901525114394E-2</v>
      </c>
      <c r="L892" s="44">
        <f>IFERROR(_xll.qlIndexFixing(Index6M,$H892,TRUE,_xll.ohTrigger(RecalcTrigger,Trigger6M)),NA())</f>
        <v>2.3995881325325093E-2</v>
      </c>
      <c r="M892" s="182">
        <f>IFERROR(_xll.qlIndexFixing(Index1Y,$H892,TRUE,_xll.ohTrigger(RecalcTrigger,Trigger1Y)),NA())</f>
        <v>2.4915986997111617E-2</v>
      </c>
      <c r="N892" s="181">
        <f>IFERROR(_xll.qlIndexFixing(ONIndex1M,I892,TRUE,_xll.ohTrigger(RecalcTrigger,Trigger1M)),NA())</f>
        <v>2.2016560404582997E-2</v>
      </c>
      <c r="O892" s="44">
        <f>IFERROR(_xll.qlIndexFixing(ONIndex3M,I892,TRUE,_xll.ohTrigger(RecalcTrigger,Trigger3M)),NA())</f>
        <v>2.2585212622344697E-2</v>
      </c>
      <c r="P892" s="44">
        <f>IFERROR(_xll.qlIndexFixing(ONIndex6M,I892,TRUE,_xll.ohTrigger(RecalcTrigger,Trigger6M)),NA())</f>
        <v>2.379072476028643E-2</v>
      </c>
      <c r="Q892" s="182">
        <f>IFERROR(_xll.qlIndexFixing(ONIndex1Y,I892,TRUE,_xll.ohTrigger(RecalcTrigger,Trigger1Y)),NA())</f>
        <v>2.4473083675753404E-2</v>
      </c>
    </row>
    <row r="893" spans="2:17" x14ac:dyDescent="0.2">
      <c r="B893" s="39" t="s">
        <v>42</v>
      </c>
      <c r="D893" s="42">
        <f>_xll.qlCalendarAdvance(Calendar,$D892,B893,"f",FALSE)</f>
        <v>45637</v>
      </c>
      <c r="E893" s="176">
        <f>_xll.qlInterestRateIndexValueDate(IndexON,D893)</f>
        <v>45637</v>
      </c>
      <c r="F893" s="192">
        <f>IFERROR(_xll.qlIndexFixing(IndexON,D893,TRUE,_xll.ohTrigger(RecalcTrigger,TriggerON)),NA())</f>
        <v>2.0792460042873273E-2</v>
      </c>
      <c r="H893" s="42">
        <f>_xll.qlCalendarAdvance(Calendar,$H892,B893,"f",FALSE)</f>
        <v>45637</v>
      </c>
      <c r="I893" s="176">
        <f>_xll.qlInterestRateIndexValueDate(Index1M,$H893)</f>
        <v>45637</v>
      </c>
      <c r="J893" s="181">
        <f>IFERROR(_xll.qlIndexFixing(Index1M,$H893,TRUE,_xll.ohTrigger(RecalcTrigger,Trigger1M)),NA())</f>
        <v>2.2056404508397041E-2</v>
      </c>
      <c r="K893" s="44">
        <f>IFERROR(_xll.qlIndexFixing(Index3M,H893,TRUE,_xll.ohTrigger(RecalcTrigger,Trigger3M)),NA())</f>
        <v>2.2719937499660628E-2</v>
      </c>
      <c r="L893" s="44">
        <f>IFERROR(_xll.qlIndexFixing(Index6M,$H893,TRUE,_xll.ohTrigger(RecalcTrigger,Trigger6M)),NA())</f>
        <v>2.4000583841330778E-2</v>
      </c>
      <c r="M893" s="182">
        <f>IFERROR(_xll.qlIndexFixing(Index1Y,$H893,TRUE,_xll.ohTrigger(RecalcTrigger,Trigger1Y)),NA())</f>
        <v>2.4921223419562155E-2</v>
      </c>
      <c r="N893" s="181">
        <f>IFERROR(_xll.qlIndexFixing(ONIndex1M,I893,TRUE,_xll.ohTrigger(RecalcTrigger,Trigger1M)),NA())</f>
        <v>2.2021990398739533E-2</v>
      </c>
      <c r="O893" s="44">
        <f>IFERROR(_xll.qlIndexFixing(ONIndex3M,I893,TRUE,_xll.ohTrigger(RecalcTrigger,Trigger3M)),NA())</f>
        <v>2.2594651866680859E-2</v>
      </c>
      <c r="P893" s="44">
        <f>IFERROR(_xll.qlIndexFixing(ONIndex6M,I893,TRUE,_xll.ohTrigger(RecalcTrigger,Trigger6M)),NA())</f>
        <v>2.3796089300007761E-2</v>
      </c>
      <c r="Q893" s="182">
        <f>IFERROR(_xll.qlIndexFixing(ONIndex1Y,I893,TRUE,_xll.ohTrigger(RecalcTrigger,Trigger1Y)),NA())</f>
        <v>2.4478737670888817E-2</v>
      </c>
    </row>
    <row r="894" spans="2:17" x14ac:dyDescent="0.2">
      <c r="B894" s="39" t="s">
        <v>42</v>
      </c>
      <c r="D894" s="42">
        <f>_xll.qlCalendarAdvance(Calendar,$D893,B894,"f",FALSE)</f>
        <v>45644</v>
      </c>
      <c r="E894" s="176">
        <f>_xll.qlInterestRateIndexValueDate(IndexON,D894)</f>
        <v>45644</v>
      </c>
      <c r="F894" s="192">
        <f>IFERROR(_xll.qlIndexFixing(IndexON,D894,TRUE,_xll.ohTrigger(RecalcTrigger,TriggerON)),NA())</f>
        <v>2.080001761188055E-2</v>
      </c>
      <c r="H894" s="42">
        <f>_xll.qlCalendarAdvance(Calendar,$H893,B894,"f",FALSE)</f>
        <v>45644</v>
      </c>
      <c r="I894" s="176">
        <f>_xll.qlInterestRateIndexValueDate(Index1M,$H894)</f>
        <v>45644</v>
      </c>
      <c r="J894" s="181">
        <f>IFERROR(_xll.qlIndexFixing(Index1M,$H894,TRUE,_xll.ohTrigger(RecalcTrigger,Trigger1M)),NA())</f>
        <v>2.2062341039863452E-2</v>
      </c>
      <c r="K894" s="44">
        <f>IFERROR(_xll.qlIndexFixing(Index3M,H894,TRUE,_xll.ohTrigger(RecalcTrigger,Trigger3M)),NA())</f>
        <v>2.2730059142882141E-2</v>
      </c>
      <c r="L894" s="44">
        <f>IFERROR(_xll.qlIndexFixing(Index6M,$H894,TRUE,_xll.ohTrigger(RecalcTrigger,Trigger6M)),NA())</f>
        <v>2.4005230223919569E-2</v>
      </c>
      <c r="M894" s="182">
        <f>IFERROR(_xll.qlIndexFixing(Index1Y,$H894,TRUE,_xll.ohTrigger(RecalcTrigger,Trigger1Y)),NA())</f>
        <v>2.4926431240172686E-2</v>
      </c>
      <c r="N894" s="181">
        <f>IFERROR(_xll.qlIndexFixing(ONIndex1M,I894,TRUE,_xll.ohTrigger(RecalcTrigger,Trigger1M)),NA())</f>
        <v>2.2027571068954366E-2</v>
      </c>
      <c r="O894" s="44">
        <f>IFERROR(_xll.qlIndexFixing(ONIndex3M,I894,TRUE,_xll.ohTrigger(RecalcTrigger,Trigger3M)),NA())</f>
        <v>2.2604176283201882E-2</v>
      </c>
      <c r="P894" s="44">
        <f>IFERROR(_xll.qlIndexFixing(ONIndex6M,I894,TRUE,_xll.ohTrigger(RecalcTrigger,Trigger6M)),NA())</f>
        <v>2.3801398356012582E-2</v>
      </c>
      <c r="Q894" s="182">
        <f>IFERROR(_xll.qlIndexFixing(ONIndex1Y,I894,TRUE,_xll.ohTrigger(RecalcTrigger,Trigger1Y)),NA())</f>
        <v>2.448437227699829E-2</v>
      </c>
    </row>
    <row r="895" spans="2:17" x14ac:dyDescent="0.2">
      <c r="B895" s="39" t="s">
        <v>42</v>
      </c>
      <c r="D895" s="42">
        <f>_xll.qlCalendarAdvance(Calendar,$D894,B895,"f",FALSE)</f>
        <v>45653</v>
      </c>
      <c r="E895" s="176">
        <f>_xll.qlInterestRateIndexValueDate(IndexON,D895)</f>
        <v>45653</v>
      </c>
      <c r="F895" s="192">
        <f>IFERROR(_xll.qlIndexFixing(IndexON,D895,TRUE,_xll.ohTrigger(RecalcTrigger,TriggerON)),NA())</f>
        <v>2.0812554330172189E-2</v>
      </c>
      <c r="H895" s="42">
        <f>_xll.qlCalendarAdvance(Calendar,$H894,B895,"f",FALSE)</f>
        <v>45653</v>
      </c>
      <c r="I895" s="176">
        <f>_xll.qlInterestRateIndexValueDate(Index1M,$H895)</f>
        <v>45653</v>
      </c>
      <c r="J895" s="181">
        <f>IFERROR(_xll.qlIndexFixing(Index1M,$H895,TRUE,_xll.ohTrigger(RecalcTrigger,Trigger1M)),NA())</f>
        <v>2.2067960624086214E-2</v>
      </c>
      <c r="K895" s="44">
        <f>IFERROR(_xll.qlIndexFixing(Index3M,H895,TRUE,_xll.ohTrigger(RecalcTrigger,Trigger3M)),NA())</f>
        <v>2.2743198565696929E-2</v>
      </c>
      <c r="L895" s="44">
        <f>IFERROR(_xll.qlIndexFixing(Index6M,$H895,TRUE,_xll.ohTrigger(RecalcTrigger,Trigger6M)),NA())</f>
        <v>2.4011121662016417E-2</v>
      </c>
      <c r="M895" s="182">
        <f>IFERROR(_xll.qlIndexFixing(Index1Y,$H895,TRUE,_xll.ohTrigger(RecalcTrigger,Trigger1Y)),NA())</f>
        <v>2.4935475978764561E-2</v>
      </c>
      <c r="N895" s="181">
        <f>IFERROR(_xll.qlIndexFixing(ONIndex1M,I895,TRUE,_xll.ohTrigger(RecalcTrigger,Trigger1M)),NA())</f>
        <v>2.2037136231060815E-2</v>
      </c>
      <c r="O895" s="44">
        <f>IFERROR(_xll.qlIndexFixing(ONIndex3M,I895,TRUE,_xll.ohTrigger(RecalcTrigger,Trigger3M)),NA())</f>
        <v>2.2619332512329175E-2</v>
      </c>
      <c r="P895" s="44">
        <f>IFERROR(_xll.qlIndexFixing(ONIndex6M,I895,TRUE,_xll.ohTrigger(RecalcTrigger,Trigger6M)),NA())</f>
        <v>2.3810439180074198E-2</v>
      </c>
      <c r="Q895" s="182">
        <f>IFERROR(_xll.qlIndexFixing(ONIndex1Y,I895,TRUE,_xll.ohTrigger(RecalcTrigger,Trigger1Y)),NA())</f>
        <v>2.4494031483398942E-2</v>
      </c>
    </row>
    <row r="896" spans="2:17" x14ac:dyDescent="0.2">
      <c r="B896" s="39" t="s">
        <v>42</v>
      </c>
      <c r="D896" s="42">
        <f>_xll.qlCalendarAdvance(Calendar,$D895,B896,"f",FALSE)</f>
        <v>45660</v>
      </c>
      <c r="E896" s="176">
        <f>_xll.qlInterestRateIndexValueDate(IndexON,D896)</f>
        <v>45660</v>
      </c>
      <c r="F896" s="192">
        <f>IFERROR(_xll.qlIndexFixing(IndexON,D896,TRUE,_xll.ohTrigger(RecalcTrigger,TriggerON)),NA())</f>
        <v>2.0820884802655502E-2</v>
      </c>
      <c r="H896" s="42">
        <f>_xll.qlCalendarAdvance(Calendar,$H895,B896,"f",FALSE)</f>
        <v>45660</v>
      </c>
      <c r="I896" s="176">
        <f>_xll.qlInterestRateIndexValueDate(Index1M,$H896)</f>
        <v>45660</v>
      </c>
      <c r="J896" s="181">
        <f>IFERROR(_xll.qlIndexFixing(Index1M,$H896,TRUE,_xll.ohTrigger(RecalcTrigger,Trigger1M)),NA())</f>
        <v>2.2074219908279534E-2</v>
      </c>
      <c r="K896" s="44">
        <f>IFERROR(_xll.qlIndexFixing(Index3M,H896,TRUE,_xll.ohTrigger(RecalcTrigger,Trigger3M)),NA())</f>
        <v>2.2753516025438122E-2</v>
      </c>
      <c r="L896" s="44">
        <f>IFERROR(_xll.qlIndexFixing(Index6M,$H896,TRUE,_xll.ohTrigger(RecalcTrigger,Trigger6M)),NA())</f>
        <v>2.4014549312589801E-2</v>
      </c>
      <c r="M896" s="182">
        <f>IFERROR(_xll.qlIndexFixing(Index1Y,$H896,TRUE,_xll.ohTrigger(RecalcTrigger,Trigger1Y)),NA())</f>
        <v>2.4940610338824547E-2</v>
      </c>
      <c r="N896" s="181">
        <f>IFERROR(_xll.qlIndexFixing(ONIndex1M,I896,TRUE,_xll.ohTrigger(RecalcTrigger,Trigger1M)),NA())</f>
        <v>2.2043083547247749E-2</v>
      </c>
      <c r="O896" s="44">
        <f>IFERROR(_xll.qlIndexFixing(ONIndex3M,I896,TRUE,_xll.ohTrigger(RecalcTrigger,Trigger3M)),NA())</f>
        <v>2.2629064981893137E-2</v>
      </c>
      <c r="P896" s="44">
        <f>IFERROR(_xll.qlIndexFixing(ONIndex6M,I896,TRUE,_xll.ohTrigger(RecalcTrigger,Trigger6M)),NA())</f>
        <v>2.3815614164890791E-2</v>
      </c>
      <c r="Q896" s="182">
        <f>IFERROR(_xll.qlIndexFixing(ONIndex1Y,I896,TRUE,_xll.ohTrigger(RecalcTrigger,Trigger1Y)),NA())</f>
        <v>2.4499619751243339E-2</v>
      </c>
    </row>
    <row r="897" spans="2:17" x14ac:dyDescent="0.2">
      <c r="B897" s="39" t="s">
        <v>42</v>
      </c>
      <c r="D897" s="42">
        <f>_xll.qlCalendarAdvance(Calendar,$D896,B897,"f",FALSE)</f>
        <v>45667</v>
      </c>
      <c r="E897" s="176">
        <f>_xll.qlInterestRateIndexValueDate(IndexON,D897)</f>
        <v>45667</v>
      </c>
      <c r="F897" s="192">
        <f>IFERROR(_xll.qlIndexFixing(IndexON,D897,TRUE,_xll.ohTrigger(RecalcTrigger,TriggerON)),NA())</f>
        <v>2.0829533175014868E-2</v>
      </c>
      <c r="H897" s="42">
        <f>_xll.qlCalendarAdvance(Calendar,$H896,B897,"f",FALSE)</f>
        <v>45667</v>
      </c>
      <c r="I897" s="176">
        <f>_xll.qlInterestRateIndexValueDate(Index1M,$H897)</f>
        <v>45667</v>
      </c>
      <c r="J897" s="181">
        <f>IFERROR(_xll.qlIndexFixing(Index1M,$H897,TRUE,_xll.ohTrigger(RecalcTrigger,Trigger1M)),NA())</f>
        <v>2.2080630145304203E-2</v>
      </c>
      <c r="K897" s="44">
        <f>IFERROR(_xll.qlIndexFixing(Index3M,H897,TRUE,_xll.ohTrigger(RecalcTrigger,Trigger3M)),NA())</f>
        <v>2.2763919155968995E-2</v>
      </c>
      <c r="L897" s="44">
        <f>IFERROR(_xll.qlIndexFixing(Index6M,$H897,TRUE,_xll.ohTrigger(RecalcTrigger,Trigger6M)),NA())</f>
        <v>2.4019014971678933E-2</v>
      </c>
      <c r="M897" s="182">
        <f>IFERROR(_xll.qlIndexFixing(Index1Y,$H897,TRUE,_xll.ohTrigger(RecalcTrigger,Trigger1Y)),NA())</f>
        <v>2.4945713156340293E-2</v>
      </c>
      <c r="N897" s="181">
        <f>IFERROR(_xll.qlIndexFixing(ONIndex1M,I897,TRUE,_xll.ohTrigger(RecalcTrigger,Trigger1M)),NA())</f>
        <v>2.2049181557971535E-2</v>
      </c>
      <c r="O897" s="44">
        <f>IFERROR(_xll.qlIndexFixing(ONIndex3M,I897,TRUE,_xll.ohTrigger(RecalcTrigger,Trigger3M)),NA())</f>
        <v>2.2638882634745304E-2</v>
      </c>
      <c r="P897" s="44">
        <f>IFERROR(_xll.qlIndexFixing(ONIndex6M,I897,TRUE,_xll.ohTrigger(RecalcTrigger,Trigger6M)),NA())</f>
        <v>2.3820733658804775E-2</v>
      </c>
      <c r="Q897" s="182">
        <f>IFERROR(_xll.qlIndexFixing(ONIndex1Y,I897,TRUE,_xll.ohTrigger(RecalcTrigger,Trigger1Y)),NA())</f>
        <v>2.4505188627387268E-2</v>
      </c>
    </row>
    <row r="898" spans="2:17" x14ac:dyDescent="0.2">
      <c r="B898" s="39" t="s">
        <v>42</v>
      </c>
      <c r="D898" s="42">
        <f>_xll.qlCalendarAdvance(Calendar,$D897,B898,"f",FALSE)</f>
        <v>45674</v>
      </c>
      <c r="E898" s="176">
        <f>_xll.qlInterestRateIndexValueDate(IndexON,D898)</f>
        <v>45674</v>
      </c>
      <c r="F898" s="192">
        <f>IFERROR(_xll.qlIndexFixing(IndexON,D898,TRUE,_xll.ohTrigger(RecalcTrigger,TriggerON)),NA())</f>
        <v>2.0838499447358348E-2</v>
      </c>
      <c r="H898" s="42">
        <f>_xll.qlCalendarAdvance(Calendar,$H897,B898,"f",FALSE)</f>
        <v>45674</v>
      </c>
      <c r="I898" s="176">
        <f>_xll.qlInterestRateIndexValueDate(Index1M,$H898)</f>
        <v>45674</v>
      </c>
      <c r="J898" s="181">
        <f>IFERROR(_xll.qlIndexFixing(Index1M,$H898,TRUE,_xll.ohTrigger(RecalcTrigger,Trigger1M)),NA())</f>
        <v>2.2087191335403353E-2</v>
      </c>
      <c r="K898" s="44">
        <f>IFERROR(_xll.qlIndexFixing(Index3M,H898,TRUE,_xll.ohTrigger(RecalcTrigger,Trigger3M)),NA())</f>
        <v>2.277440795794693E-2</v>
      </c>
      <c r="L898" s="44">
        <f>IFERROR(_xll.qlIndexFixing(Index6M,$H898,TRUE,_xll.ohTrigger(RecalcTrigger,Trigger6M)),NA())</f>
        <v>2.4023424499376694E-2</v>
      </c>
      <c r="M898" s="182">
        <f>IFERROR(_xll.qlIndexFixing(Index1Y,$H898,TRUE,_xll.ohTrigger(RecalcTrigger,Trigger1Y)),NA())</f>
        <v>2.4950783595542453E-2</v>
      </c>
      <c r="N898" s="181">
        <f>IFERROR(_xll.qlIndexFixing(ONIndex1M,I898,TRUE,_xll.ohTrigger(RecalcTrigger,Trigger1M)),NA())</f>
        <v>2.2055430263286196E-2</v>
      </c>
      <c r="O898" s="44">
        <f>IFERROR(_xll.qlIndexFixing(ONIndex3M,I898,TRUE,_xll.ohTrigger(RecalcTrigger,Trigger3M)),NA())</f>
        <v>2.2648785470885672E-2</v>
      </c>
      <c r="P898" s="44">
        <f>IFERROR(_xll.qlIndexFixing(ONIndex6M,I898,TRUE,_xll.ohTrigger(RecalcTrigger,Trigger6M)),NA())</f>
        <v>2.3825797661843156E-2</v>
      </c>
      <c r="Q898" s="182">
        <f>IFERROR(_xll.qlIndexFixing(ONIndex1Y,I898,TRUE,_xll.ohTrigger(RecalcTrigger,Trigger1Y)),NA())</f>
        <v>2.4510738111884759E-2</v>
      </c>
    </row>
    <row r="899" spans="2:17" x14ac:dyDescent="0.2">
      <c r="B899" s="39" t="s">
        <v>42</v>
      </c>
      <c r="D899" s="42">
        <f>_xll.qlCalendarAdvance(Calendar,$D898,B899,"f",FALSE)</f>
        <v>45681</v>
      </c>
      <c r="E899" s="176">
        <f>_xll.qlInterestRateIndexValueDate(IndexON,D899)</f>
        <v>45681</v>
      </c>
      <c r="F899" s="192">
        <f>IFERROR(_xll.qlIndexFixing(IndexON,D899,TRUE,_xll.ohTrigger(RecalcTrigger,TriggerON)),NA())</f>
        <v>2.0847783619739973E-2</v>
      </c>
      <c r="H899" s="42">
        <f>_xll.qlCalendarAdvance(Calendar,$H898,B899,"f",FALSE)</f>
        <v>45681</v>
      </c>
      <c r="I899" s="176">
        <f>_xll.qlInterestRateIndexValueDate(Index1M,$H899)</f>
        <v>45681</v>
      </c>
      <c r="J899" s="181">
        <f>IFERROR(_xll.qlIndexFixing(Index1M,$H899,TRUE,_xll.ohTrigger(RecalcTrigger,Trigger1M)),NA())</f>
        <v>2.2093903478830584E-2</v>
      </c>
      <c r="K899" s="44">
        <f>IFERROR(_xll.qlIndexFixing(Index3M,H899,TRUE,_xll.ohTrigger(RecalcTrigger,Trigger3M)),NA())</f>
        <v>2.2784982432031999E-2</v>
      </c>
      <c r="L899" s="44">
        <f>IFERROR(_xll.qlIndexFixing(Index6M,$H899,TRUE,_xll.ohTrigger(RecalcTrigger,Trigger6M)),NA())</f>
        <v>2.4027777895319048E-2</v>
      </c>
      <c r="M899" s="182">
        <f>IFERROR(_xll.qlIndexFixing(Index1Y,$H899,TRUE,_xll.ohTrigger(RecalcTrigger,Trigger1Y)),NA())</f>
        <v>2.4955820820648438E-2</v>
      </c>
      <c r="N899" s="181">
        <f>IFERROR(_xll.qlIndexFixing(ONIndex1M,I899,TRUE,_xll.ohTrigger(RecalcTrigger,Trigger1M)),NA())</f>
        <v>2.2061829663218756E-2</v>
      </c>
      <c r="O899" s="44">
        <f>IFERROR(_xll.qlIndexFixing(ONIndex3M,I899,TRUE,_xll.ohTrigger(RecalcTrigger,Trigger3M)),NA())</f>
        <v>2.2658773490341254E-2</v>
      </c>
      <c r="P899" s="44">
        <f>IFERROR(_xll.qlIndexFixing(ONIndex6M,I899,TRUE,_xll.ohTrigger(RecalcTrigger,Trigger6M)),NA())</f>
        <v>2.3830806174005941E-2</v>
      </c>
      <c r="Q899" s="182">
        <f>IFERROR(_xll.qlIndexFixing(ONIndex1Y,I899,TRUE,_xll.ohTrigger(RecalcTrigger,Trigger1Y)),NA())</f>
        <v>2.4516268204681783E-2</v>
      </c>
    </row>
    <row r="900" spans="2:17" x14ac:dyDescent="0.2">
      <c r="B900" s="39" t="s">
        <v>42</v>
      </c>
      <c r="D900" s="42">
        <f>_xll.qlCalendarAdvance(Calendar,$D899,B900,"f",FALSE)</f>
        <v>45688</v>
      </c>
      <c r="E900" s="176">
        <f>_xll.qlInterestRateIndexValueDate(IndexON,D900)</f>
        <v>45688</v>
      </c>
      <c r="F900" s="192">
        <f>IFERROR(_xll.qlIndexFixing(IndexON,D900,TRUE,_xll.ohTrigger(RecalcTrigger,TriggerON)),NA())</f>
        <v>2.0857385692213775E-2</v>
      </c>
      <c r="H900" s="42">
        <f>_xll.qlCalendarAdvance(Calendar,$H899,B900,"f",FALSE)</f>
        <v>45688</v>
      </c>
      <c r="I900" s="176">
        <f>_xll.qlInterestRateIndexValueDate(Index1M,$H900)</f>
        <v>45688</v>
      </c>
      <c r="J900" s="181">
        <f>IFERROR(_xll.qlIndexFixing(Index1M,$H900,TRUE,_xll.ohTrigger(RecalcTrigger,Trigger1M)),NA())</f>
        <v>2.2097254830666418E-2</v>
      </c>
      <c r="K900" s="44">
        <f>IFERROR(_xll.qlIndexFixing(Index3M,H900,TRUE,_xll.ohTrigger(RecalcTrigger,Trigger3M)),NA())</f>
        <v>2.2794154818185502E-2</v>
      </c>
      <c r="L900" s="44">
        <f>IFERROR(_xll.qlIndexFixing(Index6M,$H900,TRUE,_xll.ohTrigger(RecalcTrigger,Trigger6M)),NA())</f>
        <v>2.4032075159146887E-2</v>
      </c>
      <c r="M900" s="182">
        <f>IFERROR(_xll.qlIndexFixing(Index1Y,$H900,TRUE,_xll.ohTrigger(RecalcTrigger,Trigger1Y)),NA())</f>
        <v>2.4957274685810757E-2</v>
      </c>
      <c r="N900" s="181">
        <f>IFERROR(_xll.qlIndexFixing(ONIndex1M,I900,TRUE,_xll.ohTrigger(RecalcTrigger,Trigger1M)),NA())</f>
        <v>2.2068379757742194E-2</v>
      </c>
      <c r="O900" s="44">
        <f>IFERROR(_xll.qlIndexFixing(ONIndex3M,I900,TRUE,_xll.ohTrigger(RecalcTrigger,Trigger3M)),NA())</f>
        <v>2.266884669313907E-2</v>
      </c>
      <c r="P900" s="44">
        <f>IFERROR(_xll.qlIndexFixing(ONIndex6M,I900,TRUE,_xll.ohTrigger(RecalcTrigger,Trigger6M)),NA())</f>
        <v>2.3835759195266114E-2</v>
      </c>
      <c r="Q900" s="182">
        <f>IFERROR(_xll.qlIndexFixing(ONIndex1Y,I900,TRUE,_xll.ohTrigger(RecalcTrigger,Trigger1Y)),NA())</f>
        <v>2.4521778905805352E-2</v>
      </c>
    </row>
    <row r="901" spans="2:17" x14ac:dyDescent="0.2">
      <c r="B901" s="39" t="s">
        <v>42</v>
      </c>
      <c r="D901" s="42">
        <f>_xll.qlCalendarAdvance(Calendar,$D900,B901,"f",FALSE)</f>
        <v>45695</v>
      </c>
      <c r="E901" s="176">
        <f>_xll.qlInterestRateIndexValueDate(IndexON,D901)</f>
        <v>45695</v>
      </c>
      <c r="F901" s="192">
        <f>IFERROR(_xll.qlIndexFixing(IndexON,D901,TRUE,_xll.ohTrigger(RecalcTrigger,TriggerON)),NA())</f>
        <v>2.0867305664860801E-2</v>
      </c>
      <c r="H901" s="42">
        <f>_xll.qlCalendarAdvance(Calendar,$H900,B901,"f",FALSE)</f>
        <v>45695</v>
      </c>
      <c r="I901" s="176">
        <f>_xll.qlInterestRateIndexValueDate(Index1M,$H901)</f>
        <v>45695</v>
      </c>
      <c r="J901" s="181">
        <f>IFERROR(_xll.qlIndexFixing(Index1M,$H901,TRUE,_xll.ohTrigger(RecalcTrigger,Trigger1M)),NA())</f>
        <v>2.2104235267200654E-2</v>
      </c>
      <c r="K901" s="44">
        <f>IFERROR(_xll.qlIndexFixing(Index3M,H901,TRUE,_xll.ohTrigger(RecalcTrigger,Trigger3M)),NA())</f>
        <v>2.2804893849929318E-2</v>
      </c>
      <c r="L901" s="44">
        <f>IFERROR(_xll.qlIndexFixing(Index6M,$H901,TRUE,_xll.ohTrigger(RecalcTrigger,Trigger6M)),NA())</f>
        <v>2.4036316290504674E-2</v>
      </c>
      <c r="M901" s="182">
        <f>IFERROR(_xll.qlIndexFixing(Index1Y,$H901,TRUE,_xll.ohTrigger(RecalcTrigger,Trigger1Y)),NA())</f>
        <v>2.4965792285374138E-2</v>
      </c>
      <c r="N901" s="181">
        <f>IFERROR(_xll.qlIndexFixing(ONIndex1M,I901,TRUE,_xll.ohTrigger(RecalcTrigger,Trigger1M)),NA())</f>
        <v>2.2075080546910545E-2</v>
      </c>
      <c r="O901" s="44">
        <f>IFERROR(_xll.qlIndexFixing(ONIndex3M,I901,TRUE,_xll.ohTrigger(RecalcTrigger,Trigger3M)),NA())</f>
        <v>2.267900507930613E-2</v>
      </c>
      <c r="P901" s="44">
        <f>IFERROR(_xll.qlIndexFixing(ONIndex6M,I901,TRUE,_xll.ohTrigger(RecalcTrigger,Trigger6M)),NA())</f>
        <v>2.3840656725650687E-2</v>
      </c>
      <c r="Q901" s="182">
        <f>IFERROR(_xll.qlIndexFixing(ONIndex1Y,I901,TRUE,_xll.ohTrigger(RecalcTrigger,Trigger1Y)),NA())</f>
        <v>2.4527270215228457E-2</v>
      </c>
    </row>
    <row r="902" spans="2:17" x14ac:dyDescent="0.2">
      <c r="B902" s="39" t="s">
        <v>42</v>
      </c>
      <c r="D902" s="42">
        <f>_xll.qlCalendarAdvance(Calendar,$D901,B902,"f",FALSE)</f>
        <v>45702</v>
      </c>
      <c r="E902" s="176">
        <f>_xll.qlInterestRateIndexValueDate(IndexON,D902)</f>
        <v>45702</v>
      </c>
      <c r="F902" s="192">
        <f>IFERROR(_xll.qlIndexFixing(IndexON,D902,TRUE,_xll.ohTrigger(RecalcTrigger,TriggerON)),NA())</f>
        <v>2.0877543537735081E-2</v>
      </c>
      <c r="H902" s="42">
        <f>_xll.qlCalendarAdvance(Calendar,$H901,B902,"f",FALSE)</f>
        <v>45702</v>
      </c>
      <c r="I902" s="176">
        <f>_xll.qlInterestRateIndexValueDate(Index1M,$H902)</f>
        <v>45702</v>
      </c>
      <c r="J902" s="181">
        <f>IFERROR(_xll.qlIndexFixing(Index1M,$H902,TRUE,_xll.ohTrigger(RecalcTrigger,Trigger1M)),NA())</f>
        <v>2.2111366629983056E-2</v>
      </c>
      <c r="K902" s="44">
        <f>IFERROR(_xll.qlIndexFixing(Index3M,H902,TRUE,_xll.ohTrigger(RecalcTrigger,Trigger3M)),NA())</f>
        <v>2.2815718550093445E-2</v>
      </c>
      <c r="L902" s="44">
        <f>IFERROR(_xll.qlIndexFixing(Index6M,$H902,TRUE,_xll.ohTrigger(RecalcTrigger,Trigger6M)),NA())</f>
        <v>2.4040501289043156E-2</v>
      </c>
      <c r="M902" s="182">
        <f>IFERROR(_xll.qlIndexFixing(Index1Y,$H902,TRUE,_xll.ohTrigger(RecalcTrigger,Trigger1Y)),NA())</f>
        <v>2.4970724853362863E-2</v>
      </c>
      <c r="N902" s="181">
        <f>IFERROR(_xll.qlIndexFixing(ONIndex1M,I902,TRUE,_xll.ohTrigger(RecalcTrigger,Trigger1M)),NA())</f>
        <v>2.2081932030750821E-2</v>
      </c>
      <c r="O902" s="44">
        <f>IFERROR(_xll.qlIndexFixing(ONIndex3M,I902,TRUE,_xll.ohTrigger(RecalcTrigger,Trigger3M)),NA())</f>
        <v>2.2689248648815424E-2</v>
      </c>
      <c r="P902" s="44">
        <f>IFERROR(_xll.qlIndexFixing(ONIndex6M,I902,TRUE,_xll.ohTrigger(RecalcTrigger,Trigger6M)),NA())</f>
        <v>2.3845498765105631E-2</v>
      </c>
      <c r="Q902" s="182">
        <f>IFERROR(_xll.qlIndexFixing(ONIndex1Y,I902,TRUE,_xll.ohTrigger(RecalcTrigger,Trigger1Y)),NA())</f>
        <v>2.4532742132978107E-2</v>
      </c>
    </row>
    <row r="903" spans="2:17" x14ac:dyDescent="0.2">
      <c r="B903" s="39" t="s">
        <v>42</v>
      </c>
      <c r="D903" s="42">
        <f>_xll.qlCalendarAdvance(Calendar,$D902,B903,"f",FALSE)</f>
        <v>45709</v>
      </c>
      <c r="E903" s="176">
        <f>_xll.qlInterestRateIndexValueDate(IndexON,D903)</f>
        <v>45709</v>
      </c>
      <c r="F903" s="192">
        <f>IFERROR(_xll.qlIndexFixing(IndexON,D903,TRUE,_xll.ohTrigger(RecalcTrigger,TriggerON)),NA())</f>
        <v>2.088809931097169E-2</v>
      </c>
      <c r="H903" s="42">
        <f>_xll.qlCalendarAdvance(Calendar,$H902,B903,"f",FALSE)</f>
        <v>45709</v>
      </c>
      <c r="I903" s="176">
        <f>_xll.qlInterestRateIndexValueDate(Index1M,$H903)</f>
        <v>45709</v>
      </c>
      <c r="J903" s="181">
        <f>IFERROR(_xll.qlIndexFixing(Index1M,$H903,TRUE,_xll.ohTrigger(RecalcTrigger,Trigger1M)),NA())</f>
        <v>2.2118648919268336E-2</v>
      </c>
      <c r="K903" s="44">
        <f>IFERROR(_xll.qlIndexFixing(Index3M,H903,TRUE,_xll.ohTrigger(RecalcTrigger,Trigger3M)),NA())</f>
        <v>2.2826628919349931E-2</v>
      </c>
      <c r="L903" s="44">
        <f>IFERROR(_xll.qlIndexFixing(Index6M,$H903,TRUE,_xll.ohTrigger(RecalcTrigger,Trigger6M)),NA())</f>
        <v>2.4044630154417101E-2</v>
      </c>
      <c r="M903" s="182">
        <f>IFERROR(_xll.qlIndexFixing(Index1Y,$H903,TRUE,_xll.ohTrigger(RecalcTrigger,Trigger1Y)),NA())</f>
        <v>2.497562086399386E-2</v>
      </c>
      <c r="N903" s="181">
        <f>IFERROR(_xll.qlIndexFixing(ONIndex1M,I903,TRUE,_xll.ohTrigger(RecalcTrigger,Trigger1M)),NA())</f>
        <v>2.2088934209317051E-2</v>
      </c>
      <c r="O903" s="44">
        <f>IFERROR(_xll.qlIndexFixing(ONIndex3M,I903,TRUE,_xll.ohTrigger(RecalcTrigger,Trigger3M)),NA())</f>
        <v>2.2699577401747998E-2</v>
      </c>
      <c r="P903" s="44">
        <f>IFERROR(_xll.qlIndexFixing(ONIndex6M,I903,TRUE,_xll.ohTrigger(RecalcTrigger,Trigger6M)),NA())</f>
        <v>2.3850285313684976E-2</v>
      </c>
      <c r="Q903" s="182">
        <f>IFERROR(_xll.qlIndexFixing(ONIndex1Y,I903,TRUE,_xll.ohTrigger(RecalcTrigger,Trigger1Y)),NA())</f>
        <v>2.4538194659000277E-2</v>
      </c>
    </row>
    <row r="904" spans="2:17" x14ac:dyDescent="0.2">
      <c r="B904" s="39" t="s">
        <v>42</v>
      </c>
      <c r="D904" s="42">
        <f>_xll.qlCalendarAdvance(Calendar,$D903,B904,"f",FALSE)</f>
        <v>45716</v>
      </c>
      <c r="E904" s="176">
        <f>_xll.qlInterestRateIndexValueDate(IndexON,D904)</f>
        <v>45716</v>
      </c>
      <c r="F904" s="192">
        <f>IFERROR(_xll.qlIndexFixing(IndexON,D904,TRUE,_xll.ohTrigger(RecalcTrigger,TriggerON)),NA())</f>
        <v>2.0898972984624658E-2</v>
      </c>
      <c r="H904" s="42">
        <f>_xll.qlCalendarAdvance(Calendar,$H903,B904,"f",FALSE)</f>
        <v>45716</v>
      </c>
      <c r="I904" s="176">
        <f>_xll.qlInterestRateIndexValueDate(Index1M,$H904)</f>
        <v>45716</v>
      </c>
      <c r="J904" s="181">
        <f>IFERROR(_xll.qlIndexFixing(Index1M,$H904,TRUE,_xll.ohTrigger(RecalcTrigger,Trigger1M)),NA())</f>
        <v>2.2129728505093257E-2</v>
      </c>
      <c r="K904" s="44">
        <f>IFERROR(_xll.qlIndexFixing(Index3M,H904,TRUE,_xll.ohTrigger(RecalcTrigger,Trigger3M)),NA())</f>
        <v>2.2840655569333058E-2</v>
      </c>
      <c r="L904" s="44">
        <f>IFERROR(_xll.qlIndexFixing(Index6M,$H904,TRUE,_xll.ohTrigger(RecalcTrigger,Trigger6M)),NA())</f>
        <v>2.4049763469302935E-2</v>
      </c>
      <c r="M904" s="182">
        <f>IFERROR(_xll.qlIndexFixing(Index1Y,$H904,TRUE,_xll.ohTrigger(RecalcTrigger,Trigger1Y)),NA())</f>
        <v>2.4976966235991067E-2</v>
      </c>
      <c r="N904" s="181">
        <f>IFERROR(_xll.qlIndexFixing(ONIndex1M,I904,TRUE,_xll.ohTrigger(RecalcTrigger,Trigger1M)),NA())</f>
        <v>2.2096087082582226E-2</v>
      </c>
      <c r="O904" s="44">
        <f>IFERROR(_xll.qlIndexFixing(ONIndex3M,I904,TRUE,_xll.ohTrigger(RecalcTrigger,Trigger3M)),NA())</f>
        <v>2.2709991338076833E-2</v>
      </c>
      <c r="P904" s="44">
        <f>IFERROR(_xll.qlIndexFixing(ONIndex6M,I904,TRUE,_xll.ohTrigger(RecalcTrigger,Trigger6M)),NA())</f>
        <v>2.3855016371307679E-2</v>
      </c>
      <c r="Q904" s="182">
        <f>IFERROR(_xll.qlIndexFixing(ONIndex1Y,I904,TRUE,_xll.ohTrigger(RecalcTrigger,Trigger1Y)),NA())</f>
        <v>2.4543627793376009E-2</v>
      </c>
    </row>
    <row r="905" spans="2:17" x14ac:dyDescent="0.2">
      <c r="B905" s="39" t="s">
        <v>42</v>
      </c>
      <c r="D905" s="42">
        <f>_xll.qlCalendarAdvance(Calendar,$D904,B905,"f",FALSE)</f>
        <v>45723</v>
      </c>
      <c r="E905" s="176">
        <f>_xll.qlInterestRateIndexValueDate(IndexON,D905)</f>
        <v>45723</v>
      </c>
      <c r="F905" s="192">
        <f>IFERROR(_xll.qlIndexFixing(IndexON,D905,TRUE,_xll.ohTrigger(RecalcTrigger,TriggerON)),NA())</f>
        <v>2.0910164558748022E-2</v>
      </c>
      <c r="H905" s="42">
        <f>_xll.qlCalendarAdvance(Calendar,$H904,B905,"f",FALSE)</f>
        <v>45723</v>
      </c>
      <c r="I905" s="176">
        <f>_xll.qlInterestRateIndexValueDate(Index1M,$H905)</f>
        <v>45723</v>
      </c>
      <c r="J905" s="181">
        <f>IFERROR(_xll.qlIndexFixing(Index1M,$H905,TRUE,_xll.ohTrigger(RecalcTrigger,Trigger1M)),NA())</f>
        <v>2.2137346374096856E-2</v>
      </c>
      <c r="K905" s="44">
        <f>IFERROR(_xll.qlIndexFixing(Index3M,H905,TRUE,_xll.ohTrigger(RecalcTrigger,Trigger3M)),NA())</f>
        <v>2.2856322606445684E-2</v>
      </c>
      <c r="L905" s="44">
        <f>IFERROR(_xll.qlIndexFixing(Index6M,$H905,TRUE,_xll.ohTrigger(RecalcTrigger,Trigger6M)),NA())</f>
        <v>2.4056944954762675E-2</v>
      </c>
      <c r="M905" s="182">
        <f>IFERROR(_xll.qlIndexFixing(Index1Y,$H905,TRUE,_xll.ohTrigger(RecalcTrigger,Trigger1Y)),NA())</f>
        <v>2.498529986978508E-2</v>
      </c>
      <c r="N905" s="181">
        <f>IFERROR(_xll.qlIndexFixing(ONIndex1M,I905,TRUE,_xll.ohTrigger(RecalcTrigger,Trigger1M)),NA())</f>
        <v>2.2103390650573356E-2</v>
      </c>
      <c r="O905" s="44">
        <f>IFERROR(_xll.qlIndexFixing(ONIndex3M,I905,TRUE,_xll.ohTrigger(RecalcTrigger,Trigger3M)),NA())</f>
        <v>2.2720490457882974E-2</v>
      </c>
      <c r="P905" s="44">
        <f>IFERROR(_xll.qlIndexFixing(ONIndex6M,I905,TRUE,_xll.ohTrigger(RecalcTrigger,Trigger6M)),NA())</f>
        <v>2.3859691938000752E-2</v>
      </c>
      <c r="Q905" s="182">
        <f>IFERROR(_xll.qlIndexFixing(ONIndex1Y,I905,TRUE,_xll.ohTrigger(RecalcTrigger,Trigger1Y)),NA())</f>
        <v>2.4549041536024257E-2</v>
      </c>
    </row>
    <row r="906" spans="2:17" x14ac:dyDescent="0.2">
      <c r="B906" s="39" t="s">
        <v>42</v>
      </c>
      <c r="D906" s="42">
        <f>_xll.qlCalendarAdvance(Calendar,$D905,B906,"f",FALSE)</f>
        <v>45730</v>
      </c>
      <c r="E906" s="176">
        <f>_xll.qlInterestRateIndexValueDate(IndexON,D906)</f>
        <v>45730</v>
      </c>
      <c r="F906" s="192">
        <f>IFERROR(_xll.qlIndexFixing(IndexON,D906,TRUE,_xll.ohTrigger(RecalcTrigger,TriggerON)),NA())</f>
        <v>2.0921674033476854E-2</v>
      </c>
      <c r="H906" s="42">
        <f>_xll.qlCalendarAdvance(Calendar,$H905,B906,"f",FALSE)</f>
        <v>45730</v>
      </c>
      <c r="I906" s="176">
        <f>_xll.qlInterestRateIndexValueDate(Index1M,$H906)</f>
        <v>45730</v>
      </c>
      <c r="J906" s="181">
        <f>IFERROR(_xll.qlIndexFixing(Index1M,$H906,TRUE,_xll.ohTrigger(RecalcTrigger,Trigger1M)),NA())</f>
        <v>2.214511519835273E-2</v>
      </c>
      <c r="K906" s="44">
        <f>IFERROR(_xll.qlIndexFixing(Index3M,H906,TRUE,_xll.ohTrigger(RecalcTrigger,Trigger3M)),NA())</f>
        <v>2.2867524081482463E-2</v>
      </c>
      <c r="L906" s="44">
        <f>IFERROR(_xll.qlIndexFixing(Index6M,$H906,TRUE,_xll.ohTrigger(RecalcTrigger,Trigger6M)),NA())</f>
        <v>2.4060890413915421E-2</v>
      </c>
      <c r="M906" s="182">
        <f>IFERROR(_xll.qlIndexFixing(Index1Y,$H906,TRUE,_xll.ohTrigger(RecalcTrigger,Trigger1Y)),NA())</f>
        <v>2.49900811932167E-2</v>
      </c>
      <c r="N906" s="181">
        <f>IFERROR(_xll.qlIndexFixing(ONIndex1M,I906,TRUE,_xll.ohTrigger(RecalcTrigger,Trigger1M)),NA())</f>
        <v>2.2110844913371491E-2</v>
      </c>
      <c r="O906" s="44">
        <f>IFERROR(_xll.qlIndexFixing(ONIndex3M,I906,TRUE,_xll.ohTrigger(RecalcTrigger,Trigger3M)),NA())</f>
        <v>2.2731074761139412E-2</v>
      </c>
      <c r="P906" s="44">
        <f>IFERROR(_xll.qlIndexFixing(ONIndex6M,I906,TRUE,_xll.ohTrigger(RecalcTrigger,Trigger6M)),NA())</f>
        <v>2.386431201379121E-2</v>
      </c>
      <c r="Q906" s="182">
        <f>IFERROR(_xll.qlIndexFixing(ONIndex1Y,I906,TRUE,_xll.ohTrigger(RecalcTrigger,Trigger1Y)),NA())</f>
        <v>2.4554435886999054E-2</v>
      </c>
    </row>
    <row r="907" spans="2:17" x14ac:dyDescent="0.2">
      <c r="B907" s="39" t="s">
        <v>42</v>
      </c>
      <c r="D907" s="42">
        <f>_xll.qlCalendarAdvance(Calendar,$D906,B907,"f",FALSE)</f>
        <v>45737</v>
      </c>
      <c r="E907" s="176">
        <f>_xll.qlInterestRateIndexValueDate(IndexON,D907)</f>
        <v>45737</v>
      </c>
      <c r="F907" s="192">
        <f>IFERROR(_xll.qlIndexFixing(IndexON,D907,TRUE,_xll.ohTrigger(RecalcTrigger,TriggerON)),NA())</f>
        <v>2.0933501408919218E-2</v>
      </c>
      <c r="H907" s="42">
        <f>_xll.qlCalendarAdvance(Calendar,$H906,B907,"f",FALSE)</f>
        <v>45737</v>
      </c>
      <c r="I907" s="176">
        <f>_xll.qlInterestRateIndexValueDate(Index1M,$H907)</f>
        <v>45737</v>
      </c>
      <c r="J907" s="181">
        <f>IFERROR(_xll.qlIndexFixing(Index1M,$H907,TRUE,_xll.ohTrigger(RecalcTrigger,Trigger1M)),NA())</f>
        <v>2.2154286437022948E-2</v>
      </c>
      <c r="K907" s="44">
        <f>IFERROR(_xll.qlIndexFixing(Index3M,H907,TRUE,_xll.ohTrigger(RecalcTrigger,Trigger3M)),NA())</f>
        <v>2.2878811257099129E-2</v>
      </c>
      <c r="L907" s="44">
        <f>IFERROR(_xll.qlIndexFixing(Index6M,$H907,TRUE,_xll.ohTrigger(RecalcTrigger,Trigger6M)),NA())</f>
        <v>2.406477972393015E-2</v>
      </c>
      <c r="M907" s="182">
        <f>IFERROR(_xll.qlIndexFixing(Index1Y,$H907,TRUE,_xll.ohTrigger(RecalcTrigger,Trigger1Y)),NA())</f>
        <v>2.4994822615834265E-2</v>
      </c>
      <c r="N907" s="181">
        <f>IFERROR(_xll.qlIndexFixing(ONIndex1M,I907,TRUE,_xll.ohTrigger(RecalcTrigger,Trigger1M)),NA())</f>
        <v>2.2118449870976629E-2</v>
      </c>
      <c r="O907" s="44">
        <f>IFERROR(_xll.qlIndexFixing(ONIndex3M,I907,TRUE,_xll.ohTrigger(RecalcTrigger,Trigger3M)),NA())</f>
        <v>2.2741744247873157E-2</v>
      </c>
      <c r="P907" s="44">
        <f>IFERROR(_xll.qlIndexFixing(ONIndex6M,I907,TRUE,_xll.ohTrigger(RecalcTrigger,Trigger6M)),NA())</f>
        <v>2.3868876598652038E-2</v>
      </c>
      <c r="Q907" s="182">
        <f>IFERROR(_xll.qlIndexFixing(ONIndex1Y,I907,TRUE,_xll.ohTrigger(RecalcTrigger,Trigger1Y)),NA())</f>
        <v>2.4559810846246369E-2</v>
      </c>
    </row>
    <row r="908" spans="2:17" x14ac:dyDescent="0.2">
      <c r="B908" s="39" t="s">
        <v>42</v>
      </c>
      <c r="D908" s="42">
        <f>_xll.qlCalendarAdvance(Calendar,$D907,B908,"f",FALSE)</f>
        <v>45744</v>
      </c>
      <c r="E908" s="176">
        <f>_xll.qlInterestRateIndexValueDate(IndexON,D908)</f>
        <v>45744</v>
      </c>
      <c r="F908" s="192">
        <f>IFERROR(_xll.qlIndexFixing(IndexON,D908,TRUE,_xll.ohTrigger(RecalcTrigger,TriggerON)),NA())</f>
        <v>2.0945646685129143E-2</v>
      </c>
      <c r="H908" s="42">
        <f>_xll.qlCalendarAdvance(Calendar,$H907,B908,"f",FALSE)</f>
        <v>45744</v>
      </c>
      <c r="I908" s="176">
        <f>_xll.qlInterestRateIndexValueDate(Index1M,$H908)</f>
        <v>45744</v>
      </c>
      <c r="J908" s="181">
        <f>IFERROR(_xll.qlIndexFixing(Index1M,$H908,TRUE,_xll.ohTrigger(RecalcTrigger,Trigger1M)),NA())</f>
        <v>2.2161105713821322E-2</v>
      </c>
      <c r="K908" s="44">
        <f>IFERROR(_xll.qlIndexFixing(Index3M,H908,TRUE,_xll.ohTrigger(RecalcTrigger,Trigger3M)),NA())</f>
        <v>2.2890184134038889E-2</v>
      </c>
      <c r="L908" s="44">
        <f>IFERROR(_xll.qlIndexFixing(Index6M,$H908,TRUE,_xll.ohTrigger(RecalcTrigger,Trigger6M)),NA())</f>
        <v>2.4068612884477855E-2</v>
      </c>
      <c r="M908" s="182">
        <f>IFERROR(_xll.qlIndexFixing(Index1Y,$H908,TRUE,_xll.ohTrigger(RecalcTrigger,Trigger1Y)),NA())</f>
        <v>2.4999523301746315E-2</v>
      </c>
      <c r="N908" s="181">
        <f>IFERROR(_xll.qlIndexFixing(ONIndex1M,I908,TRUE,_xll.ohTrigger(RecalcTrigger,Trigger1M)),NA())</f>
        <v>2.2126205523415786E-2</v>
      </c>
      <c r="O908" s="44">
        <f>IFERROR(_xll.qlIndexFixing(ONIndex3M,I908,TRUE,_xll.ohTrigger(RecalcTrigger,Trigger3M)),NA())</f>
        <v>2.2752498918138245E-2</v>
      </c>
      <c r="P908" s="44">
        <f>IFERROR(_xll.qlIndexFixing(ONIndex6M,I908,TRUE,_xll.ohTrigger(RecalcTrigger,Trigger6M)),NA())</f>
        <v>2.3873385692529208E-2</v>
      </c>
      <c r="Q908" s="182">
        <f>IFERROR(_xll.qlIndexFixing(ONIndex1Y,I908,TRUE,_xll.ohTrigger(RecalcTrigger,Trigger1Y)),NA())</f>
        <v>2.4565166413793214E-2</v>
      </c>
    </row>
    <row r="909" spans="2:17" x14ac:dyDescent="0.2">
      <c r="B909" s="39" t="s">
        <v>42</v>
      </c>
      <c r="D909" s="42">
        <f>_xll.qlCalendarAdvance(Calendar,$D908,B909,"f",FALSE)</f>
        <v>45751</v>
      </c>
      <c r="E909" s="176">
        <f>_xll.qlInterestRateIndexValueDate(IndexON,D909)</f>
        <v>45751</v>
      </c>
      <c r="F909" s="192">
        <f>IFERROR(_xll.qlIndexFixing(IndexON,D909,TRUE,_xll.ohTrigger(RecalcTrigger,TriggerON)),NA())</f>
        <v>2.0958109862160661E-2</v>
      </c>
      <c r="H909" s="42">
        <f>_xll.qlCalendarAdvance(Calendar,$H908,B909,"f",FALSE)</f>
        <v>45751</v>
      </c>
      <c r="I909" s="176">
        <f>_xll.qlInterestRateIndexValueDate(Index1M,$H909)</f>
        <v>45751</v>
      </c>
      <c r="J909" s="181">
        <f>IFERROR(_xll.qlIndexFixing(Index1M,$H909,TRUE,_xll.ohTrigger(RecalcTrigger,Trigger1M)),NA())</f>
        <v>2.2170601419329722E-2</v>
      </c>
      <c r="K909" s="44">
        <f>IFERROR(_xll.qlIndexFixing(Index3M,H909,TRUE,_xll.ohTrigger(RecalcTrigger,Trigger3M)),NA())</f>
        <v>2.2896989068653256E-2</v>
      </c>
      <c r="L909" s="44">
        <f>IFERROR(_xll.qlIndexFixing(Index6M,$H909,TRUE,_xll.ohTrigger(RecalcTrigger,Trigger6M)),NA())</f>
        <v>2.4072391392403612E-2</v>
      </c>
      <c r="M909" s="182">
        <f>IFERROR(_xll.qlIndexFixing(Index1Y,$H909,TRUE,_xll.ohTrigger(RecalcTrigger,Trigger1Y)),NA())</f>
        <v>2.5005336219722365E-2</v>
      </c>
      <c r="N909" s="181">
        <f>IFERROR(_xll.qlIndexFixing(ONIndex1M,I909,TRUE,_xll.ohTrigger(RecalcTrigger,Trigger1M)),NA())</f>
        <v>2.213411187068896E-2</v>
      </c>
      <c r="O909" s="44">
        <f>IFERROR(_xll.qlIndexFixing(ONIndex3M,I909,TRUE,_xll.ohTrigger(RecalcTrigger,Trigger3M)),NA())</f>
        <v>2.276333877193467E-2</v>
      </c>
      <c r="P909" s="44">
        <f>IFERROR(_xll.qlIndexFixing(ONIndex6M,I909,TRUE,_xll.ohTrigger(RecalcTrigger,Trigger6M)),NA())</f>
        <v>2.3877839295476749E-2</v>
      </c>
      <c r="Q909" s="182">
        <f>IFERROR(_xll.qlIndexFixing(ONIndex1Y,I909,TRUE,_xll.ohTrigger(RecalcTrigger,Trigger1Y)),NA())</f>
        <v>2.4570502589639592E-2</v>
      </c>
    </row>
    <row r="910" spans="2:17" x14ac:dyDescent="0.2">
      <c r="B910" s="39" t="s">
        <v>42</v>
      </c>
      <c r="D910" s="42">
        <f>_xll.qlCalendarAdvance(Calendar,$D909,B910,"f",FALSE)</f>
        <v>45758</v>
      </c>
      <c r="E910" s="176">
        <f>_xll.qlInterestRateIndexValueDate(IndexON,D910)</f>
        <v>45758</v>
      </c>
      <c r="F910" s="192">
        <f>IFERROR(_xll.qlIndexFixing(IndexON,D910,TRUE,_xll.ohTrigger(RecalcTrigger,TriggerON)),NA())</f>
        <v>2.0970890940175867E-2</v>
      </c>
      <c r="H910" s="42">
        <f>_xll.qlCalendarAdvance(Calendar,$H909,B910,"f",FALSE)</f>
        <v>45758</v>
      </c>
      <c r="I910" s="176">
        <f>_xll.qlInterestRateIndexValueDate(Index1M,$H910)</f>
        <v>45758</v>
      </c>
      <c r="J910" s="181">
        <f>IFERROR(_xll.qlIndexFixing(Index1M,$H910,TRUE,_xll.ohTrigger(RecalcTrigger,Trigger1M)),NA())</f>
        <v>2.217770005395656E-2</v>
      </c>
      <c r="K910" s="44">
        <f>IFERROR(_xll.qlIndexFixing(Index3M,H910,TRUE,_xll.ohTrigger(RecalcTrigger,Trigger3M)),NA())</f>
        <v>2.290851282213098E-2</v>
      </c>
      <c r="L910" s="44">
        <f>IFERROR(_xll.qlIndexFixing(Index6M,$H910,TRUE,_xll.ohTrigger(RecalcTrigger,Trigger6M)),NA())</f>
        <v>2.4076122733253193E-2</v>
      </c>
      <c r="M910" s="182">
        <f>IFERROR(_xll.qlIndexFixing(Index1Y,$H910,TRUE,_xll.ohTrigger(RecalcTrigger,Trigger1Y)),NA())</f>
        <v>2.5008799119831233E-2</v>
      </c>
      <c r="N910" s="181">
        <f>IFERROR(_xll.qlIndexFixing(ONIndex1M,I910,TRUE,_xll.ohTrigger(RecalcTrigger,Trigger1M)),NA())</f>
        <v>2.2142168912877201E-2</v>
      </c>
      <c r="O910" s="44">
        <f>IFERROR(_xll.qlIndexFixing(ONIndex3M,I910,TRUE,_xll.ohTrigger(RecalcTrigger,Trigger3M)),NA())</f>
        <v>2.2774263809262434E-2</v>
      </c>
      <c r="P910" s="44">
        <f>IFERROR(_xll.qlIndexFixing(ONIndex6M,I910,TRUE,_xll.ohTrigger(RecalcTrigger,Trigger6M)),NA())</f>
        <v>2.388223740749466E-2</v>
      </c>
      <c r="Q910" s="182">
        <f>IFERROR(_xll.qlIndexFixing(ONIndex1Y,I910,TRUE,_xll.ohTrigger(RecalcTrigger,Trigger1Y)),NA())</f>
        <v>2.4575819373785505E-2</v>
      </c>
    </row>
    <row r="911" spans="2:17" x14ac:dyDescent="0.2">
      <c r="B911" s="39" t="s">
        <v>42</v>
      </c>
      <c r="D911" s="42">
        <f>_xll.qlCalendarAdvance(Calendar,$D910,B911,"f",FALSE)</f>
        <v>45769</v>
      </c>
      <c r="E911" s="176">
        <f>_xll.qlInterestRateIndexValueDate(IndexON,D911)</f>
        <v>45769</v>
      </c>
      <c r="F911" s="192">
        <f>IFERROR(_xll.qlIndexFixing(IndexON,D911,TRUE,_xll.ohTrigger(RecalcTrigger,TriggerON)),NA())</f>
        <v>2.0988492003007897E-2</v>
      </c>
      <c r="H911" s="42">
        <f>_xll.qlCalendarAdvance(Calendar,$H910,B911,"f",FALSE)</f>
        <v>45769</v>
      </c>
      <c r="I911" s="176">
        <f>_xll.qlInterestRateIndexValueDate(Index1M,$H911)</f>
        <v>45769</v>
      </c>
      <c r="J911" s="181">
        <f>IFERROR(_xll.qlIndexFixing(Index1M,$H911,TRUE,_xll.ohTrigger(RecalcTrigger,Trigger1M)),NA())</f>
        <v>2.2189860129918453E-2</v>
      </c>
      <c r="K911" s="44">
        <f>IFERROR(_xll.qlIndexFixing(Index3M,H911,TRUE,_xll.ohTrigger(RecalcTrigger,Trigger3M)),NA())</f>
        <v>2.2926794699054169E-2</v>
      </c>
      <c r="L911" s="44">
        <f>IFERROR(_xll.qlIndexFixing(Index6M,$H911,TRUE,_xll.ohTrigger(RecalcTrigger,Trigger6M)),NA())</f>
        <v>2.4079835388905114E-2</v>
      </c>
      <c r="M911" s="182">
        <f>IFERROR(_xll.qlIndexFixing(Index1Y,$H911,TRUE,_xll.ohTrigger(RecalcTrigger,Trigger1Y)),NA())</f>
        <v>2.5013676032804355E-2</v>
      </c>
      <c r="N911" s="181">
        <f>IFERROR(_xll.qlIndexFixing(ONIndex1M,I911,TRUE,_xll.ohTrigger(RecalcTrigger,Trigger1M)),NA())</f>
        <v>2.2152594844163653E-2</v>
      </c>
      <c r="O911" s="44">
        <f>IFERROR(_xll.qlIndexFixing(ONIndex3M,I911,TRUE,_xll.ohTrigger(RecalcTrigger,Trigger3M)),NA())</f>
        <v>2.2788595369114262E-2</v>
      </c>
      <c r="P911" s="44">
        <f>IFERROR(_xll.qlIndexFixing(ONIndex6M,I911,TRUE,_xll.ohTrigger(RecalcTrigger,Trigger6M)),NA())</f>
        <v>2.3886861269443171E-2</v>
      </c>
      <c r="Q911" s="182">
        <f>IFERROR(_xll.qlIndexFixing(ONIndex1Y,I911,TRUE,_xll.ohTrigger(RecalcTrigger,Trigger1Y)),NA())</f>
        <v>2.4581725725481007E-2</v>
      </c>
    </row>
    <row r="912" spans="2:17" x14ac:dyDescent="0.2">
      <c r="B912" s="39" t="s">
        <v>42</v>
      </c>
      <c r="D912" s="42">
        <f>_xll.qlCalendarAdvance(Calendar,$D911,B912,"f",FALSE)</f>
        <v>45776</v>
      </c>
      <c r="E912" s="176">
        <f>_xll.qlInterestRateIndexValueDate(IndexON,D912)</f>
        <v>45776</v>
      </c>
      <c r="F912" s="192">
        <f>IFERROR(_xll.qlIndexFixing(IndexON,D912,TRUE,_xll.ohTrigger(RecalcTrigger,TriggerON)),NA())</f>
        <v>2.1002043567645012E-2</v>
      </c>
      <c r="H912" s="42">
        <f>_xll.qlCalendarAdvance(Calendar,$H911,B912,"f",FALSE)</f>
        <v>45776</v>
      </c>
      <c r="I912" s="176">
        <f>_xll.qlInterestRateIndexValueDate(Index1M,$H912)</f>
        <v>45776</v>
      </c>
      <c r="J912" s="181">
        <f>IFERROR(_xll.qlIndexFixing(Index1M,$H912,TRUE,_xll.ohTrigger(RecalcTrigger,Trigger1M)),NA())</f>
        <v>2.2198609639285959E-2</v>
      </c>
      <c r="K912" s="44">
        <f>IFERROR(_xll.qlIndexFixing(Index3M,H912,TRUE,_xll.ohTrigger(RecalcTrigger,Trigger3M)),NA())</f>
        <v>2.2938538790067471E-2</v>
      </c>
      <c r="L912" s="44">
        <f>IFERROR(_xll.qlIndexFixing(Index6M,$H912,TRUE,_xll.ohTrigger(RecalcTrigger,Trigger6M)),NA())</f>
        <v>2.4083484858054591E-2</v>
      </c>
      <c r="M912" s="182">
        <f>IFERROR(_xll.qlIndexFixing(Index1Y,$H912,TRUE,_xll.ohTrigger(RecalcTrigger,Trigger1Y)),NA())</f>
        <v>2.5018187187122232E-2</v>
      </c>
      <c r="N912" s="181">
        <f>IFERROR(_xll.qlIndexFixing(ONIndex1M,I912,TRUE,_xll.ohTrigger(RecalcTrigger,Trigger1M)),NA())</f>
        <v>2.2161016837322078E-2</v>
      </c>
      <c r="O912" s="44">
        <f>IFERROR(_xll.qlIndexFixing(ONIndex3M,I912,TRUE,_xll.ohTrigger(RecalcTrigger,Trigger3M)),NA())</f>
        <v>2.2799725890642053E-2</v>
      </c>
      <c r="P912" s="44">
        <f>IFERROR(_xll.qlIndexFixing(ONIndex6M,I912,TRUE,_xll.ohTrigger(RecalcTrigger,Trigger6M)),NA())</f>
        <v>2.3891124059701729E-2</v>
      </c>
      <c r="Q912" s="182">
        <f>IFERROR(_xll.qlIndexFixing(ONIndex1Y,I912,TRUE,_xll.ohTrigger(RecalcTrigger,Trigger1Y)),NA())</f>
        <v>2.4586994705720899E-2</v>
      </c>
    </row>
    <row r="913" spans="2:17" x14ac:dyDescent="0.2">
      <c r="B913" s="39" t="s">
        <v>42</v>
      </c>
      <c r="D913" s="42">
        <f>_xll.qlCalendarAdvance(Calendar,$D912,B913,"f",FALSE)</f>
        <v>45783</v>
      </c>
      <c r="E913" s="176">
        <f>_xll.qlInterestRateIndexValueDate(IndexON,D913)</f>
        <v>45783</v>
      </c>
      <c r="F913" s="192">
        <f>IFERROR(_xll.qlIndexFixing(IndexON,D913,TRUE,_xll.ohTrigger(RecalcTrigger,TriggerON)),NA())</f>
        <v>2.1015912995957509E-2</v>
      </c>
      <c r="H913" s="42">
        <f>_xll.qlCalendarAdvance(Calendar,$H912,B913,"f",FALSE)</f>
        <v>45783</v>
      </c>
      <c r="I913" s="176">
        <f>_xll.qlInterestRateIndexValueDate(Index1M,$H913)</f>
        <v>45783</v>
      </c>
      <c r="J913" s="181">
        <f>IFERROR(_xll.qlIndexFixing(Index1M,$H913,TRUE,_xll.ohTrigger(RecalcTrigger,Trigger1M)),NA())</f>
        <v>2.2208834672065421E-2</v>
      </c>
      <c r="K913" s="44">
        <f>IFERROR(_xll.qlIndexFixing(Index3M,H913,TRUE,_xll.ohTrigger(RecalcTrigger,Trigger3M)),NA())</f>
        <v>2.2951950391449805E-2</v>
      </c>
      <c r="L913" s="44">
        <f>IFERROR(_xll.qlIndexFixing(Index6M,$H913,TRUE,_xll.ohTrigger(RecalcTrigger,Trigger6M)),NA())</f>
        <v>2.4088158350250643E-2</v>
      </c>
      <c r="M913" s="182">
        <f>IFERROR(_xll.qlIndexFixing(Index1Y,$H913,TRUE,_xll.ohTrigger(RecalcTrigger,Trigger1Y)),NA())</f>
        <v>2.502265305360396E-2</v>
      </c>
      <c r="N913" s="181">
        <f>IFERROR(_xll.qlIndexFixing(ONIndex1M,I913,TRUE,_xll.ohTrigger(RecalcTrigger,Trigger1M)),NA())</f>
        <v>2.2169589506619847E-2</v>
      </c>
      <c r="O913" s="44">
        <f>IFERROR(_xll.qlIndexFixing(ONIndex3M,I913,TRUE,_xll.ohTrigger(RecalcTrigger,Trigger3M)),NA())</f>
        <v>2.2810941584435751E-2</v>
      </c>
      <c r="P913" s="44">
        <f>IFERROR(_xll.qlIndexFixing(ONIndex6M,I913,TRUE,_xll.ohTrigger(RecalcTrigger,Trigger6M)),NA())</f>
        <v>2.3895331366000638E-2</v>
      </c>
      <c r="Q913" s="182">
        <f>IFERROR(_xll.qlIndexFixing(ONIndex1Y,I913,TRUE,_xll.ohTrigger(RecalcTrigger,Trigger1Y)),NA())</f>
        <v>2.4592244296610666E-2</v>
      </c>
    </row>
    <row r="914" spans="2:17" x14ac:dyDescent="0.2">
      <c r="B914" s="39" t="s">
        <v>42</v>
      </c>
      <c r="D914" s="42">
        <f>_xll.qlCalendarAdvance(Calendar,$D913,B914,"f",FALSE)</f>
        <v>45790</v>
      </c>
      <c r="E914" s="176">
        <f>_xll.qlInterestRateIndexValueDate(IndexON,D914)</f>
        <v>45790</v>
      </c>
      <c r="F914" s="192">
        <f>IFERROR(_xll.qlIndexFixing(IndexON,D914,TRUE,_xll.ohTrigger(RecalcTrigger,TriggerON)),NA())</f>
        <v>2.1030100288026432E-2</v>
      </c>
      <c r="H914" s="42">
        <f>_xll.qlCalendarAdvance(Calendar,$H913,B914,"f",FALSE)</f>
        <v>45790</v>
      </c>
      <c r="I914" s="176">
        <f>_xll.qlInterestRateIndexValueDate(Index1M,$H914)</f>
        <v>45790</v>
      </c>
      <c r="J914" s="181">
        <f>IFERROR(_xll.qlIndexFixing(Index1M,$H914,TRUE,_xll.ohTrigger(RecalcTrigger,Trigger1M)),NA())</f>
        <v>2.2217897411318487E-2</v>
      </c>
      <c r="K914" s="44">
        <f>IFERROR(_xll.qlIndexFixing(Index3M,H914,TRUE,_xll.ohTrigger(RecalcTrigger,Trigger3M)),NA())</f>
        <v>2.2963872727934917E-2</v>
      </c>
      <c r="L914" s="44">
        <f>IFERROR(_xll.qlIndexFixing(Index6M,$H914,TRUE,_xll.ohTrigger(RecalcTrigger,Trigger6M)),NA())</f>
        <v>2.4091785397224473E-2</v>
      </c>
      <c r="M914" s="182">
        <f>IFERROR(_xll.qlIndexFixing(Index1Y,$H914,TRUE,_xll.ohTrigger(RecalcTrigger,Trigger1Y)),NA())</f>
        <v>2.5027072791834248E-2</v>
      </c>
      <c r="N914" s="181">
        <f>IFERROR(_xll.qlIndexFixing(ONIndex1M,I914,TRUE,_xll.ohTrigger(RecalcTrigger,Trigger1M)),NA())</f>
        <v>2.2178312852381143E-2</v>
      </c>
      <c r="O914" s="44">
        <f>IFERROR(_xll.qlIndexFixing(ONIndex3M,I914,TRUE,_xll.ohTrigger(RecalcTrigger,Trigger3M)),NA())</f>
        <v>2.2822242450657448E-2</v>
      </c>
      <c r="P914" s="44">
        <f>IFERROR(_xll.qlIndexFixing(ONIndex6M,I914,TRUE,_xll.ohTrigger(RecalcTrigger,Trigger6M)),NA())</f>
        <v>2.3899483188583037E-2</v>
      </c>
      <c r="Q914" s="182">
        <f>IFERROR(_xll.qlIndexFixing(ONIndex1Y,I914,TRUE,_xll.ohTrigger(RecalcTrigger,Trigger1Y)),NA())</f>
        <v>2.4597474498231353E-2</v>
      </c>
    </row>
    <row r="915" spans="2:17" x14ac:dyDescent="0.2">
      <c r="B915" s="39" t="s">
        <v>42</v>
      </c>
      <c r="D915" s="42">
        <f>_xll.qlCalendarAdvance(Calendar,$D914,B915,"f",FALSE)</f>
        <v>45797</v>
      </c>
      <c r="E915" s="176">
        <f>_xll.qlInterestRateIndexValueDate(IndexON,D915)</f>
        <v>45797</v>
      </c>
      <c r="F915" s="192">
        <f>IFERROR(_xll.qlIndexFixing(IndexON,D915,TRUE,_xll.ohTrigger(RecalcTrigger,TriggerON)),NA())</f>
        <v>2.1044605443770736E-2</v>
      </c>
      <c r="H915" s="42">
        <f>_xll.qlCalendarAdvance(Calendar,$H914,B915,"f",FALSE)</f>
        <v>45797</v>
      </c>
      <c r="I915" s="176">
        <f>_xll.qlInterestRateIndexValueDate(Index1M,$H915)</f>
        <v>45797</v>
      </c>
      <c r="J915" s="181">
        <f>IFERROR(_xll.qlIndexFixing(Index1M,$H915,TRUE,_xll.ohTrigger(RecalcTrigger,Trigger1M)),NA())</f>
        <v>2.222711110892189E-2</v>
      </c>
      <c r="K915" s="44">
        <f>IFERROR(_xll.qlIndexFixing(Index3M,H915,TRUE,_xll.ohTrigger(RecalcTrigger,Trigger3M)),NA())</f>
        <v>2.2975880759903988E-2</v>
      </c>
      <c r="L915" s="44">
        <f>IFERROR(_xll.qlIndexFixing(Index6M,$H915,TRUE,_xll.ohTrigger(RecalcTrigger,Trigger6M)),NA())</f>
        <v>2.4095414355267845E-2</v>
      </c>
      <c r="M915" s="182">
        <f>IFERROR(_xll.qlIndexFixing(Index1Y,$H915,TRUE,_xll.ohTrigger(RecalcTrigger,Trigger1Y)),NA())</f>
        <v>2.5031445561390475E-2</v>
      </c>
      <c r="N915" s="181">
        <f>IFERROR(_xll.qlIndexFixing(ONIndex1M,I915,TRUE,_xll.ohTrigger(RecalcTrigger,Trigger1M)),NA())</f>
        <v>2.2187186874443876E-2</v>
      </c>
      <c r="O915" s="44">
        <f>IFERROR(_xll.qlIndexFixing(ONIndex3M,I915,TRUE,_xll.ohTrigger(RecalcTrigger,Trigger3M)),NA())</f>
        <v>2.2833628489226099E-2</v>
      </c>
      <c r="P915" s="44">
        <f>IFERROR(_xll.qlIndexFixing(ONIndex6M,I915,TRUE,_xll.ohTrigger(RecalcTrigger,Trigger6M)),NA())</f>
        <v>2.390357952736788E-2</v>
      </c>
      <c r="Q915" s="182">
        <f>IFERROR(_xll.qlIndexFixing(ONIndex1Y,I915,TRUE,_xll.ohTrigger(RecalcTrigger,Trigger1Y)),NA())</f>
        <v>2.4602685310664008E-2</v>
      </c>
    </row>
    <row r="916" spans="2:17" x14ac:dyDescent="0.2">
      <c r="B916" s="39" t="s">
        <v>42</v>
      </c>
      <c r="D916" s="42">
        <f>_xll.qlCalendarAdvance(Calendar,$D915,B916,"f",FALSE)</f>
        <v>45804</v>
      </c>
      <c r="E916" s="176">
        <f>_xll.qlInterestRateIndexValueDate(IndexON,D916)</f>
        <v>45804</v>
      </c>
      <c r="F916" s="192">
        <f>IFERROR(_xll.qlIndexFixing(IndexON,D916,TRUE,_xll.ohTrigger(RecalcTrigger,TriggerON)),NA())</f>
        <v>2.1059428463514607E-2</v>
      </c>
      <c r="H916" s="42">
        <f>_xll.qlCalendarAdvance(Calendar,$H915,B916,"f",FALSE)</f>
        <v>45804</v>
      </c>
      <c r="I916" s="176">
        <f>_xll.qlInterestRateIndexValueDate(Index1M,$H916)</f>
        <v>45804</v>
      </c>
      <c r="J916" s="181">
        <f>IFERROR(_xll.qlIndexFixing(Index1M,$H916,TRUE,_xll.ohTrigger(RecalcTrigger,Trigger1M)),NA())</f>
        <v>2.2236475765218113E-2</v>
      </c>
      <c r="K916" s="44">
        <f>IFERROR(_xll.qlIndexFixing(Index3M,H916,TRUE,_xll.ohTrigger(RecalcTrigger,Trigger3M)),NA())</f>
        <v>2.2987974488130478E-2</v>
      </c>
      <c r="L916" s="44">
        <f>IFERROR(_xll.qlIndexFixing(Index6M,$H916,TRUE,_xll.ohTrigger(RecalcTrigger,Trigger6M)),NA())</f>
        <v>2.4099054255754117E-2</v>
      </c>
      <c r="M916" s="182">
        <f>IFERROR(_xll.qlIndexFixing(Index1Y,$H916,TRUE,_xll.ohTrigger(RecalcTrigger,Trigger1Y)),NA())</f>
        <v>2.5035770521840695E-2</v>
      </c>
      <c r="N916" s="181">
        <f>IFERROR(_xll.qlIndexFixing(ONIndex1M,I916,TRUE,_xll.ohTrigger(RecalcTrigger,Trigger1M)),NA())</f>
        <v>2.2196211572726998E-2</v>
      </c>
      <c r="O916" s="44">
        <f>IFERROR(_xll.qlIndexFixing(ONIndex3M,I916,TRUE,_xll.ohTrigger(RecalcTrigger,Trigger3M)),NA())</f>
        <v>2.2845099700060656E-2</v>
      </c>
      <c r="P916" s="44">
        <f>IFERROR(_xll.qlIndexFixing(ONIndex6M,I916,TRUE,_xll.ohTrigger(RecalcTrigger,Trigger6M)),NA())</f>
        <v>2.3907620382355166E-2</v>
      </c>
      <c r="Q916" s="182">
        <f>IFERROR(_xll.qlIndexFixing(ONIndex1Y,I916,TRUE,_xll.ohTrigger(RecalcTrigger,Trigger1Y)),NA())</f>
        <v>2.4607876733746537E-2</v>
      </c>
    </row>
    <row r="917" spans="2:17" x14ac:dyDescent="0.2">
      <c r="B917" s="39" t="s">
        <v>42</v>
      </c>
      <c r="D917" s="42">
        <f>_xll.qlCalendarAdvance(Calendar,$D916,B917,"f",FALSE)</f>
        <v>45811</v>
      </c>
      <c r="E917" s="176">
        <f>_xll.qlInterestRateIndexValueDate(IndexON,D917)</f>
        <v>45811</v>
      </c>
      <c r="F917" s="192">
        <f>IFERROR(_xll.qlIndexFixing(IndexON,D917,TRUE,_xll.ohTrigger(RecalcTrigger,TriggerON)),NA())</f>
        <v>2.1074569347014904E-2</v>
      </c>
      <c r="H917" s="42">
        <f>_xll.qlCalendarAdvance(Calendar,$H916,B917,"f",FALSE)</f>
        <v>45811</v>
      </c>
      <c r="I917" s="176">
        <f>_xll.qlInterestRateIndexValueDate(Index1M,$H917)</f>
        <v>45811</v>
      </c>
      <c r="J917" s="181">
        <f>IFERROR(_xll.qlIndexFixing(Index1M,$H917,TRUE,_xll.ohTrigger(RecalcTrigger,Trigger1M)),NA())</f>
        <v>2.2244621416487902E-2</v>
      </c>
      <c r="K917" s="44">
        <f>IFERROR(_xll.qlIndexFixing(Index3M,H917,TRUE,_xll.ohTrigger(RecalcTrigger,Trigger3M)),NA())</f>
        <v>2.3000153913394022E-2</v>
      </c>
      <c r="L917" s="44">
        <f>IFERROR(_xll.qlIndexFixing(Index6M,$H917,TRUE,_xll.ohTrigger(RecalcTrigger,Trigger6M)),NA())</f>
        <v>2.4101655368614635E-2</v>
      </c>
      <c r="M917" s="182">
        <f>IFERROR(_xll.qlIndexFixing(Index1Y,$H917,TRUE,_xll.ohTrigger(RecalcTrigger,Trigger1Y)),NA())</f>
        <v>2.5040046832746743E-2</v>
      </c>
      <c r="N917" s="181">
        <f>IFERROR(_xll.qlIndexFixing(ONIndex1M,I917,TRUE,_xll.ohTrigger(RecalcTrigger,Trigger1M)),NA())</f>
        <v>2.2205386947473649E-2</v>
      </c>
      <c r="O917" s="44">
        <f>IFERROR(_xll.qlIndexFixing(ONIndex3M,I917,TRUE,_xll.ohTrigger(RecalcTrigger,Trigger3M)),NA())</f>
        <v>2.285665608316112E-2</v>
      </c>
      <c r="P917" s="44">
        <f>IFERROR(_xll.qlIndexFixing(ONIndex6M,I917,TRUE,_xll.ohTrigger(RecalcTrigger,Trigger6M)),NA())</f>
        <v>2.3911605753463849E-2</v>
      </c>
      <c r="Q917" s="182">
        <f>IFERROR(_xll.qlIndexFixing(ONIndex1Y,I917,TRUE,_xll.ohTrigger(RecalcTrigger,Trigger1Y)),NA())</f>
        <v>2.4613048767641033E-2</v>
      </c>
    </row>
    <row r="918" spans="2:17" x14ac:dyDescent="0.2">
      <c r="B918" s="39" t="s">
        <v>42</v>
      </c>
      <c r="D918" s="42">
        <f>_xll.qlCalendarAdvance(Calendar,$D917,B918,"f",FALSE)</f>
        <v>45818</v>
      </c>
      <c r="E918" s="176">
        <f>_xll.qlInterestRateIndexValueDate(IndexON,D918)</f>
        <v>45818</v>
      </c>
      <c r="F918" s="192">
        <f>IFERROR(_xll.qlIndexFixing(IndexON,D918,TRUE,_xll.ohTrigger(RecalcTrigger,TriggerON)),NA())</f>
        <v>2.1090028094352675E-2</v>
      </c>
      <c r="H918" s="42">
        <f>_xll.qlCalendarAdvance(Calendar,$H917,B918,"f",FALSE)</f>
        <v>45818</v>
      </c>
      <c r="I918" s="176">
        <f>_xll.qlInterestRateIndexValueDate(Index1M,$H918)</f>
        <v>45818</v>
      </c>
      <c r="J918" s="181">
        <f>IFERROR(_xll.qlIndexFixing(Index1M,$H918,TRUE,_xll.ohTrigger(RecalcTrigger,Trigger1M)),NA())</f>
        <v>2.2254276620396363E-2</v>
      </c>
      <c r="K918" s="44">
        <f>IFERROR(_xll.qlIndexFixing(Index3M,H918,TRUE,_xll.ohTrigger(RecalcTrigger,Trigger3M)),NA())</f>
        <v>2.3012419036478649E-2</v>
      </c>
      <c r="L918" s="44">
        <f>IFERROR(_xll.qlIndexFixing(Index6M,$H918,TRUE,_xll.ohTrigger(RecalcTrigger,Trigger6M)),NA())</f>
        <v>2.4105337664540653E-2</v>
      </c>
      <c r="M918" s="182">
        <f>IFERROR(_xll.qlIndexFixing(Index1Y,$H918,TRUE,_xll.ohTrigger(RecalcTrigger,Trigger1Y)),NA())</f>
        <v>2.5044273653662685E-2</v>
      </c>
      <c r="N918" s="181">
        <f>IFERROR(_xll.qlIndexFixing(ONIndex1M,I918,TRUE,_xll.ohTrigger(RecalcTrigger,Trigger1M)),NA())</f>
        <v>2.2214712998602781E-2</v>
      </c>
      <c r="O918" s="44">
        <f>IFERROR(_xll.qlIndexFixing(ONIndex3M,I918,TRUE,_xll.ohTrigger(RecalcTrigger,Trigger3M)),NA())</f>
        <v>2.2868297638689583E-2</v>
      </c>
      <c r="P918" s="44">
        <f>IFERROR(_xll.qlIndexFixing(ONIndex6M,I918,TRUE,_xll.ohTrigger(RecalcTrigger,Trigger6M)),NA())</f>
        <v>2.3915535640774976E-2</v>
      </c>
      <c r="Q918" s="182">
        <f>IFERROR(_xll.qlIndexFixing(ONIndex1Y,I918,TRUE,_xll.ohTrigger(RecalcTrigger,Trigger1Y)),NA())</f>
        <v>2.4618201412266449E-2</v>
      </c>
    </row>
    <row r="919" spans="2:17" x14ac:dyDescent="0.2">
      <c r="B919" s="39" t="s">
        <v>42</v>
      </c>
      <c r="D919" s="42">
        <f>_xll.qlCalendarAdvance(Calendar,$D918,B919,"f",FALSE)</f>
        <v>45825</v>
      </c>
      <c r="E919" s="176">
        <f>_xll.qlInterestRateIndexValueDate(IndexON,D919)</f>
        <v>45825</v>
      </c>
      <c r="F919" s="192">
        <f>IFERROR(_xll.qlIndexFixing(IndexON,D919,TRUE,_xll.ohTrigger(RecalcTrigger,TriggerON)),NA())</f>
        <v>2.1105804705690012E-2</v>
      </c>
      <c r="H919" s="42">
        <f>_xll.qlCalendarAdvance(Calendar,$H918,B919,"f",FALSE)</f>
        <v>45825</v>
      </c>
      <c r="I919" s="176">
        <f>_xll.qlInterestRateIndexValueDate(Index1M,$H919)</f>
        <v>45825</v>
      </c>
      <c r="J919" s="181">
        <f>IFERROR(_xll.qlIndexFixing(Index1M,$H919,TRUE,_xll.ohTrigger(RecalcTrigger,Trigger1M)),NA())</f>
        <v>2.2264082774618332E-2</v>
      </c>
      <c r="K919" s="44">
        <f>IFERROR(_xll.qlIndexFixing(Index3M,H919,TRUE,_xll.ohTrigger(RecalcTrigger,Trigger3M)),NA())</f>
        <v>2.3024769858173685E-2</v>
      </c>
      <c r="L919" s="44">
        <f>IFERROR(_xll.qlIndexFixing(Index6M,$H919,TRUE,_xll.ohTrigger(RecalcTrigger,Trigger6M)),NA())</f>
        <v>2.4109057212329834E-2</v>
      </c>
      <c r="M919" s="182">
        <f>IFERROR(_xll.qlIndexFixing(Index1Y,$H919,TRUE,_xll.ohTrigger(RecalcTrigger,Trigger1Y)),NA())</f>
        <v>2.5048450144135925E-2</v>
      </c>
      <c r="N919" s="181">
        <f>IFERROR(_xll.qlIndexFixing(ONIndex1M,I919,TRUE,_xll.ohTrigger(RecalcTrigger,Trigger1M)),NA())</f>
        <v>2.222418972603335E-2</v>
      </c>
      <c r="O919" s="44">
        <f>IFERROR(_xll.qlIndexFixing(ONIndex3M,I919,TRUE,_xll.ohTrigger(RecalcTrigger,Trigger3M)),NA())</f>
        <v>2.2880024366564999E-2</v>
      </c>
      <c r="P919" s="44">
        <f>IFERROR(_xll.qlIndexFixing(ONIndex6M,I919,TRUE,_xll.ohTrigger(RecalcTrigger,Trigger6M)),NA())</f>
        <v>2.3919410044288547E-2</v>
      </c>
      <c r="Q919" s="182">
        <f>IFERROR(_xll.qlIndexFixing(ONIndex1Y,I919,TRUE,_xll.ohTrigger(RecalcTrigger,Trigger1Y)),NA())</f>
        <v>2.4623334667622787E-2</v>
      </c>
    </row>
    <row r="920" spans="2:17" x14ac:dyDescent="0.2">
      <c r="B920" s="39" t="s">
        <v>42</v>
      </c>
      <c r="D920" s="42">
        <f>_xll.qlCalendarAdvance(Calendar,$D919,B920,"f",FALSE)</f>
        <v>45832</v>
      </c>
      <c r="E920" s="176">
        <f>_xll.qlInterestRateIndexValueDate(IndexON,D920)</f>
        <v>45832</v>
      </c>
      <c r="F920" s="192">
        <f>IFERROR(_xll.qlIndexFixing(IndexON,D920,TRUE,_xll.ohTrigger(RecalcTrigger,TriggerON)),NA())</f>
        <v>2.1121899181026915E-2</v>
      </c>
      <c r="H920" s="42">
        <f>_xll.qlCalendarAdvance(Calendar,$H919,B920,"f",FALSE)</f>
        <v>45832</v>
      </c>
      <c r="I920" s="176">
        <f>_xll.qlInterestRateIndexValueDate(Index1M,$H920)</f>
        <v>45832</v>
      </c>
      <c r="J920" s="181">
        <f>IFERROR(_xll.qlIndexFixing(Index1M,$H920,TRUE,_xll.ohTrigger(RecalcTrigger,Trigger1M)),NA())</f>
        <v>2.2274039879518519E-2</v>
      </c>
      <c r="K920" s="44">
        <f>IFERROR(_xll.qlIndexFixing(Index3M,H920,TRUE,_xll.ohTrigger(RecalcTrigger,Trigger3M)),NA())</f>
        <v>2.3037206379275494E-2</v>
      </c>
      <c r="L920" s="44">
        <f>IFERROR(_xll.qlIndexFixing(Index6M,$H920,TRUE,_xll.ohTrigger(RecalcTrigger,Trigger6M)),NA())</f>
        <v>2.4112823092371612E-2</v>
      </c>
      <c r="M920" s="182">
        <f>IFERROR(_xll.qlIndexFixing(Index1Y,$H920,TRUE,_xll.ohTrigger(RecalcTrigger,Trigger1Y)),NA())</f>
        <v>2.5052575463707427E-2</v>
      </c>
      <c r="N920" s="181">
        <f>IFERROR(_xll.qlIndexFixing(ONIndex1M,I920,TRUE,_xll.ohTrigger(RecalcTrigger,Trigger1M)),NA())</f>
        <v>2.2233817129765354E-2</v>
      </c>
      <c r="O920" s="44">
        <f>IFERROR(_xll.qlIndexFixing(ONIndex3M,I920,TRUE,_xll.ohTrigger(RecalcTrigger,Trigger3M)),NA())</f>
        <v>2.2891836266868415E-2</v>
      </c>
      <c r="P920" s="44">
        <f>IFERROR(_xll.qlIndexFixing(ONIndex6M,I920,TRUE,_xll.ohTrigger(RecalcTrigger,Trigger6M)),NA())</f>
        <v>2.3923228964004561E-2</v>
      </c>
      <c r="Q920" s="182">
        <f>IFERROR(_xll.qlIndexFixing(ONIndex1Y,I920,TRUE,_xll.ohTrigger(RecalcTrigger,Trigger1Y)),NA())</f>
        <v>2.4628448533791092E-2</v>
      </c>
    </row>
    <row r="921" spans="2:17" x14ac:dyDescent="0.2">
      <c r="B921" s="39" t="s">
        <v>42</v>
      </c>
      <c r="D921" s="42">
        <f>_xll.qlCalendarAdvance(Calendar,$D920,B921,"f",FALSE)</f>
        <v>45839</v>
      </c>
      <c r="E921" s="176">
        <f>_xll.qlInterestRateIndexValueDate(IndexON,D921)</f>
        <v>45839</v>
      </c>
      <c r="F921" s="192">
        <f>IFERROR(_xll.qlIndexFixing(IndexON,D921,TRUE,_xll.ohTrigger(RecalcTrigger,TriggerON)),NA())</f>
        <v>2.1138311520363384E-2</v>
      </c>
      <c r="H921" s="42">
        <f>_xll.qlCalendarAdvance(Calendar,$H920,B921,"f",FALSE)</f>
        <v>45839</v>
      </c>
      <c r="I921" s="176">
        <f>_xll.qlInterestRateIndexValueDate(Index1M,$H921)</f>
        <v>45839</v>
      </c>
      <c r="J921" s="181">
        <f>IFERROR(_xll.qlIndexFixing(Index1M,$H921,TRUE,_xll.ohTrigger(RecalcTrigger,Trigger1M)),NA())</f>
        <v>2.2285563439977923E-2</v>
      </c>
      <c r="K921" s="44">
        <f>IFERROR(_xll.qlIndexFixing(Index3M,H921,TRUE,_xll.ohTrigger(RecalcTrigger,Trigger3M)),NA())</f>
        <v>2.3049728545529759E-2</v>
      </c>
      <c r="L921" s="44">
        <f>IFERROR(_xll.qlIndexFixing(Index6M,$H921,TRUE,_xll.ohTrigger(RecalcTrigger,Trigger6M)),NA())</f>
        <v>2.4118824727582897E-2</v>
      </c>
      <c r="M921" s="182">
        <f>IFERROR(_xll.qlIndexFixing(Index1Y,$H921,TRUE,_xll.ohTrigger(RecalcTrigger,Trigger1Y)),NA())</f>
        <v>2.5056648771911938E-2</v>
      </c>
      <c r="N921" s="181">
        <f>IFERROR(_xll.qlIndexFixing(ONIndex1M,I921,TRUE,_xll.ohTrigger(RecalcTrigger,Trigger1M)),NA())</f>
        <v>2.2243595210041933E-2</v>
      </c>
      <c r="O921" s="44">
        <f>IFERROR(_xll.qlIndexFixing(ONIndex3M,I921,TRUE,_xll.ohTrigger(RecalcTrigger,Trigger3M)),NA())</f>
        <v>2.2903733339518784E-2</v>
      </c>
      <c r="P921" s="44">
        <f>IFERROR(_xll.qlIndexFixing(ONIndex6M,I921,TRUE,_xll.ohTrigger(RecalcTrigger,Trigger6M)),NA())</f>
        <v>2.3926992399841973E-2</v>
      </c>
      <c r="Q921" s="182">
        <f>IFERROR(_xll.qlIndexFixing(ONIndex1Y,I921,TRUE,_xll.ohTrigger(RecalcTrigger,Trigger1Y)),NA())</f>
        <v>2.4633543010528225E-2</v>
      </c>
    </row>
    <row r="922" spans="2:17" x14ac:dyDescent="0.2">
      <c r="B922" s="39" t="s">
        <v>42</v>
      </c>
      <c r="D922" s="42">
        <f>_xll.qlCalendarAdvance(Calendar,$D921,B922,"f",FALSE)</f>
        <v>45846</v>
      </c>
      <c r="E922" s="176">
        <f>_xll.qlInterestRateIndexValueDate(IndexON,D922)</f>
        <v>45846</v>
      </c>
      <c r="F922" s="192">
        <f>IFERROR(_xll.qlIndexFixing(IndexON,D922,TRUE,_xll.ohTrigger(RecalcTrigger,TriggerON)),NA())</f>
        <v>2.1155041723780466E-2</v>
      </c>
      <c r="H922" s="42">
        <f>_xll.qlCalendarAdvance(Calendar,$H921,B922,"f",FALSE)</f>
        <v>45846</v>
      </c>
      <c r="I922" s="176">
        <f>_xll.qlInterestRateIndexValueDate(Index1M,$H922)</f>
        <v>45846</v>
      </c>
      <c r="J922" s="181">
        <f>IFERROR(_xll.qlIndexFixing(Index1M,$H922,TRUE,_xll.ohTrigger(RecalcTrigger,Trigger1M)),NA())</f>
        <v>2.2295833856219367E-2</v>
      </c>
      <c r="K922" s="44">
        <f>IFERROR(_xll.qlIndexFixing(Index3M,H922,TRUE,_xll.ohTrigger(RecalcTrigger,Trigger3M)),NA())</f>
        <v>2.3062331505973886E-2</v>
      </c>
      <c r="L922" s="44">
        <f>IFERROR(_xll.qlIndexFixing(Index6M,$H922,TRUE,_xll.ohTrigger(RecalcTrigger,Trigger6M)),NA())</f>
        <v>2.4121629215185441E-2</v>
      </c>
      <c r="M922" s="182">
        <f>IFERROR(_xll.qlIndexFixing(Index1Y,$H922,TRUE,_xll.ohTrigger(RecalcTrigger,Trigger1Y)),NA())</f>
        <v>2.5060669228279542E-2</v>
      </c>
      <c r="N922" s="181">
        <f>IFERROR(_xll.qlIndexFixing(ONIndex1M,I922,TRUE,_xll.ohTrigger(RecalcTrigger,Trigger1M)),NA())</f>
        <v>2.2253523966619948E-2</v>
      </c>
      <c r="O922" s="44">
        <f>IFERROR(_xll.qlIndexFixing(ONIndex3M,I922,TRUE,_xll.ohTrigger(RecalcTrigger,Trigger3M)),NA())</f>
        <v>2.2915715584516105E-2</v>
      </c>
      <c r="P922" s="44">
        <f>IFERROR(_xll.qlIndexFixing(ONIndex6M,I922,TRUE,_xll.ohTrigger(RecalcTrigger,Trigger6M)),NA())</f>
        <v>2.3930700351881828E-2</v>
      </c>
      <c r="Q922" s="182">
        <f>IFERROR(_xll.qlIndexFixing(ONIndex1Y,I922,TRUE,_xll.ohTrigger(RecalcTrigger,Trigger1Y)),NA())</f>
        <v>2.4638618098158371E-2</v>
      </c>
    </row>
    <row r="923" spans="2:17" x14ac:dyDescent="0.2">
      <c r="B923" s="39" t="s">
        <v>42</v>
      </c>
      <c r="D923" s="42">
        <f>_xll.qlCalendarAdvance(Calendar,$D922,B923,"f",FALSE)</f>
        <v>45853</v>
      </c>
      <c r="E923" s="176">
        <f>_xll.qlInterestRateIndexValueDate(IndexON,D923)</f>
        <v>45853</v>
      </c>
      <c r="F923" s="192">
        <f>IFERROR(_xll.qlIndexFixing(IndexON,D923,TRUE,_xll.ohTrigger(RecalcTrigger,TriggerON)),NA())</f>
        <v>2.1172089791278159E-2</v>
      </c>
      <c r="H923" s="42">
        <f>_xll.qlCalendarAdvance(Calendar,$H922,B923,"f",FALSE)</f>
        <v>45853</v>
      </c>
      <c r="I923" s="176">
        <f>_xll.qlInterestRateIndexValueDate(Index1M,$H923)</f>
        <v>45853</v>
      </c>
      <c r="J923" s="181">
        <f>IFERROR(_xll.qlIndexFixing(Index1M,$H923,TRUE,_xll.ohTrigger(RecalcTrigger,Trigger1M)),NA())</f>
        <v>2.2306255233799401E-2</v>
      </c>
      <c r="K923" s="44">
        <f>IFERROR(_xll.qlIndexFixing(Index3M,H923,TRUE,_xll.ohTrigger(RecalcTrigger,Trigger3M)),NA())</f>
        <v>2.3075001958539957E-2</v>
      </c>
      <c r="L923" s="44">
        <f>IFERROR(_xll.qlIndexFixing(Index6M,$H923,TRUE,_xll.ohTrigger(RecalcTrigger,Trigger6M)),NA())</f>
        <v>2.4125598596837678E-2</v>
      </c>
      <c r="M923" s="182">
        <f>IFERROR(_xll.qlIndexFixing(Index1Y,$H923,TRUE,_xll.ohTrigger(RecalcTrigger,Trigger1Y)),NA())</f>
        <v>2.5064635992334328E-2</v>
      </c>
      <c r="N923" s="181">
        <f>IFERROR(_xll.qlIndexFixing(ONIndex1M,I923,TRUE,_xll.ohTrigger(RecalcTrigger,Trigger1M)),NA())</f>
        <v>2.2263603399661491E-2</v>
      </c>
      <c r="O923" s="44">
        <f>IFERROR(_xll.qlIndexFixing(ONIndex3M,I923,TRUE,_xll.ohTrigger(RecalcTrigger,Trigger3M)),NA())</f>
        <v>2.292778300186038E-2</v>
      </c>
      <c r="P923" s="44">
        <f>IFERROR(_xll.qlIndexFixing(ONIndex6M,I923,TRUE,_xll.ohTrigger(RecalcTrigger,Trigger6M)),NA())</f>
        <v>2.3934352820043081E-2</v>
      </c>
      <c r="Q923" s="182">
        <f>IFERROR(_xll.qlIndexFixing(ONIndex1Y,I923,TRUE,_xll.ohTrigger(RecalcTrigger,Trigger1Y)),NA())</f>
        <v>2.4643673796357346E-2</v>
      </c>
    </row>
    <row r="924" spans="2:17" x14ac:dyDescent="0.2">
      <c r="B924" s="39" t="s">
        <v>42</v>
      </c>
      <c r="D924" s="42">
        <f>_xll.qlCalendarAdvance(Calendar,$D923,B924,"f",FALSE)</f>
        <v>45860</v>
      </c>
      <c r="E924" s="176">
        <f>_xll.qlInterestRateIndexValueDate(IndexON,D924)</f>
        <v>45860</v>
      </c>
      <c r="F924" s="192">
        <f>IFERROR(_xll.qlIndexFixing(IndexON,D924,TRUE,_xll.ohTrigger(RecalcTrigger,TriggerON)),NA())</f>
        <v>2.1189455722937511E-2</v>
      </c>
      <c r="H924" s="42">
        <f>_xll.qlCalendarAdvance(Calendar,$H923,B924,"f",FALSE)</f>
        <v>45860</v>
      </c>
      <c r="I924" s="176">
        <f>_xll.qlInterestRateIndexValueDate(Index1M,$H924)</f>
        <v>45860</v>
      </c>
      <c r="J924" s="181">
        <f>IFERROR(_xll.qlIndexFixing(Index1M,$H924,TRUE,_xll.ohTrigger(RecalcTrigger,Trigger1M)),NA())</f>
        <v>2.2316827573115417E-2</v>
      </c>
      <c r="K924" s="44">
        <f>IFERROR(_xll.qlIndexFixing(Index3M,H924,TRUE,_xll.ohTrigger(RecalcTrigger,Trigger3M)),NA())</f>
        <v>2.3087725740748938E-2</v>
      </c>
      <c r="L924" s="44">
        <f>IFERROR(_xll.qlIndexFixing(Index6M,$H924,TRUE,_xll.ohTrigger(RecalcTrigger,Trigger6M)),NA())</f>
        <v>2.4129651174381483E-2</v>
      </c>
      <c r="M924" s="182">
        <f>IFERROR(_xll.qlIndexFixing(Index1Y,$H924,TRUE,_xll.ohTrigger(RecalcTrigger,Trigger1Y)),NA())</f>
        <v>2.5068548223596387E-2</v>
      </c>
      <c r="N924" s="181">
        <f>IFERROR(_xll.qlIndexFixing(ONIndex1M,I924,TRUE,_xll.ohTrigger(RecalcTrigger,Trigger1M)),NA())</f>
        <v>2.2273833509085517E-2</v>
      </c>
      <c r="O924" s="44">
        <f>IFERROR(_xll.qlIndexFixing(ONIndex3M,I924,TRUE,_xll.ohTrigger(RecalcTrigger,Trigger3M)),NA())</f>
        <v>2.29399355917137E-2</v>
      </c>
      <c r="P924" s="44">
        <f>IFERROR(_xll.qlIndexFixing(ONIndex6M,I924,TRUE,_xll.ohTrigger(RecalcTrigger,Trigger6M)),NA())</f>
        <v>2.3937949804406777E-2</v>
      </c>
      <c r="Q924" s="182">
        <f>IFERROR(_xll.qlIndexFixing(ONIndex1Y,I924,TRUE,_xll.ohTrigger(RecalcTrigger,Trigger1Y)),NA())</f>
        <v>2.4648710105449334E-2</v>
      </c>
    </row>
    <row r="925" spans="2:17" x14ac:dyDescent="0.2">
      <c r="B925" s="39" t="s">
        <v>42</v>
      </c>
      <c r="D925" s="42">
        <f>_xll.qlCalendarAdvance(Calendar,$D924,B925,"f",FALSE)</f>
        <v>45867</v>
      </c>
      <c r="E925" s="176">
        <f>_xll.qlInterestRateIndexValueDate(IndexON,D925)</f>
        <v>45867</v>
      </c>
      <c r="F925" s="192">
        <f>IFERROR(_xll.qlIndexFixing(IndexON,D925,TRUE,_xll.ohTrigger(RecalcTrigger,TriggerON)),NA())</f>
        <v>2.1207139518758522E-2</v>
      </c>
      <c r="H925" s="42">
        <f>_xll.qlCalendarAdvance(Calendar,$H924,B925,"f",FALSE)</f>
        <v>45867</v>
      </c>
      <c r="I925" s="176">
        <f>_xll.qlInterestRateIndexValueDate(Index1M,$H925)</f>
        <v>45867</v>
      </c>
      <c r="J925" s="181">
        <f>IFERROR(_xll.qlIndexFixing(Index1M,$H925,TRUE,_xll.ohTrigger(RecalcTrigger,Trigger1M)),NA())</f>
        <v>2.2327550874575254E-2</v>
      </c>
      <c r="K925" s="44">
        <f>IFERROR(_xll.qlIndexFixing(Index3M,H925,TRUE,_xll.ohTrigger(RecalcTrigger,Trigger3M)),NA())</f>
        <v>2.3100488689941211E-2</v>
      </c>
      <c r="L925" s="44">
        <f>IFERROR(_xll.qlIndexFixing(Index6M,$H925,TRUE,_xll.ohTrigger(RecalcTrigger,Trigger6M)),NA())</f>
        <v>2.4133795979837704E-2</v>
      </c>
      <c r="M925" s="182">
        <f>IFERROR(_xll.qlIndexFixing(Index1Y,$H925,TRUE,_xll.ohTrigger(RecalcTrigger,Trigger1Y)),NA())</f>
        <v>2.5072405081581151E-2</v>
      </c>
      <c r="N925" s="181">
        <f>IFERROR(_xll.qlIndexFixing(ONIndex1M,I925,TRUE,_xll.ohTrigger(RecalcTrigger,Trigger1M)),NA())</f>
        <v>2.228421429497307E-2</v>
      </c>
      <c r="O925" s="44">
        <f>IFERROR(_xll.qlIndexFixing(ONIndex3M,I925,TRUE,_xll.ohTrigger(RecalcTrigger,Trigger3M)),NA())</f>
        <v>2.2952173353913974E-2</v>
      </c>
      <c r="P925" s="44">
        <f>IFERROR(_xll.qlIndexFixing(ONIndex6M,I925,TRUE,_xll.ohTrigger(RecalcTrigger,Trigger6M)),NA())</f>
        <v>2.3941491304891871E-2</v>
      </c>
      <c r="Q925" s="182">
        <f>IFERROR(_xll.qlIndexFixing(ONIndex1Y,I925,TRUE,_xll.ohTrigger(RecalcTrigger,Trigger1Y)),NA())</f>
        <v>2.4653727025191197E-2</v>
      </c>
    </row>
    <row r="926" spans="2:17" x14ac:dyDescent="0.2">
      <c r="B926" s="39" t="s">
        <v>42</v>
      </c>
      <c r="D926" s="42">
        <f>_xll.qlCalendarAdvance(Calendar,$D925,B926,"f",FALSE)</f>
        <v>45874</v>
      </c>
      <c r="E926" s="176">
        <f>_xll.qlInterestRateIndexValueDate(IndexON,D926)</f>
        <v>45874</v>
      </c>
      <c r="F926" s="192">
        <f>IFERROR(_xll.qlIndexFixing(IndexON,D926,TRUE,_xll.ohTrigger(RecalcTrigger,TriggerON)),NA())</f>
        <v>2.1225141178903284E-2</v>
      </c>
      <c r="H926" s="42">
        <f>_xll.qlCalendarAdvance(Calendar,$H925,B926,"f",FALSE)</f>
        <v>45874</v>
      </c>
      <c r="I926" s="176">
        <f>_xll.qlInterestRateIndexValueDate(Index1M,$H926)</f>
        <v>45874</v>
      </c>
      <c r="J926" s="181">
        <f>IFERROR(_xll.qlIndexFixing(Index1M,$H926,TRUE,_xll.ohTrigger(RecalcTrigger,Trigger1M)),NA())</f>
        <v>2.2338425138586762E-2</v>
      </c>
      <c r="K926" s="44">
        <f>IFERROR(_xll.qlIndexFixing(Index3M,H926,TRUE,_xll.ohTrigger(RecalcTrigger,Trigger3M)),NA())</f>
        <v>2.3113276643276563E-2</v>
      </c>
      <c r="L926" s="44">
        <f>IFERROR(_xll.qlIndexFixing(Index6M,$H926,TRUE,_xll.ohTrigger(RecalcTrigger,Trigger6M)),NA())</f>
        <v>2.4138042045315281E-2</v>
      </c>
      <c r="M926" s="182">
        <f>IFERROR(_xll.qlIndexFixing(Index1Y,$H926,TRUE,_xll.ohTrigger(RecalcTrigger,Trigger1Y)),NA())</f>
        <v>2.5076205725800271E-2</v>
      </c>
      <c r="N926" s="181">
        <f>IFERROR(_xll.qlIndexFixing(ONIndex1M,I926,TRUE,_xll.ohTrigger(RecalcTrigger,Trigger1M)),NA())</f>
        <v>2.2294745757324153E-2</v>
      </c>
      <c r="O926" s="44">
        <f>IFERROR(_xll.qlIndexFixing(ONIndex3M,I926,TRUE,_xll.ohTrigger(RecalcTrigger,Trigger3M)),NA())</f>
        <v>2.2964496288542247E-2</v>
      </c>
      <c r="P926" s="44">
        <f>IFERROR(_xll.qlIndexFixing(ONIndex6M,I926,TRUE,_xll.ohTrigger(RecalcTrigger,Trigger6M)),NA())</f>
        <v>2.3944977321579408E-2</v>
      </c>
      <c r="Q926" s="182">
        <f>IFERROR(_xll.qlIndexFixing(ONIndex1Y,I926,TRUE,_xll.ohTrigger(RecalcTrigger,Trigger1Y)),NA())</f>
        <v>2.465872455566398E-2</v>
      </c>
    </row>
    <row r="927" spans="2:17" x14ac:dyDescent="0.2">
      <c r="B927" s="39" t="s">
        <v>42</v>
      </c>
      <c r="D927" s="42">
        <f>_xll.qlCalendarAdvance(Calendar,$D926,B927,"f",FALSE)</f>
        <v>45881</v>
      </c>
      <c r="E927" s="176">
        <f>_xll.qlInterestRateIndexValueDate(IndexON,D927)</f>
        <v>45881</v>
      </c>
      <c r="F927" s="192">
        <f>IFERROR(_xll.qlIndexFixing(IndexON,D927,TRUE,_xll.ohTrigger(RecalcTrigger,TriggerON)),NA())</f>
        <v>2.1243460703290751E-2</v>
      </c>
      <c r="H927" s="42">
        <f>_xll.qlCalendarAdvance(Calendar,$H926,B927,"f",FALSE)</f>
        <v>45881</v>
      </c>
      <c r="I927" s="176">
        <f>_xll.qlInterestRateIndexValueDate(Index1M,$H927)</f>
        <v>45881</v>
      </c>
      <c r="J927" s="181">
        <f>IFERROR(_xll.qlIndexFixing(Index1M,$H927,TRUE,_xll.ohTrigger(RecalcTrigger,Trigger1M)),NA())</f>
        <v>2.2349450365573474E-2</v>
      </c>
      <c r="K927" s="44">
        <f>IFERROR(_xll.qlIndexFixing(Index3M,H927,TRUE,_xll.ohTrigger(RecalcTrigger,Trigger3M)),NA())</f>
        <v>2.3126075437736832E-2</v>
      </c>
      <c r="L927" s="44">
        <f>IFERROR(_xll.qlIndexFixing(Index6M,$H927,TRUE,_xll.ohTrigger(RecalcTrigger,Trigger6M)),NA())</f>
        <v>2.4142398403013896E-2</v>
      </c>
      <c r="M927" s="182">
        <f>IFERROR(_xll.qlIndexFixing(Index1Y,$H927,TRUE,_xll.ohTrigger(RecalcTrigger,Trigger1Y)),NA())</f>
        <v>2.5079949315762962E-2</v>
      </c>
      <c r="N927" s="181">
        <f>IFERROR(_xll.qlIndexFixing(ONIndex1M,I927,TRUE,_xll.ohTrigger(RecalcTrigger,Trigger1M)),NA())</f>
        <v>2.2305427896219809E-2</v>
      </c>
      <c r="O927" s="44">
        <f>IFERROR(_xll.qlIndexFixing(ONIndex3M,I927,TRUE,_xll.ohTrigger(RecalcTrigger,Trigger3M)),NA())</f>
        <v>2.2976904395598519E-2</v>
      </c>
      <c r="P927" s="44">
        <f>IFERROR(_xll.qlIndexFixing(ONIndex6M,I927,TRUE,_xll.ohTrigger(RecalcTrigger,Trigger6M)),NA())</f>
        <v>2.3948407854469389E-2</v>
      </c>
      <c r="Q927" s="182">
        <f>IFERROR(_xll.qlIndexFixing(ONIndex1Y,I927,TRUE,_xll.ohTrigger(RecalcTrigger,Trigger1Y)),NA())</f>
        <v>2.4663702696867684E-2</v>
      </c>
    </row>
    <row r="928" spans="2:17" x14ac:dyDescent="0.2">
      <c r="B928" s="39" t="s">
        <v>42</v>
      </c>
      <c r="D928" s="42">
        <f>_xll.qlCalendarAdvance(Calendar,$D927,B928,"f",FALSE)</f>
        <v>45888</v>
      </c>
      <c r="E928" s="176">
        <f>_xll.qlInterestRateIndexValueDate(IndexON,D928)</f>
        <v>45888</v>
      </c>
      <c r="F928" s="192">
        <f>IFERROR(_xll.qlIndexFixing(IndexON,D928,TRUE,_xll.ohTrigger(RecalcTrigger,TriggerON)),NA())</f>
        <v>2.1262098092001969E-2</v>
      </c>
      <c r="H928" s="42">
        <f>_xll.qlCalendarAdvance(Calendar,$H927,B928,"f",FALSE)</f>
        <v>45888</v>
      </c>
      <c r="I928" s="176">
        <f>_xll.qlInterestRateIndexValueDate(Index1M,$H928)</f>
        <v>45888</v>
      </c>
      <c r="J928" s="181">
        <f>IFERROR(_xll.qlIndexFixing(Index1M,$H928,TRUE,_xll.ohTrigger(RecalcTrigger,Trigger1M)),NA())</f>
        <v>2.2360626555953694E-2</v>
      </c>
      <c r="K928" s="44">
        <f>IFERROR(_xll.qlIndexFixing(Index3M,H928,TRUE,_xll.ohTrigger(RecalcTrigger,Trigger3M)),NA())</f>
        <v>2.3138870910122386E-2</v>
      </c>
      <c r="L928" s="44">
        <f>IFERROR(_xll.qlIndexFixing(Index6M,$H928,TRUE,_xll.ohTrigger(RecalcTrigger,Trigger6M)),NA())</f>
        <v>2.414687408522749E-2</v>
      </c>
      <c r="M928" s="182">
        <f>IFERROR(_xll.qlIndexFixing(Index1Y,$H928,TRUE,_xll.ohTrigger(RecalcTrigger,Trigger1Y)),NA())</f>
        <v>2.5083635010973993E-2</v>
      </c>
      <c r="N928" s="181">
        <f>IFERROR(_xll.qlIndexFixing(ONIndex1M,I928,TRUE,_xll.ohTrigger(RecalcTrigger,Trigger1M)),NA())</f>
        <v>2.2316260711578995E-2</v>
      </c>
      <c r="O928" s="44">
        <f>IFERROR(_xll.qlIndexFixing(ONIndex3M,I928,TRUE,_xll.ohTrigger(RecalcTrigger,Trigger3M)),NA())</f>
        <v>2.298939767508279E-2</v>
      </c>
      <c r="P928" s="44">
        <f>IFERROR(_xll.qlIndexFixing(ONIndex6M,I928,TRUE,_xll.ohTrigger(RecalcTrigger,Trigger6M)),NA())</f>
        <v>2.3951782903480767E-2</v>
      </c>
      <c r="Q928" s="182">
        <f>IFERROR(_xll.qlIndexFixing(ONIndex1Y,I928,TRUE,_xll.ohTrigger(RecalcTrigger,Trigger1Y)),NA())</f>
        <v>2.4668661448883356E-2</v>
      </c>
    </row>
    <row r="929" spans="2:17" x14ac:dyDescent="0.2">
      <c r="B929" s="39" t="s">
        <v>42</v>
      </c>
      <c r="D929" s="42">
        <f>_xll.qlCalendarAdvance(Calendar,$D928,B929,"f",FALSE)</f>
        <v>45895</v>
      </c>
      <c r="E929" s="176">
        <f>_xll.qlInterestRateIndexValueDate(IndexON,D929)</f>
        <v>45895</v>
      </c>
      <c r="F929" s="192">
        <f>IFERROR(_xll.qlIndexFixing(IndexON,D929,TRUE,_xll.ohTrigger(RecalcTrigger,TriggerON)),NA())</f>
        <v>2.128105334519903E-2</v>
      </c>
      <c r="H929" s="42">
        <f>_xll.qlCalendarAdvance(Calendar,$H928,B929,"f",FALSE)</f>
        <v>45895</v>
      </c>
      <c r="I929" s="176">
        <f>_xll.qlInterestRateIndexValueDate(Index1M,$H929)</f>
        <v>45895</v>
      </c>
      <c r="J929" s="181">
        <f>IFERROR(_xll.qlIndexFixing(Index1M,$H929,TRUE,_xll.ohTrigger(RecalcTrigger,Trigger1M)),NA())</f>
        <v>2.2371953710158793E-2</v>
      </c>
      <c r="K929" s="44">
        <f>IFERROR(_xll.qlIndexFixing(Index3M,H929,TRUE,_xll.ohTrigger(RecalcTrigger,Trigger3M)),NA())</f>
        <v>2.3151648897048592E-2</v>
      </c>
      <c r="L929" s="44">
        <f>IFERROR(_xll.qlIndexFixing(Index6M,$H929,TRUE,_xll.ohTrigger(RecalcTrigger,Trigger6M)),NA())</f>
        <v>2.4151478124352196E-2</v>
      </c>
      <c r="M929" s="182">
        <f>IFERROR(_xll.qlIndexFixing(Index1Y,$H929,TRUE,_xll.ohTrigger(RecalcTrigger,Trigger1Y)),NA())</f>
        <v>2.5087261970937691E-2</v>
      </c>
      <c r="N929" s="181">
        <f>IFERROR(_xll.qlIndexFixing(ONIndex1M,I929,TRUE,_xll.ohTrigger(RecalcTrigger,Trigger1M)),NA())</f>
        <v>2.2327244203320662E-2</v>
      </c>
      <c r="O929" s="44">
        <f>IFERROR(_xll.qlIndexFixing(ONIndex3M,I929,TRUE,_xll.ohTrigger(RecalcTrigger,Trigger3M)),NA())</f>
        <v>2.3001976126995061E-2</v>
      </c>
      <c r="P929" s="44">
        <f>IFERROR(_xll.qlIndexFixing(ONIndex6M,I929,TRUE,_xll.ohTrigger(RecalcTrigger,Trigger6M)),NA())</f>
        <v>2.3955102468694589E-2</v>
      </c>
      <c r="Q929" s="182">
        <f>IFERROR(_xll.qlIndexFixing(ONIndex1Y,I929,TRUE,_xll.ohTrigger(RecalcTrigger,Trigger1Y)),NA())</f>
        <v>2.4673600811548901E-2</v>
      </c>
    </row>
    <row r="930" spans="2:17" x14ac:dyDescent="0.2">
      <c r="B930" s="39" t="s">
        <v>42</v>
      </c>
      <c r="D930" s="42">
        <f>_xll.qlCalendarAdvance(Calendar,$D929,B930,"f",FALSE)</f>
        <v>45902</v>
      </c>
      <c r="E930" s="176">
        <f>_xll.qlInterestRateIndexValueDate(IndexON,D930)</f>
        <v>45902</v>
      </c>
      <c r="F930" s="192">
        <f>IFERROR(_xll.qlIndexFixing(IndexON,D930,TRUE,_xll.ohTrigger(RecalcTrigger,TriggerON)),NA())</f>
        <v>2.1300326462719843E-2</v>
      </c>
      <c r="H930" s="42">
        <f>_xll.qlCalendarAdvance(Calendar,$H929,B930,"f",FALSE)</f>
        <v>45902</v>
      </c>
      <c r="I930" s="176">
        <f>_xll.qlInterestRateIndexValueDate(Index1M,$H930)</f>
        <v>45902</v>
      </c>
      <c r="J930" s="181">
        <f>IFERROR(_xll.qlIndexFixing(Index1M,$H930,TRUE,_xll.ohTrigger(RecalcTrigger,Trigger1M)),NA())</f>
        <v>2.2381912608210208E-2</v>
      </c>
      <c r="K930" s="44">
        <f>IFERROR(_xll.qlIndexFixing(Index3M,H930,TRUE,_xll.ohTrigger(RecalcTrigger,Trigger3M)),NA())</f>
        <v>2.3162762038147554E-2</v>
      </c>
      <c r="L930" s="44">
        <f>IFERROR(_xll.qlIndexFixing(Index6M,$H930,TRUE,_xll.ohTrigger(RecalcTrigger,Trigger6M)),NA())</f>
        <v>2.4152648556959713E-2</v>
      </c>
      <c r="M930" s="182">
        <f>IFERROR(_xll.qlIndexFixing(Index1Y,$H930,TRUE,_xll.ohTrigger(RecalcTrigger,Trigger1Y)),NA())</f>
        <v>2.5090829355154831E-2</v>
      </c>
      <c r="N930" s="181">
        <f>IFERROR(_xll.qlIndexFixing(ONIndex1M,I930,TRUE,_xll.ohTrigger(RecalcTrigger,Trigger1M)),NA())</f>
        <v>2.233837837168795E-2</v>
      </c>
      <c r="O930" s="44">
        <f>IFERROR(_xll.qlIndexFixing(ONIndex3M,I930,TRUE,_xll.ohTrigger(RecalcTrigger,Trigger3M)),NA())</f>
        <v>2.3014639751416377E-2</v>
      </c>
      <c r="P930" s="44">
        <f>IFERROR(_xll.qlIndexFixing(ONIndex6M,I930,TRUE,_xll.ohTrigger(RecalcTrigger,Trigger6M)),NA())</f>
        <v>2.3958366550029808E-2</v>
      </c>
      <c r="Q930" s="182">
        <f>IFERROR(_xll.qlIndexFixing(ONIndex1Y,I930,TRUE,_xll.ohTrigger(RecalcTrigger,Trigger1Y)),NA())</f>
        <v>2.4678520784945368E-2</v>
      </c>
    </row>
    <row r="931" spans="2:17" x14ac:dyDescent="0.2">
      <c r="B931" s="39" t="s">
        <v>42</v>
      </c>
      <c r="D931" s="42">
        <f>_xll.qlCalendarAdvance(Calendar,$D930,B931,"f",FALSE)</f>
        <v>45909</v>
      </c>
      <c r="E931" s="176">
        <f>_xll.qlInterestRateIndexValueDate(IndexON,D931)</f>
        <v>45909</v>
      </c>
      <c r="F931" s="192">
        <f>IFERROR(_xll.qlIndexFixing(IndexON,D931,TRUE,_xll.ohTrigger(RecalcTrigger,TriggerON)),NA())</f>
        <v>2.1319917444726499E-2</v>
      </c>
      <c r="H931" s="42">
        <f>_xll.qlCalendarAdvance(Calendar,$H930,B931,"f",FALSE)</f>
        <v>45909</v>
      </c>
      <c r="I931" s="176">
        <f>_xll.qlInterestRateIndexValueDate(Index1M,$H931)</f>
        <v>45909</v>
      </c>
      <c r="J931" s="181">
        <f>IFERROR(_xll.qlIndexFixing(Index1M,$H931,TRUE,_xll.ohTrigger(RecalcTrigger,Trigger1M)),NA())</f>
        <v>2.2393505267950142E-2</v>
      </c>
      <c r="K931" s="44">
        <f>IFERROR(_xll.qlIndexFixing(Index3M,H931,TRUE,_xll.ohTrigger(RecalcTrigger,Trigger3M)),NA())</f>
        <v>2.3175468050035571E-2</v>
      </c>
      <c r="L931" s="44">
        <f>IFERROR(_xll.qlIndexFixing(Index6M,$H931,TRUE,_xll.ohTrigger(RecalcTrigger,Trigger6M)),NA())</f>
        <v>2.4157497458741163E-2</v>
      </c>
      <c r="M931" s="182">
        <f>IFERROR(_xll.qlIndexFixing(Index1Y,$H931,TRUE,_xll.ohTrigger(RecalcTrigger,Trigger1Y)),NA())</f>
        <v>2.5094336323125965E-2</v>
      </c>
      <c r="N931" s="181">
        <f>IFERROR(_xll.qlIndexFixing(ONIndex1M,I931,TRUE,_xll.ohTrigger(RecalcTrigger,Trigger1M)),NA())</f>
        <v>2.2349663216437721E-2</v>
      </c>
      <c r="O931" s="44">
        <f>IFERROR(_xll.qlIndexFixing(ONIndex3M,I931,TRUE,_xll.ohTrigger(RecalcTrigger,Trigger3M)),NA())</f>
        <v>2.3027388548265693E-2</v>
      </c>
      <c r="P931" s="44">
        <f>IFERROR(_xll.qlIndexFixing(ONIndex6M,I931,TRUE,_xll.ohTrigger(RecalcTrigger,Trigger6M)),NA())</f>
        <v>2.3961575147567471E-2</v>
      </c>
      <c r="Q931" s="182">
        <f>IFERROR(_xll.qlIndexFixing(ONIndex1Y,I931,TRUE,_xll.ohTrigger(RecalcTrigger,Trigger1Y)),NA())</f>
        <v>2.4683421369072756E-2</v>
      </c>
    </row>
    <row r="932" spans="2:17" x14ac:dyDescent="0.2">
      <c r="B932" s="39" t="s">
        <v>42</v>
      </c>
      <c r="D932" s="42">
        <f>_xll.qlCalendarAdvance(Calendar,$D931,B932,"f",FALSE)</f>
        <v>45916</v>
      </c>
      <c r="E932" s="176">
        <f>_xll.qlInterestRateIndexValueDate(IndexON,D932)</f>
        <v>45916</v>
      </c>
      <c r="F932" s="192">
        <f>IFERROR(_xll.qlIndexFixing(IndexON,D932,TRUE,_xll.ohTrigger(RecalcTrigger,TriggerON)),NA())</f>
        <v>2.1339826291300046E-2</v>
      </c>
      <c r="H932" s="42">
        <f>_xll.qlCalendarAdvance(Calendar,$H931,B932,"f",FALSE)</f>
        <v>45916</v>
      </c>
      <c r="I932" s="176">
        <f>_xll.qlInterestRateIndexValueDate(Index1M,$H932)</f>
        <v>45916</v>
      </c>
      <c r="J932" s="181">
        <f>IFERROR(_xll.qlIndexFixing(Index1M,$H932,TRUE,_xll.ohTrigger(RecalcTrigger,Trigger1M)),NA())</f>
        <v>2.2405173560254919E-2</v>
      </c>
      <c r="K932" s="44">
        <f>IFERROR(_xll.qlIndexFixing(Index3M,H932,TRUE,_xll.ohTrigger(RecalcTrigger,Trigger3M)),NA())</f>
        <v>2.3188114533312779E-2</v>
      </c>
      <c r="L932" s="44">
        <f>IFERROR(_xll.qlIndexFixing(Index6M,$H932,TRUE,_xll.ohTrigger(RecalcTrigger,Trigger6M)),NA())</f>
        <v>2.4162501356505741E-2</v>
      </c>
      <c r="M932" s="182">
        <f>IFERROR(_xll.qlIndexFixing(Index1Y,$H932,TRUE,_xll.ohTrigger(RecalcTrigger,Trigger1Y)),NA())</f>
        <v>2.5097782034349647E-2</v>
      </c>
      <c r="N932" s="181">
        <f>IFERROR(_xll.qlIndexFixing(ONIndex1M,I932,TRUE,_xll.ohTrigger(RecalcTrigger,Trigger1M)),NA())</f>
        <v>2.2361098737813112E-2</v>
      </c>
      <c r="O932" s="44">
        <f>IFERROR(_xll.qlIndexFixing(ONIndex3M,I932,TRUE,_xll.ohTrigger(RecalcTrigger,Trigger3M)),NA())</f>
        <v>2.3040222517543008E-2</v>
      </c>
      <c r="P932" s="44">
        <f>IFERROR(_xll.qlIndexFixing(ONIndex6M,I932,TRUE,_xll.ohTrigger(RecalcTrigger,Trigger6M)),NA())</f>
        <v>2.3964728261226531E-2</v>
      </c>
      <c r="Q932" s="182">
        <f>IFERROR(_xll.qlIndexFixing(ONIndex1Y,I932,TRUE,_xll.ohTrigger(RecalcTrigger,Trigger1Y)),NA())</f>
        <v>2.4688302563931064E-2</v>
      </c>
    </row>
    <row r="933" spans="2:17" x14ac:dyDescent="0.2">
      <c r="B933" s="39" t="s">
        <v>42</v>
      </c>
      <c r="D933" s="42">
        <f>_xll.qlCalendarAdvance(Calendar,$D932,B933,"f",FALSE)</f>
        <v>45923</v>
      </c>
      <c r="E933" s="176">
        <f>_xll.qlInterestRateIndexValueDate(IndexON,D933)</f>
        <v>45923</v>
      </c>
      <c r="F933" s="192">
        <f>IFERROR(_xll.qlIndexFixing(IndexON,D933,TRUE,_xll.ohTrigger(RecalcTrigger,TriggerON)),NA())</f>
        <v>2.1360053002521528E-2</v>
      </c>
      <c r="H933" s="42">
        <f>_xll.qlCalendarAdvance(Calendar,$H932,B933,"f",FALSE)</f>
        <v>45923</v>
      </c>
      <c r="I933" s="176">
        <f>_xll.qlInterestRateIndexValueDate(Index1M,$H933)</f>
        <v>45923</v>
      </c>
      <c r="J933" s="181">
        <f>IFERROR(_xll.qlIndexFixing(Index1M,$H933,TRUE,_xll.ohTrigger(RecalcTrigger,Trigger1M)),NA())</f>
        <v>2.241686475927248E-2</v>
      </c>
      <c r="K933" s="44">
        <f>IFERROR(_xll.qlIndexFixing(Index3M,H933,TRUE,_xll.ohTrigger(RecalcTrigger,Trigger3M)),NA())</f>
        <v>2.3200687169155128E-2</v>
      </c>
      <c r="L933" s="44">
        <f>IFERROR(_xll.qlIndexFixing(Index6M,$H933,TRUE,_xll.ohTrigger(RecalcTrigger,Trigger6M)),NA())</f>
        <v>2.4167669430957623E-2</v>
      </c>
      <c r="M933" s="182">
        <f>IFERROR(_xll.qlIndexFixing(Index1Y,$H933,TRUE,_xll.ohTrigger(RecalcTrigger,Trigger1Y)),NA())</f>
        <v>2.5101165648325541E-2</v>
      </c>
      <c r="N933" s="181">
        <f>IFERROR(_xll.qlIndexFixing(ONIndex1M,I933,TRUE,_xll.ohTrigger(RecalcTrigger,Trigger1M)),NA())</f>
        <v>2.2372684935733078E-2</v>
      </c>
      <c r="O933" s="44">
        <f>IFERROR(_xll.qlIndexFixing(ONIndex3M,I933,TRUE,_xll.ohTrigger(RecalcTrigger,Trigger3M)),NA())</f>
        <v>2.3053141659329368E-2</v>
      </c>
      <c r="P933" s="44">
        <f>IFERROR(_xll.qlIndexFixing(ONIndex6M,I933,TRUE,_xll.ohTrigger(RecalcTrigger,Trigger6M)),NA())</f>
        <v>2.3967825891006989E-2</v>
      </c>
      <c r="Q933" s="182">
        <f>IFERROR(_xll.qlIndexFixing(ONIndex1Y,I933,TRUE,_xll.ohTrigger(RecalcTrigger,Trigger1Y)),NA())</f>
        <v>2.4693164369520293E-2</v>
      </c>
    </row>
    <row r="934" spans="2:17" x14ac:dyDescent="0.2">
      <c r="B934" s="39" t="s">
        <v>42</v>
      </c>
      <c r="D934" s="42">
        <f>_xll.qlCalendarAdvance(Calendar,$D933,B934,"f",FALSE)</f>
        <v>45930</v>
      </c>
      <c r="E934" s="176">
        <f>_xll.qlInterestRateIndexValueDate(IndexON,D934)</f>
        <v>45930</v>
      </c>
      <c r="F934" s="192">
        <f>IFERROR(_xll.qlIndexFixing(IndexON,D934,TRUE,_xll.ohTrigger(RecalcTrigger,TriggerON)),NA())</f>
        <v>2.1380585821574316E-2</v>
      </c>
      <c r="H934" s="42">
        <f>_xll.qlCalendarAdvance(Calendar,$H933,B934,"f",FALSE)</f>
        <v>45930</v>
      </c>
      <c r="I934" s="176">
        <f>_xll.qlInterestRateIndexValueDate(Index1M,$H934)</f>
        <v>45930</v>
      </c>
      <c r="J934" s="181">
        <f>IFERROR(_xll.qlIndexFixing(Index1M,$H934,TRUE,_xll.ohTrigger(RecalcTrigger,Trigger1M)),NA())</f>
        <v>2.2430041491435935E-2</v>
      </c>
      <c r="K934" s="44">
        <f>IFERROR(_xll.qlIndexFixing(Index3M,H934,TRUE,_xll.ohTrigger(RecalcTrigger,Trigger3M)),NA())</f>
        <v>2.3214780825672535E-2</v>
      </c>
      <c r="L934" s="44">
        <f>IFERROR(_xll.qlIndexFixing(Index6M,$H934,TRUE,_xll.ohTrigger(RecalcTrigger,Trigger6M)),NA())</f>
        <v>2.4174252515986996E-2</v>
      </c>
      <c r="M934" s="182">
        <f>IFERROR(_xll.qlIndexFixing(Index1Y,$H934,TRUE,_xll.ohTrigger(RecalcTrigger,Trigger1Y)),NA())</f>
        <v>2.5104486324959652E-2</v>
      </c>
      <c r="N934" s="181">
        <f>IFERROR(_xll.qlIndexFixing(ONIndex1M,I934,TRUE,_xll.ohTrigger(RecalcTrigger,Trigger1M)),NA())</f>
        <v>2.2384416439584776E-2</v>
      </c>
      <c r="O934" s="44">
        <f>IFERROR(_xll.qlIndexFixing(ONIndex3M,I934,TRUE,_xll.ohTrigger(RecalcTrigger,Trigger3M)),NA())</f>
        <v>2.3066141566976395E-2</v>
      </c>
      <c r="P934" s="44">
        <f>IFERROR(_xll.qlIndexFixing(ONIndex6M,I934,TRUE,_xll.ohTrigger(RecalcTrigger,Trigger6M)),NA())</f>
        <v>2.3970873621808053E-2</v>
      </c>
      <c r="Q934" s="182">
        <f>IFERROR(_xll.qlIndexFixing(ONIndex1Y,I934,TRUE,_xll.ohTrigger(RecalcTrigger,Trigger1Y)),NA())</f>
        <v>2.4698005768547526E-2</v>
      </c>
    </row>
    <row r="935" spans="2:17" x14ac:dyDescent="0.2">
      <c r="B935" s="39" t="s">
        <v>42</v>
      </c>
      <c r="D935" s="42">
        <f>_xll.qlCalendarAdvance(Calendar,$D934,B935,"f",FALSE)</f>
        <v>45937</v>
      </c>
      <c r="E935" s="176">
        <f>_xll.qlInterestRateIndexValueDate(IndexON,D935)</f>
        <v>45937</v>
      </c>
      <c r="F935" s="192">
        <f>IFERROR(_xll.qlIndexFixing(IndexON,D935,TRUE,_xll.ohTrigger(RecalcTrigger,TriggerON)),NA())</f>
        <v>2.1401095559618888E-2</v>
      </c>
      <c r="H935" s="42">
        <f>_xll.qlCalendarAdvance(Calendar,$H934,B935,"f",FALSE)</f>
        <v>45937</v>
      </c>
      <c r="I935" s="176">
        <f>_xll.qlInterestRateIndexValueDate(Index1M,$H935)</f>
        <v>45937</v>
      </c>
      <c r="J935" s="181">
        <f>IFERROR(_xll.qlIndexFixing(Index1M,$H935,TRUE,_xll.ohTrigger(RecalcTrigger,Trigger1M)),NA())</f>
        <v>2.2441628770861002E-2</v>
      </c>
      <c r="K935" s="44">
        <f>IFERROR(_xll.qlIndexFixing(Index3M,H935,TRUE,_xll.ohTrigger(RecalcTrigger,Trigger3M)),NA())</f>
        <v>2.3227159975571881E-2</v>
      </c>
      <c r="L935" s="44">
        <f>IFERROR(_xll.qlIndexFixing(Index6M,$H935,TRUE,_xll.ohTrigger(RecalcTrigger,Trigger6M)),NA())</f>
        <v>2.4179787516596774E-2</v>
      </c>
      <c r="M935" s="182">
        <f>IFERROR(_xll.qlIndexFixing(Index1Y,$H935,TRUE,_xll.ohTrigger(RecalcTrigger,Trigger1Y)),NA())</f>
        <v>2.5107743431479701E-2</v>
      </c>
      <c r="N935" s="181">
        <f>IFERROR(_xll.qlIndexFixing(ONIndex1M,I935,TRUE,_xll.ohTrigger(RecalcTrigger,Trigger1M)),NA())</f>
        <v>2.2396142871317082E-2</v>
      </c>
      <c r="O935" s="44">
        <f>IFERROR(_xll.qlIndexFixing(ONIndex3M,I935,TRUE,_xll.ohTrigger(RecalcTrigger,Trigger3M)),NA())</f>
        <v>2.3079098854734692E-2</v>
      </c>
      <c r="P935" s="44">
        <f>IFERROR(_xll.qlIndexFixing(ONIndex6M,I935,TRUE,_xll.ohTrigger(RecalcTrigger,Trigger6M)),NA())</f>
        <v>2.3974027828052025E-2</v>
      </c>
      <c r="Q935" s="182">
        <f>IFERROR(_xll.qlIndexFixing(ONIndex1Y,I935,TRUE,_xll.ohTrigger(RecalcTrigger,Trigger1Y)),NA())</f>
        <v>2.4702798278188887E-2</v>
      </c>
    </row>
    <row r="936" spans="2:17" x14ac:dyDescent="0.2">
      <c r="B936" s="39" t="s">
        <v>42</v>
      </c>
      <c r="D936" s="42">
        <f>_xll.qlCalendarAdvance(Calendar,$D935,B936,"f",FALSE)</f>
        <v>45944</v>
      </c>
      <c r="E936" s="176">
        <f>_xll.qlInterestRateIndexValueDate(IndexON,D936)</f>
        <v>45944</v>
      </c>
      <c r="F936" s="192">
        <f>IFERROR(_xll.qlIndexFixing(IndexON,D936,TRUE,_xll.ohTrigger(RecalcTrigger,TriggerON)),NA())</f>
        <v>2.1421429379092638E-2</v>
      </c>
      <c r="H936" s="42">
        <f>_xll.qlCalendarAdvance(Calendar,$H935,B936,"f",FALSE)</f>
        <v>45944</v>
      </c>
      <c r="I936" s="176">
        <f>_xll.qlInterestRateIndexValueDate(Index1M,$H936)</f>
        <v>45944</v>
      </c>
      <c r="J936" s="181">
        <f>IFERROR(_xll.qlIndexFixing(Index1M,$H936,TRUE,_xll.ohTrigger(RecalcTrigger,Trigger1M)),NA())</f>
        <v>2.2453141032549209E-2</v>
      </c>
      <c r="K936" s="44">
        <f>IFERROR(_xll.qlIndexFixing(Index3M,H936,TRUE,_xll.ohTrigger(RecalcTrigger,Trigger3M)),NA())</f>
        <v>2.3239438678406613E-2</v>
      </c>
      <c r="L936" s="44">
        <f>IFERROR(_xll.qlIndexFixing(Index6M,$H936,TRUE,_xll.ohTrigger(RecalcTrigger,Trigger6M)),NA())</f>
        <v>2.4185503757929435E-2</v>
      </c>
      <c r="M936" s="182">
        <f>IFERROR(_xll.qlIndexFixing(Index1Y,$H936,TRUE,_xll.ohTrigger(RecalcTrigger,Trigger1Y)),NA())</f>
        <v>2.5110936879127355E-2</v>
      </c>
      <c r="N936" s="181">
        <f>IFERROR(_xll.qlIndexFixing(ONIndex1M,I936,TRUE,_xll.ohTrigger(RecalcTrigger,Trigger1M)),NA())</f>
        <v>2.2407794412476756E-2</v>
      </c>
      <c r="O936" s="44">
        <f>IFERROR(_xll.qlIndexFixing(ONIndex3M,I936,TRUE,_xll.ohTrigger(RecalcTrigger,Trigger3M)),NA())</f>
        <v>2.3091956236256372E-2</v>
      </c>
      <c r="P936" s="44">
        <f>IFERROR(_xll.qlIndexFixing(ONIndex6M,I936,TRUE,_xll.ohTrigger(RecalcTrigger,Trigger6M)),NA())</f>
        <v>2.3977361112293982E-2</v>
      </c>
      <c r="Q936" s="182">
        <f>IFERROR(_xll.qlIndexFixing(ONIndex1Y,I936,TRUE,_xll.ohTrigger(RecalcTrigger,Trigger1Y)),NA())</f>
        <v>2.470752867404169E-2</v>
      </c>
    </row>
    <row r="937" spans="2:17" x14ac:dyDescent="0.2">
      <c r="B937" s="39" t="s">
        <v>42</v>
      </c>
      <c r="D937" s="42">
        <f>_xll.qlCalendarAdvance(Calendar,$D936,B937,"f",FALSE)</f>
        <v>45951</v>
      </c>
      <c r="E937" s="176">
        <f>_xll.qlInterestRateIndexValueDate(IndexON,D937)</f>
        <v>45951</v>
      </c>
      <c r="F937" s="192">
        <f>IFERROR(_xll.qlIndexFixing(IndexON,D937,TRUE,_xll.ohTrigger(RecalcTrigger,TriggerON)),NA())</f>
        <v>2.144158727991452E-2</v>
      </c>
      <c r="H937" s="42">
        <f>_xll.qlCalendarAdvance(Calendar,$H936,B937,"f",FALSE)</f>
        <v>45951</v>
      </c>
      <c r="I937" s="176">
        <f>_xll.qlInterestRateIndexValueDate(Index1M,$H937)</f>
        <v>45951</v>
      </c>
      <c r="J937" s="181">
        <f>IFERROR(_xll.qlIndexFixing(Index1M,$H937,TRUE,_xll.ohTrigger(RecalcTrigger,Trigger1M)),NA())</f>
        <v>2.2464578276283557E-2</v>
      </c>
      <c r="K937" s="44">
        <f>IFERROR(_xll.qlIndexFixing(Index3M,H937,TRUE,_xll.ohTrigger(RecalcTrigger,Trigger3M)),NA())</f>
        <v>2.3251616933250861E-2</v>
      </c>
      <c r="L937" s="44">
        <f>IFERROR(_xll.qlIndexFixing(Index6M,$H937,TRUE,_xll.ohTrigger(RecalcTrigger,Trigger6M)),NA())</f>
        <v>2.4191401241516849E-2</v>
      </c>
      <c r="M937" s="182">
        <f>IFERROR(_xll.qlIndexFixing(Index1Y,$H937,TRUE,_xll.ohTrigger(RecalcTrigger,Trigger1Y)),NA())</f>
        <v>2.5114066667307977E-2</v>
      </c>
      <c r="N937" s="181">
        <f>IFERROR(_xll.qlIndexFixing(ONIndex1M,I937,TRUE,_xll.ohTrigger(RecalcTrigger,Trigger1M)),NA())</f>
        <v>2.2419371063144844E-2</v>
      </c>
      <c r="O937" s="44">
        <f>IFERROR(_xll.qlIndexFixing(ONIndex3M,I937,TRUE,_xll.ohTrigger(RecalcTrigger,Trigger3M)),NA())</f>
        <v>2.3104713711784575E-2</v>
      </c>
      <c r="P937" s="44">
        <f>IFERROR(_xll.qlIndexFixing(ONIndex6M,I937,TRUE,_xll.ohTrigger(RecalcTrigger,Trigger6M)),NA())</f>
        <v>2.398087347445288E-2</v>
      </c>
      <c r="Q937" s="182">
        <f>IFERROR(_xll.qlIndexFixing(ONIndex1Y,I937,TRUE,_xll.ohTrigger(RecalcTrigger,Trigger1Y)),NA())</f>
        <v>2.4712196956186983E-2</v>
      </c>
    </row>
    <row r="938" spans="2:17" x14ac:dyDescent="0.2">
      <c r="B938" s="39" t="s">
        <v>42</v>
      </c>
      <c r="D938" s="42">
        <f>_xll.qlCalendarAdvance(Calendar,$D937,B938,"f",FALSE)</f>
        <v>45958</v>
      </c>
      <c r="E938" s="176">
        <f>_xll.qlInterestRateIndexValueDate(IndexON,D938)</f>
        <v>45958</v>
      </c>
      <c r="F938" s="192">
        <f>IFERROR(_xll.qlIndexFixing(IndexON,D938,TRUE,_xll.ohTrigger(RecalcTrigger,TriggerON)),NA())</f>
        <v>2.1461569261922442E-2</v>
      </c>
      <c r="H938" s="42">
        <f>_xll.qlCalendarAdvance(Calendar,$H937,B938,"f",FALSE)</f>
        <v>45958</v>
      </c>
      <c r="I938" s="176">
        <f>_xll.qlInterestRateIndexValueDate(Index1M,$H938)</f>
        <v>45958</v>
      </c>
      <c r="J938" s="181">
        <f>IFERROR(_xll.qlIndexFixing(Index1M,$H938,TRUE,_xll.ohTrigger(RecalcTrigger,Trigger1M)),NA())</f>
        <v>2.2475940501844441E-2</v>
      </c>
      <c r="K938" s="44">
        <f>IFERROR(_xll.qlIndexFixing(Index3M,H938,TRUE,_xll.ohTrigger(RecalcTrigger,Trigger3M)),NA())</f>
        <v>2.3263694739184933E-2</v>
      </c>
      <c r="L938" s="44">
        <f>IFERROR(_xll.qlIndexFixing(Index6M,$H938,TRUE,_xll.ohTrigger(RecalcTrigger,Trigger6M)),NA())</f>
        <v>2.4197479968938083E-2</v>
      </c>
      <c r="M938" s="182">
        <f>IFERROR(_xll.qlIndexFixing(Index1Y,$H938,TRUE,_xll.ohTrigger(RecalcTrigger,Trigger1Y)),NA())</f>
        <v>2.5117132795438257E-2</v>
      </c>
      <c r="N938" s="181">
        <f>IFERROR(_xll.qlIndexFixing(ONIndex1M,I938,TRUE,_xll.ohTrigger(RecalcTrigger,Trigger1M)),NA())</f>
        <v>2.2430872823159254E-2</v>
      </c>
      <c r="O938" s="44">
        <f>IFERROR(_xll.qlIndexFixing(ONIndex3M,I938,TRUE,_xll.ohTrigger(RecalcTrigger,Trigger3M)),NA())</f>
        <v>2.311737128107616E-2</v>
      </c>
      <c r="P938" s="44">
        <f>IFERROR(_xll.qlIndexFixing(ONIndex6M,I938,TRUE,_xll.ohTrigger(RecalcTrigger,Trigger6M)),NA())</f>
        <v>2.3984564914609763E-2</v>
      </c>
      <c r="Q938" s="182">
        <f>IFERROR(_xll.qlIndexFixing(ONIndex1Y,I938,TRUE,_xll.ohTrigger(RecalcTrigger,Trigger1Y)),NA())</f>
        <v>2.4716803124543718E-2</v>
      </c>
    </row>
    <row r="939" spans="2:17" x14ac:dyDescent="0.2">
      <c r="B939" s="39" t="s">
        <v>42</v>
      </c>
      <c r="D939" s="42">
        <f>_xll.qlCalendarAdvance(Calendar,$D938,B939,"f",FALSE)</f>
        <v>45965</v>
      </c>
      <c r="E939" s="176">
        <f>_xll.qlInterestRateIndexValueDate(IndexON,D939)</f>
        <v>45965</v>
      </c>
      <c r="F939" s="192">
        <f>IFERROR(_xll.qlIndexFixing(IndexON,D939,TRUE,_xll.ohTrigger(RecalcTrigger,TriggerON)),NA())</f>
        <v>2.1481375325197449E-2</v>
      </c>
      <c r="H939" s="42">
        <f>_xll.qlCalendarAdvance(Calendar,$H938,B939,"f",FALSE)</f>
        <v>45965</v>
      </c>
      <c r="I939" s="176">
        <f>_xll.qlInterestRateIndexValueDate(Index1M,$H939)</f>
        <v>45965</v>
      </c>
      <c r="J939" s="181">
        <f>IFERROR(_xll.qlIndexFixing(Index1M,$H939,TRUE,_xll.ohTrigger(RecalcTrigger,Trigger1M)),NA())</f>
        <v>2.2485735657587456E-2</v>
      </c>
      <c r="K939" s="44">
        <f>IFERROR(_xll.qlIndexFixing(Index3M,H939,TRUE,_xll.ohTrigger(RecalcTrigger,Trigger3M)),NA())</f>
        <v>2.327567209529529E-2</v>
      </c>
      <c r="L939" s="44">
        <f>IFERROR(_xll.qlIndexFixing(Index6M,$H939,TRUE,_xll.ohTrigger(RecalcTrigger,Trigger6M)),NA())</f>
        <v>2.4203739941821182E-2</v>
      </c>
      <c r="M939" s="182">
        <f>IFERROR(_xll.qlIndexFixing(Index1Y,$H939,TRUE,_xll.ohTrigger(RecalcTrigger,Trigger1Y)),NA())</f>
        <v>2.5120135262946874E-2</v>
      </c>
      <c r="N939" s="181">
        <f>IFERROR(_xll.qlIndexFixing(ONIndex1M,I939,TRUE,_xll.ohTrigger(RecalcTrigger,Trigger1M)),NA())</f>
        <v>2.2442299692682077E-2</v>
      </c>
      <c r="O939" s="44">
        <f>IFERROR(_xll.qlIndexFixing(ONIndex3M,I939,TRUE,_xll.ohTrigger(RecalcTrigger,Trigger3M)),NA())</f>
        <v>2.3129928944131128E-2</v>
      </c>
      <c r="P939" s="44">
        <f>IFERROR(_xll.qlIndexFixing(ONIndex6M,I939,TRUE,_xll.ohTrigger(RecalcTrigger,Trigger6M)),NA())</f>
        <v>2.3988435432764632E-2</v>
      </c>
      <c r="Q939" s="182">
        <f>IFERROR(_xll.qlIndexFixing(ONIndex1Y,I939,TRUE,_xll.ohTrigger(RecalcTrigger,Trigger1Y)),NA())</f>
        <v>2.4721347179111897E-2</v>
      </c>
    </row>
    <row r="940" spans="2:17" x14ac:dyDescent="0.2">
      <c r="B940" s="39" t="s">
        <v>42</v>
      </c>
      <c r="D940" s="42">
        <f>_xll.qlCalendarAdvance(Calendar,$D939,B940,"f",FALSE)</f>
        <v>45972</v>
      </c>
      <c r="E940" s="176">
        <f>_xll.qlInterestRateIndexValueDate(IndexON,D940)</f>
        <v>45972</v>
      </c>
      <c r="F940" s="192">
        <f>IFERROR(_xll.qlIndexFixing(IndexON,D940,TRUE,_xll.ohTrigger(RecalcTrigger,TriggerON)),NA())</f>
        <v>2.1501005469658496E-2</v>
      </c>
      <c r="H940" s="42">
        <f>_xll.qlCalendarAdvance(Calendar,$H939,B940,"f",FALSE)</f>
        <v>45972</v>
      </c>
      <c r="I940" s="176">
        <f>_xll.qlInterestRateIndexValueDate(Index1M,$H940)</f>
        <v>45972</v>
      </c>
      <c r="J940" s="181">
        <f>IFERROR(_xll.qlIndexFixing(Index1M,$H940,TRUE,_xll.ohTrigger(RecalcTrigger,Trigger1M)),NA())</f>
        <v>2.2496952514071099E-2</v>
      </c>
      <c r="K940" s="44">
        <f>IFERROR(_xll.qlIndexFixing(Index3M,H940,TRUE,_xll.ohTrigger(RecalcTrigger,Trigger3M)),NA())</f>
        <v>2.3287549000678094E-2</v>
      </c>
      <c r="L940" s="44">
        <f>IFERROR(_xll.qlIndexFixing(Index6M,$H940,TRUE,_xll.ohTrigger(RecalcTrigger,Trigger6M)),NA())</f>
        <v>2.4208859465547478E-2</v>
      </c>
      <c r="M940" s="182">
        <f>IFERROR(_xll.qlIndexFixing(Index1Y,$H940,TRUE,_xll.ohTrigger(RecalcTrigger,Trigger1Y)),NA())</f>
        <v>2.5123074069274498E-2</v>
      </c>
      <c r="N940" s="181">
        <f>IFERROR(_xll.qlIndexFixing(ONIndex1M,I940,TRUE,_xll.ohTrigger(RecalcTrigger,Trigger1M)),NA())</f>
        <v>2.2453651671713315E-2</v>
      </c>
      <c r="O940" s="44">
        <f>IFERROR(_xll.qlIndexFixing(ONIndex3M,I940,TRUE,_xll.ohTrigger(RecalcTrigger,Trigger3M)),NA())</f>
        <v>2.3142386701030526E-2</v>
      </c>
      <c r="P940" s="44">
        <f>IFERROR(_xll.qlIndexFixing(ONIndex6M,I940,TRUE,_xll.ohTrigger(RecalcTrigger,Trigger6M)),NA())</f>
        <v>2.3992485028836441E-2</v>
      </c>
      <c r="Q940" s="182">
        <f>IFERROR(_xll.qlIndexFixing(ONIndex1Y,I940,TRUE,_xll.ohTrigger(RecalcTrigger,Trigger1Y)),NA())</f>
        <v>2.4725829120053611E-2</v>
      </c>
    </row>
    <row r="941" spans="2:17" x14ac:dyDescent="0.2">
      <c r="B941" s="39" t="s">
        <v>42</v>
      </c>
      <c r="D941" s="42">
        <f>_xll.qlCalendarAdvance(Calendar,$D940,B941,"f",FALSE)</f>
        <v>45979</v>
      </c>
      <c r="E941" s="176">
        <f>_xll.qlInterestRateIndexValueDate(IndexON,D941)</f>
        <v>45979</v>
      </c>
      <c r="F941" s="192">
        <f>IFERROR(_xll.qlIndexFixing(IndexON,D941,TRUE,_xll.ohTrigger(RecalcTrigger,TriggerON)),NA())</f>
        <v>2.1520459695305583E-2</v>
      </c>
      <c r="H941" s="42">
        <f>_xll.qlCalendarAdvance(Calendar,$H940,B941,"f",FALSE)</f>
        <v>45979</v>
      </c>
      <c r="I941" s="176">
        <f>_xll.qlInterestRateIndexValueDate(Index1M,$H941)</f>
        <v>45979</v>
      </c>
      <c r="J941" s="181">
        <f>IFERROR(_xll.qlIndexFixing(Index1M,$H941,TRUE,_xll.ohTrigger(RecalcTrigger,Trigger1M)),NA())</f>
        <v>2.2508094356032626E-2</v>
      </c>
      <c r="K941" s="44">
        <f>IFERROR(_xll.qlIndexFixing(Index3M,H941,TRUE,_xll.ohTrigger(RecalcTrigger,Trigger3M)),NA())</f>
        <v>2.3299325454435665E-2</v>
      </c>
      <c r="L941" s="44">
        <f>IFERROR(_xll.qlIndexFixing(Index6M,$H941,TRUE,_xll.ohTrigger(RecalcTrigger,Trigger6M)),NA())</f>
        <v>2.4215468552031515E-2</v>
      </c>
      <c r="M941" s="182">
        <f>IFERROR(_xll.qlIndexFixing(Index1Y,$H941,TRUE,_xll.ohTrigger(RecalcTrigger,Trigger1Y)),NA())</f>
        <v>2.5125949213873344E-2</v>
      </c>
      <c r="N941" s="181">
        <f>IFERROR(_xll.qlIndexFixing(ONIndex1M,I941,TRUE,_xll.ohTrigger(RecalcTrigger,Trigger1M)),NA())</f>
        <v>2.2464928760090874E-2</v>
      </c>
      <c r="O941" s="44">
        <f>IFERROR(_xll.qlIndexFixing(ONIndex3M,I941,TRUE,_xll.ohTrigger(RecalcTrigger,Trigger3M)),NA())</f>
        <v>2.3154744551693307E-2</v>
      </c>
      <c r="P941" s="44">
        <f>IFERROR(_xll.qlIndexFixing(ONIndex6M,I941,TRUE,_xll.ohTrigger(RecalcTrigger,Trigger6M)),NA())</f>
        <v>2.3996713702906236E-2</v>
      </c>
      <c r="Q941" s="182">
        <f>IFERROR(_xll.qlIndexFixing(ONIndex1Y,I941,TRUE,_xll.ohTrigger(RecalcTrigger,Trigger1Y)),NA())</f>
        <v>2.4730248947206768E-2</v>
      </c>
    </row>
    <row r="942" spans="2:17" x14ac:dyDescent="0.2">
      <c r="B942" s="39" t="s">
        <v>42</v>
      </c>
      <c r="D942" s="42">
        <f>_xll.qlCalendarAdvance(Calendar,$D941,B942,"f",FALSE)</f>
        <v>45986</v>
      </c>
      <c r="E942" s="176">
        <f>_xll.qlInterestRateIndexValueDate(IndexON,D942)</f>
        <v>45986</v>
      </c>
      <c r="F942" s="192">
        <f>IFERROR(_xll.qlIndexFixing(IndexON,D942,TRUE,_xll.ohTrigger(RecalcTrigger,TriggerON)),NA())</f>
        <v>2.1539738002138709E-2</v>
      </c>
      <c r="H942" s="42">
        <f>_xll.qlCalendarAdvance(Calendar,$H941,B942,"f",FALSE)</f>
        <v>45986</v>
      </c>
      <c r="I942" s="176">
        <f>_xll.qlInterestRateIndexValueDate(Index1M,$H942)</f>
        <v>45986</v>
      </c>
      <c r="J942" s="181">
        <f>IFERROR(_xll.qlIndexFixing(Index1M,$H942,TRUE,_xll.ohTrigger(RecalcTrigger,Trigger1M)),NA())</f>
        <v>2.252507101081664E-2</v>
      </c>
      <c r="K942" s="44">
        <f>IFERROR(_xll.qlIndexFixing(Index3M,H942,TRUE,_xll.ohTrigger(RecalcTrigger,Trigger3M)),NA())</f>
        <v>2.3311001455680023E-2</v>
      </c>
      <c r="L942" s="44">
        <f>IFERROR(_xll.qlIndexFixing(Index6M,$H942,TRUE,_xll.ohTrigger(RecalcTrigger,Trigger6M)),NA())</f>
        <v>2.4223607350257404E-2</v>
      </c>
      <c r="M942" s="182">
        <f>IFERROR(_xll.qlIndexFixing(Index1Y,$H942,TRUE,_xll.ohTrigger(RecalcTrigger,Trigger1Y)),NA())</f>
        <v>2.5128760696208063E-2</v>
      </c>
      <c r="N942" s="181">
        <f>IFERROR(_xll.qlIndexFixing(ONIndex1M,I942,TRUE,_xll.ohTrigger(RecalcTrigger,Trigger1M)),NA())</f>
        <v>2.2476130957976848E-2</v>
      </c>
      <c r="O942" s="44">
        <f>IFERROR(_xll.qlIndexFixing(ONIndex3M,I942,TRUE,_xll.ohTrigger(RecalcTrigger,Trigger3M)),NA())</f>
        <v>2.3167002496200517E-2</v>
      </c>
      <c r="P942" s="44">
        <f>IFERROR(_xll.qlIndexFixing(ONIndex6M,I942,TRUE,_xll.ohTrigger(RecalcTrigger,Trigger6M)),NA())</f>
        <v>2.4001121455055063E-2</v>
      </c>
      <c r="Q942" s="182">
        <f>IFERROR(_xll.qlIndexFixing(ONIndex1Y,I942,TRUE,_xll.ohTrigger(RecalcTrigger,Trigger1Y)),NA())</f>
        <v>2.4734606660652414E-2</v>
      </c>
    </row>
    <row r="943" spans="2:17" x14ac:dyDescent="0.2">
      <c r="B943" s="39" t="s">
        <v>42</v>
      </c>
      <c r="D943" s="42">
        <f>_xll.qlCalendarAdvance(Calendar,$D942,B943,"f",FALSE)</f>
        <v>45993</v>
      </c>
      <c r="E943" s="176">
        <f>_xll.qlInterestRateIndexValueDate(IndexON,D943)</f>
        <v>45993</v>
      </c>
      <c r="F943" s="192">
        <f>IFERROR(_xll.qlIndexFixing(IndexON,D943,TRUE,_xll.ohTrigger(RecalcTrigger,TriggerON)),NA())</f>
        <v>2.1558840390157874E-2</v>
      </c>
      <c r="H943" s="42">
        <f>_xll.qlCalendarAdvance(Calendar,$H942,B943,"f",FALSE)</f>
        <v>45993</v>
      </c>
      <c r="I943" s="176">
        <f>_xll.qlInterestRateIndexValueDate(Index1M,$H943)</f>
        <v>45993</v>
      </c>
      <c r="J943" s="181">
        <f>IFERROR(_xll.qlIndexFixing(Index1M,$H943,TRUE,_xll.ohTrigger(RecalcTrigger,Trigger1M)),NA())</f>
        <v>2.2531626349540951E-2</v>
      </c>
      <c r="K943" s="44">
        <f>IFERROR(_xll.qlIndexFixing(Index3M,H943,TRUE,_xll.ohTrigger(RecalcTrigger,Trigger3M)),NA())</f>
        <v>2.3319473534437925E-2</v>
      </c>
      <c r="L943" s="44">
        <f>IFERROR(_xll.qlIndexFixing(Index6M,$H943,TRUE,_xll.ohTrigger(RecalcTrigger,Trigger6M)),NA())</f>
        <v>2.4230592322244605E-2</v>
      </c>
      <c r="M943" s="182">
        <f>IFERROR(_xll.qlIndexFixing(Index1Y,$H943,TRUE,_xll.ohTrigger(RecalcTrigger,Trigger1Y)),NA())</f>
        <v>2.5131508515754408E-2</v>
      </c>
      <c r="N943" s="181">
        <f>IFERROR(_xll.qlIndexFixing(ONIndex1M,I943,TRUE,_xll.ohTrigger(RecalcTrigger,Trigger1M)),NA())</f>
        <v>2.2487258265290189E-2</v>
      </c>
      <c r="O943" s="44">
        <f>IFERROR(_xll.qlIndexFixing(ONIndex3M,I943,TRUE,_xll.ohTrigger(RecalcTrigger,Trigger3M)),NA())</f>
        <v>2.317916053447111E-2</v>
      </c>
      <c r="P943" s="44">
        <f>IFERROR(_xll.qlIndexFixing(ONIndex6M,I943,TRUE,_xll.ohTrigger(RecalcTrigger,Trigger6M)),NA())</f>
        <v>2.400570828512083E-2</v>
      </c>
      <c r="Q943" s="182">
        <f>IFERROR(_xll.qlIndexFixing(ONIndex1Y,I943,TRUE,_xll.ohTrigger(RecalcTrigger,Trigger1Y)),NA())</f>
        <v>2.4738902260309503E-2</v>
      </c>
    </row>
    <row r="944" spans="2:17" x14ac:dyDescent="0.2">
      <c r="B944" s="39" t="s">
        <v>42</v>
      </c>
      <c r="D944" s="42">
        <f>_xll.qlCalendarAdvance(Calendar,$D943,B944,"f",FALSE)</f>
        <v>46000</v>
      </c>
      <c r="E944" s="176">
        <f>_xll.qlInterestRateIndexValueDate(IndexON,D944)</f>
        <v>46000</v>
      </c>
      <c r="F944" s="192">
        <f>IFERROR(_xll.qlIndexFixing(IndexON,D944,TRUE,_xll.ohTrigger(RecalcTrigger,TriggerON)),NA())</f>
        <v>2.1577766859200986E-2</v>
      </c>
      <c r="H944" s="42">
        <f>_xll.qlCalendarAdvance(Calendar,$H943,B944,"f",FALSE)</f>
        <v>46000</v>
      </c>
      <c r="I944" s="176">
        <f>_xll.qlInterestRateIndexValueDate(Index1M,$H944)</f>
        <v>46000</v>
      </c>
      <c r="J944" s="181">
        <f>IFERROR(_xll.qlIndexFixing(Index1M,$H944,TRUE,_xll.ohTrigger(RecalcTrigger,Trigger1M)),NA())</f>
        <v>2.2542538461566897E-2</v>
      </c>
      <c r="K944" s="44">
        <f>IFERROR(_xll.qlIndexFixing(Index3M,H944,TRUE,_xll.ohTrigger(RecalcTrigger,Trigger3M)),NA())</f>
        <v>2.3330961514609772E-2</v>
      </c>
      <c r="L944" s="44">
        <f>IFERROR(_xll.qlIndexFixing(Index6M,$H944,TRUE,_xll.ohTrigger(RecalcTrigger,Trigger6M)),NA())</f>
        <v>2.423775854856423E-2</v>
      </c>
      <c r="M944" s="182">
        <f>IFERROR(_xll.qlIndexFixing(Index1Y,$H944,TRUE,_xll.ohTrigger(RecalcTrigger,Trigger1Y)),NA())</f>
        <v>2.5134192672000788E-2</v>
      </c>
      <c r="N944" s="181">
        <f>IFERROR(_xll.qlIndexFixing(ONIndex1M,I944,TRUE,_xll.ohTrigger(RecalcTrigger,Trigger1M)),NA())</f>
        <v>2.2498310681949851E-2</v>
      </c>
      <c r="O944" s="44">
        <f>IFERROR(_xll.qlIndexFixing(ONIndex3M,I944,TRUE,_xll.ohTrigger(RecalcTrigger,Trigger3M)),NA())</f>
        <v>2.3191218666586133E-2</v>
      </c>
      <c r="P944" s="44">
        <f>IFERROR(_xll.qlIndexFixing(ONIndex6M,I944,TRUE,_xll.ohTrigger(RecalcTrigger,Trigger6M)),NA())</f>
        <v>2.4010474193184583E-2</v>
      </c>
      <c r="Q944" s="182">
        <f>IFERROR(_xll.qlIndexFixing(ONIndex1Y,I944,TRUE,_xll.ohTrigger(RecalcTrigger,Trigger1Y)),NA())</f>
        <v>2.4743135746259082E-2</v>
      </c>
    </row>
    <row r="945" spans="2:17" x14ac:dyDescent="0.2">
      <c r="B945" s="39" t="s">
        <v>42</v>
      </c>
      <c r="D945" s="42">
        <f>_xll.qlCalendarAdvance(Calendar,$D944,B945,"f",FALSE)</f>
        <v>46007</v>
      </c>
      <c r="E945" s="176">
        <f>_xll.qlInterestRateIndexValueDate(IndexON,D945)</f>
        <v>46007</v>
      </c>
      <c r="F945" s="192">
        <f>IFERROR(_xll.qlIndexFixing(IndexON,D945,TRUE,_xll.ohTrigger(RecalcTrigger,TriggerON)),NA())</f>
        <v>2.1596517409349092E-2</v>
      </c>
      <c r="H945" s="42">
        <f>_xll.qlCalendarAdvance(Calendar,$H944,B945,"f",FALSE)</f>
        <v>46007</v>
      </c>
      <c r="I945" s="176">
        <f>_xll.qlInterestRateIndexValueDate(Index1M,$H945)</f>
        <v>46007</v>
      </c>
      <c r="J945" s="181">
        <f>IFERROR(_xll.qlIndexFixing(Index1M,$H945,TRUE,_xll.ohTrigger(RecalcTrigger,Trigger1M)),NA())</f>
        <v>2.2553375553937011E-2</v>
      </c>
      <c r="K945" s="44">
        <f>IFERROR(_xll.qlIndexFixing(Index3M,H945,TRUE,_xll.ohTrigger(RecalcTrigger,Trigger3M)),NA())</f>
        <v>2.334234905185743E-2</v>
      </c>
      <c r="L945" s="44">
        <f>IFERROR(_xll.qlIndexFixing(Index6M,$H945,TRUE,_xll.ohTrigger(RecalcTrigger,Trigger6M)),NA())</f>
        <v>2.4245106031135565E-2</v>
      </c>
      <c r="M945" s="182">
        <f>IFERROR(_xll.qlIndexFixing(Index1Y,$H945,TRUE,_xll.ohTrigger(RecalcTrigger,Trigger1Y)),NA())</f>
        <v>2.5136813164447158E-2</v>
      </c>
      <c r="N945" s="181">
        <f>IFERROR(_xll.qlIndexFixing(ONIndex1M,I945,TRUE,_xll.ohTrigger(RecalcTrigger,Trigger1M)),NA())</f>
        <v>2.2509288208036882E-2</v>
      </c>
      <c r="O945" s="44">
        <f>IFERROR(_xll.qlIndexFixing(ONIndex3M,I945,TRUE,_xll.ohTrigger(RecalcTrigger,Trigger3M)),NA())</f>
        <v>2.3203176892383492E-2</v>
      </c>
      <c r="P945" s="44">
        <f>IFERROR(_xll.qlIndexFixing(ONIndex6M,I945,TRUE,_xll.ohTrigger(RecalcTrigger,Trigger6M)),NA())</f>
        <v>2.4015419179327369E-2</v>
      </c>
      <c r="Q945" s="182">
        <f>IFERROR(_xll.qlIndexFixing(ONIndex1Y,I945,TRUE,_xll.ohTrigger(RecalcTrigger,Trigger1Y)),NA())</f>
        <v>2.4747307118339057E-2</v>
      </c>
    </row>
    <row r="946" spans="2:17" x14ac:dyDescent="0.2">
      <c r="B946" s="39" t="s">
        <v>42</v>
      </c>
      <c r="D946" s="42">
        <f>_xll.qlCalendarAdvance(Calendar,$D945,B946,"f",FALSE)</f>
        <v>46014</v>
      </c>
      <c r="E946" s="176">
        <f>_xll.qlInterestRateIndexValueDate(IndexON,D946)</f>
        <v>46014</v>
      </c>
      <c r="F946" s="192">
        <f>IFERROR(_xll.qlIndexFixing(IndexON,D946,TRUE,_xll.ohTrigger(RecalcTrigger,TriggerON)),NA())</f>
        <v>2.1615092040521144E-2</v>
      </c>
      <c r="H946" s="42">
        <f>_xll.qlCalendarAdvance(Calendar,$H945,B946,"f",FALSE)</f>
        <v>46014</v>
      </c>
      <c r="I946" s="176">
        <f>_xll.qlInterestRateIndexValueDate(Index1M,$H946)</f>
        <v>46014</v>
      </c>
      <c r="J946" s="181">
        <f>IFERROR(_xll.qlIndexFixing(Index1M,$H946,TRUE,_xll.ohTrigger(RecalcTrigger,Trigger1M)),NA())</f>
        <v>2.2564137626439537E-2</v>
      </c>
      <c r="K946" s="44">
        <f>IFERROR(_xll.qlIndexFixing(Index3M,H946,TRUE,_xll.ohTrigger(RecalcTrigger,Trigger3M)),NA())</f>
        <v>2.3353636145341621E-2</v>
      </c>
      <c r="L946" s="44">
        <f>IFERROR(_xll.qlIndexFixing(Index6M,$H946,TRUE,_xll.ohTrigger(RecalcTrigger,Trigger6M)),NA())</f>
        <v>2.4252634771926882E-2</v>
      </c>
      <c r="M946" s="182">
        <f>IFERROR(_xll.qlIndexFixing(Index1Y,$H946,TRUE,_xll.ohTrigger(RecalcTrigger,Trigger1Y)),NA())</f>
        <v>2.5139369992604799E-2</v>
      </c>
      <c r="N946" s="181">
        <f>IFERROR(_xll.qlIndexFixing(ONIndex1M,I946,TRUE,_xll.ohTrigger(RecalcTrigger,Trigger1M)),NA())</f>
        <v>2.252019084355128E-2</v>
      </c>
      <c r="O946" s="44">
        <f>IFERROR(_xll.qlIndexFixing(ONIndex3M,I946,TRUE,_xll.ohTrigger(RecalcTrigger,Trigger3M)),NA())</f>
        <v>2.3215035211944235E-2</v>
      </c>
      <c r="P946" s="44">
        <f>IFERROR(_xll.qlIndexFixing(ONIndex6M,I946,TRUE,_xll.ohTrigger(RecalcTrigger,Trigger6M)),NA())</f>
        <v>2.4020543243387094E-2</v>
      </c>
      <c r="Q946" s="182">
        <f>IFERROR(_xll.qlIndexFixing(ONIndex1Y,I946,TRUE,_xll.ohTrigger(RecalcTrigger,Trigger1Y)),NA())</f>
        <v>2.4751416376792568E-2</v>
      </c>
    </row>
    <row r="947" spans="2:17" x14ac:dyDescent="0.2">
      <c r="B947" s="39" t="s">
        <v>42</v>
      </c>
      <c r="D947" s="42">
        <f>_xll.qlCalendarAdvance(Calendar,$D946,B947,"f",FALSE)</f>
        <v>46021</v>
      </c>
      <c r="E947" s="176">
        <f>_xll.qlInterestRateIndexValueDate(IndexON,D947)</f>
        <v>46021</v>
      </c>
      <c r="F947" s="192">
        <f>IFERROR(_xll.qlIndexFixing(IndexON,D947,TRUE,_xll.ohTrigger(RecalcTrigger,TriggerON)),NA())</f>
        <v>2.1633490752717144E-2</v>
      </c>
      <c r="H947" s="42">
        <f>_xll.qlCalendarAdvance(Calendar,$H946,B947,"f",FALSE)</f>
        <v>46021</v>
      </c>
      <c r="I947" s="176">
        <f>_xll.qlInterestRateIndexValueDate(Index1M,$H947)</f>
        <v>46021</v>
      </c>
      <c r="J947" s="181">
        <f>IFERROR(_xll.qlIndexFixing(Index1M,$H947,TRUE,_xll.ohTrigger(RecalcTrigger,Trigger1M)),NA())</f>
        <v>2.2574824678867927E-2</v>
      </c>
      <c r="K947" s="44">
        <f>IFERROR(_xll.qlIndexFixing(Index3M,H947,TRUE,_xll.ohTrigger(RecalcTrigger,Trigger3M)),NA())</f>
        <v>2.3364822794227569E-2</v>
      </c>
      <c r="L947" s="44">
        <f>IFERROR(_xll.qlIndexFixing(Index6M,$H947,TRUE,_xll.ohTrigger(RecalcTrigger,Trigger6M)),NA())</f>
        <v>2.4260344772955425E-2</v>
      </c>
      <c r="M947" s="182">
        <f>IFERROR(_xll.qlIndexFixing(Index1Y,$H947,TRUE,_xll.ohTrigger(RecalcTrigger,Trigger1Y)),NA())</f>
        <v>2.5141863155997424E-2</v>
      </c>
      <c r="N947" s="181">
        <f>IFERROR(_xll.qlIndexFixing(ONIndex1M,I947,TRUE,_xll.ohTrigger(RecalcTrigger,Trigger1M)),NA())</f>
        <v>2.2531018588412E-2</v>
      </c>
      <c r="O947" s="44">
        <f>IFERROR(_xll.qlIndexFixing(ONIndex3M,I947,TRUE,_xll.ohTrigger(RecalcTrigger,Trigger3M)),NA())</f>
        <v>2.322679362526836E-2</v>
      </c>
      <c r="P947" s="44">
        <f>IFERROR(_xll.qlIndexFixing(ONIndex6M,I947,TRUE,_xll.ohTrigger(RecalcTrigger,Trigger6M)),NA())</f>
        <v>2.4025846385525851E-2</v>
      </c>
      <c r="Q947" s="182">
        <f>IFERROR(_xll.qlIndexFixing(ONIndex1Y,I947,TRUE,_xll.ohTrigger(RecalcTrigger,Trigger1Y)),NA())</f>
        <v>2.4755463521457521E-2</v>
      </c>
    </row>
    <row r="948" spans="2:17" x14ac:dyDescent="0.2">
      <c r="B948" s="39" t="s">
        <v>42</v>
      </c>
      <c r="D948" s="42">
        <f>_xll.qlCalendarAdvance(Calendar,$D947,B948,"f",FALSE)</f>
        <v>46028</v>
      </c>
      <c r="E948" s="176">
        <f>_xll.qlInterestRateIndexValueDate(IndexON,D948)</f>
        <v>46028</v>
      </c>
      <c r="F948" s="192">
        <f>IFERROR(_xll.qlIndexFixing(IndexON,D948,TRUE,_xll.ohTrigger(RecalcTrigger,TriggerON)),NA())</f>
        <v>2.165171354593709E-2</v>
      </c>
      <c r="H948" s="42">
        <f>_xll.qlCalendarAdvance(Calendar,$H947,B948,"f",FALSE)</f>
        <v>46028</v>
      </c>
      <c r="I948" s="176">
        <f>_xll.qlInterestRateIndexValueDate(Index1M,$H948)</f>
        <v>46028</v>
      </c>
      <c r="J948" s="181">
        <f>IFERROR(_xll.qlIndexFixing(Index1M,$H948,TRUE,_xll.ohTrigger(RecalcTrigger,Trigger1M)),NA())</f>
        <v>2.2585436711023494E-2</v>
      </c>
      <c r="K948" s="44">
        <f>IFERROR(_xll.qlIndexFixing(Index3M,H948,TRUE,_xll.ohTrigger(RecalcTrigger,Trigger3M)),NA())</f>
        <v>2.3377428731060464E-2</v>
      </c>
      <c r="L948" s="44">
        <f>IFERROR(_xll.qlIndexFixing(Index6M,$H948,TRUE,_xll.ohTrigger(RecalcTrigger,Trigger6M)),NA())</f>
        <v>2.4266806938171088E-2</v>
      </c>
      <c r="M948" s="182">
        <f>IFERROR(_xll.qlIndexFixing(Index1Y,$H948,TRUE,_xll.ohTrigger(RecalcTrigger,Trigger1Y)),NA())</f>
        <v>2.5144292654160738E-2</v>
      </c>
      <c r="N948" s="181">
        <f>IFERROR(_xll.qlIndexFixing(ONIndex1M,I948,TRUE,_xll.ohTrigger(RecalcTrigger,Trigger1M)),NA())</f>
        <v>2.2541771442700087E-2</v>
      </c>
      <c r="O948" s="44">
        <f>IFERROR(_xll.qlIndexFixing(ONIndex3M,I948,TRUE,_xll.ohTrigger(RecalcTrigger,Trigger3M)),NA())</f>
        <v>2.3238452132355869E-2</v>
      </c>
      <c r="P948" s="44">
        <f>IFERROR(_xll.qlIndexFixing(ONIndex6M,I948,TRUE,_xll.ohTrigger(RecalcTrigger,Trigger6M)),NA())</f>
        <v>2.403132860574364E-2</v>
      </c>
      <c r="Q948" s="182">
        <f>IFERROR(_xll.qlIndexFixing(ONIndex1Y,I948,TRUE,_xll.ohTrigger(RecalcTrigger,Trigger1Y)),NA())</f>
        <v>2.4759448552333918E-2</v>
      </c>
    </row>
    <row r="949" spans="2:17" x14ac:dyDescent="0.2">
      <c r="B949" s="39" t="s">
        <v>42</v>
      </c>
      <c r="D949" s="42">
        <f>_xll.qlCalendarAdvance(Calendar,$D948,B949,"f",FALSE)</f>
        <v>46035</v>
      </c>
      <c r="E949" s="176">
        <f>_xll.qlInterestRateIndexValueDate(IndexON,D949)</f>
        <v>46035</v>
      </c>
      <c r="F949" s="192">
        <f>IFERROR(_xll.qlIndexFixing(IndexON,D949,TRUE,_xll.ohTrigger(RecalcTrigger,TriggerON)),NA())</f>
        <v>2.1669760420099937E-2</v>
      </c>
      <c r="H949" s="42">
        <f>_xll.qlCalendarAdvance(Calendar,$H948,B949,"f",FALSE)</f>
        <v>46035</v>
      </c>
      <c r="I949" s="176">
        <f>_xll.qlInterestRateIndexValueDate(Index1M,$H949)</f>
        <v>46035</v>
      </c>
      <c r="J949" s="181">
        <f>IFERROR(_xll.qlIndexFixing(Index1M,$H949,TRUE,_xll.ohTrigger(RecalcTrigger,Trigger1M)),NA())</f>
        <v>2.2595973722699697E-2</v>
      </c>
      <c r="K949" s="44">
        <f>IFERROR(_xll.qlIndexFixing(Index3M,H949,TRUE,_xll.ohTrigger(RecalcTrigger,Trigger3M)),NA())</f>
        <v>2.338689475490615E-2</v>
      </c>
      <c r="L949" s="44">
        <f>IFERROR(_xll.qlIndexFixing(Index6M,$H949,TRUE,_xll.ohTrigger(RecalcTrigger,Trigger6M)),NA())</f>
        <v>2.4274865985458048E-2</v>
      </c>
      <c r="M949" s="182">
        <f>IFERROR(_xll.qlIndexFixing(Index1Y,$H949,TRUE,_xll.ohTrigger(RecalcTrigger,Trigger1Y)),NA())</f>
        <v>2.5146658486642215E-2</v>
      </c>
      <c r="N949" s="181">
        <f>IFERROR(_xll.qlIndexFixing(ONIndex1M,I949,TRUE,_xll.ohTrigger(RecalcTrigger,Trigger1M)),NA())</f>
        <v>2.2552449406334496E-2</v>
      </c>
      <c r="O949" s="44">
        <f>IFERROR(_xll.qlIndexFixing(ONIndex3M,I949,TRUE,_xll.ohTrigger(RecalcTrigger,Trigger3M)),NA())</f>
        <v>2.3250010733125714E-2</v>
      </c>
      <c r="P949" s="44">
        <f>IFERROR(_xll.qlIndexFixing(ONIndex6M,I949,TRUE,_xll.ohTrigger(RecalcTrigger,Trigger6M)),NA())</f>
        <v>2.403698990387837E-2</v>
      </c>
      <c r="Q949" s="182">
        <f>IFERROR(_xll.qlIndexFixing(ONIndex1Y,I949,TRUE,_xll.ohTrigger(RecalcTrigger,Trigger1Y)),NA())</f>
        <v>2.4763371469502804E-2</v>
      </c>
    </row>
    <row r="950" spans="2:17" x14ac:dyDescent="0.2">
      <c r="B950" s="39" t="s">
        <v>42</v>
      </c>
      <c r="D950" s="42">
        <f>_xll.qlCalendarAdvance(Calendar,$D949,B950,"f",FALSE)</f>
        <v>46042</v>
      </c>
      <c r="E950" s="176">
        <f>_xll.qlInterestRateIndexValueDate(IndexON,D950)</f>
        <v>46042</v>
      </c>
      <c r="F950" s="192">
        <f>IFERROR(_xll.qlIndexFixing(IndexON,D950,TRUE,_xll.ohTrigger(RecalcTrigger,TriggerON)),NA())</f>
        <v>2.1687631375124639E-2</v>
      </c>
      <c r="H950" s="42">
        <f>_xll.qlCalendarAdvance(Calendar,$H949,B950,"f",FALSE)</f>
        <v>46042</v>
      </c>
      <c r="I950" s="176">
        <f>_xll.qlInterestRateIndexValueDate(Index1M,$H950)</f>
        <v>46042</v>
      </c>
      <c r="J950" s="181">
        <f>IFERROR(_xll.qlIndexFixing(Index1M,$H950,TRUE,_xll.ohTrigger(RecalcTrigger,Trigger1M)),NA())</f>
        <v>2.2606435713695229E-2</v>
      </c>
      <c r="K950" s="44">
        <f>IFERROR(_xll.qlIndexFixing(Index3M,H950,TRUE,_xll.ohTrigger(RecalcTrigger,Trigger3M)),NA())</f>
        <v>2.3397780065067049E-2</v>
      </c>
      <c r="L950" s="44">
        <f>IFERROR(_xll.qlIndexFixing(Index6M,$H950,TRUE,_xll.ohTrigger(RecalcTrigger,Trigger6M)),NA())</f>
        <v>2.4283106286999964E-2</v>
      </c>
      <c r="M950" s="182">
        <f>IFERROR(_xll.qlIndexFixing(Index1Y,$H950,TRUE,_xll.ohTrigger(RecalcTrigger,Trigger1Y)),NA())</f>
        <v>2.5148960653000652E-2</v>
      </c>
      <c r="N950" s="181">
        <f>IFERROR(_xll.qlIndexFixing(ONIndex1M,I950,TRUE,_xll.ohTrigger(RecalcTrigger,Trigger1M)),NA())</f>
        <v>2.2563052479315227E-2</v>
      </c>
      <c r="O950" s="44">
        <f>IFERROR(_xll.qlIndexFixing(ONIndex3M,I950,TRUE,_xll.ohTrigger(RecalcTrigger,Trigger3M)),NA())</f>
        <v>2.3261469427577897E-2</v>
      </c>
      <c r="P950" s="44">
        <f>IFERROR(_xll.qlIndexFixing(ONIndex6M,I950,TRUE,_xll.ohTrigger(RecalcTrigger,Trigger6M)),NA())</f>
        <v>2.4042830280173177E-2</v>
      </c>
      <c r="Q950" s="182">
        <f>IFERROR(_xll.qlIndexFixing(ONIndex1Y,I950,TRUE,_xll.ohTrigger(RecalcTrigger,Trigger1Y)),NA())</f>
        <v>2.4767232272883133E-2</v>
      </c>
    </row>
    <row r="951" spans="2:17" x14ac:dyDescent="0.2">
      <c r="B951" s="39" t="s">
        <v>42</v>
      </c>
      <c r="D951" s="42">
        <f>_xll.qlCalendarAdvance(Calendar,$D950,B951,"f",FALSE)</f>
        <v>46049</v>
      </c>
      <c r="E951" s="176">
        <f>_xll.qlInterestRateIndexValueDate(IndexON,D951)</f>
        <v>46049</v>
      </c>
      <c r="F951" s="192">
        <f>IFERROR(_xll.qlIndexFixing(IndexON,D951,TRUE,_xll.ohTrigger(RecalcTrigger,TriggerON)),NA())</f>
        <v>2.1705326411254333E-2</v>
      </c>
      <c r="H951" s="42">
        <f>_xll.qlCalendarAdvance(Calendar,$H950,B951,"f",FALSE)</f>
        <v>46049</v>
      </c>
      <c r="I951" s="176">
        <f>_xll.qlInterestRateIndexValueDate(Index1M,$H951)</f>
        <v>46049</v>
      </c>
      <c r="J951" s="181">
        <f>IFERROR(_xll.qlIndexFixing(Index1M,$H951,TRUE,_xll.ohTrigger(RecalcTrigger,Trigger1M)),NA())</f>
        <v>2.2616822683814011E-2</v>
      </c>
      <c r="K951" s="44">
        <f>IFERROR(_xll.qlIndexFixing(Index3M,H951,TRUE,_xll.ohTrigger(RecalcTrigger,Trigger3M)),NA())</f>
        <v>2.3408564927368945E-2</v>
      </c>
      <c r="L951" s="44">
        <f>IFERROR(_xll.qlIndexFixing(Index6M,$H951,TRUE,_xll.ohTrigger(RecalcTrigger,Trigger6M)),NA())</f>
        <v>2.4291527844991802E-2</v>
      </c>
      <c r="M951" s="182">
        <f>IFERROR(_xll.qlIndexFixing(Index1Y,$H951,TRUE,_xll.ohTrigger(RecalcTrigger,Trigger1Y)),NA())</f>
        <v>2.5151199152807058E-2</v>
      </c>
      <c r="N951" s="181">
        <f>IFERROR(_xll.qlIndexFixing(ONIndex1M,I951,TRUE,_xll.ohTrigger(RecalcTrigger,Trigger1M)),NA())</f>
        <v>2.2573580661723325E-2</v>
      </c>
      <c r="O951" s="44">
        <f>IFERROR(_xll.qlIndexFixing(ONIndex3M,I951,TRUE,_xll.ohTrigger(RecalcTrigger,Trigger3M)),NA())</f>
        <v>2.3272828215712416E-2</v>
      </c>
      <c r="P951" s="44">
        <f>IFERROR(_xll.qlIndexFixing(ONIndex6M,I951,TRUE,_xll.ohTrigger(RecalcTrigger,Trigger6M)),NA())</f>
        <v>2.4048849734465971E-2</v>
      </c>
      <c r="Q951" s="182">
        <f>IFERROR(_xll.qlIndexFixing(ONIndex1Y,I951,TRUE,_xll.ohTrigger(RecalcTrigger,Trigger1Y)),NA())</f>
        <v>2.4771030962474905E-2</v>
      </c>
    </row>
    <row r="952" spans="2:17" x14ac:dyDescent="0.2">
      <c r="B952" s="39" t="s">
        <v>42</v>
      </c>
      <c r="D952" s="42">
        <f>_xll.qlCalendarAdvance(Calendar,$D951,B952,"f",FALSE)</f>
        <v>46056</v>
      </c>
      <c r="E952" s="176">
        <f>_xll.qlInterestRateIndexValueDate(IndexON,D952)</f>
        <v>46056</v>
      </c>
      <c r="F952" s="192">
        <f>IFERROR(_xll.qlIndexFixing(IndexON,D952,TRUE,_xll.ohTrigger(RecalcTrigger,TriggerON)),NA())</f>
        <v>2.1722845528164836E-2</v>
      </c>
      <c r="H952" s="42">
        <f>_xll.qlCalendarAdvance(Calendar,$H951,B952,"f",FALSE)</f>
        <v>46056</v>
      </c>
      <c r="I952" s="176">
        <f>_xll.qlInterestRateIndexValueDate(Index1M,$H952)</f>
        <v>46056</v>
      </c>
      <c r="J952" s="181">
        <f>IFERROR(_xll.qlIndexFixing(Index1M,$H952,TRUE,_xll.ohTrigger(RecalcTrigger,Trigger1M)),NA())</f>
        <v>2.2622840364792236E-2</v>
      </c>
      <c r="K952" s="44">
        <f>IFERROR(_xll.qlIndexFixing(Index3M,H952,TRUE,_xll.ohTrigger(RecalcTrigger,Trigger3M)),NA())</f>
        <v>2.3420743143428752E-2</v>
      </c>
      <c r="L952" s="44">
        <f>IFERROR(_xll.qlIndexFixing(Index6M,$H952,TRUE,_xll.ohTrigger(RecalcTrigger,Trigger6M)),NA())</f>
        <v>2.430013066167689E-2</v>
      </c>
      <c r="M952" s="182">
        <f>IFERROR(_xll.qlIndexFixing(Index1Y,$H952,TRUE,_xll.ohTrigger(RecalcTrigger,Trigger1Y)),NA())</f>
        <v>2.5153373985644656E-2</v>
      </c>
      <c r="N952" s="181">
        <f>IFERROR(_xll.qlIndexFixing(ONIndex1M,I952,TRUE,_xll.ohTrigger(RecalcTrigger,Trigger1M)),NA())</f>
        <v>2.2584033953558791E-2</v>
      </c>
      <c r="O952" s="44">
        <f>IFERROR(_xll.qlIndexFixing(ONIndex3M,I952,TRUE,_xll.ohTrigger(RecalcTrigger,Trigger3M)),NA())</f>
        <v>2.3284087097610318E-2</v>
      </c>
      <c r="P952" s="44">
        <f>IFERROR(_xll.qlIndexFixing(ONIndex6M,I952,TRUE,_xll.ohTrigger(RecalcTrigger,Trigger6M)),NA())</f>
        <v>2.4055048266918844E-2</v>
      </c>
      <c r="Q952" s="182">
        <f>IFERROR(_xll.qlIndexFixing(ONIndex1Y,I952,TRUE,_xll.ohTrigger(RecalcTrigger,Trigger1Y)),NA())</f>
        <v>2.477476753827812E-2</v>
      </c>
    </row>
    <row r="953" spans="2:17" x14ac:dyDescent="0.2">
      <c r="B953" s="39" t="s">
        <v>42</v>
      </c>
      <c r="D953" s="42">
        <f>_xll.qlCalendarAdvance(Calendar,$D952,B953,"f",FALSE)</f>
        <v>46063</v>
      </c>
      <c r="E953" s="176">
        <f>_xll.qlInterestRateIndexValueDate(IndexON,D953)</f>
        <v>46063</v>
      </c>
      <c r="F953" s="192">
        <f>IFERROR(_xll.qlIndexFixing(IndexON,D953,TRUE,_xll.ohTrigger(RecalcTrigger,TriggerON)),NA())</f>
        <v>2.1740188725937193E-2</v>
      </c>
      <c r="H953" s="42">
        <f>_xll.qlCalendarAdvance(Calendar,$H952,B953,"f",FALSE)</f>
        <v>46063</v>
      </c>
      <c r="I953" s="176">
        <f>_xll.qlInterestRateIndexValueDate(Index1M,$H953)</f>
        <v>46063</v>
      </c>
      <c r="J953" s="181">
        <f>IFERROR(_xll.qlIndexFixing(Index1M,$H953,TRUE,_xll.ohTrigger(RecalcTrigger,Trigger1M)),NA())</f>
        <v>2.2633091463515487E-2</v>
      </c>
      <c r="K953" s="44">
        <f>IFERROR(_xll.qlIndexFixing(Index3M,H953,TRUE,_xll.ohTrigger(RecalcTrigger,Trigger3M)),NA())</f>
        <v>2.3429833305210597E-2</v>
      </c>
      <c r="L953" s="44">
        <f>IFERROR(_xll.qlIndexFixing(Index6M,$H953,TRUE,_xll.ohTrigger(RecalcTrigger,Trigger6M)),NA())</f>
        <v>2.4308914739347803E-2</v>
      </c>
      <c r="M953" s="182">
        <f>IFERROR(_xll.qlIndexFixing(Index1Y,$H953,TRUE,_xll.ohTrigger(RecalcTrigger,Trigger1Y)),NA())</f>
        <v>2.5155485151108214E-2</v>
      </c>
      <c r="N953" s="181">
        <f>IFERROR(_xll.qlIndexFixing(ONIndex1M,I953,TRUE,_xll.ohTrigger(RecalcTrigger,Trigger1M)),NA())</f>
        <v>2.2594412354578486E-2</v>
      </c>
      <c r="O953" s="44">
        <f>IFERROR(_xll.qlIndexFixing(ONIndex3M,I953,TRUE,_xll.ohTrigger(RecalcTrigger,Trigger3M)),NA())</f>
        <v>2.3295246073190556E-2</v>
      </c>
      <c r="P953" s="44">
        <f>IFERROR(_xll.qlIndexFixing(ONIndex6M,I953,TRUE,_xll.ohTrigger(RecalcTrigger,Trigger6M)),NA())</f>
        <v>2.4061425877288656E-2</v>
      </c>
      <c r="Q953" s="182">
        <f>IFERROR(_xll.qlIndexFixing(ONIndex1Y,I953,TRUE,_xll.ohTrigger(RecalcTrigger,Trigger1Y)),NA())</f>
        <v>2.4778442000373824E-2</v>
      </c>
    </row>
    <row r="954" spans="2:17" x14ac:dyDescent="0.2">
      <c r="B954" s="39" t="s">
        <v>42</v>
      </c>
      <c r="D954" s="42">
        <f>_xll.qlCalendarAdvance(Calendar,$D953,B954,"f",FALSE)</f>
        <v>46070</v>
      </c>
      <c r="E954" s="176">
        <f>_xll.qlInterestRateIndexValueDate(IndexON,D954)</f>
        <v>46070</v>
      </c>
      <c r="F954" s="192">
        <f>IFERROR(_xll.qlIndexFixing(IndexON,D954,TRUE,_xll.ohTrigger(RecalcTrigger,TriggerON)),NA())</f>
        <v>2.1757356004571404E-2</v>
      </c>
      <c r="H954" s="42">
        <f>_xll.qlCalendarAdvance(Calendar,$H953,B954,"f",FALSE)</f>
        <v>46070</v>
      </c>
      <c r="I954" s="176">
        <f>_xll.qlInterestRateIndexValueDate(Index1M,$H954)</f>
        <v>46070</v>
      </c>
      <c r="J954" s="181">
        <f>IFERROR(_xll.qlIndexFixing(Index1M,$H954,TRUE,_xll.ohTrigger(RecalcTrigger,Trigger1M)),NA())</f>
        <v>2.2643267553900073E-2</v>
      </c>
      <c r="K954" s="44">
        <f>IFERROR(_xll.qlIndexFixing(Index3M,H954,TRUE,_xll.ohTrigger(RecalcTrigger,Trigger3M)),NA())</f>
        <v>2.3440316819180761E-2</v>
      </c>
      <c r="L954" s="44">
        <f>IFERROR(_xll.qlIndexFixing(Index6M,$H954,TRUE,_xll.ohTrigger(RecalcTrigger,Trigger6M)),NA())</f>
        <v>2.4317880080344589E-2</v>
      </c>
      <c r="M954" s="182">
        <f>IFERROR(_xll.qlIndexFixing(Index1Y,$H954,TRUE,_xll.ohTrigger(RecalcTrigger,Trigger1Y)),NA())</f>
        <v>2.5157532648804048E-2</v>
      </c>
      <c r="N954" s="181">
        <f>IFERROR(_xll.qlIndexFixing(ONIndex1M,I954,TRUE,_xll.ohTrigger(RecalcTrigger,Trigger1M)),NA())</f>
        <v>2.2604715865106595E-2</v>
      </c>
      <c r="O954" s="44">
        <f>IFERROR(_xll.qlIndexFixing(ONIndex3M,I954,TRUE,_xll.ohTrigger(RecalcTrigger,Trigger3M)),NA())</f>
        <v>2.3306305142453132E-2</v>
      </c>
      <c r="P954" s="44">
        <f>IFERROR(_xll.qlIndexFixing(ONIndex6M,I954,TRUE,_xll.ohTrigger(RecalcTrigger,Trigger6M)),NA())</f>
        <v>2.4067982565899593E-2</v>
      </c>
      <c r="Q954" s="182">
        <f>IFERROR(_xll.qlIndexFixing(ONIndex1Y,I954,TRUE,_xll.ohTrigger(RecalcTrigger,Trigger1Y)),NA())</f>
        <v>2.4782054348680971E-2</v>
      </c>
    </row>
    <row r="955" spans="2:17" x14ac:dyDescent="0.2">
      <c r="B955" s="39" t="s">
        <v>42</v>
      </c>
      <c r="D955" s="42">
        <f>_xll.qlCalendarAdvance(Calendar,$D954,B955,"f",FALSE)</f>
        <v>46077</v>
      </c>
      <c r="E955" s="176">
        <f>_xll.qlInterestRateIndexValueDate(IndexON,D955)</f>
        <v>46077</v>
      </c>
      <c r="F955" s="192">
        <f>IFERROR(_xll.qlIndexFixing(IndexON,D955,TRUE,_xll.ohTrigger(RecalcTrigger,TriggerON)),NA())</f>
        <v>2.1774347363986424E-2</v>
      </c>
      <c r="H955" s="42">
        <f>_xll.qlCalendarAdvance(Calendar,$H954,B955,"f",FALSE)</f>
        <v>46077</v>
      </c>
      <c r="I955" s="176">
        <f>_xll.qlInterestRateIndexValueDate(Index1M,$H955)</f>
        <v>46077</v>
      </c>
      <c r="J955" s="181">
        <f>IFERROR(_xll.qlIndexFixing(Index1M,$H955,TRUE,_xll.ohTrigger(RecalcTrigger,Trigger1M)),NA())</f>
        <v>2.2653368635766533E-2</v>
      </c>
      <c r="K955" s="44">
        <f>IFERROR(_xll.qlIndexFixing(Index3M,H955,TRUE,_xll.ohTrigger(RecalcTrigger,Trigger3M)),NA())</f>
        <v>2.3452174171536642E-2</v>
      </c>
      <c r="L955" s="44">
        <f>IFERROR(_xll.qlIndexFixing(Index6M,$H955,TRUE,_xll.ohTrigger(RecalcTrigger,Trigger6M)),NA())</f>
        <v>2.4327026687054755E-2</v>
      </c>
      <c r="M955" s="182">
        <f>IFERROR(_xll.qlIndexFixing(Index1Y,$H955,TRUE,_xll.ohTrigger(RecalcTrigger,Trigger1Y)),NA())</f>
        <v>2.5159516478351129E-2</v>
      </c>
      <c r="N955" s="181">
        <f>IFERROR(_xll.qlIndexFixing(ONIndex1M,I955,TRUE,_xll.ohTrigger(RecalcTrigger,Trigger1M)),NA())</f>
        <v>2.2614944484818933E-2</v>
      </c>
      <c r="O955" s="44">
        <f>IFERROR(_xll.qlIndexFixing(ONIndex3M,I955,TRUE,_xll.ohTrigger(RecalcTrigger,Trigger3M)),NA())</f>
        <v>2.3317264305316998E-2</v>
      </c>
      <c r="P955" s="44">
        <f>IFERROR(_xll.qlIndexFixing(ONIndex6M,I955,TRUE,_xll.ohTrigger(RecalcTrigger,Trigger6M)),NA())</f>
        <v>2.4074718332508516E-2</v>
      </c>
      <c r="Q955" s="182">
        <f>IFERROR(_xll.qlIndexFixing(ONIndex1Y,I955,TRUE,_xll.ohTrigger(RecalcTrigger,Trigger1Y)),NA())</f>
        <v>2.4785604583199561E-2</v>
      </c>
    </row>
    <row r="956" spans="2:17" x14ac:dyDescent="0.2">
      <c r="B956" s="39" t="s">
        <v>42</v>
      </c>
      <c r="D956" s="42">
        <f>_xll.qlCalendarAdvance(Calendar,$D955,B956,"f",FALSE)</f>
        <v>46084</v>
      </c>
      <c r="E956" s="176">
        <f>_xll.qlInterestRateIndexValueDate(IndexON,D956)</f>
        <v>46084</v>
      </c>
      <c r="F956" s="192">
        <f>IFERROR(_xll.qlIndexFixing(IndexON,D956,TRUE,_xll.ohTrigger(RecalcTrigger,TriggerON)),NA())</f>
        <v>2.1791162804263298E-2</v>
      </c>
      <c r="H956" s="42">
        <f>_xll.qlCalendarAdvance(Calendar,$H955,B956,"f",FALSE)</f>
        <v>46084</v>
      </c>
      <c r="I956" s="176">
        <f>_xll.qlInterestRateIndexValueDate(Index1M,$H956)</f>
        <v>46084</v>
      </c>
      <c r="J956" s="181">
        <f>IFERROR(_xll.qlIndexFixing(Index1M,$H956,TRUE,_xll.ohTrigger(RecalcTrigger,Trigger1M)),NA())</f>
        <v>2.2673276714196167E-2</v>
      </c>
      <c r="K956" s="44">
        <f>IFERROR(_xll.qlIndexFixing(Index3M,H956,TRUE,_xll.ohTrigger(RecalcTrigger,Trigger3M)),NA())</f>
        <v>2.3463917479033522E-2</v>
      </c>
      <c r="L956" s="44">
        <f>IFERROR(_xll.qlIndexFixing(Index6M,$H956,TRUE,_xll.ohTrigger(RecalcTrigger,Trigger6M)),NA())</f>
        <v>2.4340970522474192E-2</v>
      </c>
      <c r="M956" s="182">
        <f>IFERROR(_xll.qlIndexFixing(Index1Y,$H956,TRUE,_xll.ohTrigger(RecalcTrigger,Trigger1Y)),NA())</f>
        <v>2.5161436639379309E-2</v>
      </c>
      <c r="N956" s="181">
        <f>IFERROR(_xll.qlIndexFixing(ONIndex1M,I956,TRUE,_xll.ohTrigger(RecalcTrigger,Trigger1M)),NA())</f>
        <v>2.2625098214039685E-2</v>
      </c>
      <c r="O956" s="44">
        <f>IFERROR(_xll.qlIndexFixing(ONIndex3M,I956,TRUE,_xll.ohTrigger(RecalcTrigger,Trigger3M)),NA())</f>
        <v>2.3328123561944247E-2</v>
      </c>
      <c r="P956" s="44">
        <f>IFERROR(_xll.qlIndexFixing(ONIndex6M,I956,TRUE,_xll.ohTrigger(RecalcTrigger,Trigger6M)),NA())</f>
        <v>2.4081633177277517E-2</v>
      </c>
      <c r="Q956" s="182">
        <f>IFERROR(_xll.qlIndexFixing(ONIndex1Y,I956,TRUE,_xll.ohTrigger(RecalcTrigger,Trigger1Y)),NA())</f>
        <v>2.478909270401064E-2</v>
      </c>
    </row>
    <row r="957" spans="2:17" x14ac:dyDescent="0.2">
      <c r="B957" s="39" t="s">
        <v>42</v>
      </c>
      <c r="D957" s="42">
        <f>_xll.qlCalendarAdvance(Calendar,$D956,B957,"f",FALSE)</f>
        <v>46091</v>
      </c>
      <c r="E957" s="176">
        <f>_xll.qlInterestRateIndexValueDate(IndexON,D957)</f>
        <v>46091</v>
      </c>
      <c r="F957" s="192">
        <f>IFERROR(_xll.qlIndexFixing(IndexON,D957,TRUE,_xll.ohTrigger(RecalcTrigger,TriggerON)),NA())</f>
        <v>2.1807802325239933E-2</v>
      </c>
      <c r="H957" s="42">
        <f>_xll.qlCalendarAdvance(Calendar,$H956,B957,"f",FALSE)</f>
        <v>46091</v>
      </c>
      <c r="I957" s="176">
        <f>_xll.qlInterestRateIndexValueDate(Index1M,$H957)</f>
        <v>46091</v>
      </c>
      <c r="J957" s="181">
        <f>IFERROR(_xll.qlIndexFixing(Index1M,$H957,TRUE,_xll.ohTrigger(RecalcTrigger,Trigger1M)),NA())</f>
        <v>2.2677569055074332E-2</v>
      </c>
      <c r="K957" s="44">
        <f>IFERROR(_xll.qlIndexFixing(Index3M,H957,TRUE,_xll.ohTrigger(RecalcTrigger,Trigger3M)),NA())</f>
        <v>2.3474086590981963E-2</v>
      </c>
      <c r="L957" s="44">
        <f>IFERROR(_xll.qlIndexFixing(Index6M,$H957,TRUE,_xll.ohTrigger(RecalcTrigger,Trigger6M)),NA())</f>
        <v>2.4350520411928481E-2</v>
      </c>
      <c r="M957" s="182">
        <f>IFERROR(_xll.qlIndexFixing(Index1Y,$H957,TRUE,_xll.ohTrigger(RecalcTrigger,Trigger1Y)),NA())</f>
        <v>2.5163293131531095E-2</v>
      </c>
      <c r="N957" s="181">
        <f>IFERROR(_xll.qlIndexFixing(ONIndex1M,I957,TRUE,_xll.ohTrigger(RecalcTrigger,Trigger1M)),NA())</f>
        <v>2.2635177052444666E-2</v>
      </c>
      <c r="O957" s="44">
        <f>IFERROR(_xll.qlIndexFixing(ONIndex3M,I957,TRUE,_xll.ohTrigger(RecalcTrigger,Trigger3M)),NA())</f>
        <v>2.3338882912091741E-2</v>
      </c>
      <c r="P957" s="44">
        <f>IFERROR(_xll.qlIndexFixing(ONIndex6M,I957,TRUE,_xll.ohTrigger(RecalcTrigger,Trigger6M)),NA())</f>
        <v>2.4088727100125551E-2</v>
      </c>
      <c r="Q957" s="182">
        <f>IFERROR(_xll.qlIndexFixing(ONIndex1Y,I957,TRUE,_xll.ohTrigger(RecalcTrigger,Trigger1Y)),NA())</f>
        <v>2.4792518711033162E-2</v>
      </c>
    </row>
    <row r="958" spans="2:17" x14ac:dyDescent="0.2">
      <c r="B958" s="39" t="s">
        <v>42</v>
      </c>
      <c r="D958" s="42">
        <f>_xll.qlCalendarAdvance(Calendar,$D957,B958,"f",FALSE)</f>
        <v>46098</v>
      </c>
      <c r="E958" s="176">
        <f>_xll.qlInterestRateIndexValueDate(IndexON,D958)</f>
        <v>46098</v>
      </c>
      <c r="F958" s="192">
        <f>IFERROR(_xll.qlIndexFixing(IndexON,D958,TRUE,_xll.ohTrigger(RecalcTrigger,TriggerON)),NA())</f>
        <v>2.1824265926997377E-2</v>
      </c>
      <c r="H958" s="42">
        <f>_xll.qlCalendarAdvance(Calendar,$H957,B958,"f",FALSE)</f>
        <v>46098</v>
      </c>
      <c r="I958" s="176">
        <f>_xll.qlInterestRateIndexValueDate(Index1M,$H958)</f>
        <v>46098</v>
      </c>
      <c r="J958" s="181">
        <f>IFERROR(_xll.qlIndexFixing(Index1M,$H958,TRUE,_xll.ohTrigger(RecalcTrigger,Trigger1M)),NA())</f>
        <v>2.2687430873573469E-2</v>
      </c>
      <c r="K958" s="44">
        <f>IFERROR(_xll.qlIndexFixing(Index3M,H958,TRUE,_xll.ohTrigger(RecalcTrigger,Trigger3M)),NA())</f>
        <v>2.3484155237216333E-2</v>
      </c>
      <c r="L958" s="44">
        <f>IFERROR(_xll.qlIndexFixing(Index6M,$H958,TRUE,_xll.ohTrigger(RecalcTrigger,Trigger6M)),NA())</f>
        <v>2.4360251611934024E-2</v>
      </c>
      <c r="M958" s="182">
        <f>IFERROR(_xll.qlIndexFixing(Index1Y,$H958,TRUE,_xll.ohTrigger(RecalcTrigger,Trigger1Y)),NA())</f>
        <v>2.5165085954460764E-2</v>
      </c>
      <c r="N958" s="181">
        <f>IFERROR(_xll.qlIndexFixing(ONIndex1M,I958,TRUE,_xll.ohTrigger(RecalcTrigger,Trigger1M)),NA())</f>
        <v>2.2645181000277015E-2</v>
      </c>
      <c r="O958" s="44">
        <f>IFERROR(_xll.qlIndexFixing(ONIndex3M,I958,TRUE,_xll.ohTrigger(RecalcTrigger,Trigger3M)),NA())</f>
        <v>2.3349542356002617E-2</v>
      </c>
      <c r="P958" s="44">
        <f>IFERROR(_xll.qlIndexFixing(ONIndex6M,I958,TRUE,_xll.ohTrigger(RecalcTrigger,Trigger6M)),NA())</f>
        <v>2.4096000101133663E-2</v>
      </c>
      <c r="Q958" s="182">
        <f>IFERROR(_xll.qlIndexFixing(ONIndex1Y,I958,TRUE,_xll.ohTrigger(RecalcTrigger,Trigger1Y)),NA())</f>
        <v>2.4795882604267128E-2</v>
      </c>
    </row>
    <row r="959" spans="2:17" x14ac:dyDescent="0.2">
      <c r="B959" s="39" t="s">
        <v>42</v>
      </c>
      <c r="D959" s="42">
        <f>_xll.qlCalendarAdvance(Calendar,$D958,B959,"f",FALSE)</f>
        <v>46105</v>
      </c>
      <c r="E959" s="176">
        <f>_xll.qlInterestRateIndexValueDate(IndexON,D959)</f>
        <v>46105</v>
      </c>
      <c r="F959" s="192">
        <f>IFERROR(_xll.qlIndexFixing(IndexON,D959,TRUE,_xll.ohTrigger(RecalcTrigger,TriggerON)),NA())</f>
        <v>2.1840553609454583E-2</v>
      </c>
      <c r="H959" s="42">
        <f>_xll.qlCalendarAdvance(Calendar,$H958,B959,"f",FALSE)</f>
        <v>46105</v>
      </c>
      <c r="I959" s="176">
        <f>_xll.qlInterestRateIndexValueDate(Index1M,$H959)</f>
        <v>46105</v>
      </c>
      <c r="J959" s="181">
        <f>IFERROR(_xll.qlIndexFixing(Index1M,$H959,TRUE,_xll.ohTrigger(RecalcTrigger,Trigger1M)),NA())</f>
        <v>2.2697217669648131E-2</v>
      </c>
      <c r="K959" s="44">
        <f>IFERROR(_xll.qlIndexFixing(Index3M,H959,TRUE,_xll.ohTrigger(RecalcTrigger,Trigger3M)),NA())</f>
        <v>2.3494123416974624E-2</v>
      </c>
      <c r="L959" s="44">
        <f>IFERROR(_xll.qlIndexFixing(Index6M,$H959,TRUE,_xll.ohTrigger(RecalcTrigger,Trigger6M)),NA())</f>
        <v>2.4370164125126145E-2</v>
      </c>
      <c r="M959" s="182">
        <f>IFERROR(_xll.qlIndexFixing(Index1Y,$H959,TRUE,_xll.ohTrigger(RecalcTrigger,Trigger1Y)),NA())</f>
        <v>2.5166815107833695E-2</v>
      </c>
      <c r="N959" s="181">
        <f>IFERROR(_xll.qlIndexFixing(ONIndex1M,I959,TRUE,_xll.ohTrigger(RecalcTrigger,Trigger1M)),NA())</f>
        <v>2.2655110057293593E-2</v>
      </c>
      <c r="O959" s="44">
        <f>IFERROR(_xll.qlIndexFixing(ONIndex3M,I959,TRUE,_xll.ohTrigger(RecalcTrigger,Trigger3M)),NA())</f>
        <v>2.3360101893433738E-2</v>
      </c>
      <c r="P959" s="44">
        <f>IFERROR(_xll.qlIndexFixing(ONIndex6M,I959,TRUE,_xll.ohTrigger(RecalcTrigger,Trigger6M)),NA())</f>
        <v>2.4103452180220808E-2</v>
      </c>
      <c r="Q959" s="182">
        <f>IFERROR(_xll.qlIndexFixing(ONIndex1Y,I959,TRUE,_xll.ohTrigger(RecalcTrigger,Trigger1Y)),NA())</f>
        <v>2.4799184383712536E-2</v>
      </c>
    </row>
    <row r="960" spans="2:17" x14ac:dyDescent="0.2">
      <c r="B960" s="39" t="s">
        <v>42</v>
      </c>
      <c r="D960" s="42">
        <f>_xll.qlCalendarAdvance(Calendar,$D959,B960,"f",FALSE)</f>
        <v>46112</v>
      </c>
      <c r="E960" s="176">
        <f>_xll.qlInterestRateIndexValueDate(IndexON,D960)</f>
        <v>46112</v>
      </c>
      <c r="F960" s="192">
        <f>IFERROR(_xll.qlIndexFixing(IndexON,D960,TRUE,_xll.ohTrigger(RecalcTrigger,TriggerON)),NA())</f>
        <v>2.185666537261155E-2</v>
      </c>
      <c r="H960" s="42">
        <f>_xll.qlCalendarAdvance(Calendar,$H959,B960,"f",FALSE)</f>
        <v>46112</v>
      </c>
      <c r="I960" s="176">
        <f>_xll.qlInterestRateIndexValueDate(Index1M,$H960)</f>
        <v>46112</v>
      </c>
      <c r="J960" s="181">
        <f>IFERROR(_xll.qlIndexFixing(Index1M,$H960,TRUE,_xll.ohTrigger(RecalcTrigger,Trigger1M)),NA())</f>
        <v>2.2705536328122632E-2</v>
      </c>
      <c r="K960" s="44">
        <f>IFERROR(_xll.qlIndexFixing(Index3M,H960,TRUE,_xll.ohTrigger(RecalcTrigger,Trigger3M)),NA())</f>
        <v>2.3502550048926964E-2</v>
      </c>
      <c r="L960" s="44">
        <f>IFERROR(_xll.qlIndexFixing(Index6M,$H960,TRUE,_xll.ohTrigger(RecalcTrigger,Trigger6M)),NA())</f>
        <v>2.4378663517972559E-2</v>
      </c>
      <c r="M960" s="182">
        <f>IFERROR(_xll.qlIndexFixing(Index1Y,$H960,TRUE,_xll.ohTrigger(RecalcTrigger,Trigger1Y)),NA())</f>
        <v>2.5168480591328146E-2</v>
      </c>
      <c r="N960" s="181">
        <f>IFERROR(_xll.qlIndexFixing(ONIndex1M,I960,TRUE,_xll.ohTrigger(RecalcTrigger,Trigger1M)),NA())</f>
        <v>2.2664964223737538E-2</v>
      </c>
      <c r="O960" s="44">
        <f>IFERROR(_xll.qlIndexFixing(ONIndex3M,I960,TRUE,_xll.ohTrigger(RecalcTrigger,Trigger3M)),NA())</f>
        <v>2.3370561524547195E-2</v>
      </c>
      <c r="P960" s="44">
        <f>IFERROR(_xll.qlIndexFixing(ONIndex6M,I960,TRUE,_xll.ohTrigger(RecalcTrigger,Trigger6M)),NA())</f>
        <v>2.4111083337549077E-2</v>
      </c>
      <c r="Q960" s="182">
        <f>IFERROR(_xll.qlIndexFixing(ONIndex1Y,I960,TRUE,_xll.ohTrigger(RecalcTrigger,Trigger1Y)),NA())</f>
        <v>2.4802424049288341E-2</v>
      </c>
    </row>
    <row r="961" spans="2:17" x14ac:dyDescent="0.2">
      <c r="B961" s="39" t="s">
        <v>42</v>
      </c>
      <c r="D961" s="42">
        <f>_xll.qlCalendarAdvance(Calendar,$D960,B961,"f",FALSE)</f>
        <v>46119</v>
      </c>
      <c r="E961" s="176">
        <f>_xll.qlInterestRateIndexValueDate(IndexON,D961)</f>
        <v>46119</v>
      </c>
      <c r="F961" s="192">
        <f>IFERROR(_xll.qlIndexFixing(IndexON,D961,TRUE,_xll.ohTrigger(RecalcTrigger,TriggerON)),NA())</f>
        <v>2.1872601216468279E-2</v>
      </c>
      <c r="H961" s="42">
        <f>_xll.qlCalendarAdvance(Calendar,$H960,B961,"f",FALSE)</f>
        <v>46119</v>
      </c>
      <c r="I961" s="176">
        <f>_xll.qlInterestRateIndexValueDate(Index1M,$H961)</f>
        <v>46119</v>
      </c>
      <c r="J961" s="181">
        <f>IFERROR(_xll.qlIndexFixing(Index1M,$H961,TRUE,_xll.ohTrigger(RecalcTrigger,Trigger1M)),NA())</f>
        <v>2.2715177838213751E-2</v>
      </c>
      <c r="K961" s="44">
        <f>IFERROR(_xll.qlIndexFixing(Index3M,H961,TRUE,_xll.ohTrigger(RecalcTrigger,Trigger3M)),NA())</f>
        <v>2.3512323842176799E-2</v>
      </c>
      <c r="L961" s="44">
        <f>IFERROR(_xll.qlIndexFixing(Index6M,$H961,TRUE,_xll.ohTrigger(RecalcTrigger,Trigger6M)),NA())</f>
        <v>2.4388920190736293E-2</v>
      </c>
      <c r="M961" s="182">
        <f>IFERROR(_xll.qlIndexFixing(Index1Y,$H961,TRUE,_xll.ohTrigger(RecalcTrigger,Trigger1Y)),NA())</f>
        <v>2.5170082404633698E-2</v>
      </c>
      <c r="N961" s="181">
        <f>IFERROR(_xll.qlIndexFixing(ONIndex1M,I961,TRUE,_xll.ohTrigger(RecalcTrigger,Trigger1M)),NA())</f>
        <v>2.2674743499446759E-2</v>
      </c>
      <c r="O961" s="44">
        <f>IFERROR(_xll.qlIndexFixing(ONIndex3M,I961,TRUE,_xll.ohTrigger(RecalcTrigger,Trigger3M)),NA())</f>
        <v>2.3380921249261943E-2</v>
      </c>
      <c r="P961" s="44">
        <f>IFERROR(_xll.qlIndexFixing(ONIndex6M,I961,TRUE,_xll.ohTrigger(RecalcTrigger,Trigger6M)),NA())</f>
        <v>2.4118893572956379E-2</v>
      </c>
      <c r="Q961" s="182">
        <f>IFERROR(_xll.qlIndexFixing(ONIndex1Y,I961,TRUE,_xll.ohTrigger(RecalcTrigger,Trigger1Y)),NA())</f>
        <v>2.4805601601156635E-2</v>
      </c>
    </row>
    <row r="962" spans="2:17" x14ac:dyDescent="0.2">
      <c r="B962" s="39" t="s">
        <v>42</v>
      </c>
      <c r="D962" s="42">
        <f>_xll.qlCalendarAdvance(Calendar,$D961,B962,"f",FALSE)</f>
        <v>46126</v>
      </c>
      <c r="E962" s="176">
        <f>_xll.qlInterestRateIndexValueDate(IndexON,D962)</f>
        <v>46126</v>
      </c>
      <c r="F962" s="192">
        <f>IFERROR(_xll.qlIndexFixing(IndexON,D962,TRUE,_xll.ohTrigger(RecalcTrigger,TriggerON)),NA())</f>
        <v>2.1888361140862678E-2</v>
      </c>
      <c r="H962" s="42">
        <f>_xll.qlCalendarAdvance(Calendar,$H961,B962,"f",FALSE)</f>
        <v>46126</v>
      </c>
      <c r="I962" s="176">
        <f>_xll.qlInterestRateIndexValueDate(Index1M,$H962)</f>
        <v>46126</v>
      </c>
      <c r="J962" s="181">
        <f>IFERROR(_xll.qlIndexFixing(Index1M,$H962,TRUE,_xll.ohTrigger(RecalcTrigger,Trigger1M)),NA())</f>
        <v>2.2724744329752061E-2</v>
      </c>
      <c r="K962" s="44">
        <f>IFERROR(_xll.qlIndexFixing(Index3M,H962,TRUE,_xll.ohTrigger(RecalcTrigger,Trigger3M)),NA())</f>
        <v>2.3521997172964052E-2</v>
      </c>
      <c r="L962" s="44">
        <f>IFERROR(_xll.qlIndexFixing(Index6M,$H962,TRUE,_xll.ohTrigger(RecalcTrigger,Trigger6M)),NA())</f>
        <v>2.4399335886598483E-2</v>
      </c>
      <c r="M962" s="182">
        <f>IFERROR(_xll.qlIndexFixing(Index1Y,$H962,TRUE,_xll.ohTrigger(RecalcTrigger,Trigger1Y)),NA())</f>
        <v>2.5171620547451923E-2</v>
      </c>
      <c r="N962" s="181">
        <f>IFERROR(_xll.qlIndexFixing(ONIndex1M,I962,TRUE,_xll.ohTrigger(RecalcTrigger,Trigger1M)),NA())</f>
        <v>2.2684447884502301E-2</v>
      </c>
      <c r="O962" s="44">
        <f>IFERROR(_xll.qlIndexFixing(ONIndex3M,I962,TRUE,_xll.ohTrigger(RecalcTrigger,Trigger3M)),NA())</f>
        <v>2.3391181067577982E-2</v>
      </c>
      <c r="P962" s="44">
        <f>IFERROR(_xll.qlIndexFixing(ONIndex6M,I962,TRUE,_xll.ohTrigger(RecalcTrigger,Trigger6M)),NA())</f>
        <v>2.4126882886604806E-2</v>
      </c>
      <c r="Q962" s="182">
        <f>IFERROR(_xll.qlIndexFixing(ONIndex1Y,I962,TRUE,_xll.ohTrigger(RecalcTrigger,Trigger1Y)),NA())</f>
        <v>2.4808717039236372E-2</v>
      </c>
    </row>
    <row r="963" spans="2:17" x14ac:dyDescent="0.2">
      <c r="B963" s="39" t="s">
        <v>42</v>
      </c>
      <c r="D963" s="42">
        <f>_xll.qlCalendarAdvance(Calendar,$D962,B963,"f",FALSE)</f>
        <v>46133</v>
      </c>
      <c r="E963" s="176">
        <f>_xll.qlInterestRateIndexValueDate(IndexON,D963)</f>
        <v>46133</v>
      </c>
      <c r="F963" s="192">
        <f>IFERROR(_xll.qlIndexFixing(IndexON,D963,TRUE,_xll.ohTrigger(RecalcTrigger,TriggerON)),NA())</f>
        <v>2.1903945146037884E-2</v>
      </c>
      <c r="H963" s="42">
        <f>_xll.qlCalendarAdvance(Calendar,$H962,B963,"f",FALSE)</f>
        <v>46133</v>
      </c>
      <c r="I963" s="176">
        <f>_xll.qlInterestRateIndexValueDate(Index1M,$H963)</f>
        <v>46133</v>
      </c>
      <c r="J963" s="181">
        <f>IFERROR(_xll.qlIndexFixing(Index1M,$H963,TRUE,_xll.ohTrigger(RecalcTrigger,Trigger1M)),NA())</f>
        <v>2.2734235802559254E-2</v>
      </c>
      <c r="K963" s="44">
        <f>IFERROR(_xll.qlIndexFixing(Index3M,H963,TRUE,_xll.ohTrigger(RecalcTrigger,Trigger3M)),NA())</f>
        <v>2.3531570040564647E-2</v>
      </c>
      <c r="L963" s="44">
        <f>IFERROR(_xll.qlIndexFixing(Index6M,$H963,TRUE,_xll.ohTrigger(RecalcTrigger,Trigger6M)),NA())</f>
        <v>2.440989110792852E-2</v>
      </c>
      <c r="M963" s="182">
        <f>IFERROR(_xll.qlIndexFixing(Index1Y,$H963,TRUE,_xll.ohTrigger(RecalcTrigger,Trigger1Y)),NA())</f>
        <v>2.5173095019496383E-2</v>
      </c>
      <c r="N963" s="181">
        <f>IFERROR(_xll.qlIndexFixing(ONIndex1M,I963,TRUE,_xll.ohTrigger(RecalcTrigger,Trigger1M)),NA())</f>
        <v>2.2694077378823119E-2</v>
      </c>
      <c r="O963" s="44">
        <f>IFERROR(_xll.qlIndexFixing(ONIndex3M,I963,TRUE,_xll.ohTrigger(RecalcTrigger,Trigger3M)),NA())</f>
        <v>2.3401340979495311E-2</v>
      </c>
      <c r="P963" s="44">
        <f>IFERROR(_xll.qlIndexFixing(ONIndex6M,I963,TRUE,_xll.ohTrigger(RecalcTrigger,Trigger6M)),NA())</f>
        <v>2.4135051278332265E-2</v>
      </c>
      <c r="Q963" s="182">
        <f>IFERROR(_xll.qlIndexFixing(ONIndex1Y,I963,TRUE,_xll.ohTrigger(RecalcTrigger,Trigger1Y)),NA())</f>
        <v>2.4811770363608598E-2</v>
      </c>
    </row>
    <row r="964" spans="2:17" x14ac:dyDescent="0.2">
      <c r="B964" s="39" t="s">
        <v>42</v>
      </c>
      <c r="D964" s="42">
        <f>_xll.qlCalendarAdvance(Calendar,$D963,B964,"f",FALSE)</f>
        <v>46140</v>
      </c>
      <c r="E964" s="176">
        <f>_xll.qlInterestRateIndexValueDate(IndexON,D964)</f>
        <v>46140</v>
      </c>
      <c r="F964" s="192">
        <f>IFERROR(_xll.qlIndexFixing(IndexON,D964,TRUE,_xll.ohTrigger(RecalcTrigger,TriggerON)),NA())</f>
        <v>2.191935323175076E-2</v>
      </c>
      <c r="H964" s="42">
        <f>_xll.qlCalendarAdvance(Calendar,$H963,B964,"f",FALSE)</f>
        <v>46140</v>
      </c>
      <c r="I964" s="176">
        <f>_xll.qlInterestRateIndexValueDate(Index1M,$H964)</f>
        <v>46140</v>
      </c>
      <c r="J964" s="181">
        <f>IFERROR(_xll.qlIndexFixing(Index1M,$H964,TRUE,_xll.ohTrigger(RecalcTrigger,Trigger1M)),NA())</f>
        <v>2.2743652256459728E-2</v>
      </c>
      <c r="K964" s="44">
        <f>IFERROR(_xll.qlIndexFixing(Index3M,H964,TRUE,_xll.ohTrigger(RecalcTrigger,Trigger3M)),NA())</f>
        <v>2.3541042444263416E-2</v>
      </c>
      <c r="L964" s="44">
        <f>IFERROR(_xll.qlIndexFixing(Index6M,$H964,TRUE,_xll.ohTrigger(RecalcTrigger,Trigger6M)),NA())</f>
        <v>2.442056635671979E-2</v>
      </c>
      <c r="M964" s="182">
        <f>IFERROR(_xll.qlIndexFixing(Index1Y,$H964,TRUE,_xll.ohTrigger(RecalcTrigger,Trigger1Y)),NA())</f>
        <v>2.5174505820491966E-2</v>
      </c>
      <c r="N964" s="181">
        <f>IFERROR(_xll.qlIndexFixing(ONIndex1M,I964,TRUE,_xll.ohTrigger(RecalcTrigger,Trigger1M)),NA())</f>
        <v>2.2703631982409211E-2</v>
      </c>
      <c r="O964" s="44">
        <f>IFERROR(_xll.qlIndexFixing(ONIndex3M,I964,TRUE,_xll.ohTrigger(RecalcTrigger,Trigger3M)),NA())</f>
        <v>2.3411400985094977E-2</v>
      </c>
      <c r="P964" s="44">
        <f>IFERROR(_xll.qlIndexFixing(ONIndex6M,I964,TRUE,_xll.ohTrigger(RecalcTrigger,Trigger6M)),NA())</f>
        <v>2.4143398748300848E-2</v>
      </c>
      <c r="Q964" s="182">
        <f>IFERROR(_xll.qlIndexFixing(ONIndex1Y,I964,TRUE,_xll.ohTrigger(RecalcTrigger,Trigger1Y)),NA())</f>
        <v>2.4814761574111222E-2</v>
      </c>
    </row>
    <row r="965" spans="2:17" x14ac:dyDescent="0.2">
      <c r="B965" s="39" t="s">
        <v>42</v>
      </c>
      <c r="D965" s="42">
        <f>_xll.qlCalendarAdvance(Calendar,$D964,B965,"f",FALSE)</f>
        <v>46147</v>
      </c>
      <c r="E965" s="176">
        <f>_xll.qlInterestRateIndexValueDate(IndexON,D965)</f>
        <v>46147</v>
      </c>
      <c r="F965" s="192">
        <f>IFERROR(_xll.qlIndexFixing(IndexON,D965,TRUE,_xll.ohTrigger(RecalcTrigger,TriggerON)),NA())</f>
        <v>2.1934585398001305E-2</v>
      </c>
      <c r="H965" s="42">
        <f>_xll.qlCalendarAdvance(Calendar,$H964,B965,"f",FALSE)</f>
        <v>46147</v>
      </c>
      <c r="I965" s="176">
        <f>_xll.qlInterestRateIndexValueDate(Index1M,$H965)</f>
        <v>46147</v>
      </c>
      <c r="J965" s="181">
        <f>IFERROR(_xll.qlIndexFixing(Index1M,$H965,TRUE,_xll.ohTrigger(RecalcTrigger,Trigger1M)),NA())</f>
        <v>2.2754362964834379E-2</v>
      </c>
      <c r="K965" s="44">
        <f>IFERROR(_xll.qlIndexFixing(Index3M,H965,TRUE,_xll.ohTrigger(RecalcTrigger,Trigger3M)),NA())</f>
        <v>2.3551822657918223E-2</v>
      </c>
      <c r="L965" s="44">
        <f>IFERROR(_xll.qlIndexFixing(Index6M,$H965,TRUE,_xll.ohTrigger(RecalcTrigger,Trigger6M)),NA())</f>
        <v>2.4432969555828566E-2</v>
      </c>
      <c r="M965" s="182">
        <f>IFERROR(_xll.qlIndexFixing(Index1Y,$H965,TRUE,_xll.ohTrigger(RecalcTrigger,Trigger1Y)),NA())</f>
        <v>2.5175852950175992E-2</v>
      </c>
      <c r="N965" s="181">
        <f>IFERROR(_xll.qlIndexFixing(ONIndex1M,I965,TRUE,_xll.ohTrigger(RecalcTrigger,Trigger1M)),NA())</f>
        <v>2.2713111695260579E-2</v>
      </c>
      <c r="O965" s="44">
        <f>IFERROR(_xll.qlIndexFixing(ONIndex3M,I965,TRUE,_xll.ohTrigger(RecalcTrigger,Trigger3M)),NA())</f>
        <v>2.342136108413384E-2</v>
      </c>
      <c r="P965" s="44">
        <f>IFERROR(_xll.qlIndexFixing(ONIndex6M,I965,TRUE,_xll.ohTrigger(RecalcTrigger,Trigger6M)),NA())</f>
        <v>2.4151925296510557E-2</v>
      </c>
      <c r="Q965" s="182">
        <f>IFERROR(_xll.qlIndexFixing(ONIndex1Y,I965,TRUE,_xll.ohTrigger(RecalcTrigger,Trigger1Y)),NA())</f>
        <v>2.4817690670906334E-2</v>
      </c>
    </row>
    <row r="966" spans="2:17" x14ac:dyDescent="0.2">
      <c r="B966" s="39" t="s">
        <v>42</v>
      </c>
      <c r="D966" s="42">
        <f>_xll.qlCalendarAdvance(Calendar,$D965,B966,"f",FALSE)</f>
        <v>46154</v>
      </c>
      <c r="E966" s="176">
        <f>_xll.qlInterestRateIndexValueDate(IndexON,D966)</f>
        <v>46154</v>
      </c>
      <c r="F966" s="192">
        <f>IFERROR(_xll.qlIndexFixing(IndexON,D966,TRUE,_xll.ohTrigger(RecalcTrigger,TriggerON)),NA())</f>
        <v>2.1949641644870566E-2</v>
      </c>
      <c r="H966" s="42">
        <f>_xll.qlCalendarAdvance(Calendar,$H965,B966,"f",FALSE)</f>
        <v>46154</v>
      </c>
      <c r="I966" s="176">
        <f>_xll.qlInterestRateIndexValueDate(Index1M,$H966)</f>
        <v>46154</v>
      </c>
      <c r="J966" s="181">
        <f>IFERROR(_xll.qlIndexFixing(Index1M,$H966,TRUE,_xll.ohTrigger(RecalcTrigger,Trigger1M)),NA())</f>
        <v>2.2763624598789983E-2</v>
      </c>
      <c r="K966" s="44">
        <f>IFERROR(_xll.qlIndexFixing(Index3M,H966,TRUE,_xll.ohTrigger(RecalcTrigger,Trigger3M)),NA())</f>
        <v>2.3561087551693005E-2</v>
      </c>
      <c r="L966" s="44">
        <f>IFERROR(_xll.qlIndexFixing(Index6M,$H966,TRUE,_xll.ohTrigger(RecalcTrigger,Trigger6M)),NA())</f>
        <v>2.4443825897467318E-2</v>
      </c>
      <c r="M966" s="182">
        <f>IFERROR(_xll.qlIndexFixing(Index1Y,$H966,TRUE,_xll.ohTrigger(RecalcTrigger,Trigger1Y)),NA())</f>
        <v>2.5177136408297329E-2</v>
      </c>
      <c r="N966" s="181">
        <f>IFERROR(_xll.qlIndexFixing(ONIndex1M,I966,TRUE,_xll.ohTrigger(RecalcTrigger,Trigger1M)),NA())</f>
        <v>2.2722516517458269E-2</v>
      </c>
      <c r="O966" s="44">
        <f>IFERROR(_xll.qlIndexFixing(ONIndex3M,I966,TRUE,_xll.ohTrigger(RecalcTrigger,Trigger3M)),NA())</f>
        <v>2.3431221276773995E-2</v>
      </c>
      <c r="P966" s="44">
        <f>IFERROR(_xll.qlIndexFixing(ONIndex6M,I966,TRUE,_xll.ohTrigger(RecalcTrigger,Trigger6M)),NA())</f>
        <v>2.4160630922880344E-2</v>
      </c>
      <c r="Q966" s="182">
        <f>IFERROR(_xll.qlIndexFixing(ONIndex1Y,I966,TRUE,_xll.ohTrigger(RecalcTrigger,Trigger1Y)),NA())</f>
        <v>2.4820557653831843E-2</v>
      </c>
    </row>
    <row r="967" spans="2:17" x14ac:dyDescent="0.2">
      <c r="B967" s="39" t="s">
        <v>42</v>
      </c>
      <c r="D967" s="42">
        <f>_xll.qlCalendarAdvance(Calendar,$D966,B967,"f",FALSE)</f>
        <v>46161</v>
      </c>
      <c r="E967" s="176">
        <f>_xll.qlInterestRateIndexValueDate(IndexON,D967)</f>
        <v>46161</v>
      </c>
      <c r="F967" s="192">
        <f>IFERROR(_xll.qlIndexFixing(IndexON,D967,TRUE,_xll.ohTrigger(RecalcTrigger,TriggerON)),NA())</f>
        <v>2.1964521972277495E-2</v>
      </c>
      <c r="H967" s="42">
        <f>_xll.qlCalendarAdvance(Calendar,$H966,B967,"f",FALSE)</f>
        <v>46161</v>
      </c>
      <c r="I967" s="176">
        <f>_xll.qlInterestRateIndexValueDate(Index1M,$H967)</f>
        <v>46161</v>
      </c>
      <c r="J967" s="181">
        <f>IFERROR(_xll.qlIndexFixing(Index1M,$H967,TRUE,_xll.ohTrigger(RecalcTrigger,Trigger1M)),NA())</f>
        <v>2.277281120887012E-2</v>
      </c>
      <c r="K967" s="44">
        <f>IFERROR(_xll.qlIndexFixing(Index3M,H967,TRUE,_xll.ohTrigger(RecalcTrigger,Trigger3M)),NA())</f>
        <v>2.3570251973183683E-2</v>
      </c>
      <c r="L967" s="44">
        <f>IFERROR(_xll.qlIndexFixing(Index6M,$H967,TRUE,_xll.ohTrigger(RecalcTrigger,Trigger6M)),NA())</f>
        <v>2.4454741654841915E-2</v>
      </c>
      <c r="M967" s="182">
        <f>IFERROR(_xll.qlIndexFixing(Index1Y,$H967,TRUE,_xll.ohTrigger(RecalcTrigger,Trigger1Y)),NA())</f>
        <v>2.517835619461728E-2</v>
      </c>
      <c r="N967" s="181">
        <f>IFERROR(_xll.qlIndexFixing(ONIndex1M,I967,TRUE,_xll.ohTrigger(RecalcTrigger,Trigger1M)),NA())</f>
        <v>2.2731846448921234E-2</v>
      </c>
      <c r="O967" s="44">
        <f>IFERROR(_xll.qlIndexFixing(ONIndex3M,I967,TRUE,_xll.ohTrigger(RecalcTrigger,Trigger3M)),NA())</f>
        <v>2.3440981563015439E-2</v>
      </c>
      <c r="P967" s="44">
        <f>IFERROR(_xll.qlIndexFixing(ONIndex6M,I967,TRUE,_xll.ohTrigger(RecalcTrigger,Trigger6M)),NA())</f>
        <v>2.4169515627491256E-2</v>
      </c>
      <c r="Q967" s="182">
        <f>IFERROR(_xll.qlIndexFixing(ONIndex1Y,I967,TRUE,_xll.ohTrigger(RecalcTrigger,Trigger1Y)),NA())</f>
        <v>2.4823362523049841E-2</v>
      </c>
    </row>
    <row r="968" spans="2:17" x14ac:dyDescent="0.2">
      <c r="B968" s="39" t="s">
        <v>42</v>
      </c>
      <c r="D968" s="42">
        <f>_xll.qlCalendarAdvance(Calendar,$D967,B968,"f",FALSE)</f>
        <v>46168</v>
      </c>
      <c r="E968" s="176">
        <f>_xll.qlInterestRateIndexValueDate(IndexON,D968)</f>
        <v>46168</v>
      </c>
      <c r="F968" s="192">
        <f>IFERROR(_xll.qlIndexFixing(IndexON,D968,TRUE,_xll.ohTrigger(RecalcTrigger,TriggerON)),NA())</f>
        <v>2.1979226380141048E-2</v>
      </c>
      <c r="H968" s="42">
        <f>_xll.qlCalendarAdvance(Calendar,$H967,B968,"f",FALSE)</f>
        <v>46168</v>
      </c>
      <c r="I968" s="176">
        <f>_xll.qlInterestRateIndexValueDate(Index1M,$H968)</f>
        <v>46168</v>
      </c>
      <c r="J968" s="181">
        <f>IFERROR(_xll.qlIndexFixing(Index1M,$H968,TRUE,_xll.ohTrigger(RecalcTrigger,Trigger1M)),NA())</f>
        <v>2.2781922794897016E-2</v>
      </c>
      <c r="K968" s="44">
        <f>IFERROR(_xll.qlIndexFixing(Index3M,H968,TRUE,_xll.ohTrigger(RecalcTrigger,Trigger3M)),NA())</f>
        <v>2.3579315921694318E-2</v>
      </c>
      <c r="L968" s="44">
        <f>IFERROR(_xll.qlIndexFixing(Index6M,$H968,TRUE,_xll.ohTrigger(RecalcTrigger,Trigger6M)),NA())</f>
        <v>2.4465697432987574E-2</v>
      </c>
      <c r="M968" s="182">
        <f>IFERROR(_xll.qlIndexFixing(Index1Y,$H968,TRUE,_xll.ohTrigger(RecalcTrigger,Trigger1Y)),NA())</f>
        <v>2.5179512308908247E-2</v>
      </c>
      <c r="N968" s="181">
        <f>IFERROR(_xll.qlIndexFixing(ONIndex1M,I968,TRUE,_xll.ohTrigger(RecalcTrigger,Trigger1M)),NA())</f>
        <v>2.2741101489568427E-2</v>
      </c>
      <c r="O968" s="44">
        <f>IFERROR(_xll.qlIndexFixing(ONIndex3M,I968,TRUE,_xll.ohTrigger(RecalcTrigger,Trigger3M)),NA())</f>
        <v>2.3450641942858175E-2</v>
      </c>
      <c r="P968" s="44">
        <f>IFERROR(_xll.qlIndexFixing(ONIndex6M,I968,TRUE,_xll.ohTrigger(RecalcTrigger,Trigger6M)),NA())</f>
        <v>2.4178579410424339E-2</v>
      </c>
      <c r="Q968" s="182">
        <f>IFERROR(_xll.qlIndexFixing(ONIndex1Y,I968,TRUE,_xll.ohTrigger(RecalcTrigger,Trigger1Y)),NA())</f>
        <v>2.482610527831719E-2</v>
      </c>
    </row>
    <row r="969" spans="2:17" x14ac:dyDescent="0.2">
      <c r="B969" s="39" t="s">
        <v>42</v>
      </c>
      <c r="D969" s="42">
        <f>_xll.qlCalendarAdvance(Calendar,$D968,B969,"f",FALSE)</f>
        <v>46175</v>
      </c>
      <c r="E969" s="176">
        <f>_xll.qlInterestRateIndexValueDate(IndexON,D969)</f>
        <v>46175</v>
      </c>
      <c r="F969" s="192">
        <f>IFERROR(_xll.qlIndexFixing(IndexON,D969,TRUE,_xll.ohTrigger(RecalcTrigger,TriggerON)),NA())</f>
        <v>2.1993754868623316E-2</v>
      </c>
      <c r="H969" s="42">
        <f>_xll.qlCalendarAdvance(Calendar,$H968,B969,"f",FALSE)</f>
        <v>46175</v>
      </c>
      <c r="I969" s="176">
        <f>_xll.qlInterestRateIndexValueDate(Index1M,$H969)</f>
        <v>46175</v>
      </c>
      <c r="J969" s="181">
        <f>IFERROR(_xll.qlIndexFixing(Index1M,$H969,TRUE,_xll.ohTrigger(RecalcTrigger,Trigger1M)),NA())</f>
        <v>2.2789609236320712E-2</v>
      </c>
      <c r="K969" s="44">
        <f>IFERROR(_xll.qlIndexFixing(Index3M,H969,TRUE,_xll.ohTrigger(RecalcTrigger,Trigger3M)),NA())</f>
        <v>2.3588279396542185E-2</v>
      </c>
      <c r="L969" s="44">
        <f>IFERROR(_xll.qlIndexFixing(Index6M,$H969,TRUE,_xll.ohTrigger(RecalcTrigger,Trigger6M)),NA())</f>
        <v>2.447506055462529E-2</v>
      </c>
      <c r="M969" s="182">
        <f>IFERROR(_xll.qlIndexFixing(Index1Y,$H969,TRUE,_xll.ohTrigger(RecalcTrigger,Trigger1Y)),NA())</f>
        <v>2.5180604750954405E-2</v>
      </c>
      <c r="N969" s="181">
        <f>IFERROR(_xll.qlIndexFixing(ONIndex1M,I969,TRUE,_xll.ohTrigger(RecalcTrigger,Trigger1M)),NA())</f>
        <v>2.2750281639480896E-2</v>
      </c>
      <c r="O969" s="44">
        <f>IFERROR(_xll.qlIndexFixing(ONIndex3M,I969,TRUE,_xll.ohTrigger(RecalcTrigger,Trigger3M)),NA())</f>
        <v>2.3460202416140108E-2</v>
      </c>
      <c r="P969" s="44">
        <f>IFERROR(_xll.qlIndexFixing(ONIndex6M,I969,TRUE,_xll.ohTrigger(RecalcTrigger,Trigger6M)),NA())</f>
        <v>2.4187822271598547E-2</v>
      </c>
      <c r="Q969" s="182">
        <f>IFERROR(_xll.qlIndexFixing(ONIndex1Y,I969,TRUE,_xll.ohTrigger(RecalcTrigger,Trigger1Y)),NA())</f>
        <v>2.4828785919877028E-2</v>
      </c>
    </row>
    <row r="970" spans="2:17" x14ac:dyDescent="0.2">
      <c r="B970" s="39" t="s">
        <v>42</v>
      </c>
      <c r="D970" s="42">
        <f>_xll.qlCalendarAdvance(Calendar,$D969,B970,"f",FALSE)</f>
        <v>46182</v>
      </c>
      <c r="E970" s="176">
        <f>_xll.qlInterestRateIndexValueDate(IndexON,D970)</f>
        <v>46182</v>
      </c>
      <c r="F970" s="192">
        <f>IFERROR(_xll.qlIndexFixing(IndexON,D970,TRUE,_xll.ohTrigger(RecalcTrigger,TriggerON)),NA())</f>
        <v>2.2008107437481161E-2</v>
      </c>
      <c r="H970" s="42">
        <f>_xll.qlCalendarAdvance(Calendar,$H969,B970,"f",FALSE)</f>
        <v>46182</v>
      </c>
      <c r="I970" s="176">
        <f>_xll.qlInterestRateIndexValueDate(Index1M,$H970)</f>
        <v>46182</v>
      </c>
      <c r="J970" s="181">
        <f>IFERROR(_xll.qlIndexFixing(Index1M,$H970,TRUE,_xll.ohTrigger(RecalcTrigger,Trigger1M)),NA())</f>
        <v>2.2798575573177032E-2</v>
      </c>
      <c r="K970" s="44">
        <f>IFERROR(_xll.qlIndexFixing(Index3M,H970,TRUE,_xll.ohTrigger(RecalcTrigger,Trigger3M)),NA())</f>
        <v>2.3597142397050717E-2</v>
      </c>
      <c r="L970" s="44">
        <f>IFERROR(_xll.qlIndexFixing(Index6M,$H970,TRUE,_xll.ohTrigger(RecalcTrigger,Trigger6M)),NA())</f>
        <v>2.4486046487649227E-2</v>
      </c>
      <c r="M970" s="182">
        <f>IFERROR(_xll.qlIndexFixing(Index1Y,$H970,TRUE,_xll.ohTrigger(RecalcTrigger,Trigger1Y)),NA())</f>
        <v>2.5181633520552804E-2</v>
      </c>
      <c r="N970" s="181">
        <f>IFERROR(_xll.qlIndexFixing(ONIndex1M,I970,TRUE,_xll.ohTrigger(RecalcTrigger,Trigger1M)),NA())</f>
        <v>2.275938689865864E-2</v>
      </c>
      <c r="O970" s="44">
        <f>IFERROR(_xll.qlIndexFixing(ONIndex3M,I970,TRUE,_xll.ohTrigger(RecalcTrigger,Trigger3M)),NA())</f>
        <v>2.3469662983104378E-2</v>
      </c>
      <c r="P970" s="44">
        <f>IFERROR(_xll.qlIndexFixing(ONIndex6M,I970,TRUE,_xll.ohTrigger(RecalcTrigger,Trigger6M)),NA())</f>
        <v>2.4197244210932833E-2</v>
      </c>
      <c r="Q970" s="182">
        <f>IFERROR(_xll.qlIndexFixing(ONIndex1Y,I970,TRUE,_xll.ohTrigger(RecalcTrigger,Trigger1Y)),NA())</f>
        <v>2.4831404447729355E-2</v>
      </c>
    </row>
    <row r="971" spans="2:17" x14ac:dyDescent="0.2">
      <c r="B971" s="39" t="s">
        <v>42</v>
      </c>
      <c r="D971" s="42">
        <f>_xll.qlCalendarAdvance(Calendar,$D970,B971,"f",FALSE)</f>
        <v>46189</v>
      </c>
      <c r="E971" s="176">
        <f>_xll.qlInterestRateIndexValueDate(IndexON,D971)</f>
        <v>46189</v>
      </c>
      <c r="F971" s="192">
        <f>IFERROR(_xll.qlIndexFixing(IndexON,D971,TRUE,_xll.ohTrigger(RecalcTrigger,TriggerON)),NA())</f>
        <v>2.2022284086795629E-2</v>
      </c>
      <c r="H971" s="42">
        <f>_xll.qlCalendarAdvance(Calendar,$H970,B971,"f",FALSE)</f>
        <v>46189</v>
      </c>
      <c r="I971" s="176">
        <f>_xll.qlInterestRateIndexValueDate(Index1M,$H971)</f>
        <v>46189</v>
      </c>
      <c r="J971" s="181">
        <f>IFERROR(_xll.qlIndexFixing(Index1M,$H971,TRUE,_xll.ohTrigger(RecalcTrigger,Trigger1M)),NA())</f>
        <v>2.2807466889940658E-2</v>
      </c>
      <c r="K971" s="44">
        <f>IFERROR(_xll.qlIndexFixing(Index3M,H971,TRUE,_xll.ohTrigger(RecalcTrigger,Trigger3M)),NA())</f>
        <v>2.3605904922547761E-2</v>
      </c>
      <c r="L971" s="44">
        <f>IFERROR(_xll.qlIndexFixing(Index6M,$H971,TRUE,_xll.ohTrigger(RecalcTrigger,Trigger6M)),NA())</f>
        <v>2.4497015950746038E-2</v>
      </c>
      <c r="M971" s="182">
        <f>IFERROR(_xll.qlIndexFixing(Index1Y,$H971,TRUE,_xll.ohTrigger(RecalcTrigger,Trigger1Y)),NA())</f>
        <v>2.5182598617511598E-2</v>
      </c>
      <c r="N971" s="181">
        <f>IFERROR(_xll.qlIndexFixing(ONIndex1M,I971,TRUE,_xll.ohTrigger(RecalcTrigger,Trigger1M)),NA())</f>
        <v>2.2768417267182706E-2</v>
      </c>
      <c r="O971" s="44">
        <f>IFERROR(_xll.qlIndexFixing(ONIndex3M,I971,TRUE,_xll.ohTrigger(RecalcTrigger,Trigger3M)),NA())</f>
        <v>2.34790236434268E-2</v>
      </c>
      <c r="P971" s="44">
        <f>IFERROR(_xll.qlIndexFixing(ONIndex6M,I971,TRUE,_xll.ohTrigger(RecalcTrigger,Trigger6M)),NA())</f>
        <v>2.4206845228670337E-2</v>
      </c>
      <c r="Q971" s="182">
        <f>IFERROR(_xll.qlIndexFixing(ONIndex1Y,I971,TRUE,_xll.ohTrigger(RecalcTrigger,Trigger1Y)),NA())</f>
        <v>2.4833960861631033E-2</v>
      </c>
    </row>
    <row r="972" spans="2:17" x14ac:dyDescent="0.2">
      <c r="B972" s="39" t="s">
        <v>42</v>
      </c>
      <c r="D972" s="42">
        <f>_xll.qlCalendarAdvance(Calendar,$D971,B972,"f",FALSE)</f>
        <v>46196</v>
      </c>
      <c r="E972" s="176">
        <f>_xll.qlInterestRateIndexValueDate(IndexON,D972)</f>
        <v>46196</v>
      </c>
      <c r="F972" s="192">
        <f>IFERROR(_xll.qlIndexFixing(IndexON,D972,TRUE,_xll.ohTrigger(RecalcTrigger,TriggerON)),NA())</f>
        <v>2.203628481656672E-2</v>
      </c>
      <c r="H972" s="42">
        <f>_xll.qlCalendarAdvance(Calendar,$H971,B972,"f",FALSE)</f>
        <v>46196</v>
      </c>
      <c r="I972" s="176">
        <f>_xll.qlInterestRateIndexValueDate(Index1M,$H972)</f>
        <v>46196</v>
      </c>
      <c r="J972" s="181">
        <f>IFERROR(_xll.qlIndexFixing(Index1M,$H972,TRUE,_xll.ohTrigger(RecalcTrigger,Trigger1M)),NA())</f>
        <v>2.2816283186444096E-2</v>
      </c>
      <c r="K972" s="44">
        <f>IFERROR(_xll.qlIndexFixing(Index3M,H972,TRUE,_xll.ohTrigger(RecalcTrigger,Trigger3M)),NA())</f>
        <v>2.3614566972375257E-2</v>
      </c>
      <c r="L972" s="44">
        <f>IFERROR(_xll.qlIndexFixing(Index6M,$H972,TRUE,_xll.ohTrigger(RecalcTrigger,Trigger6M)),NA())</f>
        <v>2.4507949442607462E-2</v>
      </c>
      <c r="M972" s="182">
        <f>IFERROR(_xll.qlIndexFixing(Index1Y,$H972,TRUE,_xll.ohTrigger(RecalcTrigger,Trigger1Y)),NA())</f>
        <v>2.518350004165093E-2</v>
      </c>
      <c r="N972" s="181">
        <f>IFERROR(_xll.qlIndexFixing(ONIndex1M,I972,TRUE,_xll.ohTrigger(RecalcTrigger,Trigger1M)),NA())</f>
        <v>2.2777372744809954E-2</v>
      </c>
      <c r="O972" s="44">
        <f>IFERROR(_xll.qlIndexFixing(ONIndex3M,I972,TRUE,_xll.ohTrigger(RecalcTrigger,Trigger3M)),NA())</f>
        <v>2.3488284397350512E-2</v>
      </c>
      <c r="P972" s="44">
        <f>IFERROR(_xll.qlIndexFixing(ONIndex6M,I972,TRUE,_xll.ohTrigger(RecalcTrigger,Trigger6M)),NA())</f>
        <v>2.4216625324648966E-2</v>
      </c>
      <c r="Q972" s="182">
        <f>IFERROR(_xll.qlIndexFixing(ONIndex1Y,I972,TRUE,_xll.ohTrigger(RecalcTrigger,Trigger1Y)),NA())</f>
        <v>2.4836455161825199E-2</v>
      </c>
    </row>
    <row r="973" spans="2:17" x14ac:dyDescent="0.2">
      <c r="B973" s="39" t="s">
        <v>42</v>
      </c>
      <c r="D973" s="42">
        <f>_xll.qlCalendarAdvance(Calendar,$D972,B973,"f",FALSE)</f>
        <v>46203</v>
      </c>
      <c r="E973" s="176">
        <f>_xll.qlInterestRateIndexValueDate(IndexON,D973)</f>
        <v>46203</v>
      </c>
      <c r="F973" s="192">
        <f>IFERROR(_xll.qlIndexFixing(IndexON,D973,TRUE,_xll.ohTrigger(RecalcTrigger,TriggerON)),NA())</f>
        <v>2.2050109626713388E-2</v>
      </c>
      <c r="H973" s="42">
        <f>_xll.qlCalendarAdvance(Calendar,$H972,B973,"f",FALSE)</f>
        <v>46203</v>
      </c>
      <c r="I973" s="176">
        <f>_xll.qlInterestRateIndexValueDate(Index1M,$H973)</f>
        <v>46203</v>
      </c>
      <c r="J973" s="181">
        <f>IFERROR(_xll.qlIndexFixing(Index1M,$H973,TRUE,_xll.ohTrigger(RecalcTrigger,Trigger1M)),NA())</f>
        <v>2.2826355358198838E-2</v>
      </c>
      <c r="K973" s="44">
        <f>IFERROR(_xll.qlIndexFixing(Index3M,H973,TRUE,_xll.ohTrigger(RecalcTrigger,Trigger3M)),NA())</f>
        <v>2.3623128545876025E-2</v>
      </c>
      <c r="L973" s="44">
        <f>IFERROR(_xll.qlIndexFixing(Index6M,$H973,TRUE,_xll.ohTrigger(RecalcTrigger,Trigger6M)),NA())</f>
        <v>2.4520397782016659E-2</v>
      </c>
      <c r="M973" s="182">
        <f>IFERROR(_xll.qlIndexFixing(Index1Y,$H973,TRUE,_xll.ohTrigger(RecalcTrigger,Trigger1Y)),NA())</f>
        <v>2.5184337792802713E-2</v>
      </c>
      <c r="N973" s="181">
        <f>IFERROR(_xll.qlIndexFixing(ONIndex1M,I973,TRUE,_xll.ohTrigger(RecalcTrigger,Trigger1M)),NA())</f>
        <v>2.2786253331783524E-2</v>
      </c>
      <c r="O973" s="44">
        <f>IFERROR(_xll.qlIndexFixing(ONIndex3M,I973,TRUE,_xll.ohTrigger(RecalcTrigger,Trigger3M)),NA())</f>
        <v>2.3497445244794468E-2</v>
      </c>
      <c r="P973" s="44">
        <f>IFERROR(_xll.qlIndexFixing(ONIndex6M,I973,TRUE,_xll.ohTrigger(RecalcTrigger,Trigger6M)),NA())</f>
        <v>2.4226584499030812E-2</v>
      </c>
      <c r="Q973" s="182">
        <f>IFERROR(_xll.qlIndexFixing(ONIndex1Y,I973,TRUE,_xll.ohTrigger(RecalcTrigger,Trigger1Y)),NA())</f>
        <v>2.4838887348230809E-2</v>
      </c>
    </row>
    <row r="974" spans="2:17" x14ac:dyDescent="0.2">
      <c r="B974" s="39" t="s">
        <v>42</v>
      </c>
      <c r="D974" s="42">
        <f>_xll.qlCalendarAdvance(Calendar,$D973,B974,"f",FALSE)</f>
        <v>46210</v>
      </c>
      <c r="E974" s="176">
        <f>_xll.qlInterestRateIndexValueDate(IndexON,D974)</f>
        <v>46210</v>
      </c>
      <c r="F974" s="192">
        <f>IFERROR(_xll.qlIndexFixing(IndexON,D974,TRUE,_xll.ohTrigger(RecalcTrigger,TriggerON)),NA())</f>
        <v>2.2063758517316678E-2</v>
      </c>
      <c r="H974" s="42">
        <f>_xll.qlCalendarAdvance(Calendar,$H973,B974,"f",FALSE)</f>
        <v>46210</v>
      </c>
      <c r="I974" s="176">
        <f>_xll.qlInterestRateIndexValueDate(Index1M,$H974)</f>
        <v>46210</v>
      </c>
      <c r="J974" s="181">
        <f>IFERROR(_xll.qlIndexFixing(Index1M,$H974,TRUE,_xll.ohTrigger(RecalcTrigger,Trigger1M)),NA())</f>
        <v>2.2835016796303641E-2</v>
      </c>
      <c r="K974" s="44">
        <f>IFERROR(_xll.qlIndexFixing(Index3M,H974,TRUE,_xll.ohTrigger(RecalcTrigger,Trigger3M)),NA())</f>
        <v>2.3631589642404343E-2</v>
      </c>
      <c r="L974" s="44">
        <f>IFERROR(_xll.qlIndexFixing(Index6M,$H974,TRUE,_xll.ohTrigger(RecalcTrigger,Trigger6M)),NA())</f>
        <v>2.4531186366917805E-2</v>
      </c>
      <c r="M974" s="182">
        <f>IFERROR(_xll.qlIndexFixing(Index1Y,$H974,TRUE,_xll.ohTrigger(RecalcTrigger,Trigger1Y)),NA())</f>
        <v>2.5185111870811072E-2</v>
      </c>
      <c r="N974" s="181">
        <f>IFERROR(_xll.qlIndexFixing(ONIndex1M,I974,TRUE,_xll.ohTrigger(RecalcTrigger,Trigger1M)),NA())</f>
        <v>2.2795059027860276E-2</v>
      </c>
      <c r="O974" s="44">
        <f>IFERROR(_xll.qlIndexFixing(ONIndex3M,I974,TRUE,_xll.ohTrigger(RecalcTrigger,Trigger3M)),NA())</f>
        <v>2.3506506185839715E-2</v>
      </c>
      <c r="P974" s="44">
        <f>IFERROR(_xll.qlIndexFixing(ONIndex6M,I974,TRUE,_xll.ohTrigger(RecalcTrigger,Trigger6M)),NA())</f>
        <v>2.4236722751653783E-2</v>
      </c>
      <c r="Q974" s="182">
        <f>IFERROR(_xll.qlIndexFixing(ONIndex1Y,I974,TRUE,_xll.ohTrigger(RecalcTrigger,Trigger1Y)),NA())</f>
        <v>2.4841257420847862E-2</v>
      </c>
    </row>
    <row r="975" spans="2:17" x14ac:dyDescent="0.2">
      <c r="B975" s="39" t="s">
        <v>42</v>
      </c>
      <c r="D975" s="42">
        <f>_xll.qlCalendarAdvance(Calendar,$D974,B975,"f",FALSE)</f>
        <v>46217</v>
      </c>
      <c r="E975" s="176">
        <f>_xll.qlInterestRateIndexValueDate(IndexON,D975)</f>
        <v>46217</v>
      </c>
      <c r="F975" s="192">
        <f>IFERROR(_xll.qlIndexFixing(IndexON,D975,TRUE,_xll.ohTrigger(RecalcTrigger,TriggerON)),NA())</f>
        <v>2.2077231488295546E-2</v>
      </c>
      <c r="H975" s="42">
        <f>_xll.qlCalendarAdvance(Calendar,$H974,B975,"f",FALSE)</f>
        <v>46217</v>
      </c>
      <c r="I975" s="176">
        <f>_xll.qlInterestRateIndexValueDate(Index1M,$H975)</f>
        <v>46217</v>
      </c>
      <c r="J975" s="181">
        <f>IFERROR(_xll.qlIndexFixing(Index1M,$H975,TRUE,_xll.ohTrigger(RecalcTrigger,Trigger1M)),NA())</f>
        <v>2.2843603209173498E-2</v>
      </c>
      <c r="K975" s="44">
        <f>IFERROR(_xll.qlIndexFixing(Index3M,H975,TRUE,_xll.ohTrigger(RecalcTrigger,Trigger3M)),NA())</f>
        <v>2.3639950261320642E-2</v>
      </c>
      <c r="L975" s="44">
        <f>IFERROR(_xll.qlIndexFixing(Index6M,$H975,TRUE,_xll.ohTrigger(RecalcTrigger,Trigger6M)),NA())</f>
        <v>2.4541879196047382E-2</v>
      </c>
      <c r="M975" s="182">
        <f>IFERROR(_xll.qlIndexFixing(Index1Y,$H975,TRUE,_xll.ohTrigger(RecalcTrigger,Trigger1Y)),NA())</f>
        <v>2.5185822275531677E-2</v>
      </c>
      <c r="N975" s="181">
        <f>IFERROR(_xll.qlIndexFixing(ONIndex1M,I975,TRUE,_xll.ohTrigger(RecalcTrigger,Trigger1M)),NA())</f>
        <v>2.280378983328335E-2</v>
      </c>
      <c r="O975" s="44">
        <f>IFERROR(_xll.qlIndexFixing(ONIndex3M,I975,TRUE,_xll.ohTrigger(RecalcTrigger,Trigger3M)),NA())</f>
        <v>2.3515467220243114E-2</v>
      </c>
      <c r="P975" s="44">
        <f>IFERROR(_xll.qlIndexFixing(ONIndex6M,I975,TRUE,_xll.ohTrigger(RecalcTrigger,Trigger6M)),NA())</f>
        <v>2.4247040082598925E-2</v>
      </c>
      <c r="Q975" s="182">
        <f>IFERROR(_xll.qlIndexFixing(ONIndex1Y,I975,TRUE,_xll.ohTrigger(RecalcTrigger,Trigger1Y)),NA())</f>
        <v>2.4843565379595312E-2</v>
      </c>
    </row>
    <row r="976" spans="2:17" x14ac:dyDescent="0.2">
      <c r="B976" s="39" t="s">
        <v>42</v>
      </c>
      <c r="D976" s="42">
        <f>_xll.qlCalendarAdvance(Calendar,$D975,B976,"f",FALSE)</f>
        <v>46224</v>
      </c>
      <c r="E976" s="176">
        <f>_xll.qlInterestRateIndexValueDate(IndexON,D976)</f>
        <v>46224</v>
      </c>
      <c r="F976" s="192">
        <f>IFERROR(_xll.qlIndexFixing(IndexON,D976,TRUE,_xll.ohTrigger(RecalcTrigger,TriggerON)),NA())</f>
        <v>2.2090528539568943E-2</v>
      </c>
      <c r="H976" s="42">
        <f>_xll.qlCalendarAdvance(Calendar,$H975,B976,"f",FALSE)</f>
        <v>46224</v>
      </c>
      <c r="I976" s="176">
        <f>_xll.qlInterestRateIndexValueDate(Index1M,$H976)</f>
        <v>46224</v>
      </c>
      <c r="J976" s="181">
        <f>IFERROR(_xll.qlIndexFixing(Index1M,$H976,TRUE,_xll.ohTrigger(RecalcTrigger,Trigger1M)),NA())</f>
        <v>2.2852114596635852E-2</v>
      </c>
      <c r="K976" s="44">
        <f>IFERROR(_xll.qlIndexFixing(Index3M,H976,TRUE,_xll.ohTrigger(RecalcTrigger,Trigger3M)),NA())</f>
        <v>2.3648210401994173E-2</v>
      </c>
      <c r="L976" s="44">
        <f>IFERROR(_xll.qlIndexFixing(Index6M,$H976,TRUE,_xll.ohTrigger(RecalcTrigger,Trigger6M)),NA())</f>
        <v>2.4552456871105383E-2</v>
      </c>
      <c r="M976" s="182">
        <f>IFERROR(_xll.qlIndexFixing(Index1Y,$H976,TRUE,_xll.ohTrigger(RecalcTrigger,Trigger1Y)),NA())</f>
        <v>2.5186469006832191E-2</v>
      </c>
      <c r="N976" s="181">
        <f>IFERROR(_xll.qlIndexFixing(ONIndex1M,I976,TRUE,_xll.ohTrigger(RecalcTrigger,Trigger1M)),NA())</f>
        <v>2.2812445747890653E-2</v>
      </c>
      <c r="O976" s="44">
        <f>IFERROR(_xll.qlIndexFixing(ONIndex3M,I976,TRUE,_xll.ohTrigger(RecalcTrigger,Trigger3M)),NA())</f>
        <v>2.3524328348166756E-2</v>
      </c>
      <c r="P976" s="44">
        <f>IFERROR(_xll.qlIndexFixing(ONIndex6M,I976,TRUE,_xll.ohTrigger(RecalcTrigger,Trigger6M)),NA())</f>
        <v>2.4257536491947285E-2</v>
      </c>
      <c r="Q976" s="182">
        <f>IFERROR(_xll.qlIndexFixing(ONIndex1Y,I976,TRUE,_xll.ohTrigger(RecalcTrigger,Trigger1Y)),NA())</f>
        <v>2.484581122463525E-2</v>
      </c>
    </row>
    <row r="977" spans="2:17" x14ac:dyDescent="0.2">
      <c r="B977" s="39" t="s">
        <v>42</v>
      </c>
      <c r="D977" s="42">
        <f>_xll.qlCalendarAdvance(Calendar,$D976,B977,"f",FALSE)</f>
        <v>46231</v>
      </c>
      <c r="E977" s="176">
        <f>_xll.qlInterestRateIndexValueDate(IndexON,D977)</f>
        <v>46231</v>
      </c>
      <c r="F977" s="192">
        <f>IFERROR(_xll.qlIndexFixing(IndexON,D977,TRUE,_xll.ohTrigger(RecalcTrigger,TriggerON)),NA())</f>
        <v>2.2103649671136871E-2</v>
      </c>
      <c r="H977" s="42">
        <f>_xll.qlCalendarAdvance(Calendar,$H976,B977,"f",FALSE)</f>
        <v>46231</v>
      </c>
      <c r="I977" s="176">
        <f>_xll.qlInterestRateIndexValueDate(Index1M,$H977)</f>
        <v>46231</v>
      </c>
      <c r="J977" s="181">
        <f>IFERROR(_xll.qlIndexFixing(Index1M,$H977,TRUE,_xll.ohTrigger(RecalcTrigger,Trigger1M)),NA())</f>
        <v>2.286055095853123E-2</v>
      </c>
      <c r="K977" s="44">
        <f>IFERROR(_xll.qlIndexFixing(Index3M,H977,TRUE,_xll.ohTrigger(RecalcTrigger,Trigger3M)),NA())</f>
        <v>2.3656370063800353E-2</v>
      </c>
      <c r="L977" s="44">
        <f>IFERROR(_xll.qlIndexFixing(Index6M,$H977,TRUE,_xll.ohTrigger(RecalcTrigger,Trigger6M)),NA())</f>
        <v>2.4562899993398887E-2</v>
      </c>
      <c r="M977" s="182">
        <f>IFERROR(_xll.qlIndexFixing(Index1Y,$H977,TRUE,_xll.ohTrigger(RecalcTrigger,Trigger1Y)),NA())</f>
        <v>2.5187052064592041E-2</v>
      </c>
      <c r="N977" s="181">
        <f>IFERROR(_xll.qlIndexFixing(ONIndex1M,I977,TRUE,_xll.ohTrigger(RecalcTrigger,Trigger1M)),NA())</f>
        <v>2.2821026771682185E-2</v>
      </c>
      <c r="O977" s="44">
        <f>IFERROR(_xll.qlIndexFixing(ONIndex3M,I977,TRUE,_xll.ohTrigger(RecalcTrigger,Trigger3M)),NA())</f>
        <v>2.3533089569610643E-2</v>
      </c>
      <c r="P977" s="44">
        <f>IFERROR(_xll.qlIndexFixing(ONIndex6M,I977,TRUE,_xll.ohTrigger(RecalcTrigger,Trigger6M)),NA())</f>
        <v>2.4268211979698862E-2</v>
      </c>
      <c r="Q977" s="182">
        <f>IFERROR(_xll.qlIndexFixing(ONIndex1Y,I977,TRUE,_xll.ohTrigger(RecalcTrigger,Trigger1Y)),NA())</f>
        <v>2.4847994955805586E-2</v>
      </c>
    </row>
    <row r="978" spans="2:17" x14ac:dyDescent="0.2">
      <c r="B978" s="39" t="s">
        <v>42</v>
      </c>
      <c r="D978" s="42">
        <f>_xll.qlCalendarAdvance(Calendar,$D977,B978,"f",FALSE)</f>
        <v>46238</v>
      </c>
      <c r="E978" s="176">
        <f>_xll.qlInterestRateIndexValueDate(IndexON,D978)</f>
        <v>46238</v>
      </c>
      <c r="F978" s="192">
        <f>IFERROR(_xll.qlIndexFixing(IndexON,D978,TRUE,_xll.ohTrigger(RecalcTrigger,TriggerON)),NA())</f>
        <v>2.2116594883080376E-2</v>
      </c>
      <c r="H978" s="42">
        <f>_xll.qlCalendarAdvance(Calendar,$H977,B978,"f",FALSE)</f>
        <v>46238</v>
      </c>
      <c r="I978" s="176">
        <f>_xll.qlInterestRateIndexValueDate(Index1M,$H978)</f>
        <v>46238</v>
      </c>
      <c r="J978" s="181">
        <f>IFERROR(_xll.qlIndexFixing(Index1M,$H978,TRUE,_xll.ohTrigger(RecalcTrigger,Trigger1M)),NA())</f>
        <v>2.2868912294700151E-2</v>
      </c>
      <c r="K978" s="44">
        <f>IFERROR(_xll.qlIndexFixing(Index3M,H978,TRUE,_xll.ohTrigger(RecalcTrigger,Trigger3M)),NA())</f>
        <v>2.3664429246124288E-2</v>
      </c>
      <c r="L978" s="44">
        <f>IFERROR(_xll.qlIndexFixing(Index6M,$H978,TRUE,_xll.ohTrigger(RecalcTrigger,Trigger6M)),NA())</f>
        <v>2.4573189163858391E-2</v>
      </c>
      <c r="M978" s="182">
        <f>IFERROR(_xll.qlIndexFixing(Index1Y,$H978,TRUE,_xll.ohTrigger(RecalcTrigger,Trigger1Y)),NA())</f>
        <v>2.5187571448702428E-2</v>
      </c>
      <c r="N978" s="181">
        <f>IFERROR(_xll.qlIndexFixing(ONIndex1M,I978,TRUE,_xll.ohTrigger(RecalcTrigger,Trigger1M)),NA())</f>
        <v>2.2829532904738992E-2</v>
      </c>
      <c r="O978" s="44">
        <f>IFERROR(_xll.qlIndexFixing(ONIndex3M,I978,TRUE,_xll.ohTrigger(RecalcTrigger,Trigger3M)),NA())</f>
        <v>2.3541750884574775E-2</v>
      </c>
      <c r="P978" s="44">
        <f>IFERROR(_xll.qlIndexFixing(ONIndex6M,I978,TRUE,_xll.ohTrigger(RecalcTrigger,Trigger6M)),NA())</f>
        <v>2.427906654577261E-2</v>
      </c>
      <c r="Q978" s="182">
        <f>IFERROR(_xll.qlIndexFixing(ONIndex1Y,I978,TRUE,_xll.ohTrigger(RecalcTrigger,Trigger1Y)),NA())</f>
        <v>2.4850116573187364E-2</v>
      </c>
    </row>
    <row r="979" spans="2:17" x14ac:dyDescent="0.2">
      <c r="B979" s="39" t="s">
        <v>42</v>
      </c>
      <c r="D979" s="42">
        <f>_xll.qlCalendarAdvance(Calendar,$D978,B979,"f",FALSE)</f>
        <v>46245</v>
      </c>
      <c r="E979" s="176">
        <f>_xll.qlInterestRateIndexValueDate(IndexON,D979)</f>
        <v>46245</v>
      </c>
      <c r="F979" s="192">
        <f>IFERROR(_xll.qlIndexFixing(IndexON,D979,TRUE,_xll.ohTrigger(RecalcTrigger,TriggerON)),NA())</f>
        <v>2.2129364175399457E-2</v>
      </c>
      <c r="H979" s="42">
        <f>_xll.qlCalendarAdvance(Calendar,$H978,B979,"f",FALSE)</f>
        <v>46245</v>
      </c>
      <c r="I979" s="176">
        <f>_xll.qlInterestRateIndexValueDate(Index1M,$H979)</f>
        <v>46245</v>
      </c>
      <c r="J979" s="181">
        <f>IFERROR(_xll.qlIndexFixing(Index1M,$H979,TRUE,_xll.ohTrigger(RecalcTrigger,Trigger1M)),NA())</f>
        <v>2.2877198604983141E-2</v>
      </c>
      <c r="K979" s="44">
        <f>IFERROR(_xll.qlIndexFixing(Index3M,H979,TRUE,_xll.ohTrigger(RecalcTrigger,Trigger3M)),NA())</f>
        <v>2.3672387948354603E-2</v>
      </c>
      <c r="L979" s="44">
        <f>IFERROR(_xll.qlIndexFixing(Index6M,$H979,TRUE,_xll.ohTrigger(RecalcTrigger,Trigger6M)),NA())</f>
        <v>2.4583304983047023E-2</v>
      </c>
      <c r="M979" s="182">
        <f>IFERROR(_xll.qlIndexFixing(Index1Y,$H979,TRUE,_xll.ohTrigger(RecalcTrigger,Trigger1Y)),NA())</f>
        <v>2.5188027159066984E-2</v>
      </c>
      <c r="N979" s="181">
        <f>IFERROR(_xll.qlIndexFixing(ONIndex1M,I979,TRUE,_xll.ohTrigger(RecalcTrigger,Trigger1M)),NA())</f>
        <v>2.2837964146980028E-2</v>
      </c>
      <c r="O979" s="44">
        <f>IFERROR(_xll.qlIndexFixing(ONIndex3M,I979,TRUE,_xll.ohTrigger(RecalcTrigger,Trigger3M)),NA())</f>
        <v>2.3550312292978104E-2</v>
      </c>
      <c r="P979" s="44">
        <f>IFERROR(_xll.qlIndexFixing(ONIndex6M,I979,TRUE,_xll.ohTrigger(RecalcTrigger,Trigger6M)),NA())</f>
        <v>2.4290100190330621E-2</v>
      </c>
      <c r="Q979" s="182">
        <f>IFERROR(_xll.qlIndexFixing(ONIndex1Y,I979,TRUE,_xll.ohTrigger(RecalcTrigger,Trigger1Y)),NA())</f>
        <v>2.4852176076699539E-2</v>
      </c>
    </row>
    <row r="980" spans="2:17" x14ac:dyDescent="0.2">
      <c r="B980" s="39" t="s">
        <v>42</v>
      </c>
      <c r="D980" s="42">
        <f>_xll.qlCalendarAdvance(Calendar,$D979,B980,"f",FALSE)</f>
        <v>46252</v>
      </c>
      <c r="E980" s="176">
        <f>_xll.qlInterestRateIndexValueDate(IndexON,D980)</f>
        <v>46252</v>
      </c>
      <c r="F980" s="192">
        <f>IFERROR(_xll.qlIndexFixing(IndexON,D980,TRUE,_xll.ohTrigger(RecalcTrigger,TriggerON)),NA())</f>
        <v>2.2141957547850977E-2</v>
      </c>
      <c r="H980" s="42">
        <f>_xll.qlCalendarAdvance(Calendar,$H979,B980,"f",FALSE)</f>
        <v>46252</v>
      </c>
      <c r="I980" s="176">
        <f>_xll.qlInterestRateIndexValueDate(Index1M,$H980)</f>
        <v>46252</v>
      </c>
      <c r="J980" s="181">
        <f>IFERROR(_xll.qlIndexFixing(Index1M,$H980,TRUE,_xll.ohTrigger(RecalcTrigger,Trigger1M)),NA())</f>
        <v>2.2885409889220717E-2</v>
      </c>
      <c r="K980" s="44">
        <f>IFERROR(_xll.qlIndexFixing(Index3M,H980,TRUE,_xll.ohTrigger(RecalcTrigger,Trigger3M)),NA())</f>
        <v>2.3680246169892265E-2</v>
      </c>
      <c r="L980" s="44">
        <f>IFERROR(_xll.qlIndexFixing(Index6M,$H980,TRUE,_xll.ohTrigger(RecalcTrigger,Trigger6M)),NA())</f>
        <v>2.4593228051180395E-2</v>
      </c>
      <c r="M980" s="182">
        <f>IFERROR(_xll.qlIndexFixing(Index1Y,$H980,TRUE,_xll.ohTrigger(RecalcTrigger,Trigger1Y)),NA())</f>
        <v>2.5188419195600664E-2</v>
      </c>
      <c r="N980" s="181">
        <f>IFERROR(_xll.qlIndexFixing(ONIndex1M,I980,TRUE,_xll.ohTrigger(RecalcTrigger,Trigger1M)),NA())</f>
        <v>2.2846320498405293E-2</v>
      </c>
      <c r="O980" s="44">
        <f>IFERROR(_xll.qlIndexFixing(ONIndex3M,I980,TRUE,_xll.ohTrigger(RecalcTrigger,Trigger3M)),NA())</f>
        <v>2.3558773794901677E-2</v>
      </c>
      <c r="P980" s="44">
        <f>IFERROR(_xll.qlIndexFixing(ONIndex6M,I980,TRUE,_xll.ohTrigger(RecalcTrigger,Trigger6M)),NA())</f>
        <v>2.4301312913210804E-2</v>
      </c>
      <c r="Q980" s="182">
        <f>IFERROR(_xll.qlIndexFixing(ONIndex1Y,I980,TRUE,_xll.ohTrigger(RecalcTrigger,Trigger1Y)),NA())</f>
        <v>2.4854173466423157E-2</v>
      </c>
    </row>
    <row r="981" spans="2:17" x14ac:dyDescent="0.2">
      <c r="B981" s="39" t="s">
        <v>42</v>
      </c>
      <c r="D981" s="42">
        <f>_xll.qlCalendarAdvance(Calendar,$D980,B981,"f",FALSE)</f>
        <v>46259</v>
      </c>
      <c r="E981" s="176">
        <f>_xll.qlInterestRateIndexValueDate(IndexON,D981)</f>
        <v>46259</v>
      </c>
      <c r="F981" s="192">
        <f>IFERROR(_xll.qlIndexFixing(IndexON,D981,TRUE,_xll.ohTrigger(RecalcTrigger,TriggerON)),NA())</f>
        <v>2.2154375000678073E-2</v>
      </c>
      <c r="H981" s="42">
        <f>_xll.qlCalendarAdvance(Calendar,$H980,B981,"f",FALSE)</f>
        <v>46259</v>
      </c>
      <c r="I981" s="176">
        <f>_xll.qlInterestRateIndexValueDate(Index1M,$H981)</f>
        <v>46259</v>
      </c>
      <c r="J981" s="181">
        <f>IFERROR(_xll.qlIndexFixing(Index1M,$H981,TRUE,_xll.ohTrigger(RecalcTrigger,Trigger1M)),NA())</f>
        <v>2.2893546147258633E-2</v>
      </c>
      <c r="K981" s="44">
        <f>IFERROR(_xll.qlIndexFixing(Index3M,H981,TRUE,_xll.ohTrigger(RecalcTrigger,Trigger3M)),NA())</f>
        <v>2.3688003910141756E-2</v>
      </c>
      <c r="L981" s="44">
        <f>IFERROR(_xll.qlIndexFixing(Index6M,$H981,TRUE,_xll.ohTrigger(RecalcTrigger,Trigger6M)),NA())</f>
        <v>2.460293896814288E-2</v>
      </c>
      <c r="M981" s="182">
        <f>IFERROR(_xll.qlIndexFixing(Index1Y,$H981,TRUE,_xll.ohTrigger(RecalcTrigger,Trigger1Y)),NA())</f>
        <v>2.5188747558229974E-2</v>
      </c>
      <c r="N981" s="181">
        <f>IFERROR(_xll.qlIndexFixing(ONIndex1M,I981,TRUE,_xll.ohTrigger(RecalcTrigger,Trigger1M)),NA())</f>
        <v>2.2854601959014786E-2</v>
      </c>
      <c r="O981" s="44">
        <f>IFERROR(_xll.qlIndexFixing(ONIndex3M,I981,TRUE,_xll.ohTrigger(RecalcTrigger,Trigger3M)),NA())</f>
        <v>2.3567135390183402E-2</v>
      </c>
      <c r="P981" s="44">
        <f>IFERROR(_xll.qlIndexFixing(ONIndex6M,I981,TRUE,_xll.ohTrigger(RecalcTrigger,Trigger6M)),NA())</f>
        <v>2.4312704714575251E-2</v>
      </c>
      <c r="Q981" s="182">
        <f>IFERROR(_xll.qlIndexFixing(ONIndex1Y,I981,TRUE,_xll.ohTrigger(RecalcTrigger,Trigger1Y)),NA())</f>
        <v>2.4856108742358218E-2</v>
      </c>
    </row>
    <row r="982" spans="2:17" x14ac:dyDescent="0.2">
      <c r="B982" s="39" t="s">
        <v>42</v>
      </c>
      <c r="D982" s="42">
        <f>_xll.qlCalendarAdvance(Calendar,$D981,B982,"f",FALSE)</f>
        <v>46266</v>
      </c>
      <c r="E982" s="176">
        <f>_xll.qlInterestRateIndexValueDate(IndexON,D982)</f>
        <v>46266</v>
      </c>
      <c r="F982" s="192">
        <f>IFERROR(_xll.qlIndexFixing(IndexON,D982,TRUE,_xll.ohTrigger(RecalcTrigger,TriggerON)),NA())</f>
        <v>2.2166616533718653E-2</v>
      </c>
      <c r="H982" s="42">
        <f>_xll.qlCalendarAdvance(Calendar,$H981,B982,"f",FALSE)</f>
        <v>46266</v>
      </c>
      <c r="I982" s="176">
        <f>_xll.qlInterestRateIndexValueDate(Index1M,$H982)</f>
        <v>46266</v>
      </c>
      <c r="J982" s="181">
        <f>IFERROR(_xll.qlIndexFixing(Index1M,$H982,TRUE,_xll.ohTrigger(RecalcTrigger,Trigger1M)),NA())</f>
        <v>2.2900320002118245E-2</v>
      </c>
      <c r="K982" s="44">
        <f>IFERROR(_xll.qlIndexFixing(Index3M,H982,TRUE,_xll.ohTrigger(RecalcTrigger,Trigger3M)),NA())</f>
        <v>2.3694365613186271E-2</v>
      </c>
      <c r="L982" s="44">
        <f>IFERROR(_xll.qlIndexFixing(Index6M,$H982,TRUE,_xll.ohTrigger(RecalcTrigger,Trigger6M)),NA())</f>
        <v>2.4608203099877532E-2</v>
      </c>
      <c r="M982" s="182">
        <f>IFERROR(_xll.qlIndexFixing(Index1Y,$H982,TRUE,_xll.ohTrigger(RecalcTrigger,Trigger1Y)),NA())</f>
        <v>2.5189012246894293E-2</v>
      </c>
      <c r="N982" s="181">
        <f>IFERROR(_xll.qlIndexFixing(ONIndex1M,I982,TRUE,_xll.ohTrigger(RecalcTrigger,Trigger1M)),NA())</f>
        <v>2.2862808528727463E-2</v>
      </c>
      <c r="O982" s="44">
        <f>IFERROR(_xll.qlIndexFixing(ONIndex3M,I982,TRUE,_xll.ohTrigger(RecalcTrigger,Trigger3M)),NA())</f>
        <v>2.3575397078985372E-2</v>
      </c>
      <c r="P982" s="44">
        <f>IFERROR(_xll.qlIndexFixing(ONIndex6M,I982,TRUE,_xll.ohTrigger(RecalcTrigger,Trigger6M)),NA())</f>
        <v>2.4324275594423961E-2</v>
      </c>
      <c r="Q982" s="182">
        <f>IFERROR(_xll.qlIndexFixing(ONIndex1Y,I982,TRUE,_xll.ohTrigger(RecalcTrigger,Trigger1Y)),NA())</f>
        <v>2.4857981904504722E-2</v>
      </c>
    </row>
    <row r="983" spans="2:17" x14ac:dyDescent="0.2">
      <c r="B983" s="39" t="s">
        <v>42</v>
      </c>
      <c r="D983" s="42">
        <f>_xll.qlCalendarAdvance(Calendar,$D982,B983,"f",FALSE)</f>
        <v>46273</v>
      </c>
      <c r="E983" s="176">
        <f>_xll.qlInterestRateIndexValueDate(IndexON,D983)</f>
        <v>46273</v>
      </c>
      <c r="F983" s="192">
        <f>IFERROR(_xll.qlIndexFixing(IndexON,D983,TRUE,_xll.ohTrigger(RecalcTrigger,TriggerON)),NA())</f>
        <v>2.2178682146972717E-2</v>
      </c>
      <c r="H983" s="42">
        <f>_xll.qlCalendarAdvance(Calendar,$H982,B983,"f",FALSE)</f>
        <v>46273</v>
      </c>
      <c r="I983" s="176">
        <f>_xll.qlInterestRateIndexValueDate(Index1M,$H983)</f>
        <v>46273</v>
      </c>
      <c r="J983" s="181">
        <f>IFERROR(_xll.qlIndexFixing(Index1M,$H983,TRUE,_xll.ohTrigger(RecalcTrigger,Trigger1M)),NA())</f>
        <v>2.2908311065334346E-2</v>
      </c>
      <c r="K983" s="44">
        <f>IFERROR(_xll.qlIndexFixing(Index3M,H983,TRUE,_xll.ohTrigger(RecalcTrigger,Trigger3M)),NA())</f>
        <v>2.3701929076839174E-2</v>
      </c>
      <c r="L983" s="44">
        <f>IFERROR(_xll.qlIndexFixing(Index6M,$H983,TRUE,_xll.ohTrigger(RecalcTrigger,Trigger6M)),NA())</f>
        <v>2.4617498064580419E-2</v>
      </c>
      <c r="M983" s="182">
        <f>IFERROR(_xll.qlIndexFixing(Index1Y,$H983,TRUE,_xll.ohTrigger(RecalcTrigger,Trigger1Y)),NA())</f>
        <v>2.5189213261544108E-2</v>
      </c>
      <c r="N983" s="181">
        <f>IFERROR(_xll.qlIndexFixing(ONIndex1M,I983,TRUE,_xll.ohTrigger(RecalcTrigger,Trigger1M)),NA())</f>
        <v>2.2870940207786461E-2</v>
      </c>
      <c r="O983" s="44">
        <f>IFERROR(_xll.qlIndexFixing(ONIndex3M,I983,TRUE,_xll.ohTrigger(RecalcTrigger,Trigger3M)),NA())</f>
        <v>2.3583558861226539E-2</v>
      </c>
      <c r="P983" s="44">
        <f>IFERROR(_xll.qlIndexFixing(ONIndex6M,I983,TRUE,_xll.ohTrigger(RecalcTrigger,Trigger6M)),NA())</f>
        <v>2.4336025552756935E-2</v>
      </c>
      <c r="Q983" s="182">
        <f>IFERROR(_xll.qlIndexFixing(ONIndex1Y,I983,TRUE,_xll.ohTrigger(RecalcTrigger,Trigger1Y)),NA())</f>
        <v>2.4859792952862669E-2</v>
      </c>
    </row>
    <row r="984" spans="2:17" x14ac:dyDescent="0.2">
      <c r="B984" s="39" t="s">
        <v>42</v>
      </c>
      <c r="D984" s="42">
        <f>_xll.qlCalendarAdvance(Calendar,$D983,B984,"f",FALSE)</f>
        <v>46280</v>
      </c>
      <c r="E984" s="176">
        <f>_xll.qlInterestRateIndexValueDate(IndexON,D984)</f>
        <v>46280</v>
      </c>
      <c r="F984" s="192">
        <f>IFERROR(_xll.qlIndexFixing(IndexON,D984,TRUE,_xll.ohTrigger(RecalcTrigger,TriggerON)),NA())</f>
        <v>2.2190571840359219E-2</v>
      </c>
      <c r="H984" s="42">
        <f>_xll.qlCalendarAdvance(Calendar,$H983,B984,"f",FALSE)</f>
        <v>46280</v>
      </c>
      <c r="I984" s="176">
        <f>_xll.qlInterestRateIndexValueDate(Index1M,$H984)</f>
        <v>46280</v>
      </c>
      <c r="J984" s="181">
        <f>IFERROR(_xll.qlIndexFixing(Index1M,$H984,TRUE,_xll.ohTrigger(RecalcTrigger,Trigger1M)),NA())</f>
        <v>2.2916227106428898E-2</v>
      </c>
      <c r="K984" s="44">
        <f>IFERROR(_xll.qlIndexFixing(Index3M,H984,TRUE,_xll.ohTrigger(RecalcTrigger,Trigger3M)),NA())</f>
        <v>2.3709392063862425E-2</v>
      </c>
      <c r="L984" s="44">
        <f>IFERROR(_xll.qlIndexFixing(Index6M,$H984,TRUE,_xll.ohTrigger(RecalcTrigger,Trigger6M)),NA())</f>
        <v>2.4626523694833979E-2</v>
      </c>
      <c r="M984" s="182">
        <f>IFERROR(_xll.qlIndexFixing(Index1Y,$H984,TRUE,_xll.ohTrigger(RecalcTrigger,Trigger1Y)),NA())</f>
        <v>2.5189350602142113E-2</v>
      </c>
      <c r="N984" s="181">
        <f>IFERROR(_xll.qlIndexFixing(ONIndex1M,I984,TRUE,_xll.ohTrigger(RecalcTrigger,Trigger1M)),NA())</f>
        <v>2.2878996995948642E-2</v>
      </c>
      <c r="O984" s="44">
        <f>IFERROR(_xll.qlIndexFixing(ONIndex3M,I984,TRUE,_xll.ohTrigger(RecalcTrigger,Trigger3M)),NA())</f>
        <v>2.3591620736906904E-2</v>
      </c>
      <c r="P984" s="44">
        <f>IFERROR(_xll.qlIndexFixing(ONIndex6M,I984,TRUE,_xll.ohTrigger(RecalcTrigger,Trigger6M)),NA())</f>
        <v>2.4347954589574172E-2</v>
      </c>
      <c r="Q984" s="182">
        <f>IFERROR(_xll.qlIndexFixing(ONIndex1Y,I984,TRUE,_xll.ohTrigger(RecalcTrigger,Trigger1Y)),NA())</f>
        <v>2.4861541887432059E-2</v>
      </c>
    </row>
    <row r="985" spans="2:17" x14ac:dyDescent="0.2">
      <c r="B985" s="39" t="s">
        <v>42</v>
      </c>
      <c r="D985" s="42">
        <f>_xll.qlCalendarAdvance(Calendar,$D984,B985,"f",FALSE)</f>
        <v>46287</v>
      </c>
      <c r="E985" s="176">
        <f>_xll.qlInterestRateIndexValueDate(IndexON,D985)</f>
        <v>46287</v>
      </c>
      <c r="F985" s="192">
        <f>IFERROR(_xll.qlIndexFixing(IndexON,D985,TRUE,_xll.ohTrigger(RecalcTrigger,TriggerON)),NA())</f>
        <v>2.2202285614040251E-2</v>
      </c>
      <c r="H985" s="42">
        <f>_xll.qlCalendarAdvance(Calendar,$H984,B985,"f",FALSE)</f>
        <v>46287</v>
      </c>
      <c r="I985" s="176">
        <f>_xll.qlInterestRateIndexValueDate(Index1M,$H985)</f>
        <v>46287</v>
      </c>
      <c r="J985" s="181">
        <f>IFERROR(_xll.qlIndexFixing(Index1M,$H985,TRUE,_xll.ohTrigger(RecalcTrigger,Trigger1M)),NA())</f>
        <v>2.2924068125261415E-2</v>
      </c>
      <c r="K985" s="44">
        <f>IFERROR(_xll.qlIndexFixing(Index3M,H985,TRUE,_xll.ohTrigger(RecalcTrigger,Trigger3M)),NA())</f>
        <v>2.3716754573697603E-2</v>
      </c>
      <c r="L985" s="44">
        <f>IFERROR(_xll.qlIndexFixing(Index6M,$H985,TRUE,_xll.ohTrigger(RecalcTrigger,Trigger6M)),NA())</f>
        <v>2.4635260271931671E-2</v>
      </c>
      <c r="M985" s="182">
        <f>IFERROR(_xll.qlIndexFixing(Index1Y,$H985,TRUE,_xll.ohTrigger(RecalcTrigger,Trigger1Y)),NA())</f>
        <v>2.518942426866233E-2</v>
      </c>
      <c r="N985" s="181">
        <f>IFERROR(_xll.qlIndexFixing(ONIndex1M,I985,TRUE,_xll.ohTrigger(RecalcTrigger,Trigger1M)),NA())</f>
        <v>2.2886978893214005E-2</v>
      </c>
      <c r="O985" s="44">
        <f>IFERROR(_xll.qlIndexFixing(ONIndex3M,I985,TRUE,_xll.ohTrigger(RecalcTrigger,Trigger3M)),NA())</f>
        <v>2.3599582706026467E-2</v>
      </c>
      <c r="P985" s="44">
        <f>IFERROR(_xll.qlIndexFixing(ONIndex6M,I985,TRUE,_xll.ohTrigger(RecalcTrigger,Trigger6M)),NA())</f>
        <v>2.4360062704875673E-2</v>
      </c>
      <c r="Q985" s="182">
        <f>IFERROR(_xll.qlIndexFixing(ONIndex1Y,I985,TRUE,_xll.ohTrigger(RecalcTrigger,Trigger1Y)),NA())</f>
        <v>2.4863228708131846E-2</v>
      </c>
    </row>
    <row r="986" spans="2:17" x14ac:dyDescent="0.2">
      <c r="B986" s="39" t="s">
        <v>42</v>
      </c>
      <c r="D986" s="42">
        <f>_xll.qlCalendarAdvance(Calendar,$D985,B986,"f",FALSE)</f>
        <v>46294</v>
      </c>
      <c r="E986" s="176">
        <f>_xll.qlInterestRateIndexValueDate(IndexON,D986)</f>
        <v>46294</v>
      </c>
      <c r="F986" s="192">
        <f>IFERROR(_xll.qlIndexFixing(IndexON,D986,TRUE,_xll.ohTrigger(RecalcTrigger,TriggerON)),NA())</f>
        <v>2.2213823467853722E-2</v>
      </c>
      <c r="H986" s="42">
        <f>_xll.qlCalendarAdvance(Calendar,$H985,B986,"f",FALSE)</f>
        <v>46294</v>
      </c>
      <c r="I986" s="176">
        <f>_xll.qlInterestRateIndexValueDate(Index1M,$H986)</f>
        <v>46294</v>
      </c>
      <c r="J986" s="181">
        <f>IFERROR(_xll.qlIndexFixing(Index1M,$H986,TRUE,_xll.ohTrigger(RecalcTrigger,Trigger1M)),NA())</f>
        <v>2.2931834121677912E-2</v>
      </c>
      <c r="K986" s="44">
        <f>IFERROR(_xll.qlIndexFixing(Index3M,H986,TRUE,_xll.ohTrigger(RecalcTrigger,Trigger3M)),NA())</f>
        <v>2.3724016605793416E-2</v>
      </c>
      <c r="L986" s="44">
        <f>IFERROR(_xll.qlIndexFixing(Index6M,$H986,TRUE,_xll.ohTrigger(RecalcTrigger,Trigger6M)),NA())</f>
        <v>2.4645004937428491E-2</v>
      </c>
      <c r="M986" s="182">
        <f>IFERROR(_xll.qlIndexFixing(Index1Y,$H986,TRUE,_xll.ohTrigger(RecalcTrigger,Trigger1Y)),NA())</f>
        <v>2.5189434261091215E-2</v>
      </c>
      <c r="N986" s="181">
        <f>IFERROR(_xll.qlIndexFixing(ONIndex1M,I986,TRUE,_xll.ohTrigger(RecalcTrigger,Trigger1M)),NA())</f>
        <v>2.2894885899744644E-2</v>
      </c>
      <c r="O986" s="44">
        <f>IFERROR(_xll.qlIndexFixing(ONIndex3M,I986,TRUE,_xll.ohTrigger(RecalcTrigger,Trigger3M)),NA())</f>
        <v>2.3607444768504182E-2</v>
      </c>
      <c r="P986" s="44">
        <f>IFERROR(_xll.qlIndexFixing(ONIndex6M,I986,TRUE,_xll.ohTrigger(RecalcTrigger,Trigger6M)),NA())</f>
        <v>2.4372348185505155E-2</v>
      </c>
      <c r="Q986" s="182">
        <f>IFERROR(_xll.qlIndexFixing(ONIndex1Y,I986,TRUE,_xll.ohTrigger(RecalcTrigger,Trigger1Y)),NA())</f>
        <v>2.4864853415043076E-2</v>
      </c>
    </row>
    <row r="987" spans="2:17" x14ac:dyDescent="0.2">
      <c r="B987" s="39" t="s">
        <v>42</v>
      </c>
      <c r="D987" s="42">
        <f>_xll.qlCalendarAdvance(Calendar,$D986,B987,"f",FALSE)</f>
        <v>46301</v>
      </c>
      <c r="E987" s="176">
        <f>_xll.qlInterestRateIndexValueDate(IndexON,D987)</f>
        <v>46301</v>
      </c>
      <c r="F987" s="192">
        <f>IFERROR(_xll.qlIndexFixing(IndexON,D987,TRUE,_xll.ohTrigger(RecalcTrigger,TriggerON)),NA())</f>
        <v>2.222518540179963E-2</v>
      </c>
      <c r="H987" s="42">
        <f>_xll.qlCalendarAdvance(Calendar,$H986,B987,"f",FALSE)</f>
        <v>46301</v>
      </c>
      <c r="I987" s="176">
        <f>_xll.qlInterestRateIndexValueDate(Index1M,$H987)</f>
        <v>46301</v>
      </c>
      <c r="J987" s="181">
        <f>IFERROR(_xll.qlIndexFixing(Index1M,$H987,TRUE,_xll.ohTrigger(RecalcTrigger,Trigger1M)),NA())</f>
        <v>2.2940788136652648E-2</v>
      </c>
      <c r="K987" s="44">
        <f>IFERROR(_xll.qlIndexFixing(Index3M,H987,TRUE,_xll.ohTrigger(RecalcTrigger,Trigger3M)),NA())</f>
        <v>2.3732440212331615E-2</v>
      </c>
      <c r="L987" s="44">
        <f>IFERROR(_xll.qlIndexFixing(Index6M,$H987,TRUE,_xll.ohTrigger(RecalcTrigger,Trigger6M)),NA())</f>
        <v>2.4653084615206312E-2</v>
      </c>
      <c r="M987" s="182">
        <f>IFERROR(_xll.qlIndexFixing(Index1Y,$H987,TRUE,_xll.ohTrigger(RecalcTrigger,Trigger1Y)),NA())</f>
        <v>2.5189380746903245E-2</v>
      </c>
      <c r="N987" s="181">
        <f>IFERROR(_xll.qlIndexFixing(ONIndex1M,I987,TRUE,_xll.ohTrigger(RecalcTrigger,Trigger1M)),NA())</f>
        <v>2.2902718015459511E-2</v>
      </c>
      <c r="O987" s="44">
        <f>IFERROR(_xll.qlIndexFixing(ONIndex3M,I987,TRUE,_xll.ohTrigger(RecalcTrigger,Trigger3M)),NA())</f>
        <v>2.3615206924502141E-2</v>
      </c>
      <c r="P987" s="44">
        <f>IFERROR(_xll.qlIndexFixing(ONIndex6M,I987,TRUE,_xll.ohTrigger(RecalcTrigger,Trigger6M)),NA())</f>
        <v>2.4384526653192795E-2</v>
      </c>
      <c r="Q987" s="182">
        <f>IFERROR(_xll.qlIndexFixing(ONIndex1Y,I987,TRUE,_xll.ohTrigger(RecalcTrigger,Trigger1Y)),NA())</f>
        <v>2.4866416008084702E-2</v>
      </c>
    </row>
    <row r="988" spans="2:17" x14ac:dyDescent="0.2">
      <c r="B988" s="39" t="s">
        <v>42</v>
      </c>
      <c r="D988" s="42">
        <f>_xll.qlCalendarAdvance(Calendar,$D987,B988,"f",FALSE)</f>
        <v>46308</v>
      </c>
      <c r="E988" s="176">
        <f>_xll.qlInterestRateIndexValueDate(IndexON,D988)</f>
        <v>46308</v>
      </c>
      <c r="F988" s="192">
        <f>IFERROR(_xll.qlIndexFixing(IndexON,D988,TRUE,_xll.ohTrigger(RecalcTrigger,TriggerON)),NA())</f>
        <v>2.2236371415959022E-2</v>
      </c>
      <c r="H988" s="42">
        <f>_xll.qlCalendarAdvance(Calendar,$H987,B988,"f",FALSE)</f>
        <v>46308</v>
      </c>
      <c r="I988" s="176">
        <f>_xll.qlInterestRateIndexValueDate(Index1M,$H988)</f>
        <v>46308</v>
      </c>
      <c r="J988" s="181">
        <f>IFERROR(_xll.qlIndexFixing(Index1M,$H988,TRUE,_xll.ohTrigger(RecalcTrigger,Trigger1M)),NA())</f>
        <v>2.2948399207010549E-2</v>
      </c>
      <c r="K988" s="44">
        <f>IFERROR(_xll.qlIndexFixing(Index3M,H988,TRUE,_xll.ohTrigger(RecalcTrigger,Trigger3M)),NA())</f>
        <v>2.3739494567589874E-2</v>
      </c>
      <c r="L988" s="44">
        <f>IFERROR(_xll.qlIndexFixing(Index6M,$H988,TRUE,_xll.ohTrigger(RecalcTrigger,Trigger6M)),NA())</f>
        <v>2.4660835775758221E-2</v>
      </c>
      <c r="M988" s="182">
        <f>IFERROR(_xll.qlIndexFixing(Index1Y,$H988,TRUE,_xll.ohTrigger(RecalcTrigger,Trigger1Y)),NA())</f>
        <v>2.5189264563488578E-2</v>
      </c>
      <c r="N988" s="181">
        <f>IFERROR(_xll.qlIndexFixing(ONIndex1M,I988,TRUE,_xll.ohTrigger(RecalcTrigger,Trigger1M)),NA())</f>
        <v>2.2910475240277561E-2</v>
      </c>
      <c r="O988" s="44">
        <f>IFERROR(_xll.qlIndexFixing(ONIndex3M,I988,TRUE,_xll.ohTrigger(RecalcTrigger,Trigger3M)),NA())</f>
        <v>2.3622869173777206E-2</v>
      </c>
      <c r="P988" s="44">
        <f>IFERROR(_xll.qlIndexFixing(ONIndex6M,I988,TRUE,_xll.ohTrigger(RecalcTrigger,Trigger6M)),NA())</f>
        <v>2.439638054122395E-2</v>
      </c>
      <c r="Q988" s="182">
        <f>IFERROR(_xll.qlIndexFixing(ONIndex1Y,I988,TRUE,_xll.ohTrigger(RecalcTrigger,Trigger1Y)),NA())</f>
        <v>2.4867916487337771E-2</v>
      </c>
    </row>
    <row r="989" spans="2:17" x14ac:dyDescent="0.2">
      <c r="B989" s="39" t="s">
        <v>42</v>
      </c>
      <c r="D989" s="42">
        <f>_xll.qlCalendarAdvance(Calendar,$D988,B989,"f",FALSE)</f>
        <v>46315</v>
      </c>
      <c r="E989" s="176">
        <f>_xll.qlInterestRateIndexValueDate(IndexON,D989)</f>
        <v>46315</v>
      </c>
      <c r="F989" s="192">
        <f>IFERROR(_xll.qlIndexFixing(IndexON,D989,TRUE,_xll.ohTrigger(RecalcTrigger,TriggerON)),NA())</f>
        <v>2.2247381510169806E-2</v>
      </c>
      <c r="H989" s="42">
        <f>_xll.qlCalendarAdvance(Calendar,$H988,B989,"f",FALSE)</f>
        <v>46315</v>
      </c>
      <c r="I989" s="176">
        <f>_xll.qlInterestRateIndexValueDate(Index1M,$H989)</f>
        <v>46315</v>
      </c>
      <c r="J989" s="181">
        <f>IFERROR(_xll.qlIndexFixing(Index1M,$H989,TRUE,_xll.ohTrigger(RecalcTrigger,Trigger1M)),NA())</f>
        <v>2.295593524996617E-2</v>
      </c>
      <c r="K989" s="44">
        <f>IFERROR(_xll.qlIndexFixing(Index3M,H989,TRUE,_xll.ohTrigger(RecalcTrigger,Trigger3M)),NA())</f>
        <v>2.3746448437085683E-2</v>
      </c>
      <c r="L989" s="44">
        <f>IFERROR(_xll.qlIndexFixing(Index6M,$H989,TRUE,_xll.ohTrigger(RecalcTrigger,Trigger6M)),NA())</f>
        <v>2.466825841532002E-2</v>
      </c>
      <c r="M989" s="182">
        <f>IFERROR(_xll.qlIndexFixing(Index1Y,$H989,TRUE,_xll.ohTrigger(RecalcTrigger,Trigger1Y)),NA())</f>
        <v>2.5189086715724507E-2</v>
      </c>
      <c r="N989" s="181">
        <f>IFERROR(_xll.qlIndexFixing(ONIndex1M,I989,TRUE,_xll.ohTrigger(RecalcTrigger,Trigger1M)),NA())</f>
        <v>2.2918157574198794E-2</v>
      </c>
      <c r="O989" s="44">
        <f>IFERROR(_xll.qlIndexFixing(ONIndex3M,I989,TRUE,_xll.ohTrigger(RecalcTrigger,Trigger3M)),NA())</f>
        <v>2.3630431516572514E-2</v>
      </c>
      <c r="P989" s="44">
        <f>IFERROR(_xll.qlIndexFixing(ONIndex6M,I989,TRUE,_xll.ohTrigger(RecalcTrigger,Trigger6M)),NA())</f>
        <v>2.4407909849517573E-2</v>
      </c>
      <c r="Q989" s="182">
        <f>IFERROR(_xll.qlIndexFixing(ONIndex1Y,I989,TRUE,_xll.ohTrigger(RecalcTrigger,Trigger1Y)),NA())</f>
        <v>2.486935485288333E-2</v>
      </c>
    </row>
    <row r="990" spans="2:17" x14ac:dyDescent="0.2">
      <c r="B990" s="39" t="s">
        <v>42</v>
      </c>
      <c r="D990" s="42">
        <f>_xll.qlCalendarAdvance(Calendar,$D989,B990,"f",FALSE)</f>
        <v>46322</v>
      </c>
      <c r="E990" s="176">
        <f>_xll.qlInterestRateIndexValueDate(IndexON,D990)</f>
        <v>46322</v>
      </c>
      <c r="F990" s="192">
        <f>IFERROR(_xll.qlIndexFixing(IndexON,D990,TRUE,_xll.ohTrigger(RecalcTrigger,TriggerON)),NA())</f>
        <v>2.2258215684513027E-2</v>
      </c>
      <c r="H990" s="42">
        <f>_xll.qlCalendarAdvance(Calendar,$H989,B990,"f",FALSE)</f>
        <v>46322</v>
      </c>
      <c r="I990" s="176">
        <f>_xll.qlInterestRateIndexValueDate(Index1M,$H990)</f>
        <v>46322</v>
      </c>
      <c r="J990" s="181">
        <f>IFERROR(_xll.qlIndexFixing(Index1M,$H990,TRUE,_xll.ohTrigger(RecalcTrigger,Trigger1M)),NA())</f>
        <v>2.2963396265375711E-2</v>
      </c>
      <c r="K990" s="44">
        <f>IFERROR(_xll.qlIndexFixing(Index3M,H990,TRUE,_xll.ohTrigger(RecalcTrigger,Trigger3M)),NA())</f>
        <v>2.3753301820294E-2</v>
      </c>
      <c r="L990" s="44">
        <f>IFERROR(_xll.qlIndexFixing(Index6M,$H990,TRUE,_xll.ohTrigger(RecalcTrigger,Trigger6M)),NA())</f>
        <v>2.467535253028915E-2</v>
      </c>
      <c r="M990" s="182">
        <f>IFERROR(_xll.qlIndexFixing(Index1Y,$H990,TRUE,_xll.ohTrigger(RecalcTrigger,Trigger1Y)),NA())</f>
        <v>2.5188848208499648E-2</v>
      </c>
      <c r="N990" s="181">
        <f>IFERROR(_xll.qlIndexFixing(ONIndex1M,I990,TRUE,_xll.ohTrigger(RecalcTrigger,Trigger1M)),NA())</f>
        <v>2.2925765017385302E-2</v>
      </c>
      <c r="O990" s="44">
        <f>IFERROR(_xll.qlIndexFixing(ONIndex3M,I990,TRUE,_xll.ohTrigger(RecalcTrigger,Trigger3M)),NA())</f>
        <v>2.3637893952725975E-2</v>
      </c>
      <c r="P990" s="44">
        <f>IFERROR(_xll.qlIndexFixing(ONIndex6M,I990,TRUE,_xll.ohTrigger(RecalcTrigger,Trigger6M)),NA())</f>
        <v>2.441911457815471E-2</v>
      </c>
      <c r="Q990" s="182">
        <f>IFERROR(_xll.qlIndexFixing(ONIndex1Y,I990,TRUE,_xll.ohTrigger(RecalcTrigger,Trigger1Y)),NA())</f>
        <v>2.4870731104478239E-2</v>
      </c>
    </row>
    <row r="991" spans="2:17" x14ac:dyDescent="0.2">
      <c r="B991" s="39" t="s">
        <v>42</v>
      </c>
      <c r="D991" s="42">
        <f>_xll.qlCalendarAdvance(Calendar,$D990,B991,"f",FALSE)</f>
        <v>46329</v>
      </c>
      <c r="E991" s="176">
        <f>_xll.qlInterestRateIndexValueDate(IndexON,D991)</f>
        <v>46329</v>
      </c>
      <c r="F991" s="192">
        <f>IFERROR(_xll.qlIndexFixing(IndexON,D991,TRUE,_xll.ohTrigger(RecalcTrigger,TriggerON)),NA())</f>
        <v>2.2268873938907641E-2</v>
      </c>
      <c r="H991" s="42">
        <f>_xll.qlCalendarAdvance(Calendar,$H990,B991,"f",FALSE)</f>
        <v>46329</v>
      </c>
      <c r="I991" s="176">
        <f>_xll.qlInterestRateIndexValueDate(Index1M,$H991)</f>
        <v>46329</v>
      </c>
      <c r="J991" s="181">
        <f>IFERROR(_xll.qlIndexFixing(Index1M,$H991,TRUE,_xll.ohTrigger(RecalcTrigger,Trigger1M)),NA())</f>
        <v>2.29695387626195E-2</v>
      </c>
      <c r="K991" s="44">
        <f>IFERROR(_xll.qlIndexFixing(Index3M,H991,TRUE,_xll.ohTrigger(RecalcTrigger,Trigger3M)),NA())</f>
        <v>2.3760054716695955E-2</v>
      </c>
      <c r="L991" s="44">
        <f>IFERROR(_xll.qlIndexFixing(Index6M,$H991,TRUE,_xll.ohTrigger(RecalcTrigger,Trigger6M)),NA())</f>
        <v>2.4682118117220708E-2</v>
      </c>
      <c r="M991" s="182">
        <f>IFERROR(_xll.qlIndexFixing(Index1Y,$H991,TRUE,_xll.ohTrigger(RecalcTrigger,Trigger1Y)),NA())</f>
        <v>2.5188550046711944E-2</v>
      </c>
      <c r="N991" s="181">
        <f>IFERROR(_xll.qlIndexFixing(ONIndex1M,I991,TRUE,_xll.ohTrigger(RecalcTrigger,Trigger1M)),NA())</f>
        <v>2.2933297569674993E-2</v>
      </c>
      <c r="O991" s="44">
        <f>IFERROR(_xll.qlIndexFixing(ONIndex3M,I991,TRUE,_xll.ohTrigger(RecalcTrigger,Trigger3M)),NA())</f>
        <v>2.3645256482318633E-2</v>
      </c>
      <c r="P991" s="44">
        <f>IFERROR(_xll.qlIndexFixing(ONIndex6M,I991,TRUE,_xll.ohTrigger(RecalcTrigger,Trigger6M)),NA())</f>
        <v>2.442999472697327E-2</v>
      </c>
      <c r="Q991" s="182">
        <f>IFERROR(_xll.qlIndexFixing(ONIndex1Y,I991,TRUE,_xll.ohTrigger(RecalcTrigger,Trigger1Y)),NA())</f>
        <v>2.4872045242284591E-2</v>
      </c>
    </row>
    <row r="992" spans="2:17" x14ac:dyDescent="0.2">
      <c r="B992" s="39" t="s">
        <v>42</v>
      </c>
      <c r="D992" s="42">
        <f>_xll.qlCalendarAdvance(Calendar,$D991,B992,"f",FALSE)</f>
        <v>46336</v>
      </c>
      <c r="E992" s="176">
        <f>_xll.qlInterestRateIndexValueDate(IndexON,D992)</f>
        <v>46336</v>
      </c>
      <c r="F992" s="192">
        <f>IFERROR(_xll.qlIndexFixing(IndexON,D992,TRUE,_xll.ohTrigger(RecalcTrigger,TriggerON)),NA())</f>
        <v>2.2279356273515738E-2</v>
      </c>
      <c r="H992" s="42">
        <f>_xll.qlCalendarAdvance(Calendar,$H991,B992,"f",FALSE)</f>
        <v>46336</v>
      </c>
      <c r="I992" s="176">
        <f>_xll.qlInterestRateIndexValueDate(Index1M,$H992)</f>
        <v>46336</v>
      </c>
      <c r="J992" s="181">
        <f>IFERROR(_xll.qlIndexFixing(Index1M,$H992,TRUE,_xll.ohTrigger(RecalcTrigger,Trigger1M)),NA())</f>
        <v>2.2976854621603298E-2</v>
      </c>
      <c r="K992" s="44">
        <f>IFERROR(_xll.qlIndexFixing(Index3M,H992,TRUE,_xll.ohTrigger(RecalcTrigger,Trigger3M)),NA())</f>
        <v>2.3766707125784124E-2</v>
      </c>
      <c r="L992" s="44">
        <f>IFERROR(_xll.qlIndexFixing(Index6M,$H992,TRUE,_xll.ohTrigger(RecalcTrigger,Trigger6M)),NA())</f>
        <v>2.468737617614325E-2</v>
      </c>
      <c r="M992" s="182">
        <f>IFERROR(_xll.qlIndexFixing(Index1Y,$H992,TRUE,_xll.ohTrigger(RecalcTrigger,Trigger1Y)),NA())</f>
        <v>2.5188193235268663E-2</v>
      </c>
      <c r="N992" s="181">
        <f>IFERROR(_xll.qlIndexFixing(ONIndex1M,I992,TRUE,_xll.ohTrigger(RecalcTrigger,Trigger1M)),NA())</f>
        <v>2.2940755231067866E-2</v>
      </c>
      <c r="O992" s="44">
        <f>IFERROR(_xll.qlIndexFixing(ONIndex3M,I992,TRUE,_xll.ohTrigger(RecalcTrigger,Trigger3M)),NA())</f>
        <v>2.3652519105269443E-2</v>
      </c>
      <c r="P992" s="44">
        <f>IFERROR(_xll.qlIndexFixing(ONIndex6M,I992,TRUE,_xll.ohTrigger(RecalcTrigger,Trigger6M)),NA())</f>
        <v>2.4440550296054298E-2</v>
      </c>
      <c r="Q992" s="182">
        <f>IFERROR(_xll.qlIndexFixing(ONIndex1Y,I992,TRUE,_xll.ohTrigger(RecalcTrigger,Trigger1Y)),NA())</f>
        <v>2.4873297266302385E-2</v>
      </c>
    </row>
    <row r="993" spans="2:17" x14ac:dyDescent="0.2">
      <c r="B993" s="39" t="s">
        <v>42</v>
      </c>
      <c r="D993" s="42">
        <f>_xll.qlCalendarAdvance(Calendar,$D992,B993,"f",FALSE)</f>
        <v>46343</v>
      </c>
      <c r="E993" s="176">
        <f>_xll.qlInterestRateIndexValueDate(IndexON,D993)</f>
        <v>46343</v>
      </c>
      <c r="F993" s="192">
        <f>IFERROR(_xll.qlIndexFixing(IndexON,D993,TRUE,_xll.ohTrigger(RecalcTrigger,TriggerON)),NA())</f>
        <v>2.2289662688013134E-2</v>
      </c>
      <c r="H993" s="42">
        <f>_xll.qlCalendarAdvance(Calendar,$H992,B993,"f",FALSE)</f>
        <v>46343</v>
      </c>
      <c r="I993" s="176">
        <f>_xll.qlInterestRateIndexValueDate(Index1M,$H993)</f>
        <v>46343</v>
      </c>
      <c r="J993" s="181">
        <f>IFERROR(_xll.qlIndexFixing(Index1M,$H993,TRUE,_xll.ohTrigger(RecalcTrigger,Trigger1M)),NA())</f>
        <v>2.2984095457198522E-2</v>
      </c>
      <c r="K993" s="44">
        <f>IFERROR(_xll.qlIndexFixing(Index3M,H993,TRUE,_xll.ohTrigger(RecalcTrigger,Trigger3M)),NA())</f>
        <v>2.3773259047051971E-2</v>
      </c>
      <c r="L993" s="44">
        <f>IFERROR(_xll.qlIndexFixing(Index6M,$H993,TRUE,_xll.ohTrigger(RecalcTrigger,Trigger6M)),NA())</f>
        <v>2.4693507752192437E-2</v>
      </c>
      <c r="M993" s="182">
        <f>IFERROR(_xll.qlIndexFixing(Index1Y,$H993,TRUE,_xll.ohTrigger(RecalcTrigger,Trigger1Y)),NA())</f>
        <v>2.5187778779085956E-2</v>
      </c>
      <c r="N993" s="181">
        <f>IFERROR(_xll.qlIndexFixing(ONIndex1M,I993,TRUE,_xll.ohTrigger(RecalcTrigger,Trigger1M)),NA())</f>
        <v>2.2948138001563922E-2</v>
      </c>
      <c r="O993" s="44">
        <f>IFERROR(_xll.qlIndexFixing(ONIndex3M,I993,TRUE,_xll.ohTrigger(RecalcTrigger,Trigger3M)),NA())</f>
        <v>2.3659681821578404E-2</v>
      </c>
      <c r="P993" s="44">
        <f>IFERROR(_xll.qlIndexFixing(ONIndex6M,I993,TRUE,_xll.ohTrigger(RecalcTrigger,Trigger6M)),NA())</f>
        <v>2.4450781285235701E-2</v>
      </c>
      <c r="Q993" s="182">
        <f>IFERROR(_xll.qlIndexFixing(ONIndex1Y,I993,TRUE,_xll.ohTrigger(RecalcTrigger,Trigger1Y)),NA())</f>
        <v>2.4874487176450577E-2</v>
      </c>
    </row>
    <row r="994" spans="2:17" x14ac:dyDescent="0.2">
      <c r="B994" s="39" t="s">
        <v>42</v>
      </c>
      <c r="D994" s="42">
        <f>_xll.qlCalendarAdvance(Calendar,$D993,B994,"f",FALSE)</f>
        <v>46350</v>
      </c>
      <c r="E994" s="176">
        <f>_xll.qlInterestRateIndexValueDate(IndexON,D994)</f>
        <v>46350</v>
      </c>
      <c r="F994" s="192">
        <f>IFERROR(_xll.qlIndexFixing(IndexON,D994,TRUE,_xll.ohTrigger(RecalcTrigger,TriggerON)),NA())</f>
        <v>2.2299793182642969E-2</v>
      </c>
      <c r="H994" s="42">
        <f>_xll.qlCalendarAdvance(Calendar,$H993,B994,"f",FALSE)</f>
        <v>46350</v>
      </c>
      <c r="I994" s="176">
        <f>_xll.qlInterestRateIndexValueDate(Index1M,$H994)</f>
        <v>46350</v>
      </c>
      <c r="J994" s="181">
        <f>IFERROR(_xll.qlIndexFixing(Index1M,$H994,TRUE,_xll.ohTrigger(RecalcTrigger,Trigger1M)),NA())</f>
        <v>2.2991261269275497E-2</v>
      </c>
      <c r="K994" s="44">
        <f>IFERROR(_xll.qlIndexFixing(Index3M,H994,TRUE,_xll.ohTrigger(RecalcTrigger,Trigger3M)),NA())</f>
        <v>2.3779710480007932E-2</v>
      </c>
      <c r="L994" s="44">
        <f>IFERROR(_xll.qlIndexFixing(Index6M,$H994,TRUE,_xll.ohTrigger(RecalcTrigger,Trigger6M)),NA())</f>
        <v>2.4699310813013561E-2</v>
      </c>
      <c r="M994" s="182">
        <f>IFERROR(_xll.qlIndexFixing(Index1Y,$H994,TRUE,_xll.ohTrigger(RecalcTrigger,Trigger1Y)),NA())</f>
        <v>2.5187307683088633E-2</v>
      </c>
      <c r="N994" s="181">
        <f>IFERROR(_xll.qlIndexFixing(ONIndex1M,I994,TRUE,_xll.ohTrigger(RecalcTrigger,Trigger1M)),NA())</f>
        <v>2.2955445881244207E-2</v>
      </c>
      <c r="O994" s="44">
        <f>IFERROR(_xll.qlIndexFixing(ONIndex3M,I994,TRUE,_xll.ohTrigger(RecalcTrigger,Trigger3M)),NA())</f>
        <v>2.3666744631326564E-2</v>
      </c>
      <c r="P994" s="44">
        <f>IFERROR(_xll.qlIndexFixing(ONIndex6M,I994,TRUE,_xll.ohTrigger(RecalcTrigger,Trigger6M)),NA())</f>
        <v>2.4460687694679573E-2</v>
      </c>
      <c r="Q994" s="182">
        <f>IFERROR(_xll.qlIndexFixing(ONIndex1Y,I994,TRUE,_xll.ohTrigger(RecalcTrigger,Trigger1Y)),NA())</f>
        <v>2.4875614972810212E-2</v>
      </c>
    </row>
    <row r="995" spans="2:17" x14ac:dyDescent="0.2">
      <c r="B995" s="39" t="s">
        <v>42</v>
      </c>
      <c r="D995" s="42">
        <f>_xll.qlCalendarAdvance(Calendar,$D994,B995,"f",FALSE)</f>
        <v>46357</v>
      </c>
      <c r="E995" s="176">
        <f>_xll.qlInterestRateIndexValueDate(IndexON,D995)</f>
        <v>46357</v>
      </c>
      <c r="F995" s="192">
        <f>IFERROR(_xll.qlIndexFixing(IndexON,D995,TRUE,_xll.ohTrigger(RecalcTrigger,TriggerON)),NA())</f>
        <v>2.2309747757324194E-2</v>
      </c>
      <c r="H995" s="42">
        <f>_xll.qlCalendarAdvance(Calendar,$H994,B995,"f",FALSE)</f>
        <v>46357</v>
      </c>
      <c r="I995" s="176">
        <f>_xll.qlInterestRateIndexValueDate(Index1M,$H995)</f>
        <v>46357</v>
      </c>
      <c r="J995" s="181">
        <f>IFERROR(_xll.qlIndexFixing(Index1M,$H995,TRUE,_xll.ohTrigger(RecalcTrigger,Trigger1M)),NA())</f>
        <v>2.3003245020929691E-2</v>
      </c>
      <c r="K995" s="44">
        <f>IFERROR(_xll.qlIndexFixing(Index3M,H995,TRUE,_xll.ohTrigger(RecalcTrigger,Trigger3M)),NA())</f>
        <v>2.378364460111403E-2</v>
      </c>
      <c r="L995" s="44">
        <f>IFERROR(_xll.qlIndexFixing(Index6M,$H995,TRUE,_xll.ohTrigger(RecalcTrigger,Trigger6M)),NA())</f>
        <v>2.4705895121273136E-2</v>
      </c>
      <c r="M995" s="182">
        <f>IFERROR(_xll.qlIndexFixing(Index1Y,$H995,TRUE,_xll.ohTrigger(RecalcTrigger,Trigger1Y)),NA())</f>
        <v>2.5186780952208609E-2</v>
      </c>
      <c r="N995" s="181">
        <f>IFERROR(_xll.qlIndexFixing(ONIndex1M,I995,TRUE,_xll.ohTrigger(RecalcTrigger,Trigger1M)),NA())</f>
        <v>2.2962678870108721E-2</v>
      </c>
      <c r="O995" s="44">
        <f>IFERROR(_xll.qlIndexFixing(ONIndex3M,I995,TRUE,_xll.ohTrigger(RecalcTrigger,Trigger3M)),NA())</f>
        <v>2.3673707534351829E-2</v>
      </c>
      <c r="P995" s="44">
        <f>IFERROR(_xll.qlIndexFixing(ONIndex6M,I995,TRUE,_xll.ohTrigger(RecalcTrigger,Trigger6M)),NA())</f>
        <v>2.4470269524142774E-2</v>
      </c>
      <c r="Q995" s="182">
        <f>IFERROR(_xll.qlIndexFixing(ONIndex1Y,I995,TRUE,_xll.ohTrigger(RecalcTrigger,Trigger1Y)),NA())</f>
        <v>2.4876680655381289E-2</v>
      </c>
    </row>
    <row r="996" spans="2:17" x14ac:dyDescent="0.2">
      <c r="B996" s="39" t="s">
        <v>42</v>
      </c>
      <c r="D996" s="42">
        <f>_xll.qlCalendarAdvance(Calendar,$D995,B996,"f",FALSE)</f>
        <v>46364</v>
      </c>
      <c r="E996" s="176">
        <f>_xll.qlInterestRateIndexValueDate(IndexON,D996)</f>
        <v>46364</v>
      </c>
      <c r="F996" s="192">
        <f>IFERROR(_xll.qlIndexFixing(IndexON,D996,TRUE,_xll.ohTrigger(RecalcTrigger,TriggerON)),NA())</f>
        <v>2.2319526411975765E-2</v>
      </c>
      <c r="H996" s="42">
        <f>_xll.qlCalendarAdvance(Calendar,$H995,B996,"f",FALSE)</f>
        <v>46364</v>
      </c>
      <c r="I996" s="176">
        <f>_xll.qlInterestRateIndexValueDate(Index1M,$H996)</f>
        <v>46364</v>
      </c>
      <c r="J996" s="181">
        <f>IFERROR(_xll.qlIndexFixing(Index1M,$H996,TRUE,_xll.ohTrigger(RecalcTrigger,Trigger1M)),NA())</f>
        <v>2.3006586771464683E-2</v>
      </c>
      <c r="K996" s="44">
        <f>IFERROR(_xll.qlIndexFixing(Index3M,H996,TRUE,_xll.ohTrigger(RecalcTrigger,Trigger3M)),NA())</f>
        <v>2.378990859757097E-2</v>
      </c>
      <c r="L996" s="44">
        <f>IFERROR(_xll.qlIndexFixing(Index6M,$H996,TRUE,_xll.ohTrigger(RecalcTrigger,Trigger6M)),NA())</f>
        <v>2.4711018021938435E-2</v>
      </c>
      <c r="M996" s="182">
        <f>IFERROR(_xll.qlIndexFixing(Index1Y,$H996,TRUE,_xll.ohTrigger(RecalcTrigger,Trigger1Y)),NA())</f>
        <v>2.518619959138535E-2</v>
      </c>
      <c r="N996" s="181">
        <f>IFERROR(_xll.qlIndexFixing(ONIndex1M,I996,TRUE,_xll.ohTrigger(RecalcTrigger,Trigger1M)),NA())</f>
        <v>2.2969836968076418E-2</v>
      </c>
      <c r="O996" s="44">
        <f>IFERROR(_xll.qlIndexFixing(ONIndex3M,I996,TRUE,_xll.ohTrigger(RecalcTrigger,Trigger3M)),NA())</f>
        <v>2.3680570530816292E-2</v>
      </c>
      <c r="P996" s="44">
        <f>IFERROR(_xll.qlIndexFixing(ONIndex6M,I996,TRUE,_xll.ohTrigger(RecalcTrigger,Trigger6M)),NA())</f>
        <v>2.4479526773787397E-2</v>
      </c>
      <c r="Q996" s="182">
        <f>IFERROR(_xll.qlIndexFixing(ONIndex1Y,I996,TRUE,_xll.ohTrigger(RecalcTrigger,Trigger1Y)),NA())</f>
        <v>2.487768422416381E-2</v>
      </c>
    </row>
    <row r="997" spans="2:17" x14ac:dyDescent="0.2">
      <c r="B997" s="39" t="s">
        <v>42</v>
      </c>
      <c r="D997" s="42">
        <f>_xll.qlCalendarAdvance(Calendar,$D996,B997,"f",FALSE)</f>
        <v>46371</v>
      </c>
      <c r="E997" s="176">
        <f>_xll.qlInterestRateIndexValueDate(IndexON,D997)</f>
        <v>46371</v>
      </c>
      <c r="F997" s="192">
        <f>IFERROR(_xll.qlIndexFixing(IndexON,D997,TRUE,_xll.ohTrigger(RecalcTrigger,TriggerON)),NA())</f>
        <v>2.2329129146597682E-2</v>
      </c>
      <c r="H997" s="42">
        <f>_xll.qlCalendarAdvance(Calendar,$H996,B997,"f",FALSE)</f>
        <v>46371</v>
      </c>
      <c r="I997" s="176">
        <f>_xll.qlInterestRateIndexValueDate(Index1M,$H997)</f>
        <v>46371</v>
      </c>
      <c r="J997" s="181">
        <f>IFERROR(_xll.qlIndexFixing(Index1M,$H997,TRUE,_xll.ohTrigger(RecalcTrigger,Trigger1M)),NA())</f>
        <v>2.3013522590135331E-2</v>
      </c>
      <c r="K997" s="44">
        <f>IFERROR(_xll.qlIndexFixing(Index3M,H997,TRUE,_xll.ohTrigger(RecalcTrigger,Trigger3M)),NA())</f>
        <v>2.379607211719216E-2</v>
      </c>
      <c r="L997" s="44">
        <f>IFERROR(_xll.qlIndexFixing(Index6M,$H997,TRUE,_xll.ohTrigger(RecalcTrigger,Trigger6M)),NA())</f>
        <v>2.4715812377250759E-2</v>
      </c>
      <c r="M997" s="182">
        <f>IFERROR(_xll.qlIndexFixing(Index1Y,$H997,TRUE,_xll.ohTrigger(RecalcTrigger,Trigger1Y)),NA())</f>
        <v>2.5185564605564092E-2</v>
      </c>
      <c r="N997" s="181">
        <f>IFERROR(_xll.qlIndexFixing(ONIndex1M,I997,TRUE,_xll.ohTrigger(RecalcTrigger,Trigger1M)),NA())</f>
        <v>2.2976920175066251E-2</v>
      </c>
      <c r="O997" s="44">
        <f>IFERROR(_xll.qlIndexFixing(ONIndex3M,I997,TRUE,_xll.ohTrigger(RecalcTrigger,Trigger3M)),NA())</f>
        <v>2.3687333620638906E-2</v>
      </c>
      <c r="P997" s="44">
        <f>IFERROR(_xll.qlIndexFixing(ONIndex6M,I997,TRUE,_xll.ohTrigger(RecalcTrigger,Trigger6M)),NA())</f>
        <v>2.4488459443451349E-2</v>
      </c>
      <c r="Q997" s="182">
        <f>IFERROR(_xll.qlIndexFixing(ONIndex1Y,I997,TRUE,_xll.ohTrigger(RecalcTrigger,Trigger1Y)),NA())</f>
        <v>2.4878625679076727E-2</v>
      </c>
    </row>
    <row r="998" spans="2:17" x14ac:dyDescent="0.2">
      <c r="B998" s="39" t="s">
        <v>42</v>
      </c>
      <c r="D998" s="42">
        <f>_xll.qlCalendarAdvance(Calendar,$D997,B998,"f",FALSE)</f>
        <v>46378</v>
      </c>
      <c r="E998" s="176">
        <f>_xll.qlInterestRateIndexValueDate(IndexON,D998)</f>
        <v>46378</v>
      </c>
      <c r="F998" s="192">
        <f>IFERROR(_xll.qlIndexFixing(IndexON,D998,TRUE,_xll.ohTrigger(RecalcTrigger,TriggerON)),NA())</f>
        <v>2.2338555961270989E-2</v>
      </c>
      <c r="H998" s="42">
        <f>_xll.qlCalendarAdvance(Calendar,$H997,B998,"f",FALSE)</f>
        <v>46378</v>
      </c>
      <c r="I998" s="176">
        <f>_xll.qlInterestRateIndexValueDate(Index1M,$H998)</f>
        <v>46378</v>
      </c>
      <c r="J998" s="181">
        <f>IFERROR(_xll.qlIndexFixing(Index1M,$H998,TRUE,_xll.ohTrigger(RecalcTrigger,Trigger1M)),NA())</f>
        <v>2.3020383380161859E-2</v>
      </c>
      <c r="K998" s="44">
        <f>IFERROR(_xll.qlIndexFixing(Index3M,H998,TRUE,_xll.ohTrigger(RecalcTrigger,Trigger3M)),NA())</f>
        <v>2.3802135159521034E-2</v>
      </c>
      <c r="L998" s="44">
        <f>IFERROR(_xll.qlIndexFixing(Index6M,$H998,TRUE,_xll.ohTrigger(RecalcTrigger,Trigger6M)),NA())</f>
        <v>2.4720278184882913E-2</v>
      </c>
      <c r="M998" s="182">
        <f>IFERROR(_xll.qlIndexFixing(Index1Y,$H998,TRUE,_xll.ohTrigger(RecalcTrigger,Trigger1Y)),NA())</f>
        <v>2.5184876999696737E-2</v>
      </c>
      <c r="N998" s="181">
        <f>IFERROR(_xll.qlIndexFixing(ONIndex1M,I998,TRUE,_xll.ohTrigger(RecalcTrigger,Trigger1M)),NA())</f>
        <v>2.2983928491240313E-2</v>
      </c>
      <c r="O998" s="44">
        <f>IFERROR(_xll.qlIndexFixing(ONIndex3M,I998,TRUE,_xll.ohTrigger(RecalcTrigger,Trigger3M)),NA())</f>
        <v>2.3693996803819672E-2</v>
      </c>
      <c r="P998" s="44">
        <f>IFERROR(_xll.qlIndexFixing(ONIndex6M,I998,TRUE,_xll.ohTrigger(RecalcTrigger,Trigger6M)),NA())</f>
        <v>2.4497067533215677E-2</v>
      </c>
      <c r="Q998" s="182">
        <f>IFERROR(_xll.qlIndexFixing(ONIndex1Y,I998,TRUE,_xll.ohTrigger(RecalcTrigger,Trigger1Y)),NA())</f>
        <v>2.4879505020120041E-2</v>
      </c>
    </row>
    <row r="999" spans="2:17" x14ac:dyDescent="0.2">
      <c r="B999" s="39" t="s">
        <v>42</v>
      </c>
      <c r="D999" s="42">
        <f>_xll.qlCalendarAdvance(Calendar,$D998,B999,"f",FALSE)</f>
        <v>46385</v>
      </c>
      <c r="E999" s="176">
        <f>_xll.qlInterestRateIndexValueDate(IndexON,D999)</f>
        <v>46385</v>
      </c>
      <c r="F999" s="192">
        <f>IFERROR(_xll.qlIndexFixing(IndexON,D999,TRUE,_xll.ohTrigger(RecalcTrigger,TriggerON)),NA())</f>
        <v>2.2347806855914643E-2</v>
      </c>
      <c r="H999" s="42">
        <f>_xll.qlCalendarAdvance(Calendar,$H998,B999,"f",FALSE)</f>
        <v>46385</v>
      </c>
      <c r="I999" s="176">
        <f>_xll.qlInterestRateIndexValueDate(Index1M,$H999)</f>
        <v>46385</v>
      </c>
      <c r="J999" s="181">
        <f>IFERROR(_xll.qlIndexFixing(Index1M,$H999,TRUE,_xll.ohTrigger(RecalcTrigger,Trigger1M)),NA())</f>
        <v>2.3027169141410928E-2</v>
      </c>
      <c r="K999" s="44">
        <f>IFERROR(_xll.qlIndexFixing(Index3M,H999,TRUE,_xll.ohTrigger(RecalcTrigger,Trigger3M)),NA())</f>
        <v>2.3809279312266462E-2</v>
      </c>
      <c r="L999" s="44">
        <f>IFERROR(_xll.qlIndexFixing(Index6M,$H999,TRUE,_xll.ohTrigger(RecalcTrigger,Trigger6M)),NA())</f>
        <v>2.4724415442666244E-2</v>
      </c>
      <c r="M999" s="182">
        <f>IFERROR(_xll.qlIndexFixing(Index1Y,$H999,TRUE,_xll.ohTrigger(RecalcTrigger,Trigger1Y)),NA())</f>
        <v>2.5184137778740956E-2</v>
      </c>
      <c r="N999" s="181">
        <f>IFERROR(_xll.qlIndexFixing(ONIndex1M,I999,TRUE,_xll.ohTrigger(RecalcTrigger,Trigger1M)),NA())</f>
        <v>2.2990861916517558E-2</v>
      </c>
      <c r="O999" s="44">
        <f>IFERROR(_xll.qlIndexFixing(ONIndex3M,I999,TRUE,_xll.ohTrigger(RecalcTrigger,Trigger3M)),NA())</f>
        <v>2.370056008035859E-2</v>
      </c>
      <c r="P999" s="44">
        <f>IFERROR(_xll.qlIndexFixing(ONIndex6M,I999,TRUE,_xll.ohTrigger(RecalcTrigger,Trigger6M)),NA())</f>
        <v>2.4505351042999335E-2</v>
      </c>
      <c r="Q999" s="182">
        <f>IFERROR(_xll.qlIndexFixing(ONIndex1Y,I999,TRUE,_xll.ohTrigger(RecalcTrigger,Trigger1Y)),NA())</f>
        <v>2.4880322247374798E-2</v>
      </c>
    </row>
    <row r="1000" spans="2:17" x14ac:dyDescent="0.2">
      <c r="B1000" s="39" t="s">
        <v>42</v>
      </c>
      <c r="D1000" s="42">
        <f>_xll.qlCalendarAdvance(Calendar,$D999,B1000,"f",FALSE)</f>
        <v>46392</v>
      </c>
      <c r="E1000" s="176">
        <f>_xll.qlInterestRateIndexValueDate(IndexON,D1000)</f>
        <v>46392</v>
      </c>
      <c r="F1000" s="192">
        <f>IFERROR(_xll.qlIndexFixing(IndexON,D1000,TRUE,_xll.ohTrigger(RecalcTrigger,TriggerON)),NA())</f>
        <v>2.2356881830528641E-2</v>
      </c>
      <c r="H1000" s="42">
        <f>_xll.qlCalendarAdvance(Calendar,$H999,B1000,"f",FALSE)</f>
        <v>46392</v>
      </c>
      <c r="I1000" s="176">
        <f>_xll.qlInterestRateIndexValueDate(Index1M,$H1000)</f>
        <v>46392</v>
      </c>
      <c r="J1000" s="181">
        <f>IFERROR(_xll.qlIndexFixing(Index1M,$H1000,TRUE,_xll.ohTrigger(RecalcTrigger,Trigger1M)),NA())</f>
        <v>2.303387987375444E-2</v>
      </c>
      <c r="K1000" s="44">
        <f>IFERROR(_xll.qlIndexFixing(Index3M,H1000,TRUE,_xll.ohTrigger(RecalcTrigger,Trigger3M)),NA())</f>
        <v>2.3813959810520629E-2</v>
      </c>
      <c r="L1000" s="44">
        <f>IFERROR(_xll.qlIndexFixing(Index6M,$H1000,TRUE,_xll.ohTrigger(RecalcTrigger,Trigger6M)),NA())</f>
        <v>2.4727230212347018E-2</v>
      </c>
      <c r="M1000" s="182">
        <f>IFERROR(_xll.qlIndexFixing(Index1Y,$H1000,TRUE,_xll.ohTrigger(RecalcTrigger,Trigger1Y)),NA())</f>
        <v>2.5183347947659085E-2</v>
      </c>
      <c r="N1000" s="181">
        <f>IFERROR(_xll.qlIndexFixing(ONIndex1M,I1000,TRUE,_xll.ohTrigger(RecalcTrigger,Trigger1M)),NA())</f>
        <v>2.2997720450897985E-2</v>
      </c>
      <c r="O1000" s="44">
        <f>IFERROR(_xll.qlIndexFixing(ONIndex3M,I1000,TRUE,_xll.ohTrigger(RecalcTrigger,Trigger3M)),NA())</f>
        <v>2.3707023450174614E-2</v>
      </c>
      <c r="P1000" s="44">
        <f>IFERROR(_xll.qlIndexFixing(ONIndex6M,I1000,TRUE,_xll.ohTrigger(RecalcTrigger,Trigger6M)),NA())</f>
        <v>2.4513309972802322E-2</v>
      </c>
      <c r="Q1000" s="182">
        <f>IFERROR(_xll.qlIndexFixing(ONIndex1Y,I1000,TRUE,_xll.ohTrigger(RecalcTrigger,Trigger1Y)),NA())</f>
        <v>2.4881077360840997E-2</v>
      </c>
    </row>
    <row r="1001" spans="2:17" x14ac:dyDescent="0.2">
      <c r="B1001" s="39" t="s">
        <v>42</v>
      </c>
      <c r="D1001" s="42">
        <f>_xll.qlCalendarAdvance(Calendar,$D1000,B1001,"f",FALSE)</f>
        <v>46399</v>
      </c>
      <c r="E1001" s="176">
        <f>_xll.qlInterestRateIndexValueDate(IndexON,D1001)</f>
        <v>46399</v>
      </c>
      <c r="F1001" s="192">
        <f>IFERROR(_xll.qlIndexFixing(IndexON,D1001,TRUE,_xll.ohTrigger(RecalcTrigger,TriggerON)),NA())</f>
        <v>2.2365780885031938E-2</v>
      </c>
      <c r="H1001" s="42">
        <f>_xll.qlCalendarAdvance(Calendar,$H1000,B1001,"f",FALSE)</f>
        <v>46399</v>
      </c>
      <c r="I1001" s="176">
        <f>_xll.qlInterestRateIndexValueDate(Index1M,$H1001)</f>
        <v>46399</v>
      </c>
      <c r="J1001" s="181">
        <f>IFERROR(_xll.qlIndexFixing(Index1M,$H1001,TRUE,_xll.ohTrigger(RecalcTrigger,Trigger1M)),NA())</f>
        <v>2.3040515577064283E-2</v>
      </c>
      <c r="K1001" s="44">
        <f>IFERROR(_xll.qlIndexFixing(Index3M,H1001,TRUE,_xll.ohTrigger(RecalcTrigger,Trigger3M)),NA())</f>
        <v>2.3819721418316949E-2</v>
      </c>
      <c r="L1001" s="44">
        <f>IFERROR(_xll.qlIndexFixing(Index6M,$H1001,TRUE,_xll.ohTrigger(RecalcTrigger,Trigger6M)),NA())</f>
        <v>2.4730733597001328E-2</v>
      </c>
      <c r="M1001" s="182">
        <f>IFERROR(_xll.qlIndexFixing(Index1Y,$H1001,TRUE,_xll.ohTrigger(RecalcTrigger,Trigger1Y)),NA())</f>
        <v>2.5182508511417456E-2</v>
      </c>
      <c r="N1001" s="181">
        <f>IFERROR(_xll.qlIndexFixing(ONIndex1M,I1001,TRUE,_xll.ohTrigger(RecalcTrigger,Trigger1M)),NA())</f>
        <v>2.3004504094300549E-2</v>
      </c>
      <c r="O1001" s="44">
        <f>IFERROR(_xll.qlIndexFixing(ONIndex3M,I1001,TRUE,_xll.ohTrigger(RecalcTrigger,Trigger3M)),NA())</f>
        <v>2.3713386913429835E-2</v>
      </c>
      <c r="P1001" s="44">
        <f>IFERROR(_xll.qlIndexFixing(ONIndex6M,I1001,TRUE,_xll.ohTrigger(RecalcTrigger,Trigger6M)),NA())</f>
        <v>2.4520944322543592E-2</v>
      </c>
      <c r="Q1001" s="182">
        <f>IFERROR(_xll.qlIndexFixing(ONIndex1Y,I1001,TRUE,_xll.ohTrigger(RecalcTrigger,Trigger1Y)),NA())</f>
        <v>2.488177036051864E-2</v>
      </c>
    </row>
    <row r="1002" spans="2:17" x14ac:dyDescent="0.2">
      <c r="B1002" s="39" t="s">
        <v>42</v>
      </c>
      <c r="D1002" s="42">
        <f>_xll.qlCalendarAdvance(Calendar,$D1001,B1002,"f",FALSE)</f>
        <v>46406</v>
      </c>
      <c r="E1002" s="176">
        <f>_xll.qlInterestRateIndexValueDate(IndexON,D1002)</f>
        <v>46406</v>
      </c>
      <c r="F1002" s="192">
        <f>IFERROR(_xll.qlIndexFixing(IndexON,D1002,TRUE,_xll.ohTrigger(RecalcTrigger,TriggerON)),NA())</f>
        <v>2.2374504019586627E-2</v>
      </c>
      <c r="H1002" s="42">
        <f>_xll.qlCalendarAdvance(Calendar,$H1001,B1002,"f",FALSE)</f>
        <v>46406</v>
      </c>
      <c r="I1002" s="176">
        <f>_xll.qlInterestRateIndexValueDate(Index1M,$H1002)</f>
        <v>46406</v>
      </c>
      <c r="J1002" s="181">
        <f>IFERROR(_xll.qlIndexFixing(Index1M,$H1002,TRUE,_xll.ohTrigger(RecalcTrigger,Trigger1M)),NA())</f>
        <v>2.3047076251212353E-2</v>
      </c>
      <c r="K1002" s="44">
        <f>IFERROR(_xll.qlIndexFixing(Index3M,H1002,TRUE,_xll.ohTrigger(RecalcTrigger,Trigger3M)),NA())</f>
        <v>2.3825382547073955E-2</v>
      </c>
      <c r="L1002" s="44">
        <f>IFERROR(_xll.qlIndexFixing(Index6M,$H1002,TRUE,_xll.ohTrigger(RecalcTrigger,Trigger6M)),NA())</f>
        <v>2.4733908448453221E-2</v>
      </c>
      <c r="M1002" s="182">
        <f>IFERROR(_xll.qlIndexFixing(Index1Y,$H1002,TRUE,_xll.ohTrigger(RecalcTrigger,Trigger1Y)),NA())</f>
        <v>2.5181620474987287E-2</v>
      </c>
      <c r="N1002" s="181">
        <f>IFERROR(_xll.qlIndexFixing(ONIndex1M,I1002,TRUE,_xll.ohTrigger(RecalcTrigger,Trigger1M)),NA())</f>
        <v>2.3011212846887341E-2</v>
      </c>
      <c r="O1002" s="44">
        <f>IFERROR(_xll.qlIndexFixing(ONIndex3M,I1002,TRUE,_xll.ohTrigger(RecalcTrigger,Trigger3M)),NA())</f>
        <v>2.3719650469881115E-2</v>
      </c>
      <c r="P1002" s="44">
        <f>IFERROR(_xll.qlIndexFixing(ONIndex6M,I1002,TRUE,_xll.ohTrigger(RecalcTrigger,Trigger6M)),NA())</f>
        <v>2.4528254092385238E-2</v>
      </c>
      <c r="Q1002" s="182">
        <f>IFERROR(_xll.qlIndexFixing(ONIndex1Y,I1002,TRUE,_xll.ohTrigger(RecalcTrigger,Trigger1Y)),NA())</f>
        <v>2.488240124632668E-2</v>
      </c>
    </row>
    <row r="1003" spans="2:17" x14ac:dyDescent="0.2">
      <c r="B1003" s="39" t="s">
        <v>42</v>
      </c>
      <c r="D1003" s="42">
        <f>_xll.qlCalendarAdvance(Calendar,$D1002,B1003,"f",FALSE)</f>
        <v>46413</v>
      </c>
      <c r="E1003" s="176">
        <f>_xll.qlInterestRateIndexValueDate(IndexON,D1003)</f>
        <v>46413</v>
      </c>
      <c r="F1003" s="192">
        <f>IFERROR(_xll.qlIndexFixing(IndexON,D1003,TRUE,_xll.ohTrigger(RecalcTrigger,TriggerON)),NA())</f>
        <v>2.2383051233949569E-2</v>
      </c>
      <c r="H1003" s="42">
        <f>_xll.qlCalendarAdvance(Calendar,$H1002,B1003,"f",FALSE)</f>
        <v>46413</v>
      </c>
      <c r="I1003" s="176">
        <f>_xll.qlInterestRateIndexValueDate(Index1M,$H1003)</f>
        <v>46413</v>
      </c>
      <c r="J1003" s="181">
        <f>IFERROR(_xll.qlIndexFixing(Index1M,$H1003,TRUE,_xll.ohTrigger(RecalcTrigger,Trigger1M)),NA())</f>
        <v>2.305356189607316E-2</v>
      </c>
      <c r="K1003" s="44">
        <f>IFERROR(_xll.qlIndexFixing(Index3M,H1003,TRUE,_xll.ohTrigger(RecalcTrigger,Trigger3M)),NA())</f>
        <v>2.3830943196373813E-2</v>
      </c>
      <c r="L1003" s="44">
        <f>IFERROR(_xll.qlIndexFixing(Index6M,$H1003,TRUE,_xll.ohTrigger(RecalcTrigger,Trigger6M)),NA())</f>
        <v>2.473675476517042E-2</v>
      </c>
      <c r="M1003" s="182">
        <f>IFERROR(_xll.qlIndexFixing(Index1Y,$H1003,TRUE,_xll.ohTrigger(RecalcTrigger,Trigger1Y)),NA())</f>
        <v>2.518068484334246E-2</v>
      </c>
      <c r="N1003" s="181">
        <f>IFERROR(_xll.qlIndexFixing(ONIndex1M,I1003,TRUE,_xll.ohTrigger(RecalcTrigger,Trigger1M)),NA())</f>
        <v>2.3017846708577316E-2</v>
      </c>
      <c r="O1003" s="44">
        <f>IFERROR(_xll.qlIndexFixing(ONIndex3M,I1003,TRUE,_xll.ohTrigger(RecalcTrigger,Trigger3M)),NA())</f>
        <v>2.3725814119771593E-2</v>
      </c>
      <c r="P1003" s="44">
        <f>IFERROR(_xll.qlIndexFixing(ONIndex6M,I1003,TRUE,_xll.ohTrigger(RecalcTrigger,Trigger6M)),NA())</f>
        <v>2.453523928208412E-2</v>
      </c>
      <c r="Q1003" s="182">
        <f>IFERROR(_xll.qlIndexFixing(ONIndex1Y,I1003,TRUE,_xll.ohTrigger(RecalcTrigger,Trigger1Y)),NA())</f>
        <v>2.4882970018265116E-2</v>
      </c>
    </row>
    <row r="1004" spans="2:17" x14ac:dyDescent="0.2">
      <c r="B1004" s="39" t="s">
        <v>42</v>
      </c>
      <c r="D1004" s="42">
        <f>_xll.qlCalendarAdvance(Calendar,$D1003,B1004,"f",FALSE)</f>
        <v>46420</v>
      </c>
      <c r="E1004" s="176">
        <f>_xll.qlInterestRateIndexValueDate(IndexON,D1004)</f>
        <v>46420</v>
      </c>
      <c r="F1004" s="192">
        <f>IFERROR(_xll.qlIndexFixing(IndexON,D1004,TRUE,_xll.ohTrigger(RecalcTrigger,TriggerON)),NA())</f>
        <v>2.2391422528282856E-2</v>
      </c>
      <c r="H1004" s="42">
        <f>_xll.qlCalendarAdvance(Calendar,$H1003,B1004,"f",FALSE)</f>
        <v>46420</v>
      </c>
      <c r="I1004" s="176">
        <f>_xll.qlInterestRateIndexValueDate(Index1M,$H1004)</f>
        <v>46420</v>
      </c>
      <c r="J1004" s="181">
        <f>IFERROR(_xll.qlIndexFixing(Index1M,$H1004,TRUE,_xll.ohTrigger(RecalcTrigger,Trigger1M)),NA())</f>
        <v>2.3056432912915106E-2</v>
      </c>
      <c r="K1004" s="44">
        <f>IFERROR(_xll.qlIndexFixing(Index3M,H1004,TRUE,_xll.ohTrigger(RecalcTrigger,Trigger3M)),NA())</f>
        <v>2.3837550908162881E-2</v>
      </c>
      <c r="L1004" s="44">
        <f>IFERROR(_xll.qlIndexFixing(Index6M,$H1004,TRUE,_xll.ohTrigger(RecalcTrigger,Trigger6M)),NA())</f>
        <v>2.4739272545778727E-2</v>
      </c>
      <c r="M1004" s="182">
        <f>IFERROR(_xll.qlIndexFixing(Index1Y,$H1004,TRUE,_xll.ohTrigger(RecalcTrigger,Trigger1Y)),NA())</f>
        <v>2.5179702621461075E-2</v>
      </c>
      <c r="N1004" s="181">
        <f>IFERROR(_xll.qlIndexFixing(ONIndex1M,I1004,TRUE,_xll.ohTrigger(RecalcTrigger,Trigger1M)),NA())</f>
        <v>2.3024405679370474E-2</v>
      </c>
      <c r="O1004" s="44">
        <f>IFERROR(_xll.qlIndexFixing(ONIndex3M,I1004,TRUE,_xll.ohTrigger(RecalcTrigger,Trigger3M)),NA())</f>
        <v>2.3731877862939177E-2</v>
      </c>
      <c r="P1004" s="44">
        <f>IFERROR(_xll.qlIndexFixing(ONIndex6M,I1004,TRUE,_xll.ohTrigger(RecalcTrigger,Trigger6M)),NA())</f>
        <v>2.4541899891721286E-2</v>
      </c>
      <c r="Q1004" s="182">
        <f>IFERROR(_xll.qlIndexFixing(ONIndex1Y,I1004,TRUE,_xll.ohTrigger(RecalcTrigger,Trigger1Y)),NA())</f>
        <v>2.4883476676414995E-2</v>
      </c>
    </row>
    <row r="1005" spans="2:17" x14ac:dyDescent="0.2">
      <c r="B1005" s="39" t="s">
        <v>42</v>
      </c>
      <c r="D1005" s="42">
        <f>_xll.qlCalendarAdvance(Calendar,$D1004,B1005,"f",FALSE)</f>
        <v>46427</v>
      </c>
      <c r="E1005" s="176">
        <f>_xll.qlInterestRateIndexValueDate(IndexON,D1005)</f>
        <v>46427</v>
      </c>
      <c r="F1005" s="192">
        <f>IFERROR(_xll.qlIndexFixing(IndexON,D1005,TRUE,_xll.ohTrigger(RecalcTrigger,TriggerON)),NA())</f>
        <v>2.2399617902505442E-2</v>
      </c>
      <c r="H1005" s="42">
        <f>_xll.qlCalendarAdvance(Calendar,$H1004,B1005,"f",FALSE)</f>
        <v>46427</v>
      </c>
      <c r="I1005" s="176">
        <f>_xll.qlInterestRateIndexValueDate(Index1M,$H1005)</f>
        <v>46427</v>
      </c>
      <c r="J1005" s="181">
        <f>IFERROR(_xll.qlIndexFixing(Index1M,$H1005,TRUE,_xll.ohTrigger(RecalcTrigger,Trigger1M)),NA())</f>
        <v>2.3062783373947338E-2</v>
      </c>
      <c r="K1005" s="44">
        <f>IFERROR(_xll.qlIndexFixing(Index3M,H1005,TRUE,_xll.ohTrigger(RecalcTrigger,Trigger3M)),NA())</f>
        <v>2.3841763054964046E-2</v>
      </c>
      <c r="L1005" s="44">
        <f>IFERROR(_xll.qlIndexFixing(Index6M,$H1005,TRUE,_xll.ohTrigger(RecalcTrigger,Trigger6M)),NA())</f>
        <v>2.4741461789061996E-2</v>
      </c>
      <c r="M1005" s="182">
        <f>IFERROR(_xll.qlIndexFixing(Index1Y,$H1005,TRUE,_xll.ohTrigger(RecalcTrigger,Trigger1Y)),NA())</f>
        <v>2.5178674814322566E-2</v>
      </c>
      <c r="N1005" s="181">
        <f>IFERROR(_xll.qlIndexFixing(ONIndex1M,I1005,TRUE,_xll.ohTrigger(RecalcTrigger,Trigger1M)),NA())</f>
        <v>2.3030889759185769E-2</v>
      </c>
      <c r="O1005" s="44">
        <f>IFERROR(_xll.qlIndexFixing(ONIndex3M,I1005,TRUE,_xll.ohTrigger(RecalcTrigger,Trigger3M)),NA())</f>
        <v>2.3737841699464912E-2</v>
      </c>
      <c r="P1005" s="44">
        <f>IFERROR(_xll.qlIndexFixing(ONIndex6M,I1005,TRUE,_xll.ohTrigger(RecalcTrigger,Trigger6M)),NA())</f>
        <v>2.4548235921296735E-2</v>
      </c>
      <c r="Q1005" s="182">
        <f>IFERROR(_xll.qlIndexFixing(ONIndex1Y,I1005,TRUE,_xll.ohTrigger(RecalcTrigger,Trigger1Y)),NA())</f>
        <v>2.4883921220776317E-2</v>
      </c>
    </row>
    <row r="1006" spans="2:17" x14ac:dyDescent="0.2">
      <c r="B1006" s="39" t="s">
        <v>42</v>
      </c>
      <c r="D1006" s="42">
        <f>_xll.qlCalendarAdvance(Calendar,$D1005,B1006,"f",FALSE)</f>
        <v>46434</v>
      </c>
      <c r="E1006" s="176">
        <f>_xll.qlInterestRateIndexValueDate(IndexON,D1006)</f>
        <v>46434</v>
      </c>
      <c r="F1006" s="192">
        <f>IFERROR(_xll.qlIndexFixing(IndexON,D1006,TRUE,_xll.ohTrigger(RecalcTrigger,TriggerON)),NA())</f>
        <v>2.2407637356617327E-2</v>
      </c>
      <c r="H1006" s="42">
        <f>_xll.qlCalendarAdvance(Calendar,$H1005,B1006,"f",FALSE)</f>
        <v>46434</v>
      </c>
      <c r="I1006" s="176">
        <f>_xll.qlInterestRateIndexValueDate(Index1M,$H1006)</f>
        <v>46434</v>
      </c>
      <c r="J1006" s="181">
        <f>IFERROR(_xll.qlIndexFixing(Index1M,$H1006,TRUE,_xll.ohTrigger(RecalcTrigger,Trigger1M)),NA())</f>
        <v>2.3069058819233854E-2</v>
      </c>
      <c r="K1006" s="44">
        <f>IFERROR(_xll.qlIndexFixing(Index3M,H1006,TRUE,_xll.ohTrigger(RecalcTrigger,Trigger3M)),NA())</f>
        <v>2.3847022263455663E-2</v>
      </c>
      <c r="L1006" s="44">
        <f>IFERROR(_xll.qlIndexFixing(Index6M,$H1006,TRUE,_xll.ohTrigger(RecalcTrigger,Trigger6M)),NA())</f>
        <v>2.474332249396349E-2</v>
      </c>
      <c r="M1006" s="182">
        <f>IFERROR(_xll.qlIndexFixing(Index1Y,$H1006,TRUE,_xll.ohTrigger(RecalcTrigger,Trigger1Y)),NA())</f>
        <v>2.5177602426909029E-2</v>
      </c>
      <c r="N1006" s="181">
        <f>IFERROR(_xll.qlIndexFixing(ONIndex1M,I1006,TRUE,_xll.ohTrigger(RecalcTrigger,Trigger1M)),NA())</f>
        <v>2.3037298948023199E-2</v>
      </c>
      <c r="O1006" s="44">
        <f>IFERROR(_xll.qlIndexFixing(ONIndex3M,I1006,TRUE,_xll.ohTrigger(RecalcTrigger,Trigger3M)),NA())</f>
        <v>2.3743705629186707E-2</v>
      </c>
      <c r="P1006" s="44">
        <f>IFERROR(_xll.qlIndexFixing(ONIndex6M,I1006,TRUE,_xll.ohTrigger(RecalcTrigger,Trigger6M)),NA())</f>
        <v>2.4554247370729421E-2</v>
      </c>
      <c r="Q1006" s="182">
        <f>IFERROR(_xll.qlIndexFixing(ONIndex1Y,I1006,TRUE,_xll.ohTrigger(RecalcTrigger,Trigger1Y)),NA())</f>
        <v>2.4884303651349082E-2</v>
      </c>
    </row>
    <row r="1007" spans="2:17" x14ac:dyDescent="0.2">
      <c r="B1007" s="39" t="s">
        <v>42</v>
      </c>
      <c r="D1007" s="42">
        <f>_xll.qlCalendarAdvance(Calendar,$D1006,B1007,"f",FALSE)</f>
        <v>46441</v>
      </c>
      <c r="E1007" s="176">
        <f>_xll.qlInterestRateIndexValueDate(IndexON,D1007)</f>
        <v>46441</v>
      </c>
      <c r="F1007" s="192">
        <f>IFERROR(_xll.qlIndexFixing(IndexON,D1007,TRUE,_xll.ohTrigger(RecalcTrigger,TriggerON)),NA())</f>
        <v>2.2415480890537465E-2</v>
      </c>
      <c r="H1007" s="42">
        <f>_xll.qlCalendarAdvance(Calendar,$H1006,B1007,"f",FALSE)</f>
        <v>46441</v>
      </c>
      <c r="I1007" s="176">
        <f>_xll.qlInterestRateIndexValueDate(Index1M,$H1007)</f>
        <v>46441</v>
      </c>
      <c r="J1007" s="181">
        <f>IFERROR(_xll.qlIndexFixing(Index1M,$H1007,TRUE,_xll.ohTrigger(RecalcTrigger,Trigger1M)),NA())</f>
        <v>2.3075259248664659E-2</v>
      </c>
      <c r="K1007" s="44">
        <f>IFERROR(_xll.qlIndexFixing(Index3M,H1007,TRUE,_xll.ohTrigger(RecalcTrigger,Trigger3M)),NA())</f>
        <v>2.3852180990889916E-2</v>
      </c>
      <c r="L1007" s="44">
        <f>IFERROR(_xll.qlIndexFixing(Index6M,$H1007,TRUE,_xll.ohTrigger(RecalcTrigger,Trigger6M)),NA())</f>
        <v>2.474485465958454E-2</v>
      </c>
      <c r="M1007" s="182">
        <f>IFERROR(_xll.qlIndexFixing(Index1Y,$H1007,TRUE,_xll.ohTrigger(RecalcTrigger,Trigger1Y)),NA())</f>
        <v>2.5176486464204784E-2</v>
      </c>
      <c r="N1007" s="181">
        <f>IFERROR(_xll.qlIndexFixing(ONIndex1M,I1007,TRUE,_xll.ohTrigger(RecalcTrigger,Trigger1M)),NA())</f>
        <v>2.3043633245963813E-2</v>
      </c>
      <c r="O1007" s="44">
        <f>IFERROR(_xll.qlIndexFixing(ONIndex3M,I1007,TRUE,_xll.ohTrigger(RecalcTrigger,Trigger3M)),NA())</f>
        <v>2.3749469652347699E-2</v>
      </c>
      <c r="P1007" s="44">
        <f>IFERROR(_xll.qlIndexFixing(ONIndex6M,I1007,TRUE,_xll.ohTrigger(RecalcTrigger,Trigger6M)),NA())</f>
        <v>2.4559934240019343E-2</v>
      </c>
      <c r="Q1007" s="182">
        <f>IFERROR(_xll.qlIndexFixing(ONIndex1Y,I1007,TRUE,_xll.ohTrigger(RecalcTrigger,Trigger1Y)),NA())</f>
        <v>2.4884623967971198E-2</v>
      </c>
    </row>
    <row r="1008" spans="2:17" x14ac:dyDescent="0.2">
      <c r="B1008" s="39" t="s">
        <v>42</v>
      </c>
      <c r="D1008" s="42">
        <f>_xll.qlCalendarAdvance(Calendar,$D1007,B1008,"f",FALSE)</f>
        <v>46448</v>
      </c>
      <c r="E1008" s="176">
        <f>_xll.qlInterestRateIndexValueDate(IndexON,D1008)</f>
        <v>46448</v>
      </c>
      <c r="F1008" s="192">
        <f>IFERROR(_xll.qlIndexFixing(IndexON,D1008,TRUE,_xll.ohTrigger(RecalcTrigger,TriggerON)),NA())</f>
        <v>2.2423148504427948E-2</v>
      </c>
      <c r="H1008" s="42">
        <f>_xll.qlCalendarAdvance(Calendar,$H1007,B1008,"f",FALSE)</f>
        <v>46448</v>
      </c>
      <c r="I1008" s="176">
        <f>_xll.qlInterestRateIndexValueDate(Index1M,$H1008)</f>
        <v>46448</v>
      </c>
      <c r="J1008" s="181">
        <f>IFERROR(_xll.qlIndexFixing(Index1M,$H1008,TRUE,_xll.ohTrigger(RecalcTrigger,Trigger1M)),NA())</f>
        <v>2.3084864676806777E-2</v>
      </c>
      <c r="K1008" s="44">
        <f>IFERROR(_xll.qlIndexFixing(Index3M,H1008,TRUE,_xll.ohTrigger(RecalcTrigger,Trigger3M)),NA())</f>
        <v>2.3859479009434373E-2</v>
      </c>
      <c r="L1008" s="44">
        <f>IFERROR(_xll.qlIndexFixing(Index6M,$H1008,TRUE,_xll.ohTrigger(RecalcTrigger,Trigger6M)),NA())</f>
        <v>2.4748474046987125E-2</v>
      </c>
      <c r="M1008" s="182">
        <f>IFERROR(_xll.qlIndexFixing(Index1Y,$H1008,TRUE,_xll.ohTrigger(RecalcTrigger,Trigger1Y)),NA())</f>
        <v>2.5176077600187814E-2</v>
      </c>
      <c r="N1008" s="181">
        <f>IFERROR(_xll.qlIndexFixing(ONIndex1M,I1008,TRUE,_xll.ohTrigger(RecalcTrigger,Trigger1M)),NA())</f>
        <v>2.3049892653088655E-2</v>
      </c>
      <c r="O1008" s="44">
        <f>IFERROR(_xll.qlIndexFixing(ONIndex3M,I1008,TRUE,_xll.ohTrigger(RecalcTrigger,Trigger3M)),NA())</f>
        <v>2.375513376870475E-2</v>
      </c>
      <c r="P1008" s="44">
        <f>IFERROR(_xll.qlIndexFixing(ONIndex6M,I1008,TRUE,_xll.ohTrigger(RecalcTrigger,Trigger6M)),NA())</f>
        <v>2.4565296529247549E-2</v>
      </c>
      <c r="Q1008" s="182">
        <f>IFERROR(_xll.qlIndexFixing(ONIndex1Y,I1008,TRUE,_xll.ohTrigger(RecalcTrigger,Trigger1Y)),NA())</f>
        <v>2.4884882170885803E-2</v>
      </c>
    </row>
    <row r="1009" spans="2:17" x14ac:dyDescent="0.2">
      <c r="B1009" s="39" t="s">
        <v>42</v>
      </c>
      <c r="D1009" s="42">
        <f>_xll.qlCalendarAdvance(Calendar,$D1008,B1009,"f",FALSE)</f>
        <v>46455</v>
      </c>
      <c r="E1009" s="176">
        <f>_xll.qlInterestRateIndexValueDate(IndexON,D1009)</f>
        <v>46455</v>
      </c>
      <c r="F1009" s="192">
        <f>IFERROR(_xll.qlIndexFixing(IndexON,D1009,TRUE,_xll.ohTrigger(RecalcTrigger,TriggerON)),NA())</f>
        <v>2.2430640198126683E-2</v>
      </c>
      <c r="H1009" s="42">
        <f>_xll.qlCalendarAdvance(Calendar,$H1008,B1009,"f",FALSE)</f>
        <v>46455</v>
      </c>
      <c r="I1009" s="176">
        <f>_xll.qlInterestRateIndexValueDate(Index1M,$H1009)</f>
        <v>46455</v>
      </c>
      <c r="J1009" s="181">
        <f>IFERROR(_xll.qlIndexFixing(Index1M,$H1009,TRUE,_xll.ohTrigger(RecalcTrigger,Trigger1M)),NA())</f>
        <v>2.3090900143402811E-2</v>
      </c>
      <c r="K1009" s="44">
        <f>IFERROR(_xll.qlIndexFixing(Index3M,H1009,TRUE,_xll.ohTrigger(RecalcTrigger,Trigger3M)),NA())</f>
        <v>2.3864423063466526E-2</v>
      </c>
      <c r="L1009" s="44">
        <f>IFERROR(_xll.qlIndexFixing(Index6M,$H1009,TRUE,_xll.ohTrigger(RecalcTrigger,Trigger6M)),NA())</f>
        <v>2.4749278892937671E-2</v>
      </c>
      <c r="M1009" s="182">
        <f>IFERROR(_xll.qlIndexFixing(Index1Y,$H1009,TRUE,_xll.ohTrigger(RecalcTrigger,Trigger1Y)),NA())</f>
        <v>2.5174875408206069E-2</v>
      </c>
      <c r="N1009" s="181">
        <f>IFERROR(_xll.qlIndexFixing(ONIndex1M,I1009,TRUE,_xll.ohTrigger(RecalcTrigger,Trigger1M)),NA())</f>
        <v>2.3056077169235634E-2</v>
      </c>
      <c r="O1009" s="44">
        <f>IFERROR(_xll.qlIndexFixing(ONIndex3M,I1009,TRUE,_xll.ohTrigger(RecalcTrigger,Trigger3M)),NA())</f>
        <v>2.3760697978419953E-2</v>
      </c>
      <c r="P1009" s="44">
        <f>IFERROR(_xll.qlIndexFixing(ONIndex6M,I1009,TRUE,_xll.ohTrigger(RecalcTrigger,Trigger6M)),NA())</f>
        <v>2.4570334238251945E-2</v>
      </c>
      <c r="Q1009" s="182">
        <f>IFERROR(_xll.qlIndexFixing(ONIndex1Y,I1009,TRUE,_xll.ohTrigger(RecalcTrigger,Trigger1Y)),NA())</f>
        <v>2.4885078259930804E-2</v>
      </c>
    </row>
    <row r="1010" spans="2:17" x14ac:dyDescent="0.2">
      <c r="B1010" s="39" t="s">
        <v>42</v>
      </c>
      <c r="D1010" s="42">
        <f>_xll.qlCalendarAdvance(Calendar,$D1009,B1010,"f",FALSE)</f>
        <v>46462</v>
      </c>
      <c r="E1010" s="176">
        <f>_xll.qlInterestRateIndexValueDate(IndexON,D1010)</f>
        <v>46462</v>
      </c>
      <c r="F1010" s="192">
        <f>IFERROR(_xll.qlIndexFixing(IndexON,D1010,TRUE,_xll.ohTrigger(RecalcTrigger,TriggerON)),NA())</f>
        <v>2.2437955971633672E-2</v>
      </c>
      <c r="H1010" s="42">
        <f>_xll.qlCalendarAdvance(Calendar,$H1009,B1010,"f",FALSE)</f>
        <v>46462</v>
      </c>
      <c r="I1010" s="176">
        <f>_xll.qlInterestRateIndexValueDate(Index1M,$H1010)</f>
        <v>46462</v>
      </c>
      <c r="J1010" s="181">
        <f>IFERROR(_xll.qlIndexFixing(Index1M,$H1010,TRUE,_xll.ohTrigger(RecalcTrigger,Trigger1M)),NA())</f>
        <v>2.3096860579877587E-2</v>
      </c>
      <c r="K1010" s="44">
        <f>IFERROR(_xll.qlIndexFixing(Index3M,H1010,TRUE,_xll.ohTrigger(RecalcTrigger,Trigger3M)),NA())</f>
        <v>2.386926662229874E-2</v>
      </c>
      <c r="L1010" s="44">
        <f>IFERROR(_xll.qlIndexFixing(Index6M,$H1010,TRUE,_xll.ohTrigger(RecalcTrigger,Trigger6M)),NA())</f>
        <v>2.4749755131422736E-2</v>
      </c>
      <c r="M1010" s="182">
        <f>IFERROR(_xll.qlIndexFixing(Index1Y,$H1010,TRUE,_xll.ohTrigger(RecalcTrigger,Trigger1Y)),NA())</f>
        <v>2.517363273315755E-2</v>
      </c>
      <c r="N1010" s="181">
        <f>IFERROR(_xll.qlIndexFixing(ONIndex1M,I1010,TRUE,_xll.ohTrigger(RecalcTrigger,Trigger1M)),NA())</f>
        <v>2.3062186794404749E-2</v>
      </c>
      <c r="O1010" s="44">
        <f>IFERROR(_xll.qlIndexFixing(ONIndex3M,I1010,TRUE,_xll.ohTrigger(RecalcTrigger,Trigger3M)),NA())</f>
        <v>2.3766162281493308E-2</v>
      </c>
      <c r="P1010" s="44">
        <f>IFERROR(_xll.qlIndexFixing(ONIndex6M,I1010,TRUE,_xll.ohTrigger(RecalcTrigger,Trigger6M)),NA())</f>
        <v>2.4575047367194625E-2</v>
      </c>
      <c r="Q1010" s="182">
        <f>IFERROR(_xll.qlIndexFixing(ONIndex1Y,I1010,TRUE,_xll.ohTrigger(RecalcTrigger,Trigger1Y)),NA())</f>
        <v>2.4885212235106202E-2</v>
      </c>
    </row>
    <row r="1011" spans="2:17" x14ac:dyDescent="0.2">
      <c r="B1011" s="39" t="s">
        <v>42</v>
      </c>
      <c r="D1011" s="42">
        <f>_xll.qlCalendarAdvance(Calendar,$D1010,B1011,"f",FALSE)</f>
        <v>46469</v>
      </c>
      <c r="E1011" s="176">
        <f>_xll.qlInterestRateIndexValueDate(IndexON,D1011)</f>
        <v>46469</v>
      </c>
      <c r="F1011" s="192">
        <f>IFERROR(_xll.qlIndexFixing(IndexON,D1011,TRUE,_xll.ohTrigger(RecalcTrigger,TriggerON)),NA())</f>
        <v>2.2445095825029959E-2</v>
      </c>
      <c r="H1011" s="42">
        <f>_xll.qlCalendarAdvance(Calendar,$H1010,B1011,"f",FALSE)</f>
        <v>46469</v>
      </c>
      <c r="I1011" s="176">
        <f>_xll.qlInterestRateIndexValueDate(Index1M,$H1011)</f>
        <v>46469</v>
      </c>
      <c r="J1011" s="181">
        <f>IFERROR(_xll.qlIndexFixing(Index1M,$H1011,TRUE,_xll.ohTrigger(RecalcTrigger,Trigger1M)),NA())</f>
        <v>2.3102745986116075E-2</v>
      </c>
      <c r="K1011" s="44">
        <f>IFERROR(_xll.qlIndexFixing(Index3M,H1011,TRUE,_xll.ohTrigger(RecalcTrigger,Trigger3M)),NA())</f>
        <v>2.3874009685565425E-2</v>
      </c>
      <c r="L1011" s="44">
        <f>IFERROR(_xll.qlIndexFixing(Index6M,$H1011,TRUE,_xll.ohTrigger(RecalcTrigger,Trigger6M)),NA())</f>
        <v>2.4749902762207995E-2</v>
      </c>
      <c r="M1011" s="182">
        <f>IFERROR(_xll.qlIndexFixing(Index1Y,$H1011,TRUE,_xll.ohTrigger(RecalcTrigger,Trigger1Y)),NA())</f>
        <v>2.5172350577351347E-2</v>
      </c>
      <c r="N1011" s="181">
        <f>IFERROR(_xll.qlIndexFixing(ONIndex1M,I1011,TRUE,_xll.ohTrigger(RecalcTrigger,Trigger1M)),NA())</f>
        <v>2.3068221528596E-2</v>
      </c>
      <c r="O1011" s="44">
        <f>IFERROR(_xll.qlIndexFixing(ONIndex3M,I1011,TRUE,_xll.ohTrigger(RecalcTrigger,Trigger3M)),NA())</f>
        <v>2.3771526677762722E-2</v>
      </c>
      <c r="P1011" s="44">
        <f>IFERROR(_xll.qlIndexFixing(ONIndex6M,I1011,TRUE,_xll.ohTrigger(RecalcTrigger,Trigger6M)),NA())</f>
        <v>2.4579435915832448E-2</v>
      </c>
      <c r="Q1011" s="182">
        <f>IFERROR(_xll.qlIndexFixing(ONIndex1Y,I1011,TRUE,_xll.ohTrigger(RecalcTrigger,Trigger1Y)),NA())</f>
        <v>2.4885284096493043E-2</v>
      </c>
    </row>
    <row r="1012" spans="2:17" x14ac:dyDescent="0.2">
      <c r="B1012" s="39" t="s">
        <v>42</v>
      </c>
      <c r="D1012" s="42">
        <f>_xll.qlCalendarAdvance(Calendar,$D1011,B1012,"f",FALSE)</f>
        <v>46476</v>
      </c>
      <c r="E1012" s="176">
        <f>_xll.qlInterestRateIndexValueDate(IndexON,D1012)</f>
        <v>46476</v>
      </c>
      <c r="F1012" s="192">
        <f>IFERROR(_xll.qlIndexFixing(IndexON,D1012,TRUE,_xll.ohTrigger(RecalcTrigger,TriggerON)),NA())</f>
        <v>2.2452059758234499E-2</v>
      </c>
      <c r="H1012" s="42">
        <f>_xll.qlCalendarAdvance(Calendar,$H1011,B1012,"f",FALSE)</f>
        <v>46476</v>
      </c>
      <c r="I1012" s="176">
        <f>_xll.qlInterestRateIndexValueDate(Index1M,$H1012)</f>
        <v>46476</v>
      </c>
      <c r="J1012" s="181">
        <f>IFERROR(_xll.qlIndexFixing(Index1M,$H1012,TRUE,_xll.ohTrigger(RecalcTrigger,Trigger1M)),NA())</f>
        <v>2.3108556362005858E-2</v>
      </c>
      <c r="K1012" s="44">
        <f>IFERROR(_xll.qlIndexFixing(Index3M,H1012,TRUE,_xll.ohTrigger(RecalcTrigger,Trigger3M)),NA())</f>
        <v>2.387865225290892E-2</v>
      </c>
      <c r="L1012" s="44">
        <f>IFERROR(_xll.qlIndexFixing(Index6M,$H1012,TRUE,_xll.ohTrigger(RecalcTrigger,Trigger6M)),NA())</f>
        <v>2.4749721791477632E-2</v>
      </c>
      <c r="M1012" s="182">
        <f>IFERROR(_xll.qlIndexFixing(Index1Y,$H1012,TRUE,_xll.ohTrigger(RecalcTrigger,Trigger1Y)),NA())</f>
        <v>2.5171029943096564E-2</v>
      </c>
      <c r="N1012" s="181">
        <f>IFERROR(_xll.qlIndexFixing(ONIndex1M,I1012,TRUE,_xll.ohTrigger(RecalcTrigger,Trigger1M)),NA())</f>
        <v>2.3074181371971481E-2</v>
      </c>
      <c r="O1012" s="44">
        <f>IFERROR(_xll.qlIndexFixing(ONIndex3M,I1012,TRUE,_xll.ohTrigger(RecalcTrigger,Trigger3M)),NA())</f>
        <v>2.3776791167390288E-2</v>
      </c>
      <c r="P1012" s="44">
        <f>IFERROR(_xll.qlIndexFixing(ONIndex6M,I1012,TRUE,_xll.ohTrigger(RecalcTrigger,Trigger6M)),NA())</f>
        <v>2.4583499884408555E-2</v>
      </c>
      <c r="Q1012" s="182">
        <f>IFERROR(_xll.qlIndexFixing(ONIndex1Y,I1012,TRUE,_xll.ohTrigger(RecalcTrigger,Trigger1Y)),NA())</f>
        <v>2.4885293844091327E-2</v>
      </c>
    </row>
    <row r="1013" spans="2:17" x14ac:dyDescent="0.2">
      <c r="B1013" s="39" t="s">
        <v>42</v>
      </c>
      <c r="D1013" s="42">
        <f>_xll.qlCalendarAdvance(Calendar,$D1012,B1013,"f",FALSE)</f>
        <v>46483</v>
      </c>
      <c r="E1013" s="176">
        <f>_xll.qlInterestRateIndexValueDate(IndexON,D1013)</f>
        <v>46483</v>
      </c>
      <c r="F1013" s="192">
        <f>IFERROR(_xll.qlIndexFixing(IndexON,D1013,TRUE,_xll.ohTrigger(RecalcTrigger,TriggerON)),NA())</f>
        <v>2.2458847771247292E-2</v>
      </c>
      <c r="H1013" s="42">
        <f>_xll.qlCalendarAdvance(Calendar,$H1012,B1013,"f",FALSE)</f>
        <v>46483</v>
      </c>
      <c r="I1013" s="176">
        <f>_xll.qlInterestRateIndexValueDate(Index1M,$H1013)</f>
        <v>46483</v>
      </c>
      <c r="J1013" s="181">
        <f>IFERROR(_xll.qlIndexFixing(Index1M,$H1013,TRUE,_xll.ohTrigger(RecalcTrigger,Trigger1M)),NA())</f>
        <v>2.3113157062218392E-2</v>
      </c>
      <c r="K1013" s="44">
        <f>IFERROR(_xll.qlIndexFixing(Index3M,H1013,TRUE,_xll.ohTrigger(RecalcTrigger,Trigger3M)),NA())</f>
        <v>2.3882109083124832E-2</v>
      </c>
      <c r="L1013" s="44">
        <f>IFERROR(_xll.qlIndexFixing(Index6M,$H1013,TRUE,_xll.ohTrigger(RecalcTrigger,Trigger6M)),NA())</f>
        <v>2.4748528607957093E-2</v>
      </c>
      <c r="M1013" s="182">
        <f>IFERROR(_xll.qlIndexFixing(Index1Y,$H1013,TRUE,_xll.ohTrigger(RecalcTrigger,Trigger1Y)),NA())</f>
        <v>2.5169671832701634E-2</v>
      </c>
      <c r="N1013" s="181">
        <f>IFERROR(_xll.qlIndexFixing(ONIndex1M,I1013,TRUE,_xll.ohTrigger(RecalcTrigger,Trigger1M)),NA())</f>
        <v>2.3080066324288051E-2</v>
      </c>
      <c r="O1013" s="44">
        <f>IFERROR(_xll.qlIndexFixing(ONIndex3M,I1013,TRUE,_xll.ohTrigger(RecalcTrigger,Trigger3M)),NA())</f>
        <v>2.3781955750213912E-2</v>
      </c>
      <c r="P1013" s="44">
        <f>IFERROR(_xll.qlIndexFixing(ONIndex6M,I1013,TRUE,_xll.ohTrigger(RecalcTrigger,Trigger6M)),NA())</f>
        <v>2.4587239272760852E-2</v>
      </c>
      <c r="Q1013" s="182">
        <f>IFERROR(_xll.qlIndexFixing(ONIndex1Y,I1013,TRUE,_xll.ohTrigger(RecalcTrigger,Trigger1Y)),NA())</f>
        <v>2.4885241477901054E-2</v>
      </c>
    </row>
    <row r="1014" spans="2:17" x14ac:dyDescent="0.2">
      <c r="B1014" s="39" t="s">
        <v>42</v>
      </c>
      <c r="D1014" s="42">
        <f>_xll.qlCalendarAdvance(Calendar,$D1013,B1014,"f",FALSE)</f>
        <v>46490</v>
      </c>
      <c r="E1014" s="176">
        <f>_xll.qlInterestRateIndexValueDate(IndexON,D1014)</f>
        <v>46490</v>
      </c>
      <c r="F1014" s="192">
        <f>IFERROR(_xll.qlIndexFixing(IndexON,D1014,TRUE,_xll.ohTrigger(RecalcTrigger,TriggerON)),NA())</f>
        <v>2.2465459864068338E-2</v>
      </c>
      <c r="H1014" s="42">
        <f>_xll.qlCalendarAdvance(Calendar,$H1013,B1014,"f",FALSE)</f>
        <v>46490</v>
      </c>
      <c r="I1014" s="176">
        <f>_xll.qlInterestRateIndexValueDate(Index1M,$H1014)</f>
        <v>46490</v>
      </c>
      <c r="J1014" s="181">
        <f>IFERROR(_xll.qlIndexFixing(Index1M,$H1014,TRUE,_xll.ohTrigger(RecalcTrigger,Trigger1M)),NA())</f>
        <v>2.3118822377949638E-2</v>
      </c>
      <c r="K1014" s="44">
        <f>IFERROR(_xll.qlIndexFixing(Index3M,H1014,TRUE,_xll.ohTrigger(RecalcTrigger,Trigger3M)),NA())</f>
        <v>2.3886557545696872E-2</v>
      </c>
      <c r="L1014" s="44">
        <f>IFERROR(_xll.qlIndexFixing(Index6M,$H1014,TRUE,_xll.ohTrigger(RecalcTrigger,Trigger6M)),NA())</f>
        <v>2.4747729043794582E-2</v>
      </c>
      <c r="M1014" s="182">
        <f>IFERROR(_xll.qlIndexFixing(Index1Y,$H1014,TRUE,_xll.ohTrigger(RecalcTrigger,Trigger1Y)),NA())</f>
        <v>2.5168277248473217E-2</v>
      </c>
      <c r="N1014" s="181">
        <f>IFERROR(_xll.qlIndexFixing(ONIndex1M,I1014,TRUE,_xll.ohTrigger(RecalcTrigger,Trigger1M)),NA())</f>
        <v>2.3085876385707804E-2</v>
      </c>
      <c r="O1014" s="44">
        <f>IFERROR(_xll.qlIndexFixing(ONIndex3M,I1014,TRUE,_xll.ohTrigger(RecalcTrigger,Trigger3M)),NA())</f>
        <v>2.3787020426314642E-2</v>
      </c>
      <c r="P1014" s="44">
        <f>IFERROR(_xll.qlIndexFixing(ONIndex6M,I1014,TRUE,_xll.ohTrigger(RecalcTrigger,Trigger6M)),NA())</f>
        <v>2.4590654080808294E-2</v>
      </c>
      <c r="Q1014" s="182">
        <f>IFERROR(_xll.qlIndexFixing(ONIndex1Y,I1014,TRUE,_xll.ohTrigger(RecalcTrigger,Trigger1Y)),NA())</f>
        <v>2.4885126997760132E-2</v>
      </c>
    </row>
    <row r="1015" spans="2:17" x14ac:dyDescent="0.2">
      <c r="B1015" s="39" t="s">
        <v>42</v>
      </c>
      <c r="D1015" s="42">
        <f>_xll.qlCalendarAdvance(Calendar,$D1014,B1015,"f",FALSE)</f>
        <v>46497</v>
      </c>
      <c r="E1015" s="176">
        <f>_xll.qlInterestRateIndexValueDate(IndexON,D1015)</f>
        <v>46497</v>
      </c>
      <c r="F1015" s="192">
        <f>IFERROR(_xll.qlIndexFixing(IndexON,D1015,TRUE,_xll.ohTrigger(RecalcTrigger,TriggerON)),NA())</f>
        <v>2.2471896036697636E-2</v>
      </c>
      <c r="H1015" s="42">
        <f>_xll.qlCalendarAdvance(Calendar,$H1014,B1015,"f",FALSE)</f>
        <v>46497</v>
      </c>
      <c r="I1015" s="176">
        <f>_xll.qlInterestRateIndexValueDate(Index1M,$H1015)</f>
        <v>46497</v>
      </c>
      <c r="J1015" s="181">
        <f>IFERROR(_xll.qlIndexFixing(Index1M,$H1015,TRUE,_xll.ohTrigger(RecalcTrigger,Trigger1M)),NA())</f>
        <v>2.3124412667669108E-2</v>
      </c>
      <c r="K1015" s="44">
        <f>IFERROR(_xll.qlIndexFixing(Index3M,H1015,TRUE,_xll.ohTrigger(RecalcTrigger,Trigger3M)),NA())</f>
        <v>2.3890905517844469E-2</v>
      </c>
      <c r="L1015" s="44">
        <f>IFERROR(_xll.qlIndexFixing(Index6M,$H1015,TRUE,_xll.ohTrigger(RecalcTrigger,Trigger6M)),NA())</f>
        <v>2.4746626782327464E-2</v>
      </c>
      <c r="M1015" s="182">
        <f>IFERROR(_xll.qlIndexFixing(Index1Y,$H1015,TRUE,_xll.ohTrigger(RecalcTrigger,Trigger1Y)),NA())</f>
        <v>2.5166847192717536E-2</v>
      </c>
      <c r="N1015" s="181">
        <f>IFERROR(_xll.qlIndexFixing(ONIndex1M,I1015,TRUE,_xll.ohTrigger(RecalcTrigger,Trigger1M)),NA())</f>
        <v>2.3091611556149694E-2</v>
      </c>
      <c r="O1015" s="44">
        <f>IFERROR(_xll.qlIndexFixing(ONIndex3M,I1015,TRUE,_xll.ohTrigger(RecalcTrigger,Trigger3M)),NA())</f>
        <v>2.3791985195773524E-2</v>
      </c>
      <c r="P1015" s="44">
        <f>IFERROR(_xll.qlIndexFixing(ONIndex6M,I1015,TRUE,_xll.ohTrigger(RecalcTrigger,Trigger6M)),NA())</f>
        <v>2.4593744308712973E-2</v>
      </c>
      <c r="Q1015" s="182">
        <f>IFERROR(_xll.qlIndexFixing(ONIndex1Y,I1015,TRUE,_xll.ohTrigger(RecalcTrigger,Trigger1Y)),NA())</f>
        <v>2.4884950403911699E-2</v>
      </c>
    </row>
    <row r="1016" spans="2:17" x14ac:dyDescent="0.2">
      <c r="B1016" s="39" t="s">
        <v>42</v>
      </c>
      <c r="D1016" s="42">
        <f>_xll.qlCalendarAdvance(Calendar,$D1015,B1016,"f",FALSE)</f>
        <v>46504</v>
      </c>
      <c r="E1016" s="176">
        <f>_xll.qlInterestRateIndexValueDate(IndexON,D1016)</f>
        <v>46504</v>
      </c>
      <c r="F1016" s="192">
        <f>IFERROR(_xll.qlIndexFixing(IndexON,D1016,TRUE,_xll.ohTrigger(RecalcTrigger,TriggerON)),NA())</f>
        <v>2.2478156288973095E-2</v>
      </c>
      <c r="H1016" s="42">
        <f>_xll.qlCalendarAdvance(Calendar,$H1015,B1016,"f",FALSE)</f>
        <v>46504</v>
      </c>
      <c r="I1016" s="176">
        <f>_xll.qlInterestRateIndexValueDate(Index1M,$H1016)</f>
        <v>46504</v>
      </c>
      <c r="J1016" s="181">
        <f>IFERROR(_xll.qlIndexFixing(Index1M,$H1016,TRUE,_xll.ohTrigger(RecalcTrigger,Trigger1M)),NA())</f>
        <v>2.3129927931276849E-2</v>
      </c>
      <c r="K1016" s="44">
        <f>IFERROR(_xll.qlIndexFixing(Index3M,H1016,TRUE,_xll.ohTrigger(RecalcTrigger,Trigger3M)),NA())</f>
        <v>2.3895152999240766E-2</v>
      </c>
      <c r="L1016" s="44">
        <f>IFERROR(_xll.qlIndexFixing(Index6M,$H1016,TRUE,_xll.ohTrigger(RecalcTrigger,Trigger6M)),NA())</f>
        <v>2.4745234767866026E-2</v>
      </c>
      <c r="M1016" s="182">
        <f>IFERROR(_xll.qlIndexFixing(Index1Y,$H1016,TRUE,_xll.ohTrigger(RecalcTrigger,Trigger1Y)),NA())</f>
        <v>2.5165382667738368E-2</v>
      </c>
      <c r="N1016" s="181">
        <f>IFERROR(_xll.qlIndexFixing(ONIndex1M,I1016,TRUE,_xll.ohTrigger(RecalcTrigger,Trigger1M)),NA())</f>
        <v>2.309727183561372E-2</v>
      </c>
      <c r="O1016" s="44">
        <f>IFERROR(_xll.qlIndexFixing(ONIndex3M,I1016,TRUE,_xll.ohTrigger(RecalcTrigger,Trigger3M)),NA())</f>
        <v>2.3796850058428465E-2</v>
      </c>
      <c r="P1016" s="44">
        <f>IFERROR(_xll.qlIndexFixing(ONIndex6M,I1016,TRUE,_xll.ohTrigger(RecalcTrigger,Trigger6M)),NA())</f>
        <v>2.4596509956474888E-2</v>
      </c>
      <c r="Q1016" s="182">
        <f>IFERROR(_xll.qlIndexFixing(ONIndex1Y,I1016,TRUE,_xll.ohTrigger(RecalcTrigger,Trigger1Y)),NA())</f>
        <v>2.4884711696112616E-2</v>
      </c>
    </row>
    <row r="1017" spans="2:17" x14ac:dyDescent="0.2">
      <c r="B1017" s="39" t="s">
        <v>42</v>
      </c>
      <c r="D1017" s="42">
        <f>_xll.qlCalendarAdvance(Calendar,$D1016,B1017,"f",FALSE)</f>
        <v>46511</v>
      </c>
      <c r="E1017" s="176">
        <f>_xll.qlInterestRateIndexValueDate(IndexON,D1017)</f>
        <v>46511</v>
      </c>
      <c r="F1017" s="192">
        <f>IFERROR(_xll.qlIndexFixing(IndexON,D1017,TRUE,_xll.ohTrigger(RecalcTrigger,TriggerON)),NA())</f>
        <v>2.2484240621137852E-2</v>
      </c>
      <c r="H1017" s="42">
        <f>_xll.qlCalendarAdvance(Calendar,$H1016,B1017,"f",FALSE)</f>
        <v>46511</v>
      </c>
      <c r="I1017" s="176">
        <f>_xll.qlInterestRateIndexValueDate(Index1M,$H1017)</f>
        <v>46511</v>
      </c>
      <c r="J1017" s="181">
        <f>IFERROR(_xll.qlIndexFixing(Index1M,$H1017,TRUE,_xll.ohTrigger(RecalcTrigger,Trigger1M)),NA())</f>
        <v>2.3136482782396658E-2</v>
      </c>
      <c r="K1017" s="44">
        <f>IFERROR(_xll.qlIndexFixing(Index3M,H1017,TRUE,_xll.ohTrigger(RecalcTrigger,Trigger3M)),NA())</f>
        <v>2.3900357638763442E-2</v>
      </c>
      <c r="L1017" s="44">
        <f>IFERROR(_xll.qlIndexFixing(Index6M,$H1017,TRUE,_xll.ohTrigger(RecalcTrigger,Trigger6M)),NA())</f>
        <v>2.4744179660475256E-2</v>
      </c>
      <c r="M1017" s="182">
        <f>IFERROR(_xll.qlIndexFixing(Index1Y,$H1017,TRUE,_xll.ohTrigger(RecalcTrigger,Trigger1Y)),NA())</f>
        <v>2.5163884675837286E-2</v>
      </c>
      <c r="N1017" s="181">
        <f>IFERROR(_xll.qlIndexFixing(ONIndex1M,I1017,TRUE,_xll.ohTrigger(RecalcTrigger,Trigger1M)),NA())</f>
        <v>2.3102857224180928E-2</v>
      </c>
      <c r="O1017" s="44">
        <f>IFERROR(_xll.qlIndexFixing(ONIndex3M,I1017,TRUE,_xll.ohTrigger(RecalcTrigger,Trigger3M)),NA())</f>
        <v>2.3801615014360511E-2</v>
      </c>
      <c r="P1017" s="44">
        <f>IFERROR(_xll.qlIndexFixing(ONIndex6M,I1017,TRUE,_xll.ohTrigger(RecalcTrigger,Trigger6M)),NA())</f>
        <v>2.4598951023850901E-2</v>
      </c>
      <c r="Q1017" s="182">
        <f>IFERROR(_xll.qlIndexFixing(ONIndex1Y,I1017,TRUE,_xll.ohTrigger(RecalcTrigger,Trigger1Y)),NA())</f>
        <v>2.4884410874606022E-2</v>
      </c>
    </row>
    <row r="1018" spans="2:17" x14ac:dyDescent="0.2">
      <c r="B1018" s="39" t="s">
        <v>42</v>
      </c>
      <c r="D1018" s="42">
        <f>_xll.qlCalendarAdvance(Calendar,$D1017,B1018,"f",FALSE)</f>
        <v>46518</v>
      </c>
      <c r="E1018" s="176">
        <f>_xll.qlInterestRateIndexValueDate(IndexON,D1018)</f>
        <v>46518</v>
      </c>
      <c r="F1018" s="192">
        <f>IFERROR(_xll.qlIndexFixing(IndexON,D1018,TRUE,_xll.ohTrigger(RecalcTrigger,TriggerON)),NA())</f>
        <v>2.2490149033110862E-2</v>
      </c>
      <c r="H1018" s="42">
        <f>_xll.qlCalendarAdvance(Calendar,$H1017,B1018,"f",FALSE)</f>
        <v>46518</v>
      </c>
      <c r="I1018" s="176">
        <f>_xll.qlInterestRateIndexValueDate(Index1M,$H1018)</f>
        <v>46518</v>
      </c>
      <c r="J1018" s="181">
        <f>IFERROR(_xll.qlIndexFixing(Index1M,$H1018,TRUE,_xll.ohTrigger(RecalcTrigger,Trigger1M)),NA())</f>
        <v>2.314184297391705E-2</v>
      </c>
      <c r="K1018" s="44">
        <f>IFERROR(_xll.qlIndexFixing(Index3M,H1018,TRUE,_xll.ohTrigger(RecalcTrigger,Trigger3M)),NA())</f>
        <v>2.3904397223466559E-2</v>
      </c>
      <c r="L1018" s="44">
        <f>IFERROR(_xll.qlIndexFixing(Index6M,$H1018,TRUE,_xll.ohTrigger(RecalcTrigger,Trigger6M)),NA())</f>
        <v>2.4742232551317623E-2</v>
      </c>
      <c r="M1018" s="182">
        <f>IFERROR(_xll.qlIndexFixing(Index1Y,$H1018,TRUE,_xll.ohTrigger(RecalcTrigger,Trigger1Y)),NA())</f>
        <v>2.5162354219313201E-2</v>
      </c>
      <c r="N1018" s="181">
        <f>IFERROR(_xll.qlIndexFixing(ONIndex1M,I1018,TRUE,_xll.ohTrigger(RecalcTrigger,Trigger1M)),NA())</f>
        <v>2.3108367721770273E-2</v>
      </c>
      <c r="O1018" s="44">
        <f>IFERROR(_xll.qlIndexFixing(ONIndex3M,I1018,TRUE,_xll.ohTrigger(RecalcTrigger,Trigger3M)),NA())</f>
        <v>2.3806280063569663E-2</v>
      </c>
      <c r="P1018" s="44">
        <f>IFERROR(_xll.qlIndexFixing(ONIndex6M,I1018,TRUE,_xll.ohTrigger(RecalcTrigger,Trigger6M)),NA())</f>
        <v>2.4601067511084151E-2</v>
      </c>
      <c r="Q1018" s="182">
        <f>IFERROR(_xll.qlIndexFixing(ONIndex1Y,I1018,TRUE,_xll.ohTrigger(RecalcTrigger,Trigger1Y)),NA())</f>
        <v>2.4884047939148779E-2</v>
      </c>
    </row>
    <row r="1019" spans="2:17" x14ac:dyDescent="0.2">
      <c r="B1019" s="39" t="s">
        <v>42</v>
      </c>
      <c r="D1019" s="42">
        <f>_xll.qlCalendarAdvance(Calendar,$D1018,B1019,"f",FALSE)</f>
        <v>46525</v>
      </c>
      <c r="E1019" s="176">
        <f>_xll.qlInterestRateIndexValueDate(IndexON,D1019)</f>
        <v>46525</v>
      </c>
      <c r="F1019" s="192">
        <f>IFERROR(_xll.qlIndexFixing(IndexON,D1019,TRUE,_xll.ohTrigger(RecalcTrigger,TriggerON)),NA())</f>
        <v>2.2495881524811079E-2</v>
      </c>
      <c r="H1019" s="42">
        <f>_xll.qlCalendarAdvance(Calendar,$H1018,B1019,"f",FALSE)</f>
        <v>46525</v>
      </c>
      <c r="I1019" s="176">
        <f>_xll.qlInterestRateIndexValueDate(Index1M,$H1019)</f>
        <v>46525</v>
      </c>
      <c r="J1019" s="181">
        <f>IFERROR(_xll.qlIndexFixing(Index1M,$H1019,TRUE,_xll.ohTrigger(RecalcTrigger,Trigger1M)),NA())</f>
        <v>2.3147128134343629E-2</v>
      </c>
      <c r="K1019" s="44">
        <f>IFERROR(_xll.qlIndexFixing(Index3M,H1019,TRUE,_xll.ohTrigger(RecalcTrigger,Trigger3M)),NA())</f>
        <v>2.3908336309950765E-2</v>
      </c>
      <c r="L1019" s="44">
        <f>IFERROR(_xll.qlIndexFixing(Index6M,$H1019,TRUE,_xll.ohTrigger(RecalcTrigger,Trigger6M)),NA())</f>
        <v>2.4740035922823166E-2</v>
      </c>
      <c r="M1019" s="182">
        <f>IFERROR(_xll.qlIndexFixing(Index1Y,$H1019,TRUE,_xll.ohTrigger(RecalcTrigger,Trigger1Y)),NA())</f>
        <v>2.5160792300463034E-2</v>
      </c>
      <c r="N1019" s="181">
        <f>IFERROR(_xll.qlIndexFixing(ONIndex1M,I1019,TRUE,_xll.ohTrigger(RecalcTrigger,Trigger1M)),NA())</f>
        <v>2.3113803328381755E-2</v>
      </c>
      <c r="O1019" s="44">
        <f>IFERROR(_xll.qlIndexFixing(ONIndex3M,I1019,TRUE,_xll.ohTrigger(RecalcTrigger,Trigger3M)),NA())</f>
        <v>2.3810845206136966E-2</v>
      </c>
      <c r="P1019" s="44">
        <f>IFERROR(_xll.qlIndexFixing(ONIndex6M,I1019,TRUE,_xll.ohTrigger(RecalcTrigger,Trigger6M)),NA())</f>
        <v>2.4602859418012546E-2</v>
      </c>
      <c r="Q1019" s="182">
        <f>IFERROR(_xll.qlIndexFixing(ONIndex1Y,I1019,TRUE,_xll.ohTrigger(RecalcTrigger,Trigger1Y)),NA())</f>
        <v>2.4883622889984025E-2</v>
      </c>
    </row>
    <row r="1020" spans="2:17" x14ac:dyDescent="0.2">
      <c r="B1020" s="39" t="s">
        <v>42</v>
      </c>
      <c r="D1020" s="42">
        <f>_xll.qlCalendarAdvance(Calendar,$D1019,B1020,"f",FALSE)</f>
        <v>46532</v>
      </c>
      <c r="E1020" s="176">
        <f>_xll.qlInterestRateIndexValueDate(IndexON,D1020)</f>
        <v>46532</v>
      </c>
      <c r="F1020" s="192">
        <f>IFERROR(_xll.qlIndexFixing(IndexON,D1020,TRUE,_xll.ohTrigger(RecalcTrigger,TriggerON)),NA())</f>
        <v>2.2501438096157456E-2</v>
      </c>
      <c r="H1020" s="42">
        <f>_xll.qlCalendarAdvance(Calendar,$H1019,B1020,"f",FALSE)</f>
        <v>46532</v>
      </c>
      <c r="I1020" s="176">
        <f>_xll.qlInterestRateIndexValueDate(Index1M,$H1020)</f>
        <v>46532</v>
      </c>
      <c r="J1020" s="181">
        <f>IFERROR(_xll.qlIndexFixing(Index1M,$H1020,TRUE,_xll.ohTrigger(RecalcTrigger,Trigger1M)),NA())</f>
        <v>2.3152338263574438E-2</v>
      </c>
      <c r="K1020" s="44">
        <f>IFERROR(_xll.qlIndexFixing(Index3M,H1020,TRUE,_xll.ohTrigger(RecalcTrigger,Trigger3M)),NA())</f>
        <v>2.3912174897917419E-2</v>
      </c>
      <c r="L1020" s="44">
        <f>IFERROR(_xll.qlIndexFixing(Index6M,$H1020,TRUE,_xll.ohTrigger(RecalcTrigger,Trigger6M)),NA())</f>
        <v>2.4737602650089945E-2</v>
      </c>
      <c r="M1020" s="182">
        <f>IFERROR(_xll.qlIndexFixing(Index1Y,$H1020,TRUE,_xll.ohTrigger(RecalcTrigger,Trigger1Y)),NA())</f>
        <v>2.5159199921579271E-2</v>
      </c>
      <c r="N1020" s="181">
        <f>IFERROR(_xll.qlIndexFixing(ONIndex1M,I1020,TRUE,_xll.ohTrigger(RecalcTrigger,Trigger1M)),NA())</f>
        <v>2.3119164044015372E-2</v>
      </c>
      <c r="O1020" s="44">
        <f>IFERROR(_xll.qlIndexFixing(ONIndex3M,I1020,TRUE,_xll.ohTrigger(RecalcTrigger,Trigger3M)),NA())</f>
        <v>2.3815310441819282E-2</v>
      </c>
      <c r="P1020" s="44">
        <f>IFERROR(_xll.qlIndexFixing(ONIndex6M,I1020,TRUE,_xll.ohTrigger(RecalcTrigger,Trigger6M)),NA())</f>
        <v>2.4604326744717131E-2</v>
      </c>
      <c r="Q1020" s="182">
        <f>IFERROR(_xll.qlIndexFixing(ONIndex1Y,I1020,TRUE,_xll.ohTrigger(RecalcTrigger,Trigger1Y)),NA())</f>
        <v>2.4883135727030714E-2</v>
      </c>
    </row>
    <row r="1021" spans="2:17" x14ac:dyDescent="0.2">
      <c r="B1021" s="39" t="s">
        <v>42</v>
      </c>
      <c r="D1021" s="42">
        <f>_xll.qlCalendarAdvance(Calendar,$D1020,B1021,"f",FALSE)</f>
        <v>46539</v>
      </c>
      <c r="E1021" s="176">
        <f>_xll.qlInterestRateIndexValueDate(IndexON,D1021)</f>
        <v>46539</v>
      </c>
      <c r="F1021" s="192">
        <f>IFERROR(_xll.qlIndexFixing(IndexON,D1021,TRUE,_xll.ohTrigger(RecalcTrigger,TriggerON)),NA())</f>
        <v>2.2506818747393131E-2</v>
      </c>
      <c r="H1021" s="42">
        <f>_xll.qlCalendarAdvance(Calendar,$H1020,B1021,"f",FALSE)</f>
        <v>46539</v>
      </c>
      <c r="I1021" s="176">
        <f>_xll.qlInterestRateIndexValueDate(Index1M,$H1021)</f>
        <v>46539</v>
      </c>
      <c r="J1021" s="181">
        <f>IFERROR(_xll.qlIndexFixing(Index1M,$H1021,TRUE,_xll.ohTrigger(RecalcTrigger,Trigger1M)),NA())</f>
        <v>2.3156378854149194E-2</v>
      </c>
      <c r="K1021" s="44">
        <f>IFERROR(_xll.qlIndexFixing(Index3M,H1021,TRUE,_xll.ohTrigger(RecalcTrigger,Trigger3M)),NA())</f>
        <v>2.3915912987077573E-2</v>
      </c>
      <c r="L1021" s="44">
        <f>IFERROR(_xll.qlIndexFixing(Index6M,$H1021,TRUE,_xll.ohTrigger(RecalcTrigger,Trigger6M)),NA())</f>
        <v>2.4734381456987916E-2</v>
      </c>
      <c r="M1021" s="182">
        <f>IFERROR(_xll.qlIndexFixing(Index1Y,$H1021,TRUE,_xll.ohTrigger(RecalcTrigger,Trigger1Y)),NA())</f>
        <v>2.515757808495175E-2</v>
      </c>
      <c r="N1021" s="181">
        <f>IFERROR(_xll.qlIndexFixing(ONIndex1M,I1021,TRUE,_xll.ohTrigger(RecalcTrigger,Trigger1M)),NA())</f>
        <v>2.3124449868671126E-2</v>
      </c>
      <c r="O1021" s="44">
        <f>IFERROR(_xll.qlIndexFixing(ONIndex3M,I1021,TRUE,_xll.ohTrigger(RecalcTrigger,Trigger3M)),NA())</f>
        <v>2.3819675770697657E-2</v>
      </c>
      <c r="P1021" s="44">
        <f>IFERROR(_xll.qlIndexFixing(ONIndex6M,I1021,TRUE,_xll.ohTrigger(RecalcTrigger,Trigger6M)),NA())</f>
        <v>2.4605469491197907E-2</v>
      </c>
      <c r="Q1021" s="182">
        <f>IFERROR(_xll.qlIndexFixing(ONIndex1Y,I1021,TRUE,_xll.ohTrigger(RecalcTrigger,Trigger1Y)),NA())</f>
        <v>2.48825864502078E-2</v>
      </c>
    </row>
    <row r="1022" spans="2:17" x14ac:dyDescent="0.2">
      <c r="B1022" s="39" t="s">
        <v>42</v>
      </c>
      <c r="D1022" s="42">
        <f>_xll.qlCalendarAdvance(Calendar,$D1021,B1022,"f",FALSE)</f>
        <v>46546</v>
      </c>
      <c r="E1022" s="176">
        <f>_xll.qlInterestRateIndexValueDate(IndexON,D1022)</f>
        <v>46546</v>
      </c>
      <c r="F1022" s="192">
        <f>IFERROR(_xll.qlIndexFixing(IndexON,D1022,TRUE,_xll.ohTrigger(RecalcTrigger,TriggerON)),NA())</f>
        <v>2.2512023478274967E-2</v>
      </c>
      <c r="H1022" s="42">
        <f>_xll.qlCalendarAdvance(Calendar,$H1021,B1022,"f",FALSE)</f>
        <v>46546</v>
      </c>
      <c r="I1022" s="176">
        <f>_xll.qlInterestRateIndexValueDate(Index1M,$H1022)</f>
        <v>46546</v>
      </c>
      <c r="J1022" s="181">
        <f>IFERROR(_xll.qlIndexFixing(Index1M,$H1022,TRUE,_xll.ohTrigger(RecalcTrigger,Trigger1M)),NA())</f>
        <v>2.3161443959000959E-2</v>
      </c>
      <c r="K1022" s="44">
        <f>IFERROR(_xll.qlIndexFixing(Index3M,H1022,TRUE,_xll.ohTrigger(RecalcTrigger,Trigger3M)),NA())</f>
        <v>2.391955057714933E-2</v>
      </c>
      <c r="L1022" s="44">
        <f>IFERROR(_xll.qlIndexFixing(Index6M,$H1022,TRUE,_xll.ohTrigger(RecalcTrigger,Trigger6M)),NA())</f>
        <v>2.4731522759039719E-2</v>
      </c>
      <c r="M1022" s="182">
        <f>IFERROR(_xll.qlIndexFixing(Index1Y,$H1022,TRUE,_xll.ohTrigger(RecalcTrigger,Trigger1Y)),NA())</f>
        <v>2.5155927792866312E-2</v>
      </c>
      <c r="N1022" s="181">
        <f>IFERROR(_xll.qlIndexFixing(ONIndex1M,I1022,TRUE,_xll.ohTrigger(RecalcTrigger,Trigger1M)),NA())</f>
        <v>2.3129660802349017E-2</v>
      </c>
      <c r="O1022" s="44">
        <f>IFERROR(_xll.qlIndexFixing(ONIndex3M,I1022,TRUE,_xll.ohTrigger(RecalcTrigger,Trigger3M)),NA())</f>
        <v>2.3823941192934184E-2</v>
      </c>
      <c r="P1022" s="44">
        <f>IFERROR(_xll.qlIndexFixing(ONIndex6M,I1022,TRUE,_xll.ohTrigger(RecalcTrigger,Trigger6M)),NA())</f>
        <v>2.4606287657454873E-2</v>
      </c>
      <c r="Q1022" s="182">
        <f>IFERROR(_xll.qlIndexFixing(ONIndex1Y,I1022,TRUE,_xll.ohTrigger(RecalcTrigger,Trigger1Y)),NA())</f>
        <v>2.4881975059515282E-2</v>
      </c>
    </row>
    <row r="1023" spans="2:17" x14ac:dyDescent="0.2">
      <c r="B1023" s="39" t="s">
        <v>42</v>
      </c>
      <c r="D1023" s="42">
        <f>_xll.qlCalendarAdvance(Calendar,$D1022,B1023,"f",FALSE)</f>
        <v>46553</v>
      </c>
      <c r="E1023" s="176">
        <f>_xll.qlInterestRateIndexValueDate(IndexON,D1023)</f>
        <v>46553</v>
      </c>
      <c r="F1023" s="192">
        <f>IFERROR(_xll.qlIndexFixing(IndexON,D1023,TRUE,_xll.ohTrigger(RecalcTrigger,TriggerON)),NA())</f>
        <v>2.2517052288965056E-2</v>
      </c>
      <c r="H1023" s="42">
        <f>_xll.qlCalendarAdvance(Calendar,$H1022,B1023,"f",FALSE)</f>
        <v>46553</v>
      </c>
      <c r="I1023" s="176">
        <f>_xll.qlInterestRateIndexValueDate(Index1M,$H1023)</f>
        <v>46553</v>
      </c>
      <c r="J1023" s="181">
        <f>IFERROR(_xll.qlIndexFixing(Index1M,$H1023,TRUE,_xll.ohTrigger(RecalcTrigger,Trigger1M)),NA())</f>
        <v>2.3166434037062904E-2</v>
      </c>
      <c r="K1023" s="44">
        <f>IFERROR(_xll.qlIndexFixing(Index3M,H1023,TRUE,_xll.ohTrigger(RecalcTrigger,Trigger3M)),NA())</f>
        <v>2.3923087667856953E-2</v>
      </c>
      <c r="L1023" s="44">
        <f>IFERROR(_xll.qlIndexFixing(Index6M,$H1023,TRUE,_xll.ohTrigger(RecalcTrigger,Trigger6M)),NA())</f>
        <v>2.4728464919905588E-2</v>
      </c>
      <c r="M1023" s="182">
        <f>IFERROR(_xll.qlIndexFixing(Index1Y,$H1023,TRUE,_xll.ohTrigger(RecalcTrigger,Trigger1Y)),NA())</f>
        <v>2.5154250047605044E-2</v>
      </c>
      <c r="N1023" s="181">
        <f>IFERROR(_xll.qlIndexFixing(ONIndex1M,I1023,TRUE,_xll.ohTrigger(RecalcTrigger,Trigger1M)),NA())</f>
        <v>2.3134796845049044E-2</v>
      </c>
      <c r="O1023" s="44">
        <f>IFERROR(_xll.qlIndexFixing(ONIndex3M,I1023,TRUE,_xll.ohTrigger(RecalcTrigger,Trigger3M)),NA())</f>
        <v>2.382810670836677E-2</v>
      </c>
      <c r="P1023" s="44">
        <f>IFERROR(_xll.qlIndexFixing(ONIndex6M,I1023,TRUE,_xll.ohTrigger(RecalcTrigger,Trigger6M)),NA())</f>
        <v>2.4606781243325937E-2</v>
      </c>
      <c r="Q1023" s="182">
        <f>IFERROR(_xll.qlIndexFixing(ONIndex1Y,I1023,TRUE,_xll.ohTrigger(RecalcTrigger,Trigger1Y)),NA())</f>
        <v>2.4881301555115254E-2</v>
      </c>
    </row>
    <row r="1024" spans="2:17" x14ac:dyDescent="0.2">
      <c r="B1024" s="39" t="s">
        <v>42</v>
      </c>
      <c r="D1024" s="42">
        <f>_xll.qlCalendarAdvance(Calendar,$D1023,B1024,"f",FALSE)</f>
        <v>46560</v>
      </c>
      <c r="E1024" s="176">
        <f>_xll.qlInterestRateIndexValueDate(IndexON,D1024)</f>
        <v>46560</v>
      </c>
      <c r="F1024" s="192">
        <f>IFERROR(_xll.qlIndexFixing(IndexON,D1024,TRUE,_xll.ohTrigger(RecalcTrigger,TriggerON)),NA())</f>
        <v>2.2521905179301305E-2</v>
      </c>
      <c r="H1024" s="42">
        <f>_xll.qlCalendarAdvance(Calendar,$H1023,B1024,"f",FALSE)</f>
        <v>46560</v>
      </c>
      <c r="I1024" s="176">
        <f>_xll.qlInterestRateIndexValueDate(Index1M,$H1024)</f>
        <v>46560</v>
      </c>
      <c r="J1024" s="181">
        <f>IFERROR(_xll.qlIndexFixing(Index1M,$H1024,TRUE,_xll.ohTrigger(RecalcTrigger,Trigger1M)),NA())</f>
        <v>2.3171349088232374E-2</v>
      </c>
      <c r="K1024" s="44">
        <f>IFERROR(_xll.qlIndexFixing(Index3M,H1024,TRUE,_xll.ohTrigger(RecalcTrigger,Trigger3M)),NA())</f>
        <v>2.3926524258934399E-2</v>
      </c>
      <c r="L1024" s="44">
        <f>IFERROR(_xll.qlIndexFixing(Index6M,$H1024,TRUE,_xll.ohTrigger(RecalcTrigger,Trigger6M)),NA())</f>
        <v>2.4725220884177473E-2</v>
      </c>
      <c r="M1024" s="182">
        <f>IFERROR(_xll.qlIndexFixing(Index1Y,$H1024,TRUE,_xll.ohTrigger(RecalcTrigger,Trigger1Y)),NA())</f>
        <v>2.51525458514456E-2</v>
      </c>
      <c r="N1024" s="181">
        <f>IFERROR(_xll.qlIndexFixing(ONIndex1M,I1024,TRUE,_xll.ohTrigger(RecalcTrigger,Trigger1M)),NA())</f>
        <v>2.3139857996771207E-2</v>
      </c>
      <c r="O1024" s="44">
        <f>IFERROR(_xll.qlIndexFixing(ONIndex3M,I1024,TRUE,_xll.ohTrigger(RecalcTrigger,Trigger3M)),NA())</f>
        <v>2.3832172317076461E-2</v>
      </c>
      <c r="P1024" s="44">
        <f>IFERROR(_xll.qlIndexFixing(ONIndex6M,I1024,TRUE,_xll.ohTrigger(RecalcTrigger,Trigger6M)),NA())</f>
        <v>2.4606950248973192E-2</v>
      </c>
      <c r="Q1024" s="182">
        <f>IFERROR(_xll.qlIndexFixing(ONIndex1Y,I1024,TRUE,_xll.ohTrigger(RecalcTrigger,Trigger1Y)),NA())</f>
        <v>2.4880565936764576E-2</v>
      </c>
    </row>
    <row r="1025" spans="2:17" x14ac:dyDescent="0.2">
      <c r="B1025" s="39" t="s">
        <v>42</v>
      </c>
      <c r="D1025" s="42">
        <f>_xll.qlCalendarAdvance(Calendar,$D1024,B1025,"f",FALSE)</f>
        <v>46567</v>
      </c>
      <c r="E1025" s="176">
        <f>_xll.qlInterestRateIndexValueDate(IndexON,D1025)</f>
        <v>46567</v>
      </c>
      <c r="F1025" s="192">
        <f>IFERROR(_xll.qlIndexFixing(IndexON,D1025,TRUE,_xll.ohTrigger(RecalcTrigger,TriggerON)),NA())</f>
        <v>2.2526582149283714E-2</v>
      </c>
      <c r="H1025" s="42">
        <f>_xll.qlCalendarAdvance(Calendar,$H1024,B1025,"f",FALSE)</f>
        <v>46567</v>
      </c>
      <c r="I1025" s="176">
        <f>_xll.qlInterestRateIndexValueDate(Index1M,$H1025)</f>
        <v>46567</v>
      </c>
      <c r="J1025" s="181">
        <f>IFERROR(_xll.qlIndexFixing(Index1M,$H1025,TRUE,_xll.ohTrigger(RecalcTrigger,Trigger1M)),NA())</f>
        <v>2.3176189112425621E-2</v>
      </c>
      <c r="K1025" s="44">
        <f>IFERROR(_xll.qlIndexFixing(Index3M,H1025,TRUE,_xll.ohTrigger(RecalcTrigger,Trigger3M)),NA())</f>
        <v>2.3929860350120912E-2</v>
      </c>
      <c r="L1025" s="44">
        <f>IFERROR(_xll.qlIndexFixing(Index6M,$H1025,TRUE,_xll.ohTrigger(RecalcTrigger,Trigger6M)),NA())</f>
        <v>2.4721803596415882E-2</v>
      </c>
      <c r="M1025" s="182">
        <f>IFERROR(_xll.qlIndexFixing(Index1Y,$H1025,TRUE,_xll.ohTrigger(RecalcTrigger,Trigger1Y)),NA())</f>
        <v>2.5150816206660757E-2</v>
      </c>
      <c r="N1025" s="181">
        <f>IFERROR(_xll.qlIndexFixing(ONIndex1M,I1025,TRUE,_xll.ohTrigger(RecalcTrigger,Trigger1M)),NA())</f>
        <v>2.314484425743446E-2</v>
      </c>
      <c r="O1025" s="44">
        <f>IFERROR(_xll.qlIndexFixing(ONIndex3M,I1025,TRUE,_xll.ohTrigger(RecalcTrigger,Trigger3M)),NA())</f>
        <v>2.3836138018982211E-2</v>
      </c>
      <c r="P1025" s="44">
        <f>IFERROR(_xll.qlIndexFixing(ONIndex6M,I1025,TRUE,_xll.ohTrigger(RecalcTrigger,Trigger6M)),NA())</f>
        <v>2.4606794674477683E-2</v>
      </c>
      <c r="Q1025" s="182">
        <f>IFERROR(_xll.qlIndexFixing(ONIndex1Y,I1025,TRUE,_xll.ohTrigger(RecalcTrigger,Trigger1Y)),NA())</f>
        <v>2.4879768204625341E-2</v>
      </c>
    </row>
    <row r="1026" spans="2:17" x14ac:dyDescent="0.2">
      <c r="B1026" s="39" t="s">
        <v>42</v>
      </c>
      <c r="D1026" s="42">
        <f>_xll.qlCalendarAdvance(Calendar,$D1025,B1026,"f",FALSE)</f>
        <v>46574</v>
      </c>
      <c r="E1026" s="176">
        <f>_xll.qlInterestRateIndexValueDate(IndexON,D1026)</f>
        <v>46574</v>
      </c>
      <c r="F1026" s="192">
        <f>IFERROR(_xll.qlIndexFixing(IndexON,D1026,TRUE,_xll.ohTrigger(RecalcTrigger,TriggerON)),NA())</f>
        <v>2.2531083199074375E-2</v>
      </c>
      <c r="H1026" s="42">
        <f>_xll.qlCalendarAdvance(Calendar,$H1025,B1026,"f",FALSE)</f>
        <v>46574</v>
      </c>
      <c r="I1026" s="176">
        <f>_xll.qlInterestRateIndexValueDate(Index1M,$H1026)</f>
        <v>46574</v>
      </c>
      <c r="J1026" s="181">
        <f>IFERROR(_xll.qlIndexFixing(Index1M,$H1026,TRUE,_xll.ohTrigger(RecalcTrigger,Trigger1M)),NA())</f>
        <v>2.3182023378399662E-2</v>
      </c>
      <c r="K1026" s="44">
        <f>IFERROR(_xll.qlIndexFixing(Index3M,H1026,TRUE,_xll.ohTrigger(RecalcTrigger,Trigger3M)),NA())</f>
        <v>2.3933096749527195E-2</v>
      </c>
      <c r="L1026" s="44">
        <f>IFERROR(_xll.qlIndexFixing(Index6M,$H1026,TRUE,_xll.ohTrigger(RecalcTrigger,Trigger6M)),NA())</f>
        <v>2.4718754491531578E-2</v>
      </c>
      <c r="M1026" s="182">
        <f>IFERROR(_xll.qlIndexFixing(Index1Y,$H1026,TRUE,_xll.ohTrigger(RecalcTrigger,Trigger1Y)),NA())</f>
        <v>2.5149062115518431E-2</v>
      </c>
      <c r="N1026" s="181">
        <f>IFERROR(_xll.qlIndexFixing(ONIndex1M,I1026,TRUE,_xll.ohTrigger(RecalcTrigger,Trigger1M)),NA())</f>
        <v>2.3149755627200896E-2</v>
      </c>
      <c r="O1026" s="44">
        <f>IFERROR(_xll.qlIndexFixing(ONIndex3M,I1026,TRUE,_xll.ohTrigger(RecalcTrigger,Trigger3M)),NA())</f>
        <v>2.3840003814165067E-2</v>
      </c>
      <c r="P1026" s="44">
        <f>IFERROR(_xll.qlIndexFixing(ONIndex6M,I1026,TRUE,_xll.ohTrigger(RecalcTrigger,Trigger6M)),NA())</f>
        <v>2.4606314519596273E-2</v>
      </c>
      <c r="Q1026" s="182">
        <f>IFERROR(_xll.qlIndexFixing(ONIndex1Y,I1026,TRUE,_xll.ohTrigger(RecalcTrigger,Trigger1Y)),NA())</f>
        <v>2.4878908358697549E-2</v>
      </c>
    </row>
    <row r="1027" spans="2:17" x14ac:dyDescent="0.2">
      <c r="B1027" s="39" t="s">
        <v>42</v>
      </c>
      <c r="D1027" s="42">
        <f>_xll.qlCalendarAdvance(Calendar,$D1026,B1027,"f",FALSE)</f>
        <v>46581</v>
      </c>
      <c r="E1027" s="176">
        <f>_xll.qlInterestRateIndexValueDate(IndexON,D1027)</f>
        <v>46581</v>
      </c>
      <c r="F1027" s="192">
        <f>IFERROR(_xll.qlIndexFixing(IndexON,D1027,TRUE,_xll.ohTrigger(RecalcTrigger,TriggerON)),NA())</f>
        <v>2.2535408328511197E-2</v>
      </c>
      <c r="H1027" s="42">
        <f>_xll.qlCalendarAdvance(Calendar,$H1026,B1027,"f",FALSE)</f>
        <v>46581</v>
      </c>
      <c r="I1027" s="176">
        <f>_xll.qlInterestRateIndexValueDate(Index1M,$H1027)</f>
        <v>46581</v>
      </c>
      <c r="J1027" s="181">
        <f>IFERROR(_xll.qlIndexFixing(Index1M,$H1027,TRUE,_xll.ohTrigger(RecalcTrigger,Trigger1M)),NA())</f>
        <v>2.3186708286559391E-2</v>
      </c>
      <c r="K1027" s="44">
        <f>IFERROR(_xll.qlIndexFixing(Index3M,H1027,TRUE,_xll.ohTrigger(RecalcTrigger,Trigger3M)),NA())</f>
        <v>2.3936237498730421E-2</v>
      </c>
      <c r="L1027" s="44">
        <f>IFERROR(_xll.qlIndexFixing(Index6M,$H1027,TRUE,_xll.ohTrigger(RecalcTrigger,Trigger6M)),NA())</f>
        <v>2.4715025212202132E-2</v>
      </c>
      <c r="M1027" s="182">
        <f>IFERROR(_xll.qlIndexFixing(Index1Y,$H1027,TRUE,_xll.ohTrigger(RecalcTrigger,Trigger1Y)),NA())</f>
        <v>2.5147284580282099E-2</v>
      </c>
      <c r="N1027" s="181">
        <f>IFERROR(_xll.qlIndexFixing(ONIndex1M,I1027,TRUE,_xll.ohTrigger(RecalcTrigger,Trigger1M)),NA())</f>
        <v>2.3154592105908423E-2</v>
      </c>
      <c r="O1027" s="44">
        <f>IFERROR(_xll.qlIndexFixing(ONIndex3M,I1027,TRUE,_xll.ohTrigger(RecalcTrigger,Trigger3M)),NA())</f>
        <v>2.3843769702625028E-2</v>
      </c>
      <c r="P1027" s="44">
        <f>IFERROR(_xll.qlIndexFixing(ONIndex6M,I1027,TRUE,_xll.ohTrigger(RecalcTrigger,Trigger6M)),NA())</f>
        <v>2.4605509784491053E-2</v>
      </c>
      <c r="Q1027" s="182">
        <f>IFERROR(_xll.qlIndexFixing(ONIndex1Y,I1027,TRUE,_xll.ohTrigger(RecalcTrigger,Trigger1Y)),NA())</f>
        <v>2.4877986398900154E-2</v>
      </c>
    </row>
    <row r="1028" spans="2:17" x14ac:dyDescent="0.2">
      <c r="B1028" s="39" t="s">
        <v>42</v>
      </c>
      <c r="D1028" s="42">
        <f>_xll.qlCalendarAdvance(Calendar,$D1027,B1028,"f",FALSE)</f>
        <v>46588</v>
      </c>
      <c r="E1028" s="176">
        <f>_xll.qlInterestRateIndexValueDate(IndexON,D1028)</f>
        <v>46588</v>
      </c>
      <c r="F1028" s="192">
        <f>IFERROR(_xll.qlIndexFixing(IndexON,D1028,TRUE,_xll.ohTrigger(RecalcTrigger,TriggerON)),NA())</f>
        <v>2.2539557537675226E-2</v>
      </c>
      <c r="H1028" s="42">
        <f>_xll.qlCalendarAdvance(Calendar,$H1027,B1028,"f",FALSE)</f>
        <v>46588</v>
      </c>
      <c r="I1028" s="176">
        <f>_xll.qlInterestRateIndexValueDate(Index1M,$H1028)</f>
        <v>46588</v>
      </c>
      <c r="J1028" s="181">
        <f>IFERROR(_xll.qlIndexFixing(Index1M,$H1028,TRUE,_xll.ohTrigger(RecalcTrigger,Trigger1M)),NA())</f>
        <v>2.3191318162773013E-2</v>
      </c>
      <c r="K1028" s="44">
        <f>IFERROR(_xll.qlIndexFixing(Index3M,H1028,TRUE,_xll.ohTrigger(RecalcTrigger,Trigger3M)),NA())</f>
        <v>2.3939287447689788E-2</v>
      </c>
      <c r="L1028" s="44">
        <f>IFERROR(_xll.qlIndexFixing(Index6M,$H1028,TRUE,_xll.ohTrigger(RecalcTrigger,Trigger6M)),NA())</f>
        <v>2.4711162289169971E-2</v>
      </c>
      <c r="M1028" s="182">
        <f>IFERROR(_xll.qlIndexFixing(Index1Y,$H1028,TRUE,_xll.ohTrigger(RecalcTrigger,Trigger1Y)),NA())</f>
        <v>2.5145484603209711E-2</v>
      </c>
      <c r="N1028" s="181">
        <f>IFERROR(_xll.qlIndexFixing(ONIndex1M,I1028,TRUE,_xll.ohTrigger(RecalcTrigger,Trigger1M)),NA())</f>
        <v>2.3159353693638085E-2</v>
      </c>
      <c r="O1028" s="44">
        <f>IFERROR(_xll.qlIndexFixing(ONIndex3M,I1028,TRUE,_xll.ohTrigger(RecalcTrigger,Trigger3M)),NA())</f>
        <v>2.3847435684118956E-2</v>
      </c>
      <c r="P1028" s="44">
        <f>IFERROR(_xll.qlIndexFixing(ONIndex6M,I1028,TRUE,_xll.ohTrigger(RecalcTrigger,Trigger6M)),NA())</f>
        <v>2.4604380469162024E-2</v>
      </c>
      <c r="Q1028" s="182">
        <f>IFERROR(_xll.qlIndexFixing(ONIndex1Y,I1028,TRUE,_xll.ohTrigger(RecalcTrigger,Trigger1Y)),NA())</f>
        <v>2.4877002325395248E-2</v>
      </c>
    </row>
    <row r="1029" spans="2:17" x14ac:dyDescent="0.2">
      <c r="B1029" s="39" t="s">
        <v>42</v>
      </c>
      <c r="D1029" s="42">
        <f>_xll.qlCalendarAdvance(Calendar,$D1028,B1029,"f",FALSE)</f>
        <v>46595</v>
      </c>
      <c r="E1029" s="176">
        <f>_xll.qlInterestRateIndexValueDate(IndexON,D1029)</f>
        <v>46595</v>
      </c>
      <c r="F1029" s="192">
        <f>IFERROR(_xll.qlIndexFixing(IndexON,D1029,TRUE,_xll.ohTrigger(RecalcTrigger,TriggerON)),NA())</f>
        <v>2.2543530826485414E-2</v>
      </c>
      <c r="H1029" s="42">
        <f>_xll.qlCalendarAdvance(Calendar,$H1028,B1029,"f",FALSE)</f>
        <v>46595</v>
      </c>
      <c r="I1029" s="176">
        <f>_xll.qlInterestRateIndexValueDate(Index1M,$H1029)</f>
        <v>46595</v>
      </c>
      <c r="J1029" s="181">
        <f>IFERROR(_xll.qlIndexFixing(Index1M,$H1029,TRUE,_xll.ohTrigger(RecalcTrigger,Trigger1M)),NA())</f>
        <v>2.3195853006946418E-2</v>
      </c>
      <c r="K1029" s="44">
        <f>IFERROR(_xll.qlIndexFixing(Index3M,H1029,TRUE,_xll.ohTrigger(RecalcTrigger,Trigger3M)),NA())</f>
        <v>2.3942251446385641E-2</v>
      </c>
      <c r="L1029" s="44">
        <f>IFERROR(_xll.qlIndexFixing(Index6M,$H1029,TRUE,_xll.ohTrigger(RecalcTrigger,Trigger6M)),NA())</f>
        <v>2.4707178597291775E-2</v>
      </c>
      <c r="M1029" s="182">
        <f>IFERROR(_xll.qlIndexFixing(Index1Y,$H1029,TRUE,_xll.ohTrigger(RecalcTrigger,Trigger1Y)),NA())</f>
        <v>2.5143663186553009E-2</v>
      </c>
      <c r="N1029" s="181">
        <f>IFERROR(_xll.qlIndexFixing(ONIndex1M,I1029,TRUE,_xll.ohTrigger(RecalcTrigger,Trigger1M)),NA())</f>
        <v>2.316404039047093E-2</v>
      </c>
      <c r="O1029" s="44">
        <f>IFERROR(_xll.qlIndexFixing(ONIndex3M,I1029,TRUE,_xll.ohTrigger(RecalcTrigger,Trigger3M)),NA())</f>
        <v>2.3851001758971035E-2</v>
      </c>
      <c r="P1029" s="44">
        <f>IFERROR(_xll.qlIndexFixing(ONIndex6M,I1029,TRUE,_xll.ohTrigger(RecalcTrigger,Trigger6M)),NA())</f>
        <v>2.4602926573528139E-2</v>
      </c>
      <c r="Q1029" s="182">
        <f>IFERROR(_xll.qlIndexFixing(ONIndex1Y,I1029,TRUE,_xll.ohTrigger(RecalcTrigger,Trigger1Y)),NA())</f>
        <v>2.4875956137939692E-2</v>
      </c>
    </row>
    <row r="1030" spans="2:17" x14ac:dyDescent="0.2">
      <c r="B1030" s="39" t="s">
        <v>42</v>
      </c>
      <c r="D1030" s="42">
        <f>_xll.qlCalendarAdvance(Calendar,$D1029,B1030,"f",FALSE)</f>
        <v>46602</v>
      </c>
      <c r="E1030" s="176">
        <f>_xll.qlInterestRateIndexValueDate(IndexON,D1030)</f>
        <v>46602</v>
      </c>
      <c r="F1030" s="192">
        <f>IFERROR(_xll.qlIndexFixing(IndexON,D1030,TRUE,_xll.ohTrigger(RecalcTrigger,TriggerON)),NA())</f>
        <v>2.2547328194941763E-2</v>
      </c>
      <c r="H1030" s="42">
        <f>_xll.qlCalendarAdvance(Calendar,$H1029,B1030,"f",FALSE)</f>
        <v>46602</v>
      </c>
      <c r="I1030" s="176">
        <f>_xll.qlInterestRateIndexValueDate(Index1M,$H1030)</f>
        <v>46602</v>
      </c>
      <c r="J1030" s="181">
        <f>IFERROR(_xll.qlIndexFixing(Index1M,$H1030,TRUE,_xll.ohTrigger(RecalcTrigger,Trigger1M)),NA())</f>
        <v>2.3200312818993322E-2</v>
      </c>
      <c r="K1030" s="44">
        <f>IFERROR(_xll.qlIndexFixing(Index3M,H1030,TRUE,_xll.ohTrigger(RecalcTrigger,Trigger3M)),NA())</f>
        <v>2.3945134344819468E-2</v>
      </c>
      <c r="L1030" s="44">
        <f>IFERROR(_xll.qlIndexFixing(Index6M,$H1030,TRUE,_xll.ohTrigger(RecalcTrigger,Trigger6M)),NA())</f>
        <v>2.4703087011345382E-2</v>
      </c>
      <c r="M1030" s="182">
        <f>IFERROR(_xll.qlIndexFixing(Index1Y,$H1030,TRUE,_xll.ohTrigger(RecalcTrigger,Trigger1Y)),NA())</f>
        <v>2.5141821332558646E-2</v>
      </c>
      <c r="N1030" s="181">
        <f>IFERROR(_xll.qlIndexFixing(ONIndex1M,I1030,TRUE,_xll.ohTrigger(RecalcTrigger,Trigger1M)),NA())</f>
        <v>2.3168652196163819E-2</v>
      </c>
      <c r="O1030" s="44">
        <f>IFERROR(_xll.qlIndexFixing(ONIndex3M,I1030,TRUE,_xll.ohTrigger(RecalcTrigger,Trigger3M)),NA())</f>
        <v>2.3854467927019174E-2</v>
      </c>
      <c r="P1030" s="44">
        <f>IFERROR(_xll.qlIndexFixing(ONIndex6M,I1030,TRUE,_xll.ohTrigger(RecalcTrigger,Trigger6M)),NA())</f>
        <v>2.4601148097670444E-2</v>
      </c>
      <c r="Q1030" s="182">
        <f>IFERROR(_xll.qlIndexFixing(ONIndex1Y,I1030,TRUE,_xll.ohTrigger(RecalcTrigger,Trigger1Y)),NA())</f>
        <v>2.4874847836695579E-2</v>
      </c>
    </row>
    <row r="1031" spans="2:17" x14ac:dyDescent="0.2">
      <c r="B1031" s="39" t="s">
        <v>42</v>
      </c>
      <c r="D1031" s="42">
        <f>_xll.qlCalendarAdvance(Calendar,$D1030,B1031,"f",FALSE)</f>
        <v>46609</v>
      </c>
      <c r="E1031" s="176">
        <f>_xll.qlInterestRateIndexValueDate(IndexON,D1031)</f>
        <v>46609</v>
      </c>
      <c r="F1031" s="192">
        <f>IFERROR(_xll.qlIndexFixing(IndexON,D1031,TRUE,_xll.ohTrigger(RecalcTrigger,TriggerON)),NA())</f>
        <v>2.2550949643206364E-2</v>
      </c>
      <c r="H1031" s="42">
        <f>_xll.qlCalendarAdvance(Calendar,$H1030,B1031,"f",FALSE)</f>
        <v>46609</v>
      </c>
      <c r="I1031" s="176">
        <f>_xll.qlInterestRateIndexValueDate(Index1M,$H1031)</f>
        <v>46609</v>
      </c>
      <c r="J1031" s="181">
        <f>IFERROR(_xll.qlIndexFixing(Index1M,$H1031,TRUE,_xll.ohTrigger(RecalcTrigger,Trigger1M)),NA())</f>
        <v>2.3204697598832681E-2</v>
      </c>
      <c r="K1031" s="44">
        <f>IFERROR(_xll.qlIndexFixing(Index3M,H1031,TRUE,_xll.ohTrigger(RecalcTrigger,Trigger3M)),NA())</f>
        <v>2.394794099301302E-2</v>
      </c>
      <c r="L1031" s="44">
        <f>IFERROR(_xll.qlIndexFixing(Index6M,$H1031,TRUE,_xll.ohTrigger(RecalcTrigger,Trigger6M)),NA())</f>
        <v>2.4698900406022295E-2</v>
      </c>
      <c r="M1031" s="182">
        <f>IFERROR(_xll.qlIndexFixing(Index1Y,$H1031,TRUE,_xll.ohTrigger(RecalcTrigger,Trigger1Y)),NA())</f>
        <v>2.5139960043467299E-2</v>
      </c>
      <c r="N1031" s="181">
        <f>IFERROR(_xll.qlIndexFixing(ONIndex1M,I1031,TRUE,_xll.ohTrigger(RecalcTrigger,Trigger1M)),NA())</f>
        <v>2.3173189110878845E-2</v>
      </c>
      <c r="O1031" s="44">
        <f>IFERROR(_xll.qlIndexFixing(ONIndex3M,I1031,TRUE,_xll.ohTrigger(RecalcTrigger,Trigger3M)),NA())</f>
        <v>2.3857834188344418E-2</v>
      </c>
      <c r="P1031" s="44">
        <f>IFERROR(_xll.qlIndexFixing(ONIndex6M,I1031,TRUE,_xll.ohTrigger(RecalcTrigger,Trigger6M)),NA())</f>
        <v>2.4599045041588941E-2</v>
      </c>
      <c r="Q1031" s="182">
        <f>IFERROR(_xll.qlIndexFixing(ONIndex1Y,I1031,TRUE,_xll.ohTrigger(RecalcTrigger,Trigger1Y)),NA())</f>
        <v>2.487367742166291E-2</v>
      </c>
    </row>
    <row r="1032" spans="2:17" x14ac:dyDescent="0.2">
      <c r="B1032" s="39" t="s">
        <v>42</v>
      </c>
      <c r="D1032" s="42">
        <f>_xll.qlCalendarAdvance(Calendar,$D1031,B1032,"f",FALSE)</f>
        <v>46616</v>
      </c>
      <c r="E1032" s="176">
        <f>_xll.qlInterestRateIndexValueDate(IndexON,D1032)</f>
        <v>46616</v>
      </c>
      <c r="F1032" s="192">
        <f>IFERROR(_xll.qlIndexFixing(IndexON,D1032,TRUE,_xll.ohTrigger(RecalcTrigger,TriggerON)),NA())</f>
        <v>2.2554395171036079E-2</v>
      </c>
      <c r="H1032" s="42">
        <f>_xll.qlCalendarAdvance(Calendar,$H1031,B1032,"f",FALSE)</f>
        <v>46616</v>
      </c>
      <c r="I1032" s="176">
        <f>_xll.qlInterestRateIndexValueDate(Index1M,$H1032)</f>
        <v>46616</v>
      </c>
      <c r="J1032" s="181">
        <f>IFERROR(_xll.qlIndexFixing(Index1M,$H1032,TRUE,_xll.ohTrigger(RecalcTrigger,Trigger1M)),NA())</f>
        <v>2.3209007346378221E-2</v>
      </c>
      <c r="K1032" s="44">
        <f>IFERROR(_xll.qlIndexFixing(Index3M,H1032,TRUE,_xll.ohTrigger(RecalcTrigger,Trigger3M)),NA())</f>
        <v>2.3950676241002142E-2</v>
      </c>
      <c r="L1032" s="44">
        <f>IFERROR(_xll.qlIndexFixing(Index6M,$H1032,TRUE,_xll.ohTrigger(RecalcTrigger,Trigger6M)),NA())</f>
        <v>2.4694631655922852E-2</v>
      </c>
      <c r="M1032" s="182">
        <f>IFERROR(_xll.qlIndexFixing(Index1Y,$H1032,TRUE,_xll.ohTrigger(RecalcTrigger,Trigger1Y)),NA())</f>
        <v>2.5138080321513438E-2</v>
      </c>
      <c r="N1032" s="181">
        <f>IFERROR(_xll.qlIndexFixing(ONIndex1M,I1032,TRUE,_xll.ohTrigger(RecalcTrigger,Trigger1M)),NA())</f>
        <v>2.3177651134697053E-2</v>
      </c>
      <c r="O1032" s="44">
        <f>IFERROR(_xll.qlIndexFixing(ONIndex3M,I1032,TRUE,_xll.ohTrigger(RecalcTrigger,Trigger3M)),NA())</f>
        <v>2.3861100542784675E-2</v>
      </c>
      <c r="P1032" s="44">
        <f>IFERROR(_xll.qlIndexFixing(ONIndex6M,I1032,TRUE,_xll.ohTrigger(RecalcTrigger,Trigger6M)),NA())</f>
        <v>2.4596617405283627E-2</v>
      </c>
      <c r="Q1032" s="182">
        <f>IFERROR(_xll.qlIndexFixing(ONIndex1Y,I1032,TRUE,_xll.ohTrigger(RecalcTrigger,Trigger1Y)),NA())</f>
        <v>2.4872444892841683E-2</v>
      </c>
    </row>
    <row r="1033" spans="2:17" x14ac:dyDescent="0.2">
      <c r="B1033" s="39" t="s">
        <v>42</v>
      </c>
      <c r="D1033" s="42">
        <f>_xll.qlCalendarAdvance(Calendar,$D1032,B1033,"f",FALSE)</f>
        <v>46623</v>
      </c>
      <c r="E1033" s="176">
        <f>_xll.qlInterestRateIndexValueDate(IndexON,D1033)</f>
        <v>46623</v>
      </c>
      <c r="F1033" s="192">
        <f>IFERROR(_xll.qlIndexFixing(IndexON,D1033,TRUE,_xll.ohTrigger(RecalcTrigger,TriggerON)),NA())</f>
        <v>2.2557664778593001E-2</v>
      </c>
      <c r="H1033" s="42">
        <f>_xll.qlCalendarAdvance(Calendar,$H1032,B1033,"f",FALSE)</f>
        <v>46623</v>
      </c>
      <c r="I1033" s="176">
        <f>_xll.qlInterestRateIndexValueDate(Index1M,$H1033)</f>
        <v>46623</v>
      </c>
      <c r="J1033" s="181">
        <f>IFERROR(_xll.qlIndexFixing(Index1M,$H1033,TRUE,_xll.ohTrigger(RecalcTrigger,Trigger1M)),NA())</f>
        <v>2.3213242061546284E-2</v>
      </c>
      <c r="K1033" s="44">
        <f>IFERROR(_xll.qlIndexFixing(Index3M,H1033,TRUE,_xll.ohTrigger(RecalcTrigger,Trigger3M)),NA())</f>
        <v>2.3953344938846457E-2</v>
      </c>
      <c r="L1033" s="44">
        <f>IFERROR(_xll.qlIndexFixing(Index6M,$H1033,TRUE,_xll.ohTrigger(RecalcTrigger,Trigger6M)),NA())</f>
        <v>2.4690293635546506E-2</v>
      </c>
      <c r="M1033" s="182">
        <f>IFERROR(_xll.qlIndexFixing(Index1Y,$H1033,TRUE,_xll.ohTrigger(RecalcTrigger,Trigger1Y)),NA())</f>
        <v>2.5136183168924894E-2</v>
      </c>
      <c r="N1033" s="181">
        <f>IFERROR(_xll.qlIndexFixing(ONIndex1M,I1033,TRUE,_xll.ohTrigger(RecalcTrigger,Trigger1M)),NA())</f>
        <v>2.3182038267375304E-2</v>
      </c>
      <c r="O1033" s="44">
        <f>IFERROR(_xll.qlIndexFixing(ONIndex3M,I1033,TRUE,_xll.ohTrigger(RecalcTrigger,Trigger3M)),NA())</f>
        <v>2.3864266990502037E-2</v>
      </c>
      <c r="P1033" s="44">
        <f>IFERROR(_xll.qlIndexFixing(ONIndex6M,I1033,TRUE,_xll.ohTrigger(RecalcTrigger,Trigger6M)),NA())</f>
        <v>2.4593865188754505E-2</v>
      </c>
      <c r="Q1033" s="182">
        <f>IFERROR(_xll.qlIndexFixing(ONIndex1Y,I1033,TRUE,_xll.ohTrigger(RecalcTrigger,Trigger1Y)),NA())</f>
        <v>2.4871150250150853E-2</v>
      </c>
    </row>
    <row r="1034" spans="2:17" x14ac:dyDescent="0.2">
      <c r="B1034" s="39" t="s">
        <v>42</v>
      </c>
      <c r="D1034" s="42">
        <f>_xll.qlCalendarAdvance(Calendar,$D1033,B1034,"f",FALSE)</f>
        <v>46630</v>
      </c>
      <c r="E1034" s="176">
        <f>_xll.qlInterestRateIndexValueDate(IndexON,D1034)</f>
        <v>46630</v>
      </c>
      <c r="F1034" s="192">
        <f>IFERROR(_xll.qlIndexFixing(IndexON,D1034,TRUE,_xll.ohTrigger(RecalcTrigger,TriggerON)),NA())</f>
        <v>2.2560758465715036E-2</v>
      </c>
      <c r="H1034" s="42">
        <f>_xll.qlCalendarAdvance(Calendar,$H1033,B1034,"f",FALSE)</f>
        <v>46630</v>
      </c>
      <c r="I1034" s="176">
        <f>_xll.qlInterestRateIndexValueDate(Index1M,$H1034)</f>
        <v>46630</v>
      </c>
      <c r="J1034" s="181">
        <f>IFERROR(_xll.qlIndexFixing(Index1M,$H1034,TRUE,_xll.ohTrigger(RecalcTrigger,Trigger1M)),NA())</f>
        <v>2.3216373105760857E-2</v>
      </c>
      <c r="K1034" s="44">
        <f>IFERROR(_xll.qlIndexFixing(Index3M,H1034,TRUE,_xll.ohTrigger(RecalcTrigger,Trigger3M)),NA())</f>
        <v>2.3954991236969647E-2</v>
      </c>
      <c r="L1034" s="44">
        <f>IFERROR(_xll.qlIndexFixing(Index6M,$H1034,TRUE,_xll.ohTrigger(RecalcTrigger,Trigger6M)),NA())</f>
        <v>2.4684875812273126E-2</v>
      </c>
      <c r="M1034" s="182">
        <f>IFERROR(_xll.qlIndexFixing(Index1Y,$H1034,TRUE,_xll.ohTrigger(RecalcTrigger,Trigger1Y)),NA())</f>
        <v>2.5134269587923076E-2</v>
      </c>
      <c r="N1034" s="181">
        <f>IFERROR(_xll.qlIndexFixing(ONIndex1M,I1034,TRUE,_xll.ohTrigger(RecalcTrigger,Trigger1M)),NA())</f>
        <v>2.3186350509075693E-2</v>
      </c>
      <c r="O1034" s="44">
        <f>IFERROR(_xll.qlIndexFixing(ONIndex3M,I1034,TRUE,_xll.ohTrigger(RecalcTrigger,Trigger3M)),NA())</f>
        <v>2.3867333531496504E-2</v>
      </c>
      <c r="P1034" s="44">
        <f>IFERROR(_xll.qlIndexFixing(ONIndex6M,I1034,TRUE,_xll.ohTrigger(RecalcTrigger,Trigger6M)),NA())</f>
        <v>2.4590788391920526E-2</v>
      </c>
      <c r="Q1034" s="182">
        <f>IFERROR(_xll.qlIndexFixing(ONIndex1Y,I1034,TRUE,_xll.ohTrigger(RecalcTrigger,Trigger1Y)),NA())</f>
        <v>2.4869793493671466E-2</v>
      </c>
    </row>
    <row r="1035" spans="2:17" x14ac:dyDescent="0.2">
      <c r="B1035" s="39" t="s">
        <v>42</v>
      </c>
      <c r="D1035" s="42">
        <f>_xll.qlCalendarAdvance(Calendar,$D1034,B1035,"f",FALSE)</f>
        <v>46637</v>
      </c>
      <c r="E1035" s="176">
        <f>_xll.qlInterestRateIndexValueDate(IndexON,D1035)</f>
        <v>46637</v>
      </c>
      <c r="F1035" s="192">
        <f>IFERROR(_xll.qlIndexFixing(IndexON,D1035,TRUE,_xll.ohTrigger(RecalcTrigger,TriggerON)),NA())</f>
        <v>2.2563676232483232E-2</v>
      </c>
      <c r="H1035" s="42">
        <f>_xll.qlCalendarAdvance(Calendar,$H1034,B1035,"f",FALSE)</f>
        <v>46637</v>
      </c>
      <c r="I1035" s="176">
        <f>_xll.qlInterestRateIndexValueDate(Index1M,$H1035)</f>
        <v>46637</v>
      </c>
      <c r="J1035" s="181">
        <f>IFERROR(_xll.qlIndexFixing(Index1M,$H1035,TRUE,_xll.ohTrigger(RecalcTrigger,Trigger1M)),NA())</f>
        <v>2.3220464839441995E-2</v>
      </c>
      <c r="K1035" s="44">
        <f>IFERROR(_xll.qlIndexFixing(Index3M,H1035,TRUE,_xll.ohTrigger(RecalcTrigger,Trigger3M)),NA())</f>
        <v>2.3957544199011367E-2</v>
      </c>
      <c r="L1035" s="44">
        <f>IFERROR(_xll.qlIndexFixing(Index6M,$H1035,TRUE,_xll.ohTrigger(RecalcTrigger,Trigger6M)),NA())</f>
        <v>2.4680438013667847E-2</v>
      </c>
      <c r="M1035" s="182">
        <f>IFERROR(_xll.qlIndexFixing(Index1Y,$H1035,TRUE,_xll.ohTrigger(RecalcTrigger,Trigger1Y)),NA())</f>
        <v>2.5132340580723188E-2</v>
      </c>
      <c r="N1035" s="181">
        <f>IFERROR(_xll.qlIndexFixing(ONIndex1M,I1035,TRUE,_xll.ohTrigger(RecalcTrigger,Trigger1M)),NA())</f>
        <v>2.3190587859717171E-2</v>
      </c>
      <c r="O1035" s="44">
        <f>IFERROR(_xll.qlIndexFixing(ONIndex3M,I1035,TRUE,_xll.ohTrigger(RecalcTrigger,Trigger3M)),NA())</f>
        <v>2.3870300165524938E-2</v>
      </c>
      <c r="P1035" s="44">
        <f>IFERROR(_xll.qlIndexFixing(ONIndex6M,I1035,TRUE,_xll.ohTrigger(RecalcTrigger,Trigger6M)),NA())</f>
        <v>2.4587387014862738E-2</v>
      </c>
      <c r="Q1035" s="182">
        <f>IFERROR(_xll.qlIndexFixing(ONIndex1Y,I1035,TRUE,_xll.ohTrigger(RecalcTrigger,Trigger1Y)),NA())</f>
        <v>2.4868374623322476E-2</v>
      </c>
    </row>
    <row r="1036" spans="2:17" x14ac:dyDescent="0.2">
      <c r="B1036" s="39" t="s">
        <v>42</v>
      </c>
      <c r="D1036" s="42">
        <f>_xll.qlCalendarAdvance(Calendar,$D1035,B1036,"f",FALSE)</f>
        <v>46644</v>
      </c>
      <c r="E1036" s="176">
        <f>_xll.qlInterestRateIndexValueDate(IndexON,D1036)</f>
        <v>46644</v>
      </c>
      <c r="F1036" s="192">
        <f>IFERROR(_xll.qlIndexFixing(IndexON,D1036,TRUE,_xll.ohTrigger(RecalcTrigger,TriggerON)),NA())</f>
        <v>2.2566418078978634E-2</v>
      </c>
      <c r="H1036" s="42">
        <f>_xll.qlCalendarAdvance(Calendar,$H1035,B1036,"f",FALSE)</f>
        <v>46644</v>
      </c>
      <c r="I1036" s="176">
        <f>_xll.qlInterestRateIndexValueDate(Index1M,$H1036)</f>
        <v>46644</v>
      </c>
      <c r="J1036" s="181">
        <f>IFERROR(_xll.qlIndexFixing(Index1M,$H1036,TRUE,_xll.ohTrigger(RecalcTrigger,Trigger1M)),NA())</f>
        <v>2.3224490676864128E-2</v>
      </c>
      <c r="K1036" s="44">
        <f>IFERROR(_xll.qlIndexFixing(Index3M,H1036,TRUE,_xll.ohTrigger(RecalcTrigger,Trigger3M)),NA())</f>
        <v>2.3960044997061707E-2</v>
      </c>
      <c r="L1036" s="44">
        <f>IFERROR(_xll.qlIndexFixing(Index6M,$H1036,TRUE,_xll.ohTrigger(RecalcTrigger,Trigger6M)),NA())</f>
        <v>2.4675969127095056E-2</v>
      </c>
      <c r="M1036" s="182">
        <f>IFERROR(_xll.qlIndexFixing(Index1Y,$H1036,TRUE,_xll.ohTrigger(RecalcTrigger,Trigger1Y)),NA())</f>
        <v>2.5130397149533138E-2</v>
      </c>
      <c r="N1036" s="181">
        <f>IFERROR(_xll.qlIndexFixing(ONIndex1M,I1036,TRUE,_xll.ohTrigger(RecalcTrigger,Trigger1M)),NA())</f>
        <v>2.3194750319380786E-2</v>
      </c>
      <c r="O1036" s="44">
        <f>IFERROR(_xll.qlIndexFixing(ONIndex3M,I1036,TRUE,_xll.ohTrigger(RecalcTrigger,Trigger3M)),NA())</f>
        <v>2.3873166892911524E-2</v>
      </c>
      <c r="P1036" s="44">
        <f>IFERROR(_xll.qlIndexFixing(ONIndex6M,I1036,TRUE,_xll.ohTrigger(RecalcTrigger,Trigger6M)),NA())</f>
        <v>2.4583661057662187E-2</v>
      </c>
      <c r="Q1036" s="182">
        <f>IFERROR(_xll.qlIndexFixing(ONIndex1Y,I1036,TRUE,_xll.ohTrigger(RecalcTrigger,Trigger1Y)),NA())</f>
        <v>2.4866893639184928E-2</v>
      </c>
    </row>
    <row r="1037" spans="2:17" x14ac:dyDescent="0.2">
      <c r="B1037" s="39" t="s">
        <v>42</v>
      </c>
      <c r="D1037" s="42">
        <f>_xll.qlCalendarAdvance(Calendar,$D1036,B1037,"f",FALSE)</f>
        <v>46651</v>
      </c>
      <c r="E1037" s="176">
        <f>_xll.qlInterestRateIndexValueDate(IndexON,D1037)</f>
        <v>46651</v>
      </c>
      <c r="F1037" s="192">
        <f>IFERROR(_xll.qlIndexFixing(IndexON,D1037,TRUE,_xll.ohTrigger(RecalcTrigger,TriggerON)),NA())</f>
        <v>2.2568984005120196E-2</v>
      </c>
      <c r="H1037" s="42">
        <f>_xll.qlCalendarAdvance(Calendar,$H1036,B1037,"f",FALSE)</f>
        <v>46651</v>
      </c>
      <c r="I1037" s="176">
        <f>_xll.qlInterestRateIndexValueDate(Index1M,$H1037)</f>
        <v>46651</v>
      </c>
      <c r="J1037" s="181">
        <f>IFERROR(_xll.qlIndexFixing(Index1M,$H1037,TRUE,_xll.ohTrigger(RecalcTrigger,Trigger1M)),NA())</f>
        <v>2.3228458608131535E-2</v>
      </c>
      <c r="K1037" s="44">
        <f>IFERROR(_xll.qlIndexFixing(Index3M,H1037,TRUE,_xll.ohTrigger(RecalcTrigger,Trigger3M)),NA())</f>
        <v>2.3962498534214921E-2</v>
      </c>
      <c r="L1037" s="44">
        <f>IFERROR(_xll.qlIndexFixing(Index6M,$H1037,TRUE,_xll.ohTrigger(RecalcTrigger,Trigger6M)),NA())</f>
        <v>2.467148216635066E-2</v>
      </c>
      <c r="M1037" s="182">
        <f>IFERROR(_xll.qlIndexFixing(Index1Y,$H1037,TRUE,_xll.ohTrigger(RecalcTrigger,Trigger1Y)),NA())</f>
        <v>2.5128440296553957E-2</v>
      </c>
      <c r="N1037" s="181">
        <f>IFERROR(_xll.qlIndexFixing(ONIndex1M,I1037,TRUE,_xll.ohTrigger(RecalcTrigger,Trigger1M)),NA())</f>
        <v>2.3198837888147583E-2</v>
      </c>
      <c r="O1037" s="44">
        <f>IFERROR(_xll.qlIndexFixing(ONIndex3M,I1037,TRUE,_xll.ohTrigger(RecalcTrigger,Trigger3M)),NA())</f>
        <v>2.3875933713332076E-2</v>
      </c>
      <c r="P1037" s="44">
        <f>IFERROR(_xll.qlIndexFixing(ONIndex6M,I1037,TRUE,_xll.ohTrigger(RecalcTrigger,Trigger6M)),NA())</f>
        <v>2.4579610520237827E-2</v>
      </c>
      <c r="Q1037" s="182">
        <f>IFERROR(_xll.qlIndexFixing(ONIndex1Y,I1037,TRUE,_xll.ohTrigger(RecalcTrigger,Trigger1Y)),NA())</f>
        <v>2.4865350541258824E-2</v>
      </c>
    </row>
    <row r="1038" spans="2:17" x14ac:dyDescent="0.2">
      <c r="B1038" s="39" t="s">
        <v>42</v>
      </c>
      <c r="D1038" s="42">
        <f>_xll.qlCalendarAdvance(Calendar,$D1037,B1038,"f",FALSE)</f>
        <v>46658</v>
      </c>
      <c r="E1038" s="176">
        <f>_xll.qlInterestRateIndexValueDate(IndexON,D1038)</f>
        <v>46658</v>
      </c>
      <c r="F1038" s="192">
        <f>IFERROR(_xll.qlIndexFixing(IndexON,D1038,TRUE,_xll.ohTrigger(RecalcTrigger,TriggerON)),NA())</f>
        <v>2.2571374010907919E-2</v>
      </c>
      <c r="H1038" s="42">
        <f>_xll.qlCalendarAdvance(Calendar,$H1037,B1038,"f",FALSE)</f>
        <v>46658</v>
      </c>
      <c r="I1038" s="176">
        <f>_xll.qlInterestRateIndexValueDate(Index1M,$H1038)</f>
        <v>46658</v>
      </c>
      <c r="J1038" s="181">
        <f>IFERROR(_xll.qlIndexFixing(Index1M,$H1038,TRUE,_xll.ohTrigger(RecalcTrigger,Trigger1M)),NA())</f>
        <v>2.3232376623364713E-2</v>
      </c>
      <c r="K1038" s="44">
        <f>IFERROR(_xll.qlIndexFixing(Index3M,H1038,TRUE,_xll.ohTrigger(RecalcTrigger,Trigger3M)),NA())</f>
        <v>2.3965859928927382E-2</v>
      </c>
      <c r="L1038" s="44">
        <f>IFERROR(_xll.qlIndexFixing(Index6M,$H1038,TRUE,_xll.ohTrigger(RecalcTrigger,Trigger6M)),NA())</f>
        <v>2.4666990145113896E-2</v>
      </c>
      <c r="M1038" s="182">
        <f>IFERROR(_xll.qlIndexFixing(Index1Y,$H1038,TRUE,_xll.ohTrigger(RecalcTrigger,Trigger1Y)),NA())</f>
        <v>2.5126471023979597E-2</v>
      </c>
      <c r="N1038" s="181">
        <f>IFERROR(_xll.qlIndexFixing(ONIndex1M,I1038,TRUE,_xll.ohTrigger(RecalcTrigger,Trigger1M)),NA())</f>
        <v>2.3202850565693378E-2</v>
      </c>
      <c r="O1038" s="44">
        <f>IFERROR(_xll.qlIndexFixing(ONIndex3M,I1038,TRUE,_xll.ohTrigger(RecalcTrigger,Trigger3M)),NA())</f>
        <v>2.387860062711078E-2</v>
      </c>
      <c r="P1038" s="44">
        <f>IFERROR(_xll.qlIndexFixing(ONIndex6M,I1038,TRUE,_xll.ohTrigger(RecalcTrigger,Trigger6M)),NA())</f>
        <v>2.4575235402670703E-2</v>
      </c>
      <c r="Q1038" s="182">
        <f>IFERROR(_xll.qlIndexFixing(ONIndex1Y,I1038,TRUE,_xll.ohTrigger(RecalcTrigger,Trigger1Y)),NA())</f>
        <v>2.4863745329544162E-2</v>
      </c>
    </row>
    <row r="1039" spans="2:17" x14ac:dyDescent="0.2">
      <c r="B1039" s="39" t="s">
        <v>42</v>
      </c>
      <c r="D1039" s="42">
        <f>_xll.qlCalendarAdvance(Calendar,$D1038,B1039,"f",FALSE)</f>
        <v>46665</v>
      </c>
      <c r="E1039" s="176">
        <f>_xll.qlInterestRateIndexValueDate(IndexON,D1039)</f>
        <v>46665</v>
      </c>
      <c r="F1039" s="192">
        <f>IFERROR(_xll.qlIndexFixing(IndexON,D1039,TRUE,_xll.ohTrigger(RecalcTrigger,TriggerON)),NA())</f>
        <v>2.2573654015658473E-2</v>
      </c>
      <c r="H1039" s="42">
        <f>_xll.qlCalendarAdvance(Calendar,$H1038,B1039,"f",FALSE)</f>
        <v>46665</v>
      </c>
      <c r="I1039" s="176">
        <f>_xll.qlInterestRateIndexValueDate(Index1M,$H1039)</f>
        <v>46665</v>
      </c>
      <c r="J1039" s="181">
        <f>IFERROR(_xll.qlIndexFixing(Index1M,$H1039,TRUE,_xll.ohTrigger(RecalcTrigger,Trigger1M)),NA())</f>
        <v>2.3237264184942062E-2</v>
      </c>
      <c r="K1039" s="44">
        <f>IFERROR(_xll.qlIndexFixing(Index3M,H1039,TRUE,_xll.ohTrigger(RecalcTrigger,Trigger3M)),NA())</f>
        <v>2.3968230668873346E-2</v>
      </c>
      <c r="L1039" s="44">
        <f>IFERROR(_xll.qlIndexFixing(Index6M,$H1039,TRUE,_xll.ohTrigger(RecalcTrigger,Trigger6M)),NA())</f>
        <v>2.4663017547339884E-2</v>
      </c>
      <c r="M1039" s="182">
        <f>IFERROR(_xll.qlIndexFixing(Index1Y,$H1039,TRUE,_xll.ohTrigger(RecalcTrigger,Trigger1Y)),NA())</f>
        <v>2.5124490228818339E-2</v>
      </c>
      <c r="N1039" s="181">
        <f>IFERROR(_xll.qlIndexFixing(ONIndex1M,I1039,TRUE,_xll.ohTrigger(RecalcTrigger,Trigger1M)),NA())</f>
        <v>2.3206803117353791E-2</v>
      </c>
      <c r="O1039" s="44">
        <f>IFERROR(_xll.qlIndexFixing(ONIndex3M,I1039,TRUE,_xll.ohTrigger(RecalcTrigger,Trigger3M)),NA())</f>
        <v>2.3881195006818512E-2</v>
      </c>
      <c r="P1039" s="44">
        <f>IFERROR(_xll.qlIndexFixing(ONIndex6M,I1039,TRUE,_xll.ohTrigger(RecalcTrigger,Trigger6M)),NA())</f>
        <v>2.4570680097825148E-2</v>
      </c>
      <c r="Q1039" s="182">
        <f>IFERROR(_xll.qlIndexFixing(ONIndex1Y,I1039,TRUE,_xll.ohTrigger(RecalcTrigger,Trigger1Y)),NA())</f>
        <v>2.4862100082992944E-2</v>
      </c>
    </row>
    <row r="1040" spans="2:17" x14ac:dyDescent="0.2">
      <c r="B1040" s="39" t="s">
        <v>42</v>
      </c>
      <c r="D1040" s="42">
        <f>_xll.qlCalendarAdvance(Calendar,$D1039,B1040,"f",FALSE)</f>
        <v>46672</v>
      </c>
      <c r="E1040" s="176">
        <f>_xll.qlInterestRateIndexValueDate(IndexON,D1040)</f>
        <v>46672</v>
      </c>
      <c r="F1040" s="192">
        <f>IFERROR(_xll.qlIndexFixing(IndexON,D1040,TRUE,_xll.ohTrigger(RecalcTrigger,TriggerON)),NA())</f>
        <v>2.2575910181780179E-2</v>
      </c>
      <c r="H1040" s="42">
        <f>_xll.qlCalendarAdvance(Calendar,$H1039,B1040,"f",FALSE)</f>
        <v>46672</v>
      </c>
      <c r="I1040" s="176">
        <f>_xll.qlInterestRateIndexValueDate(Index1M,$H1040)</f>
        <v>46672</v>
      </c>
      <c r="J1040" s="181">
        <f>IFERROR(_xll.qlIndexFixing(Index1M,$H1040,TRUE,_xll.ohTrigger(RecalcTrigger,Trigger1M)),NA())</f>
        <v>2.3241095977814021E-2</v>
      </c>
      <c r="K1040" s="44">
        <f>IFERROR(_xll.qlIndexFixing(Index3M,H1040,TRUE,_xll.ohTrigger(RecalcTrigger,Trigger3M)),NA())</f>
        <v>2.3970564649792372E-2</v>
      </c>
      <c r="L1040" s="44">
        <f>IFERROR(_xll.qlIndexFixing(Index6M,$H1040,TRUE,_xll.ohTrigger(RecalcTrigger,Trigger6M)),NA())</f>
        <v>2.4658542319457622E-2</v>
      </c>
      <c r="M1040" s="182">
        <f>IFERROR(_xll.qlIndexFixing(Index1Y,$H1040,TRUE,_xll.ohTrigger(RecalcTrigger,Trigger1Y)),NA())</f>
        <v>2.5122498158987649E-2</v>
      </c>
      <c r="N1040" s="181">
        <f>IFERROR(_xll.qlIndexFixing(ONIndex1M,I1040,TRUE,_xll.ohTrigger(RecalcTrigger,Trigger1M)),NA())</f>
        <v>2.3210714842274438E-2</v>
      </c>
      <c r="O1040" s="44">
        <f>IFERROR(_xll.qlIndexFixing(ONIndex3M,I1040,TRUE,_xll.ohTrigger(RecalcTrigger,Trigger3M)),NA())</f>
        <v>2.3883752631389532E-2</v>
      </c>
      <c r="P1040" s="44">
        <f>IFERROR(_xll.qlIndexFixing(ONIndex6M,I1040,TRUE,_xll.ohTrigger(RecalcTrigger,Trigger6M)),NA())</f>
        <v>2.4566133339877227E-2</v>
      </c>
      <c r="Q1040" s="182">
        <f>IFERROR(_xll.qlIndexFixing(ONIndex1Y,I1040,TRUE,_xll.ohTrigger(RecalcTrigger,Trigger1Y)),NA())</f>
        <v>2.4860443661051113E-2</v>
      </c>
    </row>
    <row r="1041" spans="2:17" x14ac:dyDescent="0.2">
      <c r="B1041" s="39" t="s">
        <v>42</v>
      </c>
      <c r="D1041" s="42">
        <f>_xll.qlCalendarAdvance(Calendar,$D1040,B1041,"f",FALSE)</f>
        <v>46679</v>
      </c>
      <c r="E1041" s="176">
        <f>_xll.qlInterestRateIndexValueDate(IndexON,D1041)</f>
        <v>46679</v>
      </c>
      <c r="F1041" s="192">
        <f>IFERROR(_xll.qlIndexFixing(IndexON,D1041,TRUE,_xll.ohTrigger(RecalcTrigger,TriggerON)),NA())</f>
        <v>2.2578143028131326E-2</v>
      </c>
      <c r="H1041" s="42">
        <f>_xll.qlCalendarAdvance(Calendar,$H1040,B1041,"f",FALSE)</f>
        <v>46679</v>
      </c>
      <c r="I1041" s="176">
        <f>_xll.qlInterestRateIndexValueDate(Index1M,$H1041)</f>
        <v>46679</v>
      </c>
      <c r="J1041" s="181">
        <f>IFERROR(_xll.qlIndexFixing(Index1M,$H1041,TRUE,_xll.ohTrigger(RecalcTrigger,Trigger1M)),NA())</f>
        <v>2.3244886983598764E-2</v>
      </c>
      <c r="K1041" s="44">
        <f>IFERROR(_xll.qlIndexFixing(Index3M,H1041,TRUE,_xll.ohTrigger(RecalcTrigger,Trigger3M)),NA())</f>
        <v>2.3972861873980192E-2</v>
      </c>
      <c r="L1041" s="44">
        <f>IFERROR(_xll.qlIndexFixing(Index6M,$H1041,TRUE,_xll.ohTrigger(RecalcTrigger,Trigger6M)),NA())</f>
        <v>2.4654076904318024E-2</v>
      </c>
      <c r="M1041" s="182">
        <f>IFERROR(_xll.qlIndexFixing(Index1Y,$H1041,TRUE,_xll.ohTrigger(RecalcTrigger,Trigger1Y)),NA())</f>
        <v>2.5120494815040018E-2</v>
      </c>
      <c r="N1041" s="181">
        <f>IFERROR(_xll.qlIndexFixing(ONIndex1M,I1041,TRUE,_xll.ohTrigger(RecalcTrigger,Trigger1M)),NA())</f>
        <v>2.3214585856594638E-2</v>
      </c>
      <c r="O1041" s="44">
        <f>IFERROR(_xll.qlIndexFixing(ONIndex3M,I1041,TRUE,_xll.ohTrigger(RecalcTrigger,Trigger3M)),NA())</f>
        <v>2.3886273716325901E-2</v>
      </c>
      <c r="P1041" s="44">
        <f>IFERROR(_xll.qlIndexFixing(ONIndex6M,I1041,TRUE,_xll.ohTrigger(RecalcTrigger,Trigger6M)),NA())</f>
        <v>2.4561596265825214E-2</v>
      </c>
      <c r="Q1041" s="182">
        <f>IFERROR(_xll.qlIndexFixing(ONIndex1Y,I1041,TRUE,_xll.ohTrigger(RecalcTrigger,Trigger1Y)),NA())</f>
        <v>2.4858776237400848E-2</v>
      </c>
    </row>
    <row r="1042" spans="2:17" x14ac:dyDescent="0.2">
      <c r="B1042" s="39" t="s">
        <v>42</v>
      </c>
      <c r="D1042" s="42">
        <f>_xll.qlCalendarAdvance(Calendar,$D1041,B1042,"f",FALSE)</f>
        <v>46686</v>
      </c>
      <c r="E1042" s="176">
        <f>_xll.qlInterestRateIndexValueDate(IndexON,D1042)</f>
        <v>46686</v>
      </c>
      <c r="F1042" s="192">
        <f>IFERROR(_xll.qlIndexFixing(IndexON,D1042,TRUE,_xll.ohTrigger(RecalcTrigger,TriggerON)),NA())</f>
        <v>2.2580352554955052E-2</v>
      </c>
      <c r="H1042" s="42">
        <f>_xll.qlCalendarAdvance(Calendar,$H1041,B1042,"f",FALSE)</f>
        <v>46686</v>
      </c>
      <c r="I1042" s="176">
        <f>_xll.qlInterestRateIndexValueDate(Index1M,$H1042)</f>
        <v>46686</v>
      </c>
      <c r="J1042" s="181">
        <f>IFERROR(_xll.qlIndexFixing(Index1M,$H1042,TRUE,_xll.ohTrigger(RecalcTrigger,Trigger1M)),NA())</f>
        <v>2.3248637202254452E-2</v>
      </c>
      <c r="K1042" s="44">
        <f>IFERROR(_xll.qlIndexFixing(Index3M,H1042,TRUE,_xll.ohTrigger(RecalcTrigger,Trigger3M)),NA())</f>
        <v>2.3975122341368969E-2</v>
      </c>
      <c r="L1042" s="44">
        <f>IFERROR(_xll.qlIndexFixing(Index6M,$H1042,TRUE,_xll.ohTrigger(RecalcTrigger,Trigger6M)),NA())</f>
        <v>2.4649621301856432E-2</v>
      </c>
      <c r="M1042" s="182">
        <f>IFERROR(_xll.qlIndexFixing(Index1Y,$H1042,TRUE,_xll.ohTrigger(RecalcTrigger,Trigger1Y)),NA())</f>
        <v>2.5118480197041881E-2</v>
      </c>
      <c r="N1042" s="181">
        <f>IFERROR(_xll.qlIndexFixing(ONIndex1M,I1042,TRUE,_xll.ohTrigger(RecalcTrigger,Trigger1M)),NA())</f>
        <v>2.3218416160476485E-2</v>
      </c>
      <c r="O1042" s="44">
        <f>IFERROR(_xll.qlIndexFixing(ONIndex3M,I1042,TRUE,_xll.ohTrigger(RecalcTrigger,Trigger3M)),NA())</f>
        <v>2.3888758261465526E-2</v>
      </c>
      <c r="P1042" s="44">
        <f>IFERROR(_xll.qlIndexFixing(ONIndex6M,I1042,TRUE,_xll.ohTrigger(RecalcTrigger,Trigger6M)),NA())</f>
        <v>2.4557068875588062E-2</v>
      </c>
      <c r="Q1042" s="182">
        <f>IFERROR(_xll.qlIndexFixing(ONIndex1Y,I1042,TRUE,_xll.ohTrigger(RecalcTrigger,Trigger1Y)),NA())</f>
        <v>2.4857097812123197E-2</v>
      </c>
    </row>
    <row r="1043" spans="2:17" x14ac:dyDescent="0.2">
      <c r="B1043" s="39" t="s">
        <v>42</v>
      </c>
      <c r="D1043" s="42">
        <f>_xll.qlCalendarAdvance(Calendar,$D1042,B1043,"f",FALSE)</f>
        <v>46693</v>
      </c>
      <c r="E1043" s="176">
        <f>_xll.qlInterestRateIndexValueDate(IndexON,D1043)</f>
        <v>46693</v>
      </c>
      <c r="F1043" s="192">
        <f>IFERROR(_xll.qlIndexFixing(IndexON,D1043,TRUE,_xll.ohTrigger(RecalcTrigger,TriggerON)),NA())</f>
        <v>2.2582538762089266E-2</v>
      </c>
      <c r="H1043" s="42">
        <f>_xll.qlCalendarAdvance(Calendar,$H1042,B1043,"f",FALSE)</f>
        <v>46693</v>
      </c>
      <c r="I1043" s="176">
        <f>_xll.qlInterestRateIndexValueDate(Index1M,$H1043)</f>
        <v>46693</v>
      </c>
      <c r="J1043" s="181">
        <f>IFERROR(_xll.qlIndexFixing(Index1M,$H1043,TRUE,_xll.ohTrigger(RecalcTrigger,Trigger1M)),NA())</f>
        <v>2.3251345016073881E-2</v>
      </c>
      <c r="K1043" s="44">
        <f>IFERROR(_xll.qlIndexFixing(Index3M,H1043,TRUE,_xll.ohTrigger(RecalcTrigger,Trigger3M)),NA())</f>
        <v>2.3977346051898805E-2</v>
      </c>
      <c r="L1043" s="44">
        <f>IFERROR(_xll.qlIndexFixing(Index6M,$H1043,TRUE,_xll.ohTrigger(RecalcTrigger,Trigger6M)),NA())</f>
        <v>2.4644661070095775E-2</v>
      </c>
      <c r="M1043" s="182">
        <f>IFERROR(_xll.qlIndexFixing(Index1Y,$H1043,TRUE,_xll.ohTrigger(RecalcTrigger,Trigger1Y)),NA())</f>
        <v>2.5116454305059887E-2</v>
      </c>
      <c r="N1043" s="181">
        <f>IFERROR(_xll.qlIndexFixing(ONIndex1M,I1043,TRUE,_xll.ohTrigger(RecalcTrigger,Trigger1M)),NA())</f>
        <v>2.3222205753757885E-2</v>
      </c>
      <c r="O1043" s="44">
        <f>IFERROR(_xll.qlIndexFixing(ONIndex3M,I1043,TRUE,_xll.ohTrigger(RecalcTrigger,Trigger3M)),NA())</f>
        <v>2.3891206266889453E-2</v>
      </c>
      <c r="P1043" s="44">
        <f>IFERROR(_xll.qlIndexFixing(ONIndex6M,I1043,TRUE,_xll.ohTrigger(RecalcTrigger,Trigger6M)),NA())</f>
        <v>2.4552551169165771E-2</v>
      </c>
      <c r="Q1043" s="182">
        <f>IFERROR(_xll.qlIndexFixing(ONIndex1Y,I1043,TRUE,_xll.ohTrigger(RecalcTrigger,Trigger1Y)),NA())</f>
        <v>2.4855408385299205E-2</v>
      </c>
    </row>
    <row r="1044" spans="2:17" x14ac:dyDescent="0.2">
      <c r="B1044" s="39" t="s">
        <v>42</v>
      </c>
      <c r="D1044" s="42">
        <f>_xll.qlCalendarAdvance(Calendar,$D1043,B1044,"f",FALSE)</f>
        <v>46700</v>
      </c>
      <c r="E1044" s="176">
        <f>_xll.qlInterestRateIndexValueDate(IndexON,D1044)</f>
        <v>46700</v>
      </c>
      <c r="F1044" s="192">
        <f>IFERROR(_xll.qlIndexFixing(IndexON,D1044,TRUE,_xll.ohTrigger(RecalcTrigger,TriggerON)),NA())</f>
        <v>2.2584701649615013E-2</v>
      </c>
      <c r="H1044" s="42">
        <f>_xll.qlCalendarAdvance(Calendar,$H1043,B1044,"f",FALSE)</f>
        <v>46700</v>
      </c>
      <c r="I1044" s="176">
        <f>_xll.qlInterestRateIndexValueDate(Index1M,$H1044)</f>
        <v>46700</v>
      </c>
      <c r="J1044" s="181">
        <f>IFERROR(_xll.qlIndexFixing(Index1M,$H1044,TRUE,_xll.ohTrigger(RecalcTrigger,Trigger1M)),NA())</f>
        <v>2.3255016340057593E-2</v>
      </c>
      <c r="K1044" s="44">
        <f>IFERROR(_xll.qlIndexFixing(Index3M,H1044,TRUE,_xll.ohTrigger(RecalcTrigger,Trigger3M)),NA())</f>
        <v>2.3979533005508025E-2</v>
      </c>
      <c r="L1044" s="44">
        <f>IFERROR(_xll.qlIndexFixing(Index6M,$H1044,TRUE,_xll.ohTrigger(RecalcTrigger,Trigger6M)),NA())</f>
        <v>2.4640224689607589E-2</v>
      </c>
      <c r="M1044" s="182">
        <f>IFERROR(_xll.qlIndexFixing(Index1Y,$H1044,TRUE,_xll.ohTrigger(RecalcTrigger,Trigger1Y)),NA())</f>
        <v>2.5114417139160908E-2</v>
      </c>
      <c r="N1044" s="181">
        <f>IFERROR(_xll.qlIndexFixing(ONIndex1M,I1044,TRUE,_xll.ohTrigger(RecalcTrigger,Trigger1M)),NA())</f>
        <v>2.3225954636600932E-2</v>
      </c>
      <c r="O1044" s="44">
        <f>IFERROR(_xll.qlIndexFixing(ONIndex3M,I1044,TRUE,_xll.ohTrigger(RecalcTrigger,Trigger3M)),NA())</f>
        <v>2.3893617732678729E-2</v>
      </c>
      <c r="P1044" s="44">
        <f>IFERROR(_xll.qlIndexFixing(ONIndex6M,I1044,TRUE,_xll.ohTrigger(RecalcTrigger,Trigger6M)),NA())</f>
        <v>2.454804314655834E-2</v>
      </c>
      <c r="Q1044" s="182">
        <f>IFERROR(_xll.qlIndexFixing(ONIndex1Y,I1044,TRUE,_xll.ohTrigger(RecalcTrigger,Trigger1Y)),NA())</f>
        <v>2.485370795676678E-2</v>
      </c>
    </row>
    <row r="1045" spans="2:17" x14ac:dyDescent="0.2">
      <c r="B1045" s="39" t="s">
        <v>42</v>
      </c>
      <c r="D1045" s="42">
        <f>_xll.qlCalendarAdvance(Calendar,$D1044,B1045,"f",FALSE)</f>
        <v>46707</v>
      </c>
      <c r="E1045" s="176">
        <f>_xll.qlInterestRateIndexValueDate(IndexON,D1045)</f>
        <v>46707</v>
      </c>
      <c r="F1045" s="192">
        <f>IFERROR(_xll.qlIndexFixing(IndexON,D1045,TRUE,_xll.ohTrigger(RecalcTrigger,TriggerON)),NA())</f>
        <v>2.2586841217451248E-2</v>
      </c>
      <c r="H1045" s="42">
        <f>_xll.qlCalendarAdvance(Calendar,$H1044,B1045,"f",FALSE)</f>
        <v>46707</v>
      </c>
      <c r="I1045" s="176">
        <f>_xll.qlInterestRateIndexValueDate(Index1M,$H1045)</f>
        <v>46707</v>
      </c>
      <c r="J1045" s="181">
        <f>IFERROR(_xll.qlIndexFixing(Index1M,$H1045,TRUE,_xll.ohTrigger(RecalcTrigger,Trigger1M)),NA())</f>
        <v>2.3258646879361855E-2</v>
      </c>
      <c r="K1045" s="44">
        <f>IFERROR(_xll.qlIndexFixing(Index3M,H1045,TRUE,_xll.ohTrigger(RecalcTrigger,Trigger3M)),NA())</f>
        <v>2.3981683202134969E-2</v>
      </c>
      <c r="L1045" s="44">
        <f>IFERROR(_xll.qlIndexFixing(Index6M,$H1045,TRUE,_xll.ohTrigger(RecalcTrigger,Trigger6M)),NA())</f>
        <v>2.4635798120896991E-2</v>
      </c>
      <c r="M1045" s="182">
        <f>IFERROR(_xll.qlIndexFixing(Index1Y,$H1045,TRUE,_xll.ohTrigger(RecalcTrigger,Trigger1Y)),NA())</f>
        <v>2.5112368699412711E-2</v>
      </c>
      <c r="N1045" s="181">
        <f>IFERROR(_xll.qlIndexFixing(ONIndex1M,I1045,TRUE,_xll.ohTrigger(RecalcTrigger,Trigger1M)),NA())</f>
        <v>2.3229662808924578E-2</v>
      </c>
      <c r="O1045" s="44">
        <f>IFERROR(_xll.qlIndexFixing(ONIndex3M,I1045,TRUE,_xll.ohTrigger(RecalcTrigger,Trigger3M)),NA())</f>
        <v>2.3895992658752307E-2</v>
      </c>
      <c r="P1045" s="44">
        <f>IFERROR(_xll.qlIndexFixing(ONIndex6M,I1045,TRUE,_xll.ohTrigger(RecalcTrigger,Trigger6M)),NA())</f>
        <v>2.4543544807765771E-2</v>
      </c>
      <c r="Q1045" s="182">
        <f>IFERROR(_xll.qlIndexFixing(ONIndex1Y,I1045,TRUE,_xll.ohTrigger(RecalcTrigger,Trigger1Y)),NA())</f>
        <v>2.4851996526606968E-2</v>
      </c>
    </row>
    <row r="1046" spans="2:17" x14ac:dyDescent="0.2">
      <c r="B1046" s="39" t="s">
        <v>42</v>
      </c>
      <c r="D1046" s="42">
        <f>_xll.qlCalendarAdvance(Calendar,$D1045,B1046,"f",FALSE)</f>
        <v>46714</v>
      </c>
      <c r="E1046" s="176">
        <f>_xll.qlInterestRateIndexValueDate(IndexON,D1046)</f>
        <v>46714</v>
      </c>
      <c r="F1046" s="192">
        <f>IFERROR(_xll.qlIndexFixing(IndexON,D1046,TRUE,_xll.ohTrigger(RecalcTrigger,TriggerON)),NA())</f>
        <v>2.258895746559797E-2</v>
      </c>
      <c r="H1046" s="42">
        <f>_xll.qlCalendarAdvance(Calendar,$H1045,B1046,"f",FALSE)</f>
        <v>46714</v>
      </c>
      <c r="I1046" s="176">
        <f>_xll.qlInterestRateIndexValueDate(Index1M,$H1046)</f>
        <v>46714</v>
      </c>
      <c r="J1046" s="181">
        <f>IFERROR(_xll.qlIndexFixing(Index1M,$H1046,TRUE,_xll.ohTrigger(RecalcTrigger,Trigger1M)),NA())</f>
        <v>2.326223663394885E-2</v>
      </c>
      <c r="K1046" s="44">
        <f>IFERROR(_xll.qlIndexFixing(Index3M,H1046,TRUE,_xll.ohTrigger(RecalcTrigger,Trigger3M)),NA())</f>
        <v>2.3983796641722375E-2</v>
      </c>
      <c r="L1046" s="44">
        <f>IFERROR(_xll.qlIndexFixing(Index6M,$H1046,TRUE,_xll.ohTrigger(RecalcTrigger,Trigger6M)),NA())</f>
        <v>2.463138136389852E-2</v>
      </c>
      <c r="M1046" s="182">
        <f>IFERROR(_xll.qlIndexFixing(Index1Y,$H1046,TRUE,_xll.ohTrigger(RecalcTrigger,Trigger1Y)),NA())</f>
        <v>2.5110308985882828E-2</v>
      </c>
      <c r="N1046" s="181">
        <f>IFERROR(_xll.qlIndexFixing(ONIndex1M,I1046,TRUE,_xll.ohTrigger(RecalcTrigger,Trigger1M)),NA())</f>
        <v>2.3233330270647778E-2</v>
      </c>
      <c r="O1046" s="44">
        <f>IFERROR(_xll.qlIndexFixing(ONIndex3M,I1046,TRUE,_xll.ohTrigger(RecalcTrigger,Trigger3M)),NA())</f>
        <v>2.3898331045029142E-2</v>
      </c>
      <c r="P1046" s="44">
        <f>IFERROR(_xll.qlIndexFixing(ONIndex6M,I1046,TRUE,_xll.ohTrigger(RecalcTrigger,Trigger6M)),NA())</f>
        <v>2.4539056152950156E-2</v>
      </c>
      <c r="Q1046" s="182">
        <f>IFERROR(_xll.qlIndexFixing(ONIndex1Y,I1046,TRUE,_xll.ohTrigger(RecalcTrigger,Trigger1Y)),NA())</f>
        <v>2.4850274094819769E-2</v>
      </c>
    </row>
    <row r="1047" spans="2:17" x14ac:dyDescent="0.2">
      <c r="B1047" s="39" t="s">
        <v>42</v>
      </c>
      <c r="D1047" s="42">
        <f>_xll.qlCalendarAdvance(Calendar,$D1046,B1047,"f",FALSE)</f>
        <v>46721</v>
      </c>
      <c r="E1047" s="176">
        <f>_xll.qlInterestRateIndexValueDate(IndexON,D1047)</f>
        <v>46721</v>
      </c>
      <c r="F1047" s="192">
        <f>IFERROR(_xll.qlIndexFixing(IndexON,D1047,TRUE,_xll.ohTrigger(RecalcTrigger,TriggerON)),NA())</f>
        <v>2.2591050394136225E-2</v>
      </c>
      <c r="H1047" s="42">
        <f>_xll.qlCalendarAdvance(Calendar,$H1046,B1047,"f",FALSE)</f>
        <v>46721</v>
      </c>
      <c r="I1047" s="176">
        <f>_xll.qlInterestRateIndexValueDate(Index1M,$H1047)</f>
        <v>46721</v>
      </c>
      <c r="J1047" s="181">
        <f>IFERROR(_xll.qlIndexFixing(Index1M,$H1047,TRUE,_xll.ohTrigger(RecalcTrigger,Trigger1M)),NA())</f>
        <v>2.3266776487282103E-2</v>
      </c>
      <c r="K1047" s="44">
        <f>IFERROR(_xll.qlIndexFixing(Index3M,H1047,TRUE,_xll.ohTrigger(RecalcTrigger,Trigger3M)),NA())</f>
        <v>2.3984945426179377E-2</v>
      </c>
      <c r="L1047" s="44">
        <f>IFERROR(_xll.qlIndexFixing(Index6M,$H1047,TRUE,_xll.ohTrigger(RecalcTrigger,Trigger6M)),NA())</f>
        <v>2.4627490477447916E-2</v>
      </c>
      <c r="M1047" s="182">
        <f>IFERROR(_xll.qlIndexFixing(Index1Y,$H1047,TRUE,_xll.ohTrigger(RecalcTrigger,Trigger1Y)),NA())</f>
        <v>2.5108237998639687E-2</v>
      </c>
      <c r="N1047" s="181">
        <f>IFERROR(_xll.qlIndexFixing(ONIndex1M,I1047,TRUE,_xll.ohTrigger(RecalcTrigger,Trigger1M)),NA())</f>
        <v>2.3236957021932625E-2</v>
      </c>
      <c r="O1047" s="44">
        <f>IFERROR(_xll.qlIndexFixing(ONIndex3M,I1047,TRUE,_xll.ohTrigger(RecalcTrigger,Trigger3M)),NA())</f>
        <v>2.3900632891752371E-2</v>
      </c>
      <c r="P1047" s="44">
        <f>IFERROR(_xll.qlIndexFixing(ONIndex6M,I1047,TRUE,_xll.ohTrigger(RecalcTrigger,Trigger6M)),NA())</f>
        <v>2.4534577181868356E-2</v>
      </c>
      <c r="Q1047" s="182">
        <f>IFERROR(_xll.qlIndexFixing(ONIndex1Y,I1047,TRUE,_xll.ohTrigger(RecalcTrigger,Trigger1Y)),NA())</f>
        <v>2.4848540661405183E-2</v>
      </c>
    </row>
    <row r="1048" spans="2:17" x14ac:dyDescent="0.2">
      <c r="B1048" s="39" t="s">
        <v>42</v>
      </c>
      <c r="D1048" s="42">
        <f>_xll.qlCalendarAdvance(Calendar,$D1047,B1048,"f",FALSE)</f>
        <v>46728</v>
      </c>
      <c r="E1048" s="176">
        <f>_xll.qlInterestRateIndexValueDate(IndexON,D1048)</f>
        <v>46728</v>
      </c>
      <c r="F1048" s="192">
        <f>IFERROR(_xll.qlIndexFixing(IndexON,D1048,TRUE,_xll.ohTrigger(RecalcTrigger,TriggerON)),NA())</f>
        <v>2.2593120003066014E-2</v>
      </c>
      <c r="H1048" s="42">
        <f>_xll.qlCalendarAdvance(Calendar,$H1047,B1048,"f",FALSE)</f>
        <v>46728</v>
      </c>
      <c r="I1048" s="176">
        <f>_xll.qlInterestRateIndexValueDate(Index1M,$H1048)</f>
        <v>46728</v>
      </c>
      <c r="J1048" s="181">
        <f>IFERROR(_xll.qlIndexFixing(Index1M,$H1048,TRUE,_xll.ohTrigger(RecalcTrigger,Trigger1M)),NA())</f>
        <v>2.3270281982376555E-2</v>
      </c>
      <c r="K1048" s="44">
        <f>IFERROR(_xll.qlIndexFixing(Index3M,H1048,TRUE,_xll.ohTrigger(RecalcTrigger,Trigger3M)),NA())</f>
        <v>2.3986987843204702E-2</v>
      </c>
      <c r="L1048" s="44">
        <f>IFERROR(_xll.qlIndexFixing(Index6M,$H1048,TRUE,_xll.ohTrigger(RecalcTrigger,Trigger6M)),NA())</f>
        <v>2.4623093749695166E-2</v>
      </c>
      <c r="M1048" s="182">
        <f>IFERROR(_xll.qlIndexFixing(Index1Y,$H1048,TRUE,_xll.ohTrigger(RecalcTrigger,Trigger1Y)),NA())</f>
        <v>2.5106155737751268E-2</v>
      </c>
      <c r="N1048" s="181">
        <f>IFERROR(_xll.qlIndexFixing(ONIndex1M,I1048,TRUE,_xll.ohTrigger(RecalcTrigger,Trigger1M)),NA())</f>
        <v>2.3240543062698071E-2</v>
      </c>
      <c r="O1048" s="44">
        <f>IFERROR(_xll.qlIndexFixing(ONIndex3M,I1048,TRUE,_xll.ohTrigger(RecalcTrigger,Trigger3M)),NA())</f>
        <v>2.3902898198678857E-2</v>
      </c>
      <c r="P1048" s="44">
        <f>IFERROR(_xll.qlIndexFixing(ONIndex6M,I1048,TRUE,_xll.ohTrigger(RecalcTrigger,Trigger6M)),NA())</f>
        <v>2.4530107894763509E-2</v>
      </c>
      <c r="Q1048" s="182">
        <f>IFERROR(_xll.qlIndexFixing(ONIndex1Y,I1048,TRUE,_xll.ohTrigger(RecalcTrigger,Trigger1Y)),NA())</f>
        <v>2.484679622636321E-2</v>
      </c>
    </row>
    <row r="1049" spans="2:17" x14ac:dyDescent="0.2">
      <c r="B1049" s="39" t="s">
        <v>42</v>
      </c>
      <c r="D1049" s="42">
        <f>_xll.qlCalendarAdvance(Calendar,$D1048,B1049,"f",FALSE)</f>
        <v>46735</v>
      </c>
      <c r="E1049" s="176">
        <f>_xll.qlInterestRateIndexValueDate(IndexON,D1049)</f>
        <v>46735</v>
      </c>
      <c r="F1049" s="192">
        <f>IFERROR(_xll.qlIndexFixing(IndexON,D1049,TRUE,_xll.ohTrigger(RecalcTrigger,TriggerON)),NA())</f>
        <v>2.2595166292387336E-2</v>
      </c>
      <c r="H1049" s="42">
        <f>_xll.qlCalendarAdvance(Calendar,$H1048,B1049,"f",FALSE)</f>
        <v>46735</v>
      </c>
      <c r="I1049" s="176">
        <f>_xll.qlInterestRateIndexValueDate(Index1M,$H1049)</f>
        <v>46735</v>
      </c>
      <c r="J1049" s="181">
        <f>IFERROR(_xll.qlIndexFixing(Index1M,$H1049,TRUE,_xll.ohTrigger(RecalcTrigger,Trigger1M)),NA())</f>
        <v>2.327374669007529E-2</v>
      </c>
      <c r="K1049" s="44">
        <f>IFERROR(_xll.qlIndexFixing(Index3M,H1049,TRUE,_xll.ohTrigger(RecalcTrigger,Trigger3M)),NA())</f>
        <v>2.3988993505417496E-2</v>
      </c>
      <c r="L1049" s="44">
        <f>IFERROR(_xll.qlIndexFixing(Index6M,$H1049,TRUE,_xll.ohTrigger(RecalcTrigger,Trigger6M)),NA())</f>
        <v>2.4618706834168246E-2</v>
      </c>
      <c r="M1049" s="182">
        <f>IFERROR(_xll.qlIndexFixing(Index1Y,$H1049,TRUE,_xll.ohTrigger(RecalcTrigger,Trigger1Y)),NA())</f>
        <v>2.5104062203287099E-2</v>
      </c>
      <c r="N1049" s="181">
        <f>IFERROR(_xll.qlIndexFixing(ONIndex1M,I1049,TRUE,_xll.ohTrigger(RecalcTrigger,Trigger1M)),NA())</f>
        <v>2.3244088392944118E-2</v>
      </c>
      <c r="O1049" s="44">
        <f>IFERROR(_xll.qlIndexFixing(ONIndex3M,I1049,TRUE,_xll.ohTrigger(RecalcTrigger,Trigger3M)),NA())</f>
        <v>2.3905126965970691E-2</v>
      </c>
      <c r="P1049" s="44">
        <f>IFERROR(_xll.qlIndexFixing(ONIndex6M,I1049,TRUE,_xll.ohTrigger(RecalcTrigger,Trigger6M)),NA())</f>
        <v>2.452564829131143E-2</v>
      </c>
      <c r="Q1049" s="182">
        <f>IFERROR(_xll.qlIndexFixing(ONIndex1Y,I1049,TRUE,_xll.ohTrigger(RecalcTrigger,Trigger1Y)),NA())</f>
        <v>2.4845040789693851E-2</v>
      </c>
    </row>
    <row r="1050" spans="2:17" x14ac:dyDescent="0.2">
      <c r="B1050" s="39" t="s">
        <v>42</v>
      </c>
      <c r="D1050" s="42">
        <f>_xll.qlCalendarAdvance(Calendar,$D1049,B1050,"f",FALSE)</f>
        <v>46742</v>
      </c>
      <c r="E1050" s="176">
        <f>_xll.qlInterestRateIndexValueDate(IndexON,D1050)</f>
        <v>46742</v>
      </c>
      <c r="F1050" s="192">
        <f>IFERROR(_xll.qlIndexFixing(IndexON,D1050,TRUE,_xll.ohTrigger(RecalcTrigger,TriggerON)),NA())</f>
        <v>2.25971892619381E-2</v>
      </c>
      <c r="H1050" s="42">
        <f>_xll.qlCalendarAdvance(Calendar,$H1049,B1050,"f",FALSE)</f>
        <v>46742</v>
      </c>
      <c r="I1050" s="176">
        <f>_xll.qlInterestRateIndexValueDate(Index1M,$H1050)</f>
        <v>46742</v>
      </c>
      <c r="J1050" s="181">
        <f>IFERROR(_xll.qlIndexFixing(Index1M,$H1050,TRUE,_xll.ohTrigger(RecalcTrigger,Trigger1M)),NA())</f>
        <v>2.3277170610349548E-2</v>
      </c>
      <c r="K1050" s="44">
        <f>IFERROR(_xll.qlIndexFixing(Index3M,H1050,TRUE,_xll.ohTrigger(RecalcTrigger,Trigger3M)),NA())</f>
        <v>2.3990962412765219E-2</v>
      </c>
      <c r="L1050" s="44">
        <f>IFERROR(_xll.qlIndexFixing(Index6M,$H1050,TRUE,_xll.ohTrigger(RecalcTrigger,Trigger6M)),NA())</f>
        <v>2.4614329730804706E-2</v>
      </c>
      <c r="M1050" s="182">
        <f>IFERROR(_xll.qlIndexFixing(Index1Y,$H1050,TRUE,_xll.ohTrigger(RecalcTrigger,Trigger1Y)),NA())</f>
        <v>2.5101957395315833E-2</v>
      </c>
      <c r="N1050" s="181">
        <f>IFERROR(_xll.qlIndexFixing(ONIndex1M,I1050,TRUE,_xll.ohTrigger(RecalcTrigger,Trigger1M)),NA())</f>
        <v>2.3247593012670764E-2</v>
      </c>
      <c r="O1050" s="44">
        <f>IFERROR(_xll.qlIndexFixing(ONIndex3M,I1050,TRUE,_xll.ohTrigger(RecalcTrigger,Trigger3M)),NA())</f>
        <v>2.3907319193546828E-2</v>
      </c>
      <c r="P1050" s="44">
        <f>IFERROR(_xll.qlIndexFixing(ONIndex6M,I1050,TRUE,_xll.ohTrigger(RecalcTrigger,Trigger6M)),NA())</f>
        <v>2.452119837175526E-2</v>
      </c>
      <c r="Q1050" s="182">
        <f>IFERROR(_xll.qlIndexFixing(ONIndex1Y,I1050,TRUE,_xll.ohTrigger(RecalcTrigger,Trigger1Y)),NA())</f>
        <v>2.4843274351316058E-2</v>
      </c>
    </row>
    <row r="1051" spans="2:17" x14ac:dyDescent="0.2">
      <c r="B1051" s="39" t="s">
        <v>42</v>
      </c>
      <c r="D1051" s="42">
        <f>_xll.qlCalendarAdvance(Calendar,$D1050,B1051,"f",FALSE)</f>
        <v>46750</v>
      </c>
      <c r="E1051" s="176">
        <f>_xll.qlInterestRateIndexValueDate(IndexON,D1051)</f>
        <v>46750</v>
      </c>
      <c r="F1051" s="192">
        <f>IFERROR(_xll.qlIndexFixing(IndexON,D1051,TRUE,_xll.ohTrigger(RecalcTrigger,TriggerON)),NA())</f>
        <v>2.2599472672496512E-2</v>
      </c>
      <c r="H1051" s="42">
        <f>_xll.qlCalendarAdvance(Calendar,$H1050,B1051,"f",FALSE)</f>
        <v>46750</v>
      </c>
      <c r="I1051" s="176">
        <f>_xll.qlInterestRateIndexValueDate(Index1M,$H1051)</f>
        <v>46750</v>
      </c>
      <c r="J1051" s="181">
        <f>IFERROR(_xll.qlIndexFixing(Index1M,$H1051,TRUE,_xll.ohTrigger(RecalcTrigger,Trigger1M)),NA())</f>
        <v>2.3282992516592844E-2</v>
      </c>
      <c r="K1051" s="44">
        <f>IFERROR(_xll.qlIndexFixing(Index3M,H1051,TRUE,_xll.ohTrigger(RecalcTrigger,Trigger3M)),NA())</f>
        <v>2.3993167586561139E-2</v>
      </c>
      <c r="L1051" s="44">
        <f>IFERROR(_xll.qlIndexFixing(Index6M,$H1051,TRUE,_xll.ohTrigger(RecalcTrigger,Trigger6M)),NA())</f>
        <v>2.4609339341771015E-2</v>
      </c>
      <c r="M1051" s="182">
        <f>IFERROR(_xll.qlIndexFixing(Index1Y,$H1051,TRUE,_xll.ohTrigger(RecalcTrigger,Trigger1Y)),NA())</f>
        <v>2.5099538096287042E-2</v>
      </c>
      <c r="N1051" s="181">
        <f>IFERROR(_xll.qlIndexFixing(ONIndex1M,I1051,TRUE,_xll.ohTrigger(RecalcTrigger,Trigger1M)),NA())</f>
        <v>2.325154844268984E-2</v>
      </c>
      <c r="O1051" s="44">
        <f>IFERROR(_xll.qlIndexFixing(ONIndex3M,I1051,TRUE,_xll.ohTrigger(RecalcTrigger,Trigger3M)),NA())</f>
        <v>2.3909779854023316E-2</v>
      </c>
      <c r="P1051" s="44">
        <f>IFERROR(_xll.qlIndexFixing(ONIndex6M,I1051,TRUE,_xll.ohTrigger(RecalcTrigger,Trigger6M)),NA())</f>
        <v>2.4516124607205647E-2</v>
      </c>
      <c r="Q1051" s="182">
        <f>IFERROR(_xll.qlIndexFixing(ONIndex1Y,I1051,TRUE,_xll.ohTrigger(RecalcTrigger,Trigger1Y)),NA())</f>
        <v>2.4841242093294191E-2</v>
      </c>
    </row>
    <row r="1052" spans="2:17" x14ac:dyDescent="0.2">
      <c r="B1052" s="39" t="s">
        <v>42</v>
      </c>
      <c r="D1052" s="42">
        <f>_xll.qlCalendarAdvance(Calendar,$D1051,B1052,"f",FALSE)</f>
        <v>46757</v>
      </c>
      <c r="E1052" s="176">
        <f>_xll.qlInterestRateIndexValueDate(IndexON,D1052)</f>
        <v>46757</v>
      </c>
      <c r="F1052" s="192">
        <f>IFERROR(_xll.qlIndexFixing(IndexON,D1052,TRUE,_xll.ohTrigger(RecalcTrigger,TriggerON)),NA())</f>
        <v>2.2601445671422971E-2</v>
      </c>
      <c r="H1052" s="42">
        <f>_xll.qlCalendarAdvance(Calendar,$H1051,B1052,"f",FALSE)</f>
        <v>46757</v>
      </c>
      <c r="I1052" s="176">
        <f>_xll.qlInterestRateIndexValueDate(Index1M,$H1052)</f>
        <v>46757</v>
      </c>
      <c r="J1052" s="181">
        <f>IFERROR(_xll.qlIndexFixing(Index1M,$H1052,TRUE,_xll.ohTrigger(RecalcTrigger,Trigger1M)),NA())</f>
        <v>2.3286323632861525E-2</v>
      </c>
      <c r="K1052" s="44">
        <f>IFERROR(_xll.qlIndexFixing(Index3M,H1052,TRUE,_xll.ohTrigger(RecalcTrigger,Trigger3M)),NA())</f>
        <v>2.399505773329973E-2</v>
      </c>
      <c r="L1052" s="44">
        <f>IFERROR(_xll.qlIndexFixing(Index6M,$H1052,TRUE,_xll.ohTrigger(RecalcTrigger,Trigger6M)),NA())</f>
        <v>2.4604465109778578E-2</v>
      </c>
      <c r="M1052" s="182">
        <f>IFERROR(_xll.qlIndexFixing(Index1Y,$H1052,TRUE,_xll.ohTrigger(RecalcTrigger,Trigger1Y)),NA())</f>
        <v>2.5097409131036204E-2</v>
      </c>
      <c r="N1052" s="181">
        <f>IFERROR(_xll.qlIndexFixing(ONIndex1M,I1052,TRUE,_xll.ohTrigger(RecalcTrigger,Trigger1M)),NA())</f>
        <v>2.3254965825496576E-2</v>
      </c>
      <c r="O1052" s="44">
        <f>IFERROR(_xll.qlIndexFixing(ONIndex3M,I1052,TRUE,_xll.ohTrigger(RecalcTrigger,Trigger3M)),NA())</f>
        <v>2.391189378222025E-2</v>
      </c>
      <c r="P1052" s="44">
        <f>IFERROR(_xll.qlIndexFixing(ONIndex6M,I1052,TRUE,_xll.ohTrigger(RecalcTrigger,Trigger6M)),NA())</f>
        <v>2.4511695438739212E-2</v>
      </c>
      <c r="Q1052" s="182">
        <f>IFERROR(_xll.qlIndexFixing(ONIndex1Y,I1052,TRUE,_xll.ohTrigger(RecalcTrigger,Trigger1Y)),NA())</f>
        <v>2.4839452080012148E-2</v>
      </c>
    </row>
    <row r="1053" spans="2:17" x14ac:dyDescent="0.2">
      <c r="B1053" s="39" t="s">
        <v>42</v>
      </c>
      <c r="D1053" s="42">
        <f>_xll.qlCalendarAdvance(Calendar,$D1052,B1053,"f",FALSE)</f>
        <v>46764</v>
      </c>
      <c r="E1053" s="176">
        <f>_xll.qlInterestRateIndexValueDate(IndexON,D1053)</f>
        <v>46764</v>
      </c>
      <c r="F1053" s="192">
        <f>IFERROR(_xll.qlIndexFixing(IndexON,D1053,TRUE,_xll.ohTrigger(RecalcTrigger,TriggerON)),NA())</f>
        <v>2.2603395350740962E-2</v>
      </c>
      <c r="H1053" s="42">
        <f>_xll.qlCalendarAdvance(Calendar,$H1052,B1053,"f",FALSE)</f>
        <v>46764</v>
      </c>
      <c r="I1053" s="176">
        <f>_xll.qlInterestRateIndexValueDate(Index1M,$H1053)</f>
        <v>46764</v>
      </c>
      <c r="J1053" s="181">
        <f>IFERROR(_xll.qlIndexFixing(Index1M,$H1053,TRUE,_xll.ohTrigger(RecalcTrigger,Trigger1M)),NA())</f>
        <v>2.3289613956454437E-2</v>
      </c>
      <c r="K1053" s="44">
        <f>IFERROR(_xll.qlIndexFixing(Index3M,H1053,TRUE,_xll.ohTrigger(RecalcTrigger,Trigger3M)),NA())</f>
        <v>2.3996911125005807E-2</v>
      </c>
      <c r="L1053" s="44">
        <f>IFERROR(_xll.qlIndexFixing(Index6M,$H1053,TRUE,_xll.ohTrigger(RecalcTrigger,Trigger6M)),NA())</f>
        <v>2.4600118434587894E-2</v>
      </c>
      <c r="M1053" s="182">
        <f>IFERROR(_xll.qlIndexFixing(Index1Y,$H1053,TRUE,_xll.ohTrigger(RecalcTrigger,Trigger1Y)),NA())</f>
        <v>2.5095268892499033E-2</v>
      </c>
      <c r="N1053" s="181">
        <f>IFERROR(_xll.qlIndexFixing(ONIndex1M,I1053,TRUE,_xll.ohTrigger(RecalcTrigger,Trigger1M)),NA())</f>
        <v>2.3258342497864959E-2</v>
      </c>
      <c r="O1053" s="44">
        <f>IFERROR(_xll.qlIndexFixing(ONIndex3M,I1053,TRUE,_xll.ohTrigger(RecalcTrigger,Trigger3M)),NA())</f>
        <v>2.3913971170701487E-2</v>
      </c>
      <c r="P1053" s="44">
        <f>IFERROR(_xll.qlIndexFixing(ONIndex6M,I1053,TRUE,_xll.ohTrigger(RecalcTrigger,Trigger6M)),NA())</f>
        <v>2.4507275954087637E-2</v>
      </c>
      <c r="Q1053" s="182">
        <f>IFERROR(_xll.qlIndexFixing(ONIndex1Y,I1053,TRUE,_xll.ohTrigger(RecalcTrigger,Trigger1Y)),NA())</f>
        <v>2.4837651065102717E-2</v>
      </c>
    </row>
    <row r="1054" spans="2:17" x14ac:dyDescent="0.2">
      <c r="B1054" s="39" t="s">
        <v>42</v>
      </c>
      <c r="D1054" s="42">
        <f>_xll.qlCalendarAdvance(Calendar,$D1053,B1054,"f",FALSE)</f>
        <v>46771</v>
      </c>
      <c r="E1054" s="176">
        <f>_xll.qlInterestRateIndexValueDate(IndexON,D1054)</f>
        <v>46771</v>
      </c>
      <c r="F1054" s="192">
        <f>IFERROR(_xll.qlIndexFixing(IndexON,D1054,TRUE,_xll.ohTrigger(RecalcTrigger,TriggerON)),NA())</f>
        <v>2.2605321710369441E-2</v>
      </c>
      <c r="H1054" s="42">
        <f>_xll.qlCalendarAdvance(Calendar,$H1053,B1054,"f",FALSE)</f>
        <v>46771</v>
      </c>
      <c r="I1054" s="176">
        <f>_xll.qlInterestRateIndexValueDate(Index1M,$H1054)</f>
        <v>46771</v>
      </c>
      <c r="J1054" s="181">
        <f>IFERROR(_xll.qlIndexFixing(Index1M,$H1054,TRUE,_xll.ohTrigger(RecalcTrigger,Trigger1M)),NA())</f>
        <v>2.3292863487327373E-2</v>
      </c>
      <c r="K1054" s="44">
        <f>IFERROR(_xll.qlIndexFixing(Index3M,H1054,TRUE,_xll.ohTrigger(RecalcTrigger,Trigger3M)),NA())</f>
        <v>2.399872776162772E-2</v>
      </c>
      <c r="L1054" s="44">
        <f>IFERROR(_xll.qlIndexFixing(Index6M,$H1054,TRUE,_xll.ohTrigger(RecalcTrigger,Trigger6M)),NA())</f>
        <v>2.4595781570592778E-2</v>
      </c>
      <c r="M1054" s="182">
        <f>IFERROR(_xll.qlIndexFixing(Index1Y,$H1054,TRUE,_xll.ohTrigger(RecalcTrigger,Trigger1Y)),NA())</f>
        <v>2.5093117380745957E-2</v>
      </c>
      <c r="N1054" s="181">
        <f>IFERROR(_xll.qlIndexFixing(ONIndex1M,I1054,TRUE,_xll.ohTrigger(RecalcTrigger,Trigger1M)),NA())</f>
        <v>2.3261678459632895E-2</v>
      </c>
      <c r="O1054" s="44">
        <f>IFERROR(_xll.qlIndexFixing(ONIndex3M,I1054,TRUE,_xll.ohTrigger(RecalcTrigger,Trigger3M)),NA())</f>
        <v>2.3916012019467026E-2</v>
      </c>
      <c r="P1054" s="44">
        <f>IFERROR(_xll.qlIndexFixing(ONIndex6M,I1054,TRUE,_xll.ohTrigger(RecalcTrigger,Trigger6M)),NA())</f>
        <v>2.450286615333197E-2</v>
      </c>
      <c r="Q1054" s="182">
        <f>IFERROR(_xll.qlIndexFixing(ONIndex1Y,I1054,TRUE,_xll.ohTrigger(RecalcTrigger,Trigger1Y)),NA())</f>
        <v>2.4835839048646946E-2</v>
      </c>
    </row>
    <row r="1055" spans="2:17" x14ac:dyDescent="0.2">
      <c r="B1055" s="39" t="s">
        <v>42</v>
      </c>
      <c r="D1055" s="42">
        <f>_xll.qlCalendarAdvance(Calendar,$D1054,B1055,"f",FALSE)</f>
        <v>46778</v>
      </c>
      <c r="E1055" s="176">
        <f>_xll.qlInterestRateIndexValueDate(IndexON,D1055)</f>
        <v>46778</v>
      </c>
      <c r="F1055" s="192">
        <f>IFERROR(_xll.qlIndexFixing(IndexON,D1055,TRUE,_xll.ohTrigger(RecalcTrigger,TriggerON)),NA())</f>
        <v>2.2607224750389454E-2</v>
      </c>
      <c r="H1055" s="42">
        <f>_xll.qlCalendarAdvance(Calendar,$H1054,B1055,"f",FALSE)</f>
        <v>46778</v>
      </c>
      <c r="I1055" s="176">
        <f>_xll.qlInterestRateIndexValueDate(Index1M,$H1055)</f>
        <v>46778</v>
      </c>
      <c r="J1055" s="181">
        <f>IFERROR(_xll.qlIndexFixing(Index1M,$H1055,TRUE,_xll.ohTrigger(RecalcTrigger,Trigger1M)),NA())</f>
        <v>2.3296072225445951E-2</v>
      </c>
      <c r="K1055" s="44">
        <f>IFERROR(_xll.qlIndexFixing(Index3M,H1055,TRUE,_xll.ohTrigger(RecalcTrigger,Trigger3M)),NA())</f>
        <v>2.4000507643119156E-2</v>
      </c>
      <c r="L1055" s="44">
        <f>IFERROR(_xll.qlIndexFixing(Index6M,$H1055,TRUE,_xll.ohTrigger(RecalcTrigger,Trigger6M)),NA())</f>
        <v>2.4591454517729996E-2</v>
      </c>
      <c r="M1055" s="182">
        <f>IFERROR(_xll.qlIndexFixing(Index1Y,$H1055,TRUE,_xll.ohTrigger(RecalcTrigger,Trigger1Y)),NA())</f>
        <v>2.5090954595848054E-2</v>
      </c>
      <c r="N1055" s="181">
        <f>IFERROR(_xll.qlIndexFixing(ONIndex1M,I1055,TRUE,_xll.ohTrigger(RecalcTrigger,Trigger1M)),NA())</f>
        <v>2.3264973710881431E-2</v>
      </c>
      <c r="O1055" s="44">
        <f>IFERROR(_xll.qlIndexFixing(ONIndex3M,I1055,TRUE,_xll.ohTrigger(RecalcTrigger,Trigger3M)),NA())</f>
        <v>2.3918016328597913E-2</v>
      </c>
      <c r="P1055" s="44">
        <f>IFERROR(_xll.qlIndexFixing(ONIndex6M,I1055,TRUE,_xll.ohTrigger(RecalcTrigger,Trigger6M)),NA())</f>
        <v>2.4498466036391164E-2</v>
      </c>
      <c r="Q1055" s="182">
        <f>IFERROR(_xll.qlIndexFixing(ONIndex1Y,I1055,TRUE,_xll.ohTrigger(RecalcTrigger,Trigger1Y)),NA())</f>
        <v>2.4834016030563788E-2</v>
      </c>
    </row>
    <row r="1056" spans="2:17" x14ac:dyDescent="0.2">
      <c r="B1056" s="39" t="s">
        <v>42</v>
      </c>
      <c r="D1056" s="42">
        <f>_xll.qlCalendarAdvance(Calendar,$D1055,B1056,"f",FALSE)</f>
        <v>46785</v>
      </c>
      <c r="E1056" s="176">
        <f>_xll.qlInterestRateIndexValueDate(IndexON,D1056)</f>
        <v>46785</v>
      </c>
      <c r="F1056" s="192">
        <f>IFERROR(_xll.qlIndexFixing(IndexON,D1056,TRUE,_xll.ohTrigger(RecalcTrigger,TriggerON)),NA())</f>
        <v>2.2609104470719954E-2</v>
      </c>
      <c r="H1056" s="42">
        <f>_xll.qlCalendarAdvance(Calendar,$H1055,B1056,"f",FALSE)</f>
        <v>46785</v>
      </c>
      <c r="I1056" s="176">
        <f>_xll.qlInterestRateIndexValueDate(Index1M,$H1056)</f>
        <v>46785</v>
      </c>
      <c r="J1056" s="181">
        <f>IFERROR(_xll.qlIndexFixing(Index1M,$H1056,TRUE,_xll.ohTrigger(RecalcTrigger,Trigger1M)),NA())</f>
        <v>2.3295375829881886E-2</v>
      </c>
      <c r="K1056" s="44">
        <f>IFERROR(_xll.qlIndexFixing(Index3M,H1056,TRUE,_xll.ohTrigger(RecalcTrigger,Trigger3M)),NA())</f>
        <v>2.4001345541839438E-2</v>
      </c>
      <c r="L1056" s="44">
        <f>IFERROR(_xll.qlIndexFixing(Index6M,$H1056,TRUE,_xll.ohTrigger(RecalcTrigger,Trigger6M)),NA())</f>
        <v>2.4587137275937202E-2</v>
      </c>
      <c r="M1056" s="182">
        <f>IFERROR(_xll.qlIndexFixing(Index1Y,$H1056,TRUE,_xll.ohTrigger(RecalcTrigger,Trigger1Y)),NA())</f>
        <v>2.5088780537877289E-2</v>
      </c>
      <c r="N1056" s="181">
        <f>IFERROR(_xll.qlIndexFixing(ONIndex1M,I1056,TRUE,_xll.ohTrigger(RecalcTrigger,Trigger1M)),NA())</f>
        <v>2.3268228251610568E-2</v>
      </c>
      <c r="O1056" s="44">
        <f>IFERROR(_xll.qlIndexFixing(ONIndex3M,I1056,TRUE,_xll.ohTrigger(RecalcTrigger,Trigger3M)),NA())</f>
        <v>2.3919984098013103E-2</v>
      </c>
      <c r="P1056" s="44">
        <f>IFERROR(_xll.qlIndexFixing(ONIndex6M,I1056,TRUE,_xll.ohTrigger(RecalcTrigger,Trigger6M)),NA())</f>
        <v>2.449407560326522E-2</v>
      </c>
      <c r="Q1056" s="182">
        <f>IFERROR(_xll.qlIndexFixing(ONIndex1Y,I1056,TRUE,_xll.ohTrigger(RecalcTrigger,Trigger1Y)),NA())</f>
        <v>2.4832182010691151E-2</v>
      </c>
    </row>
    <row r="1057" spans="2:17" x14ac:dyDescent="0.2">
      <c r="B1057" s="39" t="s">
        <v>42</v>
      </c>
      <c r="D1057" s="42">
        <f>_xll.qlCalendarAdvance(Calendar,$D1056,B1057,"f",FALSE)</f>
        <v>46792</v>
      </c>
      <c r="E1057" s="176">
        <f>_xll.qlInterestRateIndexValueDate(IndexON,D1057)</f>
        <v>46792</v>
      </c>
      <c r="F1057" s="192">
        <f>IFERROR(_xll.qlIndexFixing(IndexON,D1057,TRUE,_xll.ohTrigger(RecalcTrigger,TriggerON)),NA())</f>
        <v>2.2610960871360941E-2</v>
      </c>
      <c r="H1057" s="42">
        <f>_xll.qlCalendarAdvance(Calendar,$H1056,B1057,"f",FALSE)</f>
        <v>46792</v>
      </c>
      <c r="I1057" s="176">
        <f>_xll.qlInterestRateIndexValueDate(Index1M,$H1057)</f>
        <v>46792</v>
      </c>
      <c r="J1057" s="181">
        <f>IFERROR(_xll.qlIndexFixing(Index1M,$H1057,TRUE,_xll.ohTrigger(RecalcTrigger,Trigger1M)),NA())</f>
        <v>2.3298513836966947E-2</v>
      </c>
      <c r="K1057" s="44">
        <f>IFERROR(_xll.qlIndexFixing(Index3M,H1057,TRUE,_xll.ohTrigger(RecalcTrigger,Trigger3M)),NA())</f>
        <v>2.4003054426250024E-2</v>
      </c>
      <c r="L1057" s="44">
        <f>IFERROR(_xll.qlIndexFixing(Index6M,$H1057,TRUE,_xll.ohTrigger(RecalcTrigger,Trigger6M)),NA())</f>
        <v>2.4582829845151612E-2</v>
      </c>
      <c r="M1057" s="182">
        <f>IFERROR(_xll.qlIndexFixing(Index1Y,$H1057,TRUE,_xll.ohTrigger(RecalcTrigger,Trigger1Y)),NA())</f>
        <v>2.5086595206905406E-2</v>
      </c>
      <c r="N1057" s="181">
        <f>IFERROR(_xll.qlIndexFixing(ONIndex1M,I1057,TRUE,_xll.ohTrigger(RecalcTrigger,Trigger1M)),NA())</f>
        <v>2.3271442081820304E-2</v>
      </c>
      <c r="O1057" s="44">
        <f>IFERROR(_xll.qlIndexFixing(ONIndex3M,I1057,TRUE,_xll.ohTrigger(RecalcTrigger,Trigger3M)),NA())</f>
        <v>2.3921915327631549E-2</v>
      </c>
      <c r="P1057" s="44">
        <f>IFERROR(_xll.qlIndexFixing(ONIndex6M,I1057,TRUE,_xll.ohTrigger(RecalcTrigger,Trigger6M)),NA())</f>
        <v>2.4489694853954136E-2</v>
      </c>
      <c r="Q1057" s="182">
        <f>IFERROR(_xll.qlIndexFixing(ONIndex1Y,I1057,TRUE,_xll.ohTrigger(RecalcTrigger,Trigger1Y)),NA())</f>
        <v>2.4830336989353219E-2</v>
      </c>
    </row>
    <row r="1058" spans="2:17" x14ac:dyDescent="0.2">
      <c r="B1058" s="39" t="s">
        <v>42</v>
      </c>
      <c r="D1058" s="42">
        <f>_xll.qlCalendarAdvance(Calendar,$D1057,B1058,"f",FALSE)</f>
        <v>46799</v>
      </c>
      <c r="E1058" s="176">
        <f>_xll.qlInterestRateIndexValueDate(IndexON,D1058)</f>
        <v>46799</v>
      </c>
      <c r="F1058" s="192">
        <f>IFERROR(_xll.qlIndexFixing(IndexON,D1058,TRUE,_xll.ohTrigger(RecalcTrigger,TriggerON)),NA())</f>
        <v>2.2612793952474508E-2</v>
      </c>
      <c r="H1058" s="42">
        <f>_xll.qlCalendarAdvance(Calendar,$H1057,B1058,"f",FALSE)</f>
        <v>46799</v>
      </c>
      <c r="I1058" s="176">
        <f>_xll.qlInterestRateIndexValueDate(Index1M,$H1058)</f>
        <v>46799</v>
      </c>
      <c r="J1058" s="181">
        <f>IFERROR(_xll.qlIndexFixing(Index1M,$H1058,TRUE,_xll.ohTrigger(RecalcTrigger,Trigger1M)),NA())</f>
        <v>2.3301611061499229E-2</v>
      </c>
      <c r="K1058" s="44">
        <f>IFERROR(_xll.qlIndexFixing(Index3M,H1058,TRUE,_xll.ohTrigger(RecalcTrigger,Trigger3M)),NA())</f>
        <v>2.4004726557789589E-2</v>
      </c>
      <c r="L1058" s="44">
        <f>IFERROR(_xll.qlIndexFixing(Index6M,$H1058,TRUE,_xll.ohTrigger(RecalcTrigger,Trigger6M)),NA())</f>
        <v>2.4578532225311773E-2</v>
      </c>
      <c r="M1058" s="182">
        <f>IFERROR(_xll.qlIndexFixing(Index1Y,$H1058,TRUE,_xll.ohTrigger(RecalcTrigger,Trigger1Y)),NA())</f>
        <v>2.5084398603004824E-2</v>
      </c>
      <c r="N1058" s="181">
        <f>IFERROR(_xll.qlIndexFixing(ONIndex1M,I1058,TRUE,_xll.ohTrigger(RecalcTrigger,Trigger1M)),NA())</f>
        <v>2.327461520151064E-2</v>
      </c>
      <c r="O1058" s="44">
        <f>IFERROR(_xll.qlIndexFixing(ONIndex3M,I1058,TRUE,_xll.ohTrigger(RecalcTrigger,Trigger3M)),NA())</f>
        <v>2.3923810017615343E-2</v>
      </c>
      <c r="P1058" s="44">
        <f>IFERROR(_xll.qlIndexFixing(ONIndex6M,I1058,TRUE,_xll.ohTrigger(RecalcTrigger,Trigger6M)),NA())</f>
        <v>2.4485323788620006E-2</v>
      </c>
      <c r="Q1058" s="182">
        <f>IFERROR(_xll.qlIndexFixing(ONIndex1Y,I1058,TRUE,_xll.ohTrigger(RecalcTrigger,Trigger1Y)),NA())</f>
        <v>2.4828480966306854E-2</v>
      </c>
    </row>
    <row r="1059" spans="2:17" x14ac:dyDescent="0.2">
      <c r="B1059" s="39" t="s">
        <v>42</v>
      </c>
      <c r="D1059" s="42">
        <f>_xll.qlCalendarAdvance(Calendar,$D1058,B1059,"f",FALSE)</f>
        <v>46806</v>
      </c>
      <c r="E1059" s="176">
        <f>_xll.qlInterestRateIndexValueDate(IndexON,D1059)</f>
        <v>46806</v>
      </c>
      <c r="F1059" s="192">
        <f>IFERROR(_xll.qlIndexFixing(IndexON,D1059,TRUE,_xll.ohTrigger(RecalcTrigger,TriggerON)),NA())</f>
        <v>2.261460371373647E-2</v>
      </c>
      <c r="H1059" s="42">
        <f>_xll.qlCalendarAdvance(Calendar,$H1058,B1059,"f",FALSE)</f>
        <v>46806</v>
      </c>
      <c r="I1059" s="176">
        <f>_xll.qlInterestRateIndexValueDate(Index1M,$H1059)</f>
        <v>46806</v>
      </c>
      <c r="J1059" s="181">
        <f>IFERROR(_xll.qlIndexFixing(Index1M,$H1059,TRUE,_xll.ohTrigger(RecalcTrigger,Trigger1M)),NA())</f>
        <v>2.3304667503453589E-2</v>
      </c>
      <c r="K1059" s="44">
        <f>IFERROR(_xll.qlIndexFixing(Index3M,H1059,TRUE,_xll.ohTrigger(RecalcTrigger,Trigger3M)),NA())</f>
        <v>2.4006361936414009E-2</v>
      </c>
      <c r="L1059" s="44">
        <f>IFERROR(_xll.qlIndexFixing(Index6M,$H1059,TRUE,_xll.ohTrigger(RecalcTrigger,Trigger6M)),NA())</f>
        <v>2.4574244416354002E-2</v>
      </c>
      <c r="M1059" s="182">
        <f>IFERROR(_xll.qlIndexFixing(Index1Y,$H1059,TRUE,_xll.ohTrigger(RecalcTrigger,Trigger1Y)),NA())</f>
        <v>2.5082190726247722E-2</v>
      </c>
      <c r="N1059" s="181">
        <f>IFERROR(_xll.qlIndexFixing(ONIndex1M,I1059,TRUE,_xll.ohTrigger(RecalcTrigger,Trigger1M)),NA())</f>
        <v>2.327774761060053E-2</v>
      </c>
      <c r="O1059" s="44">
        <f>IFERROR(_xll.qlIndexFixing(ONIndex3M,I1059,TRUE,_xll.ohTrigger(RecalcTrigger,Trigger3M)),NA())</f>
        <v>2.3925668167802394E-2</v>
      </c>
      <c r="P1059" s="44">
        <f>IFERROR(_xll.qlIndexFixing(ONIndex6M,I1059,TRUE,_xll.ohTrigger(RecalcTrigger,Trigger6M)),NA())</f>
        <v>2.4480962406938644E-2</v>
      </c>
      <c r="Q1059" s="182">
        <f>IFERROR(_xll.qlIndexFixing(ONIndex1Y,I1059,TRUE,_xll.ohTrigger(RecalcTrigger,Trigger1Y)),NA())</f>
        <v>2.4826613941552056E-2</v>
      </c>
    </row>
    <row r="1060" spans="2:17" x14ac:dyDescent="0.2">
      <c r="B1060" s="39" t="s">
        <v>42</v>
      </c>
      <c r="D1060" s="42">
        <f>_xll.qlCalendarAdvance(Calendar,$D1059,B1060,"f",FALSE)</f>
        <v>46813</v>
      </c>
      <c r="E1060" s="176">
        <f>_xll.qlInterestRateIndexValueDate(IndexON,D1060)</f>
        <v>46813</v>
      </c>
      <c r="F1060" s="192">
        <f>IFERROR(_xll.qlIndexFixing(IndexON,D1060,TRUE,_xll.ohTrigger(RecalcTrigger,TriggerON)),NA())</f>
        <v>2.2616390155471011E-2</v>
      </c>
      <c r="H1060" s="42">
        <f>_xll.qlCalendarAdvance(Calendar,$H1059,B1060,"f",FALSE)</f>
        <v>46813</v>
      </c>
      <c r="I1060" s="176">
        <f>_xll.qlInterestRateIndexValueDate(Index1M,$H1060)</f>
        <v>46813</v>
      </c>
      <c r="J1060" s="181">
        <f>IFERROR(_xll.qlIndexFixing(Index1M,$H1060,TRUE,_xll.ohTrigger(RecalcTrigger,Trigger1M)),NA())</f>
        <v>2.3311504023527392E-2</v>
      </c>
      <c r="K1060" s="44">
        <f>IFERROR(_xll.qlIndexFixing(Index3M,H1060,TRUE,_xll.ohTrigger(RecalcTrigger,Trigger3M)),NA())</f>
        <v>2.4009750680218257E-2</v>
      </c>
      <c r="L1060" s="44">
        <f>IFERROR(_xll.qlIndexFixing(Index6M,$H1060,TRUE,_xll.ohTrigger(RecalcTrigger,Trigger6M)),NA())</f>
        <v>2.4571009383811408E-2</v>
      </c>
      <c r="M1060" s="182">
        <f>IFERROR(_xll.qlIndexFixing(Index1Y,$H1060,TRUE,_xll.ohTrigger(RecalcTrigger,Trigger1Y)),NA())</f>
        <v>2.5079282962451765E-2</v>
      </c>
      <c r="N1060" s="181">
        <f>IFERROR(_xll.qlIndexFixing(ONIndex1M,I1060,TRUE,_xll.ohTrigger(RecalcTrigger,Trigger1M)),NA())</f>
        <v>2.3280839309252066E-2</v>
      </c>
      <c r="O1060" s="44">
        <f>IFERROR(_xll.qlIndexFixing(ONIndex3M,I1060,TRUE,_xll.ohTrigger(RecalcTrigger,Trigger3M)),NA())</f>
        <v>2.3927489778354794E-2</v>
      </c>
      <c r="P1060" s="44">
        <f>IFERROR(_xll.qlIndexFixing(ONIndex6M,I1060,TRUE,_xll.ohTrigger(RecalcTrigger,Trigger6M)),NA())</f>
        <v>2.447661070915319E-2</v>
      </c>
      <c r="Q1060" s="182">
        <f>IFERROR(_xll.qlIndexFixing(ONIndex1Y,I1060,TRUE,_xll.ohTrigger(RecalcTrigger,Trigger1Y)),NA())</f>
        <v>2.4824735915250917E-2</v>
      </c>
    </row>
    <row r="1061" spans="2:17" x14ac:dyDescent="0.2">
      <c r="B1061" s="39" t="s">
        <v>42</v>
      </c>
      <c r="D1061" s="42">
        <f>_xll.qlCalendarAdvance(Calendar,$D1060,B1061,"f",FALSE)</f>
        <v>46820</v>
      </c>
      <c r="E1061" s="176">
        <f>_xll.qlInterestRateIndexValueDate(IndexON,D1061)</f>
        <v>46820</v>
      </c>
      <c r="F1061" s="192">
        <f>IFERROR(_xll.qlIndexFixing(IndexON,D1061,TRUE,_xll.ohTrigger(RecalcTrigger,TriggerON)),NA())</f>
        <v>2.2618153277597086E-2</v>
      </c>
      <c r="H1061" s="42">
        <f>_xll.qlCalendarAdvance(Calendar,$H1060,B1061,"f",FALSE)</f>
        <v>46820</v>
      </c>
      <c r="I1061" s="176">
        <f>_xll.qlInterestRateIndexValueDate(Index1M,$H1061)</f>
        <v>46820</v>
      </c>
      <c r="J1061" s="181">
        <f>IFERROR(_xll.qlIndexFixing(Index1M,$H1061,TRUE,_xll.ohTrigger(RecalcTrigger,Trigger1M)),NA())</f>
        <v>2.3314468004402674E-2</v>
      </c>
      <c r="K1061" s="44">
        <f>IFERROR(_xll.qlIndexFixing(Index3M,H1061,TRUE,_xll.ohTrigger(RecalcTrigger,Trigger3M)),NA())</f>
        <v>2.4011307506636412E-2</v>
      </c>
      <c r="L1061" s="44">
        <f>IFERROR(_xll.qlIndexFixing(Index6M,$H1061,TRUE,_xll.ohTrigger(RecalcTrigger,Trigger6M)),NA())</f>
        <v>2.456674202703011E-2</v>
      </c>
      <c r="M1061" s="182">
        <f>IFERROR(_xll.qlIndexFixing(Index1Y,$H1061,TRUE,_xll.ohTrigger(RecalcTrigger,Trigger1Y)),NA())</f>
        <v>2.5077053496674662E-2</v>
      </c>
      <c r="N1061" s="181">
        <f>IFERROR(_xll.qlIndexFixing(ONIndex1M,I1061,TRUE,_xll.ohTrigger(RecalcTrigger,Trigger1M)),NA())</f>
        <v>2.3283890297303156E-2</v>
      </c>
      <c r="O1061" s="44">
        <f>IFERROR(_xll.qlIndexFixing(ONIndex3M,I1061,TRUE,_xll.ohTrigger(RecalcTrigger,Trigger3M)),NA())</f>
        <v>2.3929274849272542E-2</v>
      </c>
      <c r="P1061" s="44">
        <f>IFERROR(_xll.qlIndexFixing(ONIndex6M,I1061,TRUE,_xll.ohTrigger(RecalcTrigger,Trigger6M)),NA())</f>
        <v>2.4472268695182597E-2</v>
      </c>
      <c r="Q1061" s="182">
        <f>IFERROR(_xll.qlIndexFixing(ONIndex1Y,I1061,TRUE,_xll.ohTrigger(RecalcTrigger,Trigger1Y)),NA())</f>
        <v>2.4822846887322392E-2</v>
      </c>
    </row>
    <row r="1062" spans="2:17" x14ac:dyDescent="0.2">
      <c r="B1062" s="39" t="s">
        <v>42</v>
      </c>
      <c r="D1062" s="42">
        <f>_xll.qlCalendarAdvance(Calendar,$D1061,B1062,"f",FALSE)</f>
        <v>46827</v>
      </c>
      <c r="E1062" s="176">
        <f>_xll.qlInterestRateIndexValueDate(IndexON,D1062)</f>
        <v>46827</v>
      </c>
      <c r="F1062" s="192">
        <f>IFERROR(_xll.qlIndexFixing(IndexON,D1062,TRUE,_xll.ohTrigger(RecalcTrigger,TriggerON)),NA())</f>
        <v>2.2619893079952602E-2</v>
      </c>
      <c r="H1062" s="42">
        <f>_xll.qlCalendarAdvance(Calendar,$H1061,B1062,"f",FALSE)</f>
        <v>46827</v>
      </c>
      <c r="I1062" s="176">
        <f>_xll.qlInterestRateIndexValueDate(Index1M,$H1062)</f>
        <v>46827</v>
      </c>
      <c r="J1062" s="181">
        <f>IFERROR(_xll.qlIndexFixing(Index1M,$H1062,TRUE,_xll.ohTrigger(RecalcTrigger,Trigger1M)),NA())</f>
        <v>2.3318340407934502E-2</v>
      </c>
      <c r="K1062" s="44">
        <f>IFERROR(_xll.qlIndexFixing(Index3M,H1062,TRUE,_xll.ohTrigger(RecalcTrigger,Trigger3M)),NA())</f>
        <v>2.4012827575194875E-2</v>
      </c>
      <c r="L1062" s="44">
        <f>IFERROR(_xll.qlIndexFixing(Index6M,$H1062,TRUE,_xll.ohTrigger(RecalcTrigger,Trigger6M)),NA())</f>
        <v>2.4562484482348042E-2</v>
      </c>
      <c r="M1062" s="182">
        <f>IFERROR(_xll.qlIndexFixing(Index1Y,$H1062,TRUE,_xll.ohTrigger(RecalcTrigger,Trigger1Y)),NA())</f>
        <v>2.5074812759007692E-2</v>
      </c>
      <c r="N1062" s="181">
        <f>IFERROR(_xll.qlIndexFixing(ONIndex1M,I1062,TRUE,_xll.ohTrigger(RecalcTrigger,Trigger1M)),NA())</f>
        <v>2.3286900574834846E-2</v>
      </c>
      <c r="O1062" s="44">
        <f>IFERROR(_xll.qlIndexFixing(ONIndex3M,I1062,TRUE,_xll.ohTrigger(RecalcTrigger,Trigger3M)),NA())</f>
        <v>2.3931023380393546E-2</v>
      </c>
      <c r="P1062" s="44">
        <f>IFERROR(_xll.qlIndexFixing(ONIndex6M,I1062,TRUE,_xll.ohTrigger(RecalcTrigger,Trigger6M)),NA())</f>
        <v>2.4467936365107912E-2</v>
      </c>
      <c r="Q1062" s="182">
        <f>IFERROR(_xll.qlIndexFixing(ONIndex1Y,I1062,TRUE,_xll.ohTrigger(RecalcTrigger,Trigger1Y)),NA())</f>
        <v>2.4820946857766479E-2</v>
      </c>
    </row>
    <row r="1063" spans="2:17" x14ac:dyDescent="0.2">
      <c r="B1063" s="39" t="s">
        <v>42</v>
      </c>
      <c r="D1063" s="42">
        <f>_xll.qlCalendarAdvance(Calendar,$D1062,B1063,"f",FALSE)</f>
        <v>46834</v>
      </c>
      <c r="E1063" s="176">
        <f>_xll.qlInterestRateIndexValueDate(IndexON,D1063)</f>
        <v>46834</v>
      </c>
      <c r="F1063" s="192">
        <f>IFERROR(_xll.qlIndexFixing(IndexON,D1063,TRUE,_xll.ohTrigger(RecalcTrigger,TriggerON)),NA())</f>
        <v>2.2621609562780698E-2</v>
      </c>
      <c r="H1063" s="42">
        <f>_xll.qlCalendarAdvance(Calendar,$H1062,B1063,"f",FALSE)</f>
        <v>46834</v>
      </c>
      <c r="I1063" s="176">
        <f>_xll.qlInterestRateIndexValueDate(Index1M,$H1063)</f>
        <v>46834</v>
      </c>
      <c r="J1063" s="181">
        <f>IFERROR(_xll.qlIndexFixing(Index1M,$H1063,TRUE,_xll.ohTrigger(RecalcTrigger,Trigger1M)),NA())</f>
        <v>2.3320273587143552E-2</v>
      </c>
      <c r="K1063" s="44">
        <f>IFERROR(_xll.qlIndexFixing(Index3M,H1063,TRUE,_xll.ohTrigger(RecalcTrigger,Trigger3M)),NA())</f>
        <v>2.4014310885852246E-2</v>
      </c>
      <c r="L1063" s="44">
        <f>IFERROR(_xll.qlIndexFixing(Index6M,$H1063,TRUE,_xll.ohTrigger(RecalcTrigger,Trigger6M)),NA())</f>
        <v>2.4558236749702221E-2</v>
      </c>
      <c r="M1063" s="182">
        <f>IFERROR(_xll.qlIndexFixing(Index1Y,$H1063,TRUE,_xll.ohTrigger(RecalcTrigger,Trigger1Y)),NA())</f>
        <v>2.5072560749525019E-2</v>
      </c>
      <c r="N1063" s="181">
        <f>IFERROR(_xll.qlIndexFixing(ONIndex1M,I1063,TRUE,_xll.ohTrigger(RecalcTrigger,Trigger1M)),NA())</f>
        <v>2.3289870141847135E-2</v>
      </c>
      <c r="O1063" s="44">
        <f>IFERROR(_xll.qlIndexFixing(ONIndex3M,I1063,TRUE,_xll.ohTrigger(RecalcTrigger,Trigger3M)),NA())</f>
        <v>2.3932735371798852E-2</v>
      </c>
      <c r="P1063" s="44">
        <f>IFERROR(_xll.qlIndexFixing(ONIndex6M,I1063,TRUE,_xll.ohTrigger(RecalcTrigger,Trigger6M)),NA())</f>
        <v>2.4463613718848087E-2</v>
      </c>
      <c r="Q1063" s="182">
        <f>IFERROR(_xll.qlIndexFixing(ONIndex1Y,I1063,TRUE,_xll.ohTrigger(RecalcTrigger,Trigger1Y)),NA())</f>
        <v>2.4819035826502134E-2</v>
      </c>
    </row>
    <row r="1064" spans="2:17" x14ac:dyDescent="0.2">
      <c r="B1064" s="39" t="s">
        <v>42</v>
      </c>
      <c r="D1064" s="42">
        <f>_xll.qlCalendarAdvance(Calendar,$D1063,B1064,"f",FALSE)</f>
        <v>46841</v>
      </c>
      <c r="E1064" s="176">
        <f>_xll.qlInterestRateIndexValueDate(IndexON,D1064)</f>
        <v>46841</v>
      </c>
      <c r="F1064" s="192">
        <f>IFERROR(_xll.qlIndexFixing(IndexON,D1064,TRUE,_xll.ohTrigger(RecalcTrigger,TriggerON)),NA())</f>
        <v>2.2623302725919281E-2</v>
      </c>
      <c r="H1064" s="42">
        <f>_xll.qlCalendarAdvance(Calendar,$H1063,B1064,"f",FALSE)</f>
        <v>46841</v>
      </c>
      <c r="I1064" s="176">
        <f>_xll.qlInterestRateIndexValueDate(Index1M,$H1064)</f>
        <v>46841</v>
      </c>
      <c r="J1064" s="181">
        <f>IFERROR(_xll.qlIndexFixing(Index1M,$H1064,TRUE,_xll.ohTrigger(RecalcTrigger,Trigger1M)),NA())</f>
        <v>2.3320282607756947E-2</v>
      </c>
      <c r="K1064" s="44">
        <f>IFERROR(_xll.qlIndexFixing(Index3M,H1064,TRUE,_xll.ohTrigger(RecalcTrigger,Trigger3M)),NA())</f>
        <v>2.4015757438567115E-2</v>
      </c>
      <c r="L1064" s="44">
        <f>IFERROR(_xll.qlIndexFixing(Index6M,$H1064,TRUE,_xll.ohTrigger(RecalcTrigger,Trigger6M)),NA())</f>
        <v>2.4553998829030976E-2</v>
      </c>
      <c r="M1064" s="182">
        <f>IFERROR(_xll.qlIndexFixing(Index1Y,$H1064,TRUE,_xll.ohTrigger(RecalcTrigger,Trigger1Y)),NA())</f>
        <v>2.5070297468300584E-2</v>
      </c>
      <c r="N1064" s="181">
        <f>IFERROR(_xll.qlIndexFixing(ONIndex1M,I1064,TRUE,_xll.ohTrigger(RecalcTrigger,Trigger1M)),NA())</f>
        <v>2.3292798998258979E-2</v>
      </c>
      <c r="O1064" s="44">
        <f>IFERROR(_xll.qlIndexFixing(ONIndex3M,I1064,TRUE,_xll.ohTrigger(RecalcTrigger,Trigger3M)),NA())</f>
        <v>2.3934410823488461E-2</v>
      </c>
      <c r="P1064" s="44">
        <f>IFERROR(_xll.qlIndexFixing(ONIndex6M,I1064,TRUE,_xll.ohTrigger(RecalcTrigger,Trigger6M)),NA())</f>
        <v>2.445930075648417E-2</v>
      </c>
      <c r="Q1064" s="182">
        <f>IFERROR(_xll.qlIndexFixing(ONIndex1Y,I1064,TRUE,_xll.ohTrigger(RecalcTrigger,Trigger1Y)),NA())</f>
        <v>2.4817113793691448E-2</v>
      </c>
    </row>
    <row r="1065" spans="2:17" x14ac:dyDescent="0.2">
      <c r="B1065" s="39" t="s">
        <v>42</v>
      </c>
      <c r="D1065" s="42">
        <f>_xll.qlCalendarAdvance(Calendar,$D1064,B1065,"f",FALSE)</f>
        <v>46848</v>
      </c>
      <c r="E1065" s="176">
        <f>_xll.qlInterestRateIndexValueDate(IndexON,D1065)</f>
        <v>46848</v>
      </c>
      <c r="F1065" s="192">
        <f>IFERROR(_xll.qlIndexFixing(IndexON,D1065,TRUE,_xll.ohTrigger(RecalcTrigger,TriggerON)),NA())</f>
        <v>2.2624972569368351E-2</v>
      </c>
      <c r="H1065" s="42">
        <f>_xll.qlCalendarAdvance(Calendar,$H1064,B1065,"f",FALSE)</f>
        <v>46848</v>
      </c>
      <c r="I1065" s="176">
        <f>_xll.qlInterestRateIndexValueDate(Index1M,$H1065)</f>
        <v>46848</v>
      </c>
      <c r="J1065" s="181">
        <f>IFERROR(_xll.qlIndexFixing(Index1M,$H1065,TRUE,_xll.ohTrigger(RecalcTrigger,Trigger1M)),NA())</f>
        <v>2.332309161987171E-2</v>
      </c>
      <c r="K1065" s="44">
        <f>IFERROR(_xll.qlIndexFixing(Index3M,H1065,TRUE,_xll.ohTrigger(RecalcTrigger,Trigger3M)),NA())</f>
        <v>2.4016284915526067E-2</v>
      </c>
      <c r="L1065" s="44">
        <f>IFERROR(_xll.qlIndexFixing(Index6M,$H1065,TRUE,_xll.ohTrigger(RecalcTrigger,Trigger6M)),NA())</f>
        <v>2.4549247122234087E-2</v>
      </c>
      <c r="M1065" s="182">
        <f>IFERROR(_xll.qlIndexFixing(Index1Y,$H1065,TRUE,_xll.ohTrigger(RecalcTrigger,Trigger1Y)),NA())</f>
        <v>2.5068022915409882E-2</v>
      </c>
      <c r="N1065" s="181">
        <f>IFERROR(_xll.qlIndexFixing(ONIndex1M,I1065,TRUE,_xll.ohTrigger(RecalcTrigger,Trigger1M)),NA())</f>
        <v>2.3295687144232469E-2</v>
      </c>
      <c r="O1065" s="44">
        <f>IFERROR(_xll.qlIndexFixing(ONIndex3M,I1065,TRUE,_xll.ohTrigger(RecalcTrigger,Trigger3M)),NA())</f>
        <v>2.3936049735462372E-2</v>
      </c>
      <c r="P1065" s="44">
        <f>IFERROR(_xll.qlIndexFixing(ONIndex6M,I1065,TRUE,_xll.ohTrigger(RecalcTrigger,Trigger6M)),NA())</f>
        <v>2.4454997477773022E-2</v>
      </c>
      <c r="Q1065" s="182">
        <f>IFERROR(_xll.qlIndexFixing(ONIndex1Y,I1065,TRUE,_xll.ohTrigger(RecalcTrigger,Trigger1Y)),NA())</f>
        <v>2.4815180759253375E-2</v>
      </c>
    </row>
    <row r="1066" spans="2:17" x14ac:dyDescent="0.2">
      <c r="B1066" s="39" t="s">
        <v>42</v>
      </c>
      <c r="D1066" s="42">
        <f>_xll.qlCalendarAdvance(Calendar,$D1065,B1066,"f",FALSE)</f>
        <v>46855</v>
      </c>
      <c r="E1066" s="176">
        <f>_xll.qlInterestRateIndexValueDate(IndexON,D1066)</f>
        <v>46855</v>
      </c>
      <c r="F1066" s="192">
        <f>IFERROR(_xll.qlIndexFixing(IndexON,D1066,TRUE,_xll.ohTrigger(RecalcTrigger,TriggerON)),NA())</f>
        <v>2.2626619093208955E-2</v>
      </c>
      <c r="H1066" s="42">
        <f>_xll.qlCalendarAdvance(Calendar,$H1065,B1066,"f",FALSE)</f>
        <v>46855</v>
      </c>
      <c r="I1066" s="176">
        <f>_xll.qlInterestRateIndexValueDate(Index1M,$H1066)</f>
        <v>46855</v>
      </c>
      <c r="J1066" s="181">
        <f>IFERROR(_xll.qlIndexFixing(Index1M,$H1066,TRUE,_xll.ohTrigger(RecalcTrigger,Trigger1M)),NA())</f>
        <v>2.3325859846620833E-2</v>
      </c>
      <c r="K1066" s="44">
        <f>IFERROR(_xll.qlIndexFixing(Index3M,H1066,TRUE,_xll.ohTrigger(RecalcTrigger,Trigger3M)),NA())</f>
        <v>2.4017660487567507E-2</v>
      </c>
      <c r="L1066" s="44">
        <f>IFERROR(_xll.qlIndexFixing(Index6M,$H1066,TRUE,_xll.ohTrigger(RecalcTrigger,Trigger6M)),NA())</f>
        <v>2.4545028406483795E-2</v>
      </c>
      <c r="M1066" s="182">
        <f>IFERROR(_xll.qlIndexFixing(Index1Y,$H1066,TRUE,_xll.ohTrigger(RecalcTrigger,Trigger1Y)),NA())</f>
        <v>2.5065737090927298E-2</v>
      </c>
      <c r="N1066" s="181">
        <f>IFERROR(_xll.qlIndexFixing(ONIndex1M,I1066,TRUE,_xll.ohTrigger(RecalcTrigger,Trigger1M)),NA())</f>
        <v>2.3298534579524466E-2</v>
      </c>
      <c r="O1066" s="44">
        <f>IFERROR(_xll.qlIndexFixing(ONIndex3M,I1066,TRUE,_xll.ohTrigger(RecalcTrigger,Trigger3M)),NA())</f>
        <v>2.3937652107801632E-2</v>
      </c>
      <c r="P1066" s="44">
        <f>IFERROR(_xll.qlIndexFixing(ONIndex6M,I1066,TRUE,_xll.ohTrigger(RecalcTrigger,Trigger6M)),NA())</f>
        <v>2.4450703883038827E-2</v>
      </c>
      <c r="Q1066" s="182">
        <f>IFERROR(_xll.qlIndexFixing(ONIndex1Y,I1066,TRUE,_xll.ohTrigger(RecalcTrigger,Trigger1Y)),NA())</f>
        <v>2.4813236723187915E-2</v>
      </c>
    </row>
    <row r="1067" spans="2:17" x14ac:dyDescent="0.2">
      <c r="B1067" s="39" t="s">
        <v>42</v>
      </c>
      <c r="D1067" s="42">
        <f>_xll.qlCalendarAdvance(Calendar,$D1066,B1067,"f",FALSE)</f>
        <v>46862</v>
      </c>
      <c r="E1067" s="176">
        <f>_xll.qlInterestRateIndexValueDate(IndexON,D1067)</f>
        <v>46862</v>
      </c>
      <c r="F1067" s="192">
        <f>IFERROR(_xll.qlIndexFixing(IndexON,D1067,TRUE,_xll.ohTrigger(RecalcTrigger,TriggerON)),NA())</f>
        <v>2.2628242297360046E-2</v>
      </c>
      <c r="H1067" s="42">
        <f>_xll.qlCalendarAdvance(Calendar,$H1066,B1067,"f",FALSE)</f>
        <v>46862</v>
      </c>
      <c r="I1067" s="176">
        <f>_xll.qlInterestRateIndexValueDate(Index1M,$H1067)</f>
        <v>46862</v>
      </c>
      <c r="J1067" s="181">
        <f>IFERROR(_xll.qlIndexFixing(Index1M,$H1067,TRUE,_xll.ohTrigger(RecalcTrigger,Trigger1M)),NA())</f>
        <v>2.3328587287980006E-2</v>
      </c>
      <c r="K1067" s="44">
        <f>IFERROR(_xll.qlIndexFixing(Index3M,H1067,TRUE,_xll.ohTrigger(RecalcTrigger,Trigger3M)),NA())</f>
        <v>2.4018999303960127E-2</v>
      </c>
      <c r="L1067" s="44">
        <f>IFERROR(_xll.qlIndexFixing(Index6M,$H1067,TRUE,_xll.ohTrigger(RecalcTrigger,Trigger6M)),NA())</f>
        <v>2.4540819501822908E-2</v>
      </c>
      <c r="M1067" s="182">
        <f>IFERROR(_xll.qlIndexFixing(Index1Y,$H1067,TRUE,_xll.ohTrigger(RecalcTrigger,Trigger1Y)),NA())</f>
        <v>2.5063439994928549E-2</v>
      </c>
      <c r="N1067" s="181">
        <f>IFERROR(_xll.qlIndexFixing(ONIndex1M,I1067,TRUE,_xll.ohTrigger(RecalcTrigger,Trigger1M)),NA())</f>
        <v>2.3301341304378109E-2</v>
      </c>
      <c r="O1067" s="44">
        <f>IFERROR(_xll.qlIndexFixing(ONIndex3M,I1067,TRUE,_xll.ohTrigger(RecalcTrigger,Trigger3M)),NA())</f>
        <v>2.3939217940425195E-2</v>
      </c>
      <c r="P1067" s="44">
        <f>IFERROR(_xll.qlIndexFixing(ONIndex6M,I1067,TRUE,_xll.ohTrigger(RecalcTrigger,Trigger6M)),NA())</f>
        <v>2.4446419972038447E-2</v>
      </c>
      <c r="Q1067" s="182">
        <f>IFERROR(_xll.qlIndexFixing(ONIndex1Y,I1067,TRUE,_xll.ohTrigger(RecalcTrigger,Trigger1Y)),NA())</f>
        <v>2.4811281685414022E-2</v>
      </c>
    </row>
    <row r="1068" spans="2:17" x14ac:dyDescent="0.2">
      <c r="B1068" s="39" t="s">
        <v>42</v>
      </c>
      <c r="D1068" s="42">
        <f>_xll.qlCalendarAdvance(Calendar,$D1067,B1068,"f",FALSE)</f>
        <v>46869</v>
      </c>
      <c r="E1068" s="176">
        <f>_xll.qlInterestRateIndexValueDate(IndexON,D1068)</f>
        <v>46869</v>
      </c>
      <c r="F1068" s="192">
        <f>IFERROR(_xll.qlIndexFixing(IndexON,D1068,TRUE,_xll.ohTrigger(RecalcTrigger,TriggerON)),NA())</f>
        <v>2.2629842181821624E-2</v>
      </c>
      <c r="H1068" s="42">
        <f>_xll.qlCalendarAdvance(Calendar,$H1067,B1068,"f",FALSE)</f>
        <v>46869</v>
      </c>
      <c r="I1068" s="176">
        <f>_xll.qlInterestRateIndexValueDate(Index1M,$H1068)</f>
        <v>46869</v>
      </c>
      <c r="J1068" s="181">
        <f>IFERROR(_xll.qlIndexFixing(Index1M,$H1068,TRUE,_xll.ohTrigger(RecalcTrigger,Trigger1M)),NA())</f>
        <v>2.3331273943922204E-2</v>
      </c>
      <c r="K1068" s="44">
        <f>IFERROR(_xll.qlIndexFixing(Index3M,H1068,TRUE,_xll.ohTrigger(RecalcTrigger,Trigger3M)),NA())</f>
        <v>2.4020301364665632E-2</v>
      </c>
      <c r="L1068" s="44">
        <f>IFERROR(_xll.qlIndexFixing(Index6M,$H1068,TRUE,_xll.ohTrigger(RecalcTrigger,Trigger6M)),NA())</f>
        <v>2.4536620408189429E-2</v>
      </c>
      <c r="M1068" s="182">
        <f>IFERROR(_xll.qlIndexFixing(Index1Y,$H1068,TRUE,_xll.ohTrigger(RecalcTrigger,Trigger1Y)),NA())</f>
        <v>2.506113162748913E-2</v>
      </c>
      <c r="N1068" s="181">
        <f>IFERROR(_xll.qlIndexFixing(ONIndex1M,I1068,TRUE,_xll.ohTrigger(RecalcTrigger,Trigger1M)),NA())</f>
        <v>2.3304107318631306E-2</v>
      </c>
      <c r="O1068" s="44">
        <f>IFERROR(_xll.qlIndexFixing(ONIndex3M,I1068,TRUE,_xll.ohTrigger(RecalcTrigger,Trigger3M)),NA())</f>
        <v>2.3940747233252013E-2</v>
      </c>
      <c r="P1068" s="44">
        <f>IFERROR(_xll.qlIndexFixing(ONIndex6M,I1068,TRUE,_xll.ohTrigger(RecalcTrigger,Trigger6M)),NA())</f>
        <v>2.4442145744933974E-2</v>
      </c>
      <c r="Q1068" s="182">
        <f>IFERROR(_xll.qlIndexFixing(ONIndex1Y,I1068,TRUE,_xll.ohTrigger(RecalcTrigger,Trigger1Y)),NA())</f>
        <v>2.4809315646012742E-2</v>
      </c>
    </row>
    <row r="1069" spans="2:17" x14ac:dyDescent="0.2">
      <c r="B1069" s="39" t="s">
        <v>42</v>
      </c>
      <c r="D1069" s="42">
        <f>_xll.qlCalendarAdvance(Calendar,$D1068,B1069,"f",FALSE)</f>
        <v>46876</v>
      </c>
      <c r="E1069" s="176">
        <f>_xll.qlInterestRateIndexValueDate(IndexON,D1069)</f>
        <v>46876</v>
      </c>
      <c r="F1069" s="192">
        <f>IFERROR(_xll.qlIndexFixing(IndexON,D1069,TRUE,_xll.ohTrigger(RecalcTrigger,TriggerON)),NA())</f>
        <v>2.2631418746755783E-2</v>
      </c>
      <c r="H1069" s="42">
        <f>_xll.qlCalendarAdvance(Calendar,$H1068,B1069,"f",FALSE)</f>
        <v>46876</v>
      </c>
      <c r="I1069" s="176">
        <f>_xll.qlInterestRateIndexValueDate(Index1M,$H1069)</f>
        <v>46876</v>
      </c>
      <c r="J1069" s="181">
        <f>IFERROR(_xll.qlIndexFixing(Index1M,$H1069,TRUE,_xll.ohTrigger(RecalcTrigger,Trigger1M)),NA())</f>
        <v>2.3336711301043953E-2</v>
      </c>
      <c r="K1069" s="44">
        <f>IFERROR(_xll.qlIndexFixing(Index3M,H1069,TRUE,_xll.ohTrigger(RecalcTrigger,Trigger3M)),NA())</f>
        <v>2.402243883164646E-2</v>
      </c>
      <c r="L1069" s="44">
        <f>IFERROR(_xll.qlIndexFixing(Index6M,$H1069,TRUE,_xll.ohTrigger(RecalcTrigger,Trigger6M)),NA())</f>
        <v>2.4532956403120594E-2</v>
      </c>
      <c r="M1069" s="182">
        <f>IFERROR(_xll.qlIndexFixing(Index1Y,$H1069,TRUE,_xll.ohTrigger(RecalcTrigger,Trigger1Y)),NA())</f>
        <v>2.5058811988685648E-2</v>
      </c>
      <c r="N1069" s="181">
        <f>IFERROR(_xll.qlIndexFixing(ONIndex1M,I1069,TRUE,_xll.ohTrigger(RecalcTrigger,Trigger1M)),NA())</f>
        <v>2.330683262244615E-2</v>
      </c>
      <c r="O1069" s="44">
        <f>IFERROR(_xll.qlIndexFixing(ONIndex3M,I1069,TRUE,_xll.ohTrigger(RecalcTrigger,Trigger3M)),NA())</f>
        <v>2.394223998644418E-2</v>
      </c>
      <c r="P1069" s="44">
        <f>IFERROR(_xll.qlIndexFixing(ONIndex6M,I1069,TRUE,_xll.ohTrigger(RecalcTrigger,Trigger6M)),NA())</f>
        <v>2.4437881201644363E-2</v>
      </c>
      <c r="Q1069" s="182">
        <f>IFERROR(_xll.qlIndexFixing(ONIndex1Y,I1069,TRUE,_xll.ohTrigger(RecalcTrigger,Trigger1Y)),NA())</f>
        <v>2.4807338605065121E-2</v>
      </c>
    </row>
    <row r="1070" spans="2:17" x14ac:dyDescent="0.2">
      <c r="B1070" s="39" t="s">
        <v>42</v>
      </c>
      <c r="D1070" s="42">
        <f>_xll.qlCalendarAdvance(Calendar,$D1069,B1070,"f",FALSE)</f>
        <v>46883</v>
      </c>
      <c r="E1070" s="176">
        <f>_xll.qlInterestRateIndexValueDate(IndexON,D1070)</f>
        <v>46883</v>
      </c>
      <c r="F1070" s="192">
        <f>IFERROR(_xll.qlIndexFixing(IndexON,D1070,TRUE,_xll.ohTrigger(RecalcTrigger,TriggerON)),NA())</f>
        <v>2.2632971991838335E-2</v>
      </c>
      <c r="H1070" s="42">
        <f>_xll.qlCalendarAdvance(Calendar,$H1069,B1070,"f",FALSE)</f>
        <v>46883</v>
      </c>
      <c r="I1070" s="176">
        <f>_xll.qlInterestRateIndexValueDate(Index1M,$H1070)</f>
        <v>46883</v>
      </c>
      <c r="J1070" s="181">
        <f>IFERROR(_xll.qlIndexFixing(Index1M,$H1070,TRUE,_xll.ohTrigger(RecalcTrigger,Trigger1M)),NA())</f>
        <v>2.33393081438685E-2</v>
      </c>
      <c r="K1070" s="44">
        <f>IFERROR(_xll.qlIndexFixing(Index3M,H1070,TRUE,_xll.ohTrigger(RecalcTrigger,Trigger3M)),NA())</f>
        <v>2.4023664835903801E-2</v>
      </c>
      <c r="L1070" s="44">
        <f>IFERROR(_xll.qlIndexFixing(Index6M,$H1070,TRUE,_xll.ohTrigger(RecalcTrigger,Trigger6M)),NA())</f>
        <v>2.4528777352996557E-2</v>
      </c>
      <c r="M1070" s="182">
        <f>IFERROR(_xll.qlIndexFixing(Index1Y,$H1070,TRUE,_xll.ohTrigger(RecalcTrigger,Trigger1Y)),NA())</f>
        <v>2.5056481078594484E-2</v>
      </c>
      <c r="N1070" s="181">
        <f>IFERROR(_xll.qlIndexFixing(ONIndex1M,I1070,TRUE,_xll.ohTrigger(RecalcTrigger,Trigger1M)),NA())</f>
        <v>2.3309517215579501E-2</v>
      </c>
      <c r="O1070" s="44">
        <f>IFERROR(_xll.qlIndexFixing(ONIndex3M,I1070,TRUE,_xll.ohTrigger(RecalcTrigger,Trigger3M)),NA())</f>
        <v>2.3943696199839604E-2</v>
      </c>
      <c r="P1070" s="44">
        <f>IFERROR(_xll.qlIndexFixing(ONIndex6M,I1070,TRUE,_xll.ohTrigger(RecalcTrigger,Trigger6M)),NA())</f>
        <v>2.4433626342250658E-2</v>
      </c>
      <c r="Q1070" s="182">
        <f>IFERROR(_xll.qlIndexFixing(ONIndex1Y,I1070,TRUE,_xll.ohTrigger(RecalcTrigger,Trigger1Y)),NA())</f>
        <v>2.4805350562409068E-2</v>
      </c>
    </row>
    <row r="1071" spans="2:17" x14ac:dyDescent="0.2">
      <c r="B1071" s="39" t="s">
        <v>42</v>
      </c>
      <c r="D1071" s="42">
        <f>_xll.qlCalendarAdvance(Calendar,$D1070,B1071,"f",FALSE)</f>
        <v>46890</v>
      </c>
      <c r="E1071" s="176">
        <f>_xll.qlInterestRateIndexValueDate(IndexON,D1071)</f>
        <v>46890</v>
      </c>
      <c r="F1071" s="192">
        <f>IFERROR(_xll.qlIndexFixing(IndexON,D1071,TRUE,_xll.ohTrigger(RecalcTrigger,TriggerON)),NA())</f>
        <v>2.2634501917474514E-2</v>
      </c>
      <c r="H1071" s="42">
        <f>_xll.qlCalendarAdvance(Calendar,$H1070,B1071,"f",FALSE)</f>
        <v>46890</v>
      </c>
      <c r="I1071" s="176">
        <f>_xll.qlInterestRateIndexValueDate(Index1M,$H1071)</f>
        <v>46890</v>
      </c>
      <c r="J1071" s="181">
        <f>IFERROR(_xll.qlIndexFixing(Index1M,$H1071,TRUE,_xll.ohTrigger(RecalcTrigger,Trigger1M)),NA())</f>
        <v>2.334186419342785E-2</v>
      </c>
      <c r="K1071" s="44">
        <f>IFERROR(_xll.qlIndexFixing(Index3M,H1071,TRUE,_xll.ohTrigger(RecalcTrigger,Trigger3M)),NA())</f>
        <v>2.4024854081961412E-2</v>
      </c>
      <c r="L1071" s="44">
        <f>IFERROR(_xll.qlIndexFixing(Index6M,$H1071,TRUE,_xll.ohTrigger(RecalcTrigger,Trigger6M)),NA())</f>
        <v>2.4524608114415435E-2</v>
      </c>
      <c r="M1071" s="182">
        <f>IFERROR(_xll.qlIndexFixing(Index1Y,$H1071,TRUE,_xll.ohTrigger(RecalcTrigger,Trigger1Y)),NA())</f>
        <v>2.5054138897292466E-2</v>
      </c>
      <c r="N1071" s="181">
        <f>IFERROR(_xll.qlIndexFixing(ONIndex1M,I1071,TRUE,_xll.ohTrigger(RecalcTrigger,Trigger1M)),NA())</f>
        <v>2.3312161098274498E-2</v>
      </c>
      <c r="O1071" s="44">
        <f>IFERROR(_xll.qlIndexFixing(ONIndex3M,I1071,TRUE,_xll.ohTrigger(RecalcTrigger,Trigger3M)),NA())</f>
        <v>2.3945115873600376E-2</v>
      </c>
      <c r="P1071" s="44">
        <f>IFERROR(_xll.qlIndexFixing(ONIndex6M,I1071,TRUE,_xll.ohTrigger(RecalcTrigger,Trigger6M)),NA())</f>
        <v>2.4429381166590769E-2</v>
      </c>
      <c r="Q1071" s="182">
        <f>IFERROR(_xll.qlIndexFixing(ONIndex1Y,I1071,TRUE,_xll.ohTrigger(RecalcTrigger,Trigger1Y)),NA())</f>
        <v>2.4803351518206673E-2</v>
      </c>
    </row>
    <row r="1072" spans="2:17" x14ac:dyDescent="0.2">
      <c r="B1072" s="39" t="s">
        <v>42</v>
      </c>
      <c r="D1072" s="42">
        <f>_xll.qlCalendarAdvance(Calendar,$D1071,B1072,"f",FALSE)</f>
        <v>46897</v>
      </c>
      <c r="E1072" s="176">
        <f>_xll.qlInterestRateIndexValueDate(IndexON,D1072)</f>
        <v>46897</v>
      </c>
      <c r="F1072" s="192">
        <f>IFERROR(_xll.qlIndexFixing(IndexON,D1072,TRUE,_xll.ohTrigger(RecalcTrigger,TriggerON)),NA())</f>
        <v>2.2636008523340134E-2</v>
      </c>
      <c r="H1072" s="42">
        <f>_xll.qlCalendarAdvance(Calendar,$H1071,B1072,"f",FALSE)</f>
        <v>46897</v>
      </c>
      <c r="I1072" s="176">
        <f>_xll.qlInterestRateIndexValueDate(Index1M,$H1072)</f>
        <v>46897</v>
      </c>
      <c r="J1072" s="181">
        <f>IFERROR(_xll.qlIndexFixing(Index1M,$H1072,TRUE,_xll.ohTrigger(RecalcTrigger,Trigger1M)),NA())</f>
        <v>2.3344379449694988E-2</v>
      </c>
      <c r="K1072" s="44">
        <f>IFERROR(_xll.qlIndexFixing(Index3M,H1072,TRUE,_xll.ohTrigger(RecalcTrigger,Trigger3M)),NA())</f>
        <v>2.4026006569785811E-2</v>
      </c>
      <c r="L1072" s="44">
        <f>IFERROR(_xll.qlIndexFixing(Index6M,$H1072,TRUE,_xll.ohTrigger(RecalcTrigger,Trigger6M)),NA())</f>
        <v>2.4520448687316006E-2</v>
      </c>
      <c r="M1072" s="182">
        <f>IFERROR(_xll.qlIndexFixing(Index1Y,$H1072,TRUE,_xll.ohTrigger(RecalcTrigger,Trigger1Y)),NA())</f>
        <v>2.5051785444856867E-2</v>
      </c>
      <c r="N1072" s="181">
        <f>IFERROR(_xll.qlIndexFixing(ONIndex1M,I1072,TRUE,_xll.ohTrigger(RecalcTrigger,Trigger1M)),NA())</f>
        <v>2.3314764270369048E-2</v>
      </c>
      <c r="O1072" s="44">
        <f>IFERROR(_xll.qlIndexFixing(ONIndex3M,I1072,TRUE,_xll.ohTrigger(RecalcTrigger,Trigger3M)),NA())</f>
        <v>2.3946499007564404E-2</v>
      </c>
      <c r="P1072" s="44">
        <f>IFERROR(_xll.qlIndexFixing(ONIndex6M,I1072,TRUE,_xll.ohTrigger(RecalcTrigger,Trigger6M)),NA())</f>
        <v>2.4425145674826787E-2</v>
      </c>
      <c r="Q1072" s="182">
        <f>IFERROR(_xll.qlIndexFixing(ONIndex1Y,I1072,TRUE,_xll.ohTrigger(RecalcTrigger,Trigger1Y)),NA())</f>
        <v>2.4801341472295846E-2</v>
      </c>
    </row>
    <row r="1073" spans="2:17" x14ac:dyDescent="0.2">
      <c r="B1073" s="39" t="s">
        <v>42</v>
      </c>
      <c r="D1073" s="42">
        <f>_xll.qlCalendarAdvance(Calendar,$D1072,B1073,"f",FALSE)</f>
        <v>46904</v>
      </c>
      <c r="E1073" s="176">
        <f>_xll.qlInterestRateIndexValueDate(IndexON,D1073)</f>
        <v>46904</v>
      </c>
      <c r="F1073" s="192">
        <f>IFERROR(_xll.qlIndexFixing(IndexON,D1073,TRUE,_xll.ohTrigger(RecalcTrigger,TriggerON)),NA())</f>
        <v>2.2637491809597288E-2</v>
      </c>
      <c r="H1073" s="42">
        <f>_xll.qlCalendarAdvance(Calendar,$H1072,B1073,"f",FALSE)</f>
        <v>46904</v>
      </c>
      <c r="I1073" s="176">
        <f>_xll.qlInterestRateIndexValueDate(Index1M,$H1073)</f>
        <v>46904</v>
      </c>
      <c r="J1073" s="181">
        <f>IFERROR(_xll.qlIndexFixing(Index1M,$H1073,TRUE,_xll.ohTrigger(RecalcTrigger,Trigger1M)),NA())</f>
        <v>2.3344095441414213E-2</v>
      </c>
      <c r="K1073" s="44">
        <f>IFERROR(_xll.qlIndexFixing(Index3M,H1073,TRUE,_xll.ohTrigger(RecalcTrigger,Trigger3M)),NA())</f>
        <v>2.4027122299344408E-2</v>
      </c>
      <c r="L1073" s="44">
        <f>IFERROR(_xll.qlIndexFixing(Index6M,$H1073,TRUE,_xll.ohTrigger(RecalcTrigger,Trigger6M)),NA())</f>
        <v>2.4515772103302892E-2</v>
      </c>
      <c r="M1073" s="182">
        <f>IFERROR(_xll.qlIndexFixing(Index1Y,$H1073,TRUE,_xll.ohTrigger(RecalcTrigger,Trigger1Y)),NA())</f>
        <v>2.5049420721364957E-2</v>
      </c>
      <c r="N1073" s="181">
        <f>IFERROR(_xll.qlIndexFixing(ONIndex1M,I1073,TRUE,_xll.ohTrigger(RecalcTrigger,Trigger1M)),NA())</f>
        <v>2.3317326731944199E-2</v>
      </c>
      <c r="O1073" s="44">
        <f>IFERROR(_xll.qlIndexFixing(ONIndex3M,I1073,TRUE,_xll.ohTrigger(RecalcTrigger,Trigger3M)),NA())</f>
        <v>2.394784560189378E-2</v>
      </c>
      <c r="P1073" s="44">
        <f>IFERROR(_xll.qlIndexFixing(ONIndex6M,I1073,TRUE,_xll.ohTrigger(RecalcTrigger,Trigger6M)),NA())</f>
        <v>2.4420919866877666E-2</v>
      </c>
      <c r="Q1073" s="182">
        <f>IFERROR(_xll.qlIndexFixing(ONIndex1Y,I1073,TRUE,_xll.ohTrigger(RecalcTrigger,Trigger1Y)),NA())</f>
        <v>2.4799320424838678E-2</v>
      </c>
    </row>
    <row r="1074" spans="2:17" x14ac:dyDescent="0.2">
      <c r="B1074" s="39" t="s">
        <v>42</v>
      </c>
      <c r="D1074" s="42">
        <f>_xll.qlCalendarAdvance(Calendar,$D1073,B1074,"f",FALSE)</f>
        <v>46911</v>
      </c>
      <c r="E1074" s="176">
        <f>_xll.qlInterestRateIndexValueDate(IndexON,D1074)</f>
        <v>46911</v>
      </c>
      <c r="F1074" s="192">
        <f>IFERROR(_xll.qlIndexFixing(IndexON,D1074,TRUE,_xll.ohTrigger(RecalcTrigger,TriggerON)),NA())</f>
        <v>2.2638951776083882E-2</v>
      </c>
      <c r="H1074" s="42">
        <f>_xll.qlCalendarAdvance(Calendar,$H1073,B1074,"f",FALSE)</f>
        <v>46911</v>
      </c>
      <c r="I1074" s="176">
        <f>_xll.qlInterestRateIndexValueDate(Index1M,$H1074)</f>
        <v>46911</v>
      </c>
      <c r="J1074" s="181">
        <f>IFERROR(_xll.qlIndexFixing(Index1M,$H1074,TRUE,_xll.ohTrigger(RecalcTrigger,Trigger1M)),NA())</f>
        <v>2.3346537384289972E-2</v>
      </c>
      <c r="K1074" s="44">
        <f>IFERROR(_xll.qlIndexFixing(Index3M,H1074,TRUE,_xll.ohTrigger(RecalcTrigger,Trigger3M)),NA())</f>
        <v>2.4028201270607251E-2</v>
      </c>
      <c r="L1074" s="44">
        <f>IFERROR(_xll.qlIndexFixing(Index6M,$H1074,TRUE,_xll.ohTrigger(RecalcTrigger,Trigger6M)),NA())</f>
        <v>2.4511631874556596E-2</v>
      </c>
      <c r="M1074" s="182">
        <f>IFERROR(_xll.qlIndexFixing(Index1Y,$H1074,TRUE,_xll.ohTrigger(RecalcTrigger,Trigger1Y)),NA())</f>
        <v>2.5047044726895784E-2</v>
      </c>
      <c r="N1074" s="181">
        <f>IFERROR(_xll.qlIndexFixing(ONIndex1M,I1074,TRUE,_xll.ohTrigger(RecalcTrigger,Trigger1M)),NA())</f>
        <v>2.3319848482918903E-2</v>
      </c>
      <c r="O1074" s="44">
        <f>IFERROR(_xll.qlIndexFixing(ONIndex3M,I1074,TRUE,_xll.ohTrigger(RecalcTrigger,Trigger3M)),NA())</f>
        <v>2.3949155656507459E-2</v>
      </c>
      <c r="P1074" s="44">
        <f>IFERROR(_xll.qlIndexFixing(ONIndex6M,I1074,TRUE,_xll.ohTrigger(RecalcTrigger,Trigger6M)),NA())</f>
        <v>2.4416703742824453E-2</v>
      </c>
      <c r="Q1074" s="182">
        <f>IFERROR(_xll.qlIndexFixing(ONIndex1Y,I1074,TRUE,_xll.ohTrigger(RecalcTrigger,Trigger1Y)),NA())</f>
        <v>2.4797288375754123E-2</v>
      </c>
    </row>
    <row r="1075" spans="2:17" x14ac:dyDescent="0.2">
      <c r="B1075" s="39" t="s">
        <v>42</v>
      </c>
      <c r="D1075" s="42">
        <f>_xll.qlCalendarAdvance(Calendar,$D1074,B1075,"f",FALSE)</f>
        <v>46918</v>
      </c>
      <c r="E1075" s="176">
        <f>_xll.qlInterestRateIndexValueDate(IndexON,D1075)</f>
        <v>46918</v>
      </c>
      <c r="F1075" s="192">
        <f>IFERROR(_xll.qlIndexFixing(IndexON,D1075,TRUE,_xll.ohTrigger(RecalcTrigger,TriggerON)),NA())</f>
        <v>2.2640388423043056E-2</v>
      </c>
      <c r="H1075" s="42">
        <f>_xll.qlCalendarAdvance(Calendar,$H1074,B1075,"f",FALSE)</f>
        <v>46918</v>
      </c>
      <c r="I1075" s="176">
        <f>_xll.qlInterestRateIndexValueDate(Index1M,$H1075)</f>
        <v>46918</v>
      </c>
      <c r="J1075" s="181">
        <f>IFERROR(_xll.qlIndexFixing(Index1M,$H1075,TRUE,_xll.ohTrigger(RecalcTrigger,Trigger1M)),NA())</f>
        <v>2.3348938541565056E-2</v>
      </c>
      <c r="K1075" s="44">
        <f>IFERROR(_xll.qlIndexFixing(Index3M,H1075,TRUE,_xll.ohTrigger(RecalcTrigger,Trigger3M)),NA())</f>
        <v>2.4029243483543506E-2</v>
      </c>
      <c r="L1075" s="44">
        <f>IFERROR(_xll.qlIndexFixing(Index6M,$H1075,TRUE,_xll.ohTrigger(RecalcTrigger,Trigger6M)),NA())</f>
        <v>2.4507501456412548E-2</v>
      </c>
      <c r="M1075" s="182">
        <f>IFERROR(_xll.qlIndexFixing(Index1Y,$H1075,TRUE,_xll.ohTrigger(RecalcTrigger,Trigger1Y)),NA())</f>
        <v>2.5044657461527065E-2</v>
      </c>
      <c r="N1075" s="181">
        <f>IFERROR(_xll.qlIndexFixing(ONIndex1M,I1075,TRUE,_xll.ohTrigger(RecalcTrigger,Trigger1M)),NA())</f>
        <v>2.3322329523374208E-2</v>
      </c>
      <c r="O1075" s="44">
        <f>IFERROR(_xll.qlIndexFixing(ONIndex3M,I1075,TRUE,_xll.ohTrigger(RecalcTrigger,Trigger3M)),NA())</f>
        <v>2.3950429171405441E-2</v>
      </c>
      <c r="P1075" s="44">
        <f>IFERROR(_xll.qlIndexFixing(ONIndex6M,I1075,TRUE,_xll.ohTrigger(RecalcTrigger,Trigger6M)),NA())</f>
        <v>2.4412497302505054E-2</v>
      </c>
      <c r="Q1075" s="182">
        <f>IFERROR(_xll.qlIndexFixing(ONIndex1Y,I1075,TRUE,_xll.ohTrigger(RecalcTrigger,Trigger1Y)),NA())</f>
        <v>2.4795245324880089E-2</v>
      </c>
    </row>
    <row r="1076" spans="2:17" x14ac:dyDescent="0.2">
      <c r="B1076" s="39" t="s">
        <v>42</v>
      </c>
      <c r="D1076" s="42">
        <f>_xll.qlCalendarAdvance(Calendar,$D1075,B1076,"f",FALSE)</f>
        <v>46925</v>
      </c>
      <c r="E1076" s="176">
        <f>_xll.qlInterestRateIndexValueDate(IndexON,D1076)</f>
        <v>46925</v>
      </c>
      <c r="F1076" s="192">
        <f>IFERROR(_xll.qlIndexFixing(IndexON,D1076,TRUE,_xll.ohTrigger(RecalcTrigger,TriggerON)),NA())</f>
        <v>2.2641801750231672E-2</v>
      </c>
      <c r="H1076" s="42">
        <f>_xll.qlCalendarAdvance(Calendar,$H1075,B1076,"f",FALSE)</f>
        <v>46925</v>
      </c>
      <c r="I1076" s="176">
        <f>_xll.qlInterestRateIndexValueDate(Index1M,$H1076)</f>
        <v>46925</v>
      </c>
      <c r="J1076" s="181">
        <f>IFERROR(_xll.qlIndexFixing(Index1M,$H1076,TRUE,_xll.ohTrigger(RecalcTrigger,Trigger1M)),NA())</f>
        <v>2.3351298913220558E-2</v>
      </c>
      <c r="K1076" s="44">
        <f>IFERROR(_xll.qlIndexFixing(Index3M,H1076,TRUE,_xll.ohTrigger(RecalcTrigger,Trigger3M)),NA())</f>
        <v>2.4030248938124985E-2</v>
      </c>
      <c r="L1076" s="44">
        <f>IFERROR(_xll.qlIndexFixing(Index6M,$H1076,TRUE,_xll.ohTrigger(RecalcTrigger,Trigger6M)),NA())</f>
        <v>2.4503380848811398E-2</v>
      </c>
      <c r="M1076" s="182">
        <f>IFERROR(_xll.qlIndexFixing(Index1Y,$H1076,TRUE,_xll.ohTrigger(RecalcTrigger,Trigger1Y)),NA())</f>
        <v>2.5042258925337402E-2</v>
      </c>
      <c r="N1076" s="181">
        <f>IFERROR(_xll.qlIndexFixing(ONIndex1M,I1076,TRUE,_xll.ohTrigger(RecalcTrigger,Trigger1M)),NA())</f>
        <v>2.3324769853229066E-2</v>
      </c>
      <c r="O1076" s="44">
        <f>IFERROR(_xll.qlIndexFixing(ONIndex3M,I1076,TRUE,_xll.ohTrigger(RecalcTrigger,Trigger3M)),NA())</f>
        <v>2.3951666146506678E-2</v>
      </c>
      <c r="P1076" s="44">
        <f>IFERROR(_xll.qlIndexFixing(ONIndex6M,I1076,TRUE,_xll.ohTrigger(RecalcTrigger,Trigger6M)),NA())</f>
        <v>2.4408300546000516E-2</v>
      </c>
      <c r="Q1076" s="182">
        <f>IFERROR(_xll.qlIndexFixing(ONIndex1Y,I1076,TRUE,_xll.ohTrigger(RecalcTrigger,Trigger1Y)),NA())</f>
        <v>2.4793191272459714E-2</v>
      </c>
    </row>
    <row r="1077" spans="2:17" x14ac:dyDescent="0.2">
      <c r="B1077" s="39" t="s">
        <v>42</v>
      </c>
      <c r="D1077" s="42">
        <f>_xll.qlCalendarAdvance(Calendar,$D1076,B1077,"f",FALSE)</f>
        <v>46932</v>
      </c>
      <c r="E1077" s="176">
        <f>_xll.qlInterestRateIndexValueDate(IndexON,D1077)</f>
        <v>46932</v>
      </c>
      <c r="F1077" s="192">
        <f>IFERROR(_xll.qlIndexFixing(IndexON,D1077,TRUE,_xll.ohTrigger(RecalcTrigger,TriggerON)),NA())</f>
        <v>2.2643191757892867E-2</v>
      </c>
      <c r="H1077" s="42">
        <f>_xll.qlCalendarAdvance(Calendar,$H1076,B1077,"f",FALSE)</f>
        <v>46932</v>
      </c>
      <c r="I1077" s="176">
        <f>_xll.qlInterestRateIndexValueDate(Index1M,$H1077)</f>
        <v>46932</v>
      </c>
      <c r="J1077" s="181">
        <f>IFERROR(_xll.qlIndexFixing(Index1M,$H1077,TRUE,_xll.ohTrigger(RecalcTrigger,Trigger1M)),NA())</f>
        <v>2.3353618499229456E-2</v>
      </c>
      <c r="K1077" s="44">
        <f>IFERROR(_xll.qlIndexFixing(Index3M,H1077,TRUE,_xll.ohTrigger(RecalcTrigger,Trigger3M)),NA())</f>
        <v>2.4031217634323494E-2</v>
      </c>
      <c r="L1077" s="44">
        <f>IFERROR(_xll.qlIndexFixing(Index6M,$H1077,TRUE,_xll.ohTrigger(RecalcTrigger,Trigger6M)),NA())</f>
        <v>2.4499270051692033E-2</v>
      </c>
      <c r="M1077" s="182">
        <f>IFERROR(_xll.qlIndexFixing(Index1Y,$H1077,TRUE,_xll.ohTrigger(RecalcTrigger,Trigger1Y)),NA())</f>
        <v>2.503984911840651E-2</v>
      </c>
      <c r="N1077" s="181">
        <f>IFERROR(_xll.qlIndexFixing(ONIndex1M,I1077,TRUE,_xll.ohTrigger(RecalcTrigger,Trigger1M)),NA())</f>
        <v>2.332716947264557E-2</v>
      </c>
      <c r="O1077" s="44">
        <f>IFERROR(_xll.qlIndexFixing(ONIndex3M,I1077,TRUE,_xll.ohTrigger(RecalcTrigger,Trigger3M)),NA())</f>
        <v>2.3952866581973264E-2</v>
      </c>
      <c r="P1077" s="44">
        <f>IFERROR(_xll.qlIndexFixing(ONIndex6M,I1077,TRUE,_xll.ohTrigger(RecalcTrigger,Trigger6M)),NA())</f>
        <v>2.4404113473391886E-2</v>
      </c>
      <c r="Q1077" s="182">
        <f>IFERROR(_xll.qlIndexFixing(ONIndex1Y,I1077,TRUE,_xll.ohTrigger(RecalcTrigger,Trigger1Y)),NA())</f>
        <v>2.4791126218492998E-2</v>
      </c>
    </row>
    <row r="1078" spans="2:17" x14ac:dyDescent="0.2">
      <c r="B1078" s="39" t="s">
        <v>42</v>
      </c>
      <c r="D1078" s="42">
        <f>_xll.qlCalendarAdvance(Calendar,$D1077,B1078,"f",FALSE)</f>
        <v>46939</v>
      </c>
      <c r="E1078" s="176">
        <f>_xll.qlInterestRateIndexValueDate(IndexON,D1078)</f>
        <v>46939</v>
      </c>
      <c r="F1078" s="192">
        <f>IFERROR(_xll.qlIndexFixing(IndexON,D1078,TRUE,_xll.ohTrigger(RecalcTrigger,TriggerON)),NA())</f>
        <v>2.2644558445864549E-2</v>
      </c>
      <c r="H1078" s="42">
        <f>_xll.qlCalendarAdvance(Calendar,$H1077,B1078,"f",FALSE)</f>
        <v>46939</v>
      </c>
      <c r="I1078" s="176">
        <f>_xll.qlInterestRateIndexValueDate(Index1M,$H1078)</f>
        <v>46939</v>
      </c>
      <c r="J1078" s="181">
        <f>IFERROR(_xll.qlIndexFixing(Index1M,$H1078,TRUE,_xll.ohTrigger(RecalcTrigger,Trigger1M)),NA())</f>
        <v>2.335861432659201E-2</v>
      </c>
      <c r="K1078" s="44">
        <f>IFERROR(_xll.qlIndexFixing(Index3M,H1078,TRUE,_xll.ohTrigger(RecalcTrigger,Trigger3M)),NA())</f>
        <v>2.4032149572113488E-2</v>
      </c>
      <c r="L1078" s="44">
        <f>IFERROR(_xll.qlIndexFixing(Index6M,$H1078,TRUE,_xll.ohTrigger(RecalcTrigger,Trigger6M)),NA())</f>
        <v>2.4495698162431946E-2</v>
      </c>
      <c r="M1078" s="182">
        <f>IFERROR(_xll.qlIndexFixing(Index1Y,$H1078,TRUE,_xll.ohTrigger(RecalcTrigger,Trigger1Y)),NA())</f>
        <v>2.5037428040813436E-2</v>
      </c>
      <c r="N1078" s="181">
        <f>IFERROR(_xll.qlIndexFixing(ONIndex1M,I1078,TRUE,_xll.ohTrigger(RecalcTrigger,Trigger1M)),NA())</f>
        <v>2.3329528381461628E-2</v>
      </c>
      <c r="O1078" s="44">
        <f>IFERROR(_xll.qlIndexFixing(ONIndex3M,I1078,TRUE,_xll.ohTrigger(RecalcTrigger,Trigger3M)),NA())</f>
        <v>2.3954030477643107E-2</v>
      </c>
      <c r="P1078" s="44">
        <f>IFERROR(_xll.qlIndexFixing(ONIndex6M,I1078,TRUE,_xll.ohTrigger(RecalcTrigger,Trigger6M)),NA())</f>
        <v>2.4399936084598117E-2</v>
      </c>
      <c r="Q1078" s="182">
        <f>IFERROR(_xll.qlIndexFixing(ONIndex1Y,I1078,TRUE,_xll.ohTrigger(RecalcTrigger,Trigger1Y)),NA())</f>
        <v>2.4789050162817849E-2</v>
      </c>
    </row>
    <row r="1079" spans="2:17" x14ac:dyDescent="0.2">
      <c r="B1079" s="39" t="s">
        <v>42</v>
      </c>
      <c r="D1079" s="42">
        <f>_xll.qlCalendarAdvance(Calendar,$D1078,B1079,"f",FALSE)</f>
        <v>46946</v>
      </c>
      <c r="E1079" s="176">
        <f>_xll.qlInterestRateIndexValueDate(IndexON,D1079)</f>
        <v>46946</v>
      </c>
      <c r="F1079" s="192">
        <f>IFERROR(_xll.qlIndexFixing(IndexON,D1079,TRUE,_xll.ohTrigger(RecalcTrigger,TriggerON)),NA())</f>
        <v>2.2645901814146718E-2</v>
      </c>
      <c r="H1079" s="42">
        <f>_xll.qlCalendarAdvance(Calendar,$H1078,B1079,"f",FALSE)</f>
        <v>46946</v>
      </c>
      <c r="I1079" s="176">
        <f>_xll.qlInterestRateIndexValueDate(Index1M,$H1079)</f>
        <v>46946</v>
      </c>
      <c r="J1079" s="181">
        <f>IFERROR(_xll.qlIndexFixing(Index1M,$H1079,TRUE,_xll.ohTrigger(RecalcTrigger,Trigger1M)),NA())</f>
        <v>2.3360844029044953E-2</v>
      </c>
      <c r="K1079" s="44">
        <f>IFERROR(_xll.qlIndexFixing(Index3M,H1079,TRUE,_xll.ohTrigger(RecalcTrigger,Trigger3M)),NA())</f>
        <v>2.403304475146854E-2</v>
      </c>
      <c r="L1079" s="44">
        <f>IFERROR(_xll.qlIndexFixing(Index6M,$H1079,TRUE,_xll.ohTrigger(RecalcTrigger,Trigger6M)),NA())</f>
        <v>2.4491607414005925E-2</v>
      </c>
      <c r="M1079" s="182">
        <f>IFERROR(_xll.qlIndexFixing(Index1Y,$H1079,TRUE,_xll.ohTrigger(RecalcTrigger,Trigger1Y)),NA())</f>
        <v>2.503499569263834E-2</v>
      </c>
      <c r="N1079" s="181">
        <f>IFERROR(_xll.qlIndexFixing(ONIndex1M,I1079,TRUE,_xll.ohTrigger(RecalcTrigger,Trigger1M)),NA())</f>
        <v>2.333184657967724E-2</v>
      </c>
      <c r="O1079" s="44">
        <f>IFERROR(_xll.qlIndexFixing(ONIndex3M,I1079,TRUE,_xll.ohTrigger(RecalcTrigger,Trigger3M)),NA())</f>
        <v>2.3955157833678298E-2</v>
      </c>
      <c r="P1079" s="44">
        <f>IFERROR(_xll.qlIndexFixing(ONIndex6M,I1079,TRUE,_xll.ohTrigger(RecalcTrigger,Trigger6M)),NA())</f>
        <v>2.4395768379538163E-2</v>
      </c>
      <c r="Q1079" s="182">
        <f>IFERROR(_xll.qlIndexFixing(ONIndex1Y,I1079,TRUE,_xll.ohTrigger(RecalcTrigger,Trigger1Y)),NA())</f>
        <v>2.478696310559636E-2</v>
      </c>
    </row>
    <row r="1080" spans="2:17" x14ac:dyDescent="0.2">
      <c r="B1080" s="39" t="s">
        <v>42</v>
      </c>
      <c r="D1080" s="42">
        <f>_xll.qlCalendarAdvance(Calendar,$D1079,B1080,"f",FALSE)</f>
        <v>46953</v>
      </c>
      <c r="E1080" s="176">
        <f>_xll.qlInterestRateIndexValueDate(IndexON,D1080)</f>
        <v>46953</v>
      </c>
      <c r="F1080" s="192">
        <f>IFERROR(_xll.qlIndexFixing(IndexON,D1080,TRUE,_xll.ohTrigger(RecalcTrigger,TriggerON)),NA())</f>
        <v>2.2647221862739375E-2</v>
      </c>
      <c r="H1080" s="42">
        <f>_xll.qlCalendarAdvance(Calendar,$H1079,B1080,"f",FALSE)</f>
        <v>46953</v>
      </c>
      <c r="I1080" s="176">
        <f>_xll.qlInterestRateIndexValueDate(Index1M,$H1080)</f>
        <v>46953</v>
      </c>
      <c r="J1080" s="181">
        <f>IFERROR(_xll.qlIndexFixing(Index1M,$H1080,TRUE,_xll.ohTrigger(RecalcTrigger,Trigger1M)),NA())</f>
        <v>2.3363032937996926E-2</v>
      </c>
      <c r="K1080" s="44">
        <f>IFERROR(_xll.qlIndexFixing(Index3M,H1080,TRUE,_xll.ohTrigger(RecalcTrigger,Trigger3M)),NA())</f>
        <v>2.403390317236398E-2</v>
      </c>
      <c r="L1080" s="44">
        <f>IFERROR(_xll.qlIndexFixing(Index6M,$H1080,TRUE,_xll.ohTrigger(RecalcTrigger,Trigger6M)),NA())</f>
        <v>2.4487526476578845E-2</v>
      </c>
      <c r="M1080" s="182">
        <f>IFERROR(_xll.qlIndexFixing(Index1Y,$H1080,TRUE,_xll.ohTrigger(RecalcTrigger,Trigger1Y)),NA())</f>
        <v>2.5032552073961156E-2</v>
      </c>
      <c r="N1080" s="181">
        <f>IFERROR(_xll.qlIndexFixing(ONIndex1M,I1080,TRUE,_xll.ohTrigger(RecalcTrigger,Trigger1M)),NA())</f>
        <v>2.3334124067373452E-2</v>
      </c>
      <c r="O1080" s="44">
        <f>IFERROR(_xll.qlIndexFixing(ONIndex3M,I1080,TRUE,_xll.ohTrigger(RecalcTrigger,Trigger3M)),NA())</f>
        <v>2.3956248649916745E-2</v>
      </c>
      <c r="P1080" s="44">
        <f>IFERROR(_xll.qlIndexFixing(ONIndex6M,I1080,TRUE,_xll.ohTrigger(RecalcTrigger,Trigger6M)),NA())</f>
        <v>2.4391610358374116E-2</v>
      </c>
      <c r="Q1080" s="182">
        <f>IFERROR(_xll.qlIndexFixing(ONIndex1Y,I1080,TRUE,_xll.ohTrigger(RecalcTrigger,Trigger1Y)),NA())</f>
        <v>2.4784865046666438E-2</v>
      </c>
    </row>
    <row r="1081" spans="2:17" x14ac:dyDescent="0.2">
      <c r="B1081" s="39" t="s">
        <v>42</v>
      </c>
      <c r="D1081" s="42">
        <f>_xll.qlCalendarAdvance(Calendar,$D1080,B1081,"f",FALSE)</f>
        <v>46960</v>
      </c>
      <c r="E1081" s="176">
        <f>_xll.qlInterestRateIndexValueDate(IndexON,D1081)</f>
        <v>46960</v>
      </c>
      <c r="F1081" s="192">
        <f>IFERROR(_xll.qlIndexFixing(IndexON,D1081,TRUE,_xll.ohTrigger(RecalcTrigger,TriggerON)),NA())</f>
        <v>2.2648518591723565E-2</v>
      </c>
      <c r="H1081" s="42">
        <f>_xll.qlCalendarAdvance(Calendar,$H1080,B1081,"f",FALSE)</f>
        <v>46960</v>
      </c>
      <c r="I1081" s="176">
        <f>_xll.qlInterestRateIndexValueDate(Index1M,$H1081)</f>
        <v>46960</v>
      </c>
      <c r="J1081" s="181">
        <f>IFERROR(_xll.qlIndexFixing(Index1M,$H1081,TRUE,_xll.ohTrigger(RecalcTrigger,Trigger1M)),NA())</f>
        <v>2.3366077956186625E-2</v>
      </c>
      <c r="K1081" s="44">
        <f>IFERROR(_xll.qlIndexFixing(Index3M,H1081,TRUE,_xll.ohTrigger(RecalcTrigger,Trigger3M)),NA())</f>
        <v>2.4034724834775145E-2</v>
      </c>
      <c r="L1081" s="44">
        <f>IFERROR(_xll.qlIndexFixing(Index6M,$H1081,TRUE,_xll.ohTrigger(RecalcTrigger,Trigger6M)),NA())</f>
        <v>2.4483455350090361E-2</v>
      </c>
      <c r="M1081" s="182">
        <f>IFERROR(_xll.qlIndexFixing(Index1Y,$H1081,TRUE,_xll.ohTrigger(RecalcTrigger,Trigger1Y)),NA())</f>
        <v>2.5030097184862932E-2</v>
      </c>
      <c r="N1081" s="181">
        <f>IFERROR(_xll.qlIndexFixing(ONIndex1M,I1081,TRUE,_xll.ohTrigger(RecalcTrigger,Trigger1M)),NA())</f>
        <v>2.3336360844550263E-2</v>
      </c>
      <c r="O1081" s="44">
        <f>IFERROR(_xll.qlIndexFixing(ONIndex3M,I1081,TRUE,_xll.ohTrigger(RecalcTrigger,Trigger3M)),NA())</f>
        <v>2.3957302926520541E-2</v>
      </c>
      <c r="P1081" s="44">
        <f>IFERROR(_xll.qlIndexFixing(ONIndex6M,I1081,TRUE,_xll.ohTrigger(RecalcTrigger,Trigger6M)),NA())</f>
        <v>2.438746202102493E-2</v>
      </c>
      <c r="Q1081" s="182">
        <f>IFERROR(_xll.qlIndexFixing(ONIndex1Y,I1081,TRUE,_xll.ohTrigger(RecalcTrigger,Trigger1Y)),NA())</f>
        <v>2.4782755986028082E-2</v>
      </c>
    </row>
    <row r="1082" spans="2:17" x14ac:dyDescent="0.2">
      <c r="B1082" s="39" t="s">
        <v>42</v>
      </c>
      <c r="D1082" s="42">
        <f>_xll.qlCalendarAdvance(Calendar,$D1081,B1082,"f",FALSE)</f>
        <v>46967</v>
      </c>
      <c r="E1082" s="176">
        <f>_xll.qlInterestRateIndexValueDate(IndexON,D1082)</f>
        <v>46967</v>
      </c>
      <c r="F1082" s="192">
        <f>IFERROR(_xll.qlIndexFixing(IndexON,D1082,TRUE,_xll.ohTrigger(RecalcTrigger,TriggerON)),NA())</f>
        <v>2.2649792001018243E-2</v>
      </c>
      <c r="H1082" s="42">
        <f>_xll.qlCalendarAdvance(Calendar,$H1081,B1082,"f",FALSE)</f>
        <v>46967</v>
      </c>
      <c r="I1082" s="176">
        <f>_xll.qlInterestRateIndexValueDate(Index1M,$H1082)</f>
        <v>46967</v>
      </c>
      <c r="J1082" s="181">
        <f>IFERROR(_xll.qlIndexFixing(Index1M,$H1082,TRUE,_xll.ohTrigger(RecalcTrigger,Trigger1M)),NA())</f>
        <v>2.3367288375292363E-2</v>
      </c>
      <c r="K1082" s="44">
        <f>IFERROR(_xll.qlIndexFixing(Index3M,H1082,TRUE,_xll.ohTrigger(RecalcTrigger,Trigger3M)),NA())</f>
        <v>2.4035509738680013E-2</v>
      </c>
      <c r="L1082" s="44">
        <f>IFERROR(_xll.qlIndexFixing(Index6M,$H1082,TRUE,_xll.ohTrigger(RecalcTrigger,Trigger6M)),NA())</f>
        <v>2.4479394034480125E-2</v>
      </c>
      <c r="M1082" s="182">
        <f>IFERROR(_xll.qlIndexFixing(Index1Y,$H1082,TRUE,_xll.ohTrigger(RecalcTrigger,Trigger1Y)),NA())</f>
        <v>2.502763102542449E-2</v>
      </c>
      <c r="N1082" s="181">
        <f>IFERROR(_xll.qlIndexFixing(ONIndex1M,I1082,TRUE,_xll.ohTrigger(RecalcTrigger,Trigger1M)),NA())</f>
        <v>2.3338556911126629E-2</v>
      </c>
      <c r="O1082" s="44">
        <f>IFERROR(_xll.qlIndexFixing(ONIndex3M,I1082,TRUE,_xll.ohTrigger(RecalcTrigger,Trigger3M)),NA())</f>
        <v>2.3958320663408639E-2</v>
      </c>
      <c r="P1082" s="44">
        <f>IFERROR(_xll.qlIndexFixing(ONIndex6M,I1082,TRUE,_xll.ohTrigger(RecalcTrigger,Trigger6M)),NA())</f>
        <v>2.4383323367571652E-2</v>
      </c>
      <c r="Q1082" s="182">
        <f>IFERROR(_xll.qlIndexFixing(ONIndex1Y,I1082,TRUE,_xll.ohTrigger(RecalcTrigger,Trigger1Y)),NA())</f>
        <v>2.4780635923924432E-2</v>
      </c>
    </row>
    <row r="1083" spans="2:17" x14ac:dyDescent="0.2">
      <c r="B1083" s="39" t="s">
        <v>42</v>
      </c>
      <c r="D1083" s="42">
        <f>_xll.qlCalendarAdvance(Calendar,$D1082,B1083,"f",FALSE)</f>
        <v>46974</v>
      </c>
      <c r="E1083" s="176">
        <f>_xll.qlInterestRateIndexValueDate(IndexON,D1083)</f>
        <v>46974</v>
      </c>
      <c r="F1083" s="192">
        <f>IFERROR(_xll.qlIndexFixing(IndexON,D1083,TRUE,_xll.ohTrigger(RecalcTrigger,TriggerON)),NA())</f>
        <v>2.2651042090704454E-2</v>
      </c>
      <c r="H1083" s="42">
        <f>_xll.qlCalendarAdvance(Calendar,$H1082,B1083,"f",FALSE)</f>
        <v>46974</v>
      </c>
      <c r="I1083" s="176">
        <f>_xll.qlInterestRateIndexValueDate(Index1M,$H1083)</f>
        <v>46974</v>
      </c>
      <c r="J1083" s="181">
        <f>IFERROR(_xll.qlIndexFixing(Index1M,$H1083,TRUE,_xll.ohTrigger(RecalcTrigger,Trigger1M)),NA())</f>
        <v>2.336935490359162E-2</v>
      </c>
      <c r="K1083" s="44">
        <f>IFERROR(_xll.qlIndexFixing(Index3M,H1083,TRUE,_xll.ohTrigger(RecalcTrigger,Trigger3M)),NA())</f>
        <v>2.4036257884057437E-2</v>
      </c>
      <c r="L1083" s="44">
        <f>IFERROR(_xll.qlIndexFixing(Index6M,$H1083,TRUE,_xll.ohTrigger(RecalcTrigger,Trigger6M)),NA())</f>
        <v>2.4475342529690001E-2</v>
      </c>
      <c r="M1083" s="182">
        <f>IFERROR(_xll.qlIndexFixing(Index1Y,$H1083,TRUE,_xll.ohTrigger(RecalcTrigger,Trigger1Y)),NA())</f>
        <v>2.5025153595727101E-2</v>
      </c>
      <c r="N1083" s="181">
        <f>IFERROR(_xll.qlIndexFixing(ONIndex1M,I1083,TRUE,_xll.ohTrigger(RecalcTrigger,Trigger1M)),NA())</f>
        <v>2.3340712267183594E-2</v>
      </c>
      <c r="O1083" s="44">
        <f>IFERROR(_xll.qlIndexFixing(ONIndex3M,I1083,TRUE,_xll.ohTrigger(RecalcTrigger,Trigger3M)),NA())</f>
        <v>2.3959301860499993E-2</v>
      </c>
      <c r="P1083" s="44">
        <f>IFERROR(_xll.qlIndexFixing(ONIndex6M,I1083,TRUE,_xll.ohTrigger(RecalcTrigger,Trigger6M)),NA())</f>
        <v>2.4379194397933235E-2</v>
      </c>
      <c r="Q1083" s="182">
        <f>IFERROR(_xll.qlIndexFixing(ONIndex1Y,I1083,TRUE,_xll.ohTrigger(RecalcTrigger,Trigger1Y)),NA())</f>
        <v>2.4778504860112349E-2</v>
      </c>
    </row>
    <row r="1084" spans="2:17" x14ac:dyDescent="0.2">
      <c r="B1084" s="39" t="s">
        <v>42</v>
      </c>
      <c r="D1084" s="42">
        <f>_xll.qlCalendarAdvance(Calendar,$D1083,B1084,"f",FALSE)</f>
        <v>46981</v>
      </c>
      <c r="E1084" s="176">
        <f>_xll.qlInterestRateIndexValueDate(IndexON,D1084)</f>
        <v>46981</v>
      </c>
      <c r="F1084" s="192">
        <f>IFERROR(_xll.qlIndexFixing(IndexON,D1084,TRUE,_xll.ohTrigger(RecalcTrigger,TriggerON)),NA())</f>
        <v>2.2652268860701152E-2</v>
      </c>
      <c r="H1084" s="42">
        <f>_xll.qlCalendarAdvance(Calendar,$H1083,B1084,"f",FALSE)</f>
        <v>46981</v>
      </c>
      <c r="I1084" s="176">
        <f>_xll.qlInterestRateIndexValueDate(Index1M,$H1084)</f>
        <v>46981</v>
      </c>
      <c r="J1084" s="181">
        <f>IFERROR(_xll.qlIndexFixing(Index1M,$H1084,TRUE,_xll.ohTrigger(RecalcTrigger,Trigger1M)),NA())</f>
        <v>2.3371380638289214E-2</v>
      </c>
      <c r="K1084" s="44">
        <f>IFERROR(_xll.qlIndexFixing(Index3M,H1084,TRUE,_xll.ohTrigger(RecalcTrigger,Trigger3M)),NA())</f>
        <v>2.4036969270886277E-2</v>
      </c>
      <c r="L1084" s="44">
        <f>IFERROR(_xll.qlIndexFixing(Index6M,$H1084,TRUE,_xll.ohTrigger(RecalcTrigger,Trigger6M)),NA())</f>
        <v>2.4471300835659199E-2</v>
      </c>
      <c r="M1084" s="182">
        <f>IFERROR(_xll.qlIndexFixing(Index1Y,$H1084,TRUE,_xll.ohTrigger(RecalcTrigger,Trigger1Y)),NA())</f>
        <v>2.5022664895852476E-2</v>
      </c>
      <c r="N1084" s="181">
        <f>IFERROR(_xll.qlIndexFixing(ONIndex1M,I1084,TRUE,_xll.ohTrigger(RecalcTrigger,Trigger1M)),NA())</f>
        <v>2.3342826912640113E-2</v>
      </c>
      <c r="O1084" s="44">
        <f>IFERROR(_xll.qlIndexFixing(ONIndex3M,I1084,TRUE,_xll.ohTrigger(RecalcTrigger,Trigger3M)),NA())</f>
        <v>2.3960246517956696E-2</v>
      </c>
      <c r="P1084" s="44">
        <f>IFERROR(_xll.qlIndexFixing(ONIndex6M,I1084,TRUE,_xll.ohTrigger(RecalcTrigger,Trigger6M)),NA())</f>
        <v>2.4375075112028632E-2</v>
      </c>
      <c r="Q1084" s="182">
        <f>IFERROR(_xll.qlIndexFixing(ONIndex1Y,I1084,TRUE,_xll.ohTrigger(RecalcTrigger,Trigger1Y)),NA())</f>
        <v>2.4776362794672879E-2</v>
      </c>
    </row>
    <row r="1085" spans="2:17" x14ac:dyDescent="0.2">
      <c r="B1085" s="39" t="s">
        <v>42</v>
      </c>
      <c r="D1085" s="42">
        <f>_xll.qlCalendarAdvance(Calendar,$D1084,B1085,"f",FALSE)</f>
        <v>46988</v>
      </c>
      <c r="E1085" s="176">
        <f>_xll.qlInterestRateIndexValueDate(IndexON,D1085)</f>
        <v>46988</v>
      </c>
      <c r="F1085" s="192">
        <f>IFERROR(_xll.qlIndexFixing(IndexON,D1085,TRUE,_xll.ohTrigger(RecalcTrigger,TriggerON)),NA())</f>
        <v>2.2653472311008338E-2</v>
      </c>
      <c r="H1085" s="42">
        <f>_xll.qlCalendarAdvance(Calendar,$H1084,B1085,"f",FALSE)</f>
        <v>46988</v>
      </c>
      <c r="I1085" s="176">
        <f>_xll.qlInterestRateIndexValueDate(Index1M,$H1085)</f>
        <v>46988</v>
      </c>
      <c r="J1085" s="181">
        <f>IFERROR(_xll.qlIndexFixing(Index1M,$H1085,TRUE,_xll.ohTrigger(RecalcTrigger,Trigger1M)),NA())</f>
        <v>2.3373365579372869E-2</v>
      </c>
      <c r="K1085" s="44">
        <f>IFERROR(_xll.qlIndexFixing(Index3M,H1085,TRUE,_xll.ohTrigger(RecalcTrigger,Trigger3M)),NA())</f>
        <v>2.4037643899147153E-2</v>
      </c>
      <c r="L1085" s="44">
        <f>IFERROR(_xll.qlIndexFixing(Index6M,$H1085,TRUE,_xll.ohTrigger(RecalcTrigger,Trigger6M)),NA())</f>
        <v>2.446726895232958E-2</v>
      </c>
      <c r="M1085" s="182">
        <f>IFERROR(_xll.qlIndexFixing(Index1Y,$H1085,TRUE,_xll.ohTrigger(RecalcTrigger,Trigger1Y)),NA())</f>
        <v>2.5020164925883215E-2</v>
      </c>
      <c r="N1085" s="181">
        <f>IFERROR(_xll.qlIndexFixing(ONIndex1M,I1085,TRUE,_xll.ohTrigger(RecalcTrigger,Trigger1M)),NA())</f>
        <v>2.3344900847577232E-2</v>
      </c>
      <c r="O1085" s="44">
        <f>IFERROR(_xll.qlIndexFixing(ONIndex3M,I1085,TRUE,_xll.ohTrigger(RecalcTrigger,Trigger3M)),NA())</f>
        <v>2.3961154635697701E-2</v>
      </c>
      <c r="P1085" s="44">
        <f>IFERROR(_xll.qlIndexFixing(ONIndex6M,I1085,TRUE,_xll.ohTrigger(RecalcTrigger,Trigger6M)),NA())</f>
        <v>2.4370965510100984E-2</v>
      </c>
      <c r="Q1085" s="182">
        <f>IFERROR(_xll.qlIndexFixing(ONIndex1Y,I1085,TRUE,_xll.ohTrigger(RecalcTrigger,Trigger1Y)),NA())</f>
        <v>2.4774209727687069E-2</v>
      </c>
    </row>
    <row r="1086" spans="2:17" x14ac:dyDescent="0.2">
      <c r="B1086" s="39" t="s">
        <v>42</v>
      </c>
      <c r="D1086" s="42">
        <f>_xll.qlCalendarAdvance(Calendar,$D1085,B1086,"f",FALSE)</f>
        <v>46995</v>
      </c>
      <c r="E1086" s="176">
        <f>_xll.qlInterestRateIndexValueDate(IndexON,D1086)</f>
        <v>46995</v>
      </c>
      <c r="F1086" s="192">
        <f>IFERROR(_xll.qlIndexFixing(IndexON,D1086,TRUE,_xll.ohTrigger(RecalcTrigger,TriggerON)),NA())</f>
        <v>2.2654652441707057E-2</v>
      </c>
      <c r="H1086" s="42">
        <f>_xll.qlCalendarAdvance(Calendar,$H1085,B1086,"f",FALSE)</f>
        <v>46995</v>
      </c>
      <c r="I1086" s="176">
        <f>_xll.qlInterestRateIndexValueDate(Index1M,$H1086)</f>
        <v>46995</v>
      </c>
      <c r="J1086" s="181">
        <f>IFERROR(_xll.qlIndexFixing(Index1M,$H1086,TRUE,_xll.ohTrigger(RecalcTrigger,Trigger1M)),NA())</f>
        <v>2.3372659415495194E-2</v>
      </c>
      <c r="K1086" s="44">
        <f>IFERROR(_xll.qlIndexFixing(Index3M,H1086,TRUE,_xll.ohTrigger(RecalcTrigger,Trigger3M)),NA())</f>
        <v>2.4038281768820682E-2</v>
      </c>
      <c r="L1086" s="44">
        <f>IFERROR(_xll.qlIndexFixing(Index6M,$H1086,TRUE,_xll.ohTrigger(RecalcTrigger,Trigger6M)),NA())</f>
        <v>2.4462181864525548E-2</v>
      </c>
      <c r="M1086" s="182">
        <f>IFERROR(_xll.qlIndexFixing(Index1Y,$H1086,TRUE,_xll.ohTrigger(RecalcTrigger,Trigger1Y)),NA())</f>
        <v>2.5017653685901253E-2</v>
      </c>
      <c r="N1086" s="181">
        <f>IFERROR(_xll.qlIndexFixing(ONIndex1M,I1086,TRUE,_xll.ohTrigger(RecalcTrigger,Trigger1M)),NA())</f>
        <v>2.3346934071913905E-2</v>
      </c>
      <c r="O1086" s="44">
        <f>IFERROR(_xll.qlIndexFixing(ONIndex3M,I1086,TRUE,_xll.ohTrigger(RecalcTrigger,Trigger3M)),NA())</f>
        <v>2.3962026213560916E-2</v>
      </c>
      <c r="P1086" s="44">
        <f>IFERROR(_xll.qlIndexFixing(ONIndex6M,I1086,TRUE,_xll.ohTrigger(RecalcTrigger,Trigger6M)),NA())</f>
        <v>2.4366865591826103E-2</v>
      </c>
      <c r="Q1086" s="182">
        <f>IFERROR(_xll.qlIndexFixing(ONIndex1Y,I1086,TRUE,_xll.ohTrigger(RecalcTrigger,Trigger1Y)),NA())</f>
        <v>2.4772045658992825E-2</v>
      </c>
    </row>
    <row r="1087" spans="2:17" x14ac:dyDescent="0.2">
      <c r="B1087" s="39" t="s">
        <v>42</v>
      </c>
      <c r="D1087" s="42">
        <f>_xll.qlCalendarAdvance(Calendar,$D1086,B1087,"f",FALSE)</f>
        <v>47002</v>
      </c>
      <c r="E1087" s="176">
        <f>_xll.qlInterestRateIndexValueDate(IndexON,D1087)</f>
        <v>47002</v>
      </c>
      <c r="F1087" s="192">
        <f>IFERROR(_xll.qlIndexFixing(IndexON,D1087,TRUE,_xll.ohTrigger(RecalcTrigger,TriggerON)),NA())</f>
        <v>2.2655809252716264E-2</v>
      </c>
      <c r="H1087" s="42">
        <f>_xll.qlCalendarAdvance(Calendar,$H1086,B1087,"f",FALSE)</f>
        <v>47002</v>
      </c>
      <c r="I1087" s="176">
        <f>_xll.qlInterestRateIndexValueDate(Index1M,$H1087)</f>
        <v>47002</v>
      </c>
      <c r="J1087" s="181">
        <f>IFERROR(_xll.qlIndexFixing(Index1M,$H1087,TRUE,_xll.ohTrigger(RecalcTrigger,Trigger1M)),NA())</f>
        <v>2.3374571143822392E-2</v>
      </c>
      <c r="K1087" s="44">
        <f>IFERROR(_xll.qlIndexFixing(Index3M,H1087,TRUE,_xll.ohTrigger(RecalcTrigger,Trigger3M)),NA())</f>
        <v>2.4038056896310531E-2</v>
      </c>
      <c r="L1087" s="44">
        <f>IFERROR(_xll.qlIndexFixing(Index6M,$H1087,TRUE,_xll.ohTrigger(RecalcTrigger,Trigger6M)),NA())</f>
        <v>2.4457635892491277E-2</v>
      </c>
      <c r="M1087" s="182">
        <f>IFERROR(_xll.qlIndexFixing(Index1Y,$H1087,TRUE,_xll.ohTrigger(RecalcTrigger,Trigger1Y)),NA())</f>
        <v>2.5015131175989858E-2</v>
      </c>
      <c r="N1087" s="181">
        <f>IFERROR(_xll.qlIndexFixing(ONIndex1M,I1087,TRUE,_xll.ohTrigger(RecalcTrigger,Trigger1M)),NA())</f>
        <v>2.3348926585650132E-2</v>
      </c>
      <c r="O1087" s="44">
        <f>IFERROR(_xll.qlIndexFixing(ONIndex3M,I1087,TRUE,_xll.ohTrigger(RecalcTrigger,Trigger3M)),NA())</f>
        <v>2.3962861251870526E-2</v>
      </c>
      <c r="P1087" s="44">
        <f>IFERROR(_xll.qlIndexFixing(ONIndex6M,I1087,TRUE,_xll.ohTrigger(RecalcTrigger,Trigger6M)),NA())</f>
        <v>2.4362775357447131E-2</v>
      </c>
      <c r="Q1087" s="182">
        <f>IFERROR(_xll.qlIndexFixing(ONIndex1Y,I1087,TRUE,_xll.ohTrigger(RecalcTrigger,Trigger1Y)),NA())</f>
        <v>2.4769870588752241E-2</v>
      </c>
    </row>
    <row r="1088" spans="2:17" x14ac:dyDescent="0.2">
      <c r="B1088" s="39" t="s">
        <v>42</v>
      </c>
      <c r="D1088" s="42">
        <f>_xll.qlCalendarAdvance(Calendar,$D1087,B1088,"f",FALSE)</f>
        <v>47009</v>
      </c>
      <c r="E1088" s="176">
        <f>_xll.qlInterestRateIndexValueDate(IndexON,D1088)</f>
        <v>47009</v>
      </c>
      <c r="F1088" s="192">
        <f>IFERROR(_xll.qlIndexFixing(IndexON,D1088,TRUE,_xll.ohTrigger(RecalcTrigger,TriggerON)),NA())</f>
        <v>2.2656942744117003E-2</v>
      </c>
      <c r="H1088" s="42">
        <f>_xll.qlCalendarAdvance(Calendar,$H1087,B1088,"f",FALSE)</f>
        <v>47009</v>
      </c>
      <c r="I1088" s="176">
        <f>_xll.qlInterestRateIndexValueDate(Index1M,$H1088)</f>
        <v>47009</v>
      </c>
      <c r="J1088" s="181">
        <f>IFERROR(_xll.qlIndexFixing(Index1M,$H1088,TRUE,_xll.ohTrigger(RecalcTrigger,Trigger1M)),NA())</f>
        <v>2.3376442086270655E-2</v>
      </c>
      <c r="K1088" s="44">
        <f>IFERROR(_xll.qlIndexFixing(Index3M,H1088,TRUE,_xll.ohTrigger(RecalcTrigger,Trigger3M)),NA())</f>
        <v>2.403862383714897E-2</v>
      </c>
      <c r="L1088" s="44">
        <f>IFERROR(_xll.qlIndexFixing(Index6M,$H1088,TRUE,_xll.ohTrigger(RecalcTrigger,Trigger6M)),NA())</f>
        <v>2.4453632138692651E-2</v>
      </c>
      <c r="M1088" s="182">
        <f>IFERROR(_xll.qlIndexFixing(Index1Y,$H1088,TRUE,_xll.ohTrigger(RecalcTrigger,Trigger1Y)),NA())</f>
        <v>2.5012597396231628E-2</v>
      </c>
      <c r="N1088" s="181">
        <f>IFERROR(_xll.qlIndexFixing(ONIndex1M,I1088,TRUE,_xll.ohTrigger(RecalcTrigger,Trigger1M)),NA())</f>
        <v>2.3350878388948004E-2</v>
      </c>
      <c r="O1088" s="44">
        <f>IFERROR(_xll.qlIndexFixing(ONIndex3M,I1088,TRUE,_xll.ohTrigger(RecalcTrigger,Trigger3M)),NA())</f>
        <v>2.3963659750383393E-2</v>
      </c>
      <c r="P1088" s="44">
        <f>IFERROR(_xll.qlIndexFixing(ONIndex6M,I1088,TRUE,_xll.ohTrigger(RecalcTrigger,Trigger6M)),NA())</f>
        <v>2.4358694806801973E-2</v>
      </c>
      <c r="Q1088" s="182">
        <f>IFERROR(_xll.qlIndexFixing(ONIndex1Y,I1088,TRUE,_xll.ohTrigger(RecalcTrigger,Trigger1Y)),NA())</f>
        <v>2.4767684516803223E-2</v>
      </c>
    </row>
    <row r="1089" spans="2:17" x14ac:dyDescent="0.2">
      <c r="B1089" s="39" t="s">
        <v>42</v>
      </c>
      <c r="D1089" s="42">
        <f>_xll.qlCalendarAdvance(Calendar,$D1088,B1089,"f",FALSE)</f>
        <v>47016</v>
      </c>
      <c r="E1089" s="176">
        <f>_xll.qlInterestRateIndexValueDate(IndexON,D1089)</f>
        <v>47016</v>
      </c>
      <c r="F1089" s="192">
        <f>IFERROR(_xll.qlIndexFixing(IndexON,D1089,TRUE,_xll.ohTrigger(RecalcTrigger,TriggerON)),NA())</f>
        <v>2.2658052915747184E-2</v>
      </c>
      <c r="H1089" s="42">
        <f>_xll.qlCalendarAdvance(Calendar,$H1088,B1089,"f",FALSE)</f>
        <v>47016</v>
      </c>
      <c r="I1089" s="176">
        <f>_xll.qlInterestRateIndexValueDate(Index1M,$H1089)</f>
        <v>47016</v>
      </c>
      <c r="J1089" s="181">
        <f>IFERROR(_xll.qlIndexFixing(Index1M,$H1089,TRUE,_xll.ohTrigger(RecalcTrigger,Trigger1M)),NA())</f>
        <v>2.3378272242818375E-2</v>
      </c>
      <c r="K1089" s="44">
        <f>IFERROR(_xll.qlIndexFixing(Index3M,H1089,TRUE,_xll.ohTrigger(RecalcTrigger,Trigger3M)),NA())</f>
        <v>2.4039154021763251E-2</v>
      </c>
      <c r="L1089" s="44">
        <f>IFERROR(_xll.qlIndexFixing(Index6M,$H1089,TRUE,_xll.ohTrigger(RecalcTrigger,Trigger6M)),NA())</f>
        <v>2.4449638193283288E-2</v>
      </c>
      <c r="M1089" s="182">
        <f>IFERROR(_xll.qlIndexFixing(Index1Y,$H1089,TRUE,_xll.ohTrigger(RecalcTrigger,Trigger1Y)),NA())</f>
        <v>2.5010052346710943E-2</v>
      </c>
      <c r="N1089" s="181">
        <f>IFERROR(_xll.qlIndexFixing(ONIndex1M,I1089,TRUE,_xll.ohTrigger(RecalcTrigger,Trigger1M)),NA())</f>
        <v>2.3352789481564384E-2</v>
      </c>
      <c r="O1089" s="44">
        <f>IFERROR(_xll.qlIndexFixing(ONIndex3M,I1089,TRUE,_xll.ohTrigger(RecalcTrigger,Trigger3M)),NA())</f>
        <v>2.3964421709261607E-2</v>
      </c>
      <c r="P1089" s="44">
        <f>IFERROR(_xll.qlIndexFixing(ONIndex6M,I1089,TRUE,_xll.ohTrigger(RecalcTrigger,Trigger6M)),NA())</f>
        <v>2.4354623940133768E-2</v>
      </c>
      <c r="Q1089" s="182">
        <f>IFERROR(_xll.qlIndexFixing(ONIndex1Y,I1089,TRUE,_xll.ohTrigger(RecalcTrigger,Trigger1Y)),NA())</f>
        <v>2.4765487443226819E-2</v>
      </c>
    </row>
    <row r="1090" spans="2:17" x14ac:dyDescent="0.2">
      <c r="B1090" s="39" t="s">
        <v>42</v>
      </c>
      <c r="D1090" s="42">
        <f>_xll.qlCalendarAdvance(Calendar,$D1089,B1090,"f",FALSE)</f>
        <v>47023</v>
      </c>
      <c r="E1090" s="176">
        <f>_xll.qlInterestRateIndexValueDate(IndexON,D1090)</f>
        <v>47023</v>
      </c>
      <c r="F1090" s="192">
        <f>IFERROR(_xll.qlIndexFixing(IndexON,D1090,TRUE,_xll.ohTrigger(RecalcTrigger,TriggerON)),NA())</f>
        <v>2.2659139767849945E-2</v>
      </c>
      <c r="H1090" s="42">
        <f>_xll.qlCalendarAdvance(Calendar,$H1089,B1090,"f",FALSE)</f>
        <v>47023</v>
      </c>
      <c r="I1090" s="176">
        <f>_xll.qlInterestRateIndexValueDate(Index1M,$H1090)</f>
        <v>47023</v>
      </c>
      <c r="J1090" s="181">
        <f>IFERROR(_xll.qlIndexFixing(Index1M,$H1090,TRUE,_xll.ohTrigger(RecalcTrigger,Trigger1M)),NA())</f>
        <v>2.3380061613449337E-2</v>
      </c>
      <c r="K1090" s="44">
        <f>IFERROR(_xll.qlIndexFixing(Index3M,H1090,TRUE,_xll.ohTrigger(RecalcTrigger,Trigger3M)),NA())</f>
        <v>2.403964745014002E-2</v>
      </c>
      <c r="L1090" s="44">
        <f>IFERROR(_xll.qlIndexFixing(Index6M,$H1090,TRUE,_xll.ohTrigger(RecalcTrigger,Trigger6M)),NA())</f>
        <v>2.444565405620408E-2</v>
      </c>
      <c r="M1090" s="182">
        <f>IFERROR(_xll.qlIndexFixing(Index1Y,$H1090,TRUE,_xll.ohTrigger(RecalcTrigger,Trigger1Y)),NA())</f>
        <v>2.5007496027511289E-2</v>
      </c>
      <c r="N1090" s="181">
        <f>IFERROR(_xll.qlIndexFixing(ONIndex1M,I1090,TRUE,_xll.ohTrigger(RecalcTrigger,Trigger1M)),NA())</f>
        <v>2.3354659863742411E-2</v>
      </c>
      <c r="O1090" s="44">
        <f>IFERROR(_xll.qlIndexFixing(ONIndex3M,I1090,TRUE,_xll.ohTrigger(RecalcTrigger,Trigger3M)),NA())</f>
        <v>2.3965147128343078E-2</v>
      </c>
      <c r="P1090" s="44">
        <f>IFERROR(_xll.qlIndexFixing(ONIndex6M,I1090,TRUE,_xll.ohTrigger(RecalcTrigger,Trigger6M)),NA())</f>
        <v>2.4350562757280425E-2</v>
      </c>
      <c r="Q1090" s="182">
        <f>IFERROR(_xll.qlIndexFixing(ONIndex1Y,I1090,TRUE,_xll.ohTrigger(RecalcTrigger,Trigger1Y)),NA())</f>
        <v>2.4763279368023028E-2</v>
      </c>
    </row>
    <row r="1091" spans="2:17" x14ac:dyDescent="0.2">
      <c r="B1091" s="39" t="s">
        <v>42</v>
      </c>
      <c r="D1091" s="42">
        <f>_xll.qlCalendarAdvance(Calendar,$D1090,B1091,"f",FALSE)</f>
        <v>47030</v>
      </c>
      <c r="E1091" s="176">
        <f>_xll.qlInterestRateIndexValueDate(IndexON,D1091)</f>
        <v>47030</v>
      </c>
      <c r="F1091" s="192">
        <f>IFERROR(_xll.qlIndexFixing(IndexON,D1091,TRUE,_xll.ohTrigger(RecalcTrigger,TriggerON)),NA())</f>
        <v>2.2660203300182147E-2</v>
      </c>
      <c r="H1091" s="42">
        <f>_xll.qlCalendarAdvance(Calendar,$H1090,B1091,"f",FALSE)</f>
        <v>47030</v>
      </c>
      <c r="I1091" s="176">
        <f>_xll.qlInterestRateIndexValueDate(Index1M,$H1091)</f>
        <v>47030</v>
      </c>
      <c r="J1091" s="181">
        <f>IFERROR(_xll.qlIndexFixing(Index1M,$H1091,TRUE,_xll.ohTrigger(RecalcTrigger,Trigger1M)),NA())</f>
        <v>2.3384418558636166E-2</v>
      </c>
      <c r="K1091" s="44">
        <f>IFERROR(_xll.qlIndexFixing(Index3M,H1091,TRUE,_xll.ohTrigger(RecalcTrigger,Trigger3M)),NA())</f>
        <v>2.4040919737804662E-2</v>
      </c>
      <c r="L1091" s="44">
        <f>IFERROR(_xll.qlIndexFixing(Index6M,$H1091,TRUE,_xll.ohTrigger(RecalcTrigger,Trigger6M)),NA())</f>
        <v>2.444221431060364E-2</v>
      </c>
      <c r="M1091" s="182">
        <f>IFERROR(_xll.qlIndexFixing(Index1Y,$H1091,TRUE,_xll.ohTrigger(RecalcTrigger,Trigger1Y)),NA())</f>
        <v>2.5004928438717489E-2</v>
      </c>
      <c r="N1091" s="181">
        <f>IFERROR(_xll.qlIndexFixing(ONIndex1M,I1091,TRUE,_xll.ohTrigger(RecalcTrigger,Trigger1M)),NA())</f>
        <v>2.3356489535319991E-2</v>
      </c>
      <c r="O1091" s="44">
        <f>IFERROR(_xll.qlIndexFixing(ONIndex3M,I1091,TRUE,_xll.ohTrigger(RecalcTrigger,Trigger3M)),NA())</f>
        <v>2.3965836007708852E-2</v>
      </c>
      <c r="P1091" s="44">
        <f>IFERROR(_xll.qlIndexFixing(ONIndex6M,I1091,TRUE,_xll.ohTrigger(RecalcTrigger,Trigger6M)),NA())</f>
        <v>2.4346511258160897E-2</v>
      </c>
      <c r="Q1091" s="182">
        <f>IFERROR(_xll.qlIndexFixing(ONIndex1Y,I1091,TRUE,_xll.ohTrigger(RecalcTrigger,Trigger1Y)),NA())</f>
        <v>2.476106029119185E-2</v>
      </c>
    </row>
    <row r="1092" spans="2:17" x14ac:dyDescent="0.2">
      <c r="B1092" s="39" t="s">
        <v>42</v>
      </c>
      <c r="D1092" s="42">
        <f>_xll.qlCalendarAdvance(Calendar,$D1091,B1092,"f",FALSE)</f>
        <v>47037</v>
      </c>
      <c r="E1092" s="176">
        <f>_xll.qlInterestRateIndexValueDate(IndexON,D1092)</f>
        <v>47037</v>
      </c>
      <c r="F1092" s="192">
        <f>IFERROR(_xll.qlIndexFixing(IndexON,D1092,TRUE,_xll.ohTrigger(RecalcTrigger,TriggerON)),NA())</f>
        <v>2.2661243512905882E-2</v>
      </c>
      <c r="H1092" s="42">
        <f>_xll.qlCalendarAdvance(Calendar,$H1091,B1092,"f",FALSE)</f>
        <v>47037</v>
      </c>
      <c r="I1092" s="176">
        <f>_xll.qlInterestRateIndexValueDate(Index1M,$H1092)</f>
        <v>47037</v>
      </c>
      <c r="J1092" s="181">
        <f>IFERROR(_xll.qlIndexFixing(Index1M,$H1092,TRUE,_xll.ohTrigger(RecalcTrigger,Trigger1M)),NA())</f>
        <v>2.3386117943786137E-2</v>
      </c>
      <c r="K1092" s="44">
        <f>IFERROR(_xll.qlIndexFixing(Index3M,H1092,TRUE,_xll.ohTrigger(RecalcTrigger,Trigger3M)),NA())</f>
        <v>2.4041337055622888E-2</v>
      </c>
      <c r="L1092" s="44">
        <f>IFERROR(_xll.qlIndexFixing(Index6M,$H1092,TRUE,_xll.ohTrigger(RecalcTrigger,Trigger6M)),NA())</f>
        <v>2.4438250226773085E-2</v>
      </c>
      <c r="M1092" s="182">
        <f>IFERROR(_xll.qlIndexFixing(Index1Y,$H1092,TRUE,_xll.ohTrigger(RecalcTrigger,Trigger1Y)),NA())</f>
        <v>2.5002349580413474E-2</v>
      </c>
      <c r="N1092" s="181">
        <f>IFERROR(_xll.qlIndexFixing(ONIndex1M,I1092,TRUE,_xll.ohTrigger(RecalcTrigger,Trigger1M)),NA())</f>
        <v>2.3358278496297125E-2</v>
      </c>
      <c r="O1092" s="44">
        <f>IFERROR(_xll.qlIndexFixing(ONIndex3M,I1092,TRUE,_xll.ohTrigger(RecalcTrigger,Trigger3M)),NA())</f>
        <v>2.3966488347439974E-2</v>
      </c>
      <c r="P1092" s="44">
        <f>IFERROR(_xll.qlIndexFixing(ONIndex6M,I1092,TRUE,_xll.ohTrigger(RecalcTrigger,Trigger6M)),NA())</f>
        <v>2.4342469442937276E-2</v>
      </c>
      <c r="Q1092" s="182">
        <f>IFERROR(_xll.qlIndexFixing(ONIndex1Y,I1092,TRUE,_xll.ohTrigger(RecalcTrigger,Trigger1Y)),NA())</f>
        <v>2.4758830212733285E-2</v>
      </c>
    </row>
    <row r="1093" spans="2:17" x14ac:dyDescent="0.2">
      <c r="B1093" s="39" t="s">
        <v>42</v>
      </c>
      <c r="D1093" s="42">
        <f>_xll.qlCalendarAdvance(Calendar,$D1092,B1093,"f",FALSE)</f>
        <v>47044</v>
      </c>
      <c r="E1093" s="176">
        <f>_xll.qlInterestRateIndexValueDate(IndexON,D1093)</f>
        <v>47044</v>
      </c>
      <c r="F1093" s="192">
        <f>IFERROR(_xll.qlIndexFixing(IndexON,D1093,TRUE,_xll.ohTrigger(RecalcTrigger,TriggerON)),NA())</f>
        <v>2.2662260406021151E-2</v>
      </c>
      <c r="H1093" s="42">
        <f>_xll.qlCalendarAdvance(Calendar,$H1092,B1093,"f",FALSE)</f>
        <v>47044</v>
      </c>
      <c r="I1093" s="176">
        <f>_xll.qlInterestRateIndexValueDate(Index1M,$H1093)</f>
        <v>47044</v>
      </c>
      <c r="J1093" s="181">
        <f>IFERROR(_xll.qlIndexFixing(Index1M,$H1093,TRUE,_xll.ohTrigger(RecalcTrigger,Trigger1M)),NA())</f>
        <v>2.3387776535157622E-2</v>
      </c>
      <c r="K1093" s="44">
        <f>IFERROR(_xll.qlIndexFixing(Index3M,H1093,TRUE,_xll.ohTrigger(RecalcTrigger,Trigger3M)),NA())</f>
        <v>2.4041717614751577E-2</v>
      </c>
      <c r="L1093" s="44">
        <f>IFERROR(_xll.qlIndexFixing(Index6M,$H1093,TRUE,_xll.ohTrigger(RecalcTrigger,Trigger6M)),NA())</f>
        <v>2.443429595179265E-2</v>
      </c>
      <c r="M1093" s="182">
        <f>IFERROR(_xll.qlIndexFixing(Index1Y,$H1093,TRUE,_xll.ohTrigger(RecalcTrigger,Trigger1Y)),NA())</f>
        <v>2.4999759452684955E-2</v>
      </c>
      <c r="N1093" s="181">
        <f>IFERROR(_xll.qlIndexFixing(ONIndex1M,I1093,TRUE,_xll.ohTrigger(RecalcTrigger,Trigger1M)),NA())</f>
        <v>2.3360026746754858E-2</v>
      </c>
      <c r="O1093" s="44">
        <f>IFERROR(_xll.qlIndexFixing(ONIndex3M,I1093,TRUE,_xll.ohTrigger(RecalcTrigger,Trigger3M)),NA())</f>
        <v>2.3967104147293306E-2</v>
      </c>
      <c r="P1093" s="44">
        <f>IFERROR(_xll.qlIndexFixing(ONIndex6M,I1093,TRUE,_xll.ohTrigger(RecalcTrigger,Trigger6M)),NA())</f>
        <v>2.4338437311528516E-2</v>
      </c>
      <c r="Q1093" s="182">
        <f>IFERROR(_xll.qlIndexFixing(ONIndex1Y,I1093,TRUE,_xll.ohTrigger(RecalcTrigger,Trigger1Y)),NA())</f>
        <v>2.4756589132728379E-2</v>
      </c>
    </row>
    <row r="1094" spans="2:17" x14ac:dyDescent="0.2">
      <c r="B1094" s="39" t="s">
        <v>42</v>
      </c>
      <c r="D1094" s="42">
        <f>_xll.qlCalendarAdvance(Calendar,$D1093,B1094,"f",FALSE)</f>
        <v>47051</v>
      </c>
      <c r="E1094" s="176">
        <f>_xll.qlInterestRateIndexValueDate(IndexON,D1094)</f>
        <v>47051</v>
      </c>
      <c r="F1094" s="192">
        <f>IFERROR(_xll.qlIndexFixing(IndexON,D1094,TRUE,_xll.ohTrigger(RecalcTrigger,TriggerON)),NA())</f>
        <v>2.2663253979365861E-2</v>
      </c>
      <c r="H1094" s="42">
        <f>_xll.qlCalendarAdvance(Calendar,$H1093,B1094,"f",FALSE)</f>
        <v>47051</v>
      </c>
      <c r="I1094" s="176">
        <f>_xll.qlInterestRateIndexValueDate(Index1M,$H1094)</f>
        <v>47051</v>
      </c>
      <c r="J1094" s="181">
        <f>IFERROR(_xll.qlIndexFixing(Index1M,$H1094,TRUE,_xll.ohTrigger(RecalcTrigger,Trigger1M)),NA())</f>
        <v>2.3389394332723603E-2</v>
      </c>
      <c r="K1094" s="44">
        <f>IFERROR(_xll.qlIndexFixing(Index3M,H1094,TRUE,_xll.ohTrigger(RecalcTrigger,Trigger3M)),NA())</f>
        <v>2.4042061415181924E-2</v>
      </c>
      <c r="L1094" s="44">
        <f>IFERROR(_xll.qlIndexFixing(Index6M,$H1094,TRUE,_xll.ohTrigger(RecalcTrigger,Trigger6M)),NA())</f>
        <v>2.4430351485604448E-2</v>
      </c>
      <c r="M1094" s="182">
        <f>IFERROR(_xll.qlIndexFixing(Index1Y,$H1094,TRUE,_xll.ohTrigger(RecalcTrigger,Trigger1Y)),NA())</f>
        <v>2.4997158055617419E-2</v>
      </c>
      <c r="N1094" s="181">
        <f>IFERROR(_xll.qlIndexFixing(ONIndex1M,I1094,TRUE,_xll.ohTrigger(RecalcTrigger,Trigger1M)),NA())</f>
        <v>2.3361734286612146E-2</v>
      </c>
      <c r="O1094" s="44">
        <f>IFERROR(_xll.qlIndexFixing(ONIndex3M,I1094,TRUE,_xll.ohTrigger(RecalcTrigger,Trigger3M)),NA())</f>
        <v>2.3967683407593032E-2</v>
      </c>
      <c r="P1094" s="44">
        <f>IFERROR(_xll.qlIndexFixing(ONIndex6M,I1094,TRUE,_xll.ohTrigger(RecalcTrigger,Trigger6M)),NA())</f>
        <v>2.4334414863853571E-2</v>
      </c>
      <c r="Q1094" s="182">
        <f>IFERROR(_xll.qlIndexFixing(ONIndex1Y,I1094,TRUE,_xll.ohTrigger(RecalcTrigger,Trigger1Y)),NA())</f>
        <v>2.4754337051096087E-2</v>
      </c>
    </row>
    <row r="1095" spans="2:17" x14ac:dyDescent="0.2">
      <c r="B1095" s="39" t="s">
        <v>42</v>
      </c>
      <c r="D1095" s="42">
        <f>_xll.qlCalendarAdvance(Calendar,$D1094,B1095,"f",FALSE)</f>
        <v>47058</v>
      </c>
      <c r="E1095" s="176">
        <f>_xll.qlInterestRateIndexValueDate(IndexON,D1095)</f>
        <v>47058</v>
      </c>
      <c r="F1095" s="192">
        <f>IFERROR(_xll.qlIndexFixing(IndexON,D1095,TRUE,_xll.ohTrigger(RecalcTrigger,TriggerON)),NA())</f>
        <v>2.2664224233102104E-2</v>
      </c>
      <c r="H1095" s="42">
        <f>_xll.qlCalendarAdvance(Calendar,$H1094,B1095,"f",FALSE)</f>
        <v>47058</v>
      </c>
      <c r="I1095" s="176">
        <f>_xll.qlInterestRateIndexValueDate(Index1M,$H1095)</f>
        <v>47058</v>
      </c>
      <c r="J1095" s="181">
        <f>IFERROR(_xll.qlIndexFixing(Index1M,$H1095,TRUE,_xll.ohTrigger(RecalcTrigger,Trigger1M)),NA())</f>
        <v>2.3388396677231471E-2</v>
      </c>
      <c r="K1095" s="44">
        <f>IFERROR(_xll.qlIndexFixing(Index3M,H1095,TRUE,_xll.ohTrigger(RecalcTrigger,Trigger3M)),NA())</f>
        <v>2.4042368456901594E-2</v>
      </c>
      <c r="L1095" s="44">
        <f>IFERROR(_xll.qlIndexFixing(Index6M,$H1095,TRUE,_xll.ohTrigger(RecalcTrigger,Trigger6M)),NA())</f>
        <v>2.4425880493766504E-2</v>
      </c>
      <c r="M1095" s="182">
        <f>IFERROR(_xll.qlIndexFixing(Index1Y,$H1095,TRUE,_xll.ohTrigger(RecalcTrigger,Trigger1Y)),NA())</f>
        <v>2.4994545389296352E-2</v>
      </c>
      <c r="N1095" s="181">
        <f>IFERROR(_xll.qlIndexFixing(ONIndex1M,I1095,TRUE,_xll.ohTrigger(RecalcTrigger,Trigger1M)),NA())</f>
        <v>2.3363401115950033E-2</v>
      </c>
      <c r="O1095" s="44">
        <f>IFERROR(_xll.qlIndexFixing(ONIndex3M,I1095,TRUE,_xll.ohTrigger(RecalcTrigger,Trigger3M)),NA())</f>
        <v>2.3968226128014969E-2</v>
      </c>
      <c r="P1095" s="44">
        <f>IFERROR(_xll.qlIndexFixing(ONIndex6M,I1095,TRUE,_xll.ohTrigger(RecalcTrigger,Trigger6M)),NA())</f>
        <v>2.4330402100155579E-2</v>
      </c>
      <c r="Q1095" s="182">
        <f>IFERROR(_xll.qlIndexFixing(ONIndex1Y,I1095,TRUE,_xll.ohTrigger(RecalcTrigger,Trigger1Y)),NA())</f>
        <v>2.4752073967755361E-2</v>
      </c>
    </row>
    <row r="1096" spans="2:17" x14ac:dyDescent="0.2">
      <c r="B1096" s="39" t="s">
        <v>42</v>
      </c>
      <c r="D1096" s="42">
        <f>_xll.qlCalendarAdvance(Calendar,$D1095,B1096,"f",FALSE)</f>
        <v>47065</v>
      </c>
      <c r="E1096" s="176">
        <f>_xll.qlInterestRateIndexValueDate(IndexON,D1096)</f>
        <v>47065</v>
      </c>
      <c r="F1096" s="192">
        <f>IFERROR(_xll.qlIndexFixing(IndexON,D1096,TRUE,_xll.ohTrigger(RecalcTrigger,TriggerON)),NA())</f>
        <v>2.2665171167148834E-2</v>
      </c>
      <c r="H1096" s="42">
        <f>_xll.qlCalendarAdvance(Calendar,$H1095,B1096,"f",FALSE)</f>
        <v>47065</v>
      </c>
      <c r="I1096" s="176">
        <f>_xll.qlInterestRateIndexValueDate(Index1M,$H1096)</f>
        <v>47065</v>
      </c>
      <c r="J1096" s="181">
        <f>IFERROR(_xll.qlIndexFixing(Index1M,$H1096,TRUE,_xll.ohTrigger(RecalcTrigger,Trigger1M)),NA())</f>
        <v>2.3389941331997198E-2</v>
      </c>
      <c r="K1096" s="44">
        <f>IFERROR(_xll.qlIndexFixing(Index3M,H1096,TRUE,_xll.ohTrigger(RecalcTrigger,Trigger3M)),NA())</f>
        <v>2.4042638739905302E-2</v>
      </c>
      <c r="L1096" s="44">
        <f>IFERROR(_xll.qlIndexFixing(Index6M,$H1096,TRUE,_xll.ohTrigger(RecalcTrigger,Trigger6M)),NA())</f>
        <v>2.4421955205471805E-2</v>
      </c>
      <c r="M1096" s="182">
        <f>IFERROR(_xll.qlIndexFixing(Index1Y,$H1096,TRUE,_xll.ohTrigger(RecalcTrigger,Trigger1Y)),NA())</f>
        <v>2.4991921453808352E-2</v>
      </c>
      <c r="N1096" s="181">
        <f>IFERROR(_xll.qlIndexFixing(ONIndex1M,I1096,TRUE,_xll.ohTrigger(RecalcTrigger,Trigger1M)),NA())</f>
        <v>2.3365027234687474E-2</v>
      </c>
      <c r="O1096" s="44">
        <f>IFERROR(_xll.qlIndexFixing(ONIndex3M,I1096,TRUE,_xll.ohTrigger(RecalcTrigger,Trigger3M)),NA())</f>
        <v>2.39687323088833E-2</v>
      </c>
      <c r="P1096" s="44">
        <f>IFERROR(_xll.qlIndexFixing(ONIndex6M,I1096,TRUE,_xll.ohTrigger(RecalcTrigger,Trigger6M)),NA())</f>
        <v>2.4326399020110356E-2</v>
      </c>
      <c r="Q1096" s="182">
        <f>IFERROR(_xll.qlIndexFixing(ONIndex1Y,I1096,TRUE,_xll.ohTrigger(RecalcTrigger,Trigger1Y)),NA())</f>
        <v>2.4749799882706203E-2</v>
      </c>
    </row>
    <row r="1097" spans="2:17" x14ac:dyDescent="0.2">
      <c r="B1097" s="39" t="s">
        <v>42</v>
      </c>
      <c r="D1097" s="42">
        <f>_xll.qlCalendarAdvance(Calendar,$D1096,B1097,"f",FALSE)</f>
        <v>47072</v>
      </c>
      <c r="E1097" s="176">
        <f>_xll.qlInterestRateIndexValueDate(IndexON,D1097)</f>
        <v>47072</v>
      </c>
      <c r="F1097" s="192">
        <f>IFERROR(_xll.qlIndexFixing(IndexON,D1097,TRUE,_xll.ohTrigger(RecalcTrigger,TriggerON)),NA())</f>
        <v>2.2666094781587098E-2</v>
      </c>
      <c r="H1097" s="42">
        <f>_xll.qlCalendarAdvance(Calendar,$H1096,B1097,"f",FALSE)</f>
        <v>47072</v>
      </c>
      <c r="I1097" s="176">
        <f>_xll.qlInterestRateIndexValueDate(Index1M,$H1097)</f>
        <v>47072</v>
      </c>
      <c r="J1097" s="181">
        <f>IFERROR(_xll.qlIndexFixing(Index1M,$H1097,TRUE,_xll.ohTrigger(RecalcTrigger,Trigger1M)),NA())</f>
        <v>2.33914452007273E-2</v>
      </c>
      <c r="K1097" s="44">
        <f>IFERROR(_xll.qlIndexFixing(Index3M,H1097,TRUE,_xll.ohTrigger(RecalcTrigger,Trigger3M)),NA())</f>
        <v>2.4042872264183356E-2</v>
      </c>
      <c r="L1097" s="44">
        <f>IFERROR(_xll.qlIndexFixing(Index6M,$H1097,TRUE,_xll.ohTrigger(RecalcTrigger,Trigger6M)),NA())</f>
        <v>2.4418039725109645E-2</v>
      </c>
      <c r="M1097" s="182">
        <f>IFERROR(_xll.qlIndexFixing(Index1Y,$H1097,TRUE,_xll.ohTrigger(RecalcTrigger,Trigger1Y)),NA())</f>
        <v>2.4989286249239573E-2</v>
      </c>
      <c r="N1097" s="181">
        <f>IFERROR(_xll.qlIndexFixing(ONIndex1M,I1097,TRUE,_xll.ohTrigger(RecalcTrigger,Trigger1M)),NA())</f>
        <v>2.3366612642824469E-2</v>
      </c>
      <c r="O1097" s="44">
        <f>IFERROR(_xll.qlIndexFixing(ONIndex3M,I1097,TRUE,_xll.ohTrigger(RecalcTrigger,Trigger3M)),NA())</f>
        <v>2.3969201949873842E-2</v>
      </c>
      <c r="P1097" s="44">
        <f>IFERROR(_xll.qlIndexFixing(ONIndex6M,I1097,TRUE,_xll.ohTrigger(RecalcTrigger,Trigger6M)),NA())</f>
        <v>2.4322405624042087E-2</v>
      </c>
      <c r="Q1097" s="182">
        <f>IFERROR(_xll.qlIndexFixing(ONIndex1Y,I1097,TRUE,_xll.ohTrigger(RecalcTrigger,Trigger1Y)),NA())</f>
        <v>2.474751479619175E-2</v>
      </c>
    </row>
    <row r="1098" spans="2:17" x14ac:dyDescent="0.2">
      <c r="B1098" s="39" t="s">
        <v>42</v>
      </c>
      <c r="D1098" s="42">
        <f>_xll.qlCalendarAdvance(Calendar,$D1097,B1098,"f",FALSE)</f>
        <v>47079</v>
      </c>
      <c r="E1098" s="176">
        <f>_xll.qlInterestRateIndexValueDate(IndexON,D1098)</f>
        <v>47079</v>
      </c>
      <c r="F1098" s="192">
        <f>IFERROR(_xll.qlIndexFixing(IndexON,D1098,TRUE,_xll.ohTrigger(RecalcTrigger,TriggerON)),NA())</f>
        <v>2.266699507633585E-2</v>
      </c>
      <c r="H1098" s="42">
        <f>_xll.qlCalendarAdvance(Calendar,$H1097,B1098,"f",FALSE)</f>
        <v>47079</v>
      </c>
      <c r="I1098" s="176">
        <f>_xll.qlInterestRateIndexValueDate(Index1M,$H1098)</f>
        <v>47079</v>
      </c>
      <c r="J1098" s="181">
        <f>IFERROR(_xll.qlIndexFixing(Index1M,$H1098,TRUE,_xll.ohTrigger(RecalcTrigger,Trigger1M)),NA())</f>
        <v>2.339290828340827E-2</v>
      </c>
      <c r="K1098" s="44">
        <f>IFERROR(_xll.qlIndexFixing(Index3M,H1098,TRUE,_xll.ohTrigger(RecalcTrigger,Trigger3M)),NA())</f>
        <v>2.4043069029731353E-2</v>
      </c>
      <c r="L1098" s="44">
        <f>IFERROR(_xll.qlIndexFixing(Index6M,$H1098,TRUE,_xll.ohTrigger(RecalcTrigger,Trigger6M)),NA())</f>
        <v>2.4414134052622261E-2</v>
      </c>
      <c r="M1098" s="182">
        <f>IFERROR(_xll.qlIndexFixing(Index1Y,$H1098,TRUE,_xll.ohTrigger(RecalcTrigger,Trigger1Y)),NA())</f>
        <v>2.4986639775677277E-2</v>
      </c>
      <c r="N1098" s="181">
        <f>IFERROR(_xll.qlIndexFixing(ONIndex1M,I1098,TRUE,_xll.ohTrigger(RecalcTrigger,Trigger1M)),NA())</f>
        <v>2.336815734052311E-2</v>
      </c>
      <c r="O1098" s="44">
        <f>IFERROR(_xll.qlIndexFixing(ONIndex3M,I1098,TRUE,_xll.ohTrigger(RecalcTrigger,Trigger3M)),NA())</f>
        <v>2.3969635051229732E-2</v>
      </c>
      <c r="P1098" s="44">
        <f>IFERROR(_xll.qlIndexFixing(ONIndex6M,I1098,TRUE,_xll.ohTrigger(RecalcTrigger,Trigger6M)),NA())</f>
        <v>2.4318421911707633E-2</v>
      </c>
      <c r="Q1098" s="182">
        <f>IFERROR(_xll.qlIndexFixing(ONIndex1Y,I1098,TRUE,_xll.ohTrigger(RecalcTrigger,Trigger1Y)),NA())</f>
        <v>2.474521870804991E-2</v>
      </c>
    </row>
    <row r="1099" spans="2:17" x14ac:dyDescent="0.2">
      <c r="B1099" s="39" t="s">
        <v>42</v>
      </c>
      <c r="D1099" s="42">
        <f>_xll.qlCalendarAdvance(Calendar,$D1098,B1099,"f",FALSE)</f>
        <v>47086</v>
      </c>
      <c r="E1099" s="176">
        <f>_xll.qlInterestRateIndexValueDate(IndexON,D1099)</f>
        <v>47086</v>
      </c>
      <c r="F1099" s="192">
        <f>IFERROR(_xll.qlIndexFixing(IndexON,D1099,TRUE,_xll.ohTrigger(RecalcTrigger,TriggerON)),NA())</f>
        <v>2.2667872051476134E-2</v>
      </c>
      <c r="H1099" s="42">
        <f>_xll.qlCalendarAdvance(Calendar,$H1098,B1099,"f",FALSE)</f>
        <v>47086</v>
      </c>
      <c r="I1099" s="176">
        <f>_xll.qlInterestRateIndexValueDate(Index1M,$H1099)</f>
        <v>47086</v>
      </c>
      <c r="J1099" s="181">
        <f>IFERROR(_xll.qlIndexFixing(Index1M,$H1099,TRUE,_xll.ohTrigger(RecalcTrigger,Trigger1M)),NA())</f>
        <v>2.3394330580021199E-2</v>
      </c>
      <c r="K1099" s="44">
        <f>IFERROR(_xll.qlIndexFixing(Index3M,H1099,TRUE,_xll.ohTrigger(RecalcTrigger,Trigger3M)),NA())</f>
        <v>2.4042434272960794E-2</v>
      </c>
      <c r="L1099" s="44">
        <f>IFERROR(_xll.qlIndexFixing(Index6M,$H1099,TRUE,_xll.ohTrigger(RecalcTrigger,Trigger6M)),NA())</f>
        <v>2.4410238187954129E-2</v>
      </c>
      <c r="M1099" s="182">
        <f>IFERROR(_xll.qlIndexFixing(Index1Y,$H1099,TRUE,_xll.ohTrigger(RecalcTrigger,Trigger1Y)),NA())</f>
        <v>2.4983982033208507E-2</v>
      </c>
      <c r="N1099" s="181">
        <f>IFERROR(_xll.qlIndexFixing(ONIndex1M,I1099,TRUE,_xll.ohTrigger(RecalcTrigger,Trigger1M)),NA())</f>
        <v>2.3369661327540259E-2</v>
      </c>
      <c r="O1099" s="44">
        <f>IFERROR(_xll.qlIndexFixing(ONIndex3M,I1099,TRUE,_xll.ohTrigger(RecalcTrigger,Trigger3M)),NA())</f>
        <v>2.3970031612869924E-2</v>
      </c>
      <c r="P1099" s="44">
        <f>IFERROR(_xll.qlIndexFixing(ONIndex6M,I1099,TRUE,_xll.ohTrigger(RecalcTrigger,Trigger6M)),NA())</f>
        <v>2.431444788318804E-2</v>
      </c>
      <c r="Q1099" s="182">
        <f>IFERROR(_xll.qlIndexFixing(ONIndex1Y,I1099,TRUE,_xll.ohTrigger(RecalcTrigger,Trigger1Y)),NA())</f>
        <v>2.4742911618280683E-2</v>
      </c>
    </row>
    <row r="1100" spans="2:17" x14ac:dyDescent="0.2">
      <c r="B1100" s="39" t="s">
        <v>42</v>
      </c>
      <c r="D1100" s="42">
        <f>_xll.qlCalendarAdvance(Calendar,$D1099,B1100,"f",FALSE)</f>
        <v>47093</v>
      </c>
      <c r="E1100" s="176">
        <f>_xll.qlInterestRateIndexValueDate(IndexON,D1100)</f>
        <v>47093</v>
      </c>
      <c r="F1100" s="192">
        <f>IFERROR(_xll.qlIndexFixing(IndexON,D1100,TRUE,_xll.ohTrigger(RecalcTrigger,TriggerON)),NA())</f>
        <v>2.266872570684586E-2</v>
      </c>
      <c r="H1100" s="42">
        <f>_xll.qlCalendarAdvance(Calendar,$H1099,B1100,"f",FALSE)</f>
        <v>47093</v>
      </c>
      <c r="I1100" s="176">
        <f>_xll.qlInterestRateIndexValueDate(Index1M,$H1100)</f>
        <v>47093</v>
      </c>
      <c r="J1100" s="181">
        <f>IFERROR(_xll.qlIndexFixing(Index1M,$H1100,TRUE,_xll.ohTrigger(RecalcTrigger,Trigger1M)),NA())</f>
        <v>2.3398244447344282E-2</v>
      </c>
      <c r="K1100" s="44">
        <f>IFERROR(_xll.qlIndexFixing(Index3M,H1100,TRUE,_xll.ohTrigger(RecalcTrigger,Trigger3M)),NA())</f>
        <v>2.4041767777001771E-2</v>
      </c>
      <c r="L1100" s="44">
        <f>IFERROR(_xll.qlIndexFixing(Index6M,$H1100,TRUE,_xll.ohTrigger(RecalcTrigger,Trigger6M)),NA())</f>
        <v>2.4406890669937988E-2</v>
      </c>
      <c r="M1100" s="182">
        <f>IFERROR(_xll.qlIndexFixing(Index1Y,$H1100,TRUE,_xll.ohTrigger(RecalcTrigger,Trigger1Y)),NA())</f>
        <v>2.4981313021921414E-2</v>
      </c>
      <c r="N1100" s="181">
        <f>IFERROR(_xll.qlIndexFixing(ONIndex1M,I1100,TRUE,_xll.ohTrigger(RecalcTrigger,Trigger1M)),NA())</f>
        <v>2.3371124604038007E-2</v>
      </c>
      <c r="O1100" s="44">
        <f>IFERROR(_xll.qlIndexFixing(ONIndex3M,I1100,TRUE,_xll.ohTrigger(RecalcTrigger,Trigger3M)),NA())</f>
        <v>2.3970391634794419E-2</v>
      </c>
      <c r="P1100" s="44">
        <f>IFERROR(_xll.qlIndexFixing(ONIndex6M,I1100,TRUE,_xll.ohTrigger(RecalcTrigger,Trigger6M)),NA())</f>
        <v>2.4310483538564354E-2</v>
      </c>
      <c r="Q1100" s="182">
        <f>IFERROR(_xll.qlIndexFixing(ONIndex1Y,I1100,TRUE,_xll.ohTrigger(RecalcTrigger,Trigger1Y)),NA())</f>
        <v>2.4740593526803023E-2</v>
      </c>
    </row>
    <row r="1101" spans="2:17" x14ac:dyDescent="0.2">
      <c r="B1101" s="39" t="s">
        <v>42</v>
      </c>
      <c r="D1101" s="42">
        <f>_xll.qlCalendarAdvance(Calendar,$D1100,B1101,"f",FALSE)</f>
        <v>47100</v>
      </c>
      <c r="E1101" s="176">
        <f>_xll.qlInterestRateIndexValueDate(IndexON,D1101)</f>
        <v>47100</v>
      </c>
      <c r="F1101" s="192">
        <f>IFERROR(_xll.qlIndexFixing(IndexON,D1101,TRUE,_xll.ohTrigger(RecalcTrigger,TriggerON)),NA())</f>
        <v>2.266955604260712E-2</v>
      </c>
      <c r="H1101" s="42">
        <f>_xll.qlCalendarAdvance(Calendar,$H1100,B1101,"f",FALSE)</f>
        <v>47100</v>
      </c>
      <c r="I1101" s="176">
        <f>_xll.qlInterestRateIndexValueDate(Index1M,$H1101)</f>
        <v>47100</v>
      </c>
      <c r="J1101" s="181">
        <f>IFERROR(_xll.qlIndexFixing(Index1M,$H1101,TRUE,_xll.ohTrigger(RecalcTrigger,Trigger1M)),NA())</f>
        <v>2.3399576687829653E-2</v>
      </c>
      <c r="K1101" s="44">
        <f>IFERROR(_xll.qlIndexFixing(Index3M,H1101,TRUE,_xll.ohTrigger(RecalcTrigger,Trigger3M)),NA())</f>
        <v>2.4041859505527275E-2</v>
      </c>
      <c r="L1101" s="44">
        <f>IFERROR(_xll.qlIndexFixing(Index6M,$H1101,TRUE,_xll.ohTrigger(RecalcTrigger,Trigger6M)),NA())</f>
        <v>2.4403014863707453E-2</v>
      </c>
      <c r="M1101" s="182">
        <f>IFERROR(_xll.qlIndexFixing(Index1Y,$H1101,TRUE,_xll.ohTrigger(RecalcTrigger,Trigger1Y)),NA())</f>
        <v>2.4978632741903928E-2</v>
      </c>
      <c r="N1101" s="181">
        <f>IFERROR(_xll.qlIndexFixing(ONIndex1M,I1101,TRUE,_xll.ohTrigger(RecalcTrigger,Trigger1M)),NA())</f>
        <v>2.3372547169935309E-2</v>
      </c>
      <c r="O1101" s="44">
        <f>IFERROR(_xll.qlIndexFixing(ONIndex3M,I1101,TRUE,_xll.ohTrigger(RecalcTrigger,Trigger3M)),NA())</f>
        <v>2.397071511692217E-2</v>
      </c>
      <c r="P1101" s="44">
        <f>IFERROR(_xll.qlIndexFixing(ONIndex6M,I1101,TRUE,_xll.ohTrigger(RecalcTrigger,Trigger6M)),NA())</f>
        <v>2.4306528877674483E-2</v>
      </c>
      <c r="Q1101" s="182">
        <f>IFERROR(_xll.qlIndexFixing(ONIndex1Y,I1101,TRUE,_xll.ohTrigger(RecalcTrigger,Trigger1Y)),NA())</f>
        <v>2.4738264433779023E-2</v>
      </c>
    </row>
    <row r="1102" spans="2:17" x14ac:dyDescent="0.2">
      <c r="B1102" s="39" t="s">
        <v>42</v>
      </c>
      <c r="D1102" s="42">
        <f>_xll.qlCalendarAdvance(Calendar,$D1101,B1102,"f",FALSE)</f>
        <v>47107</v>
      </c>
      <c r="E1102" s="176">
        <f>_xll.qlInterestRateIndexValueDate(IndexON,D1102)</f>
        <v>47107</v>
      </c>
      <c r="F1102" s="192">
        <f>IFERROR(_xll.qlIndexFixing(IndexON,D1102,TRUE,_xll.ohTrigger(RecalcTrigger,TriggerON)),NA())</f>
        <v>2.2670363058759913E-2</v>
      </c>
      <c r="H1102" s="42">
        <f>_xll.qlCalendarAdvance(Calendar,$H1101,B1102,"f",FALSE)</f>
        <v>47107</v>
      </c>
      <c r="I1102" s="176">
        <f>_xll.qlInterestRateIndexValueDate(Index1M,$H1102)</f>
        <v>47107</v>
      </c>
      <c r="J1102" s="181">
        <f>IFERROR(_xll.qlIndexFixing(Index1M,$H1102,TRUE,_xll.ohTrigger(RecalcTrigger,Trigger1M)),NA())</f>
        <v>2.3400868134384266E-2</v>
      </c>
      <c r="K1102" s="44">
        <f>IFERROR(_xll.qlIndexFixing(Index3M,H1102,TRUE,_xll.ohTrigger(RecalcTrigger,Trigger3M)),NA())</f>
        <v>2.4041914480133562E-2</v>
      </c>
      <c r="L1102" s="44">
        <f>IFERROR(_xll.qlIndexFixing(Index6M,$H1102,TRUE,_xll.ohTrigger(RecalcTrigger,Trigger6M)),NA())</f>
        <v>2.439914886581716E-2</v>
      </c>
      <c r="M1102" s="182">
        <f>IFERROR(_xll.qlIndexFixing(Index1Y,$H1102,TRUE,_xll.ohTrigger(RecalcTrigger,Trigger1Y)),NA())</f>
        <v>2.4975941193243978E-2</v>
      </c>
      <c r="N1102" s="181">
        <f>IFERROR(_xll.qlIndexFixing(ONIndex1M,I1102,TRUE,_xll.ohTrigger(RecalcTrigger,Trigger1M)),NA())</f>
        <v>2.3373929025313211E-2</v>
      </c>
      <c r="O1102" s="44">
        <f>IFERROR(_xll.qlIndexFixing(ONIndex3M,I1102,TRUE,_xll.ohTrigger(RecalcTrigger,Trigger3M)),NA())</f>
        <v>2.3971002059334223E-2</v>
      </c>
      <c r="P1102" s="44">
        <f>IFERROR(_xll.qlIndexFixing(ONIndex6M,I1102,TRUE,_xll.ohTrigger(RecalcTrigger,Trigger6M)),NA())</f>
        <v>2.4302583900680519E-2</v>
      </c>
      <c r="Q1102" s="182">
        <f>IFERROR(_xll.qlIndexFixing(ONIndex1Y,I1102,TRUE,_xll.ohTrigger(RecalcTrigger,Trigger1Y)),NA())</f>
        <v>2.4735924339127635E-2</v>
      </c>
    </row>
    <row r="1103" spans="2:17" x14ac:dyDescent="0.2">
      <c r="B1103" s="39" t="s">
        <v>42</v>
      </c>
      <c r="D1103" s="42">
        <f>_xll.qlCalendarAdvance(Calendar,$D1102,B1103,"f",FALSE)</f>
        <v>47114</v>
      </c>
      <c r="E1103" s="176">
        <f>_xll.qlInterestRateIndexValueDate(IndexON,D1103)</f>
        <v>47114</v>
      </c>
      <c r="F1103" s="192">
        <f>IFERROR(_xll.qlIndexFixing(IndexON,D1103,TRUE,_xll.ohTrigger(RecalcTrigger,TriggerON)),NA())</f>
        <v>2.2671146755223193E-2</v>
      </c>
      <c r="H1103" s="42">
        <f>_xll.qlCalendarAdvance(Calendar,$H1102,B1103,"f",FALSE)</f>
        <v>47114</v>
      </c>
      <c r="I1103" s="176">
        <f>_xll.qlInterestRateIndexValueDate(Index1M,$H1103)</f>
        <v>47114</v>
      </c>
      <c r="J1103" s="181">
        <f>IFERROR(_xll.qlIndexFixing(Index1M,$H1103,TRUE,_xll.ohTrigger(RecalcTrigger,Trigger1M)),NA())</f>
        <v>2.340211878699584E-2</v>
      </c>
      <c r="K1103" s="44">
        <f>IFERROR(_xll.qlIndexFixing(Index3M,H1103,TRUE,_xll.ohTrigger(RecalcTrigger,Trigger3M)),NA())</f>
        <v>2.4041932700819731E-2</v>
      </c>
      <c r="L1103" s="44">
        <f>IFERROR(_xll.qlIndexFixing(Index6M,$H1103,TRUE,_xll.ohTrigger(RecalcTrigger,Trigger6M)),NA())</f>
        <v>2.4395292676210559E-2</v>
      </c>
      <c r="M1103" s="182">
        <f>IFERROR(_xll.qlIndexFixing(Index1Y,$H1103,TRUE,_xll.ohTrigger(RecalcTrigger,Trigger1Y)),NA())</f>
        <v>2.4973238376030826E-2</v>
      </c>
      <c r="N1103" s="181">
        <f>IFERROR(_xll.qlIndexFixing(ONIndex1M,I1103,TRUE,_xll.ohTrigger(RecalcTrigger,Trigger1M)),NA())</f>
        <v>2.3375270170090667E-2</v>
      </c>
      <c r="O1103" s="44">
        <f>IFERROR(_xll.qlIndexFixing(ONIndex3M,I1103,TRUE,_xll.ohTrigger(RecalcTrigger,Trigger3M)),NA())</f>
        <v>2.3971252462111625E-2</v>
      </c>
      <c r="P1103" s="44">
        <f>IFERROR(_xll.qlIndexFixing(ONIndex6M,I1103,TRUE,_xll.ohTrigger(RecalcTrigger,Trigger6M)),NA())</f>
        <v>2.429864860742037E-2</v>
      </c>
      <c r="Q1103" s="182">
        <f>IFERROR(_xll.qlIndexFixing(ONIndex1Y,I1103,TRUE,_xll.ohTrigger(RecalcTrigger,Trigger1Y)),NA())</f>
        <v>2.4733573242767815E-2</v>
      </c>
    </row>
    <row r="1104" spans="2:17" x14ac:dyDescent="0.2">
      <c r="B1104" s="39" t="s">
        <v>42</v>
      </c>
      <c r="D1104" s="42">
        <f>_xll.qlCalendarAdvance(Calendar,$D1103,B1104,"f",FALSE)</f>
        <v>47121</v>
      </c>
      <c r="E1104" s="176">
        <f>_xll.qlInterestRateIndexValueDate(IndexON,D1104)</f>
        <v>47121</v>
      </c>
      <c r="F1104" s="192">
        <f>IFERROR(_xll.qlIndexFixing(IndexON,D1104,TRUE,_xll.ohTrigger(RecalcTrigger,TriggerON)),NA())</f>
        <v>2.2671907131915914E-2</v>
      </c>
      <c r="H1104" s="42">
        <f>_xll.qlCalendarAdvance(Calendar,$H1103,B1104,"f",FALSE)</f>
        <v>47121</v>
      </c>
      <c r="I1104" s="176">
        <f>_xll.qlInterestRateIndexValueDate(Index1M,$H1104)</f>
        <v>47121</v>
      </c>
      <c r="J1104" s="181">
        <f>IFERROR(_xll.qlIndexFixing(Index1M,$H1104,TRUE,_xll.ohTrigger(RecalcTrigger,Trigger1M)),NA())</f>
        <v>2.3403328645644726E-2</v>
      </c>
      <c r="K1104" s="44">
        <f>IFERROR(_xll.qlIndexFixing(Index3M,H1104,TRUE,_xll.ohTrigger(RecalcTrigger,Trigger3M)),NA())</f>
        <v>2.4041914167583982E-2</v>
      </c>
      <c r="L1104" s="44">
        <f>IFERROR(_xll.qlIndexFixing(Index6M,$H1104,TRUE,_xll.ohTrigger(RecalcTrigger,Trigger6M)),NA())</f>
        <v>2.4390905979943724E-2</v>
      </c>
      <c r="M1104" s="182">
        <f>IFERROR(_xll.qlIndexFixing(Index1Y,$H1104,TRUE,_xll.ohTrigger(RecalcTrigger,Trigger1Y)),NA())</f>
        <v>2.4970524290353735E-2</v>
      </c>
      <c r="N1104" s="181">
        <f>IFERROR(_xll.qlIndexFixing(ONIndex1M,I1104,TRUE,_xll.ohTrigger(RecalcTrigger,Trigger1M)),NA())</f>
        <v>2.3376570604348723E-2</v>
      </c>
      <c r="O1104" s="44">
        <f>IFERROR(_xll.qlIndexFixing(ONIndex3M,I1104,TRUE,_xll.ohTrigger(RecalcTrigger,Trigger3M)),NA())</f>
        <v>2.397146632517333E-2</v>
      </c>
      <c r="P1104" s="44">
        <f>IFERROR(_xll.qlIndexFixing(ONIndex6M,I1104,TRUE,_xll.ohTrigger(RecalcTrigger,Trigger6M)),NA())</f>
        <v>2.4294722997975082E-2</v>
      </c>
      <c r="Q1104" s="182">
        <f>IFERROR(_xll.qlIndexFixing(ONIndex1Y,I1104,TRUE,_xll.ohTrigger(RecalcTrigger,Trigger1Y)),NA())</f>
        <v>2.4731211144861653E-2</v>
      </c>
    </row>
    <row r="1105" spans="2:17" x14ac:dyDescent="0.2">
      <c r="B1105" s="39" t="s">
        <v>42</v>
      </c>
      <c r="D1105" s="42">
        <f>_xll.qlCalendarAdvance(Calendar,$D1104,B1105,"f",FALSE)</f>
        <v>47128</v>
      </c>
      <c r="E1105" s="176">
        <f>_xll.qlInterestRateIndexValueDate(IndexON,D1105)</f>
        <v>47128</v>
      </c>
      <c r="F1105" s="192">
        <f>IFERROR(_xll.qlIndexFixing(IndexON,D1105,TRUE,_xll.ohTrigger(RecalcTrigger,TriggerON)),NA())</f>
        <v>2.2672644189081215E-2</v>
      </c>
      <c r="H1105" s="42">
        <f>_xll.qlCalendarAdvance(Calendar,$H1104,B1105,"f",FALSE)</f>
        <v>47128</v>
      </c>
      <c r="I1105" s="176">
        <f>_xll.qlInterestRateIndexValueDate(Index1M,$H1105)</f>
        <v>47128</v>
      </c>
      <c r="J1105" s="181">
        <f>IFERROR(_xll.qlIndexFixing(Index1M,$H1105,TRUE,_xll.ohTrigger(RecalcTrigger,Trigger1M)),NA())</f>
        <v>2.340449771032356E-2</v>
      </c>
      <c r="K1105" s="44">
        <f>IFERROR(_xll.qlIndexFixing(Index3M,H1105,TRUE,_xll.ohTrigger(RecalcTrigger,Trigger3M)),NA())</f>
        <v>2.4041858880429017E-2</v>
      </c>
      <c r="L1105" s="44">
        <f>IFERROR(_xll.qlIndexFixing(Index6M,$H1105,TRUE,_xll.ohTrigger(RecalcTrigger,Trigger6M)),NA())</f>
        <v>2.438706896101751E-2</v>
      </c>
      <c r="M1105" s="182">
        <f>IFERROR(_xll.qlIndexFixing(Index1Y,$H1105,TRUE,_xll.ohTrigger(RecalcTrigger,Trigger1Y)),NA())</f>
        <v>2.4967798936301966E-2</v>
      </c>
      <c r="N1105" s="181">
        <f>IFERROR(_xll.qlIndexFixing(ONIndex1M,I1105,TRUE,_xll.ohTrigger(RecalcTrigger,Trigger1M)),NA())</f>
        <v>2.3377830328006333E-2</v>
      </c>
      <c r="O1105" s="44">
        <f>IFERROR(_xll.qlIndexFixing(ONIndex3M,I1105,TRUE,_xll.ohTrigger(RecalcTrigger,Trigger3M)),NA())</f>
        <v>2.3971643648357244E-2</v>
      </c>
      <c r="P1105" s="44">
        <f>IFERROR(_xll.qlIndexFixing(ONIndex6M,I1105,TRUE,_xll.ohTrigger(RecalcTrigger,Trigger6M)),NA())</f>
        <v>2.4290807072506748E-2</v>
      </c>
      <c r="Q1105" s="182">
        <f>IFERROR(_xll.qlIndexFixing(ONIndex1Y,I1105,TRUE,_xll.ohTrigger(RecalcTrigger,Trigger1Y)),NA())</f>
        <v>2.4728838045247059E-2</v>
      </c>
    </row>
    <row r="1106" spans="2:17" x14ac:dyDescent="0.2">
      <c r="B1106" s="39" t="s">
        <v>42</v>
      </c>
      <c r="D1106" s="42">
        <f>_xll.qlCalendarAdvance(Calendar,$D1105,B1106,"f",FALSE)</f>
        <v>47135</v>
      </c>
      <c r="E1106" s="176">
        <f>_xll.qlInterestRateIndexValueDate(IndexON,D1106)</f>
        <v>47135</v>
      </c>
      <c r="F1106" s="192">
        <f>IFERROR(_xll.qlIndexFixing(IndexON,D1106,TRUE,_xll.ohTrigger(RecalcTrigger,TriggerON)),NA())</f>
        <v>2.2673357926475957E-2</v>
      </c>
      <c r="H1106" s="42">
        <f>_xll.qlCalendarAdvance(Calendar,$H1105,B1106,"f",FALSE)</f>
        <v>47135</v>
      </c>
      <c r="I1106" s="176">
        <f>_xll.qlInterestRateIndexValueDate(Index1M,$H1106)</f>
        <v>47135</v>
      </c>
      <c r="J1106" s="181">
        <f>IFERROR(_xll.qlIndexFixing(Index1M,$H1106,TRUE,_xll.ohTrigger(RecalcTrigger,Trigger1M)),NA())</f>
        <v>2.3405625981012694E-2</v>
      </c>
      <c r="K1106" s="44">
        <f>IFERROR(_xll.qlIndexFixing(Index3M,H1106,TRUE,_xll.ohTrigger(RecalcTrigger,Trigger3M)),NA())</f>
        <v>2.4041766839353936E-2</v>
      </c>
      <c r="L1106" s="44">
        <f>IFERROR(_xll.qlIndexFixing(Index6M,$H1106,TRUE,_xll.ohTrigger(RecalcTrigger,Trigger6M)),NA())</f>
        <v>2.4383241749520088E-2</v>
      </c>
      <c r="M1106" s="182">
        <f>IFERROR(_xll.qlIndexFixing(Index1Y,$H1106,TRUE,_xll.ohTrigger(RecalcTrigger,Trigger1Y)),NA())</f>
        <v>2.4965062313965669E-2</v>
      </c>
      <c r="N1106" s="181">
        <f>IFERROR(_xll.qlIndexFixing(ONIndex1M,I1106,TRUE,_xll.ohTrigger(RecalcTrigger,Trigger1M)),NA())</f>
        <v>2.337904934098245E-2</v>
      </c>
      <c r="O1106" s="44">
        <f>IFERROR(_xll.qlIndexFixing(ONIndex3M,I1106,TRUE,_xll.ohTrigger(RecalcTrigger,Trigger3M)),NA())</f>
        <v>2.3971784431987553E-2</v>
      </c>
      <c r="P1106" s="44">
        <f>IFERROR(_xll.qlIndexFixing(ONIndex6M,I1106,TRUE,_xll.ohTrigger(RecalcTrigger,Trigger6M)),NA())</f>
        <v>2.4286900830691183E-2</v>
      </c>
      <c r="Q1106" s="182">
        <f>IFERROR(_xll.qlIndexFixing(ONIndex1Y,I1106,TRUE,_xll.ohTrigger(RecalcTrigger,Trigger1Y)),NA())</f>
        <v>2.4726453944086124E-2</v>
      </c>
    </row>
    <row r="1107" spans="2:17" x14ac:dyDescent="0.2">
      <c r="B1107" s="39" t="s">
        <v>42</v>
      </c>
      <c r="D1107" s="42">
        <f>_xll.qlCalendarAdvance(Calendar,$D1106,B1107,"f",FALSE)</f>
        <v>47142</v>
      </c>
      <c r="E1107" s="176">
        <f>_xll.qlInterestRateIndexValueDate(IndexON,D1107)</f>
        <v>47142</v>
      </c>
      <c r="F1107" s="192">
        <f>IFERROR(_xll.qlIndexFixing(IndexON,D1107,TRUE,_xll.ohTrigger(RecalcTrigger,TriggerON)),NA())</f>
        <v>2.2674048344343278E-2</v>
      </c>
      <c r="H1107" s="42">
        <f>_xll.qlCalendarAdvance(Calendar,$H1106,B1107,"f",FALSE)</f>
        <v>47142</v>
      </c>
      <c r="I1107" s="176">
        <f>_xll.qlInterestRateIndexValueDate(Index1M,$H1107)</f>
        <v>47142</v>
      </c>
      <c r="J1107" s="181">
        <f>IFERROR(_xll.qlIndexFixing(Index1M,$H1107,TRUE,_xll.ohTrigger(RecalcTrigger,Trigger1M)),NA())</f>
        <v>2.3406713457707212E-2</v>
      </c>
      <c r="K1107" s="44">
        <f>IFERROR(_xll.qlIndexFixing(Index3M,H1107,TRUE,_xll.ohTrigger(RecalcTrigger,Trigger3M)),NA())</f>
        <v>2.4041638044363236E-2</v>
      </c>
      <c r="L1107" s="44">
        <f>IFERROR(_xll.qlIndexFixing(Index6M,$H1107,TRUE,_xll.ohTrigger(RecalcTrigger,Trigger6M)),NA())</f>
        <v>2.4379424345397287E-2</v>
      </c>
      <c r="M1107" s="182">
        <f>IFERROR(_xll.qlIndexFixing(Index1Y,$H1107,TRUE,_xll.ohTrigger(RecalcTrigger,Trigger1Y)),NA())</f>
        <v>2.4962314423434995E-2</v>
      </c>
      <c r="N1107" s="181">
        <f>IFERROR(_xll.qlIndexFixing(ONIndex1M,I1107,TRUE,_xll.ohTrigger(RecalcTrigger,Trigger1M)),NA())</f>
        <v>2.3380227643520213E-2</v>
      </c>
      <c r="O1107" s="44">
        <f>IFERROR(_xll.qlIndexFixing(ONIndex3M,I1107,TRUE,_xll.ohTrigger(RecalcTrigger,Trigger3M)),NA())</f>
        <v>2.3971888675821118E-2</v>
      </c>
      <c r="P1107" s="44">
        <f>IFERROR(_xll.qlIndexFixing(ONIndex6M,I1107,TRUE,_xll.ohTrigger(RecalcTrigger,Trigger6M)),NA())</f>
        <v>2.4283004272771525E-2</v>
      </c>
      <c r="Q1107" s="182">
        <f>IFERROR(_xll.qlIndexFixing(ONIndex1Y,I1107,TRUE,_xll.ohTrigger(RecalcTrigger,Trigger1Y)),NA())</f>
        <v>2.4724058841297802E-2</v>
      </c>
    </row>
    <row r="1108" spans="2:17" x14ac:dyDescent="0.2">
      <c r="B1108" s="39" t="s">
        <v>42</v>
      </c>
      <c r="D1108" s="42">
        <f>_xll.qlCalendarAdvance(Calendar,$D1107,B1108,"f",FALSE)</f>
        <v>47149</v>
      </c>
      <c r="E1108" s="176">
        <f>_xll.qlInterestRateIndexValueDate(IndexON,D1108)</f>
        <v>47149</v>
      </c>
      <c r="F1108" s="192">
        <f>IFERROR(_xll.qlIndexFixing(IndexON,D1108,TRUE,_xll.ohTrigger(RecalcTrigger,TriggerON)),NA())</f>
        <v>2.2674715442440041E-2</v>
      </c>
      <c r="H1108" s="42">
        <f>_xll.qlCalendarAdvance(Calendar,$H1107,B1108,"f",FALSE)</f>
        <v>47149</v>
      </c>
      <c r="I1108" s="176">
        <f>_xll.qlInterestRateIndexValueDate(Index1M,$H1108)</f>
        <v>47149</v>
      </c>
      <c r="J1108" s="181">
        <f>IFERROR(_xll.qlIndexFixing(Index1M,$H1108,TRUE,_xll.ohTrigger(RecalcTrigger,Trigger1M)),NA())</f>
        <v>2.3403651849306491E-2</v>
      </c>
      <c r="K1108" s="44">
        <f>IFERROR(_xll.qlIndexFixing(Index3M,H1108,TRUE,_xll.ohTrigger(RecalcTrigger,Trigger3M)),NA())</f>
        <v>2.4040700939204684E-2</v>
      </c>
      <c r="L1108" s="44">
        <f>IFERROR(_xll.qlIndexFixing(Index6M,$H1108,TRUE,_xll.ohTrigger(RecalcTrigger,Trigger6M)),NA())</f>
        <v>2.4375616748593579E-2</v>
      </c>
      <c r="M1108" s="182">
        <f>IFERROR(_xll.qlIndexFixing(Index1Y,$H1108,TRUE,_xll.ohTrigger(RecalcTrigger,Trigger1Y)),NA())</f>
        <v>2.4959555264800537E-2</v>
      </c>
      <c r="N1108" s="181">
        <f>IFERROR(_xll.qlIndexFixing(ONIndex1M,I1108,TRUE,_xll.ohTrigger(RecalcTrigger,Trigger1M)),NA())</f>
        <v>2.3381365235538576E-2</v>
      </c>
      <c r="O1108" s="44">
        <f>IFERROR(_xll.qlIndexFixing(ONIndex3M,I1108,TRUE,_xll.ohTrigger(RecalcTrigger,Trigger3M)),NA())</f>
        <v>2.3971956379857939E-2</v>
      </c>
      <c r="P1108" s="44">
        <f>IFERROR(_xll.qlIndexFixing(ONIndex6M,I1108,TRUE,_xll.ohTrigger(RecalcTrigger,Trigger6M)),NA())</f>
        <v>2.4279117398666727E-2</v>
      </c>
      <c r="Q1108" s="182">
        <f>IFERROR(_xll.qlIndexFixing(ONIndex1Y,I1108,TRUE,_xll.ohTrigger(RecalcTrigger,Trigger1Y)),NA())</f>
        <v>2.4721652736882094E-2</v>
      </c>
    </row>
    <row r="1109" spans="2:17" x14ac:dyDescent="0.2">
      <c r="B1109" s="39" t="s">
        <v>42</v>
      </c>
      <c r="D1109" s="42">
        <f>_xll.qlCalendarAdvance(Calendar,$D1108,B1109,"f",FALSE)</f>
        <v>47156</v>
      </c>
      <c r="E1109" s="176">
        <f>_xll.qlInterestRateIndexValueDate(IndexON,D1109)</f>
        <v>47156</v>
      </c>
      <c r="F1109" s="192">
        <f>IFERROR(_xll.qlIndexFixing(IndexON,D1109,TRUE,_xll.ohTrigger(RecalcTrigger,TriggerON)),NA())</f>
        <v>2.2675359220928337E-2</v>
      </c>
      <c r="H1109" s="42">
        <f>_xll.qlCalendarAdvance(Calendar,$H1108,B1109,"f",FALSE)</f>
        <v>47156</v>
      </c>
      <c r="I1109" s="176">
        <f>_xll.qlInterestRateIndexValueDate(Index1M,$H1109)</f>
        <v>47156</v>
      </c>
      <c r="J1109" s="181">
        <f>IFERROR(_xll.qlIndexFixing(Index1M,$H1109,TRUE,_xll.ohTrigger(RecalcTrigger,Trigger1M)),NA())</f>
        <v>2.3404671980446448E-2</v>
      </c>
      <c r="K1109" s="44">
        <f>IFERROR(_xll.qlIndexFixing(Index3M,H1109,TRUE,_xll.ohTrigger(RecalcTrigger,Trigger3M)),NA())</f>
        <v>2.4041270192646704E-2</v>
      </c>
      <c r="L1109" s="44">
        <f>IFERROR(_xll.qlIndexFixing(Index6M,$H1109,TRUE,_xll.ohTrigger(RecalcTrigger,Trigger6M)),NA())</f>
        <v>2.4371818959054339E-2</v>
      </c>
      <c r="M1109" s="182">
        <f>IFERROR(_xll.qlIndexFixing(Index1Y,$H1109,TRUE,_xll.ohTrigger(RecalcTrigger,Trigger1Y)),NA())</f>
        <v>2.4956784838153556E-2</v>
      </c>
      <c r="N1109" s="181">
        <f>IFERROR(_xll.qlIndexFixing(ONIndex1M,I1109,TRUE,_xll.ohTrigger(RecalcTrigger,Trigger1M)),NA())</f>
        <v>2.33824621167944E-2</v>
      </c>
      <c r="O1109" s="44">
        <f>IFERROR(_xll.qlIndexFixing(ONIndex3M,I1109,TRUE,_xll.ohTrigger(RecalcTrigger,Trigger3M)),NA())</f>
        <v>2.3971987544341156E-2</v>
      </c>
      <c r="P1109" s="44">
        <f>IFERROR(_xll.qlIndexFixing(ONIndex6M,I1109,TRUE,_xll.ohTrigger(RecalcTrigger,Trigger6M)),NA())</f>
        <v>2.4275240208376792E-2</v>
      </c>
      <c r="Q1109" s="182">
        <f>IFERROR(_xll.qlIndexFixing(ONIndex1Y,I1109,TRUE,_xll.ohTrigger(RecalcTrigger,Trigger1Y)),NA())</f>
        <v>2.4719235630838998E-2</v>
      </c>
    </row>
    <row r="1110" spans="2:17" x14ac:dyDescent="0.2">
      <c r="B1110" s="39" t="s">
        <v>42</v>
      </c>
      <c r="D1110" s="42">
        <f>_xll.qlCalendarAdvance(Calendar,$D1109,B1110,"f",FALSE)</f>
        <v>47163</v>
      </c>
      <c r="E1110" s="176">
        <f>_xll.qlInterestRateIndexValueDate(IndexON,D1110)</f>
        <v>47163</v>
      </c>
      <c r="F1110" s="192">
        <f>IFERROR(_xll.qlIndexFixing(IndexON,D1110,TRUE,_xll.ohTrigger(RecalcTrigger,TriggerON)),NA())</f>
        <v>2.2675979679646074E-2</v>
      </c>
      <c r="H1110" s="42">
        <f>_xll.qlCalendarAdvance(Calendar,$H1109,B1110,"f",FALSE)</f>
        <v>47163</v>
      </c>
      <c r="I1110" s="176">
        <f>_xll.qlInterestRateIndexValueDate(Index1M,$H1110)</f>
        <v>47163</v>
      </c>
      <c r="J1110" s="181">
        <f>IFERROR(_xll.qlIndexFixing(Index1M,$H1110,TRUE,_xll.ohTrigger(RecalcTrigger,Trigger1M)),NA())</f>
        <v>2.3405651330608845E-2</v>
      </c>
      <c r="K1110" s="44">
        <f>IFERROR(_xll.qlIndexFixing(Index3M,H1110,TRUE,_xll.ohTrigger(RecalcTrigger,Trigger3M)),NA())</f>
        <v>2.404026485887345E-2</v>
      </c>
      <c r="L1110" s="44">
        <f>IFERROR(_xll.qlIndexFixing(Index6M,$H1110,TRUE,_xll.ohTrigger(RecalcTrigger,Trigger6M)),NA())</f>
        <v>2.4368030976724488E-2</v>
      </c>
      <c r="M1110" s="182">
        <f>IFERROR(_xll.qlIndexFixing(Index1Y,$H1110,TRUE,_xll.ohTrigger(RecalcTrigger,Trigger1Y)),NA())</f>
        <v>2.4954003143585535E-2</v>
      </c>
      <c r="N1110" s="181">
        <f>IFERROR(_xll.qlIndexFixing(ONIndex1M,I1110,TRUE,_xll.ohTrigger(RecalcTrigger,Trigger1M)),NA())</f>
        <v>2.3383518287692917E-2</v>
      </c>
      <c r="O1110" s="44">
        <f>IFERROR(_xll.qlIndexFixing(ONIndex3M,I1110,TRUE,_xll.ohTrigger(RecalcTrigger,Trigger3M)),NA())</f>
        <v>2.3971982168946582E-2</v>
      </c>
      <c r="P1110" s="44">
        <f>IFERROR(_xll.qlIndexFixing(ONIndex6M,I1110,TRUE,_xll.ohTrigger(RecalcTrigger,Trigger6M)),NA())</f>
        <v>2.4271372701901717E-2</v>
      </c>
      <c r="Q1110" s="182">
        <f>IFERROR(_xll.qlIndexFixing(ONIndex1Y,I1110,TRUE,_xll.ohTrigger(RecalcTrigger,Trigger1Y)),NA())</f>
        <v>2.4716807523168516E-2</v>
      </c>
    </row>
    <row r="1111" spans="2:17" x14ac:dyDescent="0.2">
      <c r="B1111" s="39" t="s">
        <v>42</v>
      </c>
      <c r="D1111" s="42">
        <f>_xll.qlCalendarAdvance(Calendar,$D1110,B1111,"f",FALSE)</f>
        <v>47170</v>
      </c>
      <c r="E1111" s="176">
        <f>_xll.qlInterestRateIndexValueDate(IndexON,D1111)</f>
        <v>47170</v>
      </c>
      <c r="F1111" s="192">
        <f>IFERROR(_xll.qlIndexFixing(IndexON,D1111,TRUE,_xll.ohTrigger(RecalcTrigger,TriggerON)),NA())</f>
        <v>2.2676576818836391E-2</v>
      </c>
      <c r="H1111" s="42">
        <f>_xll.qlCalendarAdvance(Calendar,$H1110,B1111,"f",FALSE)</f>
        <v>47170</v>
      </c>
      <c r="I1111" s="176">
        <f>_xll.qlInterestRateIndexValueDate(Index1M,$H1111)</f>
        <v>47170</v>
      </c>
      <c r="J1111" s="181">
        <f>IFERROR(_xll.qlIndexFixing(Index1M,$H1111,TRUE,_xll.ohTrigger(RecalcTrigger,Trigger1M)),NA())</f>
        <v>2.3406589899787889E-2</v>
      </c>
      <c r="K1111" s="44">
        <f>IFERROR(_xll.qlIndexFixing(Index3M,H1111,TRUE,_xll.ohTrigger(RecalcTrigger,Trigger3M)),NA())</f>
        <v>2.4039991691478853E-2</v>
      </c>
      <c r="L1111" s="44">
        <f>IFERROR(_xll.qlIndexFixing(Index6M,$H1111,TRUE,_xll.ohTrigger(RecalcTrigger,Trigger6M)),NA())</f>
        <v>2.4364252801549403E-2</v>
      </c>
      <c r="M1111" s="182">
        <f>IFERROR(_xll.qlIndexFixing(Index1Y,$H1111,TRUE,_xll.ohTrigger(RecalcTrigger,Trigger1Y)),NA())</f>
        <v>2.4951210181187733E-2</v>
      </c>
      <c r="N1111" s="181">
        <f>IFERROR(_xll.qlIndexFixing(ONIndex1M,I1111,TRUE,_xll.ohTrigger(RecalcTrigger,Trigger1M)),NA())</f>
        <v>2.3384533747909941E-2</v>
      </c>
      <c r="O1111" s="44">
        <f>IFERROR(_xll.qlIndexFixing(ONIndex3M,I1111,TRUE,_xll.ohTrigger(RecalcTrigger,Trigger3M)),NA())</f>
        <v>2.3971940253917357E-2</v>
      </c>
      <c r="P1111" s="44">
        <f>IFERROR(_xll.qlIndexFixing(ONIndex6M,I1111,TRUE,_xll.ohTrigger(RecalcTrigger,Trigger6M)),NA())</f>
        <v>2.4267514879241503E-2</v>
      </c>
      <c r="Q1111" s="182">
        <f>IFERROR(_xll.qlIndexFixing(ONIndex1Y,I1111,TRUE,_xll.ohTrigger(RecalcTrigger,Trigger1Y)),NA())</f>
        <v>2.4714368413870647E-2</v>
      </c>
    </row>
    <row r="1112" spans="2:17" x14ac:dyDescent="0.2">
      <c r="B1112" s="39" t="s">
        <v>42</v>
      </c>
      <c r="D1112" s="42">
        <f>_xll.qlCalendarAdvance(Calendar,$D1111,B1112,"f",FALSE)</f>
        <v>47177</v>
      </c>
      <c r="E1112" s="176">
        <f>_xll.qlInterestRateIndexValueDate(IndexON,D1112)</f>
        <v>47177</v>
      </c>
      <c r="F1112" s="192">
        <f>IFERROR(_xll.qlIndexFixing(IndexON,D1112,TRUE,_xll.ohTrigger(RecalcTrigger,TriggerON)),NA())</f>
        <v>2.2677150638337196E-2</v>
      </c>
      <c r="H1112" s="42">
        <f>_xll.qlCalendarAdvance(Calendar,$H1111,B1112,"f",FALSE)</f>
        <v>47177</v>
      </c>
      <c r="I1112" s="176">
        <f>_xll.qlInterestRateIndexValueDate(Index1M,$H1112)</f>
        <v>47177</v>
      </c>
      <c r="J1112" s="181">
        <f>IFERROR(_xll.qlIndexFixing(Index1M,$H1112,TRUE,_xll.ohTrigger(RecalcTrigger,Trigger1M)),NA())</f>
        <v>2.3408298411927361E-2</v>
      </c>
      <c r="K1112" s="44">
        <f>IFERROR(_xll.qlIndexFixing(Index3M,H1112,TRUE,_xll.ohTrigger(RecalcTrigger,Trigger3M)),NA())</f>
        <v>2.4041964079408267E-2</v>
      </c>
      <c r="L1112" s="44">
        <f>IFERROR(_xll.qlIndexFixing(Index6M,$H1112,TRUE,_xll.ohTrigger(RecalcTrigger,Trigger6M)),NA())</f>
        <v>2.4362116334965198E-2</v>
      </c>
      <c r="M1112" s="182">
        <f>IFERROR(_xll.qlIndexFixing(Index1Y,$H1112,TRUE,_xll.ohTrigger(RecalcTrigger,Trigger1Y)),NA())</f>
        <v>2.4948405951053187E-2</v>
      </c>
      <c r="N1112" s="181">
        <f>IFERROR(_xll.qlIndexFixing(ONIndex1M,I1112,TRUE,_xll.ohTrigger(RecalcTrigger,Trigger1M)),NA())</f>
        <v>2.3385508497607566E-2</v>
      </c>
      <c r="O1112" s="44">
        <f>IFERROR(_xll.qlIndexFixing(ONIndex3M,I1112,TRUE,_xll.ohTrigger(RecalcTrigger,Trigger3M)),NA())</f>
        <v>2.3971861799172434E-2</v>
      </c>
      <c r="P1112" s="44">
        <f>IFERROR(_xll.qlIndexFixing(ONIndex6M,I1112,TRUE,_xll.ohTrigger(RecalcTrigger,Trigger6M)),NA())</f>
        <v>2.4263666740315104E-2</v>
      </c>
      <c r="Q1112" s="182">
        <f>IFERROR(_xll.qlIndexFixing(ONIndex1Y,I1112,TRUE,_xll.ohTrigger(RecalcTrigger,Trigger1Y)),NA())</f>
        <v>2.4711918303026437E-2</v>
      </c>
    </row>
    <row r="1113" spans="2:17" x14ac:dyDescent="0.2">
      <c r="B1113" s="39" t="s">
        <v>42</v>
      </c>
      <c r="D1113" s="42">
        <f>_xll.qlCalendarAdvance(Calendar,$D1112,B1113,"f",FALSE)</f>
        <v>47184</v>
      </c>
      <c r="E1113" s="176">
        <f>_xll.qlInterestRateIndexValueDate(IndexON,D1113)</f>
        <v>47184</v>
      </c>
      <c r="F1113" s="192">
        <f>IFERROR(_xll.qlIndexFixing(IndexON,D1113,TRUE,_xll.ohTrigger(RecalcTrigger,TriggerON)),NA())</f>
        <v>2.2677701138067441E-2</v>
      </c>
      <c r="H1113" s="42">
        <f>_xll.qlCalendarAdvance(Calendar,$H1112,B1113,"f",FALSE)</f>
        <v>47184</v>
      </c>
      <c r="I1113" s="176">
        <f>_xll.qlInterestRateIndexValueDate(Index1M,$H1113)</f>
        <v>47184</v>
      </c>
      <c r="J1113" s="181">
        <f>IFERROR(_xll.qlIndexFixing(Index1M,$H1113,TRUE,_xll.ohTrigger(RecalcTrigger,Trigger1M)),NA())</f>
        <v>2.3412381643270315E-2</v>
      </c>
      <c r="K1113" s="44">
        <f>IFERROR(_xll.qlIndexFixing(Index3M,H1113,TRUE,_xll.ohTrigger(RecalcTrigger,Trigger3M)),NA())</f>
        <v>2.4041609463902335E-2</v>
      </c>
      <c r="L1113" s="44">
        <f>IFERROR(_xll.qlIndexFixing(Index6M,$H1113,TRUE,_xll.ohTrigger(RecalcTrigger,Trigger6M)),NA())</f>
        <v>2.4358359127806675E-2</v>
      </c>
      <c r="M1113" s="182">
        <f>IFERROR(_xll.qlIndexFixing(Index1Y,$H1113,TRUE,_xll.ohTrigger(RecalcTrigger,Trigger1Y)),NA())</f>
        <v>2.4945590453273381E-2</v>
      </c>
      <c r="N1113" s="181">
        <f>IFERROR(_xll.qlIndexFixing(ONIndex1M,I1113,TRUE,_xll.ohTrigger(RecalcTrigger,Trigger1M)),NA())</f>
        <v>2.3386442536704743E-2</v>
      </c>
      <c r="O1113" s="44">
        <f>IFERROR(_xll.qlIndexFixing(ONIndex3M,I1113,TRUE,_xll.ohTrigger(RecalcTrigger,Trigger3M)),NA())</f>
        <v>2.3971746804630767E-2</v>
      </c>
      <c r="P1113" s="44">
        <f>IFERROR(_xll.qlIndexFixing(ONIndex6M,I1113,TRUE,_xll.ohTrigger(RecalcTrigger,Trigger6M)),NA())</f>
        <v>2.4259828285284613E-2</v>
      </c>
      <c r="Q1113" s="182">
        <f>IFERROR(_xll.qlIndexFixing(ONIndex1Y,I1113,TRUE,_xll.ohTrigger(RecalcTrigger,Trigger1Y)),NA())</f>
        <v>2.4709457190473794E-2</v>
      </c>
    </row>
    <row r="1114" spans="2:17" x14ac:dyDescent="0.2">
      <c r="B1114" s="39" t="s">
        <v>42</v>
      </c>
      <c r="D1114" s="42">
        <f>_xll.qlCalendarAdvance(Calendar,$D1113,B1114,"f",FALSE)</f>
        <v>47191</v>
      </c>
      <c r="E1114" s="176">
        <f>_xll.qlInterestRateIndexValueDate(IndexON,D1114)</f>
        <v>47191</v>
      </c>
      <c r="F1114" s="192">
        <f>IFERROR(_xll.qlIndexFixing(IndexON,D1114,TRUE,_xll.ohTrigger(RecalcTrigger,TriggerON)),NA())</f>
        <v>2.2678228318270266E-2</v>
      </c>
      <c r="H1114" s="42">
        <f>_xll.qlCalendarAdvance(Calendar,$H1113,B1114,"f",FALSE)</f>
        <v>47191</v>
      </c>
      <c r="I1114" s="176">
        <f>_xll.qlInterestRateIndexValueDate(Index1M,$H1114)</f>
        <v>47191</v>
      </c>
      <c r="J1114" s="181">
        <f>IFERROR(_xll.qlIndexFixing(Index1M,$H1114,TRUE,_xll.ohTrigger(RecalcTrigger,Trigger1M)),NA())</f>
        <v>2.3413183561668532E-2</v>
      </c>
      <c r="K1114" s="44">
        <f>IFERROR(_xll.qlIndexFixing(Index3M,H1114,TRUE,_xll.ohTrigger(RecalcTrigger,Trigger3M)),NA())</f>
        <v>2.4041218089698939E-2</v>
      </c>
      <c r="L1114" s="44">
        <f>IFERROR(_xll.qlIndexFixing(Index6M,$H1114,TRUE,_xll.ohTrigger(RecalcTrigger,Trigger6M)),NA())</f>
        <v>2.4354611729694935E-2</v>
      </c>
      <c r="M1114" s="182">
        <f>IFERROR(_xll.qlIndexFixing(Index1Y,$H1114,TRUE,_xll.ohTrigger(RecalcTrigger,Trigger1Y)),NA())</f>
        <v>2.4942763687942016E-2</v>
      </c>
      <c r="N1114" s="181">
        <f>IFERROR(_xll.qlIndexFixing(ONIndex1M,I1114,TRUE,_xll.ohTrigger(RecalcTrigger,Trigger1M)),NA())</f>
        <v>2.3387335865201475E-2</v>
      </c>
      <c r="O1114" s="44">
        <f>IFERROR(_xll.qlIndexFixing(ONIndex3M,I1114,TRUE,_xll.ohTrigger(RecalcTrigger,Trigger3M)),NA())</f>
        <v>2.3971595270454449E-2</v>
      </c>
      <c r="P1114" s="44">
        <f>IFERROR(_xll.qlIndexFixing(ONIndex6M,I1114,TRUE,_xll.ohTrigger(RecalcTrigger,Trigger6M)),NA())</f>
        <v>2.4255999514150028E-2</v>
      </c>
      <c r="Q1114" s="182">
        <f>IFERROR(_xll.qlIndexFixing(ONIndex1Y,I1114,TRUE,_xll.ohTrigger(RecalcTrigger,Trigger1Y)),NA())</f>
        <v>2.4706985076293764E-2</v>
      </c>
    </row>
    <row r="1115" spans="2:17" x14ac:dyDescent="0.2">
      <c r="B1115" s="39" t="s">
        <v>42</v>
      </c>
      <c r="D1115" s="42">
        <f>_xll.qlCalendarAdvance(Calendar,$D1114,B1115,"f",FALSE)</f>
        <v>47198</v>
      </c>
      <c r="E1115" s="176">
        <f>_xll.qlInterestRateIndexValueDate(IndexON,D1115)</f>
        <v>47198</v>
      </c>
      <c r="F1115" s="192">
        <f>IFERROR(_xll.qlIndexFixing(IndexON,D1115,TRUE,_xll.ohTrigger(RecalcTrigger,TriggerON)),NA())</f>
        <v>2.2678732178783578E-2</v>
      </c>
      <c r="H1115" s="42">
        <f>_xll.qlCalendarAdvance(Calendar,$H1114,B1115,"f",FALSE)</f>
        <v>47198</v>
      </c>
      <c r="I1115" s="176">
        <f>_xll.qlInterestRateIndexValueDate(Index1M,$H1115)</f>
        <v>47198</v>
      </c>
      <c r="J1115" s="181">
        <f>IFERROR(_xll.qlIndexFixing(Index1M,$H1115,TRUE,_xll.ohTrigger(RecalcTrigger,Trigger1M)),NA())</f>
        <v>2.3413944685981264E-2</v>
      </c>
      <c r="K1115" s="44">
        <f>IFERROR(_xll.qlIndexFixing(Index3M,H1115,TRUE,_xll.ohTrigger(RecalcTrigger,Trigger3M)),NA())</f>
        <v>2.4040789956811293E-2</v>
      </c>
      <c r="L1115" s="44">
        <f>IFERROR(_xll.qlIndexFixing(Index6M,$H1115,TRUE,_xll.ohTrigger(RecalcTrigger,Trigger6M)),NA())</f>
        <v>2.4350874140574037E-2</v>
      </c>
      <c r="M1115" s="182">
        <f>IFERROR(_xll.qlIndexFixing(Index1Y,$H1115,TRUE,_xll.ohTrigger(RecalcTrigger,Trigger1Y)),NA())</f>
        <v>2.4939925655152129E-2</v>
      </c>
      <c r="N1115" s="181">
        <f>IFERROR(_xll.qlIndexFixing(ONIndex1M,I1115,TRUE,_xll.ohTrigger(RecalcTrigger,Trigger1M)),NA())</f>
        <v>2.338818848309776E-2</v>
      </c>
      <c r="O1115" s="44">
        <f>IFERROR(_xll.qlIndexFixing(ONIndex3M,I1115,TRUE,_xll.ohTrigger(RecalcTrigger,Trigger3M)),NA())</f>
        <v>2.3971407196562433E-2</v>
      </c>
      <c r="P1115" s="44">
        <f>IFERROR(_xll.qlIndexFixing(ONIndex6M,I1115,TRUE,_xll.ohTrigger(RecalcTrigger,Trigger6M)),NA())</f>
        <v>2.4252180426668213E-2</v>
      </c>
      <c r="Q1115" s="182">
        <f>IFERROR(_xll.qlIndexFixing(ONIndex1Y,I1115,TRUE,_xll.ohTrigger(RecalcTrigger,Trigger1Y)),NA())</f>
        <v>2.4704501960567393E-2</v>
      </c>
    </row>
    <row r="1116" spans="2:17" x14ac:dyDescent="0.2">
      <c r="B1116" s="39" t="s">
        <v>42</v>
      </c>
      <c r="D1116" s="42">
        <f>_xll.qlCalendarAdvance(Calendar,$D1115,B1116,"f",FALSE)</f>
        <v>47205</v>
      </c>
      <c r="E1116" s="176">
        <f>_xll.qlInterestRateIndexValueDate(IndexON,D1116)</f>
        <v>47205</v>
      </c>
      <c r="F1116" s="192">
        <f>IFERROR(_xll.qlIndexFixing(IndexON,D1116,TRUE,_xll.ohTrigger(RecalcTrigger,TriggerON)),NA())</f>
        <v>2.2679212719526332E-2</v>
      </c>
      <c r="H1116" s="42">
        <f>_xll.qlCalendarAdvance(Calendar,$H1115,B1116,"f",FALSE)</f>
        <v>47205</v>
      </c>
      <c r="I1116" s="176">
        <f>_xll.qlInterestRateIndexValueDate(Index1M,$H1116)</f>
        <v>47205</v>
      </c>
      <c r="J1116" s="181">
        <f>IFERROR(_xll.qlIndexFixing(Index1M,$H1116,TRUE,_xll.ohTrigger(RecalcTrigger,Trigger1M)),NA())</f>
        <v>2.3414665016208515E-2</v>
      </c>
      <c r="K1116" s="44">
        <f>IFERROR(_xll.qlIndexFixing(Index3M,H1116,TRUE,_xll.ohTrigger(RecalcTrigger,Trigger3M)),NA())</f>
        <v>2.4040325065249092E-2</v>
      </c>
      <c r="L1116" s="44">
        <f>IFERROR(_xll.qlIndexFixing(Index6M,$H1116,TRUE,_xll.ohTrigger(RecalcTrigger,Trigger6M)),NA())</f>
        <v>2.4347146360391123E-2</v>
      </c>
      <c r="M1116" s="182">
        <f>IFERROR(_xll.qlIndexFixing(Index1Y,$H1116,TRUE,_xll.ohTrigger(RecalcTrigger,Trigger1Y)),NA())</f>
        <v>2.4937076354996979E-2</v>
      </c>
      <c r="N1116" s="181">
        <f>IFERROR(_xll.qlIndexFixing(ONIndex1M,I1116,TRUE,_xll.ohTrigger(RecalcTrigger,Trigger1M)),NA())</f>
        <v>2.3389000390555692E-2</v>
      </c>
      <c r="O1116" s="44">
        <f>IFERROR(_xll.qlIndexFixing(ONIndex3M,I1116,TRUE,_xll.ohTrigger(RecalcTrigger,Trigger3M)),NA())</f>
        <v>2.3971182582873674E-2</v>
      </c>
      <c r="P1116" s="44">
        <f>IFERROR(_xll.qlIndexFixing(ONIndex6M,I1116,TRUE,_xll.ohTrigger(RecalcTrigger,Trigger6M)),NA())</f>
        <v>2.4248371023163351E-2</v>
      </c>
      <c r="Q1116" s="182">
        <f>IFERROR(_xll.qlIndexFixing(ONIndex1Y,I1116,TRUE,_xll.ohTrigger(RecalcTrigger,Trigger1Y)),NA())</f>
        <v>2.470200784313259E-2</v>
      </c>
    </row>
    <row r="1117" spans="2:17" x14ac:dyDescent="0.2">
      <c r="B1117" s="39" t="s">
        <v>42</v>
      </c>
      <c r="D1117" s="42">
        <f>_xll.qlCalendarAdvance(Calendar,$D1116,B1117,"f",FALSE)</f>
        <v>47212</v>
      </c>
      <c r="E1117" s="176">
        <f>_xll.qlInterestRateIndexValueDate(IndexON,D1117)</f>
        <v>47212</v>
      </c>
      <c r="F1117" s="192">
        <f>IFERROR(_xll.qlIndexFixing(IndexON,D1117,TRUE,_xll.ohTrigger(RecalcTrigger,TriggerON)),NA())</f>
        <v>2.2679669940741665E-2</v>
      </c>
      <c r="H1117" s="42">
        <f>_xll.qlCalendarAdvance(Calendar,$H1116,B1117,"f",FALSE)</f>
        <v>47212</v>
      </c>
      <c r="I1117" s="176">
        <f>_xll.qlInterestRateIndexValueDate(Index1M,$H1117)</f>
        <v>47212</v>
      </c>
      <c r="J1117" s="181">
        <f>IFERROR(_xll.qlIndexFixing(Index1M,$H1117,TRUE,_xll.ohTrigger(RecalcTrigger,Trigger1M)),NA())</f>
        <v>2.341295748781928E-2</v>
      </c>
      <c r="K1117" s="44">
        <f>IFERROR(_xll.qlIndexFixing(Index3M,H1117,TRUE,_xll.ohTrigger(RecalcTrigger,Trigger3M)),NA())</f>
        <v>2.4039076133186274E-2</v>
      </c>
      <c r="L1117" s="44">
        <f>IFERROR(_xll.qlIndexFixing(Index6M,$H1117,TRUE,_xll.ohTrigger(RecalcTrigger,Trigger6M)),NA())</f>
        <v>2.4342882090923619E-2</v>
      </c>
      <c r="M1117" s="182">
        <f>IFERROR(_xll.qlIndexFixing(Index1Y,$H1117,TRUE,_xll.ohTrigger(RecalcTrigger,Trigger1Y)),NA())</f>
        <v>2.4934215787571157E-2</v>
      </c>
      <c r="N1117" s="181">
        <f>IFERROR(_xll.qlIndexFixing(ONIndex1M,I1117,TRUE,_xll.ohTrigger(RecalcTrigger,Trigger1M)),NA())</f>
        <v>2.3389771587251085E-2</v>
      </c>
      <c r="O1117" s="44">
        <f>IFERROR(_xll.qlIndexFixing(ONIndex3M,I1117,TRUE,_xll.ohTrigger(RecalcTrigger,Trigger3M)),NA())</f>
        <v>2.3970921429469216E-2</v>
      </c>
      <c r="P1117" s="44">
        <f>IFERROR(_xll.qlIndexFixing(ONIndex6M,I1117,TRUE,_xll.ohTrigger(RecalcTrigger,Trigger6M)),NA())</f>
        <v>2.4244571303392304E-2</v>
      </c>
      <c r="Q1117" s="182">
        <f>IFERROR(_xll.qlIndexFixing(ONIndex1Y,I1117,TRUE,_xll.ohTrigger(RecalcTrigger,Trigger1Y)),NA())</f>
        <v>2.4699502724151445E-2</v>
      </c>
    </row>
    <row r="1118" spans="2:17" x14ac:dyDescent="0.2">
      <c r="B1118" s="39" t="s">
        <v>42</v>
      </c>
      <c r="D1118" s="42">
        <f>_xll.qlCalendarAdvance(Calendar,$D1117,B1118,"f",FALSE)</f>
        <v>47219</v>
      </c>
      <c r="E1118" s="176">
        <f>_xll.qlInterestRateIndexValueDate(IndexON,D1118)</f>
        <v>47219</v>
      </c>
      <c r="F1118" s="192">
        <f>IFERROR(_xll.qlIndexFixing(IndexON,D1118,TRUE,_xll.ohTrigger(RecalcTrigger,TriggerON)),NA())</f>
        <v>2.2680103842186439E-2</v>
      </c>
      <c r="H1118" s="42">
        <f>_xll.qlCalendarAdvance(Calendar,$H1117,B1118,"f",FALSE)</f>
        <v>47219</v>
      </c>
      <c r="I1118" s="176">
        <f>_xll.qlInterestRateIndexValueDate(Index1M,$H1118)</f>
        <v>47219</v>
      </c>
      <c r="J1118" s="181">
        <f>IFERROR(_xll.qlIndexFixing(Index1M,$H1118,TRUE,_xll.ohTrigger(RecalcTrigger,Trigger1M)),NA())</f>
        <v>2.341360484696468E-2</v>
      </c>
      <c r="K1118" s="44">
        <f>IFERROR(_xll.qlIndexFixing(Index3M,H1118,TRUE,_xll.ohTrigger(RecalcTrigger,Trigger3M)),NA())</f>
        <v>2.4038540385113528E-2</v>
      </c>
      <c r="L1118" s="44">
        <f>IFERROR(_xll.qlIndexFixing(Index6M,$H1118,TRUE,_xll.ohTrigger(RecalcTrigger,Trigger6M)),NA())</f>
        <v>2.4339173473657664E-2</v>
      </c>
      <c r="M1118" s="182">
        <f>IFERROR(_xll.qlIndexFixing(Index1Y,$H1118,TRUE,_xll.ohTrigger(RecalcTrigger,Trigger1Y)),NA())</f>
        <v>2.4931343952968588E-2</v>
      </c>
      <c r="N1118" s="181">
        <f>IFERROR(_xll.qlIndexFixing(ONIndex1M,I1118,TRUE,_xll.ohTrigger(RecalcTrigger,Trigger1M)),NA())</f>
        <v>2.3390502073508124E-2</v>
      </c>
      <c r="O1118" s="44">
        <f>IFERROR(_xll.qlIndexFixing(ONIndex3M,I1118,TRUE,_xll.ohTrigger(RecalcTrigger,Trigger3M)),NA())</f>
        <v>2.3970623736430108E-2</v>
      </c>
      <c r="P1118" s="44">
        <f>IFERROR(_xll.qlIndexFixing(ONIndex6M,I1118,TRUE,_xll.ohTrigger(RecalcTrigger,Trigger6M)),NA())</f>
        <v>2.4240781267436118E-2</v>
      </c>
      <c r="Q1118" s="182">
        <f>IFERROR(_xll.qlIndexFixing(ONIndex1Y,I1118,TRUE,_xll.ohTrigger(RecalcTrigger,Trigger1Y)),NA())</f>
        <v>2.4696986603461868E-2</v>
      </c>
    </row>
    <row r="1119" spans="2:17" x14ac:dyDescent="0.2">
      <c r="B1119" s="39" t="s">
        <v>42</v>
      </c>
      <c r="D1119" s="42">
        <f>_xll.qlCalendarAdvance(Calendar,$D1118,B1119,"f",FALSE)</f>
        <v>47226</v>
      </c>
      <c r="E1119" s="176">
        <f>_xll.qlInterestRateIndexValueDate(IndexON,D1119)</f>
        <v>47226</v>
      </c>
      <c r="F1119" s="192">
        <f>IFERROR(_xll.qlIndexFixing(IndexON,D1119,TRUE,_xll.ohTrigger(RecalcTrigger,TriggerON)),NA())</f>
        <v>2.2680514424022746E-2</v>
      </c>
      <c r="H1119" s="42">
        <f>_xll.qlCalendarAdvance(Calendar,$H1118,B1119,"f",FALSE)</f>
        <v>47226</v>
      </c>
      <c r="I1119" s="176">
        <f>_xll.qlInterestRateIndexValueDate(Index1M,$H1119)</f>
        <v>47226</v>
      </c>
      <c r="J1119" s="181">
        <f>IFERROR(_xll.qlIndexFixing(Index1M,$H1119,TRUE,_xll.ohTrigger(RecalcTrigger,Trigger1M)),NA())</f>
        <v>2.3414211419842124E-2</v>
      </c>
      <c r="K1119" s="44">
        <f>IFERROR(_xll.qlIndexFixing(Index3M,H1119,TRUE,_xll.ohTrigger(RecalcTrigger,Trigger3M)),NA())</f>
        <v>2.4037967880818412E-2</v>
      </c>
      <c r="L1119" s="44">
        <f>IFERROR(_xll.qlIndexFixing(Index6M,$H1119,TRUE,_xll.ohTrigger(RecalcTrigger,Trigger6M)),NA())</f>
        <v>2.4335474664481518E-2</v>
      </c>
      <c r="M1119" s="182">
        <f>IFERROR(_xll.qlIndexFixing(Index1Y,$H1119,TRUE,_xll.ohTrigger(RecalcTrigger,Trigger1Y)),NA())</f>
        <v>2.4928460851284528E-2</v>
      </c>
      <c r="N1119" s="181">
        <f>IFERROR(_xll.qlIndexFixing(ONIndex1M,I1119,TRUE,_xll.ohTrigger(RecalcTrigger,Trigger1M)),NA())</f>
        <v>2.3391191849164716E-2</v>
      </c>
      <c r="O1119" s="44">
        <f>IFERROR(_xll.qlIndexFixing(ONIndex3M,I1119,TRUE,_xll.ohTrigger(RecalcTrigger,Trigger3M)),NA())</f>
        <v>2.3970289503513209E-2</v>
      </c>
      <c r="P1119" s="44">
        <f>IFERROR(_xll.qlIndexFixing(ONIndex6M,I1119,TRUE,_xll.ohTrigger(RecalcTrigger,Trigger6M)),NA())</f>
        <v>2.4237000915294793E-2</v>
      </c>
      <c r="Q1119" s="182">
        <f>IFERROR(_xll.qlIndexFixing(ONIndex1Y,I1119,TRUE,_xll.ohTrigger(RecalcTrigger,Trigger1Y)),NA())</f>
        <v>2.469445948122595E-2</v>
      </c>
    </row>
    <row r="1120" spans="2:17" x14ac:dyDescent="0.2">
      <c r="B1120" s="39" t="s">
        <v>42</v>
      </c>
      <c r="D1120" s="42">
        <f>_xll.qlCalendarAdvance(Calendar,$D1119,B1120,"f",FALSE)</f>
        <v>47233</v>
      </c>
      <c r="E1120" s="176">
        <f>_xll.qlInterestRateIndexValueDate(IndexON,D1120)</f>
        <v>47233</v>
      </c>
      <c r="F1120" s="192">
        <f>IFERROR(_xll.qlIndexFixing(IndexON,D1120,TRUE,_xll.ohTrigger(RecalcTrigger,TriggerON)),NA())</f>
        <v>2.2680901686250587E-2</v>
      </c>
      <c r="H1120" s="42">
        <f>_xll.qlCalendarAdvance(Calendar,$H1119,B1120,"f",FALSE)</f>
        <v>47233</v>
      </c>
      <c r="I1120" s="176">
        <f>_xll.qlInterestRateIndexValueDate(Index1M,$H1120)</f>
        <v>47233</v>
      </c>
      <c r="J1120" s="181">
        <f>IFERROR(_xll.qlIndexFixing(Index1M,$H1120,TRUE,_xll.ohTrigger(RecalcTrigger,Trigger1M)),NA())</f>
        <v>2.3414777206438107E-2</v>
      </c>
      <c r="K1120" s="44">
        <f>IFERROR(_xll.qlIndexFixing(Index3M,H1120,TRUE,_xll.ohTrigger(RecalcTrigger,Trigger3M)),NA())</f>
        <v>2.403735862031962E-2</v>
      </c>
      <c r="L1120" s="44">
        <f>IFERROR(_xll.qlIndexFixing(Index6M,$H1120,TRUE,_xll.ohTrigger(RecalcTrigger,Trigger6M)),NA())</f>
        <v>2.4331785663342036E-2</v>
      </c>
      <c r="M1120" s="182">
        <f>IFERROR(_xll.qlIndexFixing(Index1Y,$H1120,TRUE,_xll.ohTrigger(RecalcTrigger,Trigger1Y)),NA())</f>
        <v>2.492556648261357E-2</v>
      </c>
      <c r="N1120" s="181">
        <f>IFERROR(_xll.qlIndexFixing(ONIndex1M,I1120,TRUE,_xll.ohTrigger(RecalcTrigger,Trigger1M)),NA())</f>
        <v>2.3391840914220863E-2</v>
      </c>
      <c r="O1120" s="44">
        <f>IFERROR(_xll.qlIndexFixing(ONIndex3M,I1120,TRUE,_xll.ohTrigger(RecalcTrigger,Trigger3M)),NA())</f>
        <v>2.3969918731042705E-2</v>
      </c>
      <c r="P1120" s="44">
        <f>IFERROR(_xll.qlIndexFixing(ONIndex6M,I1120,TRUE,_xll.ohTrigger(RecalcTrigger,Trigger6M)),NA())</f>
        <v>2.4233230247049375E-2</v>
      </c>
      <c r="Q1120" s="182">
        <f>IFERROR(_xll.qlIndexFixing(ONIndex1Y,I1120,TRUE,_xll.ohTrigger(RecalcTrigger,Trigger1Y)),NA())</f>
        <v>2.4691921357362645E-2</v>
      </c>
    </row>
    <row r="1121" spans="2:17" x14ac:dyDescent="0.2">
      <c r="B1121" s="39" t="s">
        <v>42</v>
      </c>
      <c r="D1121" s="42">
        <f>_xll.qlCalendarAdvance(Calendar,$D1120,B1121,"f",FALSE)</f>
        <v>47240</v>
      </c>
      <c r="E1121" s="176">
        <f>_xll.qlInterestRateIndexValueDate(IndexON,D1121)</f>
        <v>47240</v>
      </c>
      <c r="F1121" s="192">
        <f>IFERROR(_xll.qlIndexFixing(IndexON,D1121,TRUE,_xll.ohTrigger(RecalcTrigger,TriggerON)),NA())</f>
        <v>2.268126562870787E-2</v>
      </c>
      <c r="H1121" s="42">
        <f>_xll.qlCalendarAdvance(Calendar,$H1120,B1121,"f",FALSE)</f>
        <v>47240</v>
      </c>
      <c r="I1121" s="176">
        <f>_xll.qlInterestRateIndexValueDate(Index1M,$H1121)</f>
        <v>47240</v>
      </c>
      <c r="J1121" s="181">
        <f>IFERROR(_xll.qlIndexFixing(Index1M,$H1121,TRUE,_xll.ohTrigger(RecalcTrigger,Trigger1M)),NA())</f>
        <v>2.3417654755721141E-2</v>
      </c>
      <c r="K1121" s="44">
        <f>IFERROR(_xll.qlIndexFixing(Index3M,H1121,TRUE,_xll.ohTrigger(RecalcTrigger,Trigger3M)),NA())</f>
        <v>2.4037449227818315E-2</v>
      </c>
      <c r="L1121" s="44">
        <f>IFERROR(_xll.qlIndexFixing(Index6M,$H1121,TRUE,_xll.ohTrigger(RecalcTrigger,Trigger6M)),NA())</f>
        <v>2.4328654591620164E-2</v>
      </c>
      <c r="M1121" s="182">
        <f>IFERROR(_xll.qlIndexFixing(Index1Y,$H1121,TRUE,_xll.ohTrigger(RecalcTrigger,Trigger1Y)),NA())</f>
        <v>2.4922660847051636E-2</v>
      </c>
      <c r="N1121" s="181">
        <f>IFERROR(_xll.qlIndexFixing(ONIndex1M,I1121,TRUE,_xll.ohTrigger(RecalcTrigger,Trigger1M)),NA())</f>
        <v>2.3392449268757609E-2</v>
      </c>
      <c r="O1121" s="44">
        <f>IFERROR(_xll.qlIndexFixing(ONIndex3M,I1121,TRUE,_xll.ohTrigger(RecalcTrigger,Trigger3M)),NA())</f>
        <v>2.3969511418775458E-2</v>
      </c>
      <c r="P1121" s="44">
        <f>IFERROR(_xll.qlIndexFixing(ONIndex6M,I1121,TRUE,_xll.ohTrigger(RecalcTrigger,Trigger6M)),NA())</f>
        <v>2.4229469262456726E-2</v>
      </c>
      <c r="Q1121" s="182">
        <f>IFERROR(_xll.qlIndexFixing(ONIndex1Y,I1121,TRUE,_xll.ohTrigger(RecalcTrigger,Trigger1Y)),NA())</f>
        <v>2.4689372231871953E-2</v>
      </c>
    </row>
    <row r="1122" spans="2:17" x14ac:dyDescent="0.2">
      <c r="B1122" s="39" t="s">
        <v>42</v>
      </c>
      <c r="D1122" s="42">
        <f>_xll.qlCalendarAdvance(Calendar,$D1121,B1122,"f",FALSE)</f>
        <v>47247</v>
      </c>
      <c r="E1122" s="176">
        <f>_xll.qlInterestRateIndexValueDate(IndexON,D1122)</f>
        <v>47247</v>
      </c>
      <c r="F1122" s="192">
        <f>IFERROR(_xll.qlIndexFixing(IndexON,D1122,TRUE,_xll.ohTrigger(RecalcTrigger,TriggerON)),NA())</f>
        <v>2.2681606251556685E-2</v>
      </c>
      <c r="H1122" s="42">
        <f>_xll.qlCalendarAdvance(Calendar,$H1121,B1122,"f",FALSE)</f>
        <v>47247</v>
      </c>
      <c r="I1122" s="176">
        <f>_xll.qlInterestRateIndexValueDate(Index1M,$H1122)</f>
        <v>47247</v>
      </c>
      <c r="J1122" s="181">
        <f>IFERROR(_xll.qlIndexFixing(Index1M,$H1122,TRUE,_xll.ohTrigger(RecalcTrigger,Trigger1M)),NA())</f>
        <v>2.3418130321253755E-2</v>
      </c>
      <c r="K1122" s="44">
        <f>IFERROR(_xll.qlIndexFixing(Index3M,H1122,TRUE,_xll.ohTrigger(RecalcTrigger,Trigger3M)),NA())</f>
        <v>2.4036763784518852E-2</v>
      </c>
      <c r="L1122" s="44">
        <f>IFERROR(_xll.qlIndexFixing(Index6M,$H1122,TRUE,_xll.ohTrigger(RecalcTrigger,Trigger6M)),NA())</f>
        <v>2.4324985663916422E-2</v>
      </c>
      <c r="M1122" s="182">
        <f>IFERROR(_xll.qlIndexFixing(Index1Y,$H1122,TRUE,_xll.ohTrigger(RecalcTrigger,Trigger1Y)),NA())</f>
        <v>2.4919743944694428E-2</v>
      </c>
      <c r="N1122" s="181">
        <f>IFERROR(_xll.qlIndexFixing(ONIndex1M,I1122,TRUE,_xll.ohTrigger(RecalcTrigger,Trigger1M)),NA())</f>
        <v>2.3393016912693909E-2</v>
      </c>
      <c r="O1122" s="44">
        <f>IFERROR(_xll.qlIndexFixing(ONIndex3M,I1122,TRUE,_xll.ohTrigger(RecalcTrigger,Trigger3M)),NA())</f>
        <v>2.3969067566792512E-2</v>
      </c>
      <c r="P1122" s="44">
        <f>IFERROR(_xll.qlIndexFixing(ONIndex6M,I1122,TRUE,_xll.ohTrigger(RecalcTrigger,Trigger6M)),NA())</f>
        <v>2.4225717961841031E-2</v>
      </c>
      <c r="Q1122" s="182">
        <f>IFERROR(_xll.qlIndexFixing(ONIndex1Y,I1122,TRUE,_xll.ohTrigger(RecalcTrigger,Trigger1Y)),NA())</f>
        <v>2.4686812104753875E-2</v>
      </c>
    </row>
    <row r="1123" spans="2:17" x14ac:dyDescent="0.2">
      <c r="B1123" s="39" t="s">
        <v>42</v>
      </c>
      <c r="D1123" s="42">
        <f>_xll.qlCalendarAdvance(Calendar,$D1122,B1123,"f",FALSE)</f>
        <v>47254</v>
      </c>
      <c r="E1123" s="176">
        <f>_xll.qlInterestRateIndexValueDate(IndexON,D1123)</f>
        <v>47254</v>
      </c>
      <c r="F1123" s="192">
        <f>IFERROR(_xll.qlIndexFixing(IndexON,D1123,TRUE,_xll.ohTrigger(RecalcTrigger,TriggerON)),NA())</f>
        <v>2.2681923554715988E-2</v>
      </c>
      <c r="H1123" s="42">
        <f>_xll.qlCalendarAdvance(Calendar,$H1122,B1123,"f",FALSE)</f>
        <v>47254</v>
      </c>
      <c r="I1123" s="176">
        <f>_xll.qlInterestRateIndexValueDate(Index1M,$H1123)</f>
        <v>47254</v>
      </c>
      <c r="J1123" s="181">
        <f>IFERROR(_xll.qlIndexFixing(Index1M,$H1123,TRUE,_xll.ohTrigger(RecalcTrigger,Trigger1M)),NA())</f>
        <v>2.341856509265176E-2</v>
      </c>
      <c r="K1123" s="44">
        <f>IFERROR(_xll.qlIndexFixing(Index3M,H1123,TRUE,_xll.ohTrigger(RecalcTrigger,Trigger3M)),NA())</f>
        <v>2.4036041582656709E-2</v>
      </c>
      <c r="L1123" s="44">
        <f>IFERROR(_xll.qlIndexFixing(Index6M,$H1123,TRUE,_xll.ohTrigger(RecalcTrigger,Trigger6M)),NA())</f>
        <v>2.4321326544770098E-2</v>
      </c>
      <c r="M1123" s="182">
        <f>IFERROR(_xll.qlIndexFixing(Index1Y,$H1123,TRUE,_xll.ohTrigger(RecalcTrigger,Trigger1Y)),NA())</f>
        <v>2.4916815775637868E-2</v>
      </c>
      <c r="N1123" s="181">
        <f>IFERROR(_xll.qlIndexFixing(ONIndex1M,I1123,TRUE,_xll.ohTrigger(RecalcTrigger,Trigger1M)),NA())</f>
        <v>2.3393543846029763E-2</v>
      </c>
      <c r="O1123" s="44">
        <f>IFERROR(_xll.qlIndexFixing(ONIndex3M,I1123,TRUE,_xll.ohTrigger(RecalcTrigger,Trigger3M)),NA())</f>
        <v>2.3968587175093869E-2</v>
      </c>
      <c r="P1123" s="44">
        <f>IFERROR(_xll.qlIndexFixing(ONIndex6M,I1123,TRUE,_xll.ohTrigger(RecalcTrigger,Trigger6M)),NA())</f>
        <v>2.4221976344959151E-2</v>
      </c>
      <c r="Q1123" s="182">
        <f>IFERROR(_xll.qlIndexFixing(ONIndex1Y,I1123,TRUE,_xll.ohTrigger(RecalcTrigger,Trigger1Y)),NA())</f>
        <v>2.4684240976008409E-2</v>
      </c>
    </row>
    <row r="1124" spans="2:17" x14ac:dyDescent="0.2">
      <c r="B1124" s="39" t="s">
        <v>42</v>
      </c>
      <c r="D1124" s="42">
        <f>_xll.qlCalendarAdvance(Calendar,$D1123,B1124,"f",FALSE)</f>
        <v>47261</v>
      </c>
      <c r="E1124" s="176">
        <f>_xll.qlInterestRateIndexValueDate(IndexON,D1124)</f>
        <v>47261</v>
      </c>
      <c r="F1124" s="192">
        <f>IFERROR(_xll.qlIndexFixing(IndexON,D1124,TRUE,_xll.ohTrigger(RecalcTrigger,TriggerON)),NA())</f>
        <v>2.2682217538185778E-2</v>
      </c>
      <c r="H1124" s="42">
        <f>_xll.qlCalendarAdvance(Calendar,$H1123,B1124,"f",FALSE)</f>
        <v>47261</v>
      </c>
      <c r="I1124" s="176">
        <f>_xll.qlInterestRateIndexValueDate(Index1M,$H1124)</f>
        <v>47261</v>
      </c>
      <c r="J1124" s="181">
        <f>IFERROR(_xll.qlIndexFixing(Index1M,$H1124,TRUE,_xll.ohTrigger(RecalcTrigger,Trigger1M)),NA())</f>
        <v>2.3418959069910254E-2</v>
      </c>
      <c r="K1124" s="44">
        <f>IFERROR(_xll.qlIndexFixing(Index3M,H1124,TRUE,_xll.ohTrigger(RecalcTrigger,Trigger3M)),NA())</f>
        <v>2.4035282622252151E-2</v>
      </c>
      <c r="L1124" s="44">
        <f>IFERROR(_xll.qlIndexFixing(Index6M,$H1124,TRUE,_xll.ohTrigger(RecalcTrigger,Trigger6M)),NA())</f>
        <v>2.4317677234127897E-2</v>
      </c>
      <c r="M1124" s="182">
        <f>IFERROR(_xll.qlIndexFixing(Index1Y,$H1124,TRUE,_xll.ohTrigger(RecalcTrigger,Trigger1Y)),NA())</f>
        <v>2.4913876339979213E-2</v>
      </c>
      <c r="N1124" s="181">
        <f>IFERROR(_xll.qlIndexFixing(ONIndex1M,I1124,TRUE,_xll.ohTrigger(RecalcTrigger,Trigger1M)),NA())</f>
        <v>2.339403006876517E-2</v>
      </c>
      <c r="O1124" s="44">
        <f>IFERROR(_xll.qlIndexFixing(ONIndex3M,I1124,TRUE,_xll.ohTrigger(RecalcTrigger,Trigger3M)),NA())</f>
        <v>2.3968070243598483E-2</v>
      </c>
      <c r="P1124" s="44">
        <f>IFERROR(_xll.qlIndexFixing(ONIndex6M,I1124,TRUE,_xll.ohTrigger(RecalcTrigger,Trigger6M)),NA())</f>
        <v>2.4218244411892131E-2</v>
      </c>
      <c r="Q1124" s="182">
        <f>IFERROR(_xll.qlIndexFixing(ONIndex1Y,I1124,TRUE,_xll.ohTrigger(RecalcTrigger,Trigger1Y)),NA())</f>
        <v>2.4681658845716603E-2</v>
      </c>
    </row>
    <row r="1125" spans="2:17" x14ac:dyDescent="0.2">
      <c r="B1125" s="39" t="s">
        <v>42</v>
      </c>
      <c r="D1125" s="42">
        <f>_xll.qlCalendarAdvance(Calendar,$D1124,B1125,"f",FALSE)</f>
        <v>47268</v>
      </c>
      <c r="E1125" s="176">
        <f>_xll.qlInterestRateIndexValueDate(IndexON,D1125)</f>
        <v>47268</v>
      </c>
      <c r="F1125" s="192">
        <f>IFERROR(_xll.qlIndexFixing(IndexON,D1125,TRUE,_xll.ohTrigger(RecalcTrigger,TriggerON)),NA())</f>
        <v>2.2682488202047102E-2</v>
      </c>
      <c r="H1125" s="42">
        <f>_xll.qlCalendarAdvance(Calendar,$H1124,B1125,"f",FALSE)</f>
        <v>47268</v>
      </c>
      <c r="I1125" s="176">
        <f>_xll.qlInterestRateIndexValueDate(Index1M,$H1125)</f>
        <v>47268</v>
      </c>
      <c r="J1125" s="181">
        <f>IFERROR(_xll.qlIndexFixing(Index1M,$H1125,TRUE,_xll.ohTrigger(RecalcTrigger,Trigger1M)),NA())</f>
        <v>2.3416994345069091E-2</v>
      </c>
      <c r="K1125" s="44">
        <f>IFERROR(_xll.qlIndexFixing(Index3M,H1125,TRUE,_xll.ohTrigger(RecalcTrigger,Trigger3M)),NA())</f>
        <v>2.4034486903326314E-2</v>
      </c>
      <c r="L1125" s="44">
        <f>IFERROR(_xll.qlIndexFixing(Index6M,$H1125,TRUE,_xll.ohTrigger(RecalcTrigger,Trigger6M)),NA())</f>
        <v>2.4314037731936085E-2</v>
      </c>
      <c r="M1125" s="182">
        <f>IFERROR(_xll.qlIndexFixing(Index1Y,$H1125,TRUE,_xll.ohTrigger(RecalcTrigger,Trigger1Y)),NA())</f>
        <v>2.4910925637815051E-2</v>
      </c>
      <c r="N1125" s="181">
        <f>IFERROR(_xll.qlIndexFixing(ONIndex1M,I1125,TRUE,_xll.ohTrigger(RecalcTrigger,Trigger1M)),NA())</f>
        <v>2.3394475580981178E-2</v>
      </c>
      <c r="O1125" s="44">
        <f>IFERROR(_xll.qlIndexFixing(ONIndex3M,I1125,TRUE,_xll.ohTrigger(RecalcTrigger,Trigger3M)),NA())</f>
        <v>2.3967516772468445E-2</v>
      </c>
      <c r="P1125" s="44">
        <f>IFERROR(_xll.qlIndexFixing(ONIndex6M,I1125,TRUE,_xll.ohTrigger(RecalcTrigger,Trigger6M)),NA())</f>
        <v>2.4214522162639973E-2</v>
      </c>
      <c r="Q1125" s="182">
        <f>IFERROR(_xll.qlIndexFixing(ONIndex1Y,I1125,TRUE,_xll.ohTrigger(RecalcTrigger,Trigger1Y)),NA())</f>
        <v>2.4679065713716364E-2</v>
      </c>
    </row>
    <row r="1126" spans="2:17" x14ac:dyDescent="0.2">
      <c r="B1126" s="39" t="s">
        <v>42</v>
      </c>
      <c r="D1126" s="42">
        <f>_xll.qlCalendarAdvance(Calendar,$D1125,B1126,"f",FALSE)</f>
        <v>47275</v>
      </c>
      <c r="E1126" s="176">
        <f>_xll.qlInterestRateIndexValueDate(IndexON,D1126)</f>
        <v>47275</v>
      </c>
      <c r="F1126" s="192">
        <f>IFERROR(_xll.qlIndexFixing(IndexON,D1126,TRUE,_xll.ohTrigger(RecalcTrigger,TriggerON)),NA())</f>
        <v>2.2682735546218913E-2</v>
      </c>
      <c r="H1126" s="42">
        <f>_xll.qlCalendarAdvance(Calendar,$H1125,B1126,"f",FALSE)</f>
        <v>47275</v>
      </c>
      <c r="I1126" s="176">
        <f>_xll.qlInterestRateIndexValueDate(Index1M,$H1126)</f>
        <v>47275</v>
      </c>
      <c r="J1126" s="181">
        <f>IFERROR(_xll.qlIndexFixing(Index1M,$H1126,TRUE,_xll.ohTrigger(RecalcTrigger,Trigger1M)),NA())</f>
        <v>2.3417315413895246E-2</v>
      </c>
      <c r="K1126" s="44">
        <f>IFERROR(_xll.qlIndexFixing(Index3M,H1126,TRUE,_xll.ohTrigger(RecalcTrigger,Trigger3M)),NA())</f>
        <v>2.4033654425900348E-2</v>
      </c>
      <c r="L1126" s="44">
        <f>IFERROR(_xll.qlIndexFixing(Index6M,$H1126,TRUE,_xll.ohTrigger(RecalcTrigger,Trigger6M)),NA())</f>
        <v>2.4309857622265355E-2</v>
      </c>
      <c r="M1126" s="182">
        <f>IFERROR(_xll.qlIndexFixing(Index1Y,$H1126,TRUE,_xll.ohTrigger(RecalcTrigger,Trigger1Y)),NA())</f>
        <v>2.4907963669242639E-2</v>
      </c>
      <c r="N1126" s="181">
        <f>IFERROR(_xll.qlIndexFixing(ONIndex1M,I1126,TRUE,_xll.ohTrigger(RecalcTrigger,Trigger1M)),NA())</f>
        <v>2.3394880382677785E-2</v>
      </c>
      <c r="O1126" s="44">
        <f>IFERROR(_xll.qlIndexFixing(ONIndex3M,I1126,TRUE,_xll.ohTrigger(RecalcTrigger,Trigger3M)),NA())</f>
        <v>2.3966926761622709E-2</v>
      </c>
      <c r="P1126" s="44">
        <f>IFERROR(_xll.qlIndexFixing(ONIndex6M,I1126,TRUE,_xll.ohTrigger(RecalcTrigger,Trigger6M)),NA())</f>
        <v>2.4210809597202676E-2</v>
      </c>
      <c r="Q1126" s="182">
        <f>IFERROR(_xll.qlIndexFixing(ONIndex1Y,I1126,TRUE,_xll.ohTrigger(RecalcTrigger,Trigger1Y)),NA())</f>
        <v>2.4676461580088738E-2</v>
      </c>
    </row>
    <row r="1127" spans="2:17" x14ac:dyDescent="0.2">
      <c r="B1127" s="39" t="s">
        <v>42</v>
      </c>
      <c r="D1127" s="42">
        <f>_xll.qlCalendarAdvance(Calendar,$D1126,B1127,"f",FALSE)</f>
        <v>47282</v>
      </c>
      <c r="E1127" s="176">
        <f>_xll.qlInterestRateIndexValueDate(IndexON,D1127)</f>
        <v>47282</v>
      </c>
      <c r="F1127" s="192">
        <f>IFERROR(_xll.qlIndexFixing(IndexON,D1127,TRUE,_xll.ohTrigger(RecalcTrigger,TriggerON)),NA())</f>
        <v>2.2682959570701211E-2</v>
      </c>
      <c r="H1127" s="42">
        <f>_xll.qlCalendarAdvance(Calendar,$H1126,B1127,"f",FALSE)</f>
        <v>47282</v>
      </c>
      <c r="I1127" s="176">
        <f>_xll.qlInterestRateIndexValueDate(Index1M,$H1127)</f>
        <v>47282</v>
      </c>
      <c r="J1127" s="181">
        <f>IFERROR(_xll.qlIndexFixing(Index1M,$H1127,TRUE,_xll.ohTrigger(RecalcTrigger,Trigger1M)),NA())</f>
        <v>2.3417595696410221E-2</v>
      </c>
      <c r="K1127" s="44">
        <f>IFERROR(_xll.qlIndexFixing(Index3M,H1127,TRUE,_xll.ohTrigger(RecalcTrigger,Trigger3M)),NA())</f>
        <v>2.4032785189998032E-2</v>
      </c>
      <c r="L1127" s="44">
        <f>IFERROR(_xll.qlIndexFixing(Index6M,$H1127,TRUE,_xll.ohTrigger(RecalcTrigger,Trigger6M)),NA())</f>
        <v>2.4306237275882957E-2</v>
      </c>
      <c r="M1127" s="182">
        <f>IFERROR(_xll.qlIndexFixing(Index1Y,$H1127,TRUE,_xll.ohTrigger(RecalcTrigger,Trigger1Y)),NA())</f>
        <v>2.4904990434360119E-2</v>
      </c>
      <c r="N1127" s="181">
        <f>IFERROR(_xll.qlIndexFixing(ONIndex1M,I1127,TRUE,_xll.ohTrigger(RecalcTrigger,Trigger1M)),NA())</f>
        <v>2.3395244473773946E-2</v>
      </c>
      <c r="O1127" s="44">
        <f>IFERROR(_xll.qlIndexFixing(ONIndex3M,I1127,TRUE,_xll.ohTrigger(RecalcTrigger,Trigger3M)),NA())</f>
        <v>2.3966300211061276E-2</v>
      </c>
      <c r="P1127" s="44">
        <f>IFERROR(_xll.qlIndexFixing(ONIndex6M,I1127,TRUE,_xll.ohTrigger(RecalcTrigger,Trigger6M)),NA())</f>
        <v>2.420710671558024E-2</v>
      </c>
      <c r="Q1127" s="182">
        <f>IFERROR(_xll.qlIndexFixing(ONIndex1Y,I1127,TRUE,_xll.ohTrigger(RecalcTrigger,Trigger1Y)),NA())</f>
        <v>2.4673846444914771E-2</v>
      </c>
    </row>
    <row r="1128" spans="2:17" x14ac:dyDescent="0.2">
      <c r="B1128" s="39" t="s">
        <v>42</v>
      </c>
      <c r="D1128" s="42">
        <f>_xll.qlCalendarAdvance(Calendar,$D1127,B1128,"f",FALSE)</f>
        <v>47289</v>
      </c>
      <c r="E1128" s="176">
        <f>_xll.qlInterestRateIndexValueDate(IndexON,D1128)</f>
        <v>47289</v>
      </c>
      <c r="F1128" s="192">
        <f>IFERROR(_xll.qlIndexFixing(IndexON,D1128,TRUE,_xll.ohTrigger(RecalcTrigger,TriggerON)),NA())</f>
        <v>2.2683160275575043E-2</v>
      </c>
      <c r="H1128" s="42">
        <f>_xll.qlCalendarAdvance(Calendar,$H1127,B1128,"f",FALSE)</f>
        <v>47289</v>
      </c>
      <c r="I1128" s="176">
        <f>_xll.qlInterestRateIndexValueDate(Index1M,$H1128)</f>
        <v>47289</v>
      </c>
      <c r="J1128" s="181">
        <f>IFERROR(_xll.qlIndexFixing(Index1M,$H1128,TRUE,_xll.ohTrigger(RecalcTrigger,Trigger1M)),NA())</f>
        <v>2.3417835192614016E-2</v>
      </c>
      <c r="K1128" s="44">
        <f>IFERROR(_xll.qlIndexFixing(Index3M,H1128,TRUE,_xll.ohTrigger(RecalcTrigger,Trigger3M)),NA())</f>
        <v>2.4031879195643157E-2</v>
      </c>
      <c r="L1128" s="44">
        <f>IFERROR(_xll.qlIndexFixing(Index6M,$H1128,TRUE,_xll.ohTrigger(RecalcTrigger,Trigger6M)),NA())</f>
        <v>2.4302626737110734E-2</v>
      </c>
      <c r="M1128" s="182">
        <f>IFERROR(_xll.qlIndexFixing(Index1Y,$H1128,TRUE,_xll.ohTrigger(RecalcTrigger,Trigger1Y)),NA())</f>
        <v>2.4902005933265192E-2</v>
      </c>
      <c r="N1128" s="181">
        <f>IFERROR(_xll.qlIndexFixing(ONIndex1M,I1128,TRUE,_xll.ohTrigger(RecalcTrigger,Trigger1M)),NA())</f>
        <v>2.3395567854269661E-2</v>
      </c>
      <c r="O1128" s="44">
        <f>IFERROR(_xll.qlIndexFixing(ONIndex3M,I1128,TRUE,_xll.ohTrigger(RecalcTrigger,Trigger3M)),NA())</f>
        <v>2.3965637120784145E-2</v>
      </c>
      <c r="P1128" s="44">
        <f>IFERROR(_xll.qlIndexFixing(ONIndex6M,I1128,TRUE,_xll.ohTrigger(RecalcTrigger,Trigger6M)),NA())</f>
        <v>2.4203413517772665E-2</v>
      </c>
      <c r="Q1128" s="182">
        <f>IFERROR(_xll.qlIndexFixing(ONIndex1Y,I1128,TRUE,_xll.ohTrigger(RecalcTrigger,Trigger1Y)),NA())</f>
        <v>2.4671220308113417E-2</v>
      </c>
    </row>
    <row r="1129" spans="2:17" x14ac:dyDescent="0.2">
      <c r="B1129" s="39" t="s">
        <v>42</v>
      </c>
      <c r="D1129" s="42">
        <f>_xll.qlCalendarAdvance(Calendar,$D1128,B1129,"f",FALSE)</f>
        <v>47296</v>
      </c>
      <c r="E1129" s="176">
        <f>_xll.qlInterestRateIndexValueDate(IndexON,D1129)</f>
        <v>47296</v>
      </c>
      <c r="F1129" s="192">
        <f>IFERROR(_xll.qlIndexFixing(IndexON,D1129,TRUE,_xll.ohTrigger(RecalcTrigger,TriggerON)),NA())</f>
        <v>2.2683337660759362E-2</v>
      </c>
      <c r="H1129" s="42">
        <f>_xll.qlCalendarAdvance(Calendar,$H1128,B1129,"f",FALSE)</f>
        <v>47296</v>
      </c>
      <c r="I1129" s="176">
        <f>_xll.qlInterestRateIndexValueDate(Index1M,$H1129)</f>
        <v>47296</v>
      </c>
      <c r="J1129" s="181">
        <f>IFERROR(_xll.qlIndexFixing(Index1M,$H1129,TRUE,_xll.ohTrigger(RecalcTrigger,Trigger1M)),NA())</f>
        <v>2.3418033902501228E-2</v>
      </c>
      <c r="K1129" s="44">
        <f>IFERROR(_xll.qlIndexFixing(Index3M,H1129,TRUE,_xll.ohTrigger(RecalcTrigger,Trigger3M)),NA())</f>
        <v>2.4030936442859505E-2</v>
      </c>
      <c r="L1129" s="44">
        <f>IFERROR(_xll.qlIndexFixing(Index6M,$H1129,TRUE,_xll.ohTrigger(RecalcTrigger,Trigger6M)),NA())</f>
        <v>2.429902600589599E-2</v>
      </c>
      <c r="M1129" s="182">
        <f>IFERROR(_xll.qlIndexFixing(Index1Y,$H1129,TRUE,_xll.ohTrigger(RecalcTrigger,Trigger1Y)),NA())</f>
        <v>2.4899010166056446E-2</v>
      </c>
      <c r="N1129" s="181">
        <f>IFERROR(_xll.qlIndexFixing(ONIndex1M,I1129,TRUE,_xll.ohTrigger(RecalcTrigger,Trigger1M)),NA())</f>
        <v>2.3395850524164929E-2</v>
      </c>
      <c r="O1129" s="44">
        <f>IFERROR(_xll.qlIndexFixing(ONIndex3M,I1129,TRUE,_xll.ohTrigger(RecalcTrigger,Trigger3M)),NA())</f>
        <v>2.3964937490629223E-2</v>
      </c>
      <c r="P1129" s="44">
        <f>IFERROR(_xll.qlIndexFixing(ONIndex6M,I1129,TRUE,_xll.ohTrigger(RecalcTrigger,Trigger6M)),NA())</f>
        <v>2.4199730003779951E-2</v>
      </c>
      <c r="Q1129" s="182">
        <f>IFERROR(_xll.qlIndexFixing(ONIndex1Y,I1129,TRUE,_xll.ohTrigger(RecalcTrigger,Trigger1Y)),NA())</f>
        <v>2.4668583169603631E-2</v>
      </c>
    </row>
    <row r="1130" spans="2:17" x14ac:dyDescent="0.2">
      <c r="B1130" s="39" t="s">
        <v>42</v>
      </c>
      <c r="D1130" s="42">
        <f>_xll.qlCalendarAdvance(Calendar,$D1129,B1130,"f",FALSE)</f>
        <v>47303</v>
      </c>
      <c r="E1130" s="176">
        <f>_xll.qlInterestRateIndexValueDate(IndexON,D1130)</f>
        <v>47303</v>
      </c>
      <c r="F1130" s="192">
        <f>IFERROR(_xll.qlIndexFixing(IndexON,D1130,TRUE,_xll.ohTrigger(RecalcTrigger,TriggerON)),NA())</f>
        <v>2.2683491726254168E-2</v>
      </c>
      <c r="H1130" s="42">
        <f>_xll.qlCalendarAdvance(Calendar,$H1129,B1130,"f",FALSE)</f>
        <v>47303</v>
      </c>
      <c r="I1130" s="176">
        <f>_xll.qlInterestRateIndexValueDate(Index1M,$H1130)</f>
        <v>47303</v>
      </c>
      <c r="J1130" s="181">
        <f>IFERROR(_xll.qlIndexFixing(Index1M,$H1130,TRUE,_xll.ohTrigger(RecalcTrigger,Trigger1M)),NA())</f>
        <v>2.342046625628337E-2</v>
      </c>
      <c r="K1130" s="44">
        <f>IFERROR(_xll.qlIndexFixing(Index3M,H1130,TRUE,_xll.ohTrigger(RecalcTrigger,Trigger3M)),NA())</f>
        <v>2.4029956931675263E-2</v>
      </c>
      <c r="L1130" s="44">
        <f>IFERROR(_xll.qlIndexFixing(Index6M,$H1130,TRUE,_xll.ohTrigger(RecalcTrigger,Trigger6M)),NA())</f>
        <v>2.429598734587668E-2</v>
      </c>
      <c r="M1130" s="182">
        <f>IFERROR(_xll.qlIndexFixing(Index1Y,$H1130,TRUE,_xll.ohTrigger(RecalcTrigger,Trigger1Y)),NA())</f>
        <v>2.4896003132832689E-2</v>
      </c>
      <c r="N1130" s="181">
        <f>IFERROR(_xll.qlIndexFixing(ONIndex1M,I1130,TRUE,_xll.ohTrigger(RecalcTrigger,Trigger1M)),NA())</f>
        <v>2.3396092483540798E-2</v>
      </c>
      <c r="O1130" s="44">
        <f>IFERROR(_xll.qlIndexFixing(ONIndex3M,I1130,TRUE,_xll.ohTrigger(RecalcTrigger,Trigger3M)),NA())</f>
        <v>2.3964201320920697E-2</v>
      </c>
      <c r="P1130" s="44">
        <f>IFERROR(_xll.qlIndexFixing(ONIndex6M,I1130,TRUE,_xll.ohTrigger(RecalcTrigger,Trigger6M)),NA())</f>
        <v>2.4196056173602098E-2</v>
      </c>
      <c r="Q1130" s="182">
        <f>IFERROR(_xll.qlIndexFixing(ONIndex1Y,I1130,TRUE,_xll.ohTrigger(RecalcTrigger,Trigger1Y)),NA())</f>
        <v>2.4665935029547503E-2</v>
      </c>
    </row>
    <row r="1131" spans="2:17" x14ac:dyDescent="0.2">
      <c r="B1131" s="39" t="s">
        <v>42</v>
      </c>
      <c r="D1131" s="42">
        <f>_xll.qlCalendarAdvance(Calendar,$D1130,B1131,"f",FALSE)</f>
        <v>47310</v>
      </c>
      <c r="E1131" s="176">
        <f>_xll.qlInterestRateIndexValueDate(IndexON,D1131)</f>
        <v>47310</v>
      </c>
      <c r="F1131" s="192">
        <f>IFERROR(_xll.qlIndexFixing(IndexON,D1131,TRUE,_xll.ohTrigger(RecalcTrigger,TriggerON)),NA())</f>
        <v>2.2683622472140508E-2</v>
      </c>
      <c r="H1131" s="42">
        <f>_xll.qlCalendarAdvance(Calendar,$H1130,B1131,"f",FALSE)</f>
        <v>47310</v>
      </c>
      <c r="I1131" s="176">
        <f>_xll.qlInterestRateIndexValueDate(Index1M,$H1131)</f>
        <v>47310</v>
      </c>
      <c r="J1131" s="181">
        <f>IFERROR(_xll.qlIndexFixing(Index1M,$H1131,TRUE,_xll.ohTrigger(RecalcTrigger,Trigger1M)),NA())</f>
        <v>2.3420574674454745E-2</v>
      </c>
      <c r="K1131" s="44">
        <f>IFERROR(_xll.qlIndexFixing(Index3M,H1131,TRUE,_xll.ohTrigger(RecalcTrigger,Trigger3M)),NA())</f>
        <v>2.4028940662116867E-2</v>
      </c>
      <c r="L1131" s="44">
        <f>IFERROR(_xll.qlIndexFixing(Index6M,$H1131,TRUE,_xll.ohTrigger(RecalcTrigger,Trigger6M)),NA())</f>
        <v>2.4292406693274118E-2</v>
      </c>
      <c r="M1131" s="182">
        <f>IFERROR(_xll.qlIndexFixing(Index1Y,$H1131,TRUE,_xll.ohTrigger(RecalcTrigger,Trigger1Y)),NA())</f>
        <v>2.4892984833693399E-2</v>
      </c>
      <c r="N1131" s="181">
        <f>IFERROR(_xll.qlIndexFixing(ONIndex1M,I1131,TRUE,_xll.ohTrigger(RecalcTrigger,Trigger1M)),NA())</f>
        <v>2.3396293732235174E-2</v>
      </c>
      <c r="O1131" s="44">
        <f>IFERROR(_xll.qlIndexFixing(ONIndex3M,I1131,TRUE,_xll.ohTrigger(RecalcTrigger,Trigger3M)),NA())</f>
        <v>2.3963428611496473E-2</v>
      </c>
      <c r="P1131" s="44">
        <f>IFERROR(_xll.qlIndexFixing(ONIndex6M,I1131,TRUE,_xll.ohTrigger(RecalcTrigger,Trigger6M)),NA())</f>
        <v>2.4192392027239107E-2</v>
      </c>
      <c r="Q1131" s="182">
        <f>IFERROR(_xll.qlIndexFixing(ONIndex1Y,I1131,TRUE,_xll.ohTrigger(RecalcTrigger,Trigger1Y)),NA())</f>
        <v>2.4663275887945035E-2</v>
      </c>
    </row>
    <row r="1132" spans="2:17" x14ac:dyDescent="0.2">
      <c r="B1132" s="39" t="s">
        <v>42</v>
      </c>
      <c r="D1132" s="42">
        <f>_xll.qlCalendarAdvance(Calendar,$D1131,B1132,"f",FALSE)</f>
        <v>47317</v>
      </c>
      <c r="E1132" s="176">
        <f>_xll.qlInterestRateIndexValueDate(IndexON,D1132)</f>
        <v>47317</v>
      </c>
      <c r="F1132" s="192">
        <f>IFERROR(_xll.qlIndexFixing(IndexON,D1132,TRUE,_xll.ohTrigger(RecalcTrigger,TriggerON)),NA())</f>
        <v>2.2683729898337335E-2</v>
      </c>
      <c r="H1132" s="42">
        <f>_xll.qlCalendarAdvance(Calendar,$H1131,B1132,"f",FALSE)</f>
        <v>47317</v>
      </c>
      <c r="I1132" s="176">
        <f>_xll.qlInterestRateIndexValueDate(Index1M,$H1132)</f>
        <v>47317</v>
      </c>
      <c r="J1132" s="181">
        <f>IFERROR(_xll.qlIndexFixing(Index1M,$H1132,TRUE,_xll.ohTrigger(RecalcTrigger,Trigger1M)),NA())</f>
        <v>2.3420642298466961E-2</v>
      </c>
      <c r="K1132" s="44">
        <f>IFERROR(_xll.qlIndexFixing(Index3M,H1132,TRUE,_xll.ohTrigger(RecalcTrigger,Trigger3M)),NA())</f>
        <v>2.40278876342125E-2</v>
      </c>
      <c r="L1132" s="44">
        <f>IFERROR(_xll.qlIndexFixing(Index6M,$H1132,TRUE,_xll.ohTrigger(RecalcTrigger,Trigger6M)),NA())</f>
        <v>2.4288835848752393E-2</v>
      </c>
      <c r="M1132" s="182">
        <f>IFERROR(_xll.qlIndexFixing(Index1Y,$H1132,TRUE,_xll.ohTrigger(RecalcTrigger,Trigger1Y)),NA())</f>
        <v>2.4889955268737829E-2</v>
      </c>
      <c r="N1132" s="181">
        <f>IFERROR(_xll.qlIndexFixing(ONIndex1M,I1132,TRUE,_xll.ohTrigger(RecalcTrigger,Trigger1M)),NA())</f>
        <v>2.3396454270491196E-2</v>
      </c>
      <c r="O1132" s="44">
        <f>IFERROR(_xll.qlIndexFixing(ONIndex3M,I1132,TRUE,_xll.ohTrigger(RecalcTrigger,Trigger3M)),NA())</f>
        <v>2.3962619362275506E-2</v>
      </c>
      <c r="P1132" s="44">
        <f>IFERROR(_xll.qlIndexFixing(ONIndex6M,I1132,TRUE,_xll.ohTrigger(RecalcTrigger,Trigger6M)),NA())</f>
        <v>2.4188737564690976E-2</v>
      </c>
      <c r="Q1132" s="182">
        <f>IFERROR(_xll.qlIndexFixing(ONIndex1Y,I1132,TRUE,_xll.ohTrigger(RecalcTrigger,Trigger1Y)),NA())</f>
        <v>2.4660605744634134E-2</v>
      </c>
    </row>
    <row r="1133" spans="2:17" x14ac:dyDescent="0.2">
      <c r="B1133" s="39" t="s">
        <v>42</v>
      </c>
      <c r="D1133" s="42">
        <f>_xll.qlCalendarAdvance(Calendar,$D1132,B1133,"f",FALSE)</f>
        <v>47324</v>
      </c>
      <c r="E1133" s="176">
        <f>_xll.qlInterestRateIndexValueDate(IndexON,D1133)</f>
        <v>47324</v>
      </c>
      <c r="F1133" s="192">
        <f>IFERROR(_xll.qlIndexFixing(IndexON,D1133,TRUE,_xll.ohTrigger(RecalcTrigger,TriggerON)),NA())</f>
        <v>2.2683814004763603E-2</v>
      </c>
      <c r="H1133" s="42">
        <f>_xll.qlCalendarAdvance(Calendar,$H1132,B1133,"f",FALSE)</f>
        <v>47324</v>
      </c>
      <c r="I1133" s="176">
        <f>_xll.qlInterestRateIndexValueDate(Index1M,$H1133)</f>
        <v>47324</v>
      </c>
      <c r="J1133" s="181">
        <f>IFERROR(_xll.qlIndexFixing(Index1M,$H1133,TRUE,_xll.ohTrigger(RecalcTrigger,Trigger1M)),NA())</f>
        <v>2.3421418053555014E-2</v>
      </c>
      <c r="K1133" s="44">
        <f>IFERROR(_xll.qlIndexFixing(Index3M,H1133,TRUE,_xll.ohTrigger(RecalcTrigger,Trigger3M)),NA())</f>
        <v>2.4026797847990354E-2</v>
      </c>
      <c r="L1133" s="44">
        <f>IFERROR(_xll.qlIndexFixing(Index6M,$H1133,TRUE,_xll.ohTrigger(RecalcTrigger,Trigger6M)),NA())</f>
        <v>2.4285274812258641E-2</v>
      </c>
      <c r="M1133" s="182">
        <f>IFERROR(_xll.qlIndexFixing(Index1Y,$H1133,TRUE,_xll.ohTrigger(RecalcTrigger,Trigger1Y)),NA())</f>
        <v>2.4886914438066343E-2</v>
      </c>
      <c r="N1133" s="181">
        <f>IFERROR(_xll.qlIndexFixing(ONIndex1M,I1133,TRUE,_xll.ohTrigger(RecalcTrigger,Trigger1M)),NA())</f>
        <v>2.3396574098065726E-2</v>
      </c>
      <c r="O1133" s="44">
        <f>IFERROR(_xll.qlIndexFixing(ONIndex3M,I1133,TRUE,_xll.ohTrigger(RecalcTrigger,Trigger3M)),NA())</f>
        <v>2.3961773573419887E-2</v>
      </c>
      <c r="P1133" s="44">
        <f>IFERROR(_xll.qlIndexFixing(ONIndex6M,I1133,TRUE,_xll.ohTrigger(RecalcTrigger,Trigger6M)),NA())</f>
        <v>2.4185092785876661E-2</v>
      </c>
      <c r="Q1133" s="182">
        <f>IFERROR(_xll.qlIndexFixing(ONIndex1Y,I1133,TRUE,_xll.ohTrigger(RecalcTrigger,Trigger1Y)),NA())</f>
        <v>2.4657924599695846E-2</v>
      </c>
    </row>
    <row r="1134" spans="2:17" x14ac:dyDescent="0.2">
      <c r="B1134" s="39" t="s">
        <v>42</v>
      </c>
      <c r="D1134" s="42">
        <f>_xll.qlCalendarAdvance(Calendar,$D1133,B1134,"f",FALSE)</f>
        <v>47331</v>
      </c>
      <c r="E1134" s="176">
        <f>_xll.qlInterestRateIndexValueDate(IndexON,D1134)</f>
        <v>47331</v>
      </c>
      <c r="F1134" s="192">
        <f>IFERROR(_xll.qlIndexFixing(IndexON,D1134,TRUE,_xll.ohTrigger(RecalcTrigger,TriggerON)),NA())</f>
        <v>2.2683874791662451E-2</v>
      </c>
      <c r="H1134" s="42">
        <f>_xll.qlCalendarAdvance(Calendar,$H1133,B1134,"f",FALSE)</f>
        <v>47331</v>
      </c>
      <c r="I1134" s="176">
        <f>_xll.qlInterestRateIndexValueDate(Index1M,$H1134)</f>
        <v>47331</v>
      </c>
      <c r="J1134" s="181">
        <f>IFERROR(_xll.qlIndexFixing(Index1M,$H1134,TRUE,_xll.ohTrigger(RecalcTrigger,Trigger1M)),NA())</f>
        <v>2.3420655163996714E-2</v>
      </c>
      <c r="K1134" s="44">
        <f>IFERROR(_xll.qlIndexFixing(Index3M,H1134,TRUE,_xll.ohTrigger(RecalcTrigger,Trigger3M)),NA())</f>
        <v>2.4025671303480382E-2</v>
      </c>
      <c r="L1134" s="44">
        <f>IFERROR(_xll.qlIndexFixing(Index6M,$H1134,TRUE,_xll.ohTrigger(RecalcTrigger,Trigger6M)),NA())</f>
        <v>2.4281723583740894E-2</v>
      </c>
      <c r="M1134" s="182">
        <f>IFERROR(_xll.qlIndexFixing(Index1Y,$H1134,TRUE,_xll.ohTrigger(RecalcTrigger,Trigger1Y)),NA())</f>
        <v>2.488386234177864E-2</v>
      </c>
      <c r="N1134" s="181">
        <f>IFERROR(_xll.qlIndexFixing(ONIndex1M,I1134,TRUE,_xll.ohTrigger(RecalcTrigger,Trigger1M)),NA())</f>
        <v>2.3396653215039809E-2</v>
      </c>
      <c r="O1134" s="44">
        <f>IFERROR(_xll.qlIndexFixing(ONIndex3M,I1134,TRUE,_xll.ohTrigger(RecalcTrigger,Trigger3M)),NA())</f>
        <v>2.3960891244767524E-2</v>
      </c>
      <c r="P1134" s="44">
        <f>IFERROR(_xll.qlIndexFixing(ONIndex6M,I1134,TRUE,_xll.ohTrigger(RecalcTrigger,Trigger6M)),NA())</f>
        <v>2.4181457690958252E-2</v>
      </c>
      <c r="Q1134" s="182">
        <f>IFERROR(_xll.qlIndexFixing(ONIndex1Y,I1134,TRUE,_xll.ohTrigger(RecalcTrigger,Trigger1Y)),NA())</f>
        <v>2.4655232453130171E-2</v>
      </c>
    </row>
    <row r="1135" spans="2:17" x14ac:dyDescent="0.2">
      <c r="B1135" s="39" t="s">
        <v>42</v>
      </c>
      <c r="D1135" s="42">
        <f>_xll.qlCalendarAdvance(Calendar,$D1134,B1135,"f",FALSE)</f>
        <v>47338</v>
      </c>
      <c r="E1135" s="176">
        <f>_xll.qlInterestRateIndexValueDate(IndexON,D1135)</f>
        <v>47338</v>
      </c>
      <c r="F1135" s="192">
        <f>IFERROR(_xll.qlIndexFixing(IndexON,D1135,TRUE,_xll.ohTrigger(RecalcTrigger,TriggerON)),NA())</f>
        <v>2.2683912258871786E-2</v>
      </c>
      <c r="H1135" s="42">
        <f>_xll.qlCalendarAdvance(Calendar,$H1134,B1135,"f",FALSE)</f>
        <v>47338</v>
      </c>
      <c r="I1135" s="176">
        <f>_xll.qlInterestRateIndexValueDate(Index1M,$H1135)</f>
        <v>47338</v>
      </c>
      <c r="J1135" s="181">
        <f>IFERROR(_xll.qlIndexFixing(Index1M,$H1135,TRUE,_xll.ohTrigger(RecalcTrigger,Trigger1M)),NA())</f>
        <v>2.342060040551425E-2</v>
      </c>
      <c r="K1135" s="44">
        <f>IFERROR(_xll.qlIndexFixing(Index3M,H1135,TRUE,_xll.ohTrigger(RecalcTrigger,Trigger3M)),NA())</f>
        <v>2.4024508000715178E-2</v>
      </c>
      <c r="L1135" s="44">
        <f>IFERROR(_xll.qlIndexFixing(Index6M,$H1135,TRUE,_xll.ohTrigger(RecalcTrigger,Trigger6M)),NA())</f>
        <v>2.4278182163147172E-2</v>
      </c>
      <c r="M1135" s="182">
        <f>IFERROR(_xll.qlIndexFixing(Index1Y,$H1135,TRUE,_xll.ohTrigger(RecalcTrigger,Trigger1Y)),NA())</f>
        <v>2.4880798979975971E-2</v>
      </c>
      <c r="N1135" s="181">
        <f>IFERROR(_xll.qlIndexFixing(ONIndex1M,I1135,TRUE,_xll.ohTrigger(RecalcTrigger,Trigger1M)),NA())</f>
        <v>2.3396691621575538E-2</v>
      </c>
      <c r="O1135" s="44">
        <f>IFERROR(_xll.qlIndexFixing(ONIndex3M,I1135,TRUE,_xll.ohTrigger(RecalcTrigger,Trigger3M)),NA())</f>
        <v>2.3959972376399463E-2</v>
      </c>
      <c r="P1135" s="44">
        <f>IFERROR(_xll.qlIndexFixing(ONIndex6M,I1135,TRUE,_xll.ohTrigger(RecalcTrigger,Trigger6M)),NA())</f>
        <v>2.4177832279773659E-2</v>
      </c>
      <c r="Q1135" s="182">
        <f>IFERROR(_xll.qlIndexFixing(ONIndex1Y,I1135,TRUE,_xll.ohTrigger(RecalcTrigger,Trigger1Y)),NA())</f>
        <v>2.4652529305018156E-2</v>
      </c>
    </row>
    <row r="1136" spans="2:17" x14ac:dyDescent="0.2">
      <c r="B1136" s="39" t="s">
        <v>42</v>
      </c>
      <c r="D1136" s="42">
        <f>_xll.qlCalendarAdvance(Calendar,$D1135,B1136,"f",FALSE)</f>
        <v>47345</v>
      </c>
      <c r="E1136" s="176">
        <f>_xll.qlInterestRateIndexValueDate(IndexON,D1136)</f>
        <v>47345</v>
      </c>
      <c r="F1136" s="192">
        <f>IFERROR(_xll.qlIndexFixing(IndexON,D1136,TRUE,_xll.ohTrigger(RecalcTrigger,TriggerON)),NA())</f>
        <v>2.2683926406391608E-2</v>
      </c>
      <c r="H1136" s="42">
        <f>_xll.qlCalendarAdvance(Calendar,$H1135,B1136,"f",FALSE)</f>
        <v>47345</v>
      </c>
      <c r="I1136" s="176">
        <f>_xll.qlInterestRateIndexValueDate(Index1M,$H1136)</f>
        <v>47345</v>
      </c>
      <c r="J1136" s="181">
        <f>IFERROR(_xll.qlIndexFixing(Index1M,$H1136,TRUE,_xll.ohTrigger(RecalcTrigger,Trigger1M)),NA())</f>
        <v>2.3420504852870172E-2</v>
      </c>
      <c r="K1136" s="44">
        <f>IFERROR(_xll.qlIndexFixing(Index3M,H1136,TRUE,_xll.ohTrigger(RecalcTrigger,Trigger3M)),NA())</f>
        <v>2.4023307939725576E-2</v>
      </c>
      <c r="L1136" s="44">
        <f>IFERROR(_xll.qlIndexFixing(Index6M,$H1136,TRUE,_xll.ohTrigger(RecalcTrigger,Trigger6M)),NA())</f>
        <v>2.4274650550425502E-2</v>
      </c>
      <c r="M1136" s="182">
        <f>IFERROR(_xll.qlIndexFixing(Index1Y,$H1136,TRUE,_xll.ohTrigger(RecalcTrigger,Trigger1Y)),NA())</f>
        <v>2.4877724352759145E-2</v>
      </c>
      <c r="N1136" s="181">
        <f>IFERROR(_xll.qlIndexFixing(ONIndex1M,I1136,TRUE,_xll.ohTrigger(RecalcTrigger,Trigger1M)),NA())</f>
        <v>2.3396689317429775E-2</v>
      </c>
      <c r="O1136" s="44">
        <f>IFERROR(_xll.qlIndexFixing(ONIndex3M,I1136,TRUE,_xll.ohTrigger(RecalcTrigger,Trigger3M)),NA())</f>
        <v>2.3959016968396751E-2</v>
      </c>
      <c r="P1136" s="44">
        <f>IFERROR(_xll.qlIndexFixing(ONIndex6M,I1136,TRUE,_xll.ohTrigger(RecalcTrigger,Trigger6M)),NA())</f>
        <v>2.4174216552566019E-2</v>
      </c>
      <c r="Q1136" s="182">
        <f>IFERROR(_xll.qlIndexFixing(ONIndex1Y,I1136,TRUE,_xll.ohTrigger(RecalcTrigger,Trigger1Y)),NA())</f>
        <v>2.4649815155197707E-2</v>
      </c>
    </row>
    <row r="1137" spans="2:17" x14ac:dyDescent="0.2">
      <c r="B1137" s="39" t="s">
        <v>42</v>
      </c>
      <c r="D1137" s="42">
        <f>_xll.qlCalendarAdvance(Calendar,$D1136,B1137,"f",FALSE)</f>
        <v>47352</v>
      </c>
      <c r="E1137" s="176">
        <f>_xll.qlInterestRateIndexValueDate(IndexON,D1137)</f>
        <v>47352</v>
      </c>
      <c r="F1137" s="192">
        <f>IFERROR(_xll.qlIndexFixing(IndexON,D1137,TRUE,_xll.ohTrigger(RecalcTrigger,TriggerON)),NA())</f>
        <v>2.2683917234221918E-2</v>
      </c>
      <c r="H1137" s="42">
        <f>_xll.qlCalendarAdvance(Calendar,$H1136,B1137,"f",FALSE)</f>
        <v>47352</v>
      </c>
      <c r="I1137" s="176">
        <f>_xll.qlInterestRateIndexValueDate(Index1M,$H1137)</f>
        <v>47352</v>
      </c>
      <c r="J1137" s="181">
        <f>IFERROR(_xll.qlIndexFixing(Index1M,$H1137,TRUE,_xll.ohTrigger(RecalcTrigger,Trigger1M)),NA())</f>
        <v>2.3420368506064472E-2</v>
      </c>
      <c r="K1137" s="44">
        <f>IFERROR(_xll.qlIndexFixing(Index3M,H1137,TRUE,_xll.ohTrigger(RecalcTrigger,Trigger3M)),NA())</f>
        <v>2.4022071120545049E-2</v>
      </c>
      <c r="L1137" s="44">
        <f>IFERROR(_xll.qlIndexFixing(Index6M,$H1137,TRUE,_xll.ohTrigger(RecalcTrigger,Trigger6M)),NA())</f>
        <v>2.4271128745524347E-2</v>
      </c>
      <c r="M1137" s="182">
        <f>IFERROR(_xll.qlIndexFixing(Index1Y,$H1137,TRUE,_xll.ohTrigger(RecalcTrigger,Trigger1Y)),NA())</f>
        <v>2.4874638460229415E-2</v>
      </c>
      <c r="N1137" s="181">
        <f>IFERROR(_xll.qlIndexFixing(ONIndex1M,I1137,TRUE,_xll.ohTrigger(RecalcTrigger,Trigger1M)),NA())</f>
        <v>2.3396646302764612E-2</v>
      </c>
      <c r="O1137" s="44">
        <f>IFERROR(_xll.qlIndexFixing(ONIndex3M,I1137,TRUE,_xll.ohTrigger(RecalcTrigger,Trigger3M)),NA())</f>
        <v>2.3958025020597296E-2</v>
      </c>
      <c r="P1137" s="44">
        <f>IFERROR(_xll.qlIndexFixing(ONIndex6M,I1137,TRUE,_xll.ohTrigger(RecalcTrigger,Trigger6M)),NA())</f>
        <v>2.4170610509011148E-2</v>
      </c>
      <c r="Q1137" s="182">
        <f>IFERROR(_xll.qlIndexFixing(ONIndex1Y,I1137,TRUE,_xll.ohTrigger(RecalcTrigger,Trigger1Y)),NA())</f>
        <v>2.4647090003911964E-2</v>
      </c>
    </row>
    <row r="1138" spans="2:17" x14ac:dyDescent="0.2">
      <c r="B1138" s="39" t="s">
        <v>42</v>
      </c>
      <c r="D1138" s="42">
        <f>_xll.qlCalendarAdvance(Calendar,$D1137,B1138,"f",FALSE)</f>
        <v>47359</v>
      </c>
      <c r="E1138" s="176">
        <f>_xll.qlInterestRateIndexValueDate(IndexON,D1138)</f>
        <v>47359</v>
      </c>
      <c r="F1138" s="192">
        <f>IFERROR(_xll.qlIndexFixing(IndexON,D1138,TRUE,_xll.ohTrigger(RecalcTrigger,TriggerON)),NA())</f>
        <v>2.2683884742362714E-2</v>
      </c>
      <c r="H1138" s="42">
        <f>_xll.qlCalendarAdvance(Calendar,$H1137,B1138,"f",FALSE)</f>
        <v>47359</v>
      </c>
      <c r="I1138" s="176">
        <f>_xll.qlInterestRateIndexValueDate(Index1M,$H1138)</f>
        <v>47359</v>
      </c>
      <c r="J1138" s="181">
        <f>IFERROR(_xll.qlIndexFixing(Index1M,$H1138,TRUE,_xll.ohTrigger(RecalcTrigger,Trigger1M)),NA())</f>
        <v>2.3417986907145326E-2</v>
      </c>
      <c r="K1138" s="44">
        <f>IFERROR(_xll.qlIndexFixing(Index3M,H1138,TRUE,_xll.ohTrigger(RecalcTrigger,Trigger3M)),NA())</f>
        <v>2.4020797543207954E-2</v>
      </c>
      <c r="L1138" s="44">
        <f>IFERROR(_xll.qlIndexFixing(Index6M,$H1138,TRUE,_xll.ohTrigger(RecalcTrigger,Trigger6M)),NA())</f>
        <v>2.4267060756452942E-2</v>
      </c>
      <c r="M1138" s="182">
        <f>IFERROR(_xll.qlIndexFixing(Index1Y,$H1138,TRUE,_xll.ohTrigger(RecalcTrigger,Trigger1Y)),NA())</f>
        <v>2.4871541302489364E-2</v>
      </c>
      <c r="N1138" s="181">
        <f>IFERROR(_xll.qlIndexFixing(ONIndex1M,I1138,TRUE,_xll.ohTrigger(RecalcTrigger,Trigger1M)),NA())</f>
        <v>2.3396562577499003E-2</v>
      </c>
      <c r="O1138" s="44">
        <f>IFERROR(_xll.qlIndexFixing(ONIndex3M,I1138,TRUE,_xll.ohTrigger(RecalcTrigger,Trigger3M)),NA())</f>
        <v>2.3956996533082142E-2</v>
      </c>
      <c r="P1138" s="44">
        <f>IFERROR(_xll.qlIndexFixing(ONIndex6M,I1138,TRUE,_xll.ohTrigger(RecalcTrigger,Trigger6M)),NA())</f>
        <v>2.4167014149271138E-2</v>
      </c>
      <c r="Q1138" s="182">
        <f>IFERROR(_xll.qlIndexFixing(ONIndex1Y,I1138,TRUE,_xll.ohTrigger(RecalcTrigger,Trigger1Y)),NA())</f>
        <v>2.4644353850917788E-2</v>
      </c>
    </row>
    <row r="1139" spans="2:17" x14ac:dyDescent="0.2">
      <c r="B1139" s="39" t="s">
        <v>42</v>
      </c>
      <c r="D1139" s="42">
        <f>_xll.qlCalendarAdvance(Calendar,$D1138,B1139,"f",FALSE)</f>
        <v>47366</v>
      </c>
      <c r="E1139" s="176">
        <f>_xll.qlInterestRateIndexValueDate(IndexON,D1139)</f>
        <v>47366</v>
      </c>
      <c r="F1139" s="192">
        <f>IFERROR(_xll.qlIndexFixing(IndexON,D1139,TRUE,_xll.ohTrigger(RecalcTrigger,TriggerON)),NA())</f>
        <v>2.2683828930976091E-2</v>
      </c>
      <c r="H1139" s="42">
        <f>_xll.qlCalendarAdvance(Calendar,$H1138,B1139,"f",FALSE)</f>
        <v>47366</v>
      </c>
      <c r="I1139" s="176">
        <f>_xll.qlInterestRateIndexValueDate(Index1M,$H1139)</f>
        <v>47366</v>
      </c>
      <c r="J1139" s="181">
        <f>IFERROR(_xll.qlIndexFixing(Index1M,$H1139,TRUE,_xll.ohTrigger(RecalcTrigger,Trigger1M)),NA())</f>
        <v>2.341777775384779E-2</v>
      </c>
      <c r="K1139" s="44">
        <f>IFERROR(_xll.qlIndexFixing(Index3M,H1139,TRUE,_xll.ohTrigger(RecalcTrigger,Trigger3M)),NA())</f>
        <v>2.4018799020051364E-2</v>
      </c>
      <c r="L1139" s="44">
        <f>IFERROR(_xll.qlIndexFixing(Index6M,$H1139,TRUE,_xll.ohTrigger(RecalcTrigger,Trigger6M)),NA())</f>
        <v>2.4262445384418175E-2</v>
      </c>
      <c r="M1139" s="182">
        <f>IFERROR(_xll.qlIndexFixing(Index1Y,$H1139,TRUE,_xll.ohTrigger(RecalcTrigger,Trigger1Y)),NA())</f>
        <v>2.4868432879640467E-2</v>
      </c>
      <c r="N1139" s="181">
        <f>IFERROR(_xll.qlIndexFixing(ONIndex1M,I1139,TRUE,_xll.ohTrigger(RecalcTrigger,Trigger1M)),NA())</f>
        <v>2.3396438141632947E-2</v>
      </c>
      <c r="O1139" s="44">
        <f>IFERROR(_xll.qlIndexFixing(ONIndex3M,I1139,TRUE,_xll.ohTrigger(RecalcTrigger,Trigger3M)),NA())</f>
        <v>2.3955931505770245E-2</v>
      </c>
      <c r="P1139" s="44">
        <f>IFERROR(_xll.qlIndexFixing(ONIndex6M,I1139,TRUE,_xll.ohTrigger(RecalcTrigger,Trigger6M)),NA())</f>
        <v>2.4163427473427035E-2</v>
      </c>
      <c r="Q1139" s="182">
        <f>IFERROR(_xll.qlIndexFixing(ONIndex1Y,I1139,TRUE,_xll.ohTrigger(RecalcTrigger,Trigger1Y)),NA())</f>
        <v>2.4641606696296225E-2</v>
      </c>
    </row>
    <row r="1140" spans="2:17" x14ac:dyDescent="0.2">
      <c r="B1140" s="39" t="s">
        <v>42</v>
      </c>
      <c r="D1140" s="42">
        <f>_xll.qlCalendarAdvance(Calendar,$D1139,B1140,"f",FALSE)</f>
        <v>47373</v>
      </c>
      <c r="E1140" s="176">
        <f>_xll.qlInterestRateIndexValueDate(IndexON,D1140)</f>
        <v>47373</v>
      </c>
      <c r="F1140" s="192">
        <f>IFERROR(_xll.qlIndexFixing(IndexON,D1140,TRUE,_xll.ohTrigger(RecalcTrigger,TriggerON)),NA())</f>
        <v>2.2683749799899955E-2</v>
      </c>
      <c r="H1140" s="42">
        <f>_xll.qlCalendarAdvance(Calendar,$H1139,B1140,"f",FALSE)</f>
        <v>47373</v>
      </c>
      <c r="I1140" s="176">
        <f>_xll.qlInterestRateIndexValueDate(Index1M,$H1140)</f>
        <v>47373</v>
      </c>
      <c r="J1140" s="181">
        <f>IFERROR(_xll.qlIndexFixing(Index1M,$H1140,TRUE,_xll.ohTrigger(RecalcTrigger,Trigger1M)),NA())</f>
        <v>2.3417527814233674E-2</v>
      </c>
      <c r="K1140" s="44">
        <f>IFERROR(_xll.qlIndexFixing(Index3M,H1140,TRUE,_xll.ohTrigger(RecalcTrigger,Trigger3M)),NA())</f>
        <v>2.4017454640285783E-2</v>
      </c>
      <c r="L1140" s="44">
        <f>IFERROR(_xll.qlIndexFixing(Index6M,$H1140,TRUE,_xll.ohTrigger(RecalcTrigger,Trigger6M)),NA())</f>
        <v>2.4258951593630337E-2</v>
      </c>
      <c r="M1140" s="182">
        <f>IFERROR(_xll.qlIndexFixing(Index1Y,$H1140,TRUE,_xll.ohTrigger(RecalcTrigger,Trigger1Y)),NA())</f>
        <v>2.486531319178531E-2</v>
      </c>
      <c r="N1140" s="181">
        <f>IFERROR(_xll.qlIndexFixing(ONIndex1M,I1140,TRUE,_xll.ohTrigger(RecalcTrigger,Trigger1M)),NA())</f>
        <v>2.3396272995247491E-2</v>
      </c>
      <c r="O1140" s="44">
        <f>IFERROR(_xll.qlIndexFixing(ONIndex3M,I1140,TRUE,_xll.ohTrigger(RecalcTrigger,Trigger3M)),NA())</f>
        <v>2.3954829938985789E-2</v>
      </c>
      <c r="P1140" s="44">
        <f>IFERROR(_xll.qlIndexFixing(ONIndex6M,I1140,TRUE,_xll.ohTrigger(RecalcTrigger,Trigger6M)),NA())</f>
        <v>2.4159850481316747E-2</v>
      </c>
      <c r="Q1140" s="182">
        <f>IFERROR(_xll.qlIndexFixing(ONIndex1Y,I1140,TRUE,_xll.ohTrigger(RecalcTrigger,Trigger1Y)),NA())</f>
        <v>2.4638848540047276E-2</v>
      </c>
    </row>
    <row r="1141" spans="2:17" x14ac:dyDescent="0.2">
      <c r="B1141" s="39" t="s">
        <v>42</v>
      </c>
      <c r="D1141" s="42">
        <f>_xll.qlCalendarAdvance(Calendar,$D1140,B1141,"f",FALSE)</f>
        <v>47380</v>
      </c>
      <c r="E1141" s="176">
        <f>_xll.qlInterestRateIndexValueDate(IndexON,D1141)</f>
        <v>47380</v>
      </c>
      <c r="F1141" s="192">
        <f>IFERROR(_xll.qlIndexFixing(IndexON,D1141,TRUE,_xll.ohTrigger(RecalcTrigger,TriggerON)),NA())</f>
        <v>2.268364734905326E-2</v>
      </c>
      <c r="H1141" s="42">
        <f>_xll.qlCalendarAdvance(Calendar,$H1140,B1141,"f",FALSE)</f>
        <v>47380</v>
      </c>
      <c r="I1141" s="176">
        <f>_xll.qlInterestRateIndexValueDate(Index1M,$H1141)</f>
        <v>47380</v>
      </c>
      <c r="J1141" s="181">
        <f>IFERROR(_xll.qlIndexFixing(Index1M,$H1141,TRUE,_xll.ohTrigger(RecalcTrigger,Trigger1M)),NA())</f>
        <v>2.3417237088311081E-2</v>
      </c>
      <c r="K1141" s="44">
        <f>IFERROR(_xll.qlIndexFixing(Index3M,H1141,TRUE,_xll.ohTrigger(RecalcTrigger,Trigger3M)),NA())</f>
        <v>2.4016073504874946E-2</v>
      </c>
      <c r="L1141" s="44">
        <f>IFERROR(_xll.qlIndexFixing(Index6M,$H1141,TRUE,_xll.ohTrigger(RecalcTrigger,Trigger6M)),NA())</f>
        <v>2.425546760842559E-2</v>
      </c>
      <c r="M1141" s="182">
        <f>IFERROR(_xll.qlIndexFixing(Index1Y,$H1141,TRUE,_xll.ohTrigger(RecalcTrigger,Trigger1Y)),NA())</f>
        <v>2.486218223902692E-2</v>
      </c>
      <c r="N1141" s="181">
        <f>IFERROR(_xll.qlIndexFixing(ONIndex1M,I1141,TRUE,_xll.ohTrigger(RecalcTrigger,Trigger1M)),NA())</f>
        <v>2.3396067138342636E-2</v>
      </c>
      <c r="O1141" s="44">
        <f>IFERROR(_xll.qlIndexFixing(ONIndex3M,I1141,TRUE,_xll.ohTrigger(RecalcTrigger,Trigger3M)),NA())</f>
        <v>2.3953691832323543E-2</v>
      </c>
      <c r="P1141" s="44">
        <f>IFERROR(_xll.qlIndexFixing(ONIndex6M,I1141,TRUE,_xll.ohTrigger(RecalcTrigger,Trigger6M)),NA())</f>
        <v>2.4156283173102366E-2</v>
      </c>
      <c r="Q1141" s="182">
        <f>IFERROR(_xll.qlIndexFixing(ONIndex1Y,I1141,TRUE,_xll.ohTrigger(RecalcTrigger,Trigger1Y)),NA())</f>
        <v>2.4636079382251985E-2</v>
      </c>
    </row>
    <row r="1142" spans="2:17" x14ac:dyDescent="0.2">
      <c r="B1142" s="39" t="s">
        <v>42</v>
      </c>
      <c r="D1142" s="42">
        <f>_xll.qlCalendarAdvance(Calendar,$D1141,B1142,"f",FALSE)</f>
        <v>47387</v>
      </c>
      <c r="E1142" s="176">
        <f>_xll.qlInterestRateIndexValueDate(IndexON,D1142)</f>
        <v>47387</v>
      </c>
      <c r="F1142" s="192">
        <f>IFERROR(_xll.qlIndexFixing(IndexON,D1142,TRUE,_xll.ohTrigger(RecalcTrigger,TriggerON)),NA())</f>
        <v>2.2683521578598098E-2</v>
      </c>
      <c r="H1142" s="42">
        <f>_xll.qlCalendarAdvance(Calendar,$H1141,B1142,"f",FALSE)</f>
        <v>47387</v>
      </c>
      <c r="I1142" s="176">
        <f>_xll.qlInterestRateIndexValueDate(Index1M,$H1142)</f>
        <v>47387</v>
      </c>
      <c r="J1142" s="181">
        <f>IFERROR(_xll.qlIndexFixing(Index1M,$H1142,TRUE,_xll.ohTrigger(RecalcTrigger,Trigger1M)),NA())</f>
        <v>2.3416905576077306E-2</v>
      </c>
      <c r="K1142" s="44">
        <f>IFERROR(_xll.qlIndexFixing(Index3M,H1142,TRUE,_xll.ohTrigger(RecalcTrigger,Trigger3M)),NA())</f>
        <v>2.4015335653011876E-2</v>
      </c>
      <c r="L1142" s="44">
        <f>IFERROR(_xll.qlIndexFixing(Index6M,$H1142,TRUE,_xll.ohTrigger(RecalcTrigger,Trigger6M)),NA())</f>
        <v>2.4251993428754233E-2</v>
      </c>
      <c r="M1142" s="182">
        <f>IFERROR(_xll.qlIndexFixing(Index1Y,$H1142,TRUE,_xll.ohTrigger(RecalcTrigger,Trigger1Y)),NA())</f>
        <v>2.4859040021468992E-2</v>
      </c>
      <c r="N1142" s="181">
        <f>IFERROR(_xll.qlIndexFixing(ONIndex1M,I1142,TRUE,_xll.ohTrigger(RecalcTrigger,Trigger1M)),NA())</f>
        <v>2.3395820570756287E-2</v>
      </c>
      <c r="O1142" s="44">
        <f>IFERROR(_xll.qlIndexFixing(ONIndex3M,I1142,TRUE,_xll.ohTrigger(RecalcTrigger,Trigger3M)),NA())</f>
        <v>2.3952517185864552E-2</v>
      </c>
      <c r="P1142" s="44">
        <f>IFERROR(_xll.qlIndexFixing(ONIndex6M,I1142,TRUE,_xll.ohTrigger(RecalcTrigger,Trigger6M)),NA())</f>
        <v>2.4152725548621801E-2</v>
      </c>
      <c r="Q1142" s="182">
        <f>IFERROR(_xll.qlIndexFixing(ONIndex1Y,I1142,TRUE,_xll.ohTrigger(RecalcTrigger,Trigger1Y)),NA())</f>
        <v>2.4633299222748262E-2</v>
      </c>
    </row>
    <row r="1143" spans="2:17" x14ac:dyDescent="0.2">
      <c r="B1143" s="39" t="s">
        <v>42</v>
      </c>
      <c r="D1143" s="42">
        <f>_xll.qlCalendarAdvance(Calendar,$D1142,B1143,"f",FALSE)</f>
        <v>47394</v>
      </c>
      <c r="E1143" s="176">
        <f>_xll.qlInterestRateIndexValueDate(IndexON,D1143)</f>
        <v>47394</v>
      </c>
      <c r="F1143" s="192">
        <f>IFERROR(_xll.qlIndexFixing(IndexON,D1143,TRUE,_xll.ohTrigger(RecalcTrigger,TriggerON)),NA())</f>
        <v>2.2683372488372378E-2</v>
      </c>
      <c r="H1143" s="42">
        <f>_xll.qlCalendarAdvance(Calendar,$H1142,B1143,"f",FALSE)</f>
        <v>47394</v>
      </c>
      <c r="I1143" s="176">
        <f>_xll.qlInterestRateIndexValueDate(Index1M,$H1143)</f>
        <v>47394</v>
      </c>
      <c r="J1143" s="181">
        <f>IFERROR(_xll.qlIndexFixing(Index1M,$H1143,TRUE,_xll.ohTrigger(RecalcTrigger,Trigger1M)),NA())</f>
        <v>2.3418693747929639E-2</v>
      </c>
      <c r="K1143" s="44">
        <f>IFERROR(_xll.qlIndexFixing(Index3M,H1143,TRUE,_xll.ohTrigger(RecalcTrigger,Trigger3M)),NA())</f>
        <v>2.4013878285440774E-2</v>
      </c>
      <c r="L1143" s="44">
        <f>IFERROR(_xll.qlIndexFixing(Index6M,$H1143,TRUE,_xll.ohTrigger(RecalcTrigger,Trigger6M)),NA())</f>
        <v>2.4249087259039476E-2</v>
      </c>
      <c r="M1143" s="182">
        <f>IFERROR(_xll.qlIndexFixing(Index1Y,$H1143,TRUE,_xll.ohTrigger(RecalcTrigger,Trigger1Y)),NA())</f>
        <v>2.4855886533223126E-2</v>
      </c>
      <c r="N1143" s="181">
        <f>IFERROR(_xll.qlIndexFixing(ONIndex1M,I1143,TRUE,_xll.ohTrigger(RecalcTrigger,Trigger1M)),NA())</f>
        <v>2.3395533292650539E-2</v>
      </c>
      <c r="O1143" s="44">
        <f>IFERROR(_xll.qlIndexFixing(ONIndex3M,I1143,TRUE,_xll.ohTrigger(RecalcTrigger,Trigger3M)),NA())</f>
        <v>2.3951305999770911E-2</v>
      </c>
      <c r="P1143" s="44">
        <f>IFERROR(_xll.qlIndexFixing(ONIndex6M,I1143,TRUE,_xll.ohTrigger(RecalcTrigger,Trigger6M)),NA())</f>
        <v>2.414917760787505E-2</v>
      </c>
      <c r="Q1143" s="182">
        <f>IFERROR(_xll.qlIndexFixing(ONIndex1Y,I1143,TRUE,_xll.ohTrigger(RecalcTrigger,Trigger1Y)),NA())</f>
        <v>2.4630508061698198E-2</v>
      </c>
    </row>
    <row r="1144" spans="2:17" x14ac:dyDescent="0.2">
      <c r="B1144" s="39" t="s">
        <v>42</v>
      </c>
      <c r="D1144" s="42">
        <f>_xll.qlCalendarAdvance(Calendar,$D1143,B1144,"f",FALSE)</f>
        <v>47401</v>
      </c>
      <c r="E1144" s="176">
        <f>_xll.qlInterestRateIndexValueDate(IndexON,D1144)</f>
        <v>47401</v>
      </c>
      <c r="F1144" s="192">
        <f>IFERROR(_xll.qlIndexFixing(IndexON,D1144,TRUE,_xll.ohTrigger(RecalcTrigger,TriggerON)),NA())</f>
        <v>2.2683200078700283E-2</v>
      </c>
      <c r="H1144" s="42">
        <f>_xll.qlCalendarAdvance(Calendar,$H1143,B1144,"f",FALSE)</f>
        <v>47401</v>
      </c>
      <c r="I1144" s="176">
        <f>_xll.qlInterestRateIndexValueDate(Index1M,$H1144)</f>
        <v>47401</v>
      </c>
      <c r="J1144" s="181">
        <f>IFERROR(_xll.qlIndexFixing(Index1M,$H1144,TRUE,_xll.ohTrigger(RecalcTrigger,Trigger1M)),NA())</f>
        <v>2.3418271842054018E-2</v>
      </c>
      <c r="K1144" s="44">
        <f>IFERROR(_xll.qlIndexFixing(Index3M,H1144,TRUE,_xll.ohTrigger(RecalcTrigger,Trigger3M)),NA())</f>
        <v>2.4012384159938623E-2</v>
      </c>
      <c r="L1144" s="44">
        <f>IFERROR(_xll.qlIndexFixing(Index6M,$H1144,TRUE,_xll.ohTrigger(RecalcTrigger,Trigger6M)),NA())</f>
        <v>2.42456331625895E-2</v>
      </c>
      <c r="M1144" s="182">
        <f>IFERROR(_xll.qlIndexFixing(Index1Y,$H1144,TRUE,_xll.ohTrigger(RecalcTrigger,Trigger1Y)),NA())</f>
        <v>2.4852721570461478E-2</v>
      </c>
      <c r="N1144" s="181">
        <f>IFERROR(_xll.qlIndexFixing(ONIndex1M,I1144,TRUE,_xll.ohTrigger(RecalcTrigger,Trigger1M)),NA())</f>
        <v>2.3395205303863298E-2</v>
      </c>
      <c r="O1144" s="44">
        <f>IFERROR(_xll.qlIndexFixing(ONIndex3M,I1144,TRUE,_xll.ohTrigger(RecalcTrigger,Trigger3M)),NA())</f>
        <v>2.3950058273961572E-2</v>
      </c>
      <c r="P1144" s="44">
        <f>IFERROR(_xll.qlIndexFixing(ONIndex6M,I1144,TRUE,_xll.ohTrigger(RecalcTrigger,Trigger6M)),NA())</f>
        <v>2.4145639351105253E-2</v>
      </c>
      <c r="Q1144" s="182">
        <f>IFERROR(_xll.qlIndexFixing(ONIndex1Y,I1144,TRUE,_xll.ohTrigger(RecalcTrigger,Trigger1Y)),NA())</f>
        <v>2.4627705899020746E-2</v>
      </c>
    </row>
    <row r="1145" spans="2:17" x14ac:dyDescent="0.2">
      <c r="B1145" s="39" t="s">
        <v>42</v>
      </c>
      <c r="D1145" s="42">
        <f>_xll.qlCalendarAdvance(Calendar,$D1144,B1145,"f",FALSE)</f>
        <v>47408</v>
      </c>
      <c r="E1145" s="176">
        <f>_xll.qlInterestRateIndexValueDate(IndexON,D1145)</f>
        <v>47408</v>
      </c>
      <c r="F1145" s="192">
        <f>IFERROR(_xll.qlIndexFixing(IndexON,D1145,TRUE,_xll.ohTrigger(RecalcTrigger,TriggerON)),NA())</f>
        <v>2.2683004349176583E-2</v>
      </c>
      <c r="H1145" s="42">
        <f>_xll.qlCalendarAdvance(Calendar,$H1144,B1145,"f",FALSE)</f>
        <v>47408</v>
      </c>
      <c r="I1145" s="176">
        <f>_xll.qlInterestRateIndexValueDate(Index1M,$H1145)</f>
        <v>47408</v>
      </c>
      <c r="J1145" s="181">
        <f>IFERROR(_xll.qlIndexFixing(Index1M,$H1145,TRUE,_xll.ohTrigger(RecalcTrigger,Trigger1M)),NA())</f>
        <v>2.3417809142041335E-2</v>
      </c>
      <c r="K1145" s="44">
        <f>IFERROR(_xll.qlIndexFixing(Index3M,H1145,TRUE,_xll.ohTrigger(RecalcTrigger,Trigger3M)),NA())</f>
        <v>2.401085327654771E-2</v>
      </c>
      <c r="L1145" s="44">
        <f>IFERROR(_xll.qlIndexFixing(Index6M,$H1145,TRUE,_xll.ohTrigger(RecalcTrigger,Trigger6M)),NA())</f>
        <v>2.4242188872198891E-2</v>
      </c>
      <c r="M1145" s="182">
        <f>IFERROR(_xll.qlIndexFixing(Index1Y,$H1145,TRUE,_xll.ohTrigger(RecalcTrigger,Trigger1Y)),NA())</f>
        <v>2.4849544690808578E-2</v>
      </c>
      <c r="N1145" s="181">
        <f>IFERROR(_xll.qlIndexFixing(ONIndex1M,I1145,TRUE,_xll.ohTrigger(RecalcTrigger,Trigger1M)),NA())</f>
        <v>2.3394836604637703E-2</v>
      </c>
      <c r="O1145" s="44">
        <f>IFERROR(_xll.qlIndexFixing(ONIndex3M,I1145,TRUE,_xll.ohTrigger(RecalcTrigger,Trigger3M)),NA())</f>
        <v>2.3948774008436535E-2</v>
      </c>
      <c r="P1145" s="44">
        <f>IFERROR(_xll.qlIndexFixing(ONIndex6M,I1145,TRUE,_xll.ohTrigger(RecalcTrigger,Trigger6M)),NA())</f>
        <v>2.4142110777988224E-2</v>
      </c>
      <c r="Q1145" s="182">
        <f>IFERROR(_xll.qlIndexFixing(ONIndex1Y,I1145,TRUE,_xll.ohTrigger(RecalcTrigger,Trigger1Y)),NA())</f>
        <v>2.4624892734715909E-2</v>
      </c>
    </row>
    <row r="1146" spans="2:17" x14ac:dyDescent="0.2">
      <c r="B1146" s="39" t="s">
        <v>42</v>
      </c>
      <c r="D1146" s="42">
        <f>_xll.qlCalendarAdvance(Calendar,$D1145,B1146,"f",FALSE)</f>
        <v>47415</v>
      </c>
      <c r="E1146" s="176">
        <f>_xll.qlInterestRateIndexValueDate(IndexON,D1146)</f>
        <v>47415</v>
      </c>
      <c r="F1146" s="192">
        <f>IFERROR(_xll.qlIndexFixing(IndexON,D1146,TRUE,_xll.ohTrigger(RecalcTrigger,TriggerON)),NA())</f>
        <v>2.2682785300044417E-2</v>
      </c>
      <c r="H1146" s="42">
        <f>_xll.qlCalendarAdvance(Calendar,$H1145,B1146,"f",FALSE)</f>
        <v>47415</v>
      </c>
      <c r="I1146" s="176">
        <f>_xll.qlInterestRateIndexValueDate(Index1M,$H1146)</f>
        <v>47415</v>
      </c>
      <c r="J1146" s="181">
        <f>IFERROR(_xll.qlIndexFixing(Index1M,$H1146,TRUE,_xll.ohTrigger(RecalcTrigger,Trigger1M)),NA())</f>
        <v>2.341730564789405E-2</v>
      </c>
      <c r="K1146" s="44">
        <f>IFERROR(_xll.qlIndexFixing(Index3M,H1146,TRUE,_xll.ohTrigger(RecalcTrigger,Trigger3M)),NA())</f>
        <v>2.4009285635309442E-2</v>
      </c>
      <c r="L1146" s="44">
        <f>IFERROR(_xll.qlIndexFixing(Index6M,$H1146,TRUE,_xll.ohTrigger(RecalcTrigger,Trigger6M)),NA())</f>
        <v>2.4238754387817779E-2</v>
      </c>
      <c r="M1146" s="182">
        <f>IFERROR(_xll.qlIndexFixing(Index1Y,$H1146,TRUE,_xll.ohTrigger(RecalcTrigger,Trigger1Y)),NA())</f>
        <v>2.4846355437693646E-2</v>
      </c>
      <c r="N1146" s="181">
        <f>IFERROR(_xll.qlIndexFixing(ONIndex1M,I1146,TRUE,_xll.ohTrigger(RecalcTrigger,Trigger1M)),NA())</f>
        <v>2.3394427194730616E-2</v>
      </c>
      <c r="O1146" s="44">
        <f>IFERROR(_xll.qlIndexFixing(ONIndex3M,I1146,TRUE,_xll.ohTrigger(RecalcTrigger,Trigger3M)),NA())</f>
        <v>2.3947453203195801E-2</v>
      </c>
      <c r="P1146" s="44">
        <f>IFERROR(_xll.qlIndexFixing(ONIndex6M,I1146,TRUE,_xll.ohTrigger(RecalcTrigger,Trigger6M)),NA())</f>
        <v>2.4138591888848149E-2</v>
      </c>
      <c r="Q1146" s="182">
        <f>IFERROR(_xll.qlIndexFixing(ONIndex1Y,I1146,TRUE,_xll.ohTrigger(RecalcTrigger,Trigger1Y)),NA())</f>
        <v>2.4622068568783684E-2</v>
      </c>
    </row>
    <row r="1147" spans="2:17" x14ac:dyDescent="0.2">
      <c r="B1147" s="39" t="s">
        <v>42</v>
      </c>
      <c r="D1147" s="42">
        <f>_xll.qlCalendarAdvance(Calendar,$D1146,B1147,"f",FALSE)</f>
        <v>47422</v>
      </c>
      <c r="E1147" s="176">
        <f>_xll.qlInterestRateIndexValueDate(IndexON,D1147)</f>
        <v>47422</v>
      </c>
      <c r="F1147" s="192">
        <f>IFERROR(_xll.qlIndexFixing(IndexON,D1147,TRUE,_xll.ohTrigger(RecalcTrigger,TriggerON)),NA())</f>
        <v>2.2682542931222738E-2</v>
      </c>
      <c r="H1147" s="42">
        <f>_xll.qlCalendarAdvance(Calendar,$H1146,B1147,"f",FALSE)</f>
        <v>47422</v>
      </c>
      <c r="I1147" s="176">
        <f>_xll.qlInterestRateIndexValueDate(Index1M,$H1147)</f>
        <v>47422</v>
      </c>
      <c r="J1147" s="181">
        <f>IFERROR(_xll.qlIndexFixing(Index1M,$H1147,TRUE,_xll.ohTrigger(RecalcTrigger,Trigger1M)),NA())</f>
        <v>2.341463622041362E-2</v>
      </c>
      <c r="K1147" s="44">
        <f>IFERROR(_xll.qlIndexFixing(Index3M,H1147,TRUE,_xll.ohTrigger(RecalcTrigger,Trigger3M)),NA())</f>
        <v>2.4007681236268744E-2</v>
      </c>
      <c r="L1147" s="44">
        <f>IFERROR(_xll.qlIndexFixing(Index6M,$H1147,TRUE,_xll.ohTrigger(RecalcTrigger,Trigger6M)),NA())</f>
        <v>2.423476961164572E-2</v>
      </c>
      <c r="M1147" s="182">
        <f>IFERROR(_xll.qlIndexFixing(Index1Y,$H1147,TRUE,_xll.ohTrigger(RecalcTrigger,Trigger1Y)),NA())</f>
        <v>2.4843153354551895E-2</v>
      </c>
      <c r="N1147" s="181">
        <f>IFERROR(_xll.qlIndexFixing(ONIndex1M,I1147,TRUE,_xll.ohTrigger(RecalcTrigger,Trigger1M)),NA())</f>
        <v>2.3393977074304129E-2</v>
      </c>
      <c r="O1147" s="44">
        <f>IFERROR(_xll.qlIndexFixing(ONIndex3M,I1147,TRUE,_xll.ohTrigger(RecalcTrigger,Trigger3M)),NA())</f>
        <v>2.3946095858320415E-2</v>
      </c>
      <c r="P1147" s="44">
        <f>IFERROR(_xll.qlIndexFixing(ONIndex6M,I1147,TRUE,_xll.ohTrigger(RecalcTrigger,Trigger6M)),NA())</f>
        <v>2.4135082683441889E-2</v>
      </c>
      <c r="Q1147" s="182">
        <f>IFERROR(_xll.qlIndexFixing(ONIndex1Y,I1147,TRUE,_xll.ohTrigger(RecalcTrigger,Trigger1Y)),NA())</f>
        <v>2.4619233401305118E-2</v>
      </c>
    </row>
    <row r="1148" spans="2:17" x14ac:dyDescent="0.2">
      <c r="B1148" s="39" t="s">
        <v>42</v>
      </c>
      <c r="D1148" s="42">
        <f>_xll.qlCalendarAdvance(Calendar,$D1147,B1148,"f",FALSE)</f>
        <v>47429</v>
      </c>
      <c r="E1148" s="176">
        <f>_xll.qlInterestRateIndexValueDate(IndexON,D1148)</f>
        <v>47429</v>
      </c>
      <c r="F1148" s="192">
        <f>IFERROR(_xll.qlIndexFixing(IndexON,D1148,TRUE,_xll.ohTrigger(RecalcTrigger,TriggerON)),NA())</f>
        <v>2.2682277242792592E-2</v>
      </c>
      <c r="H1148" s="42">
        <f>_xll.qlCalendarAdvance(Calendar,$H1147,B1148,"f",FALSE)</f>
        <v>47429</v>
      </c>
      <c r="I1148" s="176">
        <f>_xll.qlInterestRateIndexValueDate(Index1M,$H1148)</f>
        <v>47429</v>
      </c>
      <c r="J1148" s="181">
        <f>IFERROR(_xll.qlIndexFixing(Index1M,$H1148,TRUE,_xll.ohTrigger(RecalcTrigger,Trigger1M)),NA())</f>
        <v>2.3414059990412722E-2</v>
      </c>
      <c r="K1148" s="44">
        <f>IFERROR(_xll.qlIndexFixing(Index3M,H1148,TRUE,_xll.ohTrigger(RecalcTrigger,Trigger3M)),NA())</f>
        <v>2.4006040079467897E-2</v>
      </c>
      <c r="L1148" s="44">
        <f>IFERROR(_xll.qlIndexFixing(Index6M,$H1148,TRUE,_xll.ohTrigger(RecalcTrigger,Trigger6M)),NA())</f>
        <v>2.4231354264126471E-2</v>
      </c>
      <c r="M1148" s="182">
        <f>IFERROR(_xll.qlIndexFixing(Index1Y,$H1148,TRUE,_xll.ohTrigger(RecalcTrigger,Trigger1Y)),NA())</f>
        <v>2.4839937984824756E-2</v>
      </c>
      <c r="N1148" s="181">
        <f>IFERROR(_xll.qlIndexFixing(ONIndex1M,I1148,TRUE,_xll.ohTrigger(RecalcTrigger,Trigger1M)),NA())</f>
        <v>2.3393486243277195E-2</v>
      </c>
      <c r="O1148" s="44">
        <f>IFERROR(_xll.qlIndexFixing(ONIndex3M,I1148,TRUE,_xll.ohTrigger(RecalcTrigger,Trigger3M)),NA())</f>
        <v>2.3944701973729332E-2</v>
      </c>
      <c r="P1148" s="44">
        <f>IFERROR(_xll.qlIndexFixing(ONIndex6M,I1148,TRUE,_xll.ohTrigger(RecalcTrigger,Trigger6M)),NA())</f>
        <v>2.4131583161769443E-2</v>
      </c>
      <c r="Q1148" s="182">
        <f>IFERROR(_xll.qlIndexFixing(ONIndex1Y,I1148,TRUE,_xll.ohTrigger(RecalcTrigger,Trigger1Y)),NA())</f>
        <v>2.4616387232199166E-2</v>
      </c>
    </row>
    <row r="1149" spans="2:17" x14ac:dyDescent="0.2">
      <c r="B1149" s="39" t="s">
        <v>42</v>
      </c>
      <c r="D1149" s="42">
        <f>_xll.qlCalendarAdvance(Calendar,$D1148,B1149,"f",FALSE)</f>
        <v>47436</v>
      </c>
      <c r="E1149" s="176">
        <f>_xll.qlInterestRateIndexValueDate(IndexON,D1149)</f>
        <v>47436</v>
      </c>
      <c r="F1149" s="192">
        <f>IFERROR(_xll.qlIndexFixing(IndexON,D1149,TRUE,_xll.ohTrigger(RecalcTrigger,TriggerON)),NA())</f>
        <v>2.2681988234672934E-2</v>
      </c>
      <c r="H1149" s="42">
        <f>_xll.qlCalendarAdvance(Calendar,$H1148,B1149,"f",FALSE)</f>
        <v>47436</v>
      </c>
      <c r="I1149" s="176">
        <f>_xll.qlInterestRateIndexValueDate(Index1M,$H1149)</f>
        <v>47436</v>
      </c>
      <c r="J1149" s="181">
        <f>IFERROR(_xll.qlIndexFixing(Index1M,$H1149,TRUE,_xll.ohTrigger(RecalcTrigger,Trigger1M)),NA())</f>
        <v>2.3413442974138464E-2</v>
      </c>
      <c r="K1149" s="44">
        <f>IFERROR(_xll.qlIndexFixing(Index3M,H1149,TRUE,_xll.ohTrigger(RecalcTrigger,Trigger3M)),NA())</f>
        <v>2.4004362164953597E-2</v>
      </c>
      <c r="L1149" s="44">
        <f>IFERROR(_xll.qlIndexFixing(Index6M,$H1149,TRUE,_xll.ohTrigger(RecalcTrigger,Trigger6M)),NA())</f>
        <v>2.4227948721793142E-2</v>
      </c>
      <c r="M1149" s="182">
        <f>IFERROR(_xll.qlIndexFixing(Index1Y,$H1149,TRUE,_xll.ohTrigger(RecalcTrigger,Trigger1Y)),NA())</f>
        <v>2.4836708871959656E-2</v>
      </c>
      <c r="N1149" s="181">
        <f>IFERROR(_xll.qlIndexFixing(ONIndex1M,I1149,TRUE,_xll.ohTrigger(RecalcTrigger,Trigger1M)),NA())</f>
        <v>2.3392954701730861E-2</v>
      </c>
      <c r="O1149" s="44">
        <f>IFERROR(_xll.qlIndexFixing(ONIndex3M,I1149,TRUE,_xll.ohTrigger(RecalcTrigger,Trigger3M)),NA())</f>
        <v>2.3943271549260459E-2</v>
      </c>
      <c r="P1149" s="44">
        <f>IFERROR(_xll.qlIndexFixing(ONIndex6M,I1149,TRUE,_xll.ohTrigger(RecalcTrigger,Trigger6M)),NA())</f>
        <v>2.4128093323911859E-2</v>
      </c>
      <c r="Q1149" s="182">
        <f>IFERROR(_xll.qlIndexFixing(ONIndex1Y,I1149,TRUE,_xll.ohTrigger(RecalcTrigger,Trigger1Y)),NA())</f>
        <v>2.4613530061465827E-2</v>
      </c>
    </row>
    <row r="1150" spans="2:17" x14ac:dyDescent="0.2">
      <c r="B1150" s="39" t="s">
        <v>42</v>
      </c>
      <c r="D1150" s="42">
        <f>_xll.qlCalendarAdvance(Calendar,$D1149,B1150,"f",FALSE)</f>
        <v>47443</v>
      </c>
      <c r="E1150" s="176">
        <f>_xll.qlInterestRateIndexValueDate(IndexON,D1150)</f>
        <v>47443</v>
      </c>
      <c r="F1150" s="192">
        <f>IFERROR(_xll.qlIndexFixing(IndexON,D1150,TRUE,_xll.ohTrigger(RecalcTrigger,TriggerON)),NA())</f>
        <v>2.2681675906944809E-2</v>
      </c>
      <c r="H1150" s="42">
        <f>_xll.qlCalendarAdvance(Calendar,$H1149,B1150,"f",FALSE)</f>
        <v>47443</v>
      </c>
      <c r="I1150" s="176">
        <f>_xll.qlInterestRateIndexValueDate(Index1M,$H1150)</f>
        <v>47443</v>
      </c>
      <c r="J1150" s="181">
        <f>IFERROR(_xll.qlIndexFixing(Index1M,$H1150,TRUE,_xll.ohTrigger(RecalcTrigger,Trigger1M)),NA())</f>
        <v>2.3412785171588145E-2</v>
      </c>
      <c r="K1150" s="44">
        <f>IFERROR(_xll.qlIndexFixing(Index3M,H1150,TRUE,_xll.ohTrigger(RecalcTrigger,Trigger3M)),NA())</f>
        <v>2.4002647492772533E-2</v>
      </c>
      <c r="L1150" s="44">
        <f>IFERROR(_xll.qlIndexFixing(Index6M,$H1150,TRUE,_xll.ohTrigger(RecalcTrigger,Trigger6M)),NA())</f>
        <v>2.4224552984596033E-2</v>
      </c>
      <c r="M1150" s="182">
        <f>IFERROR(_xll.qlIndexFixing(Index1Y,$H1150,TRUE,_xll.ohTrigger(RecalcTrigger,Trigger1Y)),NA())</f>
        <v>2.4833465559410905E-2</v>
      </c>
      <c r="N1150" s="181">
        <f>IFERROR(_xll.qlIndexFixing(ONIndex1M,I1150,TRUE,_xll.ohTrigger(RecalcTrigger,Trigger1M)),NA())</f>
        <v>2.3392382449584082E-2</v>
      </c>
      <c r="O1150" s="44">
        <f>IFERROR(_xll.qlIndexFixing(ONIndex3M,I1150,TRUE,_xll.ohTrigger(RecalcTrigger,Trigger3M)),NA())</f>
        <v>2.3941804585156934E-2</v>
      </c>
      <c r="P1150" s="44">
        <f>IFERROR(_xll.qlIndexFixing(ONIndex6M,I1150,TRUE,_xll.ohTrigger(RecalcTrigger,Trigger6M)),NA())</f>
        <v>2.4124613170031228E-2</v>
      </c>
      <c r="Q1150" s="182">
        <f>IFERROR(_xll.qlIndexFixing(ONIndex1Y,I1150,TRUE,_xll.ohTrigger(RecalcTrigger,Trigger1Y)),NA())</f>
        <v>2.4610661889105101E-2</v>
      </c>
    </row>
    <row r="1151" spans="2:17" x14ac:dyDescent="0.2">
      <c r="B1151" s="39" t="s">
        <v>42</v>
      </c>
      <c r="D1151" s="42">
        <f>_xll.qlCalendarAdvance(Calendar,$D1150,B1151,"f",FALSE)</f>
        <v>47450</v>
      </c>
      <c r="E1151" s="176">
        <f>_xll.qlInterestRateIndexValueDate(IndexON,D1151)</f>
        <v>47450</v>
      </c>
      <c r="F1151" s="192">
        <f>IFERROR(_xll.qlIndexFixing(IndexON,D1151,TRUE,_xll.ohTrigger(RecalcTrigger,TriggerON)),NA())</f>
        <v>2.2681340259446126E-2</v>
      </c>
      <c r="H1151" s="42">
        <f>_xll.qlCalendarAdvance(Calendar,$H1150,B1151,"f",FALSE)</f>
        <v>47450</v>
      </c>
      <c r="I1151" s="176">
        <f>_xll.qlInterestRateIndexValueDate(Index1M,$H1151)</f>
        <v>47450</v>
      </c>
      <c r="J1151" s="181">
        <f>IFERROR(_xll.qlIndexFixing(Index1M,$H1151,TRUE,_xll.ohTrigger(RecalcTrigger,Trigger1M)),NA())</f>
        <v>2.3412086582777974E-2</v>
      </c>
      <c r="K1151" s="44">
        <f>IFERROR(_xll.qlIndexFixing(Index3M,H1151,TRUE,_xll.ohTrigger(RecalcTrigger,Trigger3M)),NA())</f>
        <v>2.4000896062971393E-2</v>
      </c>
      <c r="L1151" s="44">
        <f>IFERROR(_xll.qlIndexFixing(Index6M,$H1151,TRUE,_xll.ohTrigger(RecalcTrigger,Trigger6M)),NA())</f>
        <v>2.4221167052486781E-2</v>
      </c>
      <c r="M1151" s="182">
        <f>IFERROR(_xll.qlIndexFixing(Index1Y,$H1151,TRUE,_xll.ohTrigger(RecalcTrigger,Trigger1Y)),NA())</f>
        <v>2.4830207590638143E-2</v>
      </c>
      <c r="N1151" s="181">
        <f>IFERROR(_xll.qlIndexFixing(ONIndex1M,I1151,TRUE,_xll.ohTrigger(RecalcTrigger,Trigger1M)),NA())</f>
        <v>2.3391769486836855E-2</v>
      </c>
      <c r="O1151" s="44">
        <f>IFERROR(_xll.qlIndexFixing(ONIndex3M,I1151,TRUE,_xll.ohTrigger(RecalcTrigger,Trigger3M)),NA())</f>
        <v>2.3940301081418758E-2</v>
      </c>
      <c r="P1151" s="44">
        <f>IFERROR(_xll.qlIndexFixing(ONIndex6M,I1151,TRUE,_xll.ohTrigger(RecalcTrigger,Trigger6M)),NA())</f>
        <v>2.4121142699803366E-2</v>
      </c>
      <c r="Q1151" s="182">
        <f>IFERROR(_xll.qlIndexFixing(ONIndex1Y,I1151,TRUE,_xll.ohTrigger(RecalcTrigger,Trigger1Y)),NA())</f>
        <v>2.4607782715116988E-2</v>
      </c>
    </row>
    <row r="1152" spans="2:17" x14ac:dyDescent="0.2">
      <c r="B1152" s="39" t="s">
        <v>42</v>
      </c>
      <c r="D1152" s="42">
        <f>_xll.qlCalendarAdvance(Calendar,$D1151,B1152,"f",FALSE)</f>
        <v>47457</v>
      </c>
      <c r="E1152" s="176">
        <f>_xll.qlInterestRateIndexValueDate(IndexON,D1152)</f>
        <v>47457</v>
      </c>
      <c r="F1152" s="192">
        <f>IFERROR(_xll.qlIndexFixing(IndexON,D1152,TRUE,_xll.ohTrigger(RecalcTrigger,TriggerON)),NA())</f>
        <v>2.2680981292338975E-2</v>
      </c>
      <c r="H1152" s="42">
        <f>_xll.qlCalendarAdvance(Calendar,$H1151,B1152,"f",FALSE)</f>
        <v>47457</v>
      </c>
      <c r="I1152" s="176">
        <f>_xll.qlInterestRateIndexValueDate(Index1M,$H1152)</f>
        <v>47457</v>
      </c>
      <c r="J1152" s="181">
        <f>IFERROR(_xll.qlIndexFixing(Index1M,$H1152,TRUE,_xll.ohTrigger(RecalcTrigger,Trigger1M)),NA())</f>
        <v>2.3413428006574196E-2</v>
      </c>
      <c r="K1152" s="44">
        <f>IFERROR(_xll.qlIndexFixing(Index3M,H1152,TRUE,_xll.ohTrigger(RecalcTrigger,Trigger3M)),NA())</f>
        <v>2.399780219984687E-2</v>
      </c>
      <c r="L1152" s="44">
        <f>IFERROR(_xll.qlIndexFixing(Index6M,$H1152,TRUE,_xll.ohTrigger(RecalcTrigger,Trigger6M)),NA())</f>
        <v>2.4218353404954925E-2</v>
      </c>
      <c r="M1152" s="182">
        <f>IFERROR(_xll.qlIndexFixing(Index1Y,$H1152,TRUE,_xll.ohTrigger(RecalcTrigger,Trigger1Y)),NA())</f>
        <v>2.4826934509108112E-2</v>
      </c>
      <c r="N1152" s="181">
        <f>IFERROR(_xll.qlIndexFixing(ONIndex1M,I1152,TRUE,_xll.ohTrigger(RecalcTrigger,Trigger1M)),NA())</f>
        <v>2.3391115813489183E-2</v>
      </c>
      <c r="O1152" s="44">
        <f>IFERROR(_xll.qlIndexFixing(ONIndex3M,I1152,TRUE,_xll.ohTrigger(RecalcTrigger,Trigger3M)),NA())</f>
        <v>2.3938761037883838E-2</v>
      </c>
      <c r="P1152" s="44">
        <f>IFERROR(_xll.qlIndexFixing(ONIndex6M,I1152,TRUE,_xll.ohTrigger(RecalcTrigger,Trigger6M)),NA())</f>
        <v>2.4117681913309319E-2</v>
      </c>
      <c r="Q1152" s="182">
        <f>IFERROR(_xll.qlIndexFixing(ONIndex1Y,I1152,TRUE,_xll.ohTrigger(RecalcTrigger,Trigger1Y)),NA())</f>
        <v>2.4604892539501488E-2</v>
      </c>
    </row>
    <row r="1153" spans="2:17" x14ac:dyDescent="0.2">
      <c r="B1153" s="39" t="s">
        <v>42</v>
      </c>
      <c r="D1153" s="42">
        <f>_xll.qlCalendarAdvance(Calendar,$D1152,B1153,"f",FALSE)</f>
        <v>47464</v>
      </c>
      <c r="E1153" s="176">
        <f>_xll.qlInterestRateIndexValueDate(IndexON,D1153)</f>
        <v>47464</v>
      </c>
      <c r="F1153" s="192">
        <f>IFERROR(_xll.qlIndexFixing(IndexON,D1153,TRUE,_xll.ohTrigger(RecalcTrigger,TriggerON)),NA())</f>
        <v>2.2680599005542312E-2</v>
      </c>
      <c r="H1153" s="42">
        <f>_xll.qlCalendarAdvance(Calendar,$H1152,B1153,"f",FALSE)</f>
        <v>47464</v>
      </c>
      <c r="I1153" s="176">
        <f>_xll.qlInterestRateIndexValueDate(Index1M,$H1153)</f>
        <v>47464</v>
      </c>
      <c r="J1153" s="181">
        <f>IFERROR(_xll.qlIndexFixing(Index1M,$H1153,TRUE,_xll.ohTrigger(RecalcTrigger,Trigger1M)),NA())</f>
        <v>2.3412638953681172E-2</v>
      </c>
      <c r="K1153" s="44">
        <f>IFERROR(_xll.qlIndexFixing(Index3M,H1153,TRUE,_xll.ohTrigger(RecalcTrigger,Trigger3M)),NA())</f>
        <v>2.399598274456902E-2</v>
      </c>
      <c r="L1153" s="44">
        <f>IFERROR(_xll.qlIndexFixing(Index6M,$H1153,TRUE,_xll.ohTrigger(RecalcTrigger,Trigger6M)),NA())</f>
        <v>2.4214987561255376E-2</v>
      </c>
      <c r="M1153" s="182">
        <f>IFERROR(_xll.qlIndexFixing(Index1Y,$H1153,TRUE,_xll.ohTrigger(RecalcTrigger,Trigger1Y)),NA())</f>
        <v>2.4823645858294663E-2</v>
      </c>
      <c r="N1153" s="181">
        <f>IFERROR(_xll.qlIndexFixing(ONIndex1M,I1153,TRUE,_xll.ohTrigger(RecalcTrigger,Trigger1M)),NA())</f>
        <v>2.339042142962211E-2</v>
      </c>
      <c r="O1153" s="44">
        <f>IFERROR(_xll.qlIndexFixing(ONIndex3M,I1153,TRUE,_xll.ohTrigger(RecalcTrigger,Trigger3M)),NA())</f>
        <v>2.393718445463322E-2</v>
      </c>
      <c r="P1153" s="44">
        <f>IFERROR(_xll.qlIndexFixing(ONIndex6M,I1153,TRUE,_xll.ohTrigger(RecalcTrigger,Trigger6M)),NA())</f>
        <v>2.4114230810792225E-2</v>
      </c>
      <c r="Q1153" s="182">
        <f>IFERROR(_xll.qlIndexFixing(ONIndex1Y,I1153,TRUE,_xll.ohTrigger(RecalcTrigger,Trigger1Y)),NA())</f>
        <v>2.4601991362339648E-2</v>
      </c>
    </row>
    <row r="1154" spans="2:17" x14ac:dyDescent="0.2">
      <c r="B1154" s="39" t="s">
        <v>42</v>
      </c>
      <c r="D1154" s="42">
        <f>_xll.qlCalendarAdvance(Calendar,$D1153,B1154,"f",FALSE)</f>
        <v>47471</v>
      </c>
      <c r="E1154" s="176">
        <f>_xll.qlInterestRateIndexValueDate(IndexON,D1154)</f>
        <v>47471</v>
      </c>
      <c r="F1154" s="192">
        <f>IFERROR(_xll.qlIndexFixing(IndexON,D1154,TRUE,_xll.ohTrigger(RecalcTrigger,TriggerON)),NA())</f>
        <v>2.2680193399137183E-2</v>
      </c>
      <c r="H1154" s="42">
        <f>_xll.qlCalendarAdvance(Calendar,$H1153,B1154,"f",FALSE)</f>
        <v>47471</v>
      </c>
      <c r="I1154" s="176">
        <f>_xll.qlInterestRateIndexValueDate(Index1M,$H1154)</f>
        <v>47471</v>
      </c>
      <c r="J1154" s="181">
        <f>IFERROR(_xll.qlIndexFixing(Index1M,$H1154,TRUE,_xll.ohTrigger(RecalcTrigger,Trigger1M)),NA())</f>
        <v>2.3411809106712488E-2</v>
      </c>
      <c r="K1154" s="44">
        <f>IFERROR(_xll.qlIndexFixing(Index3M,H1154,TRUE,_xll.ohTrigger(RecalcTrigger,Trigger3M)),NA())</f>
        <v>2.3994126536611964E-2</v>
      </c>
      <c r="L1154" s="44">
        <f>IFERROR(_xll.qlIndexFixing(Index6M,$H1154,TRUE,_xll.ohTrigger(RecalcTrigger,Trigger6M)),NA())</f>
        <v>2.421163152317167E-2</v>
      </c>
      <c r="M1154" s="182">
        <f>IFERROR(_xll.qlIndexFixing(Index1Y,$H1154,TRUE,_xll.ohTrigger(RecalcTrigger,Trigger1Y)),NA())</f>
        <v>2.4820341181676753E-2</v>
      </c>
      <c r="N1154" s="181">
        <f>IFERROR(_xll.qlIndexFixing(ONIndex1M,I1154,TRUE,_xll.ohTrigger(RecalcTrigger,Trigger1M)),NA())</f>
        <v>2.3389686335154591E-2</v>
      </c>
      <c r="O1154" s="44">
        <f>IFERROR(_xll.qlIndexFixing(ONIndex3M,I1154,TRUE,_xll.ohTrigger(RecalcTrigger,Trigger3M)),NA())</f>
        <v>2.3935571331666905E-2</v>
      </c>
      <c r="P1154" s="44">
        <f>IFERROR(_xll.qlIndexFixing(ONIndex6M,I1154,TRUE,_xll.ohTrigger(RecalcTrigger,Trigger6M)),NA())</f>
        <v>2.4110789392008947E-2</v>
      </c>
      <c r="Q1154" s="182">
        <f>IFERROR(_xll.qlIndexFixing(ONIndex1Y,I1154,TRUE,_xll.ohTrigger(RecalcTrigger,Trigger1Y)),NA())</f>
        <v>2.4599079183550421E-2</v>
      </c>
    </row>
    <row r="1155" spans="2:17" x14ac:dyDescent="0.2">
      <c r="B1155" s="39" t="s">
        <v>42</v>
      </c>
      <c r="D1155" s="42">
        <f>_xll.qlCalendarAdvance(Calendar,$D1154,B1155,"f",FALSE)</f>
        <v>47479</v>
      </c>
      <c r="E1155" s="176">
        <f>_xll.qlInterestRateIndexValueDate(IndexON,D1155)</f>
        <v>47479</v>
      </c>
      <c r="F1155" s="192">
        <f>IFERROR(_xll.qlIndexFixing(IndexON,D1155,TRUE,_xll.ohTrigger(RecalcTrigger,TriggerON)),NA())</f>
        <v>2.2679701294224808E-2</v>
      </c>
      <c r="H1155" s="42">
        <f>_xll.qlCalendarAdvance(Calendar,$H1154,B1155,"f",FALSE)</f>
        <v>47479</v>
      </c>
      <c r="I1155" s="176">
        <f>_xll.qlInterestRateIndexValueDate(Index1M,$H1155)</f>
        <v>47479</v>
      </c>
      <c r="J1155" s="181">
        <f>IFERROR(_xll.qlIndexFixing(Index1M,$H1155,TRUE,_xll.ohTrigger(RecalcTrigger,Trigger1M)),NA())</f>
        <v>2.3410126736307726E-2</v>
      </c>
      <c r="K1155" s="44">
        <f>IFERROR(_xll.qlIndexFixing(Index3M,H1155,TRUE,_xll.ohTrigger(RecalcTrigger,Trigger3M)),NA())</f>
        <v>2.3991960152873935E-2</v>
      </c>
      <c r="L1155" s="44">
        <f>IFERROR(_xll.qlIndexFixing(Index6M,$H1155,TRUE,_xll.ohTrigger(RecalcTrigger,Trigger6M)),NA())</f>
        <v>2.4207808057889052E-2</v>
      </c>
      <c r="M1155" s="182">
        <f>IFERROR(_xll.qlIndexFixing(Index1Y,$H1155,TRUE,_xll.ohTrigger(RecalcTrigger,Trigger1Y)),NA())</f>
        <v>2.4816544199350643E-2</v>
      </c>
      <c r="N1155" s="181">
        <f>IFERROR(_xll.qlIndexFixing(ONIndex1M,I1155,TRUE,_xll.ohTrigger(RecalcTrigger,Trigger1M)),NA())</f>
        <v>2.3388796377615817E-2</v>
      </c>
      <c r="O1155" s="44">
        <f>IFERROR(_xll.qlIndexFixing(ONIndex3M,I1155,TRUE,_xll.ohTrigger(RecalcTrigger,Trigger3M)),NA())</f>
        <v>2.3933683020187502E-2</v>
      </c>
      <c r="P1155" s="44">
        <f>IFERROR(_xll.qlIndexFixing(ONIndex6M,I1155,TRUE,_xll.ohTrigger(RecalcTrigger,Trigger6M)),NA())</f>
        <v>2.4106868199667009E-2</v>
      </c>
      <c r="Q1155" s="182">
        <f>IFERROR(_xll.qlIndexFixing(ONIndex1Y,I1155,TRUE,_xll.ohTrigger(RecalcTrigger,Trigger1Y)),NA())</f>
        <v>2.4595737507857596E-2</v>
      </c>
    </row>
    <row r="1156" spans="2:17" x14ac:dyDescent="0.2">
      <c r="B1156" s="39" t="s">
        <v>42</v>
      </c>
      <c r="D1156" s="42">
        <f>_xll.qlCalendarAdvance(Calendar,$D1155,B1156,"f",FALSE)</f>
        <v>47486</v>
      </c>
      <c r="E1156" s="176">
        <f>_xll.qlInterestRateIndexValueDate(IndexON,D1156)</f>
        <v>47486</v>
      </c>
      <c r="F1156" s="192">
        <f>IFERROR(_xll.qlIndexFixing(IndexON,D1156,TRUE,_xll.ohTrigger(RecalcTrigger,TriggerON)),NA())</f>
        <v>2.2679245717033281E-2</v>
      </c>
      <c r="H1156" s="42">
        <f>_xll.qlCalendarAdvance(Calendar,$H1155,B1156,"f",FALSE)</f>
        <v>47486</v>
      </c>
      <c r="I1156" s="176">
        <f>_xll.qlInterestRateIndexValueDate(Index1M,$H1156)</f>
        <v>47486</v>
      </c>
      <c r="J1156" s="181">
        <f>IFERROR(_xll.qlIndexFixing(Index1M,$H1156,TRUE,_xll.ohTrigger(RecalcTrigger,Trigger1M)),NA())</f>
        <v>2.3409212445935079E-2</v>
      </c>
      <c r="K1156" s="44">
        <f>IFERROR(_xll.qlIndexFixing(Index3M,H1156,TRUE,_xll.ohTrigger(RecalcTrigger,Trigger3M)),NA())</f>
        <v>2.3990025189344368E-2</v>
      </c>
      <c r="L1156" s="44">
        <f>IFERROR(_xll.qlIndexFixing(Index6M,$H1156,TRUE,_xll.ohTrigger(RecalcTrigger,Trigger6M)),NA())</f>
        <v>2.4203908565888787E-2</v>
      </c>
      <c r="M1156" s="182">
        <f>IFERROR(_xll.qlIndexFixing(Index1Y,$H1156,TRUE,_xll.ohTrigger(RecalcTrigger,Trigger1Y)),NA())</f>
        <v>2.4813203644492354E-2</v>
      </c>
      <c r="N1156" s="181">
        <f>IFERROR(_xll.qlIndexFixing(ONIndex1M,I1156,TRUE,_xll.ohTrigger(RecalcTrigger,Trigger1M)),NA())</f>
        <v>2.3387974046228388E-2</v>
      </c>
      <c r="O1156" s="44">
        <f>IFERROR(_xll.qlIndexFixing(ONIndex3M,I1156,TRUE,_xll.ohTrigger(RecalcTrigger,Trigger3M)),NA())</f>
        <v>2.3931991597841984E-2</v>
      </c>
      <c r="P1156" s="44">
        <f>IFERROR(_xll.qlIndexFixing(ONIndex6M,I1156,TRUE,_xll.ohTrigger(RecalcTrigger,Trigger6M)),NA())</f>
        <v>2.4103447531892419E-2</v>
      </c>
      <c r="Q1156" s="182">
        <f>IFERROR(_xll.qlIndexFixing(ONIndex1Y,I1156,TRUE,_xll.ohTrigger(RecalcTrigger,Trigger1Y)),NA())</f>
        <v>2.4592801754083071E-2</v>
      </c>
    </row>
    <row r="1157" spans="2:17" x14ac:dyDescent="0.2">
      <c r="B1157" s="39" t="s">
        <v>42</v>
      </c>
      <c r="D1157" s="42">
        <f>_xll.qlCalendarAdvance(Calendar,$D1156,B1157,"f",FALSE)</f>
        <v>47493</v>
      </c>
      <c r="E1157" s="176">
        <f>_xll.qlInterestRateIndexValueDate(IndexON,D1157)</f>
        <v>47493</v>
      </c>
      <c r="F1157" s="192">
        <f>IFERROR(_xll.qlIndexFixing(IndexON,D1157,TRUE,_xll.ohTrigger(RecalcTrigger,TriggerON)),NA())</f>
        <v>2.2678766820233287E-2</v>
      </c>
      <c r="H1157" s="42">
        <f>_xll.qlCalendarAdvance(Calendar,$H1156,B1157,"f",FALSE)</f>
        <v>47493</v>
      </c>
      <c r="I1157" s="176">
        <f>_xll.qlInterestRateIndexValueDate(Index1M,$H1157)</f>
        <v>47493</v>
      </c>
      <c r="J1157" s="181">
        <f>IFERROR(_xll.qlIndexFixing(Index1M,$H1157,TRUE,_xll.ohTrigger(RecalcTrigger,Trigger1M)),NA())</f>
        <v>2.3408257364128451E-2</v>
      </c>
      <c r="K1157" s="44">
        <f>IFERROR(_xll.qlIndexFixing(Index3M,H1157,TRUE,_xll.ohTrigger(RecalcTrigger,Trigger3M)),NA())</f>
        <v>2.398805347329859E-2</v>
      </c>
      <c r="L1157" s="44">
        <f>IFERROR(_xll.qlIndexFixing(Index6M,$H1157,TRUE,_xll.ohTrigger(RecalcTrigger,Trigger6M)),NA())</f>
        <v>2.4200582863967004E-2</v>
      </c>
      <c r="M1157" s="182">
        <f>IFERROR(_xll.qlIndexFixing(Index1Y,$H1157,TRUE,_xll.ohTrigger(RecalcTrigger,Trigger1Y)),NA())</f>
        <v>2.4809845629095717E-2</v>
      </c>
      <c r="N1157" s="181">
        <f>IFERROR(_xll.qlIndexFixing(ONIndex1M,I1157,TRUE,_xll.ohTrigger(RecalcTrigger,Trigger1M)),NA())</f>
        <v>2.3387111004240513E-2</v>
      </c>
      <c r="O1157" s="44">
        <f>IFERROR(_xll.qlIndexFixing(ONIndex3M,I1157,TRUE,_xll.ohTrigger(RecalcTrigger,Trigger3M)),NA())</f>
        <v>2.3930263635780769E-2</v>
      </c>
      <c r="P1157" s="44">
        <f>IFERROR(_xll.qlIndexFixing(ONIndex6M,I1157,TRUE,_xll.ohTrigger(RecalcTrigger,Trigger6M)),NA())</f>
        <v>2.4100036547932691E-2</v>
      </c>
      <c r="Q1157" s="182">
        <f>IFERROR(_xll.qlIndexFixing(ONIndex1Y,I1157,TRUE,_xll.ohTrigger(RecalcTrigger,Trigger1Y)),NA())</f>
        <v>2.4589854998762206E-2</v>
      </c>
    </row>
    <row r="1158" spans="2:17" x14ac:dyDescent="0.2">
      <c r="B1158" s="39" t="s">
        <v>42</v>
      </c>
      <c r="D1158" s="42">
        <f>_xll.qlCalendarAdvance(Calendar,$D1157,B1158,"f",FALSE)</f>
        <v>47500</v>
      </c>
      <c r="E1158" s="176">
        <f>_xll.qlInterestRateIndexValueDate(IndexON,D1158)</f>
        <v>47500</v>
      </c>
      <c r="F1158" s="192">
        <f>IFERROR(_xll.qlIndexFixing(IndexON,D1158,TRUE,_xll.ohTrigger(RecalcTrigger,TriggerON)),NA())</f>
        <v>2.2678264603743781E-2</v>
      </c>
      <c r="H1158" s="42">
        <f>_xll.qlCalendarAdvance(Calendar,$H1157,B1158,"f",FALSE)</f>
        <v>47500</v>
      </c>
      <c r="I1158" s="176">
        <f>_xll.qlInterestRateIndexValueDate(Index1M,$H1158)</f>
        <v>47500</v>
      </c>
      <c r="J1158" s="181">
        <f>IFERROR(_xll.qlIndexFixing(Index1M,$H1158,TRUE,_xll.ohTrigger(RecalcTrigger,Trigger1M)),NA())</f>
        <v>2.3407261490895441E-2</v>
      </c>
      <c r="K1158" s="44">
        <f>IFERROR(_xll.qlIndexFixing(Index3M,H1158,TRUE,_xll.ohTrigger(RecalcTrigger,Trigger3M)),NA())</f>
        <v>2.3986045004788823E-2</v>
      </c>
      <c r="L1158" s="44">
        <f>IFERROR(_xll.qlIndexFixing(Index6M,$H1158,TRUE,_xll.ohTrigger(RecalcTrigger,Trigger6M)),NA())</f>
        <v>2.4197266966787846E-2</v>
      </c>
      <c r="M1158" s="182">
        <f>IFERROR(_xll.qlIndexFixing(Index1Y,$H1158,TRUE,_xll.ohTrigger(RecalcTrigger,Trigger1Y)),NA())</f>
        <v>2.4806469696667666E-2</v>
      </c>
      <c r="N1158" s="181">
        <f>IFERROR(_xll.qlIndexFixing(ONIndex1M,I1158,TRUE,_xll.ohTrigger(RecalcTrigger,Trigger1M)),NA())</f>
        <v>2.3386207251652191E-2</v>
      </c>
      <c r="O1158" s="44">
        <f>IFERROR(_xll.qlIndexFixing(ONIndex3M,I1158,TRUE,_xll.ohTrigger(RecalcTrigger,Trigger3M)),NA())</f>
        <v>2.3928499134003856E-2</v>
      </c>
      <c r="P1158" s="44">
        <f>IFERROR(_xll.qlIndexFixing(ONIndex6M,I1158,TRUE,_xll.ohTrigger(RecalcTrigger,Trigger6M)),NA())</f>
        <v>2.4096635247787823E-2</v>
      </c>
      <c r="Q1158" s="182">
        <f>IFERROR(_xll.qlIndexFixing(ONIndex1Y,I1158,TRUE,_xll.ohTrigger(RecalcTrigger,Trigger1Y)),NA())</f>
        <v>2.4586897241895E-2</v>
      </c>
    </row>
    <row r="1159" spans="2:17" x14ac:dyDescent="0.2">
      <c r="B1159" s="39" t="s">
        <v>42</v>
      </c>
      <c r="D1159" s="42">
        <f>_xll.qlCalendarAdvance(Calendar,$D1158,B1159,"f",FALSE)</f>
        <v>47507</v>
      </c>
      <c r="E1159" s="176">
        <f>_xll.qlInterestRateIndexValueDate(IndexON,D1159)</f>
        <v>47507</v>
      </c>
      <c r="F1159" s="192">
        <f>IFERROR(_xll.qlIndexFixing(IndexON,D1159,TRUE,_xll.ohTrigger(RecalcTrigger,TriggerON)),NA())</f>
        <v>2.2677739067645808E-2</v>
      </c>
      <c r="H1159" s="42">
        <f>_xll.qlCalendarAdvance(Calendar,$H1158,B1159,"f",FALSE)</f>
        <v>47507</v>
      </c>
      <c r="I1159" s="176">
        <f>_xll.qlInterestRateIndexValueDate(Index1M,$H1159)</f>
        <v>47507</v>
      </c>
      <c r="J1159" s="181">
        <f>IFERROR(_xll.qlIndexFixing(Index1M,$H1159,TRUE,_xll.ohTrigger(RecalcTrigger,Trigger1M)),NA())</f>
        <v>2.3406224826251244E-2</v>
      </c>
      <c r="K1159" s="44">
        <f>IFERROR(_xll.qlIndexFixing(Index3M,H1159,TRUE,_xll.ohTrigger(RecalcTrigger,Trigger3M)),NA())</f>
        <v>2.3983999783867303E-2</v>
      </c>
      <c r="L1159" s="44">
        <f>IFERROR(_xll.qlIndexFixing(Index6M,$H1159,TRUE,_xll.ohTrigger(RecalcTrigger,Trigger6M)),NA())</f>
        <v>2.4193960874303408E-2</v>
      </c>
      <c r="M1159" s="182">
        <f>IFERROR(_xll.qlIndexFixing(Index1Y,$H1159,TRUE,_xll.ohTrigger(RecalcTrigger,Trigger1Y)),NA())</f>
        <v>2.480307539072335E-2</v>
      </c>
      <c r="N1159" s="181">
        <f>IFERROR(_xll.qlIndexFixing(ONIndex1M,I1159,TRUE,_xll.ohTrigger(RecalcTrigger,Trigger1M)),NA())</f>
        <v>2.3385262788625516E-2</v>
      </c>
      <c r="O1159" s="44">
        <f>IFERROR(_xll.qlIndexFixing(ONIndex3M,I1159,TRUE,_xll.ohTrigger(RecalcTrigger,Trigger3M)),NA())</f>
        <v>2.3926698092592291E-2</v>
      </c>
      <c r="P1159" s="44">
        <f>IFERROR(_xll.qlIndexFixing(ONIndex6M,I1159,TRUE,_xll.ohTrigger(RecalcTrigger,Trigger6M)),NA())</f>
        <v>2.4093243631457817E-2</v>
      </c>
      <c r="Q1159" s="182">
        <f>IFERROR(_xll.qlIndexFixing(ONIndex1Y,I1159,TRUE,_xll.ohTrigger(RecalcTrigger,Trigger1Y)),NA())</f>
        <v>2.4583928483400408E-2</v>
      </c>
    </row>
    <row r="1160" spans="2:17" x14ac:dyDescent="0.2">
      <c r="B1160" s="39" t="s">
        <v>42</v>
      </c>
      <c r="D1160" s="42">
        <f>_xll.qlCalendarAdvance(Calendar,$D1159,B1160,"f",FALSE)</f>
        <v>47514</v>
      </c>
      <c r="E1160" s="176">
        <f>_xll.qlInterestRateIndexValueDate(IndexON,D1160)</f>
        <v>47514</v>
      </c>
      <c r="F1160" s="192">
        <f>IFERROR(_xll.qlIndexFixing(IndexON,D1160,TRUE,_xll.ohTrigger(RecalcTrigger,TriggerON)),NA())</f>
        <v>2.2677190211777276E-2</v>
      </c>
      <c r="H1160" s="42">
        <f>_xll.qlCalendarAdvance(Calendar,$H1159,B1160,"f",FALSE)</f>
        <v>47514</v>
      </c>
      <c r="I1160" s="176">
        <f>_xll.qlInterestRateIndexValueDate(Index1M,$H1160)</f>
        <v>47514</v>
      </c>
      <c r="J1160" s="181">
        <f>IFERROR(_xll.qlIndexFixing(Index1M,$H1160,TRUE,_xll.ohTrigger(RecalcTrigger,Trigger1M)),NA())</f>
        <v>2.3402468278213413E-2</v>
      </c>
      <c r="K1160" s="44">
        <f>IFERROR(_xll.qlIndexFixing(Index3M,H1160,TRUE,_xll.ohTrigger(RecalcTrigger,Trigger3M)),NA())</f>
        <v>2.3981287038846048E-2</v>
      </c>
      <c r="L1160" s="44">
        <f>IFERROR(_xll.qlIndexFixing(Index6M,$H1160,TRUE,_xll.ohTrigger(RecalcTrigger,Trigger6M)),NA())</f>
        <v>2.4190664586465779E-2</v>
      </c>
      <c r="M1160" s="182">
        <f>IFERROR(_xll.qlIndexFixing(Index1Y,$H1160,TRUE,_xll.ohTrigger(RecalcTrigger,Trigger1Y)),NA())</f>
        <v>2.4799662254784138E-2</v>
      </c>
      <c r="N1160" s="181">
        <f>IFERROR(_xll.qlIndexFixing(ONIndex1M,I1160,TRUE,_xll.ohTrigger(RecalcTrigger,Trigger1M)),NA())</f>
        <v>2.3384277614917348E-2</v>
      </c>
      <c r="O1160" s="44">
        <f>IFERROR(_xll.qlIndexFixing(ONIndex3M,I1160,TRUE,_xll.ohTrigger(RecalcTrigger,Trigger3M)),NA())</f>
        <v>2.3924860511465029E-2</v>
      </c>
      <c r="P1160" s="44">
        <f>IFERROR(_xll.qlIndexFixing(ONIndex6M,I1160,TRUE,_xll.ohTrigger(RecalcTrigger,Trigger6M)),NA())</f>
        <v>2.4089861698861625E-2</v>
      </c>
      <c r="Q1160" s="182">
        <f>IFERROR(_xll.qlIndexFixing(ONIndex1Y,I1160,TRUE,_xll.ohTrigger(RecalcTrigger,Trigger1Y)),NA())</f>
        <v>2.4580948723197382E-2</v>
      </c>
    </row>
    <row r="1161" spans="2:17" x14ac:dyDescent="0.2">
      <c r="B1161" s="39" t="s">
        <v>42</v>
      </c>
      <c r="D1161" s="42">
        <f>_xll.qlCalendarAdvance(Calendar,$D1160,B1161,"f",FALSE)</f>
        <v>47521</v>
      </c>
      <c r="E1161" s="176">
        <f>_xll.qlInterestRateIndexValueDate(IndexON,D1161)</f>
        <v>47521</v>
      </c>
      <c r="F1161" s="192">
        <f>IFERROR(_xll.qlIndexFixing(IndexON,D1161,TRUE,_xll.ohTrigger(RecalcTrigger,TriggerON)),NA())</f>
        <v>2.2676618036300278E-2</v>
      </c>
      <c r="H1161" s="42">
        <f>_xll.qlCalendarAdvance(Calendar,$H1160,B1161,"f",FALSE)</f>
        <v>47521</v>
      </c>
      <c r="I1161" s="176">
        <f>_xll.qlInterestRateIndexValueDate(Index1M,$H1161)</f>
        <v>47521</v>
      </c>
      <c r="J1161" s="181">
        <f>IFERROR(_xll.qlIndexFixing(Index1M,$H1161,TRUE,_xll.ohTrigger(RecalcTrigger,Trigger1M)),NA())</f>
        <v>2.3401361968959523E-2</v>
      </c>
      <c r="K1161" s="44">
        <f>IFERROR(_xll.qlIndexFixing(Index3M,H1161,TRUE,_xll.ohTrigger(RecalcTrigger,Trigger3M)),NA())</f>
        <v>2.3979171077046765E-2</v>
      </c>
      <c r="L1161" s="44">
        <f>IFERROR(_xll.qlIndexFixing(Index6M,$H1161,TRUE,_xll.ohTrigger(RecalcTrigger,Trigger6M)),NA())</f>
        <v>2.4187378103227488E-2</v>
      </c>
      <c r="M1161" s="182">
        <f>IFERROR(_xll.qlIndexFixing(Index1Y,$H1161,TRUE,_xll.ohTrigger(RecalcTrigger,Trigger1Y)),NA())</f>
        <v>2.4796229832378724E-2</v>
      </c>
      <c r="N1161" s="181">
        <f>IFERROR(_xll.qlIndexFixing(ONIndex1M,I1161,TRUE,_xll.ohTrigger(RecalcTrigger,Trigger1M)),NA())</f>
        <v>2.338325173068978E-2</v>
      </c>
      <c r="O1161" s="44">
        <f>IFERROR(_xll.qlIndexFixing(ONIndex3M,I1161,TRUE,_xll.ohTrigger(RecalcTrigger,Trigger3M)),NA())</f>
        <v>2.392298639062207E-2</v>
      </c>
      <c r="P1161" s="44">
        <f>IFERROR(_xll.qlIndexFixing(ONIndex6M,I1161,TRUE,_xll.ohTrigger(RecalcTrigger,Trigger6M)),NA())</f>
        <v>2.4086489450161341E-2</v>
      </c>
      <c r="Q1161" s="182">
        <f>IFERROR(_xll.qlIndexFixing(ONIndex1Y,I1161,TRUE,_xll.ohTrigger(RecalcTrigger,Trigger1Y)),NA())</f>
        <v>2.4577957961529062E-2</v>
      </c>
    </row>
    <row r="1162" spans="2:17" x14ac:dyDescent="0.2">
      <c r="B1162" s="39" t="s">
        <v>42</v>
      </c>
      <c r="D1162" s="42">
        <f>_xll.qlCalendarAdvance(Calendar,$D1161,B1162,"f",FALSE)</f>
        <v>47528</v>
      </c>
      <c r="E1162" s="176">
        <f>_xll.qlInterestRateIndexValueDate(IndexON,D1162)</f>
        <v>47528</v>
      </c>
      <c r="F1162" s="192">
        <f>IFERROR(_xll.qlIndexFixing(IndexON,D1162,TRUE,_xll.ohTrigger(RecalcTrigger,TriggerON)),NA())</f>
        <v>2.2676022541214813E-2</v>
      </c>
      <c r="H1162" s="42">
        <f>_xll.qlCalendarAdvance(Calendar,$H1161,B1162,"f",FALSE)</f>
        <v>47528</v>
      </c>
      <c r="I1162" s="176">
        <f>_xll.qlInterestRateIndexValueDate(Index1M,$H1162)</f>
        <v>47528</v>
      </c>
      <c r="J1162" s="181">
        <f>IFERROR(_xll.qlIndexFixing(Index1M,$H1162,TRUE,_xll.ohTrigger(RecalcTrigger,Trigger1M)),NA())</f>
        <v>2.3400214878759911E-2</v>
      </c>
      <c r="K1162" s="44">
        <f>IFERROR(_xll.qlIndexFixing(Index3M,H1162,TRUE,_xll.ohTrigger(RecalcTrigger,Trigger3M)),NA())</f>
        <v>2.397701836539699E-2</v>
      </c>
      <c r="L1162" s="44">
        <f>IFERROR(_xll.qlIndexFixing(Index6M,$H1162,TRUE,_xll.ohTrigger(RecalcTrigger,Trigger6M)),NA())</f>
        <v>2.4184101424541526E-2</v>
      </c>
      <c r="M1162" s="182">
        <f>IFERROR(_xll.qlIndexFixing(Index1Y,$H1162,TRUE,_xll.ohTrigger(RecalcTrigger,Trigger1Y)),NA())</f>
        <v>2.4792777667043131E-2</v>
      </c>
      <c r="N1162" s="181">
        <f>IFERROR(_xll.qlIndexFixing(ONIndex1M,I1162,TRUE,_xll.ohTrigger(RecalcTrigger,Trigger1M)),NA())</f>
        <v>2.3382185135861766E-2</v>
      </c>
      <c r="O1162" s="44">
        <f>IFERROR(_xll.qlIndexFixing(ONIndex3M,I1162,TRUE,_xll.ohTrigger(RecalcTrigger,Trigger3M)),NA())</f>
        <v>2.3921075730063412E-2</v>
      </c>
      <c r="P1162" s="44">
        <f>IFERROR(_xll.qlIndexFixing(ONIndex6M,I1162,TRUE,_xll.ohTrigger(RecalcTrigger,Trigger6M)),NA())</f>
        <v>2.4083126885194872E-2</v>
      </c>
      <c r="Q1162" s="182">
        <f>IFERROR(_xll.qlIndexFixing(ONIndex1Y,I1162,TRUE,_xll.ohTrigger(RecalcTrigger,Trigger1Y)),NA())</f>
        <v>2.4574956198152309E-2</v>
      </c>
    </row>
    <row r="1163" spans="2:17" x14ac:dyDescent="0.2">
      <c r="B1163" s="39" t="s">
        <v>42</v>
      </c>
      <c r="D1163" s="42">
        <f>_xll.qlCalendarAdvance(Calendar,$D1162,B1163,"f",FALSE)</f>
        <v>47535</v>
      </c>
      <c r="E1163" s="176">
        <f>_xll.qlInterestRateIndexValueDate(IndexON,D1163)</f>
        <v>47535</v>
      </c>
      <c r="F1163" s="192">
        <f>IFERROR(_xll.qlIndexFixing(IndexON,D1163,TRUE,_xll.ohTrigger(RecalcTrigger,TriggerON)),NA())</f>
        <v>2.2675403726439836E-2</v>
      </c>
      <c r="H1163" s="42">
        <f>_xll.qlCalendarAdvance(Calendar,$H1162,B1163,"f",FALSE)</f>
        <v>47535</v>
      </c>
      <c r="I1163" s="176">
        <f>_xll.qlInterestRateIndexValueDate(Index1M,$H1163)</f>
        <v>47535</v>
      </c>
      <c r="J1163" s="181">
        <f>IFERROR(_xll.qlIndexFixing(Index1M,$H1163,TRUE,_xll.ohTrigger(RecalcTrigger,Trigger1M)),NA())</f>
        <v>2.3399027007629046E-2</v>
      </c>
      <c r="K1163" s="44">
        <f>IFERROR(_xll.qlIndexFixing(Index3M,H1163,TRUE,_xll.ohTrigger(RecalcTrigger,Trigger3M)),NA())</f>
        <v>2.397482890395318E-2</v>
      </c>
      <c r="L1163" s="44">
        <f>IFERROR(_xll.qlIndexFixing(Index6M,$H1163,TRUE,_xll.ohTrigger(RecalcTrigger,Trigger6M)),NA())</f>
        <v>2.4180834550359978E-2</v>
      </c>
      <c r="M1163" s="182">
        <f>IFERROR(_xll.qlIndexFixing(Index1Y,$H1163,TRUE,_xll.ohTrigger(RecalcTrigger,Trigger1Y)),NA())</f>
        <v>2.4789305302320486E-2</v>
      </c>
      <c r="N1163" s="181">
        <f>IFERROR(_xll.qlIndexFixing(ONIndex1M,I1163,TRUE,_xll.ohTrigger(RecalcTrigger,Trigger1M)),NA())</f>
        <v>2.3381077830433306E-2</v>
      </c>
      <c r="O1163" s="44">
        <f>IFERROR(_xll.qlIndexFixing(ONIndex3M,I1163,TRUE,_xll.ohTrigger(RecalcTrigger,Trigger3M)),NA())</f>
        <v>2.3919128529708011E-2</v>
      </c>
      <c r="P1163" s="44">
        <f>IFERROR(_xll.qlIndexFixing(ONIndex6M,I1163,TRUE,_xll.ohTrigger(RecalcTrigger,Trigger6M)),NA())</f>
        <v>2.4079774003962218E-2</v>
      </c>
      <c r="Q1163" s="182">
        <f>IFERROR(_xll.qlIndexFixing(ONIndex1Y,I1163,TRUE,_xll.ohTrigger(RecalcTrigger,Trigger1Y)),NA())</f>
        <v>2.4571943433229215E-2</v>
      </c>
    </row>
    <row r="1164" spans="2:17" x14ac:dyDescent="0.2">
      <c r="B1164" s="39" t="s">
        <v>42</v>
      </c>
      <c r="D1164" s="42">
        <f>_xll.qlCalendarAdvance(Calendar,$D1163,B1164,"f",FALSE)</f>
        <v>47542</v>
      </c>
      <c r="E1164" s="176">
        <f>_xll.qlInterestRateIndexValueDate(IndexON,D1164)</f>
        <v>47542</v>
      </c>
      <c r="F1164" s="192">
        <f>IFERROR(_xll.qlIndexFixing(IndexON,D1164,TRUE,_xll.ohTrigger(RecalcTrigger,TriggerON)),NA())</f>
        <v>2.2674761591975345E-2</v>
      </c>
      <c r="H1164" s="42">
        <f>_xll.qlCalendarAdvance(Calendar,$H1163,B1164,"f",FALSE)</f>
        <v>47542</v>
      </c>
      <c r="I1164" s="176">
        <f>_xll.qlInterestRateIndexValueDate(Index1M,$H1164)</f>
        <v>47542</v>
      </c>
      <c r="J1164" s="181">
        <f>IFERROR(_xll.qlIndexFixing(Index1M,$H1164,TRUE,_xll.ohTrigger(RecalcTrigger,Trigger1M)),NA())</f>
        <v>2.3398456560499319E-2</v>
      </c>
      <c r="K1164" s="44">
        <f>IFERROR(_xll.qlIndexFixing(Index3M,H1164,TRUE,_xll.ohTrigger(RecalcTrigger,Trigger3M)),NA())</f>
        <v>2.3974461087251712E-2</v>
      </c>
      <c r="L1164" s="44">
        <f>IFERROR(_xll.qlIndexFixing(Index6M,$H1164,TRUE,_xll.ohTrigger(RecalcTrigger,Trigger6M)),NA())</f>
        <v>2.417871422012443E-2</v>
      </c>
      <c r="M1164" s="182">
        <f>IFERROR(_xll.qlIndexFixing(Index1Y,$H1164,TRUE,_xll.ohTrigger(RecalcTrigger,Trigger1Y)),NA())</f>
        <v>2.4785812281761244E-2</v>
      </c>
      <c r="N1164" s="181">
        <f>IFERROR(_xll.qlIndexFixing(ONIndex1M,I1164,TRUE,_xll.ohTrigger(RecalcTrigger,Trigger1M)),NA())</f>
        <v>2.3379929814485445E-2</v>
      </c>
      <c r="O1164" s="44">
        <f>IFERROR(_xll.qlIndexFixing(ONIndex3M,I1164,TRUE,_xll.ohTrigger(RecalcTrigger,Trigger3M)),NA())</f>
        <v>2.3917144789799005E-2</v>
      </c>
      <c r="P1164" s="44">
        <f>IFERROR(_xll.qlIndexFixing(ONIndex6M,I1164,TRUE,_xll.ohTrigger(RecalcTrigger,Trigger6M)),NA())</f>
        <v>2.4076430806625471E-2</v>
      </c>
      <c r="Q1164" s="182">
        <f>IFERROR(_xll.qlIndexFixing(ONIndex1Y,I1164,TRUE,_xll.ohTrigger(RecalcTrigger,Trigger1Y)),NA())</f>
        <v>2.4568919666678735E-2</v>
      </c>
    </row>
    <row r="1165" spans="2:17" x14ac:dyDescent="0.2">
      <c r="B1165" s="39" t="s">
        <v>42</v>
      </c>
      <c r="D1165" s="42">
        <f>_xll.qlCalendarAdvance(Calendar,$D1164,B1165,"f",FALSE)</f>
        <v>47549</v>
      </c>
      <c r="E1165" s="176">
        <f>_xll.qlInterestRateIndexValueDate(IndexON,D1165)</f>
        <v>47549</v>
      </c>
      <c r="F1165" s="192">
        <f>IFERROR(_xll.qlIndexFixing(IndexON,D1165,TRUE,_xll.ohTrigger(RecalcTrigger,TriggerON)),NA())</f>
        <v>2.2674096137821342E-2</v>
      </c>
      <c r="H1165" s="42">
        <f>_xll.qlCalendarAdvance(Calendar,$H1164,B1165,"f",FALSE)</f>
        <v>47549</v>
      </c>
      <c r="I1165" s="176">
        <f>_xll.qlInterestRateIndexValueDate(Index1M,$H1165)</f>
        <v>47549</v>
      </c>
      <c r="J1165" s="181">
        <f>IFERROR(_xll.qlIndexFixing(Index1M,$H1165,TRUE,_xll.ohTrigger(RecalcTrigger,Trigger1M)),NA())</f>
        <v>2.3399148219341269E-2</v>
      </c>
      <c r="K1165" s="44">
        <f>IFERROR(_xll.qlIndexFixing(Index3M,H1165,TRUE,_xll.ohTrigger(RecalcTrigger,Trigger3M)),NA())</f>
        <v>2.3972189805339696E-2</v>
      </c>
      <c r="L1165" s="44">
        <f>IFERROR(_xll.qlIndexFixing(Index6M,$H1165,TRUE,_xll.ohTrigger(RecalcTrigger,Trigger6M)),NA())</f>
        <v>2.4177175034343405E-2</v>
      </c>
      <c r="M1165" s="182">
        <f>IFERROR(_xll.qlIndexFixing(Index1Y,$H1165,TRUE,_xll.ohTrigger(RecalcTrigger,Trigger1Y)),NA())</f>
        <v>2.4782298148923632E-2</v>
      </c>
      <c r="N1165" s="181">
        <f>IFERROR(_xll.qlIndexFixing(ONIndex1M,I1165,TRUE,_xll.ohTrigger(RecalcTrigger,Trigger1M)),NA())</f>
        <v>2.3378741087937138E-2</v>
      </c>
      <c r="O1165" s="44">
        <f>IFERROR(_xll.qlIndexFixing(ONIndex3M,I1165,TRUE,_xll.ohTrigger(RecalcTrigger,Trigger3M)),NA())</f>
        <v>2.3915124510093255E-2</v>
      </c>
      <c r="P1165" s="44">
        <f>IFERROR(_xll.qlIndexFixing(ONIndex6M,I1165,TRUE,_xll.ohTrigger(RecalcTrigger,Trigger6M)),NA())</f>
        <v>2.4073097293103585E-2</v>
      </c>
      <c r="Q1165" s="182">
        <f>IFERROR(_xll.qlIndexFixing(ONIndex1Y,I1165,TRUE,_xll.ohTrigger(RecalcTrigger,Trigger1Y)),NA())</f>
        <v>2.4565884898500867E-2</v>
      </c>
    </row>
    <row r="1166" spans="2:17" x14ac:dyDescent="0.2">
      <c r="B1166" s="39" t="s">
        <v>42</v>
      </c>
      <c r="D1166" s="42">
        <f>_xll.qlCalendarAdvance(Calendar,$D1165,B1166,"f",FALSE)</f>
        <v>47556</v>
      </c>
      <c r="E1166" s="176">
        <f>_xll.qlInterestRateIndexValueDate(IndexON,D1166)</f>
        <v>47556</v>
      </c>
      <c r="F1166" s="192">
        <f>IFERROR(_xll.qlIndexFixing(IndexON,D1166,TRUE,_xll.ohTrigger(RecalcTrigger,TriggerON)),NA())</f>
        <v>2.2673407364058873E-2</v>
      </c>
      <c r="H1166" s="42">
        <f>_xll.qlCalendarAdvance(Calendar,$H1165,B1166,"f",FALSE)</f>
        <v>47556</v>
      </c>
      <c r="I1166" s="176">
        <f>_xll.qlInterestRateIndexValueDate(Index1M,$H1166)</f>
        <v>47556</v>
      </c>
      <c r="J1166" s="181">
        <f>IFERROR(_xll.qlIndexFixing(Index1M,$H1166,TRUE,_xll.ohTrigger(RecalcTrigger,Trigger1M)),NA())</f>
        <v>2.3397826015132822E-2</v>
      </c>
      <c r="K1166" s="44">
        <f>IFERROR(_xll.qlIndexFixing(Index3M,H1166,TRUE,_xll.ohTrigger(RecalcTrigger,Trigger3M)),NA())</f>
        <v>2.396988176664978E-2</v>
      </c>
      <c r="L1166" s="44">
        <f>IFERROR(_xll.qlIndexFixing(Index6M,$H1166,TRUE,_xll.ohTrigger(RecalcTrigger,Trigger6M)),NA())</f>
        <v>2.4173940010289406E-2</v>
      </c>
      <c r="M1166" s="182">
        <f>IFERROR(_xll.qlIndexFixing(Index1Y,$H1166,TRUE,_xll.ohTrigger(RecalcTrigger,Trigger1Y)),NA())</f>
        <v>2.4778762447373204E-2</v>
      </c>
      <c r="N1166" s="181">
        <f>IFERROR(_xll.qlIndexFixing(ONIndex1M,I1166,TRUE,_xll.ohTrigger(RecalcTrigger,Trigger1M)),NA())</f>
        <v>2.3377511650869431E-2</v>
      </c>
      <c r="O1166" s="44">
        <f>IFERROR(_xll.qlIndexFixing(ONIndex3M,I1166,TRUE,_xll.ohTrigger(RecalcTrigger,Trigger3M)),NA())</f>
        <v>2.3913067690671808E-2</v>
      </c>
      <c r="P1166" s="44">
        <f>IFERROR(_xll.qlIndexFixing(ONIndex6M,I1166,TRUE,_xll.ohTrigger(RecalcTrigger,Trigger6M)),NA())</f>
        <v>2.406977346339656E-2</v>
      </c>
      <c r="Q1166" s="182">
        <f>IFERROR(_xll.qlIndexFixing(ONIndex1Y,I1166,TRUE,_xll.ohTrigger(RecalcTrigger,Trigger1Y)),NA())</f>
        <v>2.4562839128695613E-2</v>
      </c>
    </row>
    <row r="1167" spans="2:17" x14ac:dyDescent="0.2">
      <c r="B1167" s="39" t="s">
        <v>42</v>
      </c>
      <c r="D1167" s="42">
        <f>_xll.qlCalendarAdvance(Calendar,$D1166,B1167,"f",FALSE)</f>
        <v>47563</v>
      </c>
      <c r="E1167" s="176">
        <f>_xll.qlInterestRateIndexValueDate(IndexON,D1167)</f>
        <v>47563</v>
      </c>
      <c r="F1167" s="192">
        <f>IFERROR(_xll.qlIndexFixing(IndexON,D1167,TRUE,_xll.ohTrigger(RecalcTrigger,TriggerON)),NA())</f>
        <v>2.2672695270606891E-2</v>
      </c>
      <c r="H1167" s="42">
        <f>_xll.qlCalendarAdvance(Calendar,$H1166,B1167,"f",FALSE)</f>
        <v>47563</v>
      </c>
      <c r="I1167" s="176">
        <f>_xll.qlInterestRateIndexValueDate(Index1M,$H1167)</f>
        <v>47563</v>
      </c>
      <c r="J1167" s="181">
        <f>IFERROR(_xll.qlIndexFixing(Index1M,$H1167,TRUE,_xll.ohTrigger(RecalcTrigger,Trigger1M)),NA())</f>
        <v>2.3397111200064762E-2</v>
      </c>
      <c r="K1167" s="44">
        <f>IFERROR(_xll.qlIndexFixing(Index3M,H1167,TRUE,_xll.ohTrigger(RecalcTrigger,Trigger3M)),NA())</f>
        <v>2.3967536971244513E-2</v>
      </c>
      <c r="L1167" s="44">
        <f>IFERROR(_xll.qlIndexFixing(Index6M,$H1167,TRUE,_xll.ohTrigger(RecalcTrigger,Trigger6M)),NA())</f>
        <v>2.4170714793904674E-2</v>
      </c>
      <c r="M1167" s="182">
        <f>IFERROR(_xll.qlIndexFixing(Index1Y,$H1167,TRUE,_xll.ohTrigger(RecalcTrigger,Trigger1Y)),NA())</f>
        <v>2.4775204720683064E-2</v>
      </c>
      <c r="N1167" s="181">
        <f>IFERROR(_xll.qlIndexFixing(ONIndex1M,I1167,TRUE,_xll.ohTrigger(RecalcTrigger,Trigger1M)),NA())</f>
        <v>2.3376241503201278E-2</v>
      </c>
      <c r="O1167" s="44">
        <f>IFERROR(_xll.qlIndexFixing(ONIndex3M,I1167,TRUE,_xll.ohTrigger(RecalcTrigger,Trigger3M)),NA())</f>
        <v>2.3910974331615709E-2</v>
      </c>
      <c r="P1167" s="44">
        <f>IFERROR(_xll.qlIndexFixing(ONIndex6M,I1167,TRUE,_xll.ohTrigger(RecalcTrigger,Trigger6M)),NA())</f>
        <v>2.406645931742335E-2</v>
      </c>
      <c r="Q1167" s="182">
        <f>IFERROR(_xll.qlIndexFixing(ONIndex1Y,I1167,TRUE,_xll.ohTrigger(RecalcTrigger,Trigger1Y)),NA())</f>
        <v>2.4559782357262971E-2</v>
      </c>
    </row>
    <row r="1168" spans="2:17" x14ac:dyDescent="0.2">
      <c r="B1168" s="39" t="s">
        <v>42</v>
      </c>
      <c r="D1168" s="42">
        <f>_xll.qlCalendarAdvance(Calendar,$D1167,B1168,"f",FALSE)</f>
        <v>47570</v>
      </c>
      <c r="E1168" s="176">
        <f>_xll.qlInterestRateIndexValueDate(IndexON,D1168)</f>
        <v>47570</v>
      </c>
      <c r="F1168" s="192">
        <f>IFERROR(_xll.qlIndexFixing(IndexON,D1168,TRUE,_xll.ohTrigger(RecalcTrigger,TriggerON)),NA())</f>
        <v>2.2671959857546442E-2</v>
      </c>
      <c r="H1168" s="42">
        <f>_xll.qlCalendarAdvance(Calendar,$H1167,B1168,"f",FALSE)</f>
        <v>47570</v>
      </c>
      <c r="I1168" s="176">
        <f>_xll.qlInterestRateIndexValueDate(Index1M,$H1168)</f>
        <v>47570</v>
      </c>
      <c r="J1168" s="181">
        <f>IFERROR(_xll.qlIndexFixing(Index1M,$H1168,TRUE,_xll.ohTrigger(RecalcTrigger,Trigger1M)),NA())</f>
        <v>2.3395059232793891E-2</v>
      </c>
      <c r="K1168" s="44">
        <f>IFERROR(_xll.qlIndexFixing(Index3M,H1168,TRUE,_xll.ohTrigger(RecalcTrigger,Trigger3M)),NA())</f>
        <v>2.3965155419189962E-2</v>
      </c>
      <c r="L1168" s="44">
        <f>IFERROR(_xll.qlIndexFixing(Index6M,$H1168,TRUE,_xll.ohTrigger(RecalcTrigger,Trigger6M)),NA())</f>
        <v>2.4167499385141279E-2</v>
      </c>
      <c r="M1168" s="182">
        <f>IFERROR(_xll.qlIndexFixing(Index1Y,$H1168,TRUE,_xll.ohTrigger(RecalcTrigger,Trigger1Y)),NA())</f>
        <v>2.4771624512434087E-2</v>
      </c>
      <c r="N1168" s="181">
        <f>IFERROR(_xll.qlIndexFixing(ONIndex1M,I1168,TRUE,_xll.ohTrigger(RecalcTrigger,Trigger1M)),NA())</f>
        <v>2.3374930644932679E-2</v>
      </c>
      <c r="O1168" s="44">
        <f>IFERROR(_xll.qlIndexFixing(ONIndex3M,I1168,TRUE,_xll.ohTrigger(RecalcTrigger,Trigger3M)),NA())</f>
        <v>2.3908844432762866E-2</v>
      </c>
      <c r="P1168" s="44">
        <f>IFERROR(_xll.qlIndexFixing(ONIndex6M,I1168,TRUE,_xll.ohTrigger(RecalcTrigger,Trigger6M)),NA())</f>
        <v>2.4063154855346047E-2</v>
      </c>
      <c r="Q1168" s="182">
        <f>IFERROR(_xll.qlIndexFixing(ONIndex1Y,I1168,TRUE,_xll.ohTrigger(RecalcTrigger,Trigger1Y)),NA())</f>
        <v>2.4556714584365036E-2</v>
      </c>
    </row>
    <row r="1169" spans="2:17" x14ac:dyDescent="0.2">
      <c r="B1169" s="39" t="s">
        <v>42</v>
      </c>
      <c r="D1169" s="42">
        <f>_xll.qlCalendarAdvance(Calendar,$D1168,B1169,"f",FALSE)</f>
        <v>47577</v>
      </c>
      <c r="E1169" s="176">
        <f>_xll.qlInterestRateIndexValueDate(IndexON,D1169)</f>
        <v>47577</v>
      </c>
      <c r="F1169" s="192">
        <f>IFERROR(_xll.qlIndexFixing(IndexON,D1169,TRUE,_xll.ohTrigger(RecalcTrigger,TriggerON)),NA())</f>
        <v>2.2671201124715434E-2</v>
      </c>
      <c r="H1169" s="42">
        <f>_xll.qlCalendarAdvance(Calendar,$H1168,B1169,"f",FALSE)</f>
        <v>47577</v>
      </c>
      <c r="I1169" s="176">
        <f>_xll.qlInterestRateIndexValueDate(Index1M,$H1169)</f>
        <v>47577</v>
      </c>
      <c r="J1169" s="181">
        <f>IFERROR(_xll.qlIndexFixing(Index1M,$H1169,TRUE,_xll.ohTrigger(RecalcTrigger,Trigger1M)),NA())</f>
        <v>2.3394256825062174E-2</v>
      </c>
      <c r="K1169" s="44">
        <f>IFERROR(_xll.qlIndexFixing(Index3M,H1169,TRUE,_xll.ohTrigger(RecalcTrigger,Trigger3M)),NA())</f>
        <v>2.3962131777273243E-2</v>
      </c>
      <c r="L1169" s="44">
        <f>IFERROR(_xll.qlIndexFixing(Index6M,$H1169,TRUE,_xll.ohTrigger(RecalcTrigger,Trigger6M)),NA())</f>
        <v>2.416258076630598E-2</v>
      </c>
      <c r="M1169" s="182">
        <f>IFERROR(_xll.qlIndexFixing(Index1Y,$H1169,TRUE,_xll.ohTrigger(RecalcTrigger,Trigger1Y)),NA())</f>
        <v>2.4768021366215365E-2</v>
      </c>
      <c r="N1169" s="181">
        <f>IFERROR(_xll.qlIndexFixing(ONIndex1M,I1169,TRUE,_xll.ohTrigger(RecalcTrigger,Trigger1M)),NA())</f>
        <v>2.3373579076144679E-2</v>
      </c>
      <c r="O1169" s="44">
        <f>IFERROR(_xll.qlIndexFixing(ONIndex3M,I1169,TRUE,_xll.ohTrigger(RecalcTrigger,Trigger3M)),NA())</f>
        <v>2.3906677994275372E-2</v>
      </c>
      <c r="P1169" s="44">
        <f>IFERROR(_xll.qlIndexFixing(ONIndex6M,I1169,TRUE,_xll.ohTrigger(RecalcTrigger,Trigger6M)),NA())</f>
        <v>2.4059860076921513E-2</v>
      </c>
      <c r="Q1169" s="182">
        <f>IFERROR(_xll.qlIndexFixing(ONIndex1Y,I1169,TRUE,_xll.ohTrigger(RecalcTrigger,Trigger1Y)),NA())</f>
        <v>2.4553635809677621E-2</v>
      </c>
    </row>
    <row r="1170" spans="2:17" x14ac:dyDescent="0.2">
      <c r="B1170" s="39" t="s">
        <v>42</v>
      </c>
      <c r="D1170" s="42">
        <f>_xll.qlCalendarAdvance(Calendar,$D1169,B1170,"f",FALSE)</f>
        <v>47584</v>
      </c>
      <c r="E1170" s="176">
        <f>_xll.qlInterestRateIndexValueDate(IndexON,D1170)</f>
        <v>47584</v>
      </c>
      <c r="F1170" s="192">
        <f>IFERROR(_xll.qlIndexFixing(IndexON,D1170,TRUE,_xll.ohTrigger(RecalcTrigger,TriggerON)),NA())</f>
        <v>2.2670419072357006E-2</v>
      </c>
      <c r="H1170" s="42">
        <f>_xll.qlCalendarAdvance(Calendar,$H1169,B1170,"f",FALSE)</f>
        <v>47584</v>
      </c>
      <c r="I1170" s="176">
        <f>_xll.qlInterestRateIndexValueDate(Index1M,$H1170)</f>
        <v>47584</v>
      </c>
      <c r="J1170" s="181">
        <f>IFERROR(_xll.qlIndexFixing(Index1M,$H1170,TRUE,_xll.ohTrigger(RecalcTrigger,Trigger1M)),NA())</f>
        <v>2.3392129285324352E-2</v>
      </c>
      <c r="K1170" s="44">
        <f>IFERROR(_xll.qlIndexFixing(Index3M,H1170,TRUE,_xll.ohTrigger(RecalcTrigger,Trigger3M)),NA())</f>
        <v>2.3959679498086556E-2</v>
      </c>
      <c r="L1170" s="44">
        <f>IFERROR(_xll.qlIndexFixing(Index6M,$H1170,TRUE,_xll.ohTrigger(RecalcTrigger,Trigger6M)),NA())</f>
        <v>2.4159382518494851E-2</v>
      </c>
      <c r="M1170" s="182">
        <f>IFERROR(_xll.qlIndexFixing(Index1Y,$H1170,TRUE,_xll.ohTrigger(RecalcTrigger,Trigger1Y)),NA())</f>
        <v>2.4766626424513733E-2</v>
      </c>
      <c r="N1170" s="181">
        <f>IFERROR(_xll.qlIndexFixing(ONIndex1M,I1170,TRUE,_xll.ohTrigger(RecalcTrigger,Trigger1M)),NA())</f>
        <v>2.337218679683728E-2</v>
      </c>
      <c r="O1170" s="44">
        <f>IFERROR(_xll.qlIndexFixing(ONIndex3M,I1170,TRUE,_xll.ohTrigger(RecalcTrigger,Trigger3M)),NA())</f>
        <v>2.390447501607218E-2</v>
      </c>
      <c r="P1170" s="44">
        <f>IFERROR(_xll.qlIndexFixing(ONIndex6M,I1170,TRUE,_xll.ohTrigger(RecalcTrigger,Trigger6M)),NA())</f>
        <v>2.4056574982392886E-2</v>
      </c>
      <c r="Q1170" s="182">
        <f>IFERROR(_xll.qlIndexFixing(ONIndex1Y,I1170,TRUE,_xll.ohTrigger(RecalcTrigger,Trigger1Y)),NA())</f>
        <v>2.4550546033524911E-2</v>
      </c>
    </row>
    <row r="1171" spans="2:17" x14ac:dyDescent="0.2">
      <c r="B1171" s="39" t="s">
        <v>42</v>
      </c>
      <c r="D1171" s="42">
        <f>_xll.qlCalendarAdvance(Calendar,$D1170,B1171,"f",FALSE)</f>
        <v>47591</v>
      </c>
      <c r="E1171" s="176">
        <f>_xll.qlInterestRateIndexValueDate(IndexON,D1171)</f>
        <v>47591</v>
      </c>
      <c r="F1171" s="192">
        <f>IFERROR(_xll.qlIndexFixing(IndexON,D1171,TRUE,_xll.ohTrigger(RecalcTrigger,TriggerON)),NA())</f>
        <v>2.2672194904112208E-2</v>
      </c>
      <c r="H1171" s="42">
        <f>_xll.qlCalendarAdvance(Calendar,$H1170,B1171,"f",FALSE)</f>
        <v>47591</v>
      </c>
      <c r="I1171" s="176">
        <f>_xll.qlInterestRateIndexValueDate(Index1M,$H1171)</f>
        <v>47591</v>
      </c>
      <c r="J1171" s="181">
        <f>IFERROR(_xll.qlIndexFixing(Index1M,$H1171,TRUE,_xll.ohTrigger(RecalcTrigger,Trigger1M)),NA())</f>
        <v>2.3390603124703278E-2</v>
      </c>
      <c r="K1171" s="44">
        <f>IFERROR(_xll.qlIndexFixing(Index3M,H1171,TRUE,_xll.ohTrigger(RecalcTrigger,Trigger3M)),NA())</f>
        <v>2.3957190464833678E-2</v>
      </c>
      <c r="L1171" s="44">
        <f>IFERROR(_xll.qlIndexFixing(Index6M,$H1171,TRUE,_xll.ohTrigger(RecalcTrigger,Trigger6M)),NA())</f>
        <v>2.4156191565213925E-2</v>
      </c>
      <c r="M1171" s="182">
        <f>IFERROR(_xll.qlIndexFixing(Index1Y,$H1171,TRUE,_xll.ohTrigger(RecalcTrigger,Trigger1Y)),NA())</f>
        <v>2.4760744434262794E-2</v>
      </c>
      <c r="N1171" s="181">
        <f>IFERROR(_xll.qlIndexFixing(ONIndex1M,I1171,TRUE,_xll.ohTrigger(RecalcTrigger,Trigger1M)),NA())</f>
        <v>2.3373328991133535E-2</v>
      </c>
      <c r="O1171" s="44">
        <f>IFERROR(_xll.qlIndexFixing(ONIndex3M,I1171,TRUE,_xll.ohTrigger(RecalcTrigger,Trigger3M)),NA())</f>
        <v>2.39047187176189E-2</v>
      </c>
      <c r="P1171" s="44">
        <f>IFERROR(_xll.qlIndexFixing(ONIndex6M,I1171,TRUE,_xll.ohTrigger(RecalcTrigger,Trigger6M)),NA())</f>
        <v>2.4055535877555601E-2</v>
      </c>
      <c r="Q1171" s="182">
        <f>IFERROR(_xll.qlIndexFixing(ONIndex1Y,I1171,TRUE,_xll.ohTrigger(RecalcTrigger,Trigger1Y)),NA())</f>
        <v>2.4549858849177264E-2</v>
      </c>
    </row>
    <row r="1172" spans="2:17" x14ac:dyDescent="0.2">
      <c r="B1172" s="39" t="s">
        <v>42</v>
      </c>
      <c r="D1172" s="42">
        <f>_xll.qlCalendarAdvance(Calendar,$D1171,B1172,"f",FALSE)</f>
        <v>47598</v>
      </c>
      <c r="E1172" s="176">
        <f>_xll.qlInterestRateIndexValueDate(IndexON,D1172)</f>
        <v>47598</v>
      </c>
      <c r="F1172" s="192">
        <f>IFERROR(_xll.qlIndexFixing(IndexON,D1172,TRUE,_xll.ohTrigger(RecalcTrigger,TriggerON)),NA())</f>
        <v>2.266878500840952E-2</v>
      </c>
      <c r="H1172" s="42">
        <f>_xll.qlCalendarAdvance(Calendar,$H1171,B1172,"f",FALSE)</f>
        <v>47598</v>
      </c>
      <c r="I1172" s="176">
        <f>_xll.qlInterestRateIndexValueDate(Index1M,$H1172)</f>
        <v>47598</v>
      </c>
      <c r="J1172" s="181">
        <f>IFERROR(_xll.qlIndexFixing(Index1M,$H1172,TRUE,_xll.ohTrigger(RecalcTrigger,Trigger1M)),NA())</f>
        <v>2.3389669308551603E-2</v>
      </c>
      <c r="K1172" s="44">
        <f>IFERROR(_xll.qlIndexFixing(Index3M,H1172,TRUE,_xll.ohTrigger(RecalcTrigger,Trigger3M)),NA())</f>
        <v>2.3954664677583191E-2</v>
      </c>
      <c r="L1172" s="44">
        <f>IFERROR(_xll.qlIndexFixing(Index6M,$H1172,TRUE,_xll.ohTrigger(RecalcTrigger,Trigger6M)),NA())</f>
        <v>2.415300630855827E-2</v>
      </c>
      <c r="M1172" s="182">
        <f>IFERROR(_xll.qlIndexFixing(Index1Y,$H1172,TRUE,_xll.ohTrigger(RecalcTrigger,Trigger1Y)),NA())</f>
        <v>2.4757069735746873E-2</v>
      </c>
      <c r="N1172" s="181">
        <f>IFERROR(_xll.qlIndexFixing(ONIndex1M,I1172,TRUE,_xll.ohTrigger(RecalcTrigger,Trigger1M)),NA())</f>
        <v>2.3369280106340096E-2</v>
      </c>
      <c r="O1172" s="44">
        <f>IFERROR(_xll.qlIndexFixing(ONIndex3M,I1172,TRUE,_xll.ohTrigger(RecalcTrigger,Trigger3M)),NA())</f>
        <v>2.389995944059975E-2</v>
      </c>
      <c r="P1172" s="44">
        <f>IFERROR(_xll.qlIndexFixing(ONIndex6M,I1172,TRUE,_xll.ohTrigger(RecalcTrigger,Trigger6M)),NA())</f>
        <v>2.4050033844780216E-2</v>
      </c>
      <c r="Q1172" s="182">
        <f>IFERROR(_xll.qlIndexFixing(ONIndex1Y,I1172,TRUE,_xll.ohTrigger(RecalcTrigger,Trigger1Y)),NA())</f>
        <v>2.4544333476256286E-2</v>
      </c>
    </row>
    <row r="1173" spans="2:17" x14ac:dyDescent="0.2">
      <c r="B1173" s="39" t="s">
        <v>42</v>
      </c>
      <c r="D1173" s="42">
        <f>_xll.qlCalendarAdvance(Calendar,$D1172,B1173,"f",FALSE)</f>
        <v>47605</v>
      </c>
      <c r="E1173" s="176">
        <f>_xll.qlInterestRateIndexValueDate(IndexON,D1173)</f>
        <v>47605</v>
      </c>
      <c r="F1173" s="192">
        <f>IFERROR(_xll.qlIndexFixing(IndexON,D1173,TRUE,_xll.ohTrigger(RecalcTrigger,TriggerON)),NA())</f>
        <v>2.2667932996982554E-2</v>
      </c>
      <c r="H1173" s="42">
        <f>_xll.qlCalendarAdvance(Calendar,$H1172,B1173,"f",FALSE)</f>
        <v>47605</v>
      </c>
      <c r="I1173" s="176">
        <f>_xll.qlInterestRateIndexValueDate(Index1M,$H1173)</f>
        <v>47605</v>
      </c>
      <c r="J1173" s="181">
        <f>IFERROR(_xll.qlIndexFixing(Index1M,$H1173,TRUE,_xll.ohTrigger(RecalcTrigger,Trigger1M)),NA())</f>
        <v>2.3387428429769569E-2</v>
      </c>
      <c r="K1173" s="44">
        <f>IFERROR(_xll.qlIndexFixing(Index3M,H1173,TRUE,_xll.ohTrigger(RecalcTrigger,Trigger3M)),NA())</f>
        <v>2.3952696311505418E-2</v>
      </c>
      <c r="L1173" s="44">
        <f>IFERROR(_xll.qlIndexFixing(Index6M,$H1173,TRUE,_xll.ohTrigger(RecalcTrigger,Trigger6M)),NA())</f>
        <v>2.415153669553672E-2</v>
      </c>
      <c r="M1173" s="182">
        <f>IFERROR(_xll.qlIndexFixing(Index1Y,$H1173,TRUE,_xll.ohTrigger(RecalcTrigger,Trigger1Y)),NA())</f>
        <v>2.4753370273696618E-2</v>
      </c>
      <c r="N1173" s="181">
        <f>IFERROR(_xll.qlIndexFixing(ONIndex1M,I1173,TRUE,_xll.ohTrigger(RecalcTrigger,Trigger1M)),NA())</f>
        <v>2.3367765695231357E-2</v>
      </c>
      <c r="O1173" s="44">
        <f>IFERROR(_xll.qlIndexFixing(ONIndex3M,I1173,TRUE,_xll.ohTrigger(RecalcTrigger,Trigger3M)),NA())</f>
        <v>2.3897646843249465E-2</v>
      </c>
      <c r="P1173" s="44">
        <f>IFERROR(_xll.qlIndexFixing(ONIndex6M,I1173,TRUE,_xll.ohTrigger(RecalcTrigger,Trigger6M)),NA())</f>
        <v>2.4046777801696173E-2</v>
      </c>
      <c r="Q1173" s="182">
        <f>IFERROR(_xll.qlIndexFixing(ONIndex1Y,I1173,TRUE,_xll.ohTrigger(RecalcTrigger,Trigger1Y)),NA())</f>
        <v>2.4541210695221416E-2</v>
      </c>
    </row>
    <row r="1174" spans="2:17" x14ac:dyDescent="0.2">
      <c r="B1174" s="39" t="s">
        <v>42</v>
      </c>
      <c r="D1174" s="42">
        <f>_xll.qlCalendarAdvance(Calendar,$D1173,B1174,"f",FALSE)</f>
        <v>47612</v>
      </c>
      <c r="E1174" s="176">
        <f>_xll.qlInterestRateIndexValueDate(IndexON,D1174)</f>
        <v>47612</v>
      </c>
      <c r="F1174" s="192">
        <f>IFERROR(_xll.qlIndexFixing(IndexON,D1174,TRUE,_xll.ohTrigger(RecalcTrigger,TriggerON)),NA())</f>
        <v>2.2667057665947121E-2</v>
      </c>
      <c r="H1174" s="42">
        <f>_xll.qlCalendarAdvance(Calendar,$H1173,B1174,"f",FALSE)</f>
        <v>47612</v>
      </c>
      <c r="I1174" s="176">
        <f>_xll.qlInterestRateIndexValueDate(Index1M,$H1174)</f>
        <v>47612</v>
      </c>
      <c r="J1174" s="181">
        <f>IFERROR(_xll.qlIndexFixing(Index1M,$H1174,TRUE,_xll.ohTrigger(RecalcTrigger,Trigger1M)),NA())</f>
        <v>2.3385779895492391E-2</v>
      </c>
      <c r="K1174" s="44">
        <f>IFERROR(_xll.qlIndexFixing(Index3M,H1174,TRUE,_xll.ohTrigger(RecalcTrigger,Trigger3M)),NA())</f>
        <v>2.3950094220968197E-2</v>
      </c>
      <c r="L1174" s="44">
        <f>IFERROR(_xll.qlIndexFixing(Index6M,$H1174,TRUE,_xll.ohTrigger(RecalcTrigger,Trigger6M)),NA())</f>
        <v>2.4148356283445391E-2</v>
      </c>
      <c r="M1174" s="182">
        <f>IFERROR(_xll.qlIndexFixing(Index1Y,$H1174,TRUE,_xll.ohTrigger(RecalcTrigger,Trigger1Y)),NA())</f>
        <v>2.4749645591741309E-2</v>
      </c>
      <c r="N1174" s="181">
        <f>IFERROR(_xll.qlIndexFixing(ONIndex1M,I1174,TRUE,_xll.ohTrigger(RecalcTrigger,Trigger1M)),NA())</f>
        <v>2.3366210573684265E-2</v>
      </c>
      <c r="O1174" s="44">
        <f>IFERROR(_xll.qlIndexFixing(ONIndex3M,I1174,TRUE,_xll.ohTrigger(RecalcTrigger,Trigger3M)),NA())</f>
        <v>2.3895297706264529E-2</v>
      </c>
      <c r="P1174" s="44">
        <f>IFERROR(_xll.qlIndexFixing(ONIndex6M,I1174,TRUE,_xll.ohTrigger(RecalcTrigger,Trigger6M)),NA())</f>
        <v>2.4043531442264898E-2</v>
      </c>
      <c r="Q1174" s="182">
        <f>IFERROR(_xll.qlIndexFixing(ONIndex1Y,I1174,TRUE,_xll.ohTrigger(RecalcTrigger,Trigger1Y)),NA())</f>
        <v>2.4538076912559159E-2</v>
      </c>
    </row>
    <row r="1175" spans="2:17" x14ac:dyDescent="0.2">
      <c r="B1175" s="39" t="s">
        <v>42</v>
      </c>
      <c r="D1175" s="42">
        <f>_xll.qlCalendarAdvance(Calendar,$D1174,B1175,"f",FALSE)</f>
        <v>47619</v>
      </c>
      <c r="E1175" s="176">
        <f>_xll.qlInterestRateIndexValueDate(IndexON,D1175)</f>
        <v>47619</v>
      </c>
      <c r="F1175" s="192">
        <f>IFERROR(_xll.qlIndexFixing(IndexON,D1175,TRUE,_xll.ohTrigger(RecalcTrigger,TriggerON)),NA())</f>
        <v>2.266615901514113E-2</v>
      </c>
      <c r="H1175" s="42">
        <f>_xll.qlCalendarAdvance(Calendar,$H1174,B1175,"f",FALSE)</f>
        <v>47619</v>
      </c>
      <c r="I1175" s="176">
        <f>_xll.qlInterestRateIndexValueDate(Index1M,$H1175)</f>
        <v>47619</v>
      </c>
      <c r="J1175" s="181">
        <f>IFERROR(_xll.qlIndexFixing(Index1M,$H1175,TRUE,_xll.ohTrigger(RecalcTrigger,Trigger1M)),NA())</f>
        <v>2.3384090570031969E-2</v>
      </c>
      <c r="K1175" s="44">
        <f>IFERROR(_xll.qlIndexFixing(Index3M,H1175,TRUE,_xll.ohTrigger(RecalcTrigger,Trigger3M)),NA())</f>
        <v>2.394745537426269E-2</v>
      </c>
      <c r="L1175" s="44">
        <f>IFERROR(_xll.qlIndexFixing(Index6M,$H1175,TRUE,_xll.ohTrigger(RecalcTrigger,Trigger6M)),NA())</f>
        <v>2.4145176244316849E-2</v>
      </c>
      <c r="M1175" s="182">
        <f>IFERROR(_xll.qlIndexFixing(Index1Y,$H1175,TRUE,_xll.ohTrigger(RecalcTrigger,Trigger1Y)),NA())</f>
        <v>2.4745895233519777E-2</v>
      </c>
      <c r="N1175" s="181">
        <f>IFERROR(_xll.qlIndexFixing(ONIndex1M,I1175,TRUE,_xll.ohTrigger(RecalcTrigger,Trigger1M)),NA())</f>
        <v>2.336461474145568E-2</v>
      </c>
      <c r="O1175" s="44">
        <f>IFERROR(_xll.qlIndexFixing(ONIndex3M,I1175,TRUE,_xll.ohTrigger(RecalcTrigger,Trigger3M)),NA())</f>
        <v>2.3892912029482849E-2</v>
      </c>
      <c r="P1175" s="44">
        <f>IFERROR(_xll.qlIndexFixing(ONIndex6M,I1175,TRUE,_xll.ohTrigger(RecalcTrigger,Trigger6M)),NA())</f>
        <v>2.4040294766729531E-2</v>
      </c>
      <c r="Q1175" s="182">
        <f>IFERROR(_xll.qlIndexFixing(ONIndex1Y,I1175,TRUE,_xll.ohTrigger(RecalcTrigger,Trigger1Y)),NA())</f>
        <v>2.4534932128350562E-2</v>
      </c>
    </row>
    <row r="1176" spans="2:17" x14ac:dyDescent="0.2">
      <c r="B1176" s="39" t="s">
        <v>42</v>
      </c>
      <c r="D1176" s="42">
        <f>_xll.qlCalendarAdvance(Calendar,$D1175,B1176,"f",FALSE)</f>
        <v>47626</v>
      </c>
      <c r="E1176" s="176">
        <f>_xll.qlInterestRateIndexValueDate(IndexON,D1176)</f>
        <v>47626</v>
      </c>
      <c r="F1176" s="192">
        <f>IFERROR(_xll.qlIndexFixing(IndexON,D1176,TRUE,_xll.ohTrigger(RecalcTrigger,TriggerON)),NA())</f>
        <v>2.2665237044726672E-2</v>
      </c>
      <c r="H1176" s="42">
        <f>_xll.qlCalendarAdvance(Calendar,$H1175,B1176,"f",FALSE)</f>
        <v>47626</v>
      </c>
      <c r="I1176" s="176">
        <f>_xll.qlInterestRateIndexValueDate(Index1M,$H1176)</f>
        <v>47626</v>
      </c>
      <c r="J1176" s="181">
        <f>IFERROR(_xll.qlIndexFixing(Index1M,$H1176,TRUE,_xll.ohTrigger(RecalcTrigger,Trigger1M)),NA())</f>
        <v>2.3382360453406033E-2</v>
      </c>
      <c r="K1176" s="44">
        <f>IFERROR(_xll.qlIndexFixing(Index3M,H1176,TRUE,_xll.ohTrigger(RecalcTrigger,Trigger3M)),NA())</f>
        <v>2.3944779771462008E-2</v>
      </c>
      <c r="L1176" s="44">
        <f>IFERROR(_xll.qlIndexFixing(Index6M,$H1176,TRUE,_xll.ohTrigger(RecalcTrigger,Trigger6M)),NA())</f>
        <v>2.4141995005750847E-2</v>
      </c>
      <c r="M1176" s="182">
        <f>IFERROR(_xll.qlIndexFixing(Index1Y,$H1176,TRUE,_xll.ohTrigger(RecalcTrigger,Trigger1Y)),NA())</f>
        <v>2.4742118742677954E-2</v>
      </c>
      <c r="N1176" s="181">
        <f>IFERROR(_xll.qlIndexFixing(ONIndex1M,I1176,TRUE,_xll.ohTrigger(RecalcTrigger,Trigger1M)),NA())</f>
        <v>2.3362978198707696E-2</v>
      </c>
      <c r="O1176" s="44">
        <f>IFERROR(_xll.qlIndexFixing(ONIndex3M,I1176,TRUE,_xll.ohTrigger(RecalcTrigger,Trigger3M)),NA())</f>
        <v>2.3890489813147564E-2</v>
      </c>
      <c r="P1176" s="44">
        <f>IFERROR(_xll.qlIndexFixing(ONIndex6M,I1176,TRUE,_xll.ohTrigger(RecalcTrigger,Trigger6M)),NA())</f>
        <v>2.4037067775009024E-2</v>
      </c>
      <c r="Q1176" s="182">
        <f>IFERROR(_xll.qlIndexFixing(ONIndex1Y,I1176,TRUE,_xll.ohTrigger(RecalcTrigger,Trigger1Y)),NA())</f>
        <v>2.4531776342514577E-2</v>
      </c>
    </row>
    <row r="1177" spans="2:17" x14ac:dyDescent="0.2">
      <c r="B1177" s="39" t="s">
        <v>42</v>
      </c>
      <c r="D1177" s="42">
        <f>_xll.qlCalendarAdvance(Calendar,$D1176,B1177,"f",FALSE)</f>
        <v>47633</v>
      </c>
      <c r="E1177" s="176">
        <f>_xll.qlInterestRateIndexValueDate(IndexON,D1177)</f>
        <v>47633</v>
      </c>
      <c r="F1177" s="192">
        <f>IFERROR(_xll.qlIndexFixing(IndexON,D1177,TRUE,_xll.ohTrigger(RecalcTrigger,TriggerON)),NA())</f>
        <v>2.2664291754703747E-2</v>
      </c>
      <c r="H1177" s="42">
        <f>_xll.qlCalendarAdvance(Calendar,$H1176,B1177,"f",FALSE)</f>
        <v>47633</v>
      </c>
      <c r="I1177" s="176">
        <f>_xll.qlInterestRateIndexValueDate(Index1M,$H1177)</f>
        <v>47633</v>
      </c>
      <c r="J1177" s="181">
        <f>IFERROR(_xll.qlIndexFixing(Index1M,$H1177,TRUE,_xll.ohTrigger(RecalcTrigger,Trigger1M)),NA())</f>
        <v>2.3378733894881293E-2</v>
      </c>
      <c r="K1177" s="44">
        <f>IFERROR(_xll.qlIndexFixing(Index3M,H1177,TRUE,_xll.ohTrigger(RecalcTrigger,Trigger3M)),NA())</f>
        <v>2.3942067412641033E-2</v>
      </c>
      <c r="L1177" s="44">
        <f>IFERROR(_xll.qlIndexFixing(Index6M,$H1177,TRUE,_xll.ohTrigger(RecalcTrigger,Trigger6M)),NA())</f>
        <v>2.4137109548685417E-2</v>
      </c>
      <c r="M1177" s="182">
        <f>IFERROR(_xll.qlIndexFixing(Index1Y,$H1177,TRUE,_xll.ohTrigger(RecalcTrigger,Trigger1Y)),NA())</f>
        <v>2.4738315662871324E-2</v>
      </c>
      <c r="N1177" s="181">
        <f>IFERROR(_xll.qlIndexFixing(ONIndex1M,I1177,TRUE,_xll.ohTrigger(RecalcTrigger,Trigger1M)),NA())</f>
        <v>2.3361300945359265E-2</v>
      </c>
      <c r="O1177" s="44">
        <f>IFERROR(_xll.qlIndexFixing(ONIndex3M,I1177,TRUE,_xll.ohTrigger(RecalcTrigger,Trigger3M)),NA())</f>
        <v>2.3888031057015535E-2</v>
      </c>
      <c r="P1177" s="44">
        <f>IFERROR(_xll.qlIndexFixing(ONIndex6M,I1177,TRUE,_xll.ohTrigger(RecalcTrigger,Trigger6M)),NA())</f>
        <v>2.4033850467022333E-2</v>
      </c>
      <c r="Q1177" s="182">
        <f>IFERROR(_xll.qlIndexFixing(ONIndex1Y,I1177,TRUE,_xll.ohTrigger(RecalcTrigger,Trigger1Y)),NA())</f>
        <v>2.452860955497016E-2</v>
      </c>
    </row>
    <row r="1178" spans="2:17" x14ac:dyDescent="0.2">
      <c r="B1178" s="39" t="s">
        <v>42</v>
      </c>
      <c r="D1178" s="42">
        <f>_xll.qlCalendarAdvance(Calendar,$D1177,B1178,"f",FALSE)</f>
        <v>47640</v>
      </c>
      <c r="E1178" s="176">
        <f>_xll.qlInterestRateIndexValueDate(IndexON,D1178)</f>
        <v>47640</v>
      </c>
      <c r="F1178" s="192">
        <f>IFERROR(_xll.qlIndexFixing(IndexON,D1178,TRUE,_xll.ohTrigger(RecalcTrigger,TriggerON)),NA())</f>
        <v>2.266332314499131E-2</v>
      </c>
      <c r="H1178" s="42">
        <f>_xll.qlCalendarAdvance(Calendar,$H1177,B1178,"f",FALSE)</f>
        <v>47640</v>
      </c>
      <c r="I1178" s="176">
        <f>_xll.qlInterestRateIndexValueDate(Index1M,$H1178)</f>
        <v>47640</v>
      </c>
      <c r="J1178" s="181">
        <f>IFERROR(_xll.qlIndexFixing(Index1M,$H1178,TRUE,_xll.ohTrigger(RecalcTrigger,Trigger1M)),NA())</f>
        <v>2.3378777846728531E-2</v>
      </c>
      <c r="K1178" s="44">
        <f>IFERROR(_xll.qlIndexFixing(Index3M,H1178,TRUE,_xll.ohTrigger(RecalcTrigger,Trigger3M)),NA())</f>
        <v>2.3939318297872884E-2</v>
      </c>
      <c r="L1178" s="44">
        <f>IFERROR(_xll.qlIndexFixing(Index6M,$H1178,TRUE,_xll.ohTrigger(RecalcTrigger,Trigger6M)),NA())</f>
        <v>2.4133924916337677E-2</v>
      </c>
      <c r="M1178" s="182">
        <f>IFERROR(_xll.qlIndexFixing(Index1Y,$H1178,TRUE,_xll.ohTrigger(RecalcTrigger,Trigger1Y)),NA())</f>
        <v>2.4734485537764028E-2</v>
      </c>
      <c r="N1178" s="181">
        <f>IFERROR(_xll.qlIndexFixing(ONIndex1M,I1178,TRUE,_xll.ohTrigger(RecalcTrigger,Trigger1M)),NA())</f>
        <v>2.3359582981410387E-2</v>
      </c>
      <c r="O1178" s="44">
        <f>IFERROR(_xll.qlIndexFixing(ONIndex3M,I1178,TRUE,_xll.ohTrigger(RecalcTrigger,Trigger3M)),NA())</f>
        <v>2.3885535761167809E-2</v>
      </c>
      <c r="P1178" s="44">
        <f>IFERROR(_xll.qlIndexFixing(ONIndex6M,I1178,TRUE,_xll.ohTrigger(RecalcTrigger,Trigger6M)),NA())</f>
        <v>2.4030642842931549E-2</v>
      </c>
      <c r="Q1178" s="182">
        <f>IFERROR(_xll.qlIndexFixing(ONIndex1Y,I1178,TRUE,_xll.ohTrigger(RecalcTrigger,Trigger1Y)),NA())</f>
        <v>2.4525431765960448E-2</v>
      </c>
    </row>
    <row r="1179" spans="2:17" x14ac:dyDescent="0.2">
      <c r="B1179" s="39" t="s">
        <v>42</v>
      </c>
      <c r="D1179" s="42">
        <f>_xll.qlCalendarAdvance(Calendar,$D1178,B1179,"f",FALSE)</f>
        <v>47647</v>
      </c>
      <c r="E1179" s="176">
        <f>_xll.qlInterestRateIndexValueDate(IndexON,D1179)</f>
        <v>47647</v>
      </c>
      <c r="F1179" s="192">
        <f>IFERROR(_xll.qlIndexFixing(IndexON,D1179,TRUE,_xll.ohTrigger(RecalcTrigger,TriggerON)),NA())</f>
        <v>2.266233121558936E-2</v>
      </c>
      <c r="H1179" s="42">
        <f>_xll.qlCalendarAdvance(Calendar,$H1178,B1179,"f",FALSE)</f>
        <v>47647</v>
      </c>
      <c r="I1179" s="176">
        <f>_xll.qlInterestRateIndexValueDate(Index1M,$H1179)</f>
        <v>47647</v>
      </c>
      <c r="J1179" s="181">
        <f>IFERROR(_xll.qlIndexFixing(Index1M,$H1179,TRUE,_xll.ohTrigger(RecalcTrigger,Trigger1M)),NA())</f>
        <v>2.3376925356717489E-2</v>
      </c>
      <c r="K1179" s="44">
        <f>IFERROR(_xll.qlIndexFixing(Index3M,H1179,TRUE,_xll.ohTrigger(RecalcTrigger,Trigger3M)),NA())</f>
        <v>2.3936532427235081E-2</v>
      </c>
      <c r="L1179" s="44">
        <f>IFERROR(_xll.qlIndexFixing(Index6M,$H1179,TRUE,_xll.ohTrigger(RecalcTrigger,Trigger6M)),NA())</f>
        <v>2.4130734795561489E-2</v>
      </c>
      <c r="M1179" s="182">
        <f>IFERROR(_xll.qlIndexFixing(Index1Y,$H1179,TRUE,_xll.ohTrigger(RecalcTrigger,Trigger1Y)),NA())</f>
        <v>2.4730627911029313E-2</v>
      </c>
      <c r="N1179" s="181">
        <f>IFERROR(_xll.qlIndexFixing(ONIndex1M,I1179,TRUE,_xll.ohTrigger(RecalcTrigger,Trigger1M)),NA())</f>
        <v>2.3357824307023156E-2</v>
      </c>
      <c r="O1179" s="44">
        <f>IFERROR(_xll.qlIndexFixing(ONIndex3M,I1179,TRUE,_xll.ohTrigger(RecalcTrigger,Trigger3M)),NA())</f>
        <v>2.3883003925685431E-2</v>
      </c>
      <c r="P1179" s="44">
        <f>IFERROR(_xll.qlIndexFixing(ONIndex6M,I1179,TRUE,_xll.ohTrigger(RecalcTrigger,Trigger6M)),NA())</f>
        <v>2.402744490257458E-2</v>
      </c>
      <c r="Q1179" s="182">
        <f>IFERROR(_xll.qlIndexFixing(ONIndex1Y,I1179,TRUE,_xll.ohTrigger(RecalcTrigger,Trigger1Y)),NA())</f>
        <v>2.4522242975242303E-2</v>
      </c>
    </row>
    <row r="1180" spans="2:17" x14ac:dyDescent="0.2">
      <c r="B1180" s="39" t="s">
        <v>42</v>
      </c>
      <c r="D1180" s="42">
        <f>_xll.qlCalendarAdvance(Calendar,$D1179,B1180,"f",FALSE)</f>
        <v>47654</v>
      </c>
      <c r="E1180" s="176">
        <f>_xll.qlInterestRateIndexValueDate(IndexON,D1180)</f>
        <v>47654</v>
      </c>
      <c r="F1180" s="192">
        <f>IFERROR(_xll.qlIndexFixing(IndexON,D1180,TRUE,_xll.ohTrigger(RecalcTrigger,TriggerON)),NA())</f>
        <v>2.2661315966497897E-2</v>
      </c>
      <c r="H1180" s="42">
        <f>_xll.qlCalendarAdvance(Calendar,$H1179,B1180,"f",FALSE)</f>
        <v>47654</v>
      </c>
      <c r="I1180" s="176">
        <f>_xll.qlInterestRateIndexValueDate(Index1M,$H1180)</f>
        <v>47654</v>
      </c>
      <c r="J1180" s="181">
        <f>IFERROR(_xll.qlIndexFixing(Index1M,$H1180,TRUE,_xll.ohTrigger(RecalcTrigger,Trigger1M)),NA())</f>
        <v>2.3375032075619445E-2</v>
      </c>
      <c r="K1180" s="44">
        <f>IFERROR(_xll.qlIndexFixing(Index3M,H1180,TRUE,_xll.ohTrigger(RecalcTrigger,Trigger3M)),NA())</f>
        <v>2.393370980080339E-2</v>
      </c>
      <c r="L1180" s="44">
        <f>IFERROR(_xll.qlIndexFixing(Index6M,$H1180,TRUE,_xll.ohTrigger(RecalcTrigger,Trigger6M)),NA())</f>
        <v>2.4127537588532085E-2</v>
      </c>
      <c r="M1180" s="182">
        <f>IFERROR(_xll.qlIndexFixing(Index1Y,$H1180,TRUE,_xll.ohTrigger(RecalcTrigger,Trigger1Y)),NA())</f>
        <v>2.4726742326349527E-2</v>
      </c>
      <c r="N1180" s="181">
        <f>IFERROR(_xll.qlIndexFixing(ONIndex1M,I1180,TRUE,_xll.ohTrigger(RecalcTrigger,Trigger1M)),NA())</f>
        <v>2.3356024922035479E-2</v>
      </c>
      <c r="O1180" s="44">
        <f>IFERROR(_xll.qlIndexFixing(ONIndex3M,I1180,TRUE,_xll.ohTrigger(RecalcTrigger,Trigger3M)),NA())</f>
        <v>2.3880435550568402E-2</v>
      </c>
      <c r="P1180" s="44">
        <f>IFERROR(_xll.qlIndexFixing(ONIndex6M,I1180,TRUE,_xll.ohTrigger(RecalcTrigger,Trigger6M)),NA())</f>
        <v>2.4024256646032471E-2</v>
      </c>
      <c r="Q1180" s="182">
        <f>IFERROR(_xll.qlIndexFixing(ONIndex1Y,I1180,TRUE,_xll.ohTrigger(RecalcTrigger,Trigger1Y)),NA())</f>
        <v>2.4519043183058864E-2</v>
      </c>
    </row>
    <row r="1181" spans="2:17" x14ac:dyDescent="0.2">
      <c r="B1181" s="39" t="s">
        <v>42</v>
      </c>
      <c r="D1181" s="42">
        <f>_xll.qlCalendarAdvance(Calendar,$D1180,B1181,"f",FALSE)</f>
        <v>47661</v>
      </c>
      <c r="E1181" s="176">
        <f>_xll.qlInterestRateIndexValueDate(IndexON,D1181)</f>
        <v>47661</v>
      </c>
      <c r="F1181" s="192">
        <f>IFERROR(_xll.qlIndexFixing(IndexON,D1181,TRUE,_xll.ohTrigger(RecalcTrigger,TriggerON)),NA())</f>
        <v>2.2660277397797968E-2</v>
      </c>
      <c r="H1181" s="42">
        <f>_xll.qlCalendarAdvance(Calendar,$H1180,B1181,"f",FALSE)</f>
        <v>47661</v>
      </c>
      <c r="I1181" s="176">
        <f>_xll.qlInterestRateIndexValueDate(Index1M,$H1181)</f>
        <v>47661</v>
      </c>
      <c r="J1181" s="181">
        <f>IFERROR(_xll.qlIndexFixing(Index1M,$H1181,TRUE,_xll.ohTrigger(RecalcTrigger,Trigger1M)),NA())</f>
        <v>2.3373098003449597E-2</v>
      </c>
      <c r="K1181" s="44">
        <f>IFERROR(_xll.qlIndexFixing(Index3M,H1181,TRUE,_xll.ohTrigger(RecalcTrigger,Trigger3M)),NA())</f>
        <v>2.3930850418656207E-2</v>
      </c>
      <c r="L1181" s="44">
        <f>IFERROR(_xll.qlIndexFixing(Index6M,$H1181,TRUE,_xll.ohTrigger(RecalcTrigger,Trigger6M)),NA())</f>
        <v>2.412433169743532E-2</v>
      </c>
      <c r="M1181" s="182">
        <f>IFERROR(_xll.qlIndexFixing(Index1Y,$H1181,TRUE,_xll.ohTrigger(RecalcTrigger,Trigger1Y)),NA())</f>
        <v>2.4722828327415458E-2</v>
      </c>
      <c r="N1181" s="181">
        <f>IFERROR(_xll.qlIndexFixing(ONIndex1M,I1181,TRUE,_xll.ohTrigger(RecalcTrigger,Trigger1M)),NA())</f>
        <v>2.3354184826366309E-2</v>
      </c>
      <c r="O1181" s="44">
        <f>IFERROR(_xll.qlIndexFixing(ONIndex3M,I1181,TRUE,_xll.ohTrigger(RecalcTrigger,Trigger3M)),NA())</f>
        <v>2.3877830635654629E-2</v>
      </c>
      <c r="P1181" s="44">
        <f>IFERROR(_xll.qlIndexFixing(ONIndex6M,I1181,TRUE,_xll.ohTrigger(RecalcTrigger,Trigger6M)),NA())</f>
        <v>2.4021078073305224E-2</v>
      </c>
      <c r="Q1181" s="182">
        <f>IFERROR(_xll.qlIndexFixing(ONIndex1Y,I1181,TRUE,_xll.ohTrigger(RecalcTrigger,Trigger1Y)),NA())</f>
        <v>2.4515832389166992E-2</v>
      </c>
    </row>
    <row r="1182" spans="2:17" x14ac:dyDescent="0.2">
      <c r="B1182" s="39" t="s">
        <v>42</v>
      </c>
      <c r="D1182" s="42">
        <f>_xll.qlCalendarAdvance(Calendar,$D1181,B1182,"f",FALSE)</f>
        <v>47668</v>
      </c>
      <c r="E1182" s="176">
        <f>_xll.qlInterestRateIndexValueDate(IndexON,D1182)</f>
        <v>47668</v>
      </c>
      <c r="F1182" s="192">
        <f>IFERROR(_xll.qlIndexFixing(IndexON,D1182,TRUE,_xll.ohTrigger(RecalcTrigger,TriggerON)),NA())</f>
        <v>2.2659215509408526E-2</v>
      </c>
      <c r="H1182" s="42">
        <f>_xll.qlCalendarAdvance(Calendar,$H1181,B1182,"f",FALSE)</f>
        <v>47668</v>
      </c>
      <c r="I1182" s="176">
        <f>_xll.qlInterestRateIndexValueDate(Index1M,$H1182)</f>
        <v>47668</v>
      </c>
      <c r="J1182" s="181">
        <f>IFERROR(_xll.qlIndexFixing(Index1M,$H1182,TRUE,_xll.ohTrigger(RecalcTrigger,Trigger1M)),NA())</f>
        <v>2.3371123140230737E-2</v>
      </c>
      <c r="K1182" s="44">
        <f>IFERROR(_xll.qlIndexFixing(Index3M,H1182,TRUE,_xll.ohTrigger(RecalcTrigger,Trigger3M)),NA())</f>
        <v>2.3927954296631922E-2</v>
      </c>
      <c r="L1182" s="44">
        <f>IFERROR(_xll.qlIndexFixing(Index6M,$H1182,TRUE,_xll.ohTrigger(RecalcTrigger,Trigger6M)),NA())</f>
        <v>2.4122794333051187E-2</v>
      </c>
      <c r="M1182" s="182">
        <f>IFERROR(_xll.qlIndexFixing(Index1Y,$H1182,TRUE,_xll.ohTrigger(RecalcTrigger,Trigger1Y)),NA())</f>
        <v>2.471888545792833E-2</v>
      </c>
      <c r="N1182" s="181">
        <f>IFERROR(_xll.qlIndexFixing(ONIndex1M,I1182,TRUE,_xll.ohTrigger(RecalcTrigger,Trigger1M)),NA())</f>
        <v>2.3352304020258785E-2</v>
      </c>
      <c r="O1182" s="44">
        <f>IFERROR(_xll.qlIndexFixing(ONIndex3M,I1182,TRUE,_xll.ohTrigger(RecalcTrigger,Trigger3M)),NA())</f>
        <v>2.3875189181025158E-2</v>
      </c>
      <c r="P1182" s="44">
        <f>IFERROR(_xll.qlIndexFixing(ONIndex6M,I1182,TRUE,_xll.ohTrigger(RecalcTrigger,Trigger6M)),NA())</f>
        <v>2.4017909184392838E-2</v>
      </c>
      <c r="Q1182" s="182">
        <f>IFERROR(_xll.qlIndexFixing(ONIndex1Y,I1182,TRUE,_xll.ohTrigger(RecalcTrigger,Trigger1Y)),NA())</f>
        <v>2.4512610593728779E-2</v>
      </c>
    </row>
    <row r="1183" spans="2:17" x14ac:dyDescent="0.2">
      <c r="B1183" s="39" t="s">
        <v>42</v>
      </c>
      <c r="D1183" s="42">
        <f>_xll.qlCalendarAdvance(Calendar,$D1182,B1183,"f",FALSE)</f>
        <v>47675</v>
      </c>
      <c r="E1183" s="176">
        <f>_xll.qlInterestRateIndexValueDate(IndexON,D1183)</f>
        <v>47675</v>
      </c>
      <c r="F1183" s="192">
        <f>IFERROR(_xll.qlIndexFixing(IndexON,D1183,TRUE,_xll.ohTrigger(RecalcTrigger,TriggerON)),NA())</f>
        <v>2.2658130301410617E-2</v>
      </c>
      <c r="H1183" s="42">
        <f>_xll.qlCalendarAdvance(Calendar,$H1182,B1183,"f",FALSE)</f>
        <v>47675</v>
      </c>
      <c r="I1183" s="176">
        <f>_xll.qlInterestRateIndexValueDate(Index1M,$H1183)</f>
        <v>47675</v>
      </c>
      <c r="J1183" s="181">
        <f>IFERROR(_xll.qlIndexFixing(Index1M,$H1183,TRUE,_xll.ohTrigger(RecalcTrigger,Trigger1M)),NA())</f>
        <v>2.3369107485988194E-2</v>
      </c>
      <c r="K1183" s="44">
        <f>IFERROR(_xll.qlIndexFixing(Index3M,H1183,TRUE,_xll.ohTrigger(RecalcTrigger,Trigger3M)),NA())</f>
        <v>2.3925021715276631E-2</v>
      </c>
      <c r="L1183" s="44">
        <f>IFERROR(_xll.qlIndexFixing(Index6M,$H1183,TRUE,_xll.ohTrigger(RecalcTrigger,Trigger6M)),NA())</f>
        <v>2.4119560672075806E-2</v>
      </c>
      <c r="M1183" s="182">
        <f>IFERROR(_xll.qlIndexFixing(Index1Y,$H1183,TRUE,_xll.ohTrigger(RecalcTrigger,Trigger1Y)),NA())</f>
        <v>2.4714913261597804E-2</v>
      </c>
      <c r="N1183" s="181">
        <f>IFERROR(_xll.qlIndexFixing(ONIndex1M,I1183,TRUE,_xll.ohTrigger(RecalcTrigger,Trigger1M)),NA())</f>
        <v>2.3350382503631861E-2</v>
      </c>
      <c r="O1183" s="44">
        <f>IFERROR(_xll.qlIndexFixing(ONIndex3M,I1183,TRUE,_xll.ohTrigger(RecalcTrigger,Trigger3M)),NA())</f>
        <v>2.3872511186761036E-2</v>
      </c>
      <c r="P1183" s="44">
        <f>IFERROR(_xll.qlIndexFixing(ONIndex6M,I1183,TRUE,_xll.ohTrigger(RecalcTrigger,Trigger6M)),NA())</f>
        <v>2.4014749979214267E-2</v>
      </c>
      <c r="Q1183" s="182">
        <f>IFERROR(_xll.qlIndexFixing(ONIndex1Y,I1183,TRUE,_xll.ohTrigger(RecalcTrigger,Trigger1Y)),NA())</f>
        <v>2.4509377796582132E-2</v>
      </c>
    </row>
    <row r="1184" spans="2:17" x14ac:dyDescent="0.2">
      <c r="B1184" s="39" t="s">
        <v>42</v>
      </c>
      <c r="D1184" s="42">
        <f>_xll.qlCalendarAdvance(Calendar,$D1183,B1184,"f",FALSE)</f>
        <v>47682</v>
      </c>
      <c r="E1184" s="176">
        <f>_xll.qlInterestRateIndexValueDate(IndexON,D1184)</f>
        <v>47682</v>
      </c>
      <c r="F1184" s="192">
        <f>IFERROR(_xll.qlIndexFixing(IndexON,D1184,TRUE,_xll.ohTrigger(RecalcTrigger,TriggerON)),NA())</f>
        <v>2.265702177364215E-2</v>
      </c>
      <c r="H1184" s="42">
        <f>_xll.qlCalendarAdvance(Calendar,$H1183,B1184,"f",FALSE)</f>
        <v>47682</v>
      </c>
      <c r="I1184" s="176">
        <f>_xll.qlInterestRateIndexValueDate(Index1M,$H1184)</f>
        <v>47682</v>
      </c>
      <c r="J1184" s="181">
        <f>IFERROR(_xll.qlIndexFixing(Index1M,$H1184,TRUE,_xll.ohTrigger(RecalcTrigger,Trigger1M)),NA())</f>
        <v>2.3367051040739696E-2</v>
      </c>
      <c r="K1184" s="44">
        <f>IFERROR(_xll.qlIndexFixing(Index3M,H1184,TRUE,_xll.ohTrigger(RecalcTrigger,Trigger3M)),NA())</f>
        <v>2.3922053174781559E-2</v>
      </c>
      <c r="L1184" s="44">
        <f>IFERROR(_xll.qlIndexFixing(Index6M,$H1184,TRUE,_xll.ohTrigger(RecalcTrigger,Trigger6M)),NA())</f>
        <v>2.4116313232829201E-2</v>
      </c>
      <c r="M1184" s="182">
        <f>IFERROR(_xll.qlIndexFixing(Index1Y,$H1184,TRUE,_xll.ohTrigger(RecalcTrigger,Trigger1Y)),NA())</f>
        <v>2.4710911282144199E-2</v>
      </c>
      <c r="N1184" s="181">
        <f>IFERROR(_xll.qlIndexFixing(ONIndex1M,I1184,TRUE,_xll.ohTrigger(RecalcTrigger,Trigger1M)),NA())</f>
        <v>2.3348420276323445E-2</v>
      </c>
      <c r="O1184" s="44">
        <f>IFERROR(_xll.qlIndexFixing(ONIndex3M,I1184,TRUE,_xll.ohTrigger(RecalcTrigger,Trigger3M)),NA())</f>
        <v>2.3869796652862263E-2</v>
      </c>
      <c r="P1184" s="44">
        <f>IFERROR(_xll.qlIndexFixing(ONIndex6M,I1184,TRUE,_xll.ohTrigger(RecalcTrigger,Trigger6M)),NA())</f>
        <v>2.4011600457931603E-2</v>
      </c>
      <c r="Q1184" s="182">
        <f>IFERROR(_xll.qlIndexFixing(ONIndex1Y,I1184,TRUE,_xll.ohTrigger(RecalcTrigger,Trigger1Y)),NA())</f>
        <v>2.4506133997970192E-2</v>
      </c>
    </row>
    <row r="1185" spans="2:17" x14ac:dyDescent="0.2">
      <c r="B1185" s="39" t="s">
        <v>42</v>
      </c>
      <c r="D1185" s="42">
        <f>_xll.qlCalendarAdvance(Calendar,$D1184,B1185,"f",FALSE)</f>
        <v>47689</v>
      </c>
      <c r="E1185" s="176">
        <f>_xll.qlInterestRateIndexValueDate(IndexON,D1185)</f>
        <v>47689</v>
      </c>
      <c r="F1185" s="192">
        <f>IFERROR(_xll.qlIndexFixing(IndexON,D1185,TRUE,_xll.ohTrigger(RecalcTrigger,TriggerON)),NA())</f>
        <v>2.2655889926346262E-2</v>
      </c>
      <c r="H1185" s="42">
        <f>_xll.qlCalendarAdvance(Calendar,$H1184,B1185,"f",FALSE)</f>
        <v>47689</v>
      </c>
      <c r="I1185" s="176">
        <f>_xll.qlInterestRateIndexValueDate(Index1M,$H1185)</f>
        <v>47689</v>
      </c>
      <c r="J1185" s="181">
        <f>IFERROR(_xll.qlIndexFixing(Index1M,$H1185,TRUE,_xll.ohTrigger(RecalcTrigger,Trigger1M)),NA())</f>
        <v>2.3365547519492377E-2</v>
      </c>
      <c r="K1185" s="44">
        <f>IFERROR(_xll.qlIndexFixing(Index3M,H1185,TRUE,_xll.ohTrigger(RecalcTrigger,Trigger3M)),NA())</f>
        <v>2.3919049181983714E-2</v>
      </c>
      <c r="L1185" s="44">
        <f>IFERROR(_xll.qlIndexFixing(Index6M,$H1185,TRUE,_xll.ohTrigger(RecalcTrigger,Trigger6M)),NA())</f>
        <v>2.411305044300394E-2</v>
      </c>
      <c r="M1185" s="182">
        <f>IFERROR(_xll.qlIndexFixing(Index1Y,$H1185,TRUE,_xll.ohTrigger(RecalcTrigger,Trigger1Y)),NA())</f>
        <v>2.470687906329605E-2</v>
      </c>
      <c r="N1185" s="181">
        <f>IFERROR(_xll.qlIndexFixing(ONIndex1M,I1185,TRUE,_xll.ohTrigger(RecalcTrigger,Trigger1M)),NA())</f>
        <v>2.3346417338576675E-2</v>
      </c>
      <c r="O1185" s="44">
        <f>IFERROR(_xll.qlIndexFixing(ONIndex3M,I1185,TRUE,_xll.ohTrigger(RecalcTrigger,Trigger3M)),NA())</f>
        <v>2.3867045579166746E-2</v>
      </c>
      <c r="P1185" s="44">
        <f>IFERROR(_xll.qlIndexFixing(ONIndex6M,I1185,TRUE,_xll.ohTrigger(RecalcTrigger,Trigger6M)),NA())</f>
        <v>2.4008460620382754E-2</v>
      </c>
      <c r="Q1185" s="182">
        <f>IFERROR(_xll.qlIndexFixing(ONIndex1Y,I1185,TRUE,_xll.ohTrigger(RecalcTrigger,Trigger1Y)),NA())</f>
        <v>2.4502879197649818E-2</v>
      </c>
    </row>
    <row r="1186" spans="2:17" x14ac:dyDescent="0.2">
      <c r="B1186" s="39" t="s">
        <v>42</v>
      </c>
      <c r="D1186" s="42">
        <f>_xll.qlCalendarAdvance(Calendar,$D1185,B1186,"f",FALSE)</f>
        <v>47696</v>
      </c>
      <c r="E1186" s="176">
        <f>_xll.qlInterestRateIndexValueDate(IndexON,D1186)</f>
        <v>47696</v>
      </c>
      <c r="F1186" s="192">
        <f>IFERROR(_xll.qlIndexFixing(IndexON,D1186,TRUE,_xll.ohTrigger(RecalcTrigger,TriggerON)),NA())</f>
        <v>2.2654734759279815E-2</v>
      </c>
      <c r="H1186" s="42">
        <f>_xll.qlCalendarAdvance(Calendar,$H1185,B1186,"f",FALSE)</f>
        <v>47696</v>
      </c>
      <c r="I1186" s="176">
        <f>_xll.qlInterestRateIndexValueDate(Index1M,$H1186)</f>
        <v>47696</v>
      </c>
      <c r="J1186" s="181">
        <f>IFERROR(_xll.qlIndexFixing(Index1M,$H1186,TRUE,_xll.ohTrigger(RecalcTrigger,Trigger1M)),NA())</f>
        <v>2.3362815777310947E-2</v>
      </c>
      <c r="K1186" s="44">
        <f>IFERROR(_xll.qlIndexFixing(Index3M,H1186,TRUE,_xll.ohTrigger(RecalcTrigger,Trigger3M)),NA())</f>
        <v>2.3916010243722748E-2</v>
      </c>
      <c r="L1186" s="44">
        <f>IFERROR(_xll.qlIndexFixing(Index6M,$H1186,TRUE,_xll.ohTrigger(RecalcTrigger,Trigger6M)),NA())</f>
        <v>2.4109770730301738E-2</v>
      </c>
      <c r="M1186" s="182">
        <f>IFERROR(_xll.qlIndexFixing(Index1Y,$H1186,TRUE,_xll.ohTrigger(RecalcTrigger,Trigger1Y)),NA())</f>
        <v>2.4702816148793216E-2</v>
      </c>
      <c r="N1186" s="181">
        <f>IFERROR(_xll.qlIndexFixing(ONIndex1M,I1186,TRUE,_xll.ohTrigger(RecalcTrigger,Trigger1M)),NA())</f>
        <v>2.3344373690148412E-2</v>
      </c>
      <c r="O1186" s="44">
        <f>IFERROR(_xll.qlIndexFixing(ONIndex3M,I1186,TRUE,_xll.ohTrigger(RecalcTrigger,Trigger3M)),NA())</f>
        <v>2.3864257965836577E-2</v>
      </c>
      <c r="P1186" s="44">
        <f>IFERROR(_xll.qlIndexFixing(ONIndex6M,I1186,TRUE,_xll.ohTrigger(RecalcTrigger,Trigger6M)),NA())</f>
        <v>2.4005330466486674E-2</v>
      </c>
      <c r="Q1186" s="182">
        <f>IFERROR(_xll.qlIndexFixing(ONIndex1Y,I1186,TRUE,_xll.ohTrigger(RecalcTrigger,Trigger1Y)),NA())</f>
        <v>2.4499613395702058E-2</v>
      </c>
    </row>
    <row r="1187" spans="2:17" x14ac:dyDescent="0.2">
      <c r="B1187" s="39" t="s">
        <v>42</v>
      </c>
      <c r="D1187" s="42">
        <f>_xll.qlCalendarAdvance(Calendar,$D1186,B1187,"f",FALSE)</f>
        <v>47703</v>
      </c>
      <c r="E1187" s="176">
        <f>_xll.qlInterestRateIndexValueDate(IndexON,D1187)</f>
        <v>47703</v>
      </c>
      <c r="F1187" s="192">
        <f>IFERROR(_xll.qlIndexFixing(IndexON,D1187,TRUE,_xll.ohTrigger(RecalcTrigger,TriggerON)),NA())</f>
        <v>2.2653556272685949E-2</v>
      </c>
      <c r="H1187" s="42">
        <f>_xll.qlCalendarAdvance(Calendar,$H1186,B1187,"f",FALSE)</f>
        <v>47703</v>
      </c>
      <c r="I1187" s="176">
        <f>_xll.qlInterestRateIndexValueDate(Index1M,$H1187)</f>
        <v>47703</v>
      </c>
      <c r="J1187" s="181">
        <f>IFERROR(_xll.qlIndexFixing(Index1M,$H1187,TRUE,_xll.ohTrigger(RecalcTrigger,Trigger1M)),NA())</f>
        <v>2.3360636959178817E-2</v>
      </c>
      <c r="K1187" s="44">
        <f>IFERROR(_xll.qlIndexFixing(Index3M,H1187,TRUE,_xll.ohTrigger(RecalcTrigger,Trigger3M)),NA())</f>
        <v>2.3912936866836564E-2</v>
      </c>
      <c r="L1187" s="44">
        <f>IFERROR(_xll.qlIndexFixing(Index6M,$H1187,TRUE,_xll.ohTrigger(RecalcTrigger,Trigger6M)),NA())</f>
        <v>2.4106472522437819E-2</v>
      </c>
      <c r="M1187" s="182">
        <f>IFERROR(_xll.qlIndexFixing(Index1Y,$H1187,TRUE,_xll.ohTrigger(RecalcTrigger,Trigger1Y)),NA())</f>
        <v>2.4698722082384883E-2</v>
      </c>
      <c r="N1187" s="181">
        <f>IFERROR(_xll.qlIndexFixing(ONIndex1M,I1187,TRUE,_xll.ohTrigger(RecalcTrigger,Trigger1M)),NA())</f>
        <v>2.334228933120075E-2</v>
      </c>
      <c r="O1187" s="44">
        <f>IFERROR(_xll.qlIndexFixing(ONIndex3M,I1187,TRUE,_xll.ohTrigger(RecalcTrigger,Trigger3M)),NA())</f>
        <v>2.3861433812790711E-2</v>
      </c>
      <c r="P1187" s="44">
        <f>IFERROR(_xll.qlIndexFixing(ONIndex6M,I1187,TRUE,_xll.ohTrigger(RecalcTrigger,Trigger6M)),NA())</f>
        <v>2.4002209996567547E-2</v>
      </c>
      <c r="Q1187" s="182">
        <f>IFERROR(_xll.qlIndexFixing(ONIndex1Y,I1187,TRUE,_xll.ohTrigger(RecalcTrigger,Trigger1Y)),NA())</f>
        <v>2.4496336592289003E-2</v>
      </c>
    </row>
    <row r="1188" spans="2:17" x14ac:dyDescent="0.2">
      <c r="B1188" s="39" t="s">
        <v>42</v>
      </c>
      <c r="D1188" s="42">
        <f>_xll.qlCalendarAdvance(Calendar,$D1187,B1188,"f",FALSE)</f>
        <v>47710</v>
      </c>
      <c r="E1188" s="176">
        <f>_xll.qlInterestRateIndexValueDate(IndexON,D1188)</f>
        <v>47710</v>
      </c>
      <c r="F1188" s="192">
        <f>IFERROR(_xll.qlIndexFixing(IndexON,D1188,TRUE,_xll.ohTrigger(RecalcTrigger,TriggerON)),NA())</f>
        <v>2.2652354466240476E-2</v>
      </c>
      <c r="H1188" s="42">
        <f>_xll.qlCalendarAdvance(Calendar,$H1187,B1188,"f",FALSE)</f>
        <v>47710</v>
      </c>
      <c r="I1188" s="176">
        <f>_xll.qlInterestRateIndexValueDate(Index1M,$H1188)</f>
        <v>47710</v>
      </c>
      <c r="J1188" s="181">
        <f>IFERROR(_xll.qlIndexFixing(Index1M,$H1188,TRUE,_xll.ohTrigger(RecalcTrigger,Trigger1M)),NA())</f>
        <v>2.3358417350134442E-2</v>
      </c>
      <c r="K1188" s="44">
        <f>IFERROR(_xll.qlIndexFixing(Index3M,H1188,TRUE,_xll.ohTrigger(RecalcTrigger,Trigger3M)),NA())</f>
        <v>2.3909829558162163E-2</v>
      </c>
      <c r="L1188" s="44">
        <f>IFERROR(_xll.qlIndexFixing(Index6M,$H1188,TRUE,_xll.ohTrigger(RecalcTrigger,Trigger6M)),NA())</f>
        <v>2.4103154247136122E-2</v>
      </c>
      <c r="M1188" s="182">
        <f>IFERROR(_xll.qlIndexFixing(Index1Y,$H1188,TRUE,_xll.ohTrigger(RecalcTrigger,Trigger1Y)),NA())</f>
        <v>2.4694596407830005E-2</v>
      </c>
      <c r="N1188" s="181">
        <f>IFERROR(_xll.qlIndexFixing(ONIndex1M,I1188,TRUE,_xll.ohTrigger(RecalcTrigger,Trigger1M)),NA())</f>
        <v>2.3340164261733687E-2</v>
      </c>
      <c r="O1188" s="44">
        <f>IFERROR(_xll.qlIndexFixing(ONIndex3M,I1188,TRUE,_xll.ohTrigger(RecalcTrigger,Trigger3M)),NA())</f>
        <v>2.3858573120110194E-2</v>
      </c>
      <c r="P1188" s="44">
        <f>IFERROR(_xll.qlIndexFixing(ONIndex6M,I1188,TRUE,_xll.ohTrigger(RecalcTrigger,Trigger6M)),NA())</f>
        <v>2.3999099210463282E-2</v>
      </c>
      <c r="Q1188" s="182">
        <f>IFERROR(_xll.qlIndexFixing(ONIndex1Y,I1188,TRUE,_xll.ohTrigger(RecalcTrigger,Trigger1Y)),NA())</f>
        <v>2.4493048787167515E-2</v>
      </c>
    </row>
    <row r="1189" spans="2:17" x14ac:dyDescent="0.2">
      <c r="B1189" s="39" t="s">
        <v>42</v>
      </c>
      <c r="D1189" s="42">
        <f>_xll.qlCalendarAdvance(Calendar,$D1188,B1189,"f",FALSE)</f>
        <v>47717</v>
      </c>
      <c r="E1189" s="176">
        <f>_xll.qlInterestRateIndexValueDate(IndexON,D1189)</f>
        <v>47717</v>
      </c>
      <c r="F1189" s="192">
        <f>IFERROR(_xll.qlIndexFixing(IndexON,D1189,TRUE,_xll.ohTrigger(RecalcTrigger,TriggerON)),NA())</f>
        <v>2.2651129340267584E-2</v>
      </c>
      <c r="H1189" s="42">
        <f>_xll.qlCalendarAdvance(Calendar,$H1188,B1189,"f",FALSE)</f>
        <v>47717</v>
      </c>
      <c r="I1189" s="176">
        <f>_xll.qlInterestRateIndexValueDate(Index1M,$H1189)</f>
        <v>47717</v>
      </c>
      <c r="J1189" s="181">
        <f>IFERROR(_xll.qlIndexFixing(Index1M,$H1189,TRUE,_xll.ohTrigger(RecalcTrigger,Trigger1M)),NA())</f>
        <v>2.335615695019555E-2</v>
      </c>
      <c r="K1189" s="44">
        <f>IFERROR(_xll.qlIndexFixing(Index3M,H1189,TRUE,_xll.ohTrigger(RecalcTrigger,Trigger3M)),NA())</f>
        <v>2.3906688824533919E-2</v>
      </c>
      <c r="L1189" s="44">
        <f>IFERROR(_xll.qlIndexFixing(Index6M,$H1189,TRUE,_xll.ohTrigger(RecalcTrigger,Trigger6M)),NA())</f>
        <v>2.4099814332132354E-2</v>
      </c>
      <c r="M1189" s="182">
        <f>IFERROR(_xll.qlIndexFixing(Index1Y,$H1189,TRUE,_xll.ohTrigger(RecalcTrigger,Trigger1Y)),NA())</f>
        <v>2.469043866889864E-2</v>
      </c>
      <c r="N1189" s="181">
        <f>IFERROR(_xll.qlIndexFixing(ONIndex1M,I1189,TRUE,_xll.ohTrigger(RecalcTrigger,Trigger1M)),NA())</f>
        <v>2.3337998481666178E-2</v>
      </c>
      <c r="O1189" s="44">
        <f>IFERROR(_xll.qlIndexFixing(ONIndex3M,I1189,TRUE,_xll.ohTrigger(RecalcTrigger,Trigger3M)),NA())</f>
        <v>2.3855675887632932E-2</v>
      </c>
      <c r="P1189" s="44">
        <f>IFERROR(_xll.qlIndexFixing(ONIndex6M,I1189,TRUE,_xll.ohTrigger(RecalcTrigger,Trigger6M)),NA())</f>
        <v>2.3995998108092831E-2</v>
      </c>
      <c r="Q1189" s="182">
        <f>IFERROR(_xll.qlIndexFixing(ONIndex1Y,I1189,TRUE,_xll.ohTrigger(RecalcTrigger,Trigger1Y)),NA())</f>
        <v>2.4489749980499687E-2</v>
      </c>
    </row>
    <row r="1190" spans="2:17" x14ac:dyDescent="0.2">
      <c r="B1190" s="39" t="s">
        <v>42</v>
      </c>
      <c r="D1190" s="42">
        <f>_xll.qlCalendarAdvance(Calendar,$D1189,B1190,"f",FALSE)</f>
        <v>47724</v>
      </c>
      <c r="E1190" s="176">
        <f>_xll.qlInterestRateIndexValueDate(IndexON,D1190)</f>
        <v>47724</v>
      </c>
      <c r="F1190" s="192">
        <f>IFERROR(_xll.qlIndexFixing(IndexON,D1190,TRUE,_xll.ohTrigger(RecalcTrigger,TriggerON)),NA())</f>
        <v>2.2649880894686225E-2</v>
      </c>
      <c r="H1190" s="42">
        <f>_xll.qlCalendarAdvance(Calendar,$H1189,B1190,"f",FALSE)</f>
        <v>47724</v>
      </c>
      <c r="I1190" s="176">
        <f>_xll.qlInterestRateIndexValueDate(Index1M,$H1190)</f>
        <v>47724</v>
      </c>
      <c r="J1190" s="181">
        <f>IFERROR(_xll.qlIndexFixing(Index1M,$H1190,TRUE,_xll.ohTrigger(RecalcTrigger,Trigger1M)),NA())</f>
        <v>2.3353855759392535E-2</v>
      </c>
      <c r="K1190" s="44">
        <f>IFERROR(_xll.qlIndexFixing(Index3M,H1190,TRUE,_xll.ohTrigger(RecalcTrigger,Trigger3M)),NA())</f>
        <v>2.3903515172787965E-2</v>
      </c>
      <c r="L1190" s="44">
        <f>IFERROR(_xll.qlIndexFixing(Index6M,$H1190,TRUE,_xll.ohTrigger(RecalcTrigger,Trigger6M)),NA())</f>
        <v>2.4094824260318216E-2</v>
      </c>
      <c r="M1190" s="182">
        <f>IFERROR(_xll.qlIndexFixing(Index1Y,$H1190,TRUE,_xll.ohTrigger(RecalcTrigger,Trigger1Y)),NA())</f>
        <v>2.4686248409370393E-2</v>
      </c>
      <c r="N1190" s="181">
        <f>IFERROR(_xll.qlIndexFixing(ONIndex1M,I1190,TRUE,_xll.ohTrigger(RecalcTrigger,Trigger1M)),NA())</f>
        <v>2.3335791991079269E-2</v>
      </c>
      <c r="O1190" s="44">
        <f>IFERROR(_xll.qlIndexFixing(ONIndex3M,I1190,TRUE,_xll.ohTrigger(RecalcTrigger,Trigger3M)),NA())</f>
        <v>2.385274211552102E-2</v>
      </c>
      <c r="P1190" s="44">
        <f>IFERROR(_xll.qlIndexFixing(ONIndex6M,I1190,TRUE,_xll.ohTrigger(RecalcTrigger,Trigger6M)),NA())</f>
        <v>2.3992906689456195E-2</v>
      </c>
      <c r="Q1190" s="182">
        <f>IFERROR(_xll.qlIndexFixing(ONIndex1Y,I1190,TRUE,_xll.ohTrigger(RecalcTrigger,Trigger1Y)),NA())</f>
        <v>2.4486440172204471E-2</v>
      </c>
    </row>
    <row r="1191" spans="2:17" x14ac:dyDescent="0.2">
      <c r="B1191" s="39" t="s">
        <v>42</v>
      </c>
      <c r="D1191" s="42">
        <f>_xll.qlCalendarAdvance(Calendar,$D1190,B1191,"f",FALSE)</f>
        <v>47731</v>
      </c>
      <c r="E1191" s="176">
        <f>_xll.qlInterestRateIndexValueDate(IndexON,D1191)</f>
        <v>47731</v>
      </c>
      <c r="F1191" s="192">
        <f>IFERROR(_xll.qlIndexFixing(IndexON,D1191,TRUE,_xll.ohTrigger(RecalcTrigger,TriggerON)),NA())</f>
        <v>2.2648609129334307E-2</v>
      </c>
      <c r="H1191" s="42">
        <f>_xll.qlCalendarAdvance(Calendar,$H1190,B1191,"f",FALSE)</f>
        <v>47731</v>
      </c>
      <c r="I1191" s="176">
        <f>_xll.qlInterestRateIndexValueDate(Index1M,$H1191)</f>
        <v>47731</v>
      </c>
      <c r="J1191" s="181">
        <f>IFERROR(_xll.qlIndexFixing(Index1M,$H1191,TRUE,_xll.ohTrigger(RecalcTrigger,Trigger1M)),NA())</f>
        <v>2.3351513993490856E-2</v>
      </c>
      <c r="K1191" s="44">
        <f>IFERROR(_xll.qlIndexFixing(Index3M,H1191,TRUE,_xll.ohTrigger(RecalcTrigger,Trigger3M)),NA())</f>
        <v>2.3899763123595607E-2</v>
      </c>
      <c r="L1191" s="44">
        <f>IFERROR(_xll.qlIndexFixing(Index6M,$H1191,TRUE,_xll.ohTrigger(RecalcTrigger,Trigger6M)),NA())</f>
        <v>2.4090362813545301E-2</v>
      </c>
      <c r="M1191" s="182">
        <f>IFERROR(_xll.qlIndexFixing(Index1Y,$H1191,TRUE,_xll.ohTrigger(RecalcTrigger,Trigger1Y)),NA())</f>
        <v>2.4682025173035749E-2</v>
      </c>
      <c r="N1191" s="181">
        <f>IFERROR(_xll.qlIndexFixing(ONIndex1M,I1191,TRUE,_xll.ohTrigger(RecalcTrigger,Trigger1M)),NA())</f>
        <v>2.333354478997296E-2</v>
      </c>
      <c r="O1191" s="44">
        <f>IFERROR(_xll.qlIndexFixing(ONIndex3M,I1191,TRUE,_xll.ohTrigger(RecalcTrigger,Trigger3M)),NA())</f>
        <v>2.3849771803774455E-2</v>
      </c>
      <c r="P1191" s="44">
        <f>IFERROR(_xll.qlIndexFixing(ONIndex6M,I1191,TRUE,_xll.ohTrigger(RecalcTrigger,Trigger6M)),NA())</f>
        <v>2.3989824954715466E-2</v>
      </c>
      <c r="Q1191" s="182">
        <f>IFERROR(_xll.qlIndexFixing(ONIndex1Y,I1191,TRUE,_xll.ohTrigger(RecalcTrigger,Trigger1Y)),NA())</f>
        <v>2.4483119362281869E-2</v>
      </c>
    </row>
    <row r="1192" spans="2:17" x14ac:dyDescent="0.2">
      <c r="B1192" s="39" t="s">
        <v>42</v>
      </c>
      <c r="D1192" s="42">
        <f>_xll.qlCalendarAdvance(Calendar,$D1191,B1192,"f",FALSE)</f>
        <v>47738</v>
      </c>
      <c r="E1192" s="176">
        <f>_xll.qlInterestRateIndexValueDate(IndexON,D1192)</f>
        <v>47738</v>
      </c>
      <c r="F1192" s="192">
        <f>IFERROR(_xll.qlIndexFixing(IndexON,D1192,TRUE,_xll.ohTrigger(RecalcTrigger,TriggerON)),NA())</f>
        <v>2.2647314044373923E-2</v>
      </c>
      <c r="H1192" s="42">
        <f>_xll.qlCalendarAdvance(Calendar,$H1191,B1192,"f",FALSE)</f>
        <v>47738</v>
      </c>
      <c r="I1192" s="176">
        <f>_xll.qlInterestRateIndexValueDate(Index1M,$H1192)</f>
        <v>47738</v>
      </c>
      <c r="J1192" s="181">
        <f>IFERROR(_xll.qlIndexFixing(Index1M,$H1192,TRUE,_xll.ohTrigger(RecalcTrigger,Trigger1M)),NA())</f>
        <v>2.3349132731244372E-2</v>
      </c>
      <c r="K1192" s="44">
        <f>IFERROR(_xll.qlIndexFixing(Index3M,H1192,TRUE,_xll.ohTrigger(RecalcTrigger,Trigger3M)),NA())</f>
        <v>2.3896527543452381E-2</v>
      </c>
      <c r="L1192" s="44">
        <f>IFERROR(_xll.qlIndexFixing(Index6M,$H1192,TRUE,_xll.ohTrigger(RecalcTrigger,Trigger6M)),NA())</f>
        <v>2.4086960873858861E-2</v>
      </c>
      <c r="M1192" s="182">
        <f>IFERROR(_xll.qlIndexFixing(Index1Y,$H1192,TRUE,_xll.ohTrigger(RecalcTrigger,Trigger1Y)),NA())</f>
        <v>2.4677768503696074E-2</v>
      </c>
      <c r="N1192" s="181">
        <f>IFERROR(_xll.qlIndexFixing(ONIndex1M,I1192,TRUE,_xll.ohTrigger(RecalcTrigger,Trigger1M)),NA())</f>
        <v>2.3331256878266204E-2</v>
      </c>
      <c r="O1192" s="44">
        <f>IFERROR(_xll.qlIndexFixing(ONIndex3M,I1192,TRUE,_xll.ohTrigger(RecalcTrigger,Trigger3M)),NA())</f>
        <v>2.3846764952312194E-2</v>
      </c>
      <c r="P1192" s="44">
        <f>IFERROR(_xll.qlIndexFixing(ONIndex6M,I1192,TRUE,_xll.ohTrigger(RecalcTrigger,Trigger6M)),NA())</f>
        <v>2.3986752903708553E-2</v>
      </c>
      <c r="Q1192" s="182">
        <f>IFERROR(_xll.qlIndexFixing(ONIndex1Y,I1192,TRUE,_xll.ohTrigger(RecalcTrigger,Trigger1Y)),NA())</f>
        <v>2.4479787550812926E-2</v>
      </c>
    </row>
    <row r="1193" spans="2:17" x14ac:dyDescent="0.2">
      <c r="B1193" s="39" t="s">
        <v>42</v>
      </c>
      <c r="D1193" s="42">
        <f>_xll.qlCalendarAdvance(Calendar,$D1192,B1193,"f",FALSE)</f>
        <v>47745</v>
      </c>
      <c r="E1193" s="176">
        <f>_xll.qlInterestRateIndexValueDate(IndexON,D1193)</f>
        <v>47745</v>
      </c>
      <c r="F1193" s="192">
        <f>IFERROR(_xll.qlIndexFixing(IndexON,D1193,TRUE,_xll.ohTrigger(RecalcTrigger,TriggerON)),NA())</f>
        <v>2.2645995639805072E-2</v>
      </c>
      <c r="H1193" s="42">
        <f>_xll.qlCalendarAdvance(Calendar,$H1192,B1193,"f",FALSE)</f>
        <v>47745</v>
      </c>
      <c r="I1193" s="176">
        <f>_xll.qlInterestRateIndexValueDate(Index1M,$H1193)</f>
        <v>47745</v>
      </c>
      <c r="J1193" s="181">
        <f>IFERROR(_xll.qlIndexFixing(Index1M,$H1193,TRUE,_xll.ohTrigger(RecalcTrigger,Trigger1M)),NA())</f>
        <v>2.3346713267144541E-2</v>
      </c>
      <c r="K1193" s="44">
        <f>IFERROR(_xll.qlIndexFixing(Index3M,H1193,TRUE,_xll.ohTrigger(RecalcTrigger,Trigger3M)),NA())</f>
        <v>2.3893260553389299E-2</v>
      </c>
      <c r="L1193" s="44">
        <f>IFERROR(_xll.qlIndexFixing(Index6M,$H1193,TRUE,_xll.ohTrigger(RecalcTrigger,Trigger6M)),NA())</f>
        <v>2.4083531126126441E-2</v>
      </c>
      <c r="M1193" s="182">
        <f>IFERROR(_xll.qlIndexFixing(Index1Y,$H1193,TRUE,_xll.ohTrigger(RecalcTrigger,Trigger1Y)),NA())</f>
        <v>2.4673477945163169E-2</v>
      </c>
      <c r="N1193" s="181">
        <f>IFERROR(_xll.qlIndexFixing(ONIndex1M,I1193,TRUE,_xll.ohTrigger(RecalcTrigger,Trigger1M)),NA())</f>
        <v>2.3328928255959003E-2</v>
      </c>
      <c r="O1193" s="44">
        <f>IFERROR(_xll.qlIndexFixing(ONIndex3M,I1193,TRUE,_xll.ohTrigger(RecalcTrigger,Trigger3M)),NA())</f>
        <v>2.3843721561134235E-2</v>
      </c>
      <c r="P1193" s="44">
        <f>IFERROR(_xll.qlIndexFixing(ONIndex6M,I1193,TRUE,_xll.ohTrigger(RecalcTrigger,Trigger6M)),NA())</f>
        <v>2.39836905365165E-2</v>
      </c>
      <c r="Q1193" s="182">
        <f>IFERROR(_xll.qlIndexFixing(ONIndex1Y,I1193,TRUE,_xll.ohTrigger(RecalcTrigger,Trigger1Y)),NA())</f>
        <v>2.4476444737716596E-2</v>
      </c>
    </row>
    <row r="1194" spans="2:17" x14ac:dyDescent="0.2">
      <c r="B1194" s="39" t="s">
        <v>42</v>
      </c>
      <c r="D1194" s="42">
        <f>_xll.qlCalendarAdvance(Calendar,$D1193,B1194,"f",FALSE)</f>
        <v>47752</v>
      </c>
      <c r="E1194" s="176">
        <f>_xll.qlInterestRateIndexValueDate(IndexON,D1194)</f>
        <v>47752</v>
      </c>
      <c r="F1194" s="192">
        <f>IFERROR(_xll.qlIndexFixing(IndexON,D1194,TRUE,_xll.ohTrigger(RecalcTrigger,TriggerON)),NA())</f>
        <v>2.2644653915546709E-2</v>
      </c>
      <c r="H1194" s="42">
        <f>_xll.qlCalendarAdvance(Calendar,$H1193,B1194,"f",FALSE)</f>
        <v>47752</v>
      </c>
      <c r="I1194" s="176">
        <f>_xll.qlInterestRateIndexValueDate(Index1M,$H1194)</f>
        <v>47752</v>
      </c>
      <c r="J1194" s="181">
        <f>IFERROR(_xll.qlIndexFixing(Index1M,$H1194,TRUE,_xll.ohTrigger(RecalcTrigger,Trigger1M)),NA())</f>
        <v>2.3344256895687886E-2</v>
      </c>
      <c r="K1194" s="44">
        <f>IFERROR(_xll.qlIndexFixing(Index3M,H1194,TRUE,_xll.ohTrigger(RecalcTrigger,Trigger3M)),NA())</f>
        <v>2.3890501521316162E-2</v>
      </c>
      <c r="L1194" s="44">
        <f>IFERROR(_xll.qlIndexFixing(Index6M,$H1194,TRUE,_xll.ohTrigger(RecalcTrigger,Trigger6M)),NA())</f>
        <v>2.4080071955230896E-2</v>
      </c>
      <c r="M1194" s="182">
        <f>IFERROR(_xll.qlIndexFixing(Index1Y,$H1194,TRUE,_xll.ohTrigger(RecalcTrigger,Trigger1Y)),NA())</f>
        <v>2.4669153041260161E-2</v>
      </c>
      <c r="N1194" s="181">
        <f>IFERROR(_xll.qlIndexFixing(ONIndex1M,I1194,TRUE,_xll.ohTrigger(RecalcTrigger,Trigger1M)),NA())</f>
        <v>2.3326558923132401E-2</v>
      </c>
      <c r="O1194" s="44">
        <f>IFERROR(_xll.qlIndexFixing(ONIndex3M,I1194,TRUE,_xll.ohTrigger(RecalcTrigger,Trigger3M)),NA())</f>
        <v>2.3840641630321624E-2</v>
      </c>
      <c r="P1194" s="44">
        <f>IFERROR(_xll.qlIndexFixing(ONIndex6M,I1194,TRUE,_xll.ohTrigger(RecalcTrigger,Trigger6M)),NA())</f>
        <v>2.3980637853139308E-2</v>
      </c>
      <c r="Q1194" s="182">
        <f>IFERROR(_xll.qlIndexFixing(ONIndex1Y,I1194,TRUE,_xll.ohTrigger(RecalcTrigger,Trigger1Y)),NA())</f>
        <v>2.4473090922992879E-2</v>
      </c>
    </row>
    <row r="1195" spans="2:17" x14ac:dyDescent="0.2">
      <c r="B1195" s="39" t="s">
        <v>42</v>
      </c>
      <c r="D1195" s="42">
        <f>_xll.qlCalendarAdvance(Calendar,$D1194,B1195,"f",FALSE)</f>
        <v>47759</v>
      </c>
      <c r="E1195" s="176">
        <f>_xll.qlInterestRateIndexValueDate(IndexON,D1195)</f>
        <v>47759</v>
      </c>
      <c r="F1195" s="192">
        <f>IFERROR(_xll.qlIndexFixing(IndexON,D1195,TRUE,_xll.ohTrigger(RecalcTrigger,TriggerON)),NA())</f>
        <v>2.2643287443482318E-2</v>
      </c>
      <c r="H1195" s="42">
        <f>_xll.qlCalendarAdvance(Calendar,$H1194,B1195,"f",FALSE)</f>
        <v>47759</v>
      </c>
      <c r="I1195" s="176">
        <f>_xll.qlInterestRateIndexValueDate(Index1M,$H1195)</f>
        <v>47759</v>
      </c>
      <c r="J1195" s="181">
        <f>IFERROR(_xll.qlIndexFixing(Index1M,$H1195,TRUE,_xll.ohTrigger(RecalcTrigger,Trigger1M)),NA())</f>
        <v>2.3341764894384137E-2</v>
      </c>
      <c r="K1195" s="44">
        <f>IFERROR(_xll.qlIndexFixing(Index3M,H1195,TRUE,_xll.ohTrigger(RecalcTrigger,Trigger3M)),NA())</f>
        <v>2.3887170874839055E-2</v>
      </c>
      <c r="L1195" s="44">
        <f>IFERROR(_xll.qlIndexFixing(Index6M,$H1195,TRUE,_xll.ohTrigger(RecalcTrigger,Trigger6M)),NA())</f>
        <v>2.4077112324618122E-2</v>
      </c>
      <c r="M1195" s="182">
        <f>IFERROR(_xll.qlIndexFixing(Index1Y,$H1195,TRUE,_xll.ohTrigger(RecalcTrigger,Trigger1Y)),NA())</f>
        <v>2.4664793341811597E-2</v>
      </c>
      <c r="N1195" s="181">
        <f>IFERROR(_xll.qlIndexFixing(ONIndex1M,I1195,TRUE,_xll.ohTrigger(RecalcTrigger,Trigger1M)),NA())</f>
        <v>2.3324149622980794E-2</v>
      </c>
      <c r="O1195" s="44">
        <f>IFERROR(_xll.qlIndexFixing(ONIndex3M,I1195,TRUE,_xll.ohTrigger(RecalcTrigger,Trigger3M)),NA())</f>
        <v>2.3837525993030129E-2</v>
      </c>
      <c r="P1195" s="44">
        <f>IFERROR(_xll.qlIndexFixing(ONIndex6M,I1195,TRUE,_xll.ohTrigger(RecalcTrigger,Trigger6M)),NA())</f>
        <v>2.397758965891561E-2</v>
      </c>
      <c r="Q1195" s="182">
        <f>IFERROR(_xll.qlIndexFixing(ONIndex1Y,I1195,TRUE,_xll.ohTrigger(RecalcTrigger,Trigger1Y)),NA())</f>
        <v>2.4469723182329872E-2</v>
      </c>
    </row>
    <row r="1196" spans="2:17" x14ac:dyDescent="0.2">
      <c r="B1196" s="39" t="s">
        <v>42</v>
      </c>
      <c r="D1196" s="42">
        <f>_xll.qlCalendarAdvance(Calendar,$D1195,B1196,"f",FALSE)</f>
        <v>47766</v>
      </c>
      <c r="E1196" s="176">
        <f>_xll.qlInterestRateIndexValueDate(IndexON,D1196)</f>
        <v>47766</v>
      </c>
      <c r="F1196" s="192">
        <f>IFERROR(_xll.qlIndexFixing(IndexON,D1196,TRUE,_xll.ohTrigger(RecalcTrigger,TriggerON)),NA())</f>
        <v>2.2641887732960386E-2</v>
      </c>
      <c r="H1196" s="42">
        <f>_xll.qlCalendarAdvance(Calendar,$H1195,B1196,"f",FALSE)</f>
        <v>47766</v>
      </c>
      <c r="I1196" s="176">
        <f>_xll.qlInterestRateIndexValueDate(Index1M,$H1196)</f>
        <v>47766</v>
      </c>
      <c r="J1196" s="181">
        <f>IFERROR(_xll.qlIndexFixing(Index1M,$H1196,TRUE,_xll.ohTrigger(RecalcTrigger,Trigger1M)),NA())</f>
        <v>2.3339237979679885E-2</v>
      </c>
      <c r="K1196" s="44">
        <f>IFERROR(_xll.qlIndexFixing(Index3M,H1196,TRUE,_xll.ohTrigger(RecalcTrigger,Trigger3M)),NA())</f>
        <v>2.3883810118299653E-2</v>
      </c>
      <c r="L1196" s="44">
        <f>IFERROR(_xll.qlIndexFixing(Index6M,$H1196,TRUE,_xll.ohTrigger(RecalcTrigger,Trigger6M)),NA())</f>
        <v>2.4073587711762143E-2</v>
      </c>
      <c r="M1196" s="182">
        <f>IFERROR(_xll.qlIndexFixing(Index1Y,$H1196,TRUE,_xll.ohTrigger(RecalcTrigger,Trigger1Y)),NA())</f>
        <v>2.4660398594557043E-2</v>
      </c>
      <c r="N1196" s="181">
        <f>IFERROR(_xll.qlIndexFixing(ONIndex1M,I1196,TRUE,_xll.ohTrigger(RecalcTrigger,Trigger1M)),NA())</f>
        <v>2.3321704774957874E-2</v>
      </c>
      <c r="O1196" s="44">
        <f>IFERROR(_xll.qlIndexFixing(ONIndex3M,I1196,TRUE,_xll.ohTrigger(RecalcTrigger,Trigger3M)),NA())</f>
        <v>2.3834379603537847E-2</v>
      </c>
      <c r="P1196" s="44">
        <f>IFERROR(_xll.qlIndexFixing(ONIndex6M,I1196,TRUE,_xll.ohTrigger(RecalcTrigger,Trigger6M)),NA())</f>
        <v>2.3974515067269886E-2</v>
      </c>
      <c r="Q1196" s="182">
        <f>IFERROR(_xll.qlIndexFixing(ONIndex1Y,I1196,TRUE,_xll.ohTrigger(RecalcTrigger,Trigger1Y)),NA())</f>
        <v>2.4466324127491168E-2</v>
      </c>
    </row>
    <row r="1197" spans="2:17" x14ac:dyDescent="0.2">
      <c r="B1197" s="39" t="s">
        <v>42</v>
      </c>
      <c r="D1197" s="42">
        <f>_xll.qlCalendarAdvance(Calendar,$D1196,B1197,"f",FALSE)</f>
        <v>47773</v>
      </c>
      <c r="E1197" s="176">
        <f>_xll.qlInterestRateIndexValueDate(IndexON,D1197)</f>
        <v>47773</v>
      </c>
      <c r="F1197" s="192">
        <f>IFERROR(_xll.qlIndexFixing(IndexON,D1197,TRUE,_xll.ohTrigger(RecalcTrigger,TriggerON)),NA())</f>
        <v>2.2640453355864398E-2</v>
      </c>
      <c r="H1197" s="42">
        <f>_xll.qlCalendarAdvance(Calendar,$H1196,B1197,"f",FALSE)</f>
        <v>47773</v>
      </c>
      <c r="I1197" s="176">
        <f>_xll.qlInterestRateIndexValueDate(Index1M,$H1197)</f>
        <v>47773</v>
      </c>
      <c r="J1197" s="181">
        <f>IFERROR(_xll.qlIndexFixing(Index1M,$H1197,TRUE,_xll.ohTrigger(RecalcTrigger,Trigger1M)),NA())</f>
        <v>2.3336676191860195E-2</v>
      </c>
      <c r="K1197" s="44">
        <f>IFERROR(_xll.qlIndexFixing(Index3M,H1197,TRUE,_xll.ohTrigger(RecalcTrigger,Trigger3M)),NA())</f>
        <v>2.3880419267534578E-2</v>
      </c>
      <c r="L1197" s="44">
        <f>IFERROR(_xll.qlIndexFixing(Index6M,$H1197,TRUE,_xll.ohTrigger(RecalcTrigger,Trigger6M)),NA())</f>
        <v>2.407003113591135E-2</v>
      </c>
      <c r="M1197" s="182">
        <f>IFERROR(_xll.qlIndexFixing(Index1Y,$H1197,TRUE,_xll.ohTrigger(RecalcTrigger,Trigger1Y)),NA())</f>
        <v>2.4655968785748161E-2</v>
      </c>
      <c r="N1197" s="181">
        <f>IFERROR(_xll.qlIndexFixing(ONIndex1M,I1197,TRUE,_xll.ohTrigger(RecalcTrigger,Trigger1M)),NA())</f>
        <v>2.3319225122258036E-2</v>
      </c>
      <c r="O1197" s="44">
        <f>IFERROR(_xll.qlIndexFixing(ONIndex3M,I1197,TRUE,_xll.ohTrigger(RecalcTrigger,Trigger3M)),NA())</f>
        <v>2.3831203295243686E-2</v>
      </c>
      <c r="P1197" s="44">
        <f>IFERROR(_xll.qlIndexFixing(ONIndex6M,I1197,TRUE,_xll.ohTrigger(RecalcTrigger,Trigger6M)),NA())</f>
        <v>2.397140888370286E-2</v>
      </c>
      <c r="Q1197" s="182">
        <f>IFERROR(_xll.qlIndexFixing(ONIndex1Y,I1197,TRUE,_xll.ohTrigger(RecalcTrigger,Trigger1Y)),NA())</f>
        <v>2.4462890834083817E-2</v>
      </c>
    </row>
    <row r="1198" spans="2:17" x14ac:dyDescent="0.2">
      <c r="B1198" s="39" t="s">
        <v>42</v>
      </c>
      <c r="D1198" s="42">
        <f>_xll.qlCalendarAdvance(Calendar,$D1197,B1198,"f",FALSE)</f>
        <v>47780</v>
      </c>
      <c r="E1198" s="176">
        <f>_xll.qlInterestRateIndexValueDate(IndexON,D1198)</f>
        <v>47780</v>
      </c>
      <c r="F1198" s="192">
        <f>IFERROR(_xll.qlIndexFixing(IndexON,D1198,TRUE,_xll.ohTrigger(RecalcTrigger,TriggerON)),NA())</f>
        <v>2.2638984312113308E-2</v>
      </c>
      <c r="H1198" s="42">
        <f>_xll.qlCalendarAdvance(Calendar,$H1197,B1198,"f",FALSE)</f>
        <v>47780</v>
      </c>
      <c r="I1198" s="176">
        <f>_xll.qlInterestRateIndexValueDate(Index1M,$H1198)</f>
        <v>47780</v>
      </c>
      <c r="J1198" s="181">
        <f>IFERROR(_xll.qlIndexFixing(Index1M,$H1198,TRUE,_xll.ohTrigger(RecalcTrigger,Trigger1M)),NA())</f>
        <v>2.3334079530937732E-2</v>
      </c>
      <c r="K1198" s="44">
        <f>IFERROR(_xll.qlIndexFixing(Index3M,H1198,TRUE,_xll.ohTrigger(RecalcTrigger,Trigger3M)),NA())</f>
        <v>2.3876998322619587E-2</v>
      </c>
      <c r="L1198" s="44">
        <f>IFERROR(_xll.qlIndexFixing(Index6M,$H1198,TRUE,_xll.ohTrigger(RecalcTrigger,Trigger6M)),NA())</f>
        <v>2.406644259723318E-2</v>
      </c>
      <c r="M1198" s="182">
        <f>IFERROR(_xll.qlIndexFixing(Index1Y,$H1198,TRUE,_xll.ohTrigger(RecalcTrigger,Trigger1Y)),NA())</f>
        <v>2.4651503915839923E-2</v>
      </c>
      <c r="N1198" s="181">
        <f>IFERROR(_xll.qlIndexFixing(ONIndex1M,I1198,TRUE,_xll.ohTrigger(RecalcTrigger,Trigger1M)),NA())</f>
        <v>2.3316710664800233E-2</v>
      </c>
      <c r="O1198" s="44">
        <f>IFERROR(_xll.qlIndexFixing(ONIndex3M,I1198,TRUE,_xll.ohTrigger(RecalcTrigger,Trigger3M)),NA())</f>
        <v>2.3827997067985551E-2</v>
      </c>
      <c r="P1198" s="44">
        <f>IFERROR(_xll.qlIndexFixing(ONIndex6M,I1198,TRUE,_xll.ohTrigger(RecalcTrigger,Trigger6M)),NA())</f>
        <v>2.3968271108052441E-2</v>
      </c>
      <c r="Q1198" s="182">
        <f>IFERROR(_xll.qlIndexFixing(ONIndex1Y,I1198,TRUE,_xll.ohTrigger(RecalcTrigger,Trigger1Y)),NA())</f>
        <v>2.4459423302107819E-2</v>
      </c>
    </row>
    <row r="1199" spans="2:17" x14ac:dyDescent="0.2">
      <c r="B1199" s="39" t="s">
        <v>42</v>
      </c>
      <c r="D1199" s="42">
        <f>_xll.qlCalendarAdvance(Calendar,$D1198,B1199,"f",FALSE)</f>
        <v>47787</v>
      </c>
      <c r="E1199" s="176">
        <f>_xll.qlInterestRateIndexValueDate(IndexON,D1199)</f>
        <v>47787</v>
      </c>
      <c r="F1199" s="192">
        <f>IFERROR(_xll.qlIndexFixing(IndexON,D1199,TRUE,_xll.ohTrigger(RecalcTrigger,TriggerON)),NA())</f>
        <v>2.2637480601869209E-2</v>
      </c>
      <c r="H1199" s="42">
        <f>_xll.qlCalendarAdvance(Calendar,$H1198,B1199,"f",FALSE)</f>
        <v>47787</v>
      </c>
      <c r="I1199" s="176">
        <f>_xll.qlInterestRateIndexValueDate(Index1M,$H1199)</f>
        <v>47787</v>
      </c>
      <c r="J1199" s="181">
        <f>IFERROR(_xll.qlIndexFixing(Index1M,$H1199,TRUE,_xll.ohTrigger(RecalcTrigger,Trigger1M)),NA())</f>
        <v>2.3329784735140448E-2</v>
      </c>
      <c r="K1199" s="44">
        <f>IFERROR(_xll.qlIndexFixing(Index3M,H1199,TRUE,_xll.ohTrigger(RecalcTrigger,Trigger3M)),NA())</f>
        <v>2.3873547283631325E-2</v>
      </c>
      <c r="L1199" s="44">
        <f>IFERROR(_xll.qlIndexFixing(Index6M,$H1199,TRUE,_xll.ohTrigger(RecalcTrigger,Trigger6M)),NA())</f>
        <v>2.4062301606847455E-2</v>
      </c>
      <c r="M1199" s="182">
        <f>IFERROR(_xll.qlIndexFixing(Index1Y,$H1199,TRUE,_xll.ohTrigger(RecalcTrigger,Trigger1Y)),NA())</f>
        <v>2.4647003985291072E-2</v>
      </c>
      <c r="N1199" s="181">
        <f>IFERROR(_xll.qlIndexFixing(ONIndex1M,I1199,TRUE,_xll.ohTrigger(RecalcTrigger,Trigger1M)),NA())</f>
        <v>2.3314161402746558E-2</v>
      </c>
      <c r="O1199" s="44">
        <f>IFERROR(_xll.qlIndexFixing(ONIndex3M,I1199,TRUE,_xll.ohTrigger(RecalcTrigger,Trigger3M)),NA())</f>
        <v>2.382476092184449E-2</v>
      </c>
      <c r="P1199" s="44">
        <f>IFERROR(_xll.qlIndexFixing(ONIndex6M,I1199,TRUE,_xll.ohTrigger(RecalcTrigger,Trigger6M)),NA())</f>
        <v>2.3965101740399675E-2</v>
      </c>
      <c r="Q1199" s="182">
        <f>IFERROR(_xll.qlIndexFixing(ONIndex1Y,I1199,TRUE,_xll.ohTrigger(RecalcTrigger,Trigger1Y)),NA())</f>
        <v>2.4455921531725267E-2</v>
      </c>
    </row>
    <row r="1200" spans="2:17" x14ac:dyDescent="0.2">
      <c r="B1200" s="39" t="s">
        <v>42</v>
      </c>
      <c r="D1200" s="42">
        <f>_xll.qlCalendarAdvance(Calendar,$D1199,B1200,"f",FALSE)</f>
        <v>47794</v>
      </c>
      <c r="E1200" s="176">
        <f>_xll.qlInterestRateIndexValueDate(IndexON,D1200)</f>
        <v>47794</v>
      </c>
      <c r="F1200" s="192">
        <f>IFERROR(_xll.qlIndexFixing(IndexON,D1200,TRUE,_xll.ohTrigger(RecalcTrigger,TriggerON)),NA())</f>
        <v>2.2635942224970007E-2</v>
      </c>
      <c r="H1200" s="42">
        <f>_xll.qlCalendarAdvance(Calendar,$H1199,B1200,"f",FALSE)</f>
        <v>47794</v>
      </c>
      <c r="I1200" s="176">
        <f>_xll.qlInterestRateIndexValueDate(Index1M,$H1200)</f>
        <v>47794</v>
      </c>
      <c r="J1200" s="181">
        <f>IFERROR(_xll.qlIndexFixing(Index1M,$H1200,TRUE,_xll.ohTrigger(RecalcTrigger,Trigger1M)),NA())</f>
        <v>2.3328781589900989E-2</v>
      </c>
      <c r="K1200" s="44">
        <f>IFERROR(_xll.qlIndexFixing(Index3M,H1200,TRUE,_xll.ohTrigger(RecalcTrigger,Trigger3M)),NA())</f>
        <v>2.3870066150649079E-2</v>
      </c>
      <c r="L1200" s="44">
        <f>IFERROR(_xll.qlIndexFixing(Index6M,$H1200,TRUE,_xll.ohTrigger(RecalcTrigger,Trigger6M)),NA())</f>
        <v>2.4058651665222065E-2</v>
      </c>
      <c r="M1200" s="182">
        <f>IFERROR(_xll.qlIndexFixing(Index1Y,$H1200,TRUE,_xll.ohTrigger(RecalcTrigger,Trigger1Y)),NA())</f>
        <v>2.4642468994563682E-2</v>
      </c>
      <c r="N1200" s="181">
        <f>IFERROR(_xll.qlIndexFixing(ONIndex1M,I1200,TRUE,_xll.ohTrigger(RecalcTrigger,Trigger1M)),NA())</f>
        <v>2.3311577335934919E-2</v>
      </c>
      <c r="O1200" s="44">
        <f>IFERROR(_xll.qlIndexFixing(ONIndex3M,I1200,TRUE,_xll.ohTrigger(RecalcTrigger,Trigger3M)),NA())</f>
        <v>2.3821494856739456E-2</v>
      </c>
      <c r="P1200" s="44">
        <f>IFERROR(_xll.qlIndexFixing(ONIndex6M,I1200,TRUE,_xll.ohTrigger(RecalcTrigger,Trigger6M)),NA())</f>
        <v>2.3961900780663514E-2</v>
      </c>
      <c r="Q1200" s="182">
        <f>IFERROR(_xll.qlIndexFixing(ONIndex1Y,I1200,TRUE,_xll.ohTrigger(RecalcTrigger,Trigger1Y)),NA())</f>
        <v>2.4452385522774067E-2</v>
      </c>
    </row>
    <row r="1201" spans="2:17" x14ac:dyDescent="0.2">
      <c r="B1201" s="39" t="s">
        <v>42</v>
      </c>
      <c r="D1201" s="42">
        <f>_xll.qlCalendarAdvance(Calendar,$D1200,B1201,"f",FALSE)</f>
        <v>47801</v>
      </c>
      <c r="E1201" s="176">
        <f>_xll.qlInterestRateIndexValueDate(IndexON,D1201)</f>
        <v>47801</v>
      </c>
      <c r="F1201" s="192">
        <f>IFERROR(_xll.qlIndexFixing(IndexON,D1201,TRUE,_xll.ohTrigger(RecalcTrigger,TriggerON)),NA())</f>
        <v>2.2634369181415703E-2</v>
      </c>
      <c r="H1201" s="42">
        <f>_xll.qlCalendarAdvance(Calendar,$H1200,B1201,"f",FALSE)</f>
        <v>47801</v>
      </c>
      <c r="I1201" s="176">
        <f>_xll.qlInterestRateIndexValueDate(Index1M,$H1201)</f>
        <v>47801</v>
      </c>
      <c r="J1201" s="181">
        <f>IFERROR(_xll.qlIndexFixing(Index1M,$H1201,TRUE,_xll.ohTrigger(RecalcTrigger,Trigger1M)),NA())</f>
        <v>2.332608030983483E-2</v>
      </c>
      <c r="K1201" s="44">
        <f>IFERROR(_xll.qlIndexFixing(Index3M,H1201,TRUE,_xll.ohTrigger(RecalcTrigger,Trigger3M)),NA())</f>
        <v>2.3866554923751244E-2</v>
      </c>
      <c r="L1201" s="44">
        <f>IFERROR(_xll.qlIndexFixing(Index6M,$H1201,TRUE,_xll.ohTrigger(RecalcTrigger,Trigger6M)),NA())</f>
        <v>2.4054969763328982E-2</v>
      </c>
      <c r="M1201" s="182">
        <f>IFERROR(_xll.qlIndexFixing(Index1Y,$H1201,TRUE,_xll.ohTrigger(RecalcTrigger,Trigger1Y)),NA())</f>
        <v>2.4637898944122716E-2</v>
      </c>
      <c r="N1201" s="181">
        <f>IFERROR(_xll.qlIndexFixing(ONIndex1M,I1201,TRUE,_xll.ohTrigger(RecalcTrigger,Trigger1M)),NA())</f>
        <v>2.3308958464527407E-2</v>
      </c>
      <c r="O1201" s="44">
        <f>IFERROR(_xll.qlIndexFixing(ONIndex3M,I1201,TRUE,_xll.ohTrigger(RecalcTrigger,Trigger3M)),NA())</f>
        <v>2.3818198872832541E-2</v>
      </c>
      <c r="P1201" s="44">
        <f>IFERROR(_xll.qlIndexFixing(ONIndex6M,I1201,TRUE,_xll.ohTrigger(RecalcTrigger,Trigger6M)),NA())</f>
        <v>2.3958668229006053E-2</v>
      </c>
      <c r="Q1201" s="182">
        <f>IFERROR(_xll.qlIndexFixing(ONIndex1Y,I1201,TRUE,_xll.ohTrigger(RecalcTrigger,Trigger1Y)),NA())</f>
        <v>2.4448815275254221E-2</v>
      </c>
    </row>
    <row r="1202" spans="2:17" x14ac:dyDescent="0.2">
      <c r="B1202" s="39" t="s">
        <v>42</v>
      </c>
      <c r="D1202" s="42">
        <f>_xll.qlCalendarAdvance(Calendar,$D1201,B1202,"f",FALSE)</f>
        <v>47808</v>
      </c>
      <c r="E1202" s="176">
        <f>_xll.qlInterestRateIndexValueDate(IndexON,D1202)</f>
        <v>47808</v>
      </c>
      <c r="F1202" s="192">
        <f>IFERROR(_xll.qlIndexFixing(IndexON,D1202,TRUE,_xll.ohTrigger(RecalcTrigger,TriggerON)),NA())</f>
        <v>2.263276147136839E-2</v>
      </c>
      <c r="H1202" s="42">
        <f>_xll.qlCalendarAdvance(Calendar,$H1201,B1202,"f",FALSE)</f>
        <v>47808</v>
      </c>
      <c r="I1202" s="176">
        <f>_xll.qlInterestRateIndexValueDate(Index1M,$H1202)</f>
        <v>47808</v>
      </c>
      <c r="J1202" s="181">
        <f>IFERROR(_xll.qlIndexFixing(Index1M,$H1202,TRUE,_xll.ohTrigger(RecalcTrigger,Trigger1M)),NA())</f>
        <v>2.3323344156767206E-2</v>
      </c>
      <c r="K1202" s="44">
        <f>IFERROR(_xll.qlIndexFixing(Index3M,H1202,TRUE,_xll.ohTrigger(RecalcTrigger,Trigger3M)),NA())</f>
        <v>2.3863013603015348E-2</v>
      </c>
      <c r="L1202" s="44">
        <f>IFERROR(_xll.qlIndexFixing(Index6M,$H1202,TRUE,_xll.ohTrigger(RecalcTrigger,Trigger6M)),NA())</f>
        <v>2.4051255901340152E-2</v>
      </c>
      <c r="M1202" s="182">
        <f>IFERROR(_xll.qlIndexFixing(Index1Y,$H1202,TRUE,_xll.ohTrigger(RecalcTrigger,Trigger1Y)),NA())</f>
        <v>2.4633293834438463E-2</v>
      </c>
      <c r="N1202" s="181">
        <f>IFERROR(_xll.qlIndexFixing(ONIndex1M,I1202,TRUE,_xll.ohTrigger(RecalcTrigger,Trigger1M)),NA())</f>
        <v>2.3306304788361931E-2</v>
      </c>
      <c r="O1202" s="44">
        <f>IFERROR(_xll.qlIndexFixing(ONIndex3M,I1202,TRUE,_xll.ohTrigger(RecalcTrigger,Trigger3M)),NA())</f>
        <v>2.3814872969961653E-2</v>
      </c>
      <c r="P1202" s="44">
        <f>IFERROR(_xll.qlIndexFixing(ONIndex6M,I1202,TRUE,_xll.ohTrigger(RecalcTrigger,Trigger6M)),NA())</f>
        <v>2.3955404085184151E-2</v>
      </c>
      <c r="Q1202" s="182">
        <f>IFERROR(_xll.qlIndexFixing(ONIndex1Y,I1202,TRUE,_xll.ohTrigger(RecalcTrigger,Trigger1Y)),NA())</f>
        <v>2.4445210789165728E-2</v>
      </c>
    </row>
    <row r="1203" spans="2:17" x14ac:dyDescent="0.2">
      <c r="B1203" s="39" t="s">
        <v>42</v>
      </c>
      <c r="D1203" s="42">
        <f>_xll.qlCalendarAdvance(Calendar,$D1202,B1203,"f",FALSE)</f>
        <v>47815</v>
      </c>
      <c r="E1203" s="176">
        <f>_xll.qlInterestRateIndexValueDate(IndexON,D1203)</f>
        <v>47815</v>
      </c>
      <c r="F1203" s="192">
        <f>IFERROR(_xll.qlIndexFixing(IndexON,D1203,TRUE,_xll.ohTrigger(RecalcTrigger,TriggerON)),NA())</f>
        <v>2.2631119094665975E-2</v>
      </c>
      <c r="H1203" s="42">
        <f>_xll.qlCalendarAdvance(Calendar,$H1202,B1203,"f",FALSE)</f>
        <v>47815</v>
      </c>
      <c r="I1203" s="176">
        <f>_xll.qlInterestRateIndexValueDate(Index1M,$H1203)</f>
        <v>47815</v>
      </c>
      <c r="J1203" s="181">
        <f>IFERROR(_xll.qlIndexFixing(Index1M,$H1203,TRUE,_xll.ohTrigger(RecalcTrigger,Trigger1M)),NA())</f>
        <v>2.3320573130725976E-2</v>
      </c>
      <c r="K1203" s="44">
        <f>IFERROR(_xll.qlIndexFixing(Index3M,H1203,TRUE,_xll.ohTrigger(RecalcTrigger,Trigger3M)),NA())</f>
        <v>2.3859442188525083E-2</v>
      </c>
      <c r="L1203" s="44">
        <f>IFERROR(_xll.qlIndexFixing(Index6M,$H1203,TRUE,_xll.ohTrigger(RecalcTrigger,Trigger6M)),NA())</f>
        <v>2.4047510079431098E-2</v>
      </c>
      <c r="M1203" s="182">
        <f>IFERROR(_xll.qlIndexFixing(Index1Y,$H1203,TRUE,_xll.ohTrigger(RecalcTrigger,Trigger1Y)),NA())</f>
        <v>2.4628653665983435E-2</v>
      </c>
      <c r="N1203" s="181">
        <f>IFERROR(_xll.qlIndexFixing(ONIndex1M,I1203,TRUE,_xll.ohTrigger(RecalcTrigger,Trigger1M)),NA())</f>
        <v>2.3303616307600583E-2</v>
      </c>
      <c r="O1203" s="44">
        <f>IFERROR(_xll.qlIndexFixing(ONIndex3M,I1203,TRUE,_xll.ohTrigger(RecalcTrigger,Trigger3M)),NA())</f>
        <v>2.3811517148126793E-2</v>
      </c>
      <c r="P1203" s="44">
        <f>IFERROR(_xll.qlIndexFixing(ONIndex6M,I1203,TRUE,_xll.ohTrigger(RecalcTrigger,Trigger6M)),NA())</f>
        <v>2.3952108349521994E-2</v>
      </c>
      <c r="Q1203" s="182">
        <f>IFERROR(_xll.qlIndexFixing(ONIndex1Y,I1203,TRUE,_xll.ohTrigger(RecalcTrigger,Trigger1Y)),NA())</f>
        <v>2.4441572064589634E-2</v>
      </c>
    </row>
    <row r="1204" spans="2:17" x14ac:dyDescent="0.2">
      <c r="B1204" s="39" t="s">
        <v>42</v>
      </c>
      <c r="D1204" s="42">
        <f>_xll.qlCalendarAdvance(Calendar,$D1203,B1204,"f",FALSE)</f>
        <v>47822</v>
      </c>
      <c r="E1204" s="176">
        <f>_xll.qlInterestRateIndexValueDate(IndexON,D1204)</f>
        <v>47822</v>
      </c>
      <c r="F1204" s="192">
        <f>IFERROR(_xll.qlIndexFixing(IndexON,D1204,TRUE,_xll.ohTrigger(RecalcTrigger,TriggerON)),NA())</f>
        <v>2.262944205147055E-2</v>
      </c>
      <c r="H1204" s="42">
        <f>_xll.qlCalendarAdvance(Calendar,$H1203,B1204,"f",FALSE)</f>
        <v>47822</v>
      </c>
      <c r="I1204" s="176">
        <f>_xll.qlInterestRateIndexValueDate(Index1M,$H1204)</f>
        <v>47822</v>
      </c>
      <c r="J1204" s="181">
        <f>IFERROR(_xll.qlIndexFixing(Index1M,$H1204,TRUE,_xll.ohTrigger(RecalcTrigger,Trigger1M)),NA())</f>
        <v>2.3317767231731401E-2</v>
      </c>
      <c r="K1204" s="44">
        <f>IFERROR(_xll.qlIndexFixing(Index3M,H1204,TRUE,_xll.ohTrigger(RecalcTrigger,Trigger3M)),NA())</f>
        <v>2.3854810273372985E-2</v>
      </c>
      <c r="L1204" s="44">
        <f>IFERROR(_xll.qlIndexFixing(Index6M,$H1204,TRUE,_xll.ohTrigger(RecalcTrigger,Trigger6M)),NA())</f>
        <v>2.4044240155405204E-2</v>
      </c>
      <c r="M1204" s="182">
        <f>IFERROR(_xll.qlIndexFixing(Index1Y,$H1204,TRUE,_xll.ohTrigger(RecalcTrigger,Trigger1Y)),NA())</f>
        <v>2.4623978439233918E-2</v>
      </c>
      <c r="N1204" s="181">
        <f>IFERROR(_xll.qlIndexFixing(ONIndex1M,I1204,TRUE,_xll.ohTrigger(RecalcTrigger,Trigger1M)),NA())</f>
        <v>2.330089302208127E-2</v>
      </c>
      <c r="O1204" s="44">
        <f>IFERROR(_xll.qlIndexFixing(ONIndex3M,I1204,TRUE,_xll.ohTrigger(RecalcTrigger,Trigger3M)),NA())</f>
        <v>2.3808131407490052E-2</v>
      </c>
      <c r="P1204" s="44">
        <f>IFERROR(_xll.qlIndexFixing(ONIndex6M,I1204,TRUE,_xll.ohTrigger(RecalcTrigger,Trigger6M)),NA())</f>
        <v>2.3948781021695398E-2</v>
      </c>
      <c r="Q1204" s="182">
        <f>IFERROR(_xll.qlIndexFixing(ONIndex1Y,I1204,TRUE,_xll.ohTrigger(RecalcTrigger,Trigger1Y)),NA())</f>
        <v>2.4437899101525939E-2</v>
      </c>
    </row>
    <row r="1205" spans="2:17" x14ac:dyDescent="0.2">
      <c r="B1205" s="39" t="s">
        <v>42</v>
      </c>
      <c r="D1205" s="42">
        <f>_xll.qlCalendarAdvance(Calendar,$D1204,B1205,"f",FALSE)</f>
        <v>47829</v>
      </c>
      <c r="E1205" s="176">
        <f>_xll.qlInterestRateIndexValueDate(IndexON,D1205)</f>
        <v>47829</v>
      </c>
      <c r="F1205" s="192">
        <f>IFERROR(_xll.qlIndexFixing(IndexON,D1205,TRUE,_xll.ohTrigger(RecalcTrigger,TriggerON)),NA())</f>
        <v>2.2627730341538976E-2</v>
      </c>
      <c r="H1205" s="42">
        <f>_xll.qlCalendarAdvance(Calendar,$H1204,B1205,"f",FALSE)</f>
        <v>47829</v>
      </c>
      <c r="I1205" s="176">
        <f>_xll.qlInterestRateIndexValueDate(Index1M,$H1205)</f>
        <v>47829</v>
      </c>
      <c r="J1205" s="181">
        <f>IFERROR(_xll.qlIndexFixing(Index1M,$H1205,TRUE,_xll.ohTrigger(RecalcTrigger,Trigger1M)),NA())</f>
        <v>2.3314926459813874E-2</v>
      </c>
      <c r="K1205" s="44">
        <f>IFERROR(_xll.qlIndexFixing(Index3M,H1205,TRUE,_xll.ohTrigger(RecalcTrigger,Trigger3M)),NA())</f>
        <v>2.3851183443358879E-2</v>
      </c>
      <c r="L1205" s="44">
        <f>IFERROR(_xll.qlIndexFixing(Index6M,$H1205,TRUE,_xll.ohTrigger(RecalcTrigger,Trigger6M)),NA())</f>
        <v>2.4040427881772328E-2</v>
      </c>
      <c r="M1205" s="182">
        <f>IFERROR(_xll.qlIndexFixing(Index1Y,$H1205,TRUE,_xll.ohTrigger(RecalcTrigger,Trigger1Y)),NA())</f>
        <v>2.4619268154669749E-2</v>
      </c>
      <c r="N1205" s="181">
        <f>IFERROR(_xll.qlIndexFixing(ONIndex1M,I1205,TRUE,_xll.ohTrigger(RecalcTrigger,Trigger1M)),NA())</f>
        <v>2.3298134931885039E-2</v>
      </c>
      <c r="O1205" s="44">
        <f>IFERROR(_xll.qlIndexFixing(ONIndex3M,I1205,TRUE,_xll.ohTrigger(RecalcTrigger,Trigger3M)),NA())</f>
        <v>2.3804715747970384E-2</v>
      </c>
      <c r="P1205" s="44">
        <f>IFERROR(_xll.qlIndexFixing(ONIndex6M,I1205,TRUE,_xll.ohTrigger(RecalcTrigger,Trigger6M)),NA())</f>
        <v>2.3945422102028546E-2</v>
      </c>
      <c r="Q1205" s="182">
        <f>IFERROR(_xll.qlIndexFixing(ONIndex1Y,I1205,TRUE,_xll.ohTrigger(RecalcTrigger,Trigger1Y)),NA())</f>
        <v>2.4434191899893598E-2</v>
      </c>
    </row>
    <row r="1206" spans="2:17" x14ac:dyDescent="0.2">
      <c r="B1206" s="39" t="s">
        <v>42</v>
      </c>
      <c r="D1206" s="42">
        <f>_xll.qlCalendarAdvance(Calendar,$D1205,B1206,"f",FALSE)</f>
        <v>47836</v>
      </c>
      <c r="E1206" s="176">
        <f>_xll.qlInterestRateIndexValueDate(IndexON,D1206)</f>
        <v>47836</v>
      </c>
      <c r="F1206" s="192">
        <f>IFERROR(_xll.qlIndexFixing(IndexON,D1206,TRUE,_xll.ohTrigger(RecalcTrigger,TriggerON)),NA())</f>
        <v>2.2625983965033347E-2</v>
      </c>
      <c r="H1206" s="42">
        <f>_xll.qlCalendarAdvance(Calendar,$H1205,B1206,"f",FALSE)</f>
        <v>47836</v>
      </c>
      <c r="I1206" s="176">
        <f>_xll.qlInterestRateIndexValueDate(Index1M,$H1206)</f>
        <v>47836</v>
      </c>
      <c r="J1206" s="181">
        <f>IFERROR(_xll.qlIndexFixing(Index1M,$H1206,TRUE,_xll.ohTrigger(RecalcTrigger,Trigger1M)),NA())</f>
        <v>2.3312050815001255E-2</v>
      </c>
      <c r="K1206" s="44">
        <f>IFERROR(_xll.qlIndexFixing(Index3M,H1206,TRUE,_xll.ohTrigger(RecalcTrigger,Trigger3M)),NA())</f>
        <v>2.3847526523669418E-2</v>
      </c>
      <c r="L1206" s="44">
        <f>IFERROR(_xll.qlIndexFixing(Index6M,$H1206,TRUE,_xll.ohTrigger(RecalcTrigger,Trigger6M)),NA())</f>
        <v>2.4036583646711684E-2</v>
      </c>
      <c r="M1206" s="182">
        <f>IFERROR(_xll.qlIndexFixing(Index1Y,$H1206,TRUE,_xll.ohTrigger(RecalcTrigger,Trigger1Y)),NA())</f>
        <v>2.4614522812775652E-2</v>
      </c>
      <c r="N1206" s="181">
        <f>IFERROR(_xll.qlIndexFixing(ONIndex1M,I1206,TRUE,_xll.ohTrigger(RecalcTrigger,Trigger1M)),NA())</f>
        <v>2.3295342037092936E-2</v>
      </c>
      <c r="O1206" s="44">
        <f>IFERROR(_xll.qlIndexFixing(ONIndex3M,I1206,TRUE,_xll.ohTrigger(RecalcTrigger,Trigger3M)),NA())</f>
        <v>2.380127016956779E-2</v>
      </c>
      <c r="P1206" s="44">
        <f>IFERROR(_xll.qlIndexFixing(ONIndex6M,I1206,TRUE,_xll.ohTrigger(RecalcTrigger,Trigger6M)),NA())</f>
        <v>2.3942031590197255E-2</v>
      </c>
      <c r="Q1206" s="182">
        <f>IFERROR(_xll.qlIndexFixing(ONIndex1Y,I1206,TRUE,_xll.ohTrigger(RecalcTrigger,Trigger1Y)),NA())</f>
        <v>2.443045045969261E-2</v>
      </c>
    </row>
    <row r="1207" spans="2:17" x14ac:dyDescent="0.2">
      <c r="B1207" s="39" t="s">
        <v>42</v>
      </c>
      <c r="D1207" s="42">
        <f>_xll.qlCalendarAdvance(Calendar,$D1206,B1207,"f",FALSE)</f>
        <v>47844</v>
      </c>
      <c r="E1207" s="176">
        <f>_xll.qlInterestRateIndexValueDate(IndexON,D1207)</f>
        <v>47844</v>
      </c>
      <c r="F1207" s="192">
        <f>IFERROR(_xll.qlIndexFixing(IndexON,D1207,TRUE,_xll.ohTrigger(RecalcTrigger,TriggerON)),NA())</f>
        <v>2.2625089755806686E-2</v>
      </c>
      <c r="H1207" s="42">
        <f>_xll.qlCalendarAdvance(Calendar,$H1206,B1207,"f",FALSE)</f>
        <v>47844</v>
      </c>
      <c r="I1207" s="176">
        <f>_xll.qlInterestRateIndexValueDate(Index1M,$H1207)</f>
        <v>47844</v>
      </c>
      <c r="J1207" s="181">
        <f>IFERROR(_xll.qlIndexFixing(Index1M,$H1207,TRUE,_xll.ohTrigger(RecalcTrigger,Trigger1M)),NA())</f>
        <v>2.3308189203988448E-2</v>
      </c>
      <c r="K1207" s="44">
        <f>IFERROR(_xll.qlIndexFixing(Index3M,H1207,TRUE,_xll.ohTrigger(RecalcTrigger,Trigger3M)),NA())</f>
        <v>2.3843310342483982E-2</v>
      </c>
      <c r="L1207" s="44">
        <f>IFERROR(_xll.qlIndexFixing(Index6M,$H1207,TRUE,_xll.ohTrigger(RecalcTrigger,Trigger6M)),NA())</f>
        <v>2.4032151099004095E-2</v>
      </c>
      <c r="M1207" s="182">
        <f>IFERROR(_xll.qlIndexFixing(Index1Y,$H1207,TRUE,_xll.ohTrigger(RecalcTrigger,Trigger1Y)),NA())</f>
        <v>2.4609972201601465E-2</v>
      </c>
      <c r="N1207" s="181">
        <f>IFERROR(_xll.qlIndexFixing(ONIndex1M,I1207,TRUE,_xll.ohTrigger(RecalcTrigger,Trigger1M)),NA())</f>
        <v>2.329318613597272E-2</v>
      </c>
      <c r="O1207" s="44">
        <f>IFERROR(_xll.qlIndexFixing(ONIndex3M,I1207,TRUE,_xll.ohTrigger(RecalcTrigger,Trigger3M)),NA())</f>
        <v>2.379834748034567E-2</v>
      </c>
      <c r="P1207" s="44">
        <f>IFERROR(_xll.qlIndexFixing(ONIndex6M,I1207,TRUE,_xll.ohTrigger(RecalcTrigger,Trigger6M)),NA())</f>
        <v>2.3939195649456128E-2</v>
      </c>
      <c r="Q1207" s="182">
        <f>IFERROR(_xll.qlIndexFixing(ONIndex1Y,I1207,TRUE,_xll.ohTrigger(RecalcTrigger,Trigger1Y)),NA())</f>
        <v>2.4427224076899828E-2</v>
      </c>
    </row>
    <row r="1208" spans="2:17" x14ac:dyDescent="0.2">
      <c r="B1208" s="39" t="s">
        <v>42</v>
      </c>
      <c r="D1208" s="42">
        <f>_xll.qlCalendarAdvance(Calendar,$D1207,B1208,"f",FALSE)</f>
        <v>47851</v>
      </c>
      <c r="E1208" s="176">
        <f>_xll.qlInterestRateIndexValueDate(IndexON,D1208)</f>
        <v>47851</v>
      </c>
      <c r="F1208" s="192">
        <f>IFERROR(_xll.qlIndexFixing(IndexON,D1208,TRUE,_xll.ohTrigger(RecalcTrigger,TriggerON)),NA())</f>
        <v>2.2623263915151719E-2</v>
      </c>
      <c r="H1208" s="42">
        <f>_xll.qlCalendarAdvance(Calendar,$H1207,B1208,"f",FALSE)</f>
        <v>47851</v>
      </c>
      <c r="I1208" s="176">
        <f>_xll.qlInterestRateIndexValueDate(Index1M,$H1208)</f>
        <v>47851</v>
      </c>
      <c r="J1208" s="181">
        <f>IFERROR(_xll.qlIndexFixing(Index1M,$H1208,TRUE,_xll.ohTrigger(RecalcTrigger,Trigger1M)),NA())</f>
        <v>2.3305241510583025E-2</v>
      </c>
      <c r="K1208" s="44">
        <f>IFERROR(_xll.qlIndexFixing(Index3M,H1208,TRUE,_xll.ohTrigger(RecalcTrigger,Trigger3M)),NA())</f>
        <v>2.3839588945193026E-2</v>
      </c>
      <c r="L1208" s="44">
        <f>IFERROR(_xll.qlIndexFixing(Index6M,$H1208,TRUE,_xll.ohTrigger(RecalcTrigger,Trigger6M)),NA())</f>
        <v>2.4027741022849262E-2</v>
      </c>
      <c r="M1208" s="182">
        <f>IFERROR(_xll.qlIndexFixing(Index1Y,$H1208,TRUE,_xll.ohTrigger(RecalcTrigger,Trigger1Y)),NA())</f>
        <v>2.4605146087936357E-2</v>
      </c>
      <c r="N1208" s="181">
        <f>IFERROR(_xll.qlIndexFixing(ONIndex1M,I1208,TRUE,_xll.ohTrigger(RecalcTrigger,Trigger1M)),NA())</f>
        <v>2.3290313320983861E-2</v>
      </c>
      <c r="O1208" s="44">
        <f>IFERROR(_xll.qlIndexFixing(ONIndex3M,I1208,TRUE,_xll.ohTrigger(RecalcTrigger,Trigger3M)),NA())</f>
        <v>2.379483305766613E-2</v>
      </c>
      <c r="P1208" s="44">
        <f>IFERROR(_xll.qlIndexFixing(ONIndex6M,I1208,TRUE,_xll.ohTrigger(RecalcTrigger,Trigger6M)),NA())</f>
        <v>2.3935732473204428E-2</v>
      </c>
      <c r="Q1208" s="182">
        <f>IFERROR(_xll.qlIndexFixing(ONIndex1Y,I1208,TRUE,_xll.ohTrigger(RecalcTrigger,Trigger1Y)),NA())</f>
        <v>2.442340386606253E-2</v>
      </c>
    </row>
    <row r="1209" spans="2:17" x14ac:dyDescent="0.2">
      <c r="B1209" s="39" t="s">
        <v>42</v>
      </c>
      <c r="D1209" s="42">
        <f>_xll.qlCalendarAdvance(Calendar,$D1208,B1209,"f",FALSE)</f>
        <v>47858</v>
      </c>
      <c r="E1209" s="176">
        <f>_xll.qlInterestRateIndexValueDate(IndexON,D1209)</f>
        <v>47858</v>
      </c>
      <c r="F1209" s="192">
        <f>IFERROR(_xll.qlIndexFixing(IndexON,D1209,TRUE,_xll.ohTrigger(RecalcTrigger,TriggerON)),NA())</f>
        <v>2.2621403403600231E-2</v>
      </c>
      <c r="H1209" s="42">
        <f>_xll.qlCalendarAdvance(Calendar,$H1208,B1209,"f",FALSE)</f>
        <v>47858</v>
      </c>
      <c r="I1209" s="176">
        <f>_xll.qlInterestRateIndexValueDate(Index1M,$H1209)</f>
        <v>47858</v>
      </c>
      <c r="J1209" s="181">
        <f>IFERROR(_xll.qlIndexFixing(Index1M,$H1209,TRUE,_xll.ohTrigger(RecalcTrigger,Trigger1M)),NA())</f>
        <v>2.3302258946560385E-2</v>
      </c>
      <c r="K1209" s="44">
        <f>IFERROR(_xll.qlIndexFixing(Index3M,H1209,TRUE,_xll.ohTrigger(RecalcTrigger,Trigger3M)),NA())</f>
        <v>2.3835837458485165E-2</v>
      </c>
      <c r="L1209" s="44">
        <f>IFERROR(_xll.qlIndexFixing(Index6M,$H1209,TRUE,_xll.ohTrigger(RecalcTrigger,Trigger6M)),NA())</f>
        <v>2.4023798879630895E-2</v>
      </c>
      <c r="M1209" s="182">
        <f>IFERROR(_xll.qlIndexFixing(Index1Y,$H1209,TRUE,_xll.ohTrigger(RecalcTrigger,Trigger1Y)),NA())</f>
        <v>2.460028491401323E-2</v>
      </c>
      <c r="N1209" s="181">
        <f>IFERROR(_xll.qlIndexFixing(ONIndex1M,I1209,TRUE,_xll.ohTrigger(RecalcTrigger,Trigger1M)),NA())</f>
        <v>2.3287405696941581E-2</v>
      </c>
      <c r="O1209" s="44">
        <f>IFERROR(_xll.qlIndexFixing(ONIndex3M,I1209,TRUE,_xll.ohTrigger(RecalcTrigger,Trigger3M)),NA())</f>
        <v>2.3791288712240458E-2</v>
      </c>
      <c r="P1209" s="44">
        <f>IFERROR(_xll.qlIndexFixing(ONIndex6M,I1209,TRUE,_xll.ohTrigger(RecalcTrigger,Trigger6M)),NA())</f>
        <v>2.3932237700844038E-2</v>
      </c>
      <c r="Q1209" s="182">
        <f>IFERROR(_xll.qlIndexFixing(ONIndex1Y,I1209,TRUE,_xll.ohTrigger(RecalcTrigger,Trigger1Y)),NA())</f>
        <v>2.4419549412172024E-2</v>
      </c>
    </row>
    <row r="1210" spans="2:17" x14ac:dyDescent="0.2">
      <c r="B1210" s="39" t="s">
        <v>42</v>
      </c>
      <c r="D1210" s="42">
        <f>_xll.qlCalendarAdvance(Calendar,$D1209,B1210,"f",FALSE)</f>
        <v>47865</v>
      </c>
      <c r="E1210" s="176">
        <f>_xll.qlInterestRateIndexValueDate(IndexON,D1210)</f>
        <v>47865</v>
      </c>
      <c r="F1210" s="192">
        <f>IFERROR(_xll.qlIndexFixing(IndexON,D1210,TRUE,_xll.ohTrigger(RecalcTrigger,TriggerON)),NA())</f>
        <v>2.2619508221179235E-2</v>
      </c>
      <c r="H1210" s="42">
        <f>_xll.qlCalendarAdvance(Calendar,$H1209,B1210,"f",FALSE)</f>
        <v>47865</v>
      </c>
      <c r="I1210" s="176">
        <f>_xll.qlInterestRateIndexValueDate(Index1M,$H1210)</f>
        <v>47865</v>
      </c>
      <c r="J1210" s="181">
        <f>IFERROR(_xll.qlIndexFixing(Index1M,$H1210,TRUE,_xll.ohTrigger(RecalcTrigger,Trigger1M)),NA())</f>
        <v>2.3299241511949287E-2</v>
      </c>
      <c r="K1210" s="44">
        <f>IFERROR(_xll.qlIndexFixing(Index3M,H1210,TRUE,_xll.ohTrigger(RecalcTrigger,Trigger3M)),NA())</f>
        <v>2.383205588243964E-2</v>
      </c>
      <c r="L1210" s="44">
        <f>IFERROR(_xll.qlIndexFixing(Index6M,$H1210,TRUE,_xll.ohTrigger(RecalcTrigger,Trigger6M)),NA())</f>
        <v>2.4019824777781883E-2</v>
      </c>
      <c r="M1210" s="182">
        <f>IFERROR(_xll.qlIndexFixing(Index1Y,$H1210,TRUE,_xll.ohTrigger(RecalcTrigger,Trigger1Y)),NA())</f>
        <v>2.4595388680333594E-2</v>
      </c>
      <c r="N1210" s="181">
        <f>IFERROR(_xll.qlIndexFixing(ONIndex1M,I1210,TRUE,_xll.ohTrigger(RecalcTrigger,Trigger1M)),NA())</f>
        <v>2.3284463263872904E-2</v>
      </c>
      <c r="O1210" s="44">
        <f>IFERROR(_xll.qlIndexFixing(ONIndex3M,I1210,TRUE,_xll.ohTrigger(RecalcTrigger,Trigger3M)),NA())</f>
        <v>2.3787714444095668E-2</v>
      </c>
      <c r="P1210" s="44">
        <f>IFERROR(_xll.qlIndexFixing(ONIndex6M,I1210,TRUE,_xll.ohTrigger(RecalcTrigger,Trigger6M)),NA())</f>
        <v>2.3928711332401969E-2</v>
      </c>
      <c r="Q1210" s="182">
        <f>IFERROR(_xll.qlIndexFixing(ONIndex1Y,I1210,TRUE,_xll.ohTrigger(RecalcTrigger,Trigger1Y)),NA())</f>
        <v>2.4415660715282343E-2</v>
      </c>
    </row>
    <row r="1211" spans="2:17" x14ac:dyDescent="0.2">
      <c r="B1211" s="39" t="s">
        <v>42</v>
      </c>
      <c r="D1211" s="42">
        <f>_xll.qlCalendarAdvance(Calendar,$D1210,B1211,"f",FALSE)</f>
        <v>47872</v>
      </c>
      <c r="E1211" s="176">
        <f>_xll.qlInterestRateIndexValueDate(IndexON,D1211)</f>
        <v>47872</v>
      </c>
      <c r="F1211" s="192">
        <f>IFERROR(_xll.qlIndexFixing(IndexON,D1211,TRUE,_xll.ohTrigger(RecalcTrigger,TriggerON)),NA())</f>
        <v>2.2617578367915746E-2</v>
      </c>
      <c r="H1211" s="42">
        <f>_xll.qlCalendarAdvance(Calendar,$H1210,B1211,"f",FALSE)</f>
        <v>47872</v>
      </c>
      <c r="I1211" s="176">
        <f>_xll.qlInterestRateIndexValueDate(Index1M,$H1211)</f>
        <v>47872</v>
      </c>
      <c r="J1211" s="181">
        <f>IFERROR(_xll.qlIndexFixing(Index1M,$H1211,TRUE,_xll.ohTrigger(RecalcTrigger,Trigger1M)),NA())</f>
        <v>2.3296189206773257E-2</v>
      </c>
      <c r="K1211" s="44">
        <f>IFERROR(_xll.qlIndexFixing(Index3M,H1211,TRUE,_xll.ohTrigger(RecalcTrigger,Trigger3M)),NA())</f>
        <v>2.3828244217144703E-2</v>
      </c>
      <c r="L1211" s="44">
        <f>IFERROR(_xll.qlIndexFixing(Index6M,$H1211,TRUE,_xll.ohTrigger(RecalcTrigger,Trigger6M)),NA())</f>
        <v>2.4015818717489836E-2</v>
      </c>
      <c r="M1211" s="182">
        <f>IFERROR(_xll.qlIndexFixing(Index1Y,$H1211,TRUE,_xll.ohTrigger(RecalcTrigger,Trigger1Y)),NA())</f>
        <v>2.4590457387403387E-2</v>
      </c>
      <c r="N1211" s="181">
        <f>IFERROR(_xll.qlIndexFixing(ONIndex1M,I1211,TRUE,_xll.ohTrigger(RecalcTrigger,Trigger1M)),NA())</f>
        <v>2.3281486021696777E-2</v>
      </c>
      <c r="O1211" s="44">
        <f>IFERROR(_xll.qlIndexFixing(ONIndex3M,I1211,TRUE,_xll.ohTrigger(RecalcTrigger,Trigger3M)),NA())</f>
        <v>2.3784110253204743E-2</v>
      </c>
      <c r="P1211" s="44">
        <f>IFERROR(_xll.qlIndexFixing(ONIndex6M,I1211,TRUE,_xll.ohTrigger(RecalcTrigger,Trigger6M)),NA())</f>
        <v>2.3925153367905242E-2</v>
      </c>
      <c r="Q1211" s="182">
        <f>IFERROR(_xll.qlIndexFixing(ONIndex1Y,I1211,TRUE,_xll.ohTrigger(RecalcTrigger,Trigger1Y)),NA())</f>
        <v>2.4411737775339452E-2</v>
      </c>
    </row>
    <row r="1212" spans="2:17" x14ac:dyDescent="0.2">
      <c r="B1212" s="39" t="s">
        <v>42</v>
      </c>
      <c r="D1212" s="42">
        <f>_xll.qlCalendarAdvance(Calendar,$D1211,B1212,"f",FALSE)</f>
        <v>47879</v>
      </c>
      <c r="E1212" s="176">
        <f>_xll.qlInterestRateIndexValueDate(IndexON,D1212)</f>
        <v>47879</v>
      </c>
      <c r="F1212" s="192">
        <f>IFERROR(_xll.qlIndexFixing(IndexON,D1212,TRUE,_xll.ohTrigger(RecalcTrigger,TriggerON)),NA())</f>
        <v>2.2615613843782748E-2</v>
      </c>
      <c r="H1212" s="42">
        <f>_xll.qlCalendarAdvance(Calendar,$H1211,B1212,"f",FALSE)</f>
        <v>47879</v>
      </c>
      <c r="I1212" s="176">
        <f>_xll.qlInterestRateIndexValueDate(Index1M,$H1212)</f>
        <v>47879</v>
      </c>
      <c r="J1212" s="181">
        <f>IFERROR(_xll.qlIndexFixing(Index1M,$H1212,TRUE,_xll.ohTrigger(RecalcTrigger,Trigger1M)),NA())</f>
        <v>2.3291543501668555E-2</v>
      </c>
      <c r="K1212" s="44">
        <f>IFERROR(_xll.qlIndexFixing(Index3M,H1212,TRUE,_xll.ohTrigger(RecalcTrigger,Trigger3M)),NA())</f>
        <v>2.3823906431528694E-2</v>
      </c>
      <c r="L1212" s="44">
        <f>IFERROR(_xll.qlIndexFixing(Index6M,$H1212,TRUE,_xll.ohTrigger(RecalcTrigger,Trigger6M)),NA())</f>
        <v>2.4011780698941478E-2</v>
      </c>
      <c r="M1212" s="182">
        <f>IFERROR(_xll.qlIndexFixing(Index1Y,$H1212,TRUE,_xll.ohTrigger(RecalcTrigger,Trigger1Y)),NA())</f>
        <v>2.4584159758524345E-2</v>
      </c>
      <c r="N1212" s="181">
        <f>IFERROR(_xll.qlIndexFixing(ONIndex1M,I1212,TRUE,_xll.ohTrigger(RecalcTrigger,Trigger1M)),NA())</f>
        <v>2.3278473970467232E-2</v>
      </c>
      <c r="O1212" s="44">
        <f>IFERROR(_xll.qlIndexFixing(ONIndex3M,I1212,TRUE,_xll.ohTrigger(RecalcTrigger,Trigger3M)),NA())</f>
        <v>2.3780476139594702E-2</v>
      </c>
      <c r="P1212" s="44">
        <f>IFERROR(_xll.qlIndexFixing(ONIndex6M,I1212,TRUE,_xll.ohTrigger(RecalcTrigger,Trigger6M)),NA())</f>
        <v>2.3921563807299821E-2</v>
      </c>
      <c r="Q1212" s="182">
        <f>IFERROR(_xll.qlIndexFixing(ONIndex1Y,I1212,TRUE,_xll.ohTrigger(RecalcTrigger,Trigger1Y)),NA())</f>
        <v>2.4407780592424398E-2</v>
      </c>
    </row>
    <row r="1213" spans="2:17" x14ac:dyDescent="0.2">
      <c r="B1213" s="39" t="s">
        <v>42</v>
      </c>
      <c r="D1213" s="42">
        <f>_xll.qlCalendarAdvance(Calendar,$D1212,B1213,"f",FALSE)</f>
        <v>47886</v>
      </c>
      <c r="E1213" s="176">
        <f>_xll.qlInterestRateIndexValueDate(IndexON,D1213)</f>
        <v>47886</v>
      </c>
      <c r="F1213" s="192">
        <f>IFERROR(_xll.qlIndexFixing(IndexON,D1213,TRUE,_xll.ohTrigger(RecalcTrigger,TriggerON)),NA())</f>
        <v>2.2613614648807255E-2</v>
      </c>
      <c r="H1213" s="42">
        <f>_xll.qlCalendarAdvance(Calendar,$H1212,B1213,"f",FALSE)</f>
        <v>47886</v>
      </c>
      <c r="I1213" s="176">
        <f>_xll.qlInterestRateIndexValueDate(Index1M,$H1213)</f>
        <v>47886</v>
      </c>
      <c r="J1213" s="181">
        <f>IFERROR(_xll.qlIndexFixing(Index1M,$H1213,TRUE,_xll.ohTrigger(RecalcTrigger,Trigger1M)),NA())</f>
        <v>2.3288429523316279E-2</v>
      </c>
      <c r="K1213" s="44">
        <f>IFERROR(_xll.qlIndexFixing(Index3M,H1213,TRUE,_xll.ohTrigger(RecalcTrigger,Trigger3M)),NA())</f>
        <v>2.3820036989015511E-2</v>
      </c>
      <c r="L1213" s="44">
        <f>IFERROR(_xll.qlIndexFixing(Index6M,$H1213,TRUE,_xll.ohTrigger(RecalcTrigger,Trigger6M)),NA())</f>
        <v>2.4007710722328456E-2</v>
      </c>
      <c r="M1213" s="182">
        <f>IFERROR(_xll.qlIndexFixing(Index1Y,$H1213,TRUE,_xll.ohTrigger(RecalcTrigger,Trigger1Y)),NA())</f>
        <v>2.4580489625831096E-2</v>
      </c>
      <c r="N1213" s="181">
        <f>IFERROR(_xll.qlIndexFixing(ONIndex1M,I1213,TRUE,_xll.ohTrigger(RecalcTrigger,Trigger1M)),NA())</f>
        <v>2.3275427110184269E-2</v>
      </c>
      <c r="O1213" s="44">
        <f>IFERROR(_xll.qlIndexFixing(ONIndex3M,I1213,TRUE,_xll.ohTrigger(RecalcTrigger,Trigger3M)),NA())</f>
        <v>2.3776812103265547E-2</v>
      </c>
      <c r="P1213" s="44">
        <f>IFERROR(_xll.qlIndexFixing(ONIndex6M,I1213,TRUE,_xll.ohTrigger(RecalcTrigger,Trigger6M)),NA())</f>
        <v>2.3917942650612721E-2</v>
      </c>
      <c r="Q1213" s="182">
        <f>IFERROR(_xll.qlIndexFixing(ONIndex1Y,I1213,TRUE,_xll.ohTrigger(RecalcTrigger,Trigger1Y)),NA())</f>
        <v>2.4403789166483152E-2</v>
      </c>
    </row>
    <row r="1214" spans="2:17" x14ac:dyDescent="0.2">
      <c r="B1214" s="39" t="s">
        <v>42</v>
      </c>
      <c r="D1214" s="42">
        <f>_xll.qlCalendarAdvance(Calendar,$D1213,B1214,"f",FALSE)</f>
        <v>47893</v>
      </c>
      <c r="E1214" s="176">
        <f>_xll.qlInterestRateIndexValueDate(IndexON,D1214)</f>
        <v>47893</v>
      </c>
      <c r="F1214" s="192">
        <f>IFERROR(_xll.qlIndexFixing(IndexON,D1214,TRUE,_xll.ohTrigger(RecalcTrigger,TriggerON)),NA())</f>
        <v>2.2611580782962253E-2</v>
      </c>
      <c r="H1214" s="42">
        <f>_xll.qlCalendarAdvance(Calendar,$H1213,B1214,"f",FALSE)</f>
        <v>47893</v>
      </c>
      <c r="I1214" s="176">
        <f>_xll.qlInterestRateIndexValueDate(Index1M,$H1214)</f>
        <v>47893</v>
      </c>
      <c r="J1214" s="181">
        <f>IFERROR(_xll.qlIndexFixing(Index1M,$H1214,TRUE,_xll.ohTrigger(RecalcTrigger,Trigger1M)),NA())</f>
        <v>2.3285280681065404E-2</v>
      </c>
      <c r="K1214" s="44">
        <f>IFERROR(_xll.qlIndexFixing(Index3M,H1214,TRUE,_xll.ohTrigger(RecalcTrigger,Trigger3M)),NA())</f>
        <v>2.3816137459417408E-2</v>
      </c>
      <c r="L1214" s="44">
        <f>IFERROR(_xll.qlIndexFixing(Index6M,$H1214,TRUE,_xll.ohTrigger(RecalcTrigger,Trigger6M)),NA())</f>
        <v>2.4003608787840622E-2</v>
      </c>
      <c r="M1214" s="182">
        <f>IFERROR(_xll.qlIndexFixing(Index1Y,$H1214,TRUE,_xll.ohTrigger(RecalcTrigger,Trigger1Y)),NA())</f>
        <v>2.4575453158218102E-2</v>
      </c>
      <c r="N1214" s="181">
        <f>IFERROR(_xll.qlIndexFixing(ONIndex1M,I1214,TRUE,_xll.ohTrigger(RecalcTrigger,Trigger1M)),NA())</f>
        <v>2.3272345440847889E-2</v>
      </c>
      <c r="O1214" s="44">
        <f>IFERROR(_xll.qlIndexFixing(ONIndex3M,I1214,TRUE,_xll.ohTrigger(RecalcTrigger,Trigger3M)),NA())</f>
        <v>2.3773118144244286E-2</v>
      </c>
      <c r="P1214" s="44">
        <f>IFERROR(_xll.qlIndexFixing(ONIndex6M,I1214,TRUE,_xll.ohTrigger(RecalcTrigger,Trigger6M)),NA())</f>
        <v>2.3914289897897976E-2</v>
      </c>
      <c r="Q1214" s="182">
        <f>IFERROR(_xll.qlIndexFixing(ONIndex1Y,I1214,TRUE,_xll.ohTrigger(RecalcTrigger,Trigger1Y)),NA())</f>
        <v>2.4399763497515718E-2</v>
      </c>
    </row>
    <row r="1215" spans="2:17" x14ac:dyDescent="0.2">
      <c r="B1215" s="39" t="s">
        <v>42</v>
      </c>
      <c r="D1215" s="42">
        <f>_xll.qlCalendarAdvance(Calendar,$D1214,B1215,"f",FALSE)</f>
        <v>47900</v>
      </c>
      <c r="E1215" s="176">
        <f>_xll.qlInterestRateIndexValueDate(IndexON,D1215)</f>
        <v>47900</v>
      </c>
      <c r="F1215" s="192">
        <f>IFERROR(_xll.qlIndexFixing(IndexON,D1215,TRUE,_xll.ohTrigger(RecalcTrigger,TriggerON)),NA())</f>
        <v>2.2609512246247746E-2</v>
      </c>
      <c r="H1215" s="42">
        <f>_xll.qlCalendarAdvance(Calendar,$H1214,B1215,"f",FALSE)</f>
        <v>47900</v>
      </c>
      <c r="I1215" s="176">
        <f>_xll.qlInterestRateIndexValueDate(Index1M,$H1215)</f>
        <v>47900</v>
      </c>
      <c r="J1215" s="181">
        <f>IFERROR(_xll.qlIndexFixing(Index1M,$H1215,TRUE,_xll.ohTrigger(RecalcTrigger,Trigger1M)),NA())</f>
        <v>2.3282096974939093E-2</v>
      </c>
      <c r="K1215" s="44">
        <f>IFERROR(_xll.qlIndexFixing(Index3M,H1215,TRUE,_xll.ohTrigger(RecalcTrigger,Trigger3M)),NA())</f>
        <v>2.381220784281907E-2</v>
      </c>
      <c r="L1215" s="44">
        <f>IFERROR(_xll.qlIndexFixing(Index6M,$H1215,TRUE,_xll.ohTrigger(RecalcTrigger,Trigger6M)),NA())</f>
        <v>2.3999474895670964E-2</v>
      </c>
      <c r="M1215" s="182">
        <f>IFERROR(_xll.qlIndexFixing(Index1Y,$H1215,TRUE,_xll.ohTrigger(RecalcTrigger,Trigger1Y)),NA())</f>
        <v>2.4570381633413158E-2</v>
      </c>
      <c r="N1215" s="181">
        <f>IFERROR(_xll.qlIndexFixing(ONIndex1M,I1215,TRUE,_xll.ohTrigger(RecalcTrigger,Trigger1M)),NA())</f>
        <v>2.3269228962458092E-2</v>
      </c>
      <c r="O1215" s="44">
        <f>IFERROR(_xll.qlIndexFixing(ONIndex3M,I1215,TRUE,_xll.ohTrigger(RecalcTrigger,Trigger3M)),NA())</f>
        <v>2.3769394262476894E-2</v>
      </c>
      <c r="P1215" s="44">
        <f>IFERROR(_xll.qlIndexFixing(ONIndex6M,I1215,TRUE,_xll.ohTrigger(RecalcTrigger,Trigger6M)),NA())</f>
        <v>2.3910605549074541E-2</v>
      </c>
      <c r="Q1215" s="182">
        <f>IFERROR(_xll.qlIndexFixing(ONIndex1Y,I1215,TRUE,_xll.ohTrigger(RecalcTrigger,Trigger1Y)),NA())</f>
        <v>2.4395703585576117E-2</v>
      </c>
    </row>
    <row r="1216" spans="2:17" x14ac:dyDescent="0.2">
      <c r="B1216" s="39" t="s">
        <v>42</v>
      </c>
      <c r="D1216" s="42">
        <f>_xll.qlCalendarAdvance(Calendar,$D1215,B1216,"f",FALSE)</f>
        <v>47907</v>
      </c>
      <c r="E1216" s="176">
        <f>_xll.qlInterestRateIndexValueDate(IndexON,D1216)</f>
        <v>47907</v>
      </c>
      <c r="F1216" s="192">
        <f>IFERROR(_xll.qlIndexFixing(IndexON,D1216,TRUE,_xll.ohTrigger(RecalcTrigger,TriggerON)),NA())</f>
        <v>2.2607409038717757E-2</v>
      </c>
      <c r="H1216" s="42">
        <f>_xll.qlCalendarAdvance(Calendar,$H1215,B1216,"f",FALSE)</f>
        <v>47907</v>
      </c>
      <c r="I1216" s="176">
        <f>_xll.qlInterestRateIndexValueDate(Index1M,$H1216)</f>
        <v>47907</v>
      </c>
      <c r="J1216" s="181">
        <f>IFERROR(_xll.qlIndexFixing(Index1M,$H1216,TRUE,_xll.ohTrigger(RecalcTrigger,Trigger1M)),NA())</f>
        <v>2.3280404623417857E-2</v>
      </c>
      <c r="K1216" s="44">
        <f>IFERROR(_xll.qlIndexFixing(Index3M,H1216,TRUE,_xll.ohTrigger(RecalcTrigger,Trigger3M)),NA())</f>
        <v>2.3809220761811231E-2</v>
      </c>
      <c r="L1216" s="44">
        <f>IFERROR(_xll.qlIndexFixing(Index6M,$H1216,TRUE,_xll.ohTrigger(RecalcTrigger,Trigger6M)),NA())</f>
        <v>2.39957860151861E-2</v>
      </c>
      <c r="M1216" s="182">
        <f>IFERROR(_xll.qlIndexFixing(Index1Y,$H1216,TRUE,_xll.ohTrigger(RecalcTrigger,Trigger1Y)),NA())</f>
        <v>2.4563977850073193E-2</v>
      </c>
      <c r="N1216" s="181">
        <f>IFERROR(_xll.qlIndexFixing(ONIndex1M,I1216,TRUE,_xll.ohTrigger(RecalcTrigger,Trigger1M)),NA())</f>
        <v>2.3266077675014877E-2</v>
      </c>
      <c r="O1216" s="44">
        <f>IFERROR(_xll.qlIndexFixing(ONIndex3M,I1216,TRUE,_xll.ohTrigger(RecalcTrigger,Trigger3M)),NA())</f>
        <v>2.3765640458044416E-2</v>
      </c>
      <c r="P1216" s="44">
        <f>IFERROR(_xll.qlIndexFixing(ONIndex6M,I1216,TRUE,_xll.ohTrigger(RecalcTrigger,Trigger6M)),NA())</f>
        <v>2.390688960419644E-2</v>
      </c>
      <c r="Q1216" s="182">
        <f>IFERROR(_xll.qlIndexFixing(ONIndex1Y,I1216,TRUE,_xll.ohTrigger(RecalcTrigger,Trigger1Y)),NA())</f>
        <v>2.4391609430610327E-2</v>
      </c>
    </row>
    <row r="1217" spans="2:17" x14ac:dyDescent="0.2">
      <c r="B1217" s="39" t="s">
        <v>42</v>
      </c>
      <c r="D1217" s="42">
        <f>_xll.qlCalendarAdvance(Calendar,$D1216,B1217,"f",FALSE)</f>
        <v>47914</v>
      </c>
      <c r="E1217" s="176">
        <f>_xll.qlInterestRateIndexValueDate(IndexON,D1217)</f>
        <v>47914</v>
      </c>
      <c r="F1217" s="192">
        <f>IFERROR(_xll.qlIndexFixing(IndexON,D1217,TRUE,_xll.ohTrigger(RecalcTrigger,TriggerON)),NA())</f>
        <v>2.2605271160291245E-2</v>
      </c>
      <c r="H1217" s="42">
        <f>_xll.qlCalendarAdvance(Calendar,$H1216,B1217,"f",FALSE)</f>
        <v>47914</v>
      </c>
      <c r="I1217" s="176">
        <f>_xll.qlInterestRateIndexValueDate(Index1M,$H1217)</f>
        <v>47914</v>
      </c>
      <c r="J1217" s="181">
        <f>IFERROR(_xll.qlIndexFixing(Index1M,$H1217,TRUE,_xll.ohTrigger(RecalcTrigger,Trigger1M)),NA())</f>
        <v>2.327714309544833E-2</v>
      </c>
      <c r="K1217" s="44">
        <f>IFERROR(_xll.qlIndexFixing(Index3M,H1217,TRUE,_xll.ohTrigger(RecalcTrigger,Trigger3M)),NA())</f>
        <v>2.3806676293902145E-2</v>
      </c>
      <c r="L1217" s="44">
        <f>IFERROR(_xll.qlIndexFixing(Index6M,$H1217,TRUE,_xll.ohTrigger(RecalcTrigger,Trigger6M)),NA())</f>
        <v>2.3993007544204595E-2</v>
      </c>
      <c r="M1217" s="182">
        <f>IFERROR(_xll.qlIndexFixing(Index1Y,$H1217,TRUE,_xll.ohTrigger(RecalcTrigger,Trigger1Y)),NA())</f>
        <v>2.4560133414323563E-2</v>
      </c>
      <c r="N1217" s="181">
        <f>IFERROR(_xll.qlIndexFixing(ONIndex1M,I1217,TRUE,_xll.ohTrigger(RecalcTrigger,Trigger1M)),NA())</f>
        <v>2.3262891578545258E-2</v>
      </c>
      <c r="O1217" s="44">
        <f>IFERROR(_xll.qlIndexFixing(ONIndex3M,I1217,TRUE,_xll.ohTrigger(RecalcTrigger,Trigger3M)),NA())</f>
        <v>2.3761856730865803E-2</v>
      </c>
      <c r="P1217" s="44">
        <f>IFERROR(_xll.qlIndexFixing(ONIndex6M,I1217,TRUE,_xll.ohTrigger(RecalcTrigger,Trigger6M)),NA())</f>
        <v>2.3903142063263681E-2</v>
      </c>
      <c r="Q1217" s="182">
        <f>IFERROR(_xll.qlIndexFixing(ONIndex1Y,I1217,TRUE,_xll.ohTrigger(RecalcTrigger,Trigger1Y)),NA())</f>
        <v>2.4387481032645358E-2</v>
      </c>
    </row>
    <row r="1218" spans="2:17" x14ac:dyDescent="0.2">
      <c r="B1218" s="39" t="s">
        <v>42</v>
      </c>
      <c r="D1218" s="42">
        <f>_xll.qlCalendarAdvance(Calendar,$D1217,B1218,"f",FALSE)</f>
        <v>47921</v>
      </c>
      <c r="E1218" s="176">
        <f>_xll.qlInterestRateIndexValueDate(IndexON,D1218)</f>
        <v>47921</v>
      </c>
      <c r="F1218" s="192">
        <f>IFERROR(_xll.qlIndexFixing(IndexON,D1218,TRUE,_xll.ohTrigger(RecalcTrigger,TriggerON)),NA())</f>
        <v>2.2603098611022242E-2</v>
      </c>
      <c r="H1218" s="42">
        <f>_xll.qlCalendarAdvance(Calendar,$H1217,B1218,"f",FALSE)</f>
        <v>47921</v>
      </c>
      <c r="I1218" s="176">
        <f>_xll.qlInterestRateIndexValueDate(Index1M,$H1218)</f>
        <v>47921</v>
      </c>
      <c r="J1218" s="181">
        <f>IFERROR(_xll.qlIndexFixing(Index1M,$H1218,TRUE,_xll.ohTrigger(RecalcTrigger,Trigger1M)),NA())</f>
        <v>2.3274349566130351E-2</v>
      </c>
      <c r="K1218" s="44">
        <f>IFERROR(_xll.qlIndexFixing(Index3M,H1218,TRUE,_xll.ohTrigger(RecalcTrigger,Trigger3M)),NA())</f>
        <v>2.3802644361049011E-2</v>
      </c>
      <c r="L1218" s="44">
        <f>IFERROR(_xll.qlIndexFixing(Index6M,$H1218,TRUE,_xll.ohTrigger(RecalcTrigger,Trigger6M)),NA())</f>
        <v>2.3988767541794524E-2</v>
      </c>
      <c r="M1218" s="182">
        <f>IFERROR(_xll.qlIndexFixing(Index1Y,$H1218,TRUE,_xll.ohTrigger(RecalcTrigger,Trigger1Y)),NA())</f>
        <v>2.4554956721097154E-2</v>
      </c>
      <c r="N1218" s="181">
        <f>IFERROR(_xll.qlIndexFixing(ONIndex1M,I1218,TRUE,_xll.ohTrigger(RecalcTrigger,Trigger1M)),NA())</f>
        <v>2.3259670672995208E-2</v>
      </c>
      <c r="O1218" s="44">
        <f>IFERROR(_xll.qlIndexFixing(ONIndex3M,I1218,TRUE,_xll.ohTrigger(RecalcTrigger,Trigger3M)),NA())</f>
        <v>2.3758043080995089E-2</v>
      </c>
      <c r="P1218" s="44">
        <f>IFERROR(_xll.qlIndexFixing(ONIndex6M,I1218,TRUE,_xll.ohTrigger(RecalcTrigger,Trigger6M)),NA())</f>
        <v>2.3899362926249244E-2</v>
      </c>
      <c r="Q1218" s="182">
        <f>IFERROR(_xll.qlIndexFixing(ONIndex1Y,I1218,TRUE,_xll.ohTrigger(RecalcTrigger,Trigger1Y)),NA())</f>
        <v>2.4383318391681213E-2</v>
      </c>
    </row>
    <row r="1219" spans="2:17" x14ac:dyDescent="0.2">
      <c r="B1219" s="39" t="s">
        <v>42</v>
      </c>
      <c r="D1219" s="42">
        <f>_xll.qlCalendarAdvance(Calendar,$D1218,B1219,"f",FALSE)</f>
        <v>47928</v>
      </c>
      <c r="E1219" s="176">
        <f>_xll.qlInterestRateIndexValueDate(IndexON,D1219)</f>
        <v>47928</v>
      </c>
      <c r="F1219" s="192">
        <f>IFERROR(_xll.qlIndexFixing(IndexON,D1219,TRUE,_xll.ohTrigger(RecalcTrigger,TriggerON)),NA())</f>
        <v>2.2600891390910743E-2</v>
      </c>
      <c r="H1219" s="42">
        <f>_xll.qlCalendarAdvance(Calendar,$H1218,B1219,"f",FALSE)</f>
        <v>47928</v>
      </c>
      <c r="I1219" s="176">
        <f>_xll.qlInterestRateIndexValueDate(Index1M,$H1219)</f>
        <v>47928</v>
      </c>
      <c r="J1219" s="181">
        <f>IFERROR(_xll.qlIndexFixing(Index1M,$H1219,TRUE,_xll.ohTrigger(RecalcTrigger,Trigger1M)),NA())</f>
        <v>2.3270515428434092E-2</v>
      </c>
      <c r="K1219" s="44">
        <f>IFERROR(_xll.qlIndexFixing(Index3M,H1219,TRUE,_xll.ohTrigger(RecalcTrigger,Trigger3M)),NA())</f>
        <v>2.3798582332015591E-2</v>
      </c>
      <c r="L1219" s="44">
        <f>IFERROR(_xll.qlIndexFixing(Index6M,$H1219,TRUE,_xll.ohTrigger(RecalcTrigger,Trigger6M)),NA())</f>
        <v>2.3984495574391348E-2</v>
      </c>
      <c r="M1219" s="182">
        <f>IFERROR(_xll.qlIndexFixing(Index1Y,$H1219,TRUE,_xll.ohTrigger(RecalcTrigger,Trigger1Y)),NA())</f>
        <v>2.4549744972794607E-2</v>
      </c>
      <c r="N1219" s="181">
        <f>IFERROR(_xll.qlIndexFixing(ONIndex1M,I1219,TRUE,_xll.ohTrigger(RecalcTrigger,Trigger1M)),NA())</f>
        <v>2.3256414958418757E-2</v>
      </c>
      <c r="O1219" s="44">
        <f>IFERROR(_xll.qlIndexFixing(ONIndex3M,I1219,TRUE,_xll.ohTrigger(RecalcTrigger,Trigger3M)),NA())</f>
        <v>2.3754199508405259E-2</v>
      </c>
      <c r="P1219" s="44">
        <f>IFERROR(_xll.qlIndexFixing(ONIndex6M,I1219,TRUE,_xll.ohTrigger(RecalcTrigger,Trigger6M)),NA())</f>
        <v>2.3895552193180146E-2</v>
      </c>
      <c r="Q1219" s="182">
        <f>IFERROR(_xll.qlIndexFixing(ONIndex1Y,I1219,TRUE,_xll.ohTrigger(RecalcTrigger,Trigger1Y)),NA())</f>
        <v>2.4379121507744909E-2</v>
      </c>
    </row>
    <row r="1220" spans="2:17" x14ac:dyDescent="0.2">
      <c r="B1220" s="39" t="s">
        <v>42</v>
      </c>
      <c r="D1220" s="42">
        <f>_xll.qlCalendarAdvance(Calendar,$D1219,B1220,"f",FALSE)</f>
        <v>47935</v>
      </c>
      <c r="E1220" s="176">
        <f>_xll.qlInterestRateIndexValueDate(IndexON,D1220)</f>
        <v>47935</v>
      </c>
      <c r="F1220" s="192">
        <f>IFERROR(_xll.qlIndexFixing(IndexON,D1220,TRUE,_xll.ohTrigger(RecalcTrigger,TriggerON)),NA())</f>
        <v>2.2598649499983768E-2</v>
      </c>
      <c r="H1220" s="42">
        <f>_xll.qlCalendarAdvance(Calendar,$H1219,B1220,"f",FALSE)</f>
        <v>47935</v>
      </c>
      <c r="I1220" s="176">
        <f>_xll.qlInterestRateIndexValueDate(Index1M,$H1220)</f>
        <v>47935</v>
      </c>
      <c r="J1220" s="181">
        <f>IFERROR(_xll.qlIndexFixing(Index1M,$H1220,TRUE,_xll.ohTrigger(RecalcTrigger,Trigger1M)),NA())</f>
        <v>2.3267149289452133E-2</v>
      </c>
      <c r="K1220" s="44">
        <f>IFERROR(_xll.qlIndexFixing(Index3M,H1220,TRUE,_xll.ohTrigger(RecalcTrigger,Trigger3M)),NA())</f>
        <v>2.3794490206897587E-2</v>
      </c>
      <c r="L1220" s="44">
        <f>IFERROR(_xll.qlIndexFixing(Index6M,$H1220,TRUE,_xll.ohTrigger(RecalcTrigger,Trigger6M)),NA())</f>
        <v>2.3980191642200093E-2</v>
      </c>
      <c r="M1220" s="182">
        <f>IFERROR(_xll.qlIndexFixing(Index1Y,$H1220,TRUE,_xll.ohTrigger(RecalcTrigger,Trigger1Y)),NA())</f>
        <v>2.4544918666570985E-2</v>
      </c>
      <c r="N1220" s="181">
        <f>IFERROR(_xll.qlIndexFixing(ONIndex1M,I1220,TRUE,_xll.ohTrigger(RecalcTrigger,Trigger1M)),NA())</f>
        <v>2.3253124434815902E-2</v>
      </c>
      <c r="O1220" s="44">
        <f>IFERROR(_xll.qlIndexFixing(ONIndex3M,I1220,TRUE,_xll.ohTrigger(RecalcTrigger,Trigger3M)),NA())</f>
        <v>2.3750326013150341E-2</v>
      </c>
      <c r="P1220" s="44">
        <f>IFERROR(_xll.qlIndexFixing(ONIndex6M,I1220,TRUE,_xll.ohTrigger(RecalcTrigger,Trigger6M)),NA())</f>
        <v>2.3891709864056386E-2</v>
      </c>
      <c r="Q1220" s="182">
        <f>IFERROR(_xll.qlIndexFixing(ONIndex1Y,I1220,TRUE,_xll.ohTrigger(RecalcTrigger,Trigger1Y)),NA())</f>
        <v>2.4374890380809425E-2</v>
      </c>
    </row>
    <row r="1221" spans="2:17" x14ac:dyDescent="0.2">
      <c r="B1221" s="39" t="s">
        <v>42</v>
      </c>
      <c r="D1221" s="42">
        <f>_xll.qlCalendarAdvance(Calendar,$D1220,B1221,"f",FALSE)</f>
        <v>47942</v>
      </c>
      <c r="E1221" s="176">
        <f>_xll.qlInterestRateIndexValueDate(IndexON,D1221)</f>
        <v>47942</v>
      </c>
      <c r="F1221" s="192">
        <f>IFERROR(_xll.qlIndexFixing(IndexON,D1221,TRUE,_xll.ohTrigger(RecalcTrigger,TriggerON)),NA())</f>
        <v>2.2596372938160268E-2</v>
      </c>
      <c r="H1221" s="42">
        <f>_xll.qlCalendarAdvance(Calendar,$H1220,B1221,"f",FALSE)</f>
        <v>47942</v>
      </c>
      <c r="I1221" s="176">
        <f>_xll.qlInterestRateIndexValueDate(Index1M,$H1221)</f>
        <v>47942</v>
      </c>
      <c r="J1221" s="181">
        <f>IFERROR(_xll.qlIndexFixing(Index1M,$H1221,TRUE,_xll.ohTrigger(RecalcTrigger,Trigger1M)),NA())</f>
        <v>2.3264243033375431E-2</v>
      </c>
      <c r="K1221" s="44">
        <f>IFERROR(_xll.qlIndexFixing(Index3M,H1221,TRUE,_xll.ohTrigger(RecalcTrigger,Trigger3M)),NA())</f>
        <v>2.3788946817340093E-2</v>
      </c>
      <c r="L1221" s="44">
        <f>IFERROR(_xll.qlIndexFixing(Index6M,$H1221,TRUE,_xll.ohTrigger(RecalcTrigger,Trigger6M)),NA())</f>
        <v>2.3975855745427103E-2</v>
      </c>
      <c r="M1221" s="182">
        <f>IFERROR(_xll.qlIndexFixing(Index1Y,$H1221,TRUE,_xll.ohTrigger(RecalcTrigger,Trigger1Y)),NA())</f>
        <v>2.4539216313117108E-2</v>
      </c>
      <c r="N1221" s="181">
        <f>IFERROR(_xll.qlIndexFixing(ONIndex1M,I1221,TRUE,_xll.ohTrigger(RecalcTrigger,Trigger1M)),NA())</f>
        <v>2.3249799102159633E-2</v>
      </c>
      <c r="O1221" s="44">
        <f>IFERROR(_xll.qlIndexFixing(ONIndex3M,I1221,TRUE,_xll.ohTrigger(RecalcTrigger,Trigger3M)),NA())</f>
        <v>2.3746422595176307E-2</v>
      </c>
      <c r="P1221" s="44">
        <f>IFERROR(_xll.qlIndexFixing(ONIndex6M,I1221,TRUE,_xll.ohTrigger(RecalcTrigger,Trigger6M)),NA())</f>
        <v>2.3887835938877965E-2</v>
      </c>
      <c r="Q1221" s="182">
        <f>IFERROR(_xll.qlIndexFixing(ONIndex1Y,I1221,TRUE,_xll.ohTrigger(RecalcTrigger,Trigger1Y)),NA())</f>
        <v>2.4370625010901779E-2</v>
      </c>
    </row>
    <row r="1222" spans="2:17" x14ac:dyDescent="0.2">
      <c r="B1222" s="39" t="s">
        <v>42</v>
      </c>
      <c r="D1222" s="42">
        <f>_xll.qlCalendarAdvance(Calendar,$D1221,B1222,"f",FALSE)</f>
        <v>47953</v>
      </c>
      <c r="E1222" s="176">
        <f>_xll.qlInterestRateIndexValueDate(IndexON,D1222)</f>
        <v>47953</v>
      </c>
      <c r="F1222" s="192">
        <f>IFERROR(_xll.qlIndexFixing(IndexON,D1222,TRUE,_xll.ohTrigger(RecalcTrigger,TriggerON)),NA())</f>
        <v>2.2591662460592632E-2</v>
      </c>
      <c r="H1222" s="42">
        <f>_xll.qlCalendarAdvance(Calendar,$H1221,B1222,"f",FALSE)</f>
        <v>47953</v>
      </c>
      <c r="I1222" s="176">
        <f>_xll.qlInterestRateIndexValueDate(Index1M,$H1222)</f>
        <v>47953</v>
      </c>
      <c r="J1222" s="181">
        <f>IFERROR(_xll.qlIndexFixing(Index1M,$H1222,TRUE,_xll.ohTrigger(RecalcTrigger,Trigger1M)),NA())</f>
        <v>2.325784265315704E-2</v>
      </c>
      <c r="K1222" s="44">
        <f>IFERROR(_xll.qlIndexFixing(Index3M,H1222,TRUE,_xll.ohTrigger(RecalcTrigger,Trigger3M)),NA())</f>
        <v>2.3782419642051151E-2</v>
      </c>
      <c r="L1222" s="44">
        <f>IFERROR(_xll.qlIndexFixing(Index6M,$H1222,TRUE,_xll.ohTrigger(RecalcTrigger,Trigger6M)),NA())</f>
        <v>2.3968058483646287E-2</v>
      </c>
      <c r="M1222" s="182">
        <f>IFERROR(_xll.qlIndexFixing(Index1Y,$H1222,TRUE,_xll.ohTrigger(RecalcTrigger,Trigger1Y)),NA())</f>
        <v>2.4530432022967629E-2</v>
      </c>
      <c r="N1222" s="181">
        <f>IFERROR(_xll.qlIndexFixing(ONIndex1M,I1222,TRUE,_xll.ohTrigger(RecalcTrigger,Trigger1M)),NA())</f>
        <v>2.3243508283036229E-2</v>
      </c>
      <c r="O1222" s="44">
        <f>IFERROR(_xll.qlIndexFixing(ONIndex3M,I1222,TRUE,_xll.ohTrigger(RecalcTrigger,Trigger3M)),NA())</f>
        <v>2.3739250569027037E-2</v>
      </c>
      <c r="P1222" s="44">
        <f>IFERROR(_xll.qlIndexFixing(ONIndex6M,I1222,TRUE,_xll.ohTrigger(RecalcTrigger,Trigger6M)),NA())</f>
        <v>2.3880684701099719E-2</v>
      </c>
      <c r="Q1222" s="182">
        <f>IFERROR(_xll.qlIndexFixing(ONIndex1Y,I1222,TRUE,_xll.ohTrigger(RecalcTrigger,Trigger1Y)),NA())</f>
        <v>2.4362846261272164E-2</v>
      </c>
    </row>
    <row r="1223" spans="2:17" x14ac:dyDescent="0.2">
      <c r="B1223" s="39" t="s">
        <v>42</v>
      </c>
      <c r="D1223" s="42">
        <f>_xll.qlCalendarAdvance(Calendar,$D1222,B1223,"f",FALSE)</f>
        <v>47960</v>
      </c>
      <c r="E1223" s="176">
        <f>_xll.qlInterestRateIndexValueDate(IndexON,D1223)</f>
        <v>47960</v>
      </c>
      <c r="F1223" s="192">
        <f>IFERROR(_xll.qlIndexFixing(IndexON,D1223,TRUE,_xll.ohTrigger(RecalcTrigger,TriggerON)),NA())</f>
        <v>2.2589301990338928E-2</v>
      </c>
      <c r="H1223" s="42">
        <f>_xll.qlCalendarAdvance(Calendar,$H1222,B1223,"f",FALSE)</f>
        <v>47960</v>
      </c>
      <c r="I1223" s="176">
        <f>_xll.qlInterestRateIndexValueDate(Index1M,$H1223)</f>
        <v>47960</v>
      </c>
      <c r="J1223" s="181">
        <f>IFERROR(_xll.qlIndexFixing(Index1M,$H1223,TRUE,_xll.ohTrigger(RecalcTrigger,Trigger1M)),NA())</f>
        <v>2.3254354690364597E-2</v>
      </c>
      <c r="K1223" s="44">
        <f>IFERROR(_xll.qlIndexFixing(Index3M,H1223,TRUE,_xll.ohTrigger(RecalcTrigger,Trigger3M)),NA())</f>
        <v>2.3778227297827265E-2</v>
      </c>
      <c r="L1223" s="44">
        <f>IFERROR(_xll.qlIndexFixing(Index6M,$H1223,TRUE,_xll.ohTrigger(RecalcTrigger,Trigger6M)),NA())</f>
        <v>2.3963645535520751E-2</v>
      </c>
      <c r="M1223" s="182">
        <f>IFERROR(_xll.qlIndexFixing(Index1Y,$H1223,TRUE,_xll.ohTrigger(RecalcTrigger,Trigger1Y)),NA())</f>
        <v>2.45250628898664E-2</v>
      </c>
      <c r="N1223" s="181">
        <f>IFERROR(_xll.qlIndexFixing(ONIndex1M,I1223,TRUE,_xll.ohTrigger(RecalcTrigger,Trigger1M)),NA())</f>
        <v>2.3240098848438251E-2</v>
      </c>
      <c r="O1223" s="44">
        <f>IFERROR(_xll.qlIndexFixing(ONIndex3M,I1223,TRUE,_xll.ohTrigger(RecalcTrigger,Trigger3M)),NA())</f>
        <v>2.3735274998764044E-2</v>
      </c>
      <c r="P1223" s="44">
        <f>IFERROR(_xll.qlIndexFixing(ONIndex6M,I1223,TRUE,_xll.ohTrigger(RecalcTrigger,Trigger6M)),NA())</f>
        <v>2.3876734559431512E-2</v>
      </c>
      <c r="Q1223" s="182">
        <f>IFERROR(_xll.qlIndexFixing(ONIndex1Y,I1223,TRUE,_xll.ohTrigger(RecalcTrigger,Trigger1Y)),NA())</f>
        <v>2.4358498310256271E-2</v>
      </c>
    </row>
    <row r="1224" spans="2:17" x14ac:dyDescent="0.2">
      <c r="B1224" s="39" t="s">
        <v>42</v>
      </c>
      <c r="D1224" s="42">
        <f>_xll.qlCalendarAdvance(Calendar,$D1223,B1224,"f",FALSE)</f>
        <v>47967</v>
      </c>
      <c r="E1224" s="176">
        <f>_xll.qlInterestRateIndexValueDate(IndexON,D1224)</f>
        <v>47967</v>
      </c>
      <c r="F1224" s="192">
        <f>IFERROR(_xll.qlIndexFixing(IndexON,D1224,TRUE,_xll.ohTrigger(RecalcTrigger,TriggerON)),NA())</f>
        <v>2.2586906853511168E-2</v>
      </c>
      <c r="H1224" s="42">
        <f>_xll.qlCalendarAdvance(Calendar,$H1223,B1224,"f",FALSE)</f>
        <v>47967</v>
      </c>
      <c r="I1224" s="176">
        <f>_xll.qlInterestRateIndexValueDate(Index1M,$H1224)</f>
        <v>47967</v>
      </c>
      <c r="J1224" s="181">
        <f>IFERROR(_xll.qlIndexFixing(Index1M,$H1224,TRUE,_xll.ohTrigger(RecalcTrigger,Trigger1M)),NA())</f>
        <v>2.3250831859587283E-2</v>
      </c>
      <c r="K1224" s="44">
        <f>IFERROR(_xll.qlIndexFixing(Index3M,H1224,TRUE,_xll.ohTrigger(RecalcTrigger,Trigger3M)),NA())</f>
        <v>2.3774004863654909E-2</v>
      </c>
      <c r="L1224" s="44">
        <f>IFERROR(_xll.qlIndexFixing(Index6M,$H1224,TRUE,_xll.ohTrigger(RecalcTrigger,Trigger6M)),NA())</f>
        <v>2.3959200627599087E-2</v>
      </c>
      <c r="M1224" s="182">
        <f>IFERROR(_xll.qlIndexFixing(Index1Y,$H1224,TRUE,_xll.ohTrigger(RecalcTrigger,Trigger1Y)),NA())</f>
        <v>2.4519658706941637E-2</v>
      </c>
      <c r="N1224" s="181">
        <f>IFERROR(_xll.qlIndexFixing(ONIndex1M,I1224,TRUE,_xll.ohTrigger(RecalcTrigger,Trigger1M)),NA())</f>
        <v>2.3236654609082308E-2</v>
      </c>
      <c r="O1224" s="44">
        <f>IFERROR(_xll.qlIndexFixing(ONIndex3M,I1224,TRUE,_xll.ohTrigger(RecalcTrigger,Trigger3M)),NA())</f>
        <v>2.3731269509618125E-2</v>
      </c>
      <c r="P1224" s="44">
        <f>IFERROR(_xll.qlIndexFixing(ONIndex6M,I1224,TRUE,_xll.ohTrigger(RecalcTrigger,Trigger6M)),NA())</f>
        <v>2.3872752825842003E-2</v>
      </c>
      <c r="Q1224" s="182">
        <f>IFERROR(_xll.qlIndexFixing(ONIndex1Y,I1224,TRUE,_xll.ohTrigger(RecalcTrigger,Trigger1Y)),NA())</f>
        <v>2.4354116120752778E-2</v>
      </c>
    </row>
    <row r="1225" spans="2:17" x14ac:dyDescent="0.2">
      <c r="B1225" s="39" t="s">
        <v>42</v>
      </c>
      <c r="D1225" s="42">
        <f>_xll.qlCalendarAdvance(Calendar,$D1224,B1225,"f",FALSE)</f>
        <v>47974</v>
      </c>
      <c r="E1225" s="176">
        <f>_xll.qlInterestRateIndexValueDate(IndexON,D1225)</f>
        <v>47974</v>
      </c>
      <c r="F1225" s="192">
        <f>IFERROR(_xll.qlIndexFixing(IndexON,D1225,TRUE,_xll.ohTrigger(RecalcTrigger,TriggerON)),NA())</f>
        <v>2.2584477050109353E-2</v>
      </c>
      <c r="H1225" s="42">
        <f>_xll.qlCalendarAdvance(Calendar,$H1224,B1225,"f",FALSE)</f>
        <v>47974</v>
      </c>
      <c r="I1225" s="176">
        <f>_xll.qlInterestRateIndexValueDate(Index1M,$H1225)</f>
        <v>47974</v>
      </c>
      <c r="J1225" s="181">
        <f>IFERROR(_xll.qlIndexFixing(Index1M,$H1225,TRUE,_xll.ohTrigger(RecalcTrigger,Trigger1M)),NA())</f>
        <v>2.3247756747810405E-2</v>
      </c>
      <c r="K1225" s="44">
        <f>IFERROR(_xll.qlIndexFixing(Index3M,H1225,TRUE,_xll.ohTrigger(RecalcTrigger,Trigger3M)),NA())</f>
        <v>2.3770215199865351E-2</v>
      </c>
      <c r="L1225" s="44">
        <f>IFERROR(_xll.qlIndexFixing(Index6M,$H1225,TRUE,_xll.ohTrigger(RecalcTrigger,Trigger6M)),NA())</f>
        <v>2.3955175718184864E-2</v>
      </c>
      <c r="M1225" s="182">
        <f>IFERROR(_xll.qlIndexFixing(Index1Y,$H1225,TRUE,_xll.ohTrigger(RecalcTrigger,Trigger1Y)),NA())</f>
        <v>2.4514219474749584E-2</v>
      </c>
      <c r="N1225" s="181">
        <f>IFERROR(_xll.qlIndexFixing(ONIndex1M,I1225,TRUE,_xll.ohTrigger(RecalcTrigger,Trigger1M)),NA())</f>
        <v>2.3233175565130493E-2</v>
      </c>
      <c r="O1225" s="44">
        <f>IFERROR(_xll.qlIndexFixing(ONIndex3M,I1225,TRUE,_xll.ohTrigger(RecalcTrigger,Trigger3M)),NA())</f>
        <v>2.3727234101589278E-2</v>
      </c>
      <c r="P1225" s="44">
        <f>IFERROR(_xll.qlIndexFixing(ONIndex6M,I1225,TRUE,_xll.ohTrigger(RecalcTrigger,Trigger6M)),NA())</f>
        <v>2.3868739500331193E-2</v>
      </c>
      <c r="Q1225" s="182">
        <f>IFERROR(_xll.qlIndexFixing(ONIndex1Y,I1225,TRUE,_xll.ohTrigger(RecalcTrigger,Trigger1Y)),NA())</f>
        <v>2.4349699692599591E-2</v>
      </c>
    </row>
    <row r="1226" spans="2:17" x14ac:dyDescent="0.2">
      <c r="B1226" s="39" t="s">
        <v>42</v>
      </c>
      <c r="D1226" s="42">
        <f>_xll.qlCalendarAdvance(Calendar,$D1225,B1226,"f",FALSE)</f>
        <v>47981</v>
      </c>
      <c r="E1226" s="176">
        <f>_xll.qlInterestRateIndexValueDate(IndexON,D1226)</f>
        <v>47981</v>
      </c>
      <c r="F1226" s="192">
        <f>IFERROR(_xll.qlIndexFixing(IndexON,D1226,TRUE,_xll.ohTrigger(RecalcTrigger,TriggerON)),NA())</f>
        <v>2.2582012580214528E-2</v>
      </c>
      <c r="H1226" s="42">
        <f>_xll.qlCalendarAdvance(Calendar,$H1225,B1226,"f",FALSE)</f>
        <v>47981</v>
      </c>
      <c r="I1226" s="176">
        <f>_xll.qlInterestRateIndexValueDate(Index1M,$H1226)</f>
        <v>47981</v>
      </c>
      <c r="J1226" s="181">
        <f>IFERROR(_xll.qlIndexFixing(Index1M,$H1226,TRUE,_xll.ohTrigger(RecalcTrigger,Trigger1M)),NA())</f>
        <v>2.3244161461847341E-2</v>
      </c>
      <c r="K1226" s="44">
        <f>IFERROR(_xll.qlIndexFixing(Index3M,H1226,TRUE,_xll.ohTrigger(RecalcTrigger,Trigger3M)),NA())</f>
        <v>2.3765930158626134E-2</v>
      </c>
      <c r="L1226" s="44">
        <f>IFERROR(_xll.qlIndexFixing(Index6M,$H1226,TRUE,_xll.ohTrigger(RecalcTrigger,Trigger6M)),NA())</f>
        <v>2.3950664314249959E-2</v>
      </c>
      <c r="M1226" s="182">
        <f>IFERROR(_xll.qlIndexFixing(Index1Y,$H1226,TRUE,_xll.ohTrigger(RecalcTrigger,Trigger1Y)),NA())</f>
        <v>2.4508745193850261E-2</v>
      </c>
      <c r="N1226" s="181">
        <f>IFERROR(_xll.qlIndexFixing(ONIndex1M,I1226,TRUE,_xll.ohTrigger(RecalcTrigger,Trigger1M)),NA())</f>
        <v>2.3229661716501759E-2</v>
      </c>
      <c r="O1226" s="44">
        <f>IFERROR(_xll.qlIndexFixing(ONIndex3M,I1226,TRUE,_xll.ohTrigger(RecalcTrigger,Trigger3M)),NA())</f>
        <v>2.3723168774758552E-2</v>
      </c>
      <c r="P1226" s="44">
        <f>IFERROR(_xll.qlIndexFixing(ONIndex6M,I1226,TRUE,_xll.ohTrigger(RecalcTrigger,Trigger6M)),NA())</f>
        <v>2.3864694582818036E-2</v>
      </c>
      <c r="Q1226" s="182">
        <f>IFERROR(_xll.qlIndexFixing(ONIndex1Y,I1226,TRUE,_xll.ohTrigger(RecalcTrigger,Trigger1Y)),NA())</f>
        <v>2.4345249026120896E-2</v>
      </c>
    </row>
    <row r="1227" spans="2:17" x14ac:dyDescent="0.2">
      <c r="B1227" s="39" t="s">
        <v>42</v>
      </c>
      <c r="D1227" s="42">
        <f>_xll.qlCalendarAdvance(Calendar,$D1226,B1227,"f",FALSE)</f>
        <v>47988</v>
      </c>
      <c r="E1227" s="176">
        <f>_xll.qlInterestRateIndexValueDate(IndexON,D1227)</f>
        <v>47988</v>
      </c>
      <c r="F1227" s="192">
        <f>IFERROR(_xll.qlIndexFixing(IndexON,D1227,TRUE,_xll.ohTrigger(RecalcTrigger,TriggerON)),NA())</f>
        <v>2.2579513443745647E-2</v>
      </c>
      <c r="H1227" s="42">
        <f>_xll.qlCalendarAdvance(Calendar,$H1226,B1227,"f",FALSE)</f>
        <v>47988</v>
      </c>
      <c r="I1227" s="176">
        <f>_xll.qlInterestRateIndexValueDate(Index1M,$H1227)</f>
        <v>47988</v>
      </c>
      <c r="J1227" s="181">
        <f>IFERROR(_xll.qlIndexFixing(Index1M,$H1227,TRUE,_xll.ohTrigger(RecalcTrigger,Trigger1M)),NA())</f>
        <v>2.3240531305808238E-2</v>
      </c>
      <c r="K1227" s="44">
        <f>IFERROR(_xll.qlIndexFixing(Index3M,H1227,TRUE,_xll.ohTrigger(RecalcTrigger,Trigger3M)),NA())</f>
        <v>2.3761615025826962E-2</v>
      </c>
      <c r="L1227" s="44">
        <f>IFERROR(_xll.qlIndexFixing(Index6M,$H1227,TRUE,_xll.ohTrigger(RecalcTrigger,Trigger6M)),NA())</f>
        <v>2.3946120949143373E-2</v>
      </c>
      <c r="M1227" s="182">
        <f>IFERROR(_xll.qlIndexFixing(Index1Y,$H1227,TRUE,_xll.ohTrigger(RecalcTrigger,Trigger1Y)),NA())</f>
        <v>2.4503235864807672E-2</v>
      </c>
      <c r="N1227" s="181">
        <f>IFERROR(_xll.qlIndexFixing(ONIndex1M,I1227,TRUE,_xll.ohTrigger(RecalcTrigger,Trigger1M)),NA())</f>
        <v>2.3226113063196108E-2</v>
      </c>
      <c r="O1227" s="44">
        <f>IFERROR(_xll.qlIndexFixing(ONIndex3M,I1227,TRUE,_xll.ohTrigger(RecalcTrigger,Trigger3M)),NA())</f>
        <v>2.3719073528963852E-2</v>
      </c>
      <c r="P1227" s="44">
        <f>IFERROR(_xll.qlIndexFixing(ONIndex6M,I1227,TRUE,_xll.ohTrigger(RecalcTrigger,Trigger6M)),NA())</f>
        <v>2.3860618073302531E-2</v>
      </c>
      <c r="Q1227" s="182">
        <f>IFERROR(_xll.qlIndexFixing(ONIndex1Y,I1227,TRUE,_xll.ohTrigger(RecalcTrigger,Trigger1Y)),NA())</f>
        <v>2.4340764120992509E-2</v>
      </c>
    </row>
    <row r="1228" spans="2:17" x14ac:dyDescent="0.2">
      <c r="B1228" s="39" t="s">
        <v>42</v>
      </c>
      <c r="D1228" s="42">
        <f>_xll.qlCalendarAdvance(Calendar,$D1227,B1228,"f",FALSE)</f>
        <v>47995</v>
      </c>
      <c r="E1228" s="176">
        <f>_xll.qlInterestRateIndexValueDate(IndexON,D1228)</f>
        <v>47995</v>
      </c>
      <c r="F1228" s="192">
        <f>IFERROR(_xll.qlIndexFixing(IndexON,D1228,TRUE,_xll.ohTrigger(RecalcTrigger,TriggerON)),NA())</f>
        <v>2.2576979640540618E-2</v>
      </c>
      <c r="H1228" s="42">
        <f>_xll.qlCalendarAdvance(Calendar,$H1227,B1228,"f",FALSE)</f>
        <v>47995</v>
      </c>
      <c r="I1228" s="176">
        <f>_xll.qlInterestRateIndexValueDate(Index1M,$H1228)</f>
        <v>47995</v>
      </c>
      <c r="J1228" s="181">
        <f>IFERROR(_xll.qlIndexFixing(Index1M,$H1228,TRUE,_xll.ohTrigger(RecalcTrigger,Trigger1M)),NA())</f>
        <v>2.32368662797297E-2</v>
      </c>
      <c r="K1228" s="44">
        <f>IFERROR(_xll.qlIndexFixing(Index3M,H1228,TRUE,_xll.ohTrigger(RecalcTrigger,Trigger3M)),NA())</f>
        <v>2.3757269801565613E-2</v>
      </c>
      <c r="L1228" s="44">
        <f>IFERROR(_xll.qlIndexFixing(Index6M,$H1228,TRUE,_xll.ohTrigger(RecalcTrigger,Trigger6M)),NA())</f>
        <v>2.3941545623082254E-2</v>
      </c>
      <c r="M1228" s="182">
        <f>IFERROR(_xll.qlIndexFixing(Index1Y,$H1228,TRUE,_xll.ohTrigger(RecalcTrigger,Trigger1Y)),NA())</f>
        <v>2.4497691488188478E-2</v>
      </c>
      <c r="N1228" s="181">
        <f>IFERROR(_xll.qlIndexFixing(ONIndex1M,I1228,TRUE,_xll.ohTrigger(RecalcTrigger,Trigger1M)),NA())</f>
        <v>2.3222529605294584E-2</v>
      </c>
      <c r="O1228" s="44">
        <f>IFERROR(_xll.qlIndexFixing(ONIndex3M,I1228,TRUE,_xll.ohTrigger(RecalcTrigger,Trigger3M)),NA())</f>
        <v>2.3714948364286226E-2</v>
      </c>
      <c r="P1228" s="44">
        <f>IFERROR(_xll.qlIndexFixing(ONIndex6M,I1228,TRUE,_xll.ohTrigger(RecalcTrigger,Trigger6M)),NA())</f>
        <v>2.3856509971784678E-2</v>
      </c>
      <c r="Q1228" s="182">
        <f>IFERROR(_xll.qlIndexFixing(ONIndex1Y,I1228,TRUE,_xll.ohTrigger(RecalcTrigger,Trigger1Y)),NA())</f>
        <v>2.4336244977538612E-2</v>
      </c>
    </row>
    <row r="1229" spans="2:17" x14ac:dyDescent="0.2">
      <c r="B1229" s="39" t="s">
        <v>42</v>
      </c>
      <c r="D1229" s="42">
        <f>_xll.qlCalendarAdvance(Calendar,$D1228,B1229,"f",FALSE)</f>
        <v>48002</v>
      </c>
      <c r="E1229" s="176">
        <f>_xll.qlInterestRateIndexValueDate(IndexON,D1229)</f>
        <v>48002</v>
      </c>
      <c r="F1229" s="192">
        <f>IFERROR(_xll.qlIndexFixing(IndexON,D1229,TRUE,_xll.ohTrigger(RecalcTrigger,TriggerON)),NA())</f>
        <v>2.2574411170923625E-2</v>
      </c>
      <c r="H1229" s="42">
        <f>_xll.qlCalendarAdvance(Calendar,$H1228,B1229,"f",FALSE)</f>
        <v>48002</v>
      </c>
      <c r="I1229" s="176">
        <f>_xll.qlInterestRateIndexValueDate(Index1M,$H1229)</f>
        <v>48002</v>
      </c>
      <c r="J1229" s="181">
        <f>IFERROR(_xll.qlIndexFixing(Index1M,$H1229,TRUE,_xll.ohTrigger(RecalcTrigger,Trigger1M)),NA())</f>
        <v>2.3232694686983968E-2</v>
      </c>
      <c r="K1229" s="44">
        <f>IFERROR(_xll.qlIndexFixing(Index3M,H1229,TRUE,_xll.ohTrigger(RecalcTrigger,Trigger3M)),NA())</f>
        <v>2.3752894485939001E-2</v>
      </c>
      <c r="L1229" s="44">
        <f>IFERROR(_xll.qlIndexFixing(Index6M,$H1229,TRUE,_xll.ohTrigger(RecalcTrigger,Trigger6M)),NA())</f>
        <v>2.3936496698498923E-2</v>
      </c>
      <c r="M1229" s="182">
        <f>IFERROR(_xll.qlIndexFixing(Index1Y,$H1229,TRUE,_xll.ohTrigger(RecalcTrigger,Trigger1Y)),NA())</f>
        <v>2.4492112064563983E-2</v>
      </c>
      <c r="N1229" s="181">
        <f>IFERROR(_xll.qlIndexFixing(ONIndex1M,I1229,TRUE,_xll.ohTrigger(RecalcTrigger,Trigger1M)),NA())</f>
        <v>2.3218911342716142E-2</v>
      </c>
      <c r="O1229" s="44">
        <f>IFERROR(_xll.qlIndexFixing(ONIndex3M,I1229,TRUE,_xll.ohTrigger(RecalcTrigger,Trigger3M)),NA())</f>
        <v>2.3710793280725673E-2</v>
      </c>
      <c r="P1229" s="44">
        <f>IFERROR(_xll.qlIndexFixing(ONIndex6M,I1229,TRUE,_xll.ohTrigger(RecalcTrigger,Trigger6M)),NA())</f>
        <v>2.3852370278264479E-2</v>
      </c>
      <c r="Q1229" s="182">
        <f>IFERROR(_xll.qlIndexFixing(ONIndex1Y,I1229,TRUE,_xll.ohTrigger(RecalcTrigger,Trigger1Y)),NA())</f>
        <v>2.4331691595353977E-2</v>
      </c>
    </row>
    <row r="1230" spans="2:17" x14ac:dyDescent="0.2">
      <c r="B1230" s="39" t="s">
        <v>42</v>
      </c>
      <c r="D1230" s="42">
        <f>_xll.qlCalendarAdvance(Calendar,$D1229,B1230,"f",FALSE)</f>
        <v>48009</v>
      </c>
      <c r="E1230" s="176">
        <f>_xll.qlInterestRateIndexValueDate(IndexON,D1230)</f>
        <v>48009</v>
      </c>
      <c r="F1230" s="192">
        <f>IFERROR(_xll.qlIndexFixing(IndexON,D1230,TRUE,_xll.ohTrigger(RecalcTrigger,TriggerON)),NA())</f>
        <v>2.257180803465153E-2</v>
      </c>
      <c r="H1230" s="42">
        <f>_xll.qlCalendarAdvance(Calendar,$H1229,B1230,"f",FALSE)</f>
        <v>48009</v>
      </c>
      <c r="I1230" s="176">
        <f>_xll.qlInterestRateIndexValueDate(Index1M,$H1230)</f>
        <v>48009</v>
      </c>
      <c r="J1230" s="181">
        <f>IFERROR(_xll.qlIndexFixing(Index1M,$H1230,TRUE,_xll.ohTrigger(RecalcTrigger,Trigger1M)),NA())</f>
        <v>2.3228962648937701E-2</v>
      </c>
      <c r="K1230" s="44">
        <f>IFERROR(_xll.qlIndexFixing(Index3M,H1230,TRUE,_xll.ohTrigger(RecalcTrigger,Trigger3M)),NA())</f>
        <v>2.3748489079047544E-2</v>
      </c>
      <c r="L1230" s="44">
        <f>IFERROR(_xll.qlIndexFixing(Index6M,$H1230,TRUE,_xll.ohTrigger(RecalcTrigger,Trigger6M)),NA())</f>
        <v>2.3931860036290373E-2</v>
      </c>
      <c r="M1230" s="182">
        <f>IFERROR(_xll.qlIndexFixing(Index1Y,$H1230,TRUE,_xll.ohTrigger(RecalcTrigger,Trigger1Y)),NA())</f>
        <v>2.4486497594508379E-2</v>
      </c>
      <c r="N1230" s="181">
        <f>IFERROR(_xll.qlIndexFixing(ONIndex1M,I1230,TRUE,_xll.ohTrigger(RecalcTrigger,Trigger1M)),NA())</f>
        <v>2.3215258275460782E-2</v>
      </c>
      <c r="O1230" s="44">
        <f>IFERROR(_xll.qlIndexFixing(ONIndex3M,I1230,TRUE,_xll.ohTrigger(RecalcTrigger,Trigger3M)),NA())</f>
        <v>2.3706608278282193E-2</v>
      </c>
      <c r="P1230" s="44">
        <f>IFERROR(_xll.qlIndexFixing(ONIndex6M,I1230,TRUE,_xll.ohTrigger(RecalcTrigger,Trigger6M)),NA())</f>
        <v>2.3848198992660885E-2</v>
      </c>
      <c r="Q1230" s="182">
        <f>IFERROR(_xll.qlIndexFixing(ONIndex1Y,I1230,TRUE,_xll.ohTrigger(RecalcTrigger,Trigger1Y)),NA())</f>
        <v>2.4327103974843833E-2</v>
      </c>
    </row>
    <row r="1231" spans="2:17" x14ac:dyDescent="0.2">
      <c r="B1231" s="39" t="s">
        <v>42</v>
      </c>
      <c r="D1231" s="42">
        <f>_xll.qlCalendarAdvance(Calendar,$D1230,B1231,"f",FALSE)</f>
        <v>48016</v>
      </c>
      <c r="E1231" s="176">
        <f>_xll.qlInterestRateIndexValueDate(IndexON,D1231)</f>
        <v>48016</v>
      </c>
      <c r="F1231" s="192">
        <f>IFERROR(_xll.qlIndexFixing(IndexON,D1231,TRUE,_xll.ohTrigger(RecalcTrigger,TriggerON)),NA())</f>
        <v>2.256917023180538E-2</v>
      </c>
      <c r="H1231" s="42">
        <f>_xll.qlCalendarAdvance(Calendar,$H1230,B1231,"f",FALSE)</f>
        <v>48016</v>
      </c>
      <c r="I1231" s="176">
        <f>_xll.qlInterestRateIndexValueDate(Index1M,$H1231)</f>
        <v>48016</v>
      </c>
      <c r="J1231" s="181">
        <f>IFERROR(_xll.qlIndexFixing(Index1M,$H1231,TRUE,_xll.ohTrigger(RecalcTrigger,Trigger1M)),NA())</f>
        <v>2.3225195743125392E-2</v>
      </c>
      <c r="K1231" s="44">
        <f>IFERROR(_xll.qlIndexFixing(Index3M,H1231,TRUE,_xll.ohTrigger(RecalcTrigger,Trigger3M)),NA())</f>
        <v>2.3744053580989907E-2</v>
      </c>
      <c r="L1231" s="44">
        <f>IFERROR(_xll.qlIndexFixing(Index6M,$H1231,TRUE,_xll.ohTrigger(RecalcTrigger,Trigger6M)),NA())</f>
        <v>2.3927191415795902E-2</v>
      </c>
      <c r="M1231" s="182">
        <f>IFERROR(_xll.qlIndexFixing(Index1Y,$H1231,TRUE,_xll.ohTrigger(RecalcTrigger,Trigger1Y)),NA())</f>
        <v>2.448084807860006E-2</v>
      </c>
      <c r="N1231" s="181">
        <f>IFERROR(_xll.qlIndexFixing(ONIndex1M,I1231,TRUE,_xll.ohTrigger(RecalcTrigger,Trigger1M)),NA())</f>
        <v>2.3211570403528503E-2</v>
      </c>
      <c r="O1231" s="44">
        <f>IFERROR(_xll.qlIndexFixing(ONIndex3M,I1231,TRUE,_xll.ohTrigger(RecalcTrigger,Trigger3M)),NA())</f>
        <v>2.3702393357036833E-2</v>
      </c>
      <c r="P1231" s="44">
        <f>IFERROR(_xll.qlIndexFixing(ONIndex6M,I1231,TRUE,_xll.ohTrigger(RecalcTrigger,Trigger6M)),NA())</f>
        <v>2.3843996115217037E-2</v>
      </c>
      <c r="Q1231" s="182">
        <f>IFERROR(_xll.qlIndexFixing(ONIndex1Y,I1231,TRUE,_xll.ohTrigger(RecalcTrigger,Trigger1Y)),NA())</f>
        <v>2.4322482115765043E-2</v>
      </c>
    </row>
    <row r="1232" spans="2:17" x14ac:dyDescent="0.2">
      <c r="B1232" s="39" t="s">
        <v>42</v>
      </c>
      <c r="D1232" s="42">
        <f>_xll.qlCalendarAdvance(Calendar,$D1231,B1232,"f",FALSE)</f>
        <v>48023</v>
      </c>
      <c r="E1232" s="176">
        <f>_xll.qlInterestRateIndexValueDate(IndexON,D1232)</f>
        <v>48023</v>
      </c>
      <c r="F1232" s="192">
        <f>IFERROR(_xll.qlIndexFixing(IndexON,D1232,TRUE,_xll.ohTrigger(RecalcTrigger,TriggerON)),NA())</f>
        <v>2.256649776246622E-2</v>
      </c>
      <c r="H1232" s="42">
        <f>_xll.qlCalendarAdvance(Calendar,$H1231,B1232,"f",FALSE)</f>
        <v>48023</v>
      </c>
      <c r="I1232" s="176">
        <f>_xll.qlInterestRateIndexValueDate(Index1M,$H1232)</f>
        <v>48023</v>
      </c>
      <c r="J1232" s="181">
        <f>IFERROR(_xll.qlIndexFixing(Index1M,$H1232,TRUE,_xll.ohTrigger(RecalcTrigger,Trigger1M)),NA())</f>
        <v>2.3221393969576752E-2</v>
      </c>
      <c r="K1232" s="44">
        <f>IFERROR(_xll.qlIndexFixing(Index3M,H1232,TRUE,_xll.ohTrigger(RecalcTrigger,Trigger3M)),NA())</f>
        <v>2.3739587991868285E-2</v>
      </c>
      <c r="L1232" s="44">
        <f>IFERROR(_xll.qlIndexFixing(Index6M,$H1232,TRUE,_xll.ohTrigger(RecalcTrigger,Trigger6M)),NA())</f>
        <v>2.3922490837237832E-2</v>
      </c>
      <c r="M1232" s="182">
        <f>IFERROR(_xll.qlIndexFixing(Index1Y,$H1232,TRUE,_xll.ohTrigger(RecalcTrigger,Trigger1Y)),NA())</f>
        <v>2.4475163517420524E-2</v>
      </c>
      <c r="N1232" s="181">
        <f>IFERROR(_xll.qlIndexFixing(ONIndex1M,I1232,TRUE,_xll.ohTrigger(RecalcTrigger,Trigger1M)),NA())</f>
        <v>2.3207847727000352E-2</v>
      </c>
      <c r="O1232" s="44">
        <f>IFERROR(_xll.qlIndexFixing(ONIndex3M,I1232,TRUE,_xll.ohTrigger(RecalcTrigger,Trigger3M)),NA())</f>
        <v>2.36981485168275E-2</v>
      </c>
      <c r="P1232" s="44">
        <f>IFERROR(_xll.qlIndexFixing(ONIndex6M,I1232,TRUE,_xll.ohTrigger(RecalcTrigger,Trigger6M)),NA())</f>
        <v>2.3839761645770841E-2</v>
      </c>
      <c r="Q1232" s="182">
        <f>IFERROR(_xll.qlIndexFixing(ONIndex1Y,I1232,TRUE,_xll.ohTrigger(RecalcTrigger,Trigger1Y)),NA())</f>
        <v>2.4317826018279698E-2</v>
      </c>
    </row>
    <row r="1233" spans="2:17" x14ac:dyDescent="0.2">
      <c r="B1233" s="39" t="s">
        <v>42</v>
      </c>
      <c r="D1233" s="42">
        <f>_xll.qlCalendarAdvance(Calendar,$D1232,B1233,"f",FALSE)</f>
        <v>48030</v>
      </c>
      <c r="E1233" s="176">
        <f>_xll.qlInterestRateIndexValueDate(IndexON,D1233)</f>
        <v>48030</v>
      </c>
      <c r="F1233" s="192">
        <f>IFERROR(_xll.qlIndexFixing(IndexON,D1233,TRUE,_xll.ohTrigger(RecalcTrigger,TriggerON)),NA())</f>
        <v>2.2563790626471958E-2</v>
      </c>
      <c r="H1233" s="42">
        <f>_xll.qlCalendarAdvance(Calendar,$H1232,B1233,"f",FALSE)</f>
        <v>48030</v>
      </c>
      <c r="I1233" s="176">
        <f>_xll.qlInterestRateIndexValueDate(Index1M,$H1233)</f>
        <v>48030</v>
      </c>
      <c r="J1233" s="181">
        <f>IFERROR(_xll.qlIndexFixing(Index1M,$H1233,TRUE,_xll.ohTrigger(RecalcTrigger,Trigger1M)),NA())</f>
        <v>2.3218018099840886E-2</v>
      </c>
      <c r="K1233" s="44">
        <f>IFERROR(_xll.qlIndexFixing(Index3M,H1233,TRUE,_xll.ohTrigger(RecalcTrigger,Trigger3M)),NA())</f>
        <v>2.3735092311782221E-2</v>
      </c>
      <c r="L1233" s="44">
        <f>IFERROR(_xll.qlIndexFixing(Index6M,$H1233,TRUE,_xll.ohTrigger(RecalcTrigger,Trigger6M)),NA())</f>
        <v>2.3918620642476386E-2</v>
      </c>
      <c r="M1233" s="182">
        <f>IFERROR(_xll.qlIndexFixing(Index1Y,$H1233,TRUE,_xll.ohTrigger(RecalcTrigger,Trigger1Y)),NA())</f>
        <v>2.4469443911554593E-2</v>
      </c>
      <c r="N1233" s="181">
        <f>IFERROR(_xll.qlIndexFixing(ONIndex1M,I1233,TRUE,_xll.ohTrigger(RecalcTrigger,Trigger1M)),NA())</f>
        <v>2.3204090245795284E-2</v>
      </c>
      <c r="O1233" s="44">
        <f>IFERROR(_xll.qlIndexFixing(ONIndex3M,I1233,TRUE,_xll.ohTrigger(RecalcTrigger,Trigger3M)),NA())</f>
        <v>2.3693873757816286E-2</v>
      </c>
      <c r="P1233" s="44">
        <f>IFERROR(_xll.qlIndexFixing(ONIndex6M,I1233,TRUE,_xll.ohTrigger(RecalcTrigger,Trigger6M)),NA())</f>
        <v>2.3835495584241251E-2</v>
      </c>
      <c r="Q1233" s="182">
        <f>IFERROR(_xll.qlIndexFixing(ONIndex1Y,I1233,TRUE,_xll.ohTrigger(RecalcTrigger,Trigger1Y)),NA())</f>
        <v>2.431313568214466E-2</v>
      </c>
    </row>
    <row r="1234" spans="2:17" x14ac:dyDescent="0.2">
      <c r="B1234" s="39" t="s">
        <v>42</v>
      </c>
      <c r="D1234" s="42">
        <f>_xll.qlCalendarAdvance(Calendar,$D1233,B1234,"f",FALSE)</f>
        <v>48037</v>
      </c>
      <c r="E1234" s="176">
        <f>_xll.qlInterestRateIndexValueDate(IndexON,D1234)</f>
        <v>48037</v>
      </c>
      <c r="F1234" s="192">
        <f>IFERROR(_xll.qlIndexFixing(IndexON,D1234,TRUE,_xll.ohTrigger(RecalcTrigger,TriggerON)),NA())</f>
        <v>2.256104882390364E-2</v>
      </c>
      <c r="H1234" s="42">
        <f>_xll.qlCalendarAdvance(Calendar,$H1233,B1234,"f",FALSE)</f>
        <v>48037</v>
      </c>
      <c r="I1234" s="176">
        <f>_xll.qlInterestRateIndexValueDate(Index1M,$H1234)</f>
        <v>48037</v>
      </c>
      <c r="J1234" s="181">
        <f>IFERROR(_xll.qlIndexFixing(Index1M,$H1234,TRUE,_xll.ohTrigger(RecalcTrigger,Trigger1M)),NA())</f>
        <v>2.3214143854200241E-2</v>
      </c>
      <c r="K1234" s="44">
        <f>IFERROR(_xll.qlIndexFixing(Index3M,H1234,TRUE,_xll.ohTrigger(RecalcTrigger,Trigger3M)),NA())</f>
        <v>2.3730566540833019E-2</v>
      </c>
      <c r="L1234" s="44">
        <f>IFERROR(_xll.qlIndexFixing(Index6M,$H1234,TRUE,_xll.ohTrigger(RecalcTrigger,Trigger6M)),NA())</f>
        <v>2.3913422499020755E-2</v>
      </c>
      <c r="M1234" s="182">
        <f>IFERROR(_xll.qlIndexFixing(Index1Y,$H1234,TRUE,_xll.ohTrigger(RecalcTrigger,Trigger1Y)),NA())</f>
        <v>2.4463689261592168E-2</v>
      </c>
      <c r="N1234" s="181">
        <f>IFERROR(_xll.qlIndexFixing(ONIndex1M,I1234,TRUE,_xll.ohTrigger(RecalcTrigger,Trigger1M)),NA())</f>
        <v>2.3200297959994343E-2</v>
      </c>
      <c r="O1234" s="44">
        <f>IFERROR(_xll.qlIndexFixing(ONIndex3M,I1234,TRUE,_xll.ohTrigger(RecalcTrigger,Trigger3M)),NA())</f>
        <v>2.36895690798411E-2</v>
      </c>
      <c r="P1234" s="44">
        <f>IFERROR(_xll.qlIndexFixing(ONIndex6M,I1234,TRUE,_xll.ohTrigger(RecalcTrigger,Trigger6M)),NA())</f>
        <v>2.3831197930871406E-2</v>
      </c>
      <c r="Q1234" s="182">
        <f>IFERROR(_xll.qlIndexFixing(ONIndex1Y,I1234,TRUE,_xll.ohTrigger(RecalcTrigger,Trigger1Y)),NA())</f>
        <v>2.4308411107603067E-2</v>
      </c>
    </row>
    <row r="1235" spans="2:17" x14ac:dyDescent="0.2">
      <c r="B1235" s="39" t="s">
        <v>42</v>
      </c>
      <c r="D1235" s="42">
        <f>_xll.qlCalendarAdvance(Calendar,$D1234,B1235,"f",FALSE)</f>
        <v>48044</v>
      </c>
      <c r="E1235" s="176">
        <f>_xll.qlInterestRateIndexValueDate(IndexON,D1235)</f>
        <v>48044</v>
      </c>
      <c r="F1235" s="192">
        <f>IFERROR(_xll.qlIndexFixing(IndexON,D1235,TRUE,_xll.ohTrigger(RecalcTrigger,TriggerON)),NA())</f>
        <v>2.2558272354761266E-2</v>
      </c>
      <c r="H1235" s="42">
        <f>_xll.qlCalendarAdvance(Calendar,$H1234,B1235,"f",FALSE)</f>
        <v>48044</v>
      </c>
      <c r="I1235" s="176">
        <f>_xll.qlInterestRateIndexValueDate(Index1M,$H1235)</f>
        <v>48044</v>
      </c>
      <c r="J1235" s="181">
        <f>IFERROR(_xll.qlIndexFixing(Index1M,$H1235,TRUE,_xll.ohTrigger(RecalcTrigger,Trigger1M)),NA())</f>
        <v>2.3210234738755456E-2</v>
      </c>
      <c r="K1235" s="44">
        <f>IFERROR(_xll.qlIndexFixing(Index3M,H1235,TRUE,_xll.ohTrigger(RecalcTrigger,Trigger3M)),NA())</f>
        <v>2.3726010679123756E-2</v>
      </c>
      <c r="L1235" s="44">
        <f>IFERROR(_xll.qlIndexFixing(Index6M,$H1235,TRUE,_xll.ohTrigger(RecalcTrigger,Trigger6M)),NA())</f>
        <v>2.3908623452484585E-2</v>
      </c>
      <c r="M1235" s="182">
        <f>IFERROR(_xll.qlIndexFixing(Index1Y,$H1235,TRUE,_xll.ohTrigger(RecalcTrigger,Trigger1Y)),NA())</f>
        <v>2.4457899568124716E-2</v>
      </c>
      <c r="N1235" s="181">
        <f>IFERROR(_xll.qlIndexFixing(ONIndex1M,I1235,TRUE,_xll.ohTrigger(RecalcTrigger,Trigger1M)),NA())</f>
        <v>2.3196470869435437E-2</v>
      </c>
      <c r="O1235" s="44">
        <f>IFERROR(_xll.qlIndexFixing(ONIndex3M,I1235,TRUE,_xll.ohTrigger(RecalcTrigger,Trigger3M)),NA())</f>
        <v>2.3685234483064033E-2</v>
      </c>
      <c r="P1235" s="44">
        <f>IFERROR(_xll.qlIndexFixing(ONIndex6M,I1235,TRUE,_xll.ohTrigger(RecalcTrigger,Trigger6M)),NA())</f>
        <v>2.3826868685418168E-2</v>
      </c>
      <c r="Q1235" s="182">
        <f>IFERROR(_xll.qlIndexFixing(ONIndex1Y,I1235,TRUE,_xll.ohTrigger(RecalcTrigger,Trigger1Y)),NA())</f>
        <v>2.4303652294573874E-2</v>
      </c>
    </row>
    <row r="1236" spans="2:17" x14ac:dyDescent="0.2">
      <c r="B1236" s="39" t="s">
        <v>42</v>
      </c>
      <c r="D1236" s="42">
        <f>_xll.qlCalendarAdvance(Calendar,$D1235,B1236,"f",FALSE)</f>
        <v>48051</v>
      </c>
      <c r="E1236" s="176">
        <f>_xll.qlInterestRateIndexValueDate(IndexON,D1236)</f>
        <v>48051</v>
      </c>
      <c r="F1236" s="192">
        <f>IFERROR(_xll.qlIndexFixing(IndexON,D1236,TRUE,_xll.ohTrigger(RecalcTrigger,TriggerON)),NA())</f>
        <v>2.2555461219125883E-2</v>
      </c>
      <c r="H1236" s="42">
        <f>_xll.qlCalendarAdvance(Calendar,$H1235,B1236,"f",FALSE)</f>
        <v>48051</v>
      </c>
      <c r="I1236" s="176">
        <f>_xll.qlInterestRateIndexValueDate(Index1M,$H1236)</f>
        <v>48051</v>
      </c>
      <c r="J1236" s="181">
        <f>IFERROR(_xll.qlIndexFixing(Index1M,$H1236,TRUE,_xll.ohTrigger(RecalcTrigger,Trigger1M)),NA())</f>
        <v>2.3206290753532671E-2</v>
      </c>
      <c r="K1236" s="44">
        <f>IFERROR(_xll.qlIndexFixing(Index3M,H1236,TRUE,_xll.ohTrigger(RecalcTrigger,Trigger3M)),NA())</f>
        <v>2.3721424726758377E-2</v>
      </c>
      <c r="L1236" s="44">
        <f>IFERROR(_xll.qlIndexFixing(Index6M,$H1236,TRUE,_xll.ohTrigger(RecalcTrigger,Trigger6M)),NA())</f>
        <v>2.3903792446785272E-2</v>
      </c>
      <c r="M1236" s="182">
        <f>IFERROR(_xll.qlIndexFixing(Index1Y,$H1236,TRUE,_xll.ohTrigger(RecalcTrigger,Trigger1Y)),NA())</f>
        <v>2.4452074831749007E-2</v>
      </c>
      <c r="N1236" s="181">
        <f>IFERROR(_xll.qlIndexFixing(ONIndex1M,I1236,TRUE,_xll.ohTrigger(RecalcTrigger,Trigger1M)),NA())</f>
        <v>2.3192608974361706E-2</v>
      </c>
      <c r="O1236" s="44">
        <f>IFERROR(_xll.qlIndexFixing(ONIndex3M,I1236,TRUE,_xll.ohTrigger(RecalcTrigger,Trigger3M)),NA())</f>
        <v>2.3680869967485085E-2</v>
      </c>
      <c r="P1236" s="44">
        <f>IFERROR(_xll.qlIndexFixing(ONIndex6M,I1236,TRUE,_xll.ohTrigger(RecalcTrigger,Trigger6M)),NA())</f>
        <v>2.3822507848043628E-2</v>
      </c>
      <c r="Q1236" s="182">
        <f>IFERROR(_xll.qlIndexFixing(ONIndex1Y,I1236,TRUE,_xll.ohTrigger(RecalcTrigger,Trigger1Y)),NA())</f>
        <v>2.429885924305708E-2</v>
      </c>
    </row>
    <row r="1237" spans="2:17" x14ac:dyDescent="0.2">
      <c r="B1237" s="39" t="s">
        <v>42</v>
      </c>
      <c r="D1237" s="42">
        <f>_xll.qlCalendarAdvance(Calendar,$D1236,B1237,"f",FALSE)</f>
        <v>48058</v>
      </c>
      <c r="E1237" s="176">
        <f>_xll.qlInterestRateIndexValueDate(IndexON,D1237)</f>
        <v>48058</v>
      </c>
      <c r="F1237" s="192">
        <f>IFERROR(_xll.qlIndexFixing(IndexON,D1237,TRUE,_xll.ohTrigger(RecalcTrigger,TriggerON)),NA())</f>
        <v>2.2552615416835398E-2</v>
      </c>
      <c r="H1237" s="42">
        <f>_xll.qlCalendarAdvance(Calendar,$H1236,B1237,"f",FALSE)</f>
        <v>48058</v>
      </c>
      <c r="I1237" s="176">
        <f>_xll.qlInterestRateIndexValueDate(Index1M,$H1237)</f>
        <v>48058</v>
      </c>
      <c r="J1237" s="181">
        <f>IFERROR(_xll.qlIndexFixing(Index1M,$H1237,TRUE,_xll.ohTrigger(RecalcTrigger,Trigger1M)),NA())</f>
        <v>2.3202311898573722E-2</v>
      </c>
      <c r="K1237" s="44">
        <f>IFERROR(_xll.qlIndexFixing(Index3M,H1237,TRUE,_xll.ohTrigger(RecalcTrigger,Trigger3M)),NA())</f>
        <v>2.3716808683839071E-2</v>
      </c>
      <c r="L1237" s="44">
        <f>IFERROR(_xll.qlIndexFixing(Index6M,$H1237,TRUE,_xll.ohTrigger(RecalcTrigger,Trigger6M)),NA())</f>
        <v>2.3898929482153622E-2</v>
      </c>
      <c r="M1237" s="182">
        <f>IFERROR(_xll.qlIndexFixing(Index1Y,$H1237,TRUE,_xll.ohTrigger(RecalcTrigger,Trigger1Y)),NA())</f>
        <v>2.4446215053064258E-2</v>
      </c>
      <c r="N1237" s="181">
        <f>IFERROR(_xll.qlIndexFixing(ONIndex1M,I1237,TRUE,_xll.ohTrigger(RecalcTrigger,Trigger1M)),NA())</f>
        <v>2.318871227453001E-2</v>
      </c>
      <c r="O1237" s="44">
        <f>IFERROR(_xll.qlIndexFixing(ONIndex3M,I1237,TRUE,_xll.ohTrigger(RecalcTrigger,Trigger3M)),NA())</f>
        <v>2.3676475532942165E-2</v>
      </c>
      <c r="P1237" s="44">
        <f>IFERROR(_xll.qlIndexFixing(ONIndex6M,I1237,TRUE,_xll.ohTrigger(RecalcTrigger,Trigger6M)),NA())</f>
        <v>2.3818115418585695E-2</v>
      </c>
      <c r="Q1237" s="182">
        <f>IFERROR(_xll.qlIndexFixing(ONIndex1Y,I1237,TRUE,_xll.ohTrigger(RecalcTrigger,Trigger1Y)),NA())</f>
        <v>2.4294031953052686E-2</v>
      </c>
    </row>
    <row r="1238" spans="2:17" x14ac:dyDescent="0.2">
      <c r="B1238" s="39" t="s">
        <v>42</v>
      </c>
      <c r="D1238" s="42">
        <f>_xll.qlCalendarAdvance(Calendar,$D1237,B1238,"f",FALSE)</f>
        <v>48065</v>
      </c>
      <c r="E1238" s="176">
        <f>_xll.qlInterestRateIndexValueDate(IndexON,D1238)</f>
        <v>48065</v>
      </c>
      <c r="F1238" s="192">
        <f>IFERROR(_xll.qlIndexFixing(IndexON,D1238,TRUE,_xll.ohTrigger(RecalcTrigger,TriggerON)),NA())</f>
        <v>2.2549734948051903E-2</v>
      </c>
      <c r="H1238" s="42">
        <f>_xll.qlCalendarAdvance(Calendar,$H1237,B1238,"f",FALSE)</f>
        <v>48065</v>
      </c>
      <c r="I1238" s="176">
        <f>_xll.qlInterestRateIndexValueDate(Index1M,$H1238)</f>
        <v>48065</v>
      </c>
      <c r="J1238" s="181">
        <f>IFERROR(_xll.qlIndexFixing(Index1M,$H1238,TRUE,_xll.ohTrigger(RecalcTrigger,Trigger1M)),NA())</f>
        <v>2.3198298173909979E-2</v>
      </c>
      <c r="K1238" s="44">
        <f>IFERROR(_xll.qlIndexFixing(Index3M,H1238,TRUE,_xll.ohTrigger(RecalcTrigger,Trigger3M)),NA())</f>
        <v>2.3712162550470674E-2</v>
      </c>
      <c r="L1238" s="44">
        <f>IFERROR(_xll.qlIndexFixing(Index6M,$H1238,TRUE,_xll.ohTrigger(RecalcTrigger,Trigger6M)),NA())</f>
        <v>2.3894034558822202E-2</v>
      </c>
      <c r="M1238" s="182">
        <f>IFERROR(_xll.qlIndexFixing(Index1Y,$H1238,TRUE,_xll.ohTrigger(RecalcTrigger,Trigger1Y)),NA())</f>
        <v>2.4440320232674107E-2</v>
      </c>
      <c r="N1238" s="181">
        <f>IFERROR(_xll.qlIndexFixing(ONIndex1M,I1238,TRUE,_xll.ohTrigger(RecalcTrigger,Trigger1M)),NA())</f>
        <v>2.3184780770102442E-2</v>
      </c>
      <c r="O1238" s="44">
        <f>IFERROR(_xll.qlIndexFixing(ONIndex3M,I1238,TRUE,_xll.ohTrigger(RecalcTrigger,Trigger3M)),NA())</f>
        <v>2.3672051179516318E-2</v>
      </c>
      <c r="P1238" s="44">
        <f>IFERROR(_xll.qlIndexFixing(ONIndex6M,I1238,TRUE,_xll.ohTrigger(RecalcTrigger,Trigger6M)),NA())</f>
        <v>2.381369139720646E-2</v>
      </c>
      <c r="Q1238" s="182">
        <f>IFERROR(_xll.qlIndexFixing(ONIndex1Y,I1238,TRUE,_xll.ohTrigger(RecalcTrigger,Trigger1Y)),NA())</f>
        <v>2.4289170424479645E-2</v>
      </c>
    </row>
    <row r="1239" spans="2:17" x14ac:dyDescent="0.2">
      <c r="B1239" s="39" t="s">
        <v>42</v>
      </c>
      <c r="D1239" s="42">
        <f>_xll.qlCalendarAdvance(Calendar,$D1238,B1239,"f",FALSE)</f>
        <v>48072</v>
      </c>
      <c r="E1239" s="176">
        <f>_xll.qlInterestRateIndexValueDate(IndexON,D1239)</f>
        <v>48072</v>
      </c>
      <c r="F1239" s="192">
        <f>IFERROR(_xll.qlIndexFixing(IndexON,D1239,TRUE,_xll.ohTrigger(RecalcTrigger,TriggerON)),NA())</f>
        <v>2.2546819812694352E-2</v>
      </c>
      <c r="H1239" s="42">
        <f>_xll.qlCalendarAdvance(Calendar,$H1238,B1239,"f",FALSE)</f>
        <v>48072</v>
      </c>
      <c r="I1239" s="176">
        <f>_xll.qlInterestRateIndexValueDate(Index1M,$H1239)</f>
        <v>48072</v>
      </c>
      <c r="J1239" s="181">
        <f>IFERROR(_xll.qlIndexFixing(Index1M,$H1239,TRUE,_xll.ohTrigger(RecalcTrigger,Trigger1M)),NA())</f>
        <v>2.3194249579580661E-2</v>
      </c>
      <c r="K1239" s="44">
        <f>IFERROR(_xll.qlIndexFixing(Index3M,H1239,TRUE,_xll.ohTrigger(RecalcTrigger,Trigger3M)),NA())</f>
        <v>2.3707486326758016E-2</v>
      </c>
      <c r="L1239" s="44">
        <f>IFERROR(_xll.qlIndexFixing(Index6M,$H1239,TRUE,_xll.ohTrigger(RecalcTrigger,Trigger6M)),NA())</f>
        <v>2.3889107677024023E-2</v>
      </c>
      <c r="M1239" s="182">
        <f>IFERROR(_xll.qlIndexFixing(Index1Y,$H1239,TRUE,_xll.ohTrigger(RecalcTrigger,Trigger1Y)),NA())</f>
        <v>2.4434390371185517E-2</v>
      </c>
      <c r="N1239" s="181">
        <f>IFERROR(_xll.qlIndexFixing(ONIndex1M,I1239,TRUE,_xll.ohTrigger(RecalcTrigger,Trigger1M)),NA())</f>
        <v>2.3180814461079002E-2</v>
      </c>
      <c r="O1239" s="44">
        <f>IFERROR(_xll.qlIndexFixing(ONIndex3M,I1239,TRUE,_xll.ohTrigger(RecalcTrigger,Trigger3M)),NA())</f>
        <v>2.3667596907288591E-2</v>
      </c>
      <c r="P1239" s="44">
        <f>IFERROR(_xll.qlIndexFixing(ONIndex6M,I1239,TRUE,_xll.ohTrigger(RecalcTrigger,Trigger6M)),NA())</f>
        <v>2.3809235783905924E-2</v>
      </c>
      <c r="Q1239" s="182">
        <f>IFERROR(_xll.qlIndexFixing(ONIndex1Y,I1239,TRUE,_xll.ohTrigger(RecalcTrigger,Trigger1Y)),NA())</f>
        <v>2.4284274657581095E-2</v>
      </c>
    </row>
    <row r="1240" spans="2:17" x14ac:dyDescent="0.2">
      <c r="B1240" s="39" t="s">
        <v>42</v>
      </c>
      <c r="D1240" s="42">
        <f>_xll.qlCalendarAdvance(Calendar,$D1239,B1240,"f",FALSE)</f>
        <v>48079</v>
      </c>
      <c r="E1240" s="176">
        <f>_xll.qlInterestRateIndexValueDate(IndexON,D1240)</f>
        <v>48079</v>
      </c>
      <c r="F1240" s="192">
        <f>IFERROR(_xll.qlIndexFixing(IndexON,D1240,TRUE,_xll.ohTrigger(RecalcTrigger,TriggerON)),NA())</f>
        <v>2.2543870010762745E-2</v>
      </c>
      <c r="H1240" s="42">
        <f>_xll.qlCalendarAdvance(Calendar,$H1239,B1240,"f",FALSE)</f>
        <v>48079</v>
      </c>
      <c r="I1240" s="176">
        <f>_xll.qlInterestRateIndexValueDate(Index1M,$H1240)</f>
        <v>48079</v>
      </c>
      <c r="J1240" s="181">
        <f>IFERROR(_xll.qlIndexFixing(Index1M,$H1240,TRUE,_xll.ohTrigger(RecalcTrigger,Trigger1M)),NA())</f>
        <v>2.3190166115617136E-2</v>
      </c>
      <c r="K1240" s="44">
        <f>IFERROR(_xll.qlIndexFixing(Index3M,H1240,TRUE,_xll.ohTrigger(RecalcTrigger,Trigger3M)),NA())</f>
        <v>2.3702780012807685E-2</v>
      </c>
      <c r="L1240" s="44">
        <f>IFERROR(_xll.qlIndexFixing(Index6M,$H1240,TRUE,_xll.ohTrigger(RecalcTrigger,Trigger6M)),NA())</f>
        <v>2.3884148836995172E-2</v>
      </c>
      <c r="M1240" s="182">
        <f>IFERROR(_xll.qlIndexFixing(Index1Y,$H1240,TRUE,_xll.ohTrigger(RecalcTrigger,Trigger1Y)),NA())</f>
        <v>2.4428425469208544E-2</v>
      </c>
      <c r="N1240" s="181">
        <f>IFERROR(_xll.qlIndexFixing(ONIndex1M,I1240,TRUE,_xll.ohTrigger(RecalcTrigger,Trigger1M)),NA())</f>
        <v>2.3176813347297598E-2</v>
      </c>
      <c r="O1240" s="44">
        <f>IFERROR(_xll.qlIndexFixing(ONIndex3M,I1240,TRUE,_xll.ohTrigger(RecalcTrigger,Trigger3M)),NA())</f>
        <v>2.3663112716177936E-2</v>
      </c>
      <c r="P1240" s="44">
        <f>IFERROR(_xll.qlIndexFixing(ONIndex6M,I1240,TRUE,_xll.ohTrigger(RecalcTrigger,Trigger6M)),NA())</f>
        <v>2.3804748578521995E-2</v>
      </c>
      <c r="Q1240" s="182">
        <f>IFERROR(_xll.qlIndexFixing(ONIndex1Y,I1240,TRUE,_xll.ohTrigger(RecalcTrigger,Trigger1Y)),NA())</f>
        <v>2.4279344652032853E-2</v>
      </c>
    </row>
    <row r="1241" spans="2:17" x14ac:dyDescent="0.2">
      <c r="B1241" s="39" t="s">
        <v>42</v>
      </c>
      <c r="D1241" s="42">
        <f>_xll.qlCalendarAdvance(Calendar,$D1240,B1241,"f",FALSE)</f>
        <v>48086</v>
      </c>
      <c r="E1241" s="176">
        <f>_xll.qlInterestRateIndexValueDate(IndexON,D1241)</f>
        <v>48086</v>
      </c>
      <c r="F1241" s="192">
        <f>IFERROR(_xll.qlIndexFixing(IndexON,D1241,TRUE,_xll.ohTrigger(RecalcTrigger,TriggerON)),NA())</f>
        <v>2.2540885542257083E-2</v>
      </c>
      <c r="H1241" s="42">
        <f>_xll.qlCalendarAdvance(Calendar,$H1240,B1241,"f",FALSE)</f>
        <v>48086</v>
      </c>
      <c r="I1241" s="176">
        <f>_xll.qlInterestRateIndexValueDate(Index1M,$H1241)</f>
        <v>48086</v>
      </c>
      <c r="J1241" s="181">
        <f>IFERROR(_xll.qlIndexFixing(Index1M,$H1241,TRUE,_xll.ohTrigger(RecalcTrigger,Trigger1M)),NA())</f>
        <v>2.3186047782058621E-2</v>
      </c>
      <c r="K1241" s="44">
        <f>IFERROR(_xll.qlIndexFixing(Index3M,H1241,TRUE,_xll.ohTrigger(RecalcTrigger,Trigger3M)),NA())</f>
        <v>2.3698043608726283E-2</v>
      </c>
      <c r="L1241" s="44">
        <f>IFERROR(_xll.qlIndexFixing(Index6M,$H1241,TRUE,_xll.ohTrigger(RecalcTrigger,Trigger6M)),NA())</f>
        <v>2.3879158038972628E-2</v>
      </c>
      <c r="M1241" s="182">
        <f>IFERROR(_xll.qlIndexFixing(Index1Y,$H1241,TRUE,_xll.ohTrigger(RecalcTrigger,Trigger1Y)),NA())</f>
        <v>2.4422425527358127E-2</v>
      </c>
      <c r="N1241" s="181">
        <f>IFERROR(_xll.qlIndexFixing(ONIndex1M,I1241,TRUE,_xll.ohTrigger(RecalcTrigger,Trigger1M)),NA())</f>
        <v>2.3172777429001368E-2</v>
      </c>
      <c r="O1241" s="44">
        <f>IFERROR(_xll.qlIndexFixing(ONIndex3M,I1241,TRUE,_xll.ohTrigger(RecalcTrigger,Trigger3M)),NA())</f>
        <v>2.3658598606184356E-2</v>
      </c>
      <c r="P1241" s="44">
        <f>IFERROR(_xll.qlIndexFixing(ONIndex6M,I1241,TRUE,_xll.ohTrigger(RecalcTrigger,Trigger6M)),NA())</f>
        <v>2.380022978129781E-2</v>
      </c>
      <c r="Q1241" s="182">
        <f>IFERROR(_xll.qlIndexFixing(ONIndex1Y,I1241,TRUE,_xll.ohTrigger(RecalcTrigger,Trigger1Y)),NA())</f>
        <v>2.4274380408078056E-2</v>
      </c>
    </row>
    <row r="1242" spans="2:17" x14ac:dyDescent="0.2">
      <c r="B1242" s="39" t="s">
        <v>42</v>
      </c>
      <c r="D1242" s="42">
        <f>_xll.qlCalendarAdvance(Calendar,$D1241,B1242,"f",FALSE)</f>
        <v>48093</v>
      </c>
      <c r="E1242" s="176">
        <f>_xll.qlInterestRateIndexValueDate(IndexON,D1242)</f>
        <v>48093</v>
      </c>
      <c r="F1242" s="192">
        <f>IFERROR(_xll.qlIndexFixing(IndexON,D1242,TRUE,_xll.ohTrigger(RecalcTrigger,TriggerON)),NA())</f>
        <v>2.2537866407177365E-2</v>
      </c>
      <c r="H1242" s="42">
        <f>_xll.qlCalendarAdvance(Calendar,$H1241,B1242,"f",FALSE)</f>
        <v>48093</v>
      </c>
      <c r="I1242" s="176">
        <f>_xll.qlInterestRateIndexValueDate(Index1M,$H1242)</f>
        <v>48093</v>
      </c>
      <c r="J1242" s="181">
        <f>IFERROR(_xll.qlIndexFixing(Index1M,$H1242,TRUE,_xll.ohTrigger(RecalcTrigger,Trigger1M)),NA())</f>
        <v>2.3181458515989149E-2</v>
      </c>
      <c r="K1242" s="44">
        <f>IFERROR(_xll.qlIndexFixing(Index3M,H1242,TRUE,_xll.ohTrigger(RecalcTrigger,Trigger3M)),NA())</f>
        <v>2.3692855778162516E-2</v>
      </c>
      <c r="L1242" s="44">
        <f>IFERROR(_xll.qlIndexFixing(Index6M,$H1242,TRUE,_xll.ohTrigger(RecalcTrigger,Trigger6M)),NA())</f>
        <v>2.387331930111988E-2</v>
      </c>
      <c r="M1242" s="182">
        <f>IFERROR(_xll.qlIndexFixing(Index1Y,$H1242,TRUE,_xll.ohTrigger(RecalcTrigger,Trigger1Y)),NA())</f>
        <v>2.4416390546251186E-2</v>
      </c>
      <c r="N1242" s="181">
        <f>IFERROR(_xll.qlIndexFixing(ONIndex1M,I1242,TRUE,_xll.ohTrigger(RecalcTrigger,Trigger1M)),NA())</f>
        <v>2.3168706705947173E-2</v>
      </c>
      <c r="O1242" s="44">
        <f>IFERROR(_xll.qlIndexFixing(ONIndex3M,I1242,TRUE,_xll.ohTrigger(RecalcTrigger,Trigger3M)),NA())</f>
        <v>2.3654054577307848E-2</v>
      </c>
      <c r="P1242" s="44">
        <f>IFERROR(_xll.qlIndexFixing(ONIndex6M,I1242,TRUE,_xll.ohTrigger(RecalcTrigger,Trigger6M)),NA())</f>
        <v>2.3795679391909186E-2</v>
      </c>
      <c r="Q1242" s="182">
        <f>IFERROR(_xll.qlIndexFixing(ONIndex1Y,I1242,TRUE,_xll.ohTrigger(RecalcTrigger,Trigger1Y)),NA())</f>
        <v>2.4269381925635658E-2</v>
      </c>
    </row>
    <row r="1243" spans="2:17" x14ac:dyDescent="0.2">
      <c r="B1243" s="39" t="s">
        <v>42</v>
      </c>
      <c r="D1243" s="42">
        <f>_xll.qlCalendarAdvance(Calendar,$D1242,B1243,"f",FALSE)</f>
        <v>48100</v>
      </c>
      <c r="E1243" s="176">
        <f>_xll.qlInterestRateIndexValueDate(IndexON,D1243)</f>
        <v>48100</v>
      </c>
      <c r="F1243" s="192">
        <f>IFERROR(_xll.qlIndexFixing(IndexON,D1243,TRUE,_xll.ohTrigger(RecalcTrigger,TriggerON)),NA())</f>
        <v>2.2534812605523591E-2</v>
      </c>
      <c r="H1243" s="42">
        <f>_xll.qlCalendarAdvance(Calendar,$H1242,B1243,"f",FALSE)</f>
        <v>48100</v>
      </c>
      <c r="I1243" s="176">
        <f>_xll.qlInterestRateIndexValueDate(Index1M,$H1243)</f>
        <v>48100</v>
      </c>
      <c r="J1243" s="181">
        <f>IFERROR(_xll.qlIndexFixing(Index1M,$H1243,TRUE,_xll.ohTrigger(RecalcTrigger,Trigger1M)),NA())</f>
        <v>2.3177273199572378E-2</v>
      </c>
      <c r="K1243" s="44">
        <f>IFERROR(_xll.qlIndexFixing(Index3M,H1243,TRUE,_xll.ohTrigger(RecalcTrigger,Trigger3M)),NA())</f>
        <v>2.3688061653668664E-2</v>
      </c>
      <c r="L1243" s="44">
        <f>IFERROR(_xll.qlIndexFixing(Index6M,$H1243,TRUE,_xll.ohTrigger(RecalcTrigger,Trigger6M)),NA())</f>
        <v>2.3868269809731422E-2</v>
      </c>
      <c r="M1243" s="182">
        <f>IFERROR(_xll.qlIndexFixing(Index1Y,$H1243,TRUE,_xll.ohTrigger(RecalcTrigger,Trigger1Y)),NA())</f>
        <v>2.4410320526509526E-2</v>
      </c>
      <c r="N1243" s="181">
        <f>IFERROR(_xll.qlIndexFixing(ONIndex1M,I1243,TRUE,_xll.ohTrigger(RecalcTrigger,Trigger1M)),NA())</f>
        <v>2.3164601178378152E-2</v>
      </c>
      <c r="O1243" s="44">
        <f>IFERROR(_xll.qlIndexFixing(ONIndex3M,I1243,TRUE,_xll.ohTrigger(RecalcTrigger,Trigger3M)),NA())</f>
        <v>2.364948062962946E-2</v>
      </c>
      <c r="P1243" s="44">
        <f>IFERROR(_xll.qlIndexFixing(ONIndex6M,I1243,TRUE,_xll.ohTrigger(RecalcTrigger,Trigger6M)),NA())</f>
        <v>2.3791097410680306E-2</v>
      </c>
      <c r="Q1243" s="182">
        <f>IFERROR(_xll.qlIndexFixing(ONIndex1Y,I1243,TRUE,_xll.ohTrigger(RecalcTrigger,Trigger1Y)),NA())</f>
        <v>2.426434920470566E-2</v>
      </c>
    </row>
    <row r="1244" spans="2:17" x14ac:dyDescent="0.2">
      <c r="B1244" s="39" t="s">
        <v>42</v>
      </c>
      <c r="D1244" s="42">
        <f>_xll.qlCalendarAdvance(Calendar,$D1243,B1244,"f",FALSE)</f>
        <v>48107</v>
      </c>
      <c r="E1244" s="176">
        <f>_xll.qlInterestRateIndexValueDate(IndexON,D1244)</f>
        <v>48107</v>
      </c>
      <c r="F1244" s="192">
        <f>IFERROR(_xll.qlIndexFixing(IndexON,D1244,TRUE,_xll.ohTrigger(RecalcTrigger,TriggerON)),NA())</f>
        <v>2.2531724137295761E-2</v>
      </c>
      <c r="H1244" s="42">
        <f>_xll.qlCalendarAdvance(Calendar,$H1243,B1244,"f",FALSE)</f>
        <v>48107</v>
      </c>
      <c r="I1244" s="176">
        <f>_xll.qlInterestRateIndexValueDate(Index1M,$H1244)</f>
        <v>48107</v>
      </c>
      <c r="J1244" s="181">
        <f>IFERROR(_xll.qlIndexFixing(Index1M,$H1244,TRUE,_xll.ohTrigger(RecalcTrigger,Trigger1M)),NA())</f>
        <v>2.3173053015832612E-2</v>
      </c>
      <c r="K1244" s="44">
        <f>IFERROR(_xll.qlIndexFixing(Index3M,H1244,TRUE,_xll.ohTrigger(RecalcTrigger,Trigger3M)),NA())</f>
        <v>2.3683237441243597E-2</v>
      </c>
      <c r="L1244" s="44">
        <f>IFERROR(_xll.qlIndexFixing(Index6M,$H1244,TRUE,_xll.ohTrigger(RecalcTrigger,Trigger6M)),NA())</f>
        <v>2.386318836504921E-2</v>
      </c>
      <c r="M1244" s="182">
        <f>IFERROR(_xll.qlIndexFixing(Index1Y,$H1244,TRUE,_xll.ohTrigger(RecalcTrigger,Trigger1Y)),NA())</f>
        <v>2.4404215468757595E-2</v>
      </c>
      <c r="N1244" s="181">
        <f>IFERROR(_xll.qlIndexFixing(ONIndex1M,I1244,TRUE,_xll.ohTrigger(RecalcTrigger,Trigger1M)),NA())</f>
        <v>2.3160460846051167E-2</v>
      </c>
      <c r="O1244" s="44">
        <f>IFERROR(_xll.qlIndexFixing(ONIndex3M,I1244,TRUE,_xll.ohTrigger(RecalcTrigger,Trigger3M)),NA())</f>
        <v>2.3644876762987099E-2</v>
      </c>
      <c r="P1244" s="44">
        <f>IFERROR(_xll.qlIndexFixing(ONIndex6M,I1244,TRUE,_xll.ohTrigger(RecalcTrigger,Trigger6M)),NA())</f>
        <v>2.3786483837449079E-2</v>
      </c>
      <c r="Q1244" s="182">
        <f>IFERROR(_xll.qlIndexFixing(ONIndex1Y,I1244,TRUE,_xll.ohTrigger(RecalcTrigger,Trigger1Y)),NA())</f>
        <v>2.4259282245288061E-2</v>
      </c>
    </row>
    <row r="1245" spans="2:17" x14ac:dyDescent="0.2">
      <c r="B1245" s="39" t="s">
        <v>42</v>
      </c>
      <c r="D1245" s="42">
        <f>_xll.qlCalendarAdvance(Calendar,$D1244,B1245,"f",FALSE)</f>
        <v>48114</v>
      </c>
      <c r="E1245" s="176">
        <f>_xll.qlInterestRateIndexValueDate(IndexON,D1245)</f>
        <v>48114</v>
      </c>
      <c r="F1245" s="192">
        <f>IFERROR(_xll.qlIndexFixing(IndexON,D1245,TRUE,_xll.ohTrigger(RecalcTrigger,TriggerON)),NA())</f>
        <v>2.2528601002574922E-2</v>
      </c>
      <c r="H1245" s="42">
        <f>_xll.qlCalendarAdvance(Calendar,$H1244,B1245,"f",FALSE)</f>
        <v>48114</v>
      </c>
      <c r="I1245" s="176">
        <f>_xll.qlInterestRateIndexValueDate(Index1M,$H1245)</f>
        <v>48114</v>
      </c>
      <c r="J1245" s="181">
        <f>IFERROR(_xll.qlIndexFixing(Index1M,$H1245,TRUE,_xll.ohTrigger(RecalcTrigger,Trigger1M)),NA())</f>
        <v>2.3168797964804977E-2</v>
      </c>
      <c r="K1245" s="44">
        <f>IFERROR(_xll.qlIndexFixing(Index3M,H1245,TRUE,_xll.ohTrigger(RecalcTrigger,Trigger3M)),NA())</f>
        <v>2.3678383140995077E-2</v>
      </c>
      <c r="L1245" s="44">
        <f>IFERROR(_xll.qlIndexFixing(Index6M,$H1245,TRUE,_xll.ohTrigger(RecalcTrigger,Trigger6M)),NA())</f>
        <v>2.3858074967313268E-2</v>
      </c>
      <c r="M1245" s="182">
        <f>IFERROR(_xll.qlIndexFixing(Index1Y,$H1245,TRUE,_xll.ohTrigger(RecalcTrigger,Trigger1Y)),NA())</f>
        <v>2.4398075373624501E-2</v>
      </c>
      <c r="N1245" s="181">
        <f>IFERROR(_xll.qlIndexFixing(ONIndex1M,I1245,TRUE,_xll.ohTrigger(RecalcTrigger,Trigger1M)),NA())</f>
        <v>2.3156285709209357E-2</v>
      </c>
      <c r="O1245" s="44">
        <f>IFERROR(_xll.qlIndexFixing(ONIndex3M,I1245,TRUE,_xll.ohTrigger(RecalcTrigger,Trigger3M)),NA())</f>
        <v>2.3640242977623904E-2</v>
      </c>
      <c r="P1245" s="44">
        <f>IFERROR(_xll.qlIndexFixing(ONIndex6M,I1245,TRUE,_xll.ohTrigger(RecalcTrigger,Trigger6M)),NA())</f>
        <v>2.3781838672296551E-2</v>
      </c>
      <c r="Q1245" s="182">
        <f>IFERROR(_xll.qlIndexFixing(ONIndex1Y,I1245,TRUE,_xll.ohTrigger(RecalcTrigger,Trigger1Y)),NA())</f>
        <v>2.4254181047382861E-2</v>
      </c>
    </row>
    <row r="1246" spans="2:17" x14ac:dyDescent="0.2">
      <c r="B1246" s="39" t="s">
        <v>42</v>
      </c>
      <c r="D1246" s="42">
        <f>_xll.qlCalendarAdvance(Calendar,$D1245,B1246,"f",FALSE)</f>
        <v>48121</v>
      </c>
      <c r="E1246" s="176">
        <f>_xll.qlInterestRateIndexValueDate(IndexON,D1246)</f>
        <v>48121</v>
      </c>
      <c r="F1246" s="192">
        <f>IFERROR(_xll.qlIndexFixing(IndexON,D1246,TRUE,_xll.ohTrigger(RecalcTrigger,TriggerON)),NA())</f>
        <v>2.252544320119898E-2</v>
      </c>
      <c r="H1246" s="42">
        <f>_xll.qlCalendarAdvance(Calendar,$H1245,B1246,"f",FALSE)</f>
        <v>48121</v>
      </c>
      <c r="I1246" s="176">
        <f>_xll.qlInterestRateIndexValueDate(Index1M,$H1246)</f>
        <v>48121</v>
      </c>
      <c r="J1246" s="181">
        <f>IFERROR(_xll.qlIndexFixing(Index1M,$H1246,TRUE,_xll.ohTrigger(RecalcTrigger,Trigger1M)),NA())</f>
        <v>2.3164933071630103E-2</v>
      </c>
      <c r="K1246" s="44">
        <f>IFERROR(_xll.qlIndexFixing(Index3M,H1246,TRUE,_xll.ohTrigger(RecalcTrigger,Trigger3M)),NA())</f>
        <v>2.367391024011738E-2</v>
      </c>
      <c r="L1246" s="44">
        <f>IFERROR(_xll.qlIndexFixing(Index6M,$H1246,TRUE,_xll.ohTrigger(RecalcTrigger,Trigger6M)),NA())</f>
        <v>2.38533272685355E-2</v>
      </c>
      <c r="M1246" s="182">
        <f>IFERROR(_xll.qlIndexFixing(Index1Y,$H1246,TRUE,_xll.ohTrigger(RecalcTrigger,Trigger1Y)),NA())</f>
        <v>2.4391900241742454E-2</v>
      </c>
      <c r="N1246" s="181">
        <f>IFERROR(_xll.qlIndexFixing(ONIndex1M,I1246,TRUE,_xll.ohTrigger(RecalcTrigger,Trigger1M)),NA())</f>
        <v>2.3152075767609581E-2</v>
      </c>
      <c r="O1246" s="44">
        <f>IFERROR(_xll.qlIndexFixing(ONIndex3M,I1246,TRUE,_xll.ohTrigger(RecalcTrigger,Trigger3M)),NA())</f>
        <v>2.3635579273296736E-2</v>
      </c>
      <c r="P1246" s="44">
        <f>IFERROR(_xll.qlIndexFixing(ONIndex6M,I1246,TRUE,_xll.ohTrigger(RecalcTrigger,Trigger6M)),NA())</f>
        <v>2.3777161915141676E-2</v>
      </c>
      <c r="Q1246" s="182">
        <f>IFERROR(_xll.qlIndexFixing(ONIndex1Y,I1246,TRUE,_xll.ohTrigger(RecalcTrigger,Trigger1Y)),NA())</f>
        <v>2.4249045611071107E-2</v>
      </c>
    </row>
    <row r="1247" spans="2:17" x14ac:dyDescent="0.2">
      <c r="B1247" s="39" t="s">
        <v>42</v>
      </c>
      <c r="D1247" s="42">
        <f>_xll.qlCalendarAdvance(Calendar,$D1246,B1247,"f",FALSE)</f>
        <v>48128</v>
      </c>
      <c r="E1247" s="176">
        <f>_xll.qlInterestRateIndexValueDate(IndexON,D1247)</f>
        <v>48128</v>
      </c>
      <c r="F1247" s="192">
        <f>IFERROR(_xll.qlIndexFixing(IndexON,D1247,TRUE,_xll.ohTrigger(RecalcTrigger,TriggerON)),NA())</f>
        <v>2.2522250733330029E-2</v>
      </c>
      <c r="H1247" s="42">
        <f>_xll.qlCalendarAdvance(Calendar,$H1246,B1247,"f",FALSE)</f>
        <v>48128</v>
      </c>
      <c r="I1247" s="176">
        <f>_xll.qlInterestRateIndexValueDate(Index1M,$H1247)</f>
        <v>48128</v>
      </c>
      <c r="J1247" s="181">
        <f>IFERROR(_xll.qlIndexFixing(Index1M,$H1247,TRUE,_xll.ohTrigger(RecalcTrigger,Trigger1M)),NA())</f>
        <v>2.3160605521275513E-2</v>
      </c>
      <c r="K1247" s="44">
        <f>IFERROR(_xll.qlIndexFixing(Index3M,H1247,TRUE,_xll.ohTrigger(RecalcTrigger,Trigger3M)),NA())</f>
        <v>2.3668993297519703E-2</v>
      </c>
      <c r="L1247" s="44">
        <f>IFERROR(_xll.qlIndexFixing(Index6M,$H1247,TRUE,_xll.ohTrigger(RecalcTrigger,Trigger6M)),NA())</f>
        <v>2.3848147346666904E-2</v>
      </c>
      <c r="M1247" s="182">
        <f>IFERROR(_xll.qlIndexFixing(Index1Y,$H1247,TRUE,_xll.ohTrigger(RecalcTrigger,Trigger1Y)),NA())</f>
        <v>2.438569007374675E-2</v>
      </c>
      <c r="N1247" s="181">
        <f>IFERROR(_xll.qlIndexFixing(ONIndex1M,I1247,TRUE,_xll.ohTrigger(RecalcTrigger,Trigger1M)),NA())</f>
        <v>2.314783102149498E-2</v>
      </c>
      <c r="O1247" s="44">
        <f>IFERROR(_xll.qlIndexFixing(ONIndex3M,I1247,TRUE,_xll.ohTrigger(RecalcTrigger,Trigger3M)),NA())</f>
        <v>2.3630885650167688E-2</v>
      </c>
      <c r="P1247" s="44">
        <f>IFERROR(_xll.qlIndexFixing(ONIndex6M,I1247,TRUE,_xll.ohTrigger(RecalcTrigger,Trigger6M)),NA())</f>
        <v>2.3772453565984453E-2</v>
      </c>
      <c r="Q1247" s="182">
        <f>IFERROR(_xll.qlIndexFixing(ONIndex1Y,I1247,TRUE,_xll.ohTrigger(RecalcTrigger,Trigger1Y)),NA())</f>
        <v>2.4243875936271753E-2</v>
      </c>
    </row>
    <row r="1248" spans="2:17" x14ac:dyDescent="0.2">
      <c r="B1248" s="39" t="s">
        <v>42</v>
      </c>
      <c r="D1248" s="42">
        <f>_xll.qlCalendarAdvance(Calendar,$D1247,B1248,"f",FALSE)</f>
        <v>48135</v>
      </c>
      <c r="E1248" s="176">
        <f>_xll.qlInterestRateIndexValueDate(IndexON,D1248)</f>
        <v>48135</v>
      </c>
      <c r="F1248" s="192">
        <f>IFERROR(_xll.qlIndexFixing(IndexON,D1248,TRUE,_xll.ohTrigger(RecalcTrigger,TriggerON)),NA())</f>
        <v>2.2519023598805976E-2</v>
      </c>
      <c r="H1248" s="42">
        <f>_xll.qlCalendarAdvance(Calendar,$H1247,B1248,"f",FALSE)</f>
        <v>48135</v>
      </c>
      <c r="I1248" s="176">
        <f>_xll.qlInterestRateIndexValueDate(Index1M,$H1248)</f>
        <v>48135</v>
      </c>
      <c r="J1248" s="181">
        <f>IFERROR(_xll.qlIndexFixing(Index1M,$H1248,TRUE,_xll.ohTrigger(RecalcTrigger,Trigger1M)),NA())</f>
        <v>2.315624310158999E-2</v>
      </c>
      <c r="K1248" s="44">
        <f>IFERROR(_xll.qlIndexFixing(Index3M,H1248,TRUE,_xll.ohTrigger(RecalcTrigger,Trigger3M)),NA())</f>
        <v>2.3664046265554722E-2</v>
      </c>
      <c r="L1248" s="44">
        <f>IFERROR(_xll.qlIndexFixing(Index6M,$H1248,TRUE,_xll.ohTrigger(RecalcTrigger,Trigger6M)),NA())</f>
        <v>2.3842935470490299E-2</v>
      </c>
      <c r="M1248" s="182">
        <f>IFERROR(_xll.qlIndexFixing(Index1Y,$H1248,TRUE,_xll.ohTrigger(RecalcTrigger,Trigger1Y)),NA())</f>
        <v>2.4379444870276466E-2</v>
      </c>
      <c r="N1248" s="181">
        <f>IFERROR(_xll.qlIndexFixing(ONIndex1M,I1248,TRUE,_xll.ohTrigger(RecalcTrigger,Trigger1M)),NA())</f>
        <v>2.3143551470703461E-2</v>
      </c>
      <c r="O1248" s="44">
        <f>IFERROR(_xll.qlIndexFixing(ONIndex3M,I1248,TRUE,_xll.ohTrigger(RecalcTrigger,Trigger3M)),NA())</f>
        <v>2.3626162108155713E-2</v>
      </c>
      <c r="P1248" s="44">
        <f>IFERROR(_xll.qlIndexFixing(ONIndex6M,I1248,TRUE,_xll.ohTrigger(RecalcTrigger,Trigger6M)),NA())</f>
        <v>2.3767713624824882E-2</v>
      </c>
      <c r="Q1248" s="182">
        <f>IFERROR(_xll.qlIndexFixing(ONIndex1Y,I1248,TRUE,_xll.ohTrigger(RecalcTrigger,Trigger1Y)),NA())</f>
        <v>2.4238672022822705E-2</v>
      </c>
    </row>
    <row r="1249" spans="2:17" x14ac:dyDescent="0.2">
      <c r="B1249" s="39" t="s">
        <v>42</v>
      </c>
      <c r="D1249" s="42">
        <f>_xll.qlCalendarAdvance(Calendar,$D1248,B1249,"f",FALSE)</f>
        <v>48142</v>
      </c>
      <c r="E1249" s="176">
        <f>_xll.qlInterestRateIndexValueDate(IndexON,D1249)</f>
        <v>48142</v>
      </c>
      <c r="F1249" s="192">
        <f>IFERROR(_xll.qlIndexFixing(IndexON,D1249,TRUE,_xll.ohTrigger(RecalcTrigger,TriggerON)),NA())</f>
        <v>2.251576179786996E-2</v>
      </c>
      <c r="H1249" s="42">
        <f>_xll.qlCalendarAdvance(Calendar,$H1248,B1249,"f",FALSE)</f>
        <v>48142</v>
      </c>
      <c r="I1249" s="176">
        <f>_xll.qlInterestRateIndexValueDate(Index1M,$H1249)</f>
        <v>48142</v>
      </c>
      <c r="J1249" s="181">
        <f>IFERROR(_xll.qlIndexFixing(Index1M,$H1249,TRUE,_xll.ohTrigger(RecalcTrigger,Trigger1M)),NA())</f>
        <v>2.3151845812610129E-2</v>
      </c>
      <c r="K1249" s="44">
        <f>IFERROR(_xll.qlIndexFixing(Index3M,H1249,TRUE,_xll.ohTrigger(RecalcTrigger,Trigger3M)),NA())</f>
        <v>2.3659069144335201E-2</v>
      </c>
      <c r="L1249" s="44">
        <f>IFERROR(_xll.qlIndexFixing(Index6M,$H1249,TRUE,_xll.ohTrigger(RecalcTrigger,Trigger6M)),NA())</f>
        <v>2.3837691640252366E-2</v>
      </c>
      <c r="M1249" s="182">
        <f>IFERROR(_xll.qlIndexFixing(Index1Y,$H1249,TRUE,_xll.ohTrigger(RecalcTrigger,Trigger1Y)),NA())</f>
        <v>2.4373164631975319E-2</v>
      </c>
      <c r="N1249" s="181">
        <f>IFERROR(_xll.qlIndexFixing(ONIndex1M,I1249,TRUE,_xll.ohTrigger(RecalcTrigger,Trigger1M)),NA())</f>
        <v>2.3139237115235023E-2</v>
      </c>
      <c r="O1249" s="44">
        <f>IFERROR(_xll.qlIndexFixing(ONIndex3M,I1249,TRUE,_xll.ohTrigger(RecalcTrigger,Trigger3M)),NA())</f>
        <v>2.3621408647260811E-2</v>
      </c>
      <c r="P1249" s="44">
        <f>IFERROR(_xll.qlIndexFixing(ONIndex6M,I1249,TRUE,_xll.ohTrigger(RecalcTrigger,Trigger6M)),NA())</f>
        <v>2.3762942091825057E-2</v>
      </c>
      <c r="Q1249" s="182">
        <f>IFERROR(_xll.qlIndexFixing(ONIndex1Y,I1249,TRUE,_xll.ohTrigger(RecalcTrigger,Trigger1Y)),NA())</f>
        <v>2.4233433871048149E-2</v>
      </c>
    </row>
    <row r="1250" spans="2:17" x14ac:dyDescent="0.2">
      <c r="B1250" s="39" t="s">
        <v>42</v>
      </c>
      <c r="D1250" s="42">
        <f>_xll.qlCalendarAdvance(Calendar,$D1249,B1250,"f",FALSE)</f>
        <v>48149</v>
      </c>
      <c r="E1250" s="176">
        <f>_xll.qlInterestRateIndexValueDate(IndexON,D1250)</f>
        <v>48149</v>
      </c>
      <c r="F1250" s="192">
        <f>IFERROR(_xll.qlIndexFixing(IndexON,D1250,TRUE,_xll.ohTrigger(RecalcTrigger,TriggerON)),NA())</f>
        <v>2.2512465330359888E-2</v>
      </c>
      <c r="H1250" s="42">
        <f>_xll.qlCalendarAdvance(Calendar,$H1249,B1250,"f",FALSE)</f>
        <v>48149</v>
      </c>
      <c r="I1250" s="176">
        <f>_xll.qlInterestRateIndexValueDate(Index1M,$H1250)</f>
        <v>48149</v>
      </c>
      <c r="J1250" s="181">
        <f>IFERROR(_xll.qlIndexFixing(Index1M,$H1250,TRUE,_xll.ohTrigger(RecalcTrigger,Trigger1M)),NA())</f>
        <v>2.3147413654375157E-2</v>
      </c>
      <c r="K1250" s="44">
        <f>IFERROR(_xll.qlIndexFixing(Index3M,H1250,TRUE,_xll.ohTrigger(RecalcTrigger,Trigger3M)),NA())</f>
        <v>2.3654061933971252E-2</v>
      </c>
      <c r="L1250" s="44">
        <f>IFERROR(_xll.qlIndexFixing(Index6M,$H1250,TRUE,_xll.ohTrigger(RecalcTrigger,Trigger6M)),NA())</f>
        <v>2.3832415856202445E-2</v>
      </c>
      <c r="M1250" s="182">
        <f>IFERROR(_xll.qlIndexFixing(Index1Y,$H1250,TRUE,_xll.ohTrigger(RecalcTrigger,Trigger1Y)),NA())</f>
        <v>2.436684935948991E-2</v>
      </c>
      <c r="N1250" s="181">
        <f>IFERROR(_xll.qlIndexFixing(ONIndex1M,I1250,TRUE,_xll.ohTrigger(RecalcTrigger,Trigger1M)),NA())</f>
        <v>2.3134887955170713E-2</v>
      </c>
      <c r="O1250" s="44">
        <f>IFERROR(_xll.qlIndexFixing(ONIndex3M,I1250,TRUE,_xll.ohTrigger(RecalcTrigger,Trigger3M)),NA())</f>
        <v>2.3616625267564029E-2</v>
      </c>
      <c r="P1250" s="44">
        <f>IFERROR(_xll.qlIndexFixing(ONIndex6M,I1250,TRUE,_xll.ohTrigger(RecalcTrigger,Trigger6M)),NA())</f>
        <v>2.3758138966741837E-2</v>
      </c>
      <c r="Q1250" s="182">
        <f>IFERROR(_xll.qlIndexFixing(ONIndex1Y,I1250,TRUE,_xll.ohTrigger(RecalcTrigger,Trigger1Y)),NA())</f>
        <v>2.4228161480867039E-2</v>
      </c>
    </row>
    <row r="1251" spans="2:17" x14ac:dyDescent="0.2">
      <c r="B1251" s="39" t="s">
        <v>42</v>
      </c>
      <c r="D1251" s="42">
        <f>_xll.qlCalendarAdvance(Calendar,$D1250,B1251,"f",FALSE)</f>
        <v>48156</v>
      </c>
      <c r="E1251" s="176">
        <f>_xll.qlInterestRateIndexValueDate(IndexON,D1251)</f>
        <v>48156</v>
      </c>
      <c r="F1251" s="192">
        <f>IFERROR(_xll.qlIndexFixing(IndexON,D1251,TRUE,_xll.ohTrigger(RecalcTrigger,TriggerON)),NA())</f>
        <v>2.2509134196194713E-2</v>
      </c>
      <c r="H1251" s="42">
        <f>_xll.qlCalendarAdvance(Calendar,$H1250,B1251,"f",FALSE)</f>
        <v>48156</v>
      </c>
      <c r="I1251" s="176">
        <f>_xll.qlInterestRateIndexValueDate(Index1M,$H1251)</f>
        <v>48156</v>
      </c>
      <c r="J1251" s="181">
        <f>IFERROR(_xll.qlIndexFixing(Index1M,$H1251,TRUE,_xll.ohTrigger(RecalcTrigger,Trigger1M)),NA())</f>
        <v>2.3142535447665945E-2</v>
      </c>
      <c r="K1251" s="44">
        <f>IFERROR(_xll.qlIndexFixing(Index3M,H1251,TRUE,_xll.ohTrigger(RecalcTrigger,Trigger3M)),NA())</f>
        <v>2.3649024634579165E-2</v>
      </c>
      <c r="L1251" s="44">
        <f>IFERROR(_xll.qlIndexFixing(Index6M,$H1251,TRUE,_xll.ohTrigger(RecalcTrigger,Trigger6M)),NA())</f>
        <v>2.3826723580414863E-2</v>
      </c>
      <c r="M1251" s="182">
        <f>IFERROR(_xll.qlIndexFixing(Index1Y,$H1251,TRUE,_xll.ohTrigger(RecalcTrigger,Trigger1Y)),NA())</f>
        <v>2.4360499053469493E-2</v>
      </c>
      <c r="N1251" s="181">
        <f>IFERROR(_xll.qlIndexFixing(ONIndex1M,I1251,TRUE,_xll.ohTrigger(RecalcTrigger,Trigger1M)),NA())</f>
        <v>2.3130503990510531E-2</v>
      </c>
      <c r="O1251" s="44">
        <f>IFERROR(_xll.qlIndexFixing(ONIndex3M,I1251,TRUE,_xll.ohTrigger(RecalcTrigger,Trigger3M)),NA())</f>
        <v>2.361181196898432E-2</v>
      </c>
      <c r="P1251" s="44">
        <f>IFERROR(_xll.qlIndexFixing(ONIndex6M,I1251,TRUE,_xll.ohTrigger(RecalcTrigger,Trigger6M)),NA())</f>
        <v>2.3753304249737317E-2</v>
      </c>
      <c r="Q1251" s="182">
        <f>IFERROR(_xll.qlIndexFixing(ONIndex1Y,I1251,TRUE,_xll.ohTrigger(RecalcTrigger,Trigger1Y)),NA())</f>
        <v>2.4222854852117282E-2</v>
      </c>
    </row>
    <row r="1252" spans="2:17" x14ac:dyDescent="0.2">
      <c r="B1252" s="39" t="s">
        <v>42</v>
      </c>
      <c r="D1252" s="42">
        <f>_xll.qlCalendarAdvance(Calendar,$D1251,B1252,"f",FALSE)</f>
        <v>48163</v>
      </c>
      <c r="E1252" s="176">
        <f>_xll.qlInterestRateIndexValueDate(IndexON,D1252)</f>
        <v>48163</v>
      </c>
      <c r="F1252" s="192">
        <f>IFERROR(_xll.qlIndexFixing(IndexON,D1252,TRUE,_xll.ohTrigger(RecalcTrigger,TriggerON)),NA())</f>
        <v>2.250576839553653E-2</v>
      </c>
      <c r="H1252" s="42">
        <f>_xll.qlCalendarAdvance(Calendar,$H1251,B1252,"f",FALSE)</f>
        <v>48163</v>
      </c>
      <c r="I1252" s="176">
        <f>_xll.qlInterestRateIndexValueDate(Index1M,$H1252)</f>
        <v>48163</v>
      </c>
      <c r="J1252" s="181">
        <f>IFERROR(_xll.qlIndexFixing(Index1M,$H1252,TRUE,_xll.ohTrigger(RecalcTrigger,Trigger1M)),NA())</f>
        <v>2.3138036326663301E-2</v>
      </c>
      <c r="K1252" s="44">
        <f>IFERROR(_xll.qlIndexFixing(Index3M,H1252,TRUE,_xll.ohTrigger(RecalcTrigger,Trigger3M)),NA())</f>
        <v>2.3643957246271694E-2</v>
      </c>
      <c r="L1252" s="44">
        <f>IFERROR(_xll.qlIndexFixing(Index6M,$H1252,TRUE,_xll.ohTrigger(RecalcTrigger,Trigger6M)),NA())</f>
        <v>2.3821386518155661E-2</v>
      </c>
      <c r="M1252" s="182">
        <f>IFERROR(_xll.qlIndexFixing(Index1Y,$H1252,TRUE,_xll.ohTrigger(RecalcTrigger,Trigger1Y)),NA())</f>
        <v>2.4354113714568859E-2</v>
      </c>
      <c r="N1252" s="181">
        <f>IFERROR(_xll.qlIndexFixing(ONIndex1M,I1252,TRUE,_xll.ohTrigger(RecalcTrigger,Trigger1M)),NA())</f>
        <v>2.3126085221173431E-2</v>
      </c>
      <c r="O1252" s="44">
        <f>IFERROR(_xll.qlIndexFixing(ONIndex3M,I1252,TRUE,_xll.ohTrigger(RecalcTrigger,Trigger3M)),NA())</f>
        <v>2.360696875160273E-2</v>
      </c>
      <c r="P1252" s="44">
        <f>IFERROR(_xll.qlIndexFixing(ONIndex6M,I1252,TRUE,_xll.ohTrigger(RecalcTrigger,Trigger6M)),NA())</f>
        <v>2.3748437940811495E-2</v>
      </c>
      <c r="Q1252" s="182">
        <f>IFERROR(_xll.qlIndexFixing(ONIndex1Y,I1252,TRUE,_xll.ohTrigger(RecalcTrigger,Trigger1Y)),NA())</f>
        <v>2.421751398496097E-2</v>
      </c>
    </row>
    <row r="1253" spans="2:17" x14ac:dyDescent="0.2">
      <c r="B1253" s="39" t="s">
        <v>42</v>
      </c>
      <c r="D1253" s="42">
        <f>_xll.qlCalendarAdvance(Calendar,$D1252,B1253,"f",FALSE)</f>
        <v>48170</v>
      </c>
      <c r="E1253" s="176">
        <f>_xll.qlInterestRateIndexValueDate(IndexON,D1253)</f>
        <v>48170</v>
      </c>
      <c r="F1253" s="192">
        <f>IFERROR(_xll.qlIndexFixing(IndexON,D1253,TRUE,_xll.ohTrigger(RecalcTrigger,TriggerON)),NA())</f>
        <v>2.250236792830429E-2</v>
      </c>
      <c r="H1253" s="42">
        <f>_xll.qlCalendarAdvance(Calendar,$H1252,B1253,"f",FALSE)</f>
        <v>48170</v>
      </c>
      <c r="I1253" s="176">
        <f>_xll.qlInterestRateIndexValueDate(Index1M,$H1253)</f>
        <v>48170</v>
      </c>
      <c r="J1253" s="181">
        <f>IFERROR(_xll.qlIndexFixing(Index1M,$H1253,TRUE,_xll.ohTrigger(RecalcTrigger,Trigger1M)),NA())</f>
        <v>2.3133502338672656E-2</v>
      </c>
      <c r="K1253" s="44">
        <f>IFERROR(_xll.qlIndexFixing(Index3M,H1253,TRUE,_xll.ohTrigger(RecalcTrigger,Trigger3M)),NA())</f>
        <v>2.3638859769161604E-2</v>
      </c>
      <c r="L1253" s="44">
        <f>IFERROR(_xll.qlIndexFixing(Index6M,$H1253,TRUE,_xll.ohTrigger(RecalcTrigger,Trigger6M)),NA())</f>
        <v>2.3816017504817232E-2</v>
      </c>
      <c r="M1253" s="182">
        <f>IFERROR(_xll.qlIndexFixing(Index1Y,$H1253,TRUE,_xll.ohTrigger(RecalcTrigger,Trigger1Y)),NA())</f>
        <v>2.4347693343444575E-2</v>
      </c>
      <c r="N1253" s="181">
        <f>IFERROR(_xll.qlIndexFixing(ONIndex1M,I1253,TRUE,_xll.ohTrigger(RecalcTrigger,Trigger1M)),NA())</f>
        <v>2.3121631647240459E-2</v>
      </c>
      <c r="O1253" s="44">
        <f>IFERROR(_xll.qlIndexFixing(ONIndex3M,I1253,TRUE,_xll.ohTrigger(RecalcTrigger,Trigger3M)),NA())</f>
        <v>2.3602095615176122E-2</v>
      </c>
      <c r="P1253" s="44">
        <f>IFERROR(_xll.qlIndexFixing(ONIndex6M,I1253,TRUE,_xll.ohTrigger(RecalcTrigger,Trigger6M)),NA())</f>
        <v>2.374354003980228E-2</v>
      </c>
      <c r="Q1253" s="182">
        <f>IFERROR(_xll.qlIndexFixing(ONIndex1Y,I1253,TRUE,_xll.ohTrigger(RecalcTrigger,Trigger1Y)),NA())</f>
        <v>2.4212138879236011E-2</v>
      </c>
    </row>
    <row r="1254" spans="2:17" x14ac:dyDescent="0.2">
      <c r="B1254" s="39" t="s">
        <v>42</v>
      </c>
      <c r="D1254" s="42">
        <f>_xll.qlCalendarAdvance(Calendar,$D1253,B1254,"f",FALSE)</f>
        <v>48177</v>
      </c>
      <c r="E1254" s="176">
        <f>_xll.qlInterestRateIndexValueDate(IndexON,D1254)</f>
        <v>48177</v>
      </c>
      <c r="F1254" s="192">
        <f>IFERROR(_xll.qlIndexFixing(IndexON,D1254,TRUE,_xll.ohTrigger(RecalcTrigger,TriggerON)),NA())</f>
        <v>2.2498932794497994E-2</v>
      </c>
      <c r="H1254" s="42">
        <f>_xll.qlCalendarAdvance(Calendar,$H1253,B1254,"f",FALSE)</f>
        <v>48177</v>
      </c>
      <c r="I1254" s="176">
        <f>_xll.qlInterestRateIndexValueDate(Index1M,$H1254)</f>
        <v>48177</v>
      </c>
      <c r="J1254" s="181">
        <f>IFERROR(_xll.qlIndexFixing(Index1M,$H1254,TRUE,_xll.ohTrigger(RecalcTrigger,Trigger1M)),NA())</f>
        <v>2.3130543379084045E-2</v>
      </c>
      <c r="K1254" s="44">
        <f>IFERROR(_xll.qlIndexFixing(Index3M,H1254,TRUE,_xll.ohTrigger(RecalcTrigger,Trigger3M)),NA())</f>
        <v>2.3633732203366939E-2</v>
      </c>
      <c r="L1254" s="44">
        <f>IFERROR(_xll.qlIndexFixing(Index6M,$H1254,TRUE,_xll.ohTrigger(RecalcTrigger,Trigger6M)),NA())</f>
        <v>2.3810616540654733E-2</v>
      </c>
      <c r="M1254" s="182">
        <f>IFERROR(_xll.qlIndexFixing(Index1Y,$H1254,TRUE,_xll.ohTrigger(RecalcTrigger,Trigger1Y)),NA())</f>
        <v>2.4341237940758074E-2</v>
      </c>
      <c r="N1254" s="181">
        <f>IFERROR(_xll.qlIndexFixing(ONIndex1M,I1254,TRUE,_xll.ohTrigger(RecalcTrigger,Trigger1M)),NA())</f>
        <v>2.3117143268630569E-2</v>
      </c>
      <c r="O1254" s="44">
        <f>IFERROR(_xll.qlIndexFixing(ONIndex3M,I1254,TRUE,_xll.ohTrigger(RecalcTrigger,Trigger3M)),NA())</f>
        <v>2.3597192560109725E-2</v>
      </c>
      <c r="P1254" s="44">
        <f>IFERROR(_xll.qlIndexFixing(ONIndex6M,I1254,TRUE,_xll.ohTrigger(RecalcTrigger,Trigger6M)),NA())</f>
        <v>2.373861054695281E-2</v>
      </c>
      <c r="Q1254" s="182">
        <f>IFERROR(_xll.qlIndexFixing(ONIndex1Y,I1254,TRUE,_xll.ohTrigger(RecalcTrigger,Trigger1Y)),NA())</f>
        <v>2.4206729535104499E-2</v>
      </c>
    </row>
    <row r="1255" spans="2:17" x14ac:dyDescent="0.2">
      <c r="B1255" s="39" t="s">
        <v>42</v>
      </c>
      <c r="D1255" s="42">
        <f>_xll.qlCalendarAdvance(Calendar,$D1254,B1255,"f",FALSE)</f>
        <v>48184</v>
      </c>
      <c r="E1255" s="176">
        <f>_xll.qlInterestRateIndexValueDate(IndexON,D1255)</f>
        <v>48184</v>
      </c>
      <c r="F1255" s="192">
        <f>IFERROR(_xll.qlIndexFixing(IndexON,D1255,TRUE,_xll.ohTrigger(RecalcTrigger,TriggerON)),NA())</f>
        <v>2.2495462994198689E-2</v>
      </c>
      <c r="H1255" s="42">
        <f>_xll.qlCalendarAdvance(Calendar,$H1254,B1255,"f",FALSE)</f>
        <v>48184</v>
      </c>
      <c r="I1255" s="176">
        <f>_xll.qlInterestRateIndexValueDate(Index1M,$H1255)</f>
        <v>48184</v>
      </c>
      <c r="J1255" s="181">
        <f>IFERROR(_xll.qlIndexFixing(Index1M,$H1255,TRUE,_xll.ohTrigger(RecalcTrigger,Trigger1M)),NA())</f>
        <v>2.3124729825743453E-2</v>
      </c>
      <c r="K1255" s="44">
        <f>IFERROR(_xll.qlIndexFixing(Index3M,H1255,TRUE,_xll.ohTrigger(RecalcTrigger,Trigger3M)),NA())</f>
        <v>2.3628185332411782E-2</v>
      </c>
      <c r="L1255" s="44">
        <f>IFERROR(_xll.qlIndexFixing(Index6M,$H1255,TRUE,_xll.ohTrigger(RecalcTrigger,Trigger6M)),NA())</f>
        <v>2.38055576376013E-2</v>
      </c>
      <c r="M1255" s="182">
        <f>IFERROR(_xll.qlIndexFixing(Index1Y,$H1255,TRUE,_xll.ohTrigger(RecalcTrigger,Trigger1Y)),NA())</f>
        <v>2.433474750717389E-2</v>
      </c>
      <c r="N1255" s="181">
        <f>IFERROR(_xll.qlIndexFixing(ONIndex1M,I1255,TRUE,_xll.ohTrigger(RecalcTrigger,Trigger1M)),NA())</f>
        <v>2.3112620085505853E-2</v>
      </c>
      <c r="O1255" s="44">
        <f>IFERROR(_xll.qlIndexFixing(ONIndex3M,I1255,TRUE,_xll.ohTrigger(RecalcTrigger,Trigger3M)),NA())</f>
        <v>2.3592259586079356E-2</v>
      </c>
      <c r="P1255" s="44">
        <f>IFERROR(_xll.qlIndexFixing(ONIndex6M,I1255,TRUE,_xll.ohTrigger(RecalcTrigger,Trigger6M)),NA())</f>
        <v>2.3733649462100992E-2</v>
      </c>
      <c r="Q1255" s="182">
        <f>IFERROR(_xll.qlIndexFixing(ONIndex1Y,I1255,TRUE,_xll.ohTrigger(RecalcTrigger,Trigger1Y)),NA())</f>
        <v>2.4201285952485385E-2</v>
      </c>
    </row>
    <row r="1256" spans="2:17" x14ac:dyDescent="0.2">
      <c r="B1256" s="39" t="s">
        <v>42</v>
      </c>
      <c r="D1256" s="42">
        <f>_xll.qlCalendarAdvance(Calendar,$D1255,B1256,"f",FALSE)</f>
        <v>48191</v>
      </c>
      <c r="E1256" s="176">
        <f>_xll.qlInterestRateIndexValueDate(IndexON,D1256)</f>
        <v>48191</v>
      </c>
      <c r="F1256" s="192">
        <f>IFERROR(_xll.qlIndexFixing(IndexON,D1256,TRUE,_xll.ohTrigger(RecalcTrigger,TriggerON)),NA())</f>
        <v>2.2491958527325329E-2</v>
      </c>
      <c r="H1256" s="42">
        <f>_xll.qlCalendarAdvance(Calendar,$H1255,B1256,"f",FALSE)</f>
        <v>48191</v>
      </c>
      <c r="I1256" s="176">
        <f>_xll.qlInterestRateIndexValueDate(Index1M,$H1256)</f>
        <v>48191</v>
      </c>
      <c r="J1256" s="181">
        <f>IFERROR(_xll.qlIndexFixing(Index1M,$H1256,TRUE,_xll.ohTrigger(RecalcTrigger,Trigger1M)),NA())</f>
        <v>2.3120088452809152E-2</v>
      </c>
      <c r="K1256" s="44">
        <f>IFERROR(_xll.qlIndexFixing(Index3M,H1256,TRUE,_xll.ohTrigger(RecalcTrigger,Trigger3M)),NA())</f>
        <v>2.3623000073415466E-2</v>
      </c>
      <c r="L1256" s="44">
        <f>IFERROR(_xll.qlIndexFixing(Index6M,$H1256,TRUE,_xll.ohTrigger(RecalcTrigger,Trigger6M)),NA())</f>
        <v>2.3800090135996613E-2</v>
      </c>
      <c r="M1256" s="182">
        <f>IFERROR(_xll.qlIndexFixing(Index1Y,$H1256,TRUE,_xll.ohTrigger(RecalcTrigger,Trigger1Y)),NA())</f>
        <v>2.4328222043360322E-2</v>
      </c>
      <c r="N1256" s="181">
        <f>IFERROR(_xll.qlIndexFixing(ONIndex1M,I1256,TRUE,_xll.ohTrigger(RecalcTrigger,Trigger1M)),NA())</f>
        <v>2.3108062097623172E-2</v>
      </c>
      <c r="O1256" s="44">
        <f>IFERROR(_xll.qlIndexFixing(ONIndex3M,I1256,TRUE,_xll.ohTrigger(RecalcTrigger,Trigger3M)),NA())</f>
        <v>2.3587296693328152E-2</v>
      </c>
      <c r="P1256" s="44">
        <f>IFERROR(_xll.qlIndexFixing(ONIndex6M,I1256,TRUE,_xll.ohTrigger(RecalcTrigger,Trigger6M)),NA())</f>
        <v>2.3728656785327873E-2</v>
      </c>
      <c r="Q1256" s="182">
        <f>IFERROR(_xll.qlIndexFixing(ONIndex1Y,I1256,TRUE,_xll.ohTrigger(RecalcTrigger,Trigger1Y)),NA())</f>
        <v>2.4195808131459717E-2</v>
      </c>
    </row>
    <row r="1257" spans="2:17" x14ac:dyDescent="0.2">
      <c r="B1257" s="39" t="s">
        <v>42</v>
      </c>
      <c r="D1257" s="42">
        <f>_xll.qlCalendarAdvance(Calendar,$D1256,B1257,"f",FALSE)</f>
        <v>48198</v>
      </c>
      <c r="E1257" s="176">
        <f>_xll.qlInterestRateIndexValueDate(IndexON,D1257)</f>
        <v>48198</v>
      </c>
      <c r="F1257" s="192">
        <f>IFERROR(_xll.qlIndexFixing(IndexON,D1257,TRUE,_xll.ohTrigger(RecalcTrigger,TriggerON)),NA())</f>
        <v>2.2488419393877912E-2</v>
      </c>
      <c r="H1257" s="42">
        <f>_xll.qlCalendarAdvance(Calendar,$H1256,B1257,"f",FALSE)</f>
        <v>48198</v>
      </c>
      <c r="I1257" s="176">
        <f>_xll.qlInterestRateIndexValueDate(Index1M,$H1257)</f>
        <v>48198</v>
      </c>
      <c r="J1257" s="181">
        <f>IFERROR(_xll.qlIndexFixing(Index1M,$H1257,TRUE,_xll.ohTrigger(RecalcTrigger,Trigger1M)),NA())</f>
        <v>2.3115412210902082E-2</v>
      </c>
      <c r="K1257" s="44">
        <f>IFERROR(_xll.qlIndexFixing(Index3M,H1257,TRUE,_xll.ohTrigger(RecalcTrigger,Trigger3M)),NA())</f>
        <v>2.3617784727943202E-2</v>
      </c>
      <c r="L1257" s="44">
        <f>IFERROR(_xll.qlIndexFixing(Index6M,$H1257,TRUE,_xll.ohTrigger(RecalcTrigger,Trigger6M)),NA())</f>
        <v>2.3794590682366501E-2</v>
      </c>
      <c r="M1257" s="182">
        <f>IFERROR(_xll.qlIndexFixing(Index1Y,$H1257,TRUE,_xll.ohTrigger(RecalcTrigger,Trigger1Y)),NA())</f>
        <v>2.4321661549988997E-2</v>
      </c>
      <c r="N1257" s="181">
        <f>IFERROR(_xll.qlIndexFixing(ONIndex1M,I1257,TRUE,_xll.ohTrigger(RecalcTrigger,Trigger1M)),NA())</f>
        <v>2.3103469305144619E-2</v>
      </c>
      <c r="O1257" s="44">
        <f>IFERROR(_xll.qlIndexFixing(ONIndex3M,I1257,TRUE,_xll.ohTrigger(RecalcTrigger,Trigger3M)),NA())</f>
        <v>2.3582303881612976E-2</v>
      </c>
      <c r="P1257" s="44">
        <f>IFERROR(_xll.qlIndexFixing(ONIndex6M,I1257,TRUE,_xll.ohTrigger(RecalcTrigger,Trigger6M)),NA())</f>
        <v>2.3723632516552406E-2</v>
      </c>
      <c r="Q1257" s="182">
        <f>IFERROR(_xll.qlIndexFixing(ONIndex1Y,I1257,TRUE,_xll.ohTrigger(RecalcTrigger,Trigger1Y)),NA())</f>
        <v>2.4190296071946449E-2</v>
      </c>
    </row>
    <row r="1258" spans="2:17" x14ac:dyDescent="0.2">
      <c r="B1258" s="39" t="s">
        <v>42</v>
      </c>
      <c r="D1258" s="42">
        <f>_xll.qlCalendarAdvance(Calendar,$D1257,B1258,"f",FALSE)</f>
        <v>48205</v>
      </c>
      <c r="E1258" s="176">
        <f>_xll.qlInterestRateIndexValueDate(IndexON,D1258)</f>
        <v>48205</v>
      </c>
      <c r="F1258" s="192">
        <f>IFERROR(_xll.qlIndexFixing(IndexON,D1258,TRUE,_xll.ohTrigger(RecalcTrigger,TriggerON)),NA())</f>
        <v>2.248484559385644E-2</v>
      </c>
      <c r="H1258" s="42">
        <f>_xll.qlCalendarAdvance(Calendar,$H1257,B1258,"f",FALSE)</f>
        <v>48205</v>
      </c>
      <c r="I1258" s="176">
        <f>_xll.qlInterestRateIndexValueDate(Index1M,$H1258)</f>
        <v>48205</v>
      </c>
      <c r="J1258" s="181">
        <f>IFERROR(_xll.qlIndexFixing(Index1M,$H1258,TRUE,_xll.ohTrigger(RecalcTrigger,Trigger1M)),NA())</f>
        <v>2.3110701100064083E-2</v>
      </c>
      <c r="K1258" s="44">
        <f>IFERROR(_xll.qlIndexFixing(Index3M,H1258,TRUE,_xll.ohTrigger(RecalcTrigger,Trigger3M)),NA())</f>
        <v>2.361253929611077E-2</v>
      </c>
      <c r="L1258" s="44">
        <f>IFERROR(_xll.qlIndexFixing(Index6M,$H1258,TRUE,_xll.ohTrigger(RecalcTrigger,Trigger6M)),NA())</f>
        <v>2.3789059276971815E-2</v>
      </c>
      <c r="M1258" s="182">
        <f>IFERROR(_xll.qlIndexFixing(Index1Y,$H1258,TRUE,_xll.ohTrigger(RecalcTrigger,Trigger1Y)),NA())</f>
        <v>2.4315066027735074E-2</v>
      </c>
      <c r="N1258" s="181">
        <f>IFERROR(_xll.qlIndexFixing(ONIndex1M,I1258,TRUE,_xll.ohTrigger(RecalcTrigger,Trigger1M)),NA())</f>
        <v>2.3098841708151241E-2</v>
      </c>
      <c r="O1258" s="44">
        <f>IFERROR(_xll.qlIndexFixing(ONIndex3M,I1258,TRUE,_xll.ohTrigger(RecalcTrigger,Trigger3M)),NA())</f>
        <v>2.3577281151095919E-2</v>
      </c>
      <c r="P1258" s="44">
        <f>IFERROR(_xll.qlIndexFixing(ONIndex6M,I1258,TRUE,_xll.ohTrigger(RecalcTrigger,Trigger6M)),NA())</f>
        <v>2.3718576655855639E-2</v>
      </c>
      <c r="Q1258" s="182">
        <f>IFERROR(_xll.qlIndexFixing(ONIndex1Y,I1258,TRUE,_xll.ohTrigger(RecalcTrigger,Trigger1Y)),NA())</f>
        <v>2.4184749774026626E-2</v>
      </c>
    </row>
    <row r="1259" spans="2:17" x14ac:dyDescent="0.2">
      <c r="B1259" s="39" t="s">
        <v>42</v>
      </c>
      <c r="D1259" s="42">
        <f>_xll.qlCalendarAdvance(Calendar,$D1258,B1259,"f",FALSE)</f>
        <v>48212</v>
      </c>
      <c r="E1259" s="176">
        <f>_xll.qlInterestRateIndexValueDate(IndexON,D1259)</f>
        <v>48212</v>
      </c>
      <c r="F1259" s="192">
        <f>IFERROR(_xll.qlIndexFixing(IndexON,D1259,TRUE,_xll.ohTrigger(RecalcTrigger,TriggerON)),NA())</f>
        <v>2.2481237127423004E-2</v>
      </c>
      <c r="H1259" s="42">
        <f>_xll.qlCalendarAdvance(Calendar,$H1258,B1259,"f",FALSE)</f>
        <v>48212</v>
      </c>
      <c r="I1259" s="176">
        <f>_xll.qlInterestRateIndexValueDate(Index1M,$H1259)</f>
        <v>48212</v>
      </c>
      <c r="J1259" s="181">
        <f>IFERROR(_xll.qlIndexFixing(Index1M,$H1259,TRUE,_xll.ohTrigger(RecalcTrigger,Trigger1M)),NA())</f>
        <v>2.3105955120331752E-2</v>
      </c>
      <c r="K1259" s="44">
        <f>IFERROR(_xll.qlIndexFixing(Index3M,H1259,TRUE,_xll.ohTrigger(RecalcTrigger,Trigger3M)),NA())</f>
        <v>2.3607263778036625E-2</v>
      </c>
      <c r="L1259" s="44">
        <f>IFERROR(_xll.qlIndexFixing(Index6M,$H1259,TRUE,_xll.ohTrigger(RecalcTrigger,Trigger6M)),NA())</f>
        <v>2.378349592007651E-2</v>
      </c>
      <c r="M1259" s="182">
        <f>IFERROR(_xll.qlIndexFixing(Index1Y,$H1259,TRUE,_xll.ohTrigger(RecalcTrigger,Trigger1Y)),NA())</f>
        <v>2.4308435477277925E-2</v>
      </c>
      <c r="N1259" s="181">
        <f>IFERROR(_xll.qlIndexFixing(ONIndex1M,I1259,TRUE,_xll.ohTrigger(RecalcTrigger,Trigger1M)),NA())</f>
        <v>2.3094179306480944E-2</v>
      </c>
      <c r="O1259" s="44">
        <f>IFERROR(_xll.qlIndexFixing(ONIndex3M,I1259,TRUE,_xll.ohTrigger(RecalcTrigger,Trigger3M)),NA())</f>
        <v>2.3572228501776982E-2</v>
      </c>
      <c r="P1259" s="44">
        <f>IFERROR(_xll.qlIndexFixing(ONIndex6M,I1259,TRUE,_xll.ohTrigger(RecalcTrigger,Trigger6M)),NA())</f>
        <v>2.3713489203156524E-2</v>
      </c>
      <c r="Q1259" s="182">
        <f>IFERROR(_xll.qlIndexFixing(ONIndex1Y,I1259,TRUE,_xll.ohTrigger(RecalcTrigger,Trigger1Y)),NA())</f>
        <v>2.4179169237538156E-2</v>
      </c>
    </row>
    <row r="1260" spans="2:17" x14ac:dyDescent="0.2">
      <c r="B1260" s="39" t="s">
        <v>42</v>
      </c>
      <c r="D1260" s="42">
        <f>_xll.qlCalendarAdvance(Calendar,$D1259,B1260,"f",FALSE)</f>
        <v>48219</v>
      </c>
      <c r="E1260" s="176">
        <f>_xll.qlInterestRateIndexValueDate(IndexON,D1260)</f>
        <v>48219</v>
      </c>
      <c r="F1260" s="192">
        <f>IFERROR(_xll.qlIndexFixing(IndexON,D1260,TRUE,_xll.ohTrigger(RecalcTrigger,TriggerON)),NA())</f>
        <v>2.247759399425342E-2</v>
      </c>
      <c r="H1260" s="42">
        <f>_xll.qlCalendarAdvance(Calendar,$H1259,B1260,"f",FALSE)</f>
        <v>48219</v>
      </c>
      <c r="I1260" s="176">
        <f>_xll.qlInterestRateIndexValueDate(Index1M,$H1260)</f>
        <v>48219</v>
      </c>
      <c r="J1260" s="181">
        <f>IFERROR(_xll.qlIndexFixing(Index1M,$H1260,TRUE,_xll.ohTrigger(RecalcTrigger,Trigger1M)),NA())</f>
        <v>2.3101174271752151E-2</v>
      </c>
      <c r="K1260" s="44">
        <f>IFERROR(_xll.qlIndexFixing(Index3M,H1260,TRUE,_xll.ohTrigger(RecalcTrigger,Trigger3M)),NA())</f>
        <v>2.3601958173837433E-2</v>
      </c>
      <c r="L1260" s="44">
        <f>IFERROR(_xll.qlIndexFixing(Index6M,$H1260,TRUE,_xll.ohTrigger(RecalcTrigger,Trigger6M)),NA())</f>
        <v>2.3777539802757795E-2</v>
      </c>
      <c r="M1260" s="182">
        <f>IFERROR(_xll.qlIndexFixing(Index1Y,$H1260,TRUE,_xll.ohTrigger(RecalcTrigger,Trigger1Y)),NA())</f>
        <v>2.4301769899300246E-2</v>
      </c>
      <c r="N1260" s="181">
        <f>IFERROR(_xll.qlIndexFixing(ONIndex1M,I1260,TRUE,_xll.ohTrigger(RecalcTrigger,Trigger1M)),NA())</f>
        <v>2.3089482100214775E-2</v>
      </c>
      <c r="O1260" s="44">
        <f>IFERROR(_xll.qlIndexFixing(ONIndex3M,I1260,TRUE,_xll.ohTrigger(RecalcTrigger,Trigger3M)),NA())</f>
        <v>2.3567145933575118E-2</v>
      </c>
      <c r="P1260" s="44">
        <f>IFERROR(_xll.qlIndexFixing(ONIndex6M,I1260,TRUE,_xll.ohTrigger(RecalcTrigger,Trigger6M)),NA())</f>
        <v>2.3708370158536107E-2</v>
      </c>
      <c r="Q1260" s="182">
        <f>IFERROR(_xll.qlIndexFixing(ONIndex1Y,I1260,TRUE,_xll.ohTrigger(RecalcTrigger,Trigger1Y)),NA())</f>
        <v>2.4173554462643132E-2</v>
      </c>
    </row>
    <row r="1261" spans="2:17" x14ac:dyDescent="0.2">
      <c r="B1261" s="39" t="s">
        <v>42</v>
      </c>
      <c r="D1261" s="42">
        <f>_xll.qlCalendarAdvance(Calendar,$D1260,B1261,"f",FALSE)</f>
        <v>48226</v>
      </c>
      <c r="E1261" s="176">
        <f>_xll.qlInterestRateIndexValueDate(IndexON,D1261)</f>
        <v>48226</v>
      </c>
      <c r="F1261" s="192">
        <f>IFERROR(_xll.qlIndexFixing(IndexON,D1261,TRUE,_xll.ohTrigger(RecalcTrigger,TriggerON)),NA())</f>
        <v>2.2473916194752919E-2</v>
      </c>
      <c r="H1261" s="42">
        <f>_xll.qlCalendarAdvance(Calendar,$H1260,B1261,"f",FALSE)</f>
        <v>48226</v>
      </c>
      <c r="I1261" s="176">
        <f>_xll.qlInterestRateIndexValueDate(Index1M,$H1261)</f>
        <v>48226</v>
      </c>
      <c r="J1261" s="181">
        <f>IFERROR(_xll.qlIndexFixing(Index1M,$H1261,TRUE,_xll.ohTrigger(RecalcTrigger,Trigger1M)),NA())</f>
        <v>2.3096358554364493E-2</v>
      </c>
      <c r="K1261" s="44">
        <f>IFERROR(_xll.qlIndexFixing(Index3M,H1261,TRUE,_xll.ohTrigger(RecalcTrigger,Trigger3M)),NA())</f>
        <v>2.3596622483634321E-2</v>
      </c>
      <c r="L1261" s="44">
        <f>IFERROR(_xll.qlIndexFixing(Index6M,$H1261,TRUE,_xll.ohTrigger(RecalcTrigger,Trigger6M)),NA())</f>
        <v>2.377191519005285E-2</v>
      </c>
      <c r="M1261" s="182">
        <f>IFERROR(_xll.qlIndexFixing(Index1Y,$H1261,TRUE,_xll.ohTrigger(RecalcTrigger,Trigger1Y)),NA())</f>
        <v>2.4295069294487825E-2</v>
      </c>
      <c r="N1261" s="181">
        <f>IFERROR(_xll.qlIndexFixing(ONIndex1M,I1261,TRUE,_xll.ohTrigger(RecalcTrigger,Trigger1M)),NA())</f>
        <v>2.3084750089271688E-2</v>
      </c>
      <c r="O1261" s="44">
        <f>IFERROR(_xll.qlIndexFixing(ONIndex3M,I1261,TRUE,_xll.ohTrigger(RecalcTrigger,Trigger3M)),NA())</f>
        <v>2.3562033446490327E-2</v>
      </c>
      <c r="P1261" s="44">
        <f>IFERROR(_xll.qlIndexFixing(ONIndex6M,I1261,TRUE,_xll.ohTrigger(RecalcTrigger,Trigger6M)),NA())</f>
        <v>2.3703219522075436E-2</v>
      </c>
      <c r="Q1261" s="182">
        <f>IFERROR(_xll.qlIndexFixing(ONIndex1Y,I1261,TRUE,_xll.ohTrigger(RecalcTrigger,Trigger1Y)),NA())</f>
        <v>2.4167905449341553E-2</v>
      </c>
    </row>
    <row r="1262" spans="2:17" x14ac:dyDescent="0.2">
      <c r="B1262" s="39" t="s">
        <v>42</v>
      </c>
      <c r="D1262" s="42">
        <f>_xll.qlCalendarAdvance(Calendar,$D1261,B1262,"f",FALSE)</f>
        <v>48233</v>
      </c>
      <c r="E1262" s="176">
        <f>_xll.qlInterestRateIndexValueDate(IndexON,D1262)</f>
        <v>48233</v>
      </c>
      <c r="F1262" s="192">
        <f>IFERROR(_xll.qlIndexFixing(IndexON,D1262,TRUE,_xll.ohTrigger(RecalcTrigger,TriggerON)),NA())</f>
        <v>2.2470203728435223E-2</v>
      </c>
      <c r="H1262" s="42">
        <f>_xll.qlCalendarAdvance(Calendar,$H1261,B1262,"f",FALSE)</f>
        <v>48233</v>
      </c>
      <c r="I1262" s="176">
        <f>_xll.qlInterestRateIndexValueDate(Index1M,$H1262)</f>
        <v>48233</v>
      </c>
      <c r="J1262" s="181">
        <f>IFERROR(_xll.qlIndexFixing(Index1M,$H1262,TRUE,_xll.ohTrigger(RecalcTrigger,Trigger1M)),NA())</f>
        <v>2.3091507968213222E-2</v>
      </c>
      <c r="K1262" s="44">
        <f>IFERROR(_xll.qlIndexFixing(Index3M,H1262,TRUE,_xll.ohTrigger(RecalcTrigger,Trigger3M)),NA())</f>
        <v>2.3591256707544854E-2</v>
      </c>
      <c r="L1262" s="44">
        <f>IFERROR(_xll.qlIndexFixing(Index6M,$H1262,TRUE,_xll.ohTrigger(RecalcTrigger,Trigger6M)),NA())</f>
        <v>2.3766258628606107E-2</v>
      </c>
      <c r="M1262" s="182">
        <f>IFERROR(_xll.qlIndexFixing(Index1Y,$H1262,TRUE,_xll.ohTrigger(RecalcTrigger,Trigger1Y)),NA())</f>
        <v>2.4288333663530892E-2</v>
      </c>
      <c r="N1262" s="181">
        <f>IFERROR(_xll.qlIndexFixing(ONIndex1M,I1262,TRUE,_xll.ohTrigger(RecalcTrigger,Trigger1M)),NA())</f>
        <v>2.3079983273732729E-2</v>
      </c>
      <c r="O1262" s="44">
        <f>IFERROR(_xll.qlIndexFixing(ONIndex3M,I1262,TRUE,_xll.ohTrigger(RecalcTrigger,Trigger3M)),NA())</f>
        <v>2.3556891040603656E-2</v>
      </c>
      <c r="P1262" s="44">
        <f>IFERROR(_xll.qlIndexFixing(ONIndex6M,I1262,TRUE,_xll.ohTrigger(RecalcTrigger,Trigger6M)),NA())</f>
        <v>2.3698037293531371E-2</v>
      </c>
      <c r="Q1262" s="182">
        <f>IFERROR(_xll.qlIndexFixing(ONIndex1Y,I1262,TRUE,_xll.ohTrigger(RecalcTrigger,Trigger1Y)),NA())</f>
        <v>2.4162222197471328E-2</v>
      </c>
    </row>
    <row r="1263" spans="2:17" x14ac:dyDescent="0.2">
      <c r="B1263" s="39" t="s">
        <v>42</v>
      </c>
      <c r="D1263" s="42">
        <f>_xll.qlCalendarAdvance(Calendar,$D1262,B1263,"f",FALSE)</f>
        <v>48240</v>
      </c>
      <c r="E1263" s="176">
        <f>_xll.qlInterestRateIndexValueDate(IndexON,D1263)</f>
        <v>48240</v>
      </c>
      <c r="F1263" s="192">
        <f>IFERROR(_xll.qlIndexFixing(IndexON,D1263,TRUE,_xll.ohTrigger(RecalcTrigger,TriggerON)),NA())</f>
        <v>2.246645659578661E-2</v>
      </c>
      <c r="H1263" s="42">
        <f>_xll.qlCalendarAdvance(Calendar,$H1262,B1263,"f",FALSE)</f>
        <v>48240</v>
      </c>
      <c r="I1263" s="176">
        <f>_xll.qlInterestRateIndexValueDate(Index1M,$H1263)</f>
        <v>48240</v>
      </c>
      <c r="J1263" s="181">
        <f>IFERROR(_xll.qlIndexFixing(Index1M,$H1263,TRUE,_xll.ohTrigger(RecalcTrigger,Trigger1M)),NA())</f>
        <v>2.3086622513342786E-2</v>
      </c>
      <c r="K1263" s="44">
        <f>IFERROR(_xll.qlIndexFixing(Index3M,H1263,TRUE,_xll.ohTrigger(RecalcTrigger,Trigger3M)),NA())</f>
        <v>2.3585860845689258E-2</v>
      </c>
      <c r="L1263" s="44">
        <f>IFERROR(_xll.qlIndexFixing(Index6M,$H1263,TRUE,_xll.ohTrigger(RecalcTrigger,Trigger6M)),NA())</f>
        <v>2.3760570118686524E-2</v>
      </c>
      <c r="M1263" s="182">
        <f>IFERROR(_xll.qlIndexFixing(Index1Y,$H1263,TRUE,_xll.ohTrigger(RecalcTrigger,Trigger1Y)),NA())</f>
        <v>2.4281563007122319E-2</v>
      </c>
      <c r="N1263" s="181">
        <f>IFERROR(_xll.qlIndexFixing(ONIndex1M,I1263,TRUE,_xll.ohTrigger(RecalcTrigger,Trigger1M)),NA())</f>
        <v>2.3075181653678944E-2</v>
      </c>
      <c r="O1263" s="44">
        <f>IFERROR(_xll.qlIndexFixing(ONIndex3M,I1263,TRUE,_xll.ohTrigger(RecalcTrigger,Trigger3M)),NA())</f>
        <v>2.3551718715834058E-2</v>
      </c>
      <c r="P1263" s="44">
        <f>IFERROR(_xll.qlIndexFixing(ONIndex6M,I1263,TRUE,_xll.ohTrigger(RecalcTrigger,Trigger6M)),NA())</f>
        <v>2.3692823472984958E-2</v>
      </c>
      <c r="Q1263" s="182">
        <f>IFERROR(_xll.qlIndexFixing(ONIndex1Y,I1263,TRUE,_xll.ohTrigger(RecalcTrigger,Trigger1Y)),NA())</f>
        <v>2.4156504707275595E-2</v>
      </c>
    </row>
    <row r="1264" spans="2:17" x14ac:dyDescent="0.2">
      <c r="B1264" s="39" t="s">
        <v>42</v>
      </c>
      <c r="D1264" s="42">
        <f>_xll.qlCalendarAdvance(Calendar,$D1263,B1264,"f",FALSE)</f>
        <v>48247</v>
      </c>
      <c r="E1264" s="176">
        <f>_xll.qlInterestRateIndexValueDate(IndexON,D1264)</f>
        <v>48247</v>
      </c>
      <c r="F1264" s="192">
        <f>IFERROR(_xll.qlIndexFixing(IndexON,D1264,TRUE,_xll.ohTrigger(RecalcTrigger,TriggerON)),NA())</f>
        <v>2.2462674796482895E-2</v>
      </c>
      <c r="H1264" s="42">
        <f>_xll.qlCalendarAdvance(Calendar,$H1263,B1264,"f",FALSE)</f>
        <v>48247</v>
      </c>
      <c r="I1264" s="176">
        <f>_xll.qlInterestRateIndexValueDate(Index1M,$H1264)</f>
        <v>48247</v>
      </c>
      <c r="J1264" s="181">
        <f>IFERROR(_xll.qlIndexFixing(Index1M,$H1264,TRUE,_xll.ohTrigger(RecalcTrigger,Trigger1M)),NA())</f>
        <v>2.3080952080921414E-2</v>
      </c>
      <c r="K1264" s="44">
        <f>IFERROR(_xll.qlIndexFixing(Index3M,H1264,TRUE,_xll.ohTrigger(RecalcTrigger,Trigger3M)),NA())</f>
        <v>2.3580434898187771E-2</v>
      </c>
      <c r="L1264" s="44">
        <f>IFERROR(_xll.qlIndexFixing(Index6M,$H1264,TRUE,_xll.ohTrigger(RecalcTrigger,Trigger6M)),NA())</f>
        <v>2.3754849660561739E-2</v>
      </c>
      <c r="M1264" s="182">
        <f>IFERROR(_xll.qlIndexFixing(Index1Y,$H1264,TRUE,_xll.ohTrigger(RecalcTrigger,Trigger1Y)),NA())</f>
        <v>2.4274757325959639E-2</v>
      </c>
      <c r="N1264" s="181">
        <f>IFERROR(_xll.qlIndexFixing(ONIndex1M,I1264,TRUE,_xll.ohTrigger(RecalcTrigger,Trigger1M)),NA())</f>
        <v>2.3070345228867195E-2</v>
      </c>
      <c r="O1264" s="44">
        <f>IFERROR(_xll.qlIndexFixing(ONIndex3M,I1264,TRUE,_xll.ohTrigger(RecalcTrigger,Trigger3M)),NA())</f>
        <v>2.3546516472343626E-2</v>
      </c>
      <c r="P1264" s="44">
        <f>IFERROR(_xll.qlIndexFixing(ONIndex6M,I1264,TRUE,_xll.ohTrigger(RecalcTrigger,Trigger6M)),NA())</f>
        <v>2.3687578060598291E-2</v>
      </c>
      <c r="Q1264" s="182">
        <f>IFERROR(_xll.qlIndexFixing(ONIndex1Y,I1264,TRUE,_xll.ohTrigger(RecalcTrigger,Trigger1Y)),NA())</f>
        <v>2.415075297859226E-2</v>
      </c>
    </row>
    <row r="1265" spans="2:17" x14ac:dyDescent="0.2">
      <c r="B1265" s="39" t="s">
        <v>42</v>
      </c>
      <c r="D1265" s="42">
        <f>_xll.qlCalendarAdvance(Calendar,$D1264,B1265,"f",FALSE)</f>
        <v>48254</v>
      </c>
      <c r="E1265" s="176">
        <f>_xll.qlInterestRateIndexValueDate(IndexON,D1265)</f>
        <v>48254</v>
      </c>
      <c r="F1265" s="192">
        <f>IFERROR(_xll.qlIndexFixing(IndexON,D1265,TRUE,_xll.ohTrigger(RecalcTrigger,TriggerON)),NA())</f>
        <v>2.2458858330686171E-2</v>
      </c>
      <c r="H1265" s="42">
        <f>_xll.qlCalendarAdvance(Calendar,$H1264,B1265,"f",FALSE)</f>
        <v>48254</v>
      </c>
      <c r="I1265" s="176">
        <f>_xll.qlInterestRateIndexValueDate(Index1M,$H1265)</f>
        <v>48254</v>
      </c>
      <c r="J1265" s="181">
        <f>IFERROR(_xll.qlIndexFixing(Index1M,$H1265,TRUE,_xll.ohTrigger(RecalcTrigger,Trigger1M)),NA())</f>
        <v>2.3076002495349093E-2</v>
      </c>
      <c r="K1265" s="44">
        <f>IFERROR(_xll.qlIndexFixing(Index3M,H1265,TRUE,_xll.ohTrigger(RecalcTrigger,Trigger3M)),NA())</f>
        <v>2.3574614347328538E-2</v>
      </c>
      <c r="L1265" s="44">
        <f>IFERROR(_xll.qlIndexFixing(Index6M,$H1265,TRUE,_xll.ohTrigger(RecalcTrigger,Trigger6M)),NA())</f>
        <v>2.374909725450294E-2</v>
      </c>
      <c r="M1265" s="182">
        <f>IFERROR(_xll.qlIndexFixing(Index1Y,$H1265,TRUE,_xll.ohTrigger(RecalcTrigger,Trigger1Y)),NA())</f>
        <v>2.4267916620743256E-2</v>
      </c>
      <c r="N1265" s="181">
        <f>IFERROR(_xll.qlIndexFixing(ONIndex1M,I1265,TRUE,_xll.ohTrigger(RecalcTrigger,Trigger1M)),NA())</f>
        <v>2.306547399954062E-2</v>
      </c>
      <c r="O1265" s="44">
        <f>IFERROR(_xll.qlIndexFixing(ONIndex3M,I1265,TRUE,_xll.ohTrigger(RecalcTrigger,Trigger3M)),NA())</f>
        <v>2.3541284309970267E-2</v>
      </c>
      <c r="P1265" s="44">
        <f>IFERROR(_xll.qlIndexFixing(ONIndex6M,I1265,TRUE,_xll.ohTrigger(RecalcTrigger,Trigger6M)),NA())</f>
        <v>2.3682301056290322E-2</v>
      </c>
      <c r="Q1265" s="182">
        <f>IFERROR(_xll.qlIndexFixing(ONIndex1Y,I1265,TRUE,_xll.ohTrigger(RecalcTrigger,Trigger1Y)),NA())</f>
        <v>2.4144967011421326E-2</v>
      </c>
    </row>
    <row r="1266" spans="2:17" x14ac:dyDescent="0.2">
      <c r="B1266" s="39" t="s">
        <v>42</v>
      </c>
      <c r="D1266" s="42">
        <f>_xll.qlCalendarAdvance(Calendar,$D1265,B1266,"f",FALSE)</f>
        <v>48261</v>
      </c>
      <c r="E1266" s="176">
        <f>_xll.qlInterestRateIndexValueDate(IndexON,D1266)</f>
        <v>48261</v>
      </c>
      <c r="F1266" s="192">
        <f>IFERROR(_xll.qlIndexFixing(IndexON,D1266,TRUE,_xll.ohTrigger(RecalcTrigger,TriggerON)),NA())</f>
        <v>2.2455007198396437E-2</v>
      </c>
      <c r="H1266" s="42">
        <f>_xll.qlCalendarAdvance(Calendar,$H1265,B1266,"f",FALSE)</f>
        <v>48261</v>
      </c>
      <c r="I1266" s="176">
        <f>_xll.qlInterestRateIndexValueDate(Index1M,$H1266)</f>
        <v>48261</v>
      </c>
      <c r="J1266" s="181">
        <f>IFERROR(_xll.qlIndexFixing(Index1M,$H1266,TRUE,_xll.ohTrigger(RecalcTrigger,Trigger1M)),NA())</f>
        <v>2.3071018045446999E-2</v>
      </c>
      <c r="K1266" s="44">
        <f>IFERROR(_xll.qlIndexFixing(Index3M,H1266,TRUE,_xll.ohTrigger(RecalcTrigger,Trigger3M)),NA())</f>
        <v>2.3569130730969692E-2</v>
      </c>
      <c r="L1266" s="44">
        <f>IFERROR(_xll.qlIndexFixing(Index6M,$H1266,TRUE,_xll.ohTrigger(RecalcTrigger,Trigger6M)),NA())</f>
        <v>2.3743312900780879E-2</v>
      </c>
      <c r="M1266" s="182">
        <f>IFERROR(_xll.qlIndexFixing(Index1Y,$H1266,TRUE,_xll.ohTrigger(RecalcTrigger,Trigger1Y)),NA())</f>
        <v>2.426104089217735E-2</v>
      </c>
      <c r="N1266" s="181">
        <f>IFERROR(_xll.qlIndexFixing(ONIndex1M,I1266,TRUE,_xll.ohTrigger(RecalcTrigger,Trigger1M)),NA())</f>
        <v>2.3060567965537127E-2</v>
      </c>
      <c r="O1266" s="44">
        <f>IFERROR(_xll.qlIndexFixing(ONIndex3M,I1266,TRUE,_xll.ohTrigger(RecalcTrigger,Trigger3M)),NA())</f>
        <v>2.3536022228713982E-2</v>
      </c>
      <c r="P1266" s="44">
        <f>IFERROR(_xll.qlIndexFixing(ONIndex6M,I1266,TRUE,_xll.ohTrigger(RecalcTrigger,Trigger6M)),NA())</f>
        <v>2.3676992459980006E-2</v>
      </c>
      <c r="Q1266" s="182">
        <f>IFERROR(_xll.qlIndexFixing(ONIndex1Y,I1266,TRUE,_xll.ohTrigger(RecalcTrigger,Trigger1Y)),NA())</f>
        <v>2.4139146805843836E-2</v>
      </c>
    </row>
    <row r="1267" spans="2:17" x14ac:dyDescent="0.2">
      <c r="B1267" s="39" t="s">
        <v>42</v>
      </c>
      <c r="D1267" s="42">
        <f>_xll.qlCalendarAdvance(Calendar,$D1266,B1267,"f",FALSE)</f>
        <v>48268</v>
      </c>
      <c r="E1267" s="176">
        <f>_xll.qlInterestRateIndexValueDate(IndexON,D1267)</f>
        <v>48268</v>
      </c>
      <c r="F1267" s="192">
        <f>IFERROR(_xll.qlIndexFixing(IndexON,D1267,TRUE,_xll.ohTrigger(RecalcTrigger,TriggerON)),NA())</f>
        <v>2.2451121399532648E-2</v>
      </c>
      <c r="H1267" s="42">
        <f>_xll.qlCalendarAdvance(Calendar,$H1266,B1267,"f",FALSE)</f>
        <v>48268</v>
      </c>
      <c r="I1267" s="176">
        <f>_xll.qlInterestRateIndexValueDate(Index1M,$H1267)</f>
        <v>48268</v>
      </c>
      <c r="J1267" s="181">
        <f>IFERROR(_xll.qlIndexFixing(Index1M,$H1267,TRUE,_xll.ohTrigger(RecalcTrigger,Trigger1M)),NA())</f>
        <v>2.3065998731259842E-2</v>
      </c>
      <c r="K1267" s="44">
        <f>IFERROR(_xll.qlIndexFixing(Index3M,H1267,TRUE,_xll.ohTrigger(RecalcTrigger,Trigger3M)),NA())</f>
        <v>2.3563617031176955E-2</v>
      </c>
      <c r="L1267" s="44">
        <f>IFERROR(_xll.qlIndexFixing(Index6M,$H1267,TRUE,_xll.ohTrigger(RecalcTrigger,Trigger6M)),NA())</f>
        <v>2.3737496599668974E-2</v>
      </c>
      <c r="M1267" s="182">
        <f>IFERROR(_xll.qlIndexFixing(Index1Y,$H1267,TRUE,_xll.ohTrigger(RecalcTrigger,Trigger1Y)),NA())</f>
        <v>2.4254130140970075E-2</v>
      </c>
      <c r="N1267" s="181">
        <f>IFERROR(_xll.qlIndexFixing(ONIndex1M,I1267,TRUE,_xll.ohTrigger(RecalcTrigger,Trigger1M)),NA())</f>
        <v>2.3055627127018807E-2</v>
      </c>
      <c r="O1267" s="44">
        <f>IFERROR(_xll.qlIndexFixing(ONIndex3M,I1267,TRUE,_xll.ohTrigger(RecalcTrigger,Trigger3M)),NA())</f>
        <v>2.353073022857477E-2</v>
      </c>
      <c r="P1267" s="44">
        <f>IFERROR(_xll.qlIndexFixing(ONIndex6M,I1267,TRUE,_xll.ohTrigger(RecalcTrigger,Trigger6M)),NA())</f>
        <v>2.3671652271748389E-2</v>
      </c>
      <c r="Q1267" s="182">
        <f>IFERROR(_xll.qlIndexFixing(ONIndex1Y,I1267,TRUE,_xll.ohTrigger(RecalcTrigger,Trigger1Y)),NA())</f>
        <v>2.4133292361778746E-2</v>
      </c>
    </row>
    <row r="1268" spans="2:17" x14ac:dyDescent="0.2">
      <c r="B1268" s="39" t="s">
        <v>42</v>
      </c>
      <c r="D1268" s="42">
        <f>_xll.qlCalendarAdvance(Calendar,$D1267,B1268,"f",FALSE)</f>
        <v>48275</v>
      </c>
      <c r="E1268" s="176">
        <f>_xll.qlInterestRateIndexValueDate(IndexON,D1268)</f>
        <v>48275</v>
      </c>
      <c r="F1268" s="192">
        <f>IFERROR(_xll.qlIndexFixing(IndexON,D1268,TRUE,_xll.ohTrigger(RecalcTrigger,TriggerON)),NA())</f>
        <v>2.2447200934013756E-2</v>
      </c>
      <c r="H1268" s="42">
        <f>_xll.qlCalendarAdvance(Calendar,$H1267,B1268,"f",FALSE)</f>
        <v>48275</v>
      </c>
      <c r="I1268" s="176">
        <f>_xll.qlInterestRateIndexValueDate(Index1M,$H1268)</f>
        <v>48275</v>
      </c>
      <c r="J1268" s="181">
        <f>IFERROR(_xll.qlIndexFixing(Index1M,$H1268,TRUE,_xll.ohTrigger(RecalcTrigger,Trigger1M)),NA())</f>
        <v>2.3061672209708999E-2</v>
      </c>
      <c r="K1268" s="44">
        <f>IFERROR(_xll.qlIndexFixing(Index3M,H1268,TRUE,_xll.ohTrigger(RecalcTrigger,Trigger3M)),NA())</f>
        <v>2.3558787036436837E-2</v>
      </c>
      <c r="L1268" s="44">
        <f>IFERROR(_xll.qlIndexFixing(Index6M,$H1268,TRUE,_xll.ohTrigger(RecalcTrigger,Trigger6M)),NA())</f>
        <v>2.3732327277996536E-2</v>
      </c>
      <c r="M1268" s="182">
        <f>IFERROR(_xll.qlIndexFixing(Index1Y,$H1268,TRUE,_xll.ohTrigger(RecalcTrigger,Trigger1Y)),NA())</f>
        <v>2.4246904509003464E-2</v>
      </c>
      <c r="N1268" s="181">
        <f>IFERROR(_xll.qlIndexFixing(ONIndex1M,I1268,TRUE,_xll.ohTrigger(RecalcTrigger,Trigger1M)),NA())</f>
        <v>2.305065148382357E-2</v>
      </c>
      <c r="O1268" s="44">
        <f>IFERROR(_xll.qlIndexFixing(ONIndex3M,I1268,TRUE,_xll.ohTrigger(RecalcTrigger,Trigger3M)),NA())</f>
        <v>2.352540830979577E-2</v>
      </c>
      <c r="P1268" s="44">
        <f>IFERROR(_xll.qlIndexFixing(ONIndex6M,I1268,TRUE,_xll.ohTrigger(RecalcTrigger,Trigger6M)),NA())</f>
        <v>2.3666280491514424E-2</v>
      </c>
      <c r="Q1268" s="182">
        <f>IFERROR(_xll.qlIndexFixing(ONIndex1Y,I1268,TRUE,_xll.ohTrigger(RecalcTrigger,Trigger1Y)),NA())</f>
        <v>2.4127403679388149E-2</v>
      </c>
    </row>
    <row r="1269" spans="2:17" x14ac:dyDescent="0.2">
      <c r="B1269" s="39" t="s">
        <v>42</v>
      </c>
      <c r="D1269" s="42">
        <f>_xll.qlCalendarAdvance(Calendar,$D1268,B1269,"f",FALSE)</f>
        <v>48282</v>
      </c>
      <c r="E1269" s="176">
        <f>_xll.qlInterestRateIndexValueDate(IndexON,D1269)</f>
        <v>48282</v>
      </c>
      <c r="F1269" s="192">
        <f>IFERROR(_xll.qlIndexFixing(IndexON,D1269,TRUE,_xll.ohTrigger(RecalcTrigger,TriggerON)),NA())</f>
        <v>2.2443245802082901E-2</v>
      </c>
      <c r="H1269" s="42">
        <f>_xll.qlCalendarAdvance(Calendar,$H1268,B1269,"f",FALSE)</f>
        <v>48282</v>
      </c>
      <c r="I1269" s="176">
        <f>_xll.qlInterestRateIndexValueDate(Index1M,$H1269)</f>
        <v>48282</v>
      </c>
      <c r="J1269" s="181">
        <f>IFERROR(_xll.qlIndexFixing(Index1M,$H1269,TRUE,_xll.ohTrigger(RecalcTrigger,Trigger1M)),NA())</f>
        <v>2.3056577543433373E-2</v>
      </c>
      <c r="K1269" s="44">
        <f>IFERROR(_xll.qlIndexFixing(Index3M,H1269,TRUE,_xll.ohTrigger(RecalcTrigger,Trigger3M)),NA())</f>
        <v>2.355320815465619E-2</v>
      </c>
      <c r="L1269" s="44">
        <f>IFERROR(_xll.qlIndexFixing(Index6M,$H1269,TRUE,_xll.ohTrigger(RecalcTrigger,Trigger6M)),NA())</f>
        <v>2.3726441758509284E-2</v>
      </c>
      <c r="M1269" s="182">
        <f>IFERROR(_xll.qlIndexFixing(Index1Y,$H1269,TRUE,_xll.ohTrigger(RecalcTrigger,Trigger1Y)),NA())</f>
        <v>2.4239926673949475E-2</v>
      </c>
      <c r="N1269" s="181">
        <f>IFERROR(_xll.qlIndexFixing(ONIndex1M,I1269,TRUE,_xll.ohTrigger(RecalcTrigger,Trigger1M)),NA())</f>
        <v>2.304564103603246E-2</v>
      </c>
      <c r="O1269" s="44">
        <f>IFERROR(_xll.qlIndexFixing(ONIndex3M,I1269,TRUE,_xll.ohTrigger(RecalcTrigger,Trigger3M)),NA())</f>
        <v>2.3520056471971751E-2</v>
      </c>
      <c r="P1269" s="44">
        <f>IFERROR(_xll.qlIndexFixing(ONIndex6M,I1269,TRUE,_xll.ohTrigger(RecalcTrigger,Trigger6M)),NA())</f>
        <v>2.3660877119359158E-2</v>
      </c>
      <c r="Q1269" s="182">
        <f>IFERROR(_xll.qlIndexFixing(ONIndex1Y,I1269,TRUE,_xll.ohTrigger(RecalcTrigger,Trigger1Y)),NA())</f>
        <v>2.4121480758428904E-2</v>
      </c>
    </row>
    <row r="1270" spans="2:17" x14ac:dyDescent="0.2">
      <c r="B1270" s="39" t="s">
        <v>42</v>
      </c>
      <c r="D1270" s="42">
        <f>_xll.qlCalendarAdvance(Calendar,$D1269,B1270,"f",FALSE)</f>
        <v>48289</v>
      </c>
      <c r="E1270" s="176">
        <f>_xll.qlInterestRateIndexValueDate(IndexON,D1270)</f>
        <v>48289</v>
      </c>
      <c r="F1270" s="192">
        <f>IFERROR(_xll.qlIndexFixing(IndexON,D1270,TRUE,_xll.ohTrigger(RecalcTrigger,TriggerON)),NA())</f>
        <v>2.243925600357799E-2</v>
      </c>
      <c r="H1270" s="42">
        <f>_xll.qlCalendarAdvance(Calendar,$H1269,B1270,"f",FALSE)</f>
        <v>48289</v>
      </c>
      <c r="I1270" s="176">
        <f>_xll.qlInterestRateIndexValueDate(Index1M,$H1270)</f>
        <v>48289</v>
      </c>
      <c r="J1270" s="181">
        <f>IFERROR(_xll.qlIndexFixing(Index1M,$H1270,TRUE,_xll.ohTrigger(RecalcTrigger,Trigger1M)),NA())</f>
        <v>2.3051448008749694E-2</v>
      </c>
      <c r="K1270" s="44">
        <f>IFERROR(_xll.qlIndexFixing(Index3M,H1270,TRUE,_xll.ohTrigger(RecalcTrigger,Trigger3M)),NA())</f>
        <v>2.3547599186128147E-2</v>
      </c>
      <c r="L1270" s="44">
        <f>IFERROR(_xll.qlIndexFixing(Index6M,$H1270,TRUE,_xll.ohTrigger(RecalcTrigger,Trigger6M)),NA())</f>
        <v>2.3720524288560793E-2</v>
      </c>
      <c r="M1270" s="182">
        <f>IFERROR(_xll.qlIndexFixing(Index1Y,$H1270,TRUE,_xll.ohTrigger(RecalcTrigger,Trigger1Y)),NA())</f>
        <v>2.4232913820513513E-2</v>
      </c>
      <c r="N1270" s="181">
        <f>IFERROR(_xll.qlIndexFixing(ONIndex1M,I1270,TRUE,_xll.ohTrigger(RecalcTrigger,Trigger1M)),NA())</f>
        <v>2.3040595783726525E-2</v>
      </c>
      <c r="O1270" s="44">
        <f>IFERROR(_xll.qlIndexFixing(ONIndex3M,I1270,TRUE,_xll.ohTrigger(RecalcTrigger,Trigger3M)),NA())</f>
        <v>2.3514674715426898E-2</v>
      </c>
      <c r="P1270" s="44">
        <f>IFERROR(_xll.qlIndexFixing(ONIndex6M,I1270,TRUE,_xll.ohTrigger(RecalcTrigger,Trigger6M)),NA())</f>
        <v>2.3655442155282591E-2</v>
      </c>
      <c r="Q1270" s="182">
        <f>IFERROR(_xll.qlIndexFixing(ONIndex1Y,I1270,TRUE,_xll.ohTrigger(RecalcTrigger,Trigger1Y)),NA())</f>
        <v>2.4115523599063104E-2</v>
      </c>
    </row>
    <row r="1271" spans="2:17" x14ac:dyDescent="0.2">
      <c r="B1271" s="39" t="s">
        <v>42</v>
      </c>
      <c r="D1271" s="42">
        <f>_xll.qlCalendarAdvance(Calendar,$D1270,B1271,"f",FALSE)</f>
        <v>48296</v>
      </c>
      <c r="E1271" s="176">
        <f>_xll.qlInterestRateIndexValueDate(IndexON,D1271)</f>
        <v>48296</v>
      </c>
      <c r="F1271" s="192">
        <f>IFERROR(_xll.qlIndexFixing(IndexON,D1271,TRUE,_xll.ohTrigger(RecalcTrigger,TriggerON)),NA())</f>
        <v>2.2435231538580069E-2</v>
      </c>
      <c r="H1271" s="42">
        <f>_xll.qlCalendarAdvance(Calendar,$H1270,B1271,"f",FALSE)</f>
        <v>48296</v>
      </c>
      <c r="I1271" s="176">
        <f>_xll.qlInterestRateIndexValueDate(Index1M,$H1271)</f>
        <v>48296</v>
      </c>
      <c r="J1271" s="181">
        <f>IFERROR(_xll.qlIndexFixing(Index1M,$H1271,TRUE,_xll.ohTrigger(RecalcTrigger,Trigger1M)),NA())</f>
        <v>2.3046283605699793E-2</v>
      </c>
      <c r="K1271" s="44">
        <f>IFERROR(_xll.qlIndexFixing(Index3M,H1271,TRUE,_xll.ohTrigger(RecalcTrigger,Trigger3M)),NA())</f>
        <v>2.3541960130978683E-2</v>
      </c>
      <c r="L1271" s="44">
        <f>IFERROR(_xll.qlIndexFixing(Index6M,$H1271,TRUE,_xll.ohTrigger(RecalcTrigger,Trigger6M)),NA())</f>
        <v>2.3714574868435166E-2</v>
      </c>
      <c r="M1271" s="182">
        <f>IFERROR(_xll.qlIndexFixing(Index1Y,$H1271,TRUE,_xll.ohTrigger(RecalcTrigger,Trigger1Y)),NA())</f>
        <v>2.4225865949416114E-2</v>
      </c>
      <c r="N1271" s="181">
        <f>IFERROR(_xll.qlIndexFixing(ONIndex1M,I1271,TRUE,_xll.ohTrigger(RecalcTrigger,Trigger1M)),NA())</f>
        <v>2.3035515726662625E-2</v>
      </c>
      <c r="O1271" s="44">
        <f>IFERROR(_xll.qlIndexFixing(ONIndex3M,I1271,TRUE,_xll.ohTrigger(RecalcTrigger,Trigger3M)),NA())</f>
        <v>2.3509263039999118E-2</v>
      </c>
      <c r="P1271" s="44">
        <f>IFERROR(_xll.qlIndexFixing(ONIndex6M,I1271,TRUE,_xll.ohTrigger(RecalcTrigger,Trigger6M)),NA())</f>
        <v>2.3649975599365769E-2</v>
      </c>
      <c r="Q1271" s="182">
        <f>IFERROR(_xll.qlIndexFixing(ONIndex1Y,I1271,TRUE,_xll.ohTrigger(RecalcTrigger,Trigger1Y)),NA())</f>
        <v>2.4109532201209705E-2</v>
      </c>
    </row>
    <row r="1272" spans="2:17" x14ac:dyDescent="0.2">
      <c r="B1272" s="39" t="s">
        <v>42</v>
      </c>
      <c r="D1272" s="42">
        <f>_xll.qlCalendarAdvance(Calendar,$D1271,B1272,"f",FALSE)</f>
        <v>48303</v>
      </c>
      <c r="E1272" s="176">
        <f>_xll.qlInterestRateIndexValueDate(IndexON,D1272)</f>
        <v>48303</v>
      </c>
      <c r="F1272" s="192">
        <f>IFERROR(_xll.qlIndexFixing(IndexON,D1272,TRUE,_xll.ohTrigger(RecalcTrigger,TriggerON)),NA())</f>
        <v>2.2431172407008093E-2</v>
      </c>
      <c r="H1272" s="42">
        <f>_xll.qlCalendarAdvance(Calendar,$H1271,B1272,"f",FALSE)</f>
        <v>48303</v>
      </c>
      <c r="I1272" s="176">
        <f>_xll.qlInterestRateIndexValueDate(Index1M,$H1272)</f>
        <v>48303</v>
      </c>
      <c r="J1272" s="181">
        <f>IFERROR(_xll.qlIndexFixing(Index1M,$H1272,TRUE,_xll.ohTrigger(RecalcTrigger,Trigger1M)),NA())</f>
        <v>2.3041084334330726E-2</v>
      </c>
      <c r="K1272" s="44">
        <f>IFERROR(_xll.qlIndexFixing(Index3M,H1272,TRUE,_xll.ohTrigger(RecalcTrigger,Trigger3M)),NA())</f>
        <v>2.3536290989335538E-2</v>
      </c>
      <c r="L1272" s="44">
        <f>IFERROR(_xll.qlIndexFixing(Index6M,$H1272,TRUE,_xll.ohTrigger(RecalcTrigger,Trigger6M)),NA())</f>
        <v>2.3708593498414744E-2</v>
      </c>
      <c r="M1272" s="182">
        <f>IFERROR(_xll.qlIndexFixing(Index1Y,$H1272,TRUE,_xll.ohTrigger(RecalcTrigger,Trigger1Y)),NA())</f>
        <v>2.4218783061380478E-2</v>
      </c>
      <c r="N1272" s="181">
        <f>IFERROR(_xll.qlIndexFixing(ONIndex1M,I1272,TRUE,_xll.ohTrigger(RecalcTrigger,Trigger1M)),NA())</f>
        <v>2.30304008650839E-2</v>
      </c>
      <c r="O1272" s="44">
        <f>IFERROR(_xll.qlIndexFixing(ONIndex3M,I1272,TRUE,_xll.ohTrigger(RecalcTrigger,Trigger3M)),NA())</f>
        <v>2.3503821445850503E-2</v>
      </c>
      <c r="P1272" s="44">
        <f>IFERROR(_xll.qlIndexFixing(ONIndex6M,I1272,TRUE,_xll.ohTrigger(RecalcTrigger,Trigger6M)),NA())</f>
        <v>2.3644477451365553E-2</v>
      </c>
      <c r="Q1272" s="182">
        <f>IFERROR(_xll.qlIndexFixing(ONIndex1Y,I1272,TRUE,_xll.ohTrigger(RecalcTrigger,Trigger1Y)),NA())</f>
        <v>2.4103506565030797E-2</v>
      </c>
    </row>
    <row r="1273" spans="2:17" x14ac:dyDescent="0.2">
      <c r="B1273" s="39" t="s">
        <v>42</v>
      </c>
      <c r="D1273" s="42">
        <f>_xll.qlCalendarAdvance(Calendar,$D1272,B1273,"f",FALSE)</f>
        <v>48310</v>
      </c>
      <c r="E1273" s="176">
        <f>_xll.qlInterestRateIndexValueDate(IndexON,D1273)</f>
        <v>48310</v>
      </c>
      <c r="F1273" s="192">
        <f>IFERROR(_xll.qlIndexFixing(IndexON,D1273,TRUE,_xll.ohTrigger(RecalcTrigger,TriggerON)),NA())</f>
        <v>2.2427078608943107E-2</v>
      </c>
      <c r="H1273" s="42">
        <f>_xll.qlCalendarAdvance(Calendar,$H1272,B1273,"f",FALSE)</f>
        <v>48310</v>
      </c>
      <c r="I1273" s="176">
        <f>_xll.qlInterestRateIndexValueDate(Index1M,$H1273)</f>
        <v>48310</v>
      </c>
      <c r="J1273" s="181">
        <f>IFERROR(_xll.qlIndexFixing(Index1M,$H1273,TRUE,_xll.ohTrigger(RecalcTrigger,Trigger1M)),NA())</f>
        <v>2.3035500573674539E-2</v>
      </c>
      <c r="K1273" s="44">
        <f>IFERROR(_xll.qlIndexFixing(Index3M,H1273,TRUE,_xll.ohTrigger(RecalcTrigger,Trigger3M)),NA())</f>
        <v>2.3530247536897569E-2</v>
      </c>
      <c r="L1273" s="44">
        <f>IFERROR(_xll.qlIndexFixing(Index6M,$H1273,TRUE,_xll.ohTrigger(RecalcTrigger,Trigger6M)),NA())</f>
        <v>2.3702254166648853E-2</v>
      </c>
      <c r="M1273" s="182">
        <f>IFERROR(_xll.qlIndexFixing(Index1Y,$H1273,TRUE,_xll.ohTrigger(RecalcTrigger,Trigger1Y)),NA())</f>
        <v>2.4211665157133355E-2</v>
      </c>
      <c r="N1273" s="181">
        <f>IFERROR(_xll.qlIndexFixing(ONIndex1M,I1273,TRUE,_xll.ohTrigger(RecalcTrigger,Trigger1M)),NA())</f>
        <v>2.3025251198828256E-2</v>
      </c>
      <c r="O1273" s="44">
        <f>IFERROR(_xll.qlIndexFixing(ONIndex3M,I1273,TRUE,_xll.ohTrigger(RecalcTrigger,Trigger3M)),NA())</f>
        <v>2.3498349932818963E-2</v>
      </c>
      <c r="P1273" s="44">
        <f>IFERROR(_xll.qlIndexFixing(ONIndex6M,I1273,TRUE,_xll.ohTrigger(RecalcTrigger,Trigger6M)),NA())</f>
        <v>2.3638947711444036E-2</v>
      </c>
      <c r="Q1273" s="182">
        <f>IFERROR(_xll.qlIndexFixing(ONIndex1Y,I1273,TRUE,_xll.ohTrigger(RecalcTrigger,Trigger1Y)),NA())</f>
        <v>2.4097446690283242E-2</v>
      </c>
    </row>
    <row r="1274" spans="2:17" x14ac:dyDescent="0.2">
      <c r="B1274" s="39" t="s">
        <v>42</v>
      </c>
      <c r="D1274" s="42">
        <f>_xll.qlCalendarAdvance(Calendar,$D1273,B1274,"f",FALSE)</f>
        <v>48317</v>
      </c>
      <c r="E1274" s="176">
        <f>_xll.qlInterestRateIndexValueDate(IndexON,D1274)</f>
        <v>48317</v>
      </c>
      <c r="F1274" s="192">
        <f>IFERROR(_xll.qlIndexFixing(IndexON,D1274,TRUE,_xll.ohTrigger(RecalcTrigger,TriggerON)),NA())</f>
        <v>2.2422950144223019E-2</v>
      </c>
      <c r="H1274" s="42">
        <f>_xll.qlCalendarAdvance(Calendar,$H1273,B1274,"f",FALSE)</f>
        <v>48317</v>
      </c>
      <c r="I1274" s="176">
        <f>_xll.qlInterestRateIndexValueDate(Index1M,$H1274)</f>
        <v>48317</v>
      </c>
      <c r="J1274" s="181">
        <f>IFERROR(_xll.qlIndexFixing(Index1M,$H1274,TRUE,_xll.ohTrigger(RecalcTrigger,Trigger1M)),NA())</f>
        <v>2.3030234388399389E-2</v>
      </c>
      <c r="K1274" s="44">
        <f>IFERROR(_xll.qlIndexFixing(Index3M,H1274,TRUE,_xll.ohTrigger(RecalcTrigger,Trigger3M)),NA())</f>
        <v>2.3524520739733476E-2</v>
      </c>
      <c r="L1274" s="44">
        <f>IFERROR(_xll.qlIndexFixing(Index6M,$H1274,TRUE,_xll.ohTrigger(RecalcTrigger,Trigger6M)),NA())</f>
        <v>2.3696211569796073E-2</v>
      </c>
      <c r="M1274" s="182">
        <f>IFERROR(_xll.qlIndexFixing(Index1Y,$H1274,TRUE,_xll.ohTrigger(RecalcTrigger,Trigger1Y)),NA())</f>
        <v>2.4204512237406162E-2</v>
      </c>
      <c r="N1274" s="181">
        <f>IFERROR(_xll.qlIndexFixing(ONIndex1M,I1274,TRUE,_xll.ohTrigger(RecalcTrigger,Trigger1M)),NA())</f>
        <v>2.3020066728057786E-2</v>
      </c>
      <c r="O1274" s="44">
        <f>IFERROR(_xll.qlIndexFixing(ONIndex3M,I1274,TRUE,_xll.ohTrigger(RecalcTrigger,Trigger3M)),NA())</f>
        <v>2.3492848500904495E-2</v>
      </c>
      <c r="P1274" s="44">
        <f>IFERROR(_xll.qlIndexFixing(ONIndex6M,I1274,TRUE,_xll.ohTrigger(RecalcTrigger,Trigger6M)),NA())</f>
        <v>2.3633386379682264E-2</v>
      </c>
      <c r="Q1274" s="182">
        <f>IFERROR(_xll.qlIndexFixing(ONIndex1Y,I1274,TRUE,_xll.ohTrigger(RecalcTrigger,Trigger1Y)),NA())</f>
        <v>2.4091352577210179E-2</v>
      </c>
    </row>
    <row r="1275" spans="2:17" x14ac:dyDescent="0.2">
      <c r="B1275" s="39" t="s">
        <v>42</v>
      </c>
      <c r="D1275" s="42">
        <f>_xll.qlCalendarAdvance(Calendar,$D1274,B1275,"f",FALSE)</f>
        <v>48324</v>
      </c>
      <c r="E1275" s="176">
        <f>_xll.qlInterestRateIndexValueDate(IndexON,D1275)</f>
        <v>48324</v>
      </c>
      <c r="F1275" s="192">
        <f>IFERROR(_xll.qlIndexFixing(IndexON,D1275,TRUE,_xll.ohTrigger(RecalcTrigger,TriggerON)),NA())</f>
        <v>2.2418787013090968E-2</v>
      </c>
      <c r="H1275" s="42">
        <f>_xll.qlCalendarAdvance(Calendar,$H1274,B1275,"f",FALSE)</f>
        <v>48324</v>
      </c>
      <c r="I1275" s="176">
        <f>_xll.qlInterestRateIndexValueDate(Index1M,$H1275)</f>
        <v>48324</v>
      </c>
      <c r="J1275" s="181">
        <f>IFERROR(_xll.qlIndexFixing(Index1M,$H1275,TRUE,_xll.ohTrigger(RecalcTrigger,Trigger1M)),NA())</f>
        <v>2.302493333706827E-2</v>
      </c>
      <c r="K1275" s="44">
        <f>IFERROR(_xll.qlIndexFixing(Index3M,H1275,TRUE,_xll.ohTrigger(RecalcTrigger,Trigger3M)),NA())</f>
        <v>2.3518763858295044E-2</v>
      </c>
      <c r="L1275" s="44">
        <f>IFERROR(_xll.qlIndexFixing(Index6M,$H1275,TRUE,_xll.ohTrigger(RecalcTrigger,Trigger6M)),NA())</f>
        <v>2.3690137025853271E-2</v>
      </c>
      <c r="M1275" s="182">
        <f>IFERROR(_xll.qlIndexFixing(Index1Y,$H1275,TRUE,_xll.ohTrigger(RecalcTrigger,Trigger1Y)),NA())</f>
        <v>2.4197324302932754E-2</v>
      </c>
      <c r="N1275" s="181">
        <f>IFERROR(_xll.qlIndexFixing(ONIndex1M,I1275,TRUE,_xll.ohTrigger(RecalcTrigger,Trigger1M)),NA())</f>
        <v>2.3014847452691445E-2</v>
      </c>
      <c r="O1275" s="44">
        <f>IFERROR(_xll.qlIndexFixing(ONIndex3M,I1275,TRUE,_xll.ohTrigger(RecalcTrigger,Trigger3M)),NA())</f>
        <v>2.3487317150188147E-2</v>
      </c>
      <c r="P1275" s="44">
        <f>IFERROR(_xll.qlIndexFixing(ONIndex6M,I1275,TRUE,_xll.ohTrigger(RecalcTrigger,Trigger6M)),NA())</f>
        <v>2.3627793455999191E-2</v>
      </c>
      <c r="Q1275" s="182">
        <f>IFERROR(_xll.qlIndexFixing(ONIndex1Y,I1275,TRUE,_xll.ohTrigger(RecalcTrigger,Trigger1Y)),NA())</f>
        <v>2.4085224225730562E-2</v>
      </c>
    </row>
    <row r="1276" spans="2:17" x14ac:dyDescent="0.2">
      <c r="B1276" s="39" t="s">
        <v>42</v>
      </c>
      <c r="D1276" s="42">
        <f>_xll.qlCalendarAdvance(Calendar,$D1275,B1276,"f",FALSE)</f>
        <v>48331</v>
      </c>
      <c r="E1276" s="176">
        <f>_xll.qlInterestRateIndexValueDate(IndexON,D1276)</f>
        <v>48331</v>
      </c>
      <c r="F1276" s="192">
        <f>IFERROR(_xll.qlIndexFixing(IndexON,D1276,TRUE,_xll.ohTrigger(RecalcTrigger,TriggerON)),NA())</f>
        <v>2.2414589215384861E-2</v>
      </c>
      <c r="H1276" s="42">
        <f>_xll.qlCalendarAdvance(Calendar,$H1275,B1276,"f",FALSE)</f>
        <v>48331</v>
      </c>
      <c r="I1276" s="176">
        <f>_xll.qlInterestRateIndexValueDate(Index1M,$H1276)</f>
        <v>48331</v>
      </c>
      <c r="J1276" s="181">
        <f>IFERROR(_xll.qlIndexFixing(Index1M,$H1276,TRUE,_xll.ohTrigger(RecalcTrigger,Trigger1M)),NA())</f>
        <v>2.30195974197136E-2</v>
      </c>
      <c r="K1276" s="44">
        <f>IFERROR(_xll.qlIndexFixing(Index3M,H1276,TRUE,_xll.ohTrigger(RecalcTrigger,Trigger3M)),NA())</f>
        <v>2.3512976892712305E-2</v>
      </c>
      <c r="L1276" s="44">
        <f>IFERROR(_xll.qlIndexFixing(Index6M,$H1276,TRUE,_xll.ohTrigger(RecalcTrigger,Trigger6M)),NA())</f>
        <v>2.3684030535108324E-2</v>
      </c>
      <c r="M1276" s="182">
        <f>IFERROR(_xll.qlIndexFixing(Index1Y,$H1276,TRUE,_xll.ohTrigger(RecalcTrigger,Trigger1Y)),NA())</f>
        <v>2.419010135445121E-2</v>
      </c>
      <c r="N1276" s="181">
        <f>IFERROR(_xll.qlIndexFixing(ONIndex1M,I1276,TRUE,_xll.ohTrigger(RecalcTrigger,Trigger1M)),NA())</f>
        <v>2.3009593372729231E-2</v>
      </c>
      <c r="O1276" s="44">
        <f>IFERROR(_xll.qlIndexFixing(ONIndex3M,I1276,TRUE,_xll.ohTrigger(RecalcTrigger,Trigger3M)),NA())</f>
        <v>2.3481755880669919E-2</v>
      </c>
      <c r="P1276" s="44">
        <f>IFERROR(_xll.qlIndexFixing(ONIndex6M,I1276,TRUE,_xll.ohTrigger(RecalcTrigger,Trigger6M)),NA())</f>
        <v>2.362216894031377E-2</v>
      </c>
      <c r="Q1276" s="182">
        <f>IFERROR(_xll.qlIndexFixing(ONIndex1Y,I1276,TRUE,_xll.ohTrigger(RecalcTrigger,Trigger1Y)),NA())</f>
        <v>2.4079061635682297E-2</v>
      </c>
    </row>
    <row r="1277" spans="2:17" x14ac:dyDescent="0.2">
      <c r="B1277" s="39" t="s">
        <v>42</v>
      </c>
      <c r="D1277" s="42">
        <f>_xll.qlCalendarAdvance(Calendar,$D1276,B1277,"f",FALSE)</f>
        <v>48338</v>
      </c>
      <c r="E1277" s="176">
        <f>_xll.qlInterestRateIndexValueDate(IndexON,D1277)</f>
        <v>48338</v>
      </c>
      <c r="F1277" s="192">
        <f>IFERROR(_xll.qlIndexFixing(IndexON,D1277,TRUE,_xll.ohTrigger(RecalcTrigger,TriggerON)),NA())</f>
        <v>2.2410356751185745E-2</v>
      </c>
      <c r="H1277" s="42">
        <f>_xll.qlCalendarAdvance(Calendar,$H1276,B1277,"f",FALSE)</f>
        <v>48338</v>
      </c>
      <c r="I1277" s="176">
        <f>_xll.qlInterestRateIndexValueDate(Index1M,$H1277)</f>
        <v>48338</v>
      </c>
      <c r="J1277" s="181">
        <f>IFERROR(_xll.qlIndexFixing(Index1M,$H1277,TRUE,_xll.ohTrigger(RecalcTrigger,Trigger1M)),NA())</f>
        <v>2.3014564954311024E-2</v>
      </c>
      <c r="K1277" s="44">
        <f>IFERROR(_xll.qlIndexFixing(Index3M,H1277,TRUE,_xll.ohTrigger(RecalcTrigger,Trigger3M)),NA())</f>
        <v>2.3507493988224094E-2</v>
      </c>
      <c r="L1277" s="44">
        <f>IFERROR(_xll.qlIndexFixing(Index6M,$H1277,TRUE,_xll.ohTrigger(RecalcTrigger,Trigger6M)),NA())</f>
        <v>2.3678207409958508E-2</v>
      </c>
      <c r="M1277" s="182">
        <f>IFERROR(_xll.qlIndexFixing(Index1Y,$H1277,TRUE,_xll.ohTrigger(RecalcTrigger,Trigger1Y)),NA())</f>
        <v>2.4182843392703157E-2</v>
      </c>
      <c r="N1277" s="181">
        <f>IFERROR(_xll.qlIndexFixing(ONIndex1M,I1277,TRUE,_xll.ohTrigger(RecalcTrigger,Trigger1M)),NA())</f>
        <v>2.3004304488171146E-2</v>
      </c>
      <c r="O1277" s="44">
        <f>IFERROR(_xll.qlIndexFixing(ONIndex3M,I1277,TRUE,_xll.ohTrigger(RecalcTrigger,Trigger3M)),NA())</f>
        <v>2.347616469234981E-2</v>
      </c>
      <c r="P1277" s="44">
        <f>IFERROR(_xll.qlIndexFixing(ONIndex6M,I1277,TRUE,_xll.ohTrigger(RecalcTrigger,Trigger6M)),NA())</f>
        <v>2.3616512832707048E-2</v>
      </c>
      <c r="Q1277" s="182">
        <f>IFERROR(_xll.qlIndexFixing(ONIndex1Y,I1277,TRUE,_xll.ohTrigger(RecalcTrigger,Trigger1Y)),NA())</f>
        <v>2.4072864807308525E-2</v>
      </c>
    </row>
    <row r="1278" spans="2:17" x14ac:dyDescent="0.2">
      <c r="B1278" s="39" t="s">
        <v>42</v>
      </c>
      <c r="D1278" s="42">
        <f>_xll.qlCalendarAdvance(Calendar,$D1277,B1278,"f",FALSE)</f>
        <v>48345</v>
      </c>
      <c r="E1278" s="176">
        <f>_xll.qlInterestRateIndexValueDate(IndexON,D1278)</f>
        <v>48345</v>
      </c>
      <c r="F1278" s="192">
        <f>IFERROR(_xll.qlIndexFixing(IndexON,D1278,TRUE,_xll.ohTrigger(RecalcTrigger,TriggerON)),NA())</f>
        <v>2.2406089620412573E-2</v>
      </c>
      <c r="H1278" s="42">
        <f>_xll.qlCalendarAdvance(Calendar,$H1277,B1278,"f",FALSE)</f>
        <v>48345</v>
      </c>
      <c r="I1278" s="176">
        <f>_xll.qlInterestRateIndexValueDate(Index1M,$H1278)</f>
        <v>48345</v>
      </c>
      <c r="J1278" s="181">
        <f>IFERROR(_xll.qlIndexFixing(Index1M,$H1278,TRUE,_xll.ohTrigger(RecalcTrigger,Trigger1M)),NA())</f>
        <v>2.3009156474002142E-2</v>
      </c>
      <c r="K1278" s="44">
        <f>IFERROR(_xll.qlIndexFixing(Index3M,H1278,TRUE,_xll.ohTrigger(RecalcTrigger,Trigger3M)),NA())</f>
        <v>2.3501644330334786E-2</v>
      </c>
      <c r="L1278" s="44">
        <f>IFERROR(_xll.qlIndexFixing(Index6M,$H1278,TRUE,_xll.ohTrigger(RecalcTrigger,Trigger6M)),NA())</f>
        <v>2.3672034346627086E-2</v>
      </c>
      <c r="M1278" s="182">
        <f>IFERROR(_xll.qlIndexFixing(Index1Y,$H1278,TRUE,_xll.ohTrigger(RecalcTrigger,Trigger1Y)),NA())</f>
        <v>2.4175550418433334E-2</v>
      </c>
      <c r="N1278" s="181">
        <f>IFERROR(_xll.qlIndexFixing(ONIndex1M,I1278,TRUE,_xll.ohTrigger(RecalcTrigger,Trigger1M)),NA())</f>
        <v>2.2998980799017188E-2</v>
      </c>
      <c r="O1278" s="44">
        <f>IFERROR(_xll.qlIndexFixing(ONIndex3M,I1278,TRUE,_xll.ohTrigger(RecalcTrigger,Trigger3M)),NA())</f>
        <v>2.3470543585227821E-2</v>
      </c>
      <c r="P1278" s="44">
        <f>IFERROR(_xll.qlIndexFixing(ONIndex6M,I1278,TRUE,_xll.ohTrigger(RecalcTrigger,Trigger6M)),NA())</f>
        <v>2.3610825133097979E-2</v>
      </c>
      <c r="Q1278" s="182">
        <f>IFERROR(_xll.qlIndexFixing(ONIndex1Y,I1278,TRUE,_xll.ohTrigger(RecalcTrigger,Trigger1Y)),NA())</f>
        <v>2.4066633740447152E-2</v>
      </c>
    </row>
    <row r="1279" spans="2:17" x14ac:dyDescent="0.2">
      <c r="B1279" s="39" t="s">
        <v>42</v>
      </c>
      <c r="D1279" s="42">
        <f>_xll.qlCalendarAdvance(Calendar,$D1278,B1279,"f",FALSE)</f>
        <v>48352</v>
      </c>
      <c r="E1279" s="176">
        <f>_xll.qlInterestRateIndexValueDate(IndexON,D1279)</f>
        <v>48352</v>
      </c>
      <c r="F1279" s="192">
        <f>IFERROR(_xll.qlIndexFixing(IndexON,D1279,TRUE,_xll.ohTrigger(RecalcTrigger,TriggerON)),NA())</f>
        <v>2.2401787823227437E-2</v>
      </c>
      <c r="H1279" s="42">
        <f>_xll.qlCalendarAdvance(Calendar,$H1278,B1279,"f",FALSE)</f>
        <v>48352</v>
      </c>
      <c r="I1279" s="176">
        <f>_xll.qlInterestRateIndexValueDate(Index1M,$H1279)</f>
        <v>48352</v>
      </c>
      <c r="J1279" s="181">
        <f>IFERROR(_xll.qlIndexFixing(Index1M,$H1279,TRUE,_xll.ohTrigger(RecalcTrigger,Trigger1M)),NA())</f>
        <v>2.3003713125703512E-2</v>
      </c>
      <c r="K1279" s="44">
        <f>IFERROR(_xll.qlIndexFixing(Index3M,H1279,TRUE,_xll.ohTrigger(RecalcTrigger,Trigger3M)),NA())</f>
        <v>2.3495764586863564E-2</v>
      </c>
      <c r="L1279" s="44">
        <f>IFERROR(_xll.qlIndexFixing(Index6M,$H1279,TRUE,_xll.ohTrigger(RecalcTrigger,Trigger6M)),NA())</f>
        <v>2.3665829335434953E-2</v>
      </c>
      <c r="M1279" s="182">
        <f>IFERROR(_xll.qlIndexFixing(Index1Y,$H1279,TRUE,_xll.ohTrigger(RecalcTrigger,Trigger1Y)),NA())</f>
        <v>2.4168222432390696E-2</v>
      </c>
      <c r="N1279" s="181">
        <f>IFERROR(_xll.qlIndexFixing(ONIndex1M,I1279,TRUE,_xll.ohTrigger(RecalcTrigger,Trigger1M)),NA())</f>
        <v>2.2993622305267358E-2</v>
      </c>
      <c r="O1279" s="44">
        <f>IFERROR(_xll.qlIndexFixing(ONIndex3M,I1279,TRUE,_xll.ohTrigger(RecalcTrigger,Trigger3M)),NA())</f>
        <v>2.3464892559303951E-2</v>
      </c>
      <c r="P1279" s="44">
        <f>IFERROR(_xll.qlIndexFixing(ONIndex6M,I1279,TRUE,_xll.ohTrigger(RecalcTrigger,Trigger6M)),NA())</f>
        <v>2.3605105841729701E-2</v>
      </c>
      <c r="Q1279" s="182">
        <f>IFERROR(_xll.qlIndexFixing(ONIndex1Y,I1279,TRUE,_xll.ohTrigger(RecalcTrigger,Trigger1Y)),NA())</f>
        <v>2.4060368435260271E-2</v>
      </c>
    </row>
    <row r="1280" spans="2:17" x14ac:dyDescent="0.2">
      <c r="B1280" s="39" t="s">
        <v>42</v>
      </c>
      <c r="D1280" s="42">
        <f>_xll.qlCalendarAdvance(Calendar,$D1279,B1280,"f",FALSE)</f>
        <v>48359</v>
      </c>
      <c r="E1280" s="176">
        <f>_xll.qlInterestRateIndexValueDate(IndexON,D1280)</f>
        <v>48359</v>
      </c>
      <c r="F1280" s="192">
        <f>IFERROR(_xll.qlIndexFixing(IndexON,D1280,TRUE,_xll.ohTrigger(RecalcTrigger,TriggerON)),NA())</f>
        <v>2.2397451359306153E-2</v>
      </c>
      <c r="H1280" s="42">
        <f>_xll.qlCalendarAdvance(Calendar,$H1279,B1280,"f",FALSE)</f>
        <v>48359</v>
      </c>
      <c r="I1280" s="176">
        <f>_xll.qlInterestRateIndexValueDate(Index1M,$H1280)</f>
        <v>48359</v>
      </c>
      <c r="J1280" s="181">
        <f>IFERROR(_xll.qlIndexFixing(Index1M,$H1280,TRUE,_xll.ohTrigger(RecalcTrigger,Trigger1M)),NA())</f>
        <v>2.2998234909464808E-2</v>
      </c>
      <c r="K1280" s="44">
        <f>IFERROR(_xll.qlIndexFixing(Index3M,H1280,TRUE,_xll.ohTrigger(RecalcTrigger,Trigger3M)),NA())</f>
        <v>2.3489854757943449E-2</v>
      </c>
      <c r="L1280" s="44">
        <f>IFERROR(_xll.qlIndexFixing(Index6M,$H1280,TRUE,_xll.ohTrigger(RecalcTrigger,Trigger6M)),NA())</f>
        <v>2.3659592376676343E-2</v>
      </c>
      <c r="M1280" s="182">
        <f>IFERROR(_xll.qlIndexFixing(Index1Y,$H1280,TRUE,_xll.ohTrigger(RecalcTrigger,Trigger1Y)),NA())</f>
        <v>2.4160859435327531E-2</v>
      </c>
      <c r="N1280" s="181">
        <f>IFERROR(_xll.qlIndexFixing(ONIndex1M,I1280,TRUE,_xll.ohTrigger(RecalcTrigger,Trigger1M)),NA())</f>
        <v>2.2988229006921657E-2</v>
      </c>
      <c r="O1280" s="44">
        <f>IFERROR(_xll.qlIndexFixing(ONIndex3M,I1280,TRUE,_xll.ohTrigger(RecalcTrigger,Trigger3M)),NA())</f>
        <v>2.3459211614497155E-2</v>
      </c>
      <c r="P1280" s="44">
        <f>IFERROR(_xll.qlIndexFixing(ONIndex6M,I1280,TRUE,_xll.ohTrigger(RecalcTrigger,Trigger6M)),NA())</f>
        <v>2.3599354958278029E-2</v>
      </c>
      <c r="Q1280" s="182">
        <f>IFERROR(_xll.qlIndexFixing(ONIndex1Y,I1280,TRUE,_xll.ohTrigger(RecalcTrigger,Trigger1Y)),NA())</f>
        <v>2.4054068891585789E-2</v>
      </c>
    </row>
    <row r="1281" spans="2:17" x14ac:dyDescent="0.2">
      <c r="B1281" s="39" t="s">
        <v>42</v>
      </c>
      <c r="D1281" s="42">
        <f>_xll.qlCalendarAdvance(Calendar,$D1280,B1281,"f",FALSE)</f>
        <v>48366</v>
      </c>
      <c r="E1281" s="176">
        <f>_xll.qlInterestRateIndexValueDate(IndexON,D1281)</f>
        <v>48366</v>
      </c>
      <c r="F1281" s="192">
        <f>IFERROR(_xll.qlIndexFixing(IndexON,D1281,TRUE,_xll.ohTrigger(RecalcTrigger,TriggerON)),NA())</f>
        <v>2.2393080229053952E-2</v>
      </c>
      <c r="H1281" s="42">
        <f>_xll.qlCalendarAdvance(Calendar,$H1280,B1281,"f",FALSE)</f>
        <v>48366</v>
      </c>
      <c r="I1281" s="176">
        <f>_xll.qlInterestRateIndexValueDate(Index1M,$H1281)</f>
        <v>48366</v>
      </c>
      <c r="J1281" s="181">
        <f>IFERROR(_xll.qlIndexFixing(Index1M,$H1281,TRUE,_xll.ohTrigger(RecalcTrigger,Trigger1M)),NA())</f>
        <v>2.29923948443214E-2</v>
      </c>
      <c r="K1281" s="44">
        <f>IFERROR(_xll.qlIndexFixing(Index3M,H1281,TRUE,_xll.ohTrigger(RecalcTrigger,Trigger3M)),NA())</f>
        <v>2.3483914843708348E-2</v>
      </c>
      <c r="L1281" s="44">
        <f>IFERROR(_xll.qlIndexFixing(Index6M,$H1281,TRUE,_xll.ohTrigger(RecalcTrigger,Trigger6M)),NA())</f>
        <v>2.365301888955873E-2</v>
      </c>
      <c r="M1281" s="182">
        <f>IFERROR(_xll.qlIndexFixing(Index1Y,$H1281,TRUE,_xll.ohTrigger(RecalcTrigger,Trigger1Y)),NA())</f>
        <v>2.41534614279999E-2</v>
      </c>
      <c r="N1281" s="181">
        <f>IFERROR(_xll.qlIndexFixing(ONIndex1M,I1281,TRUE,_xll.ohTrigger(RecalcTrigger,Trigger1M)),NA())</f>
        <v>2.2982800904061129E-2</v>
      </c>
      <c r="O1281" s="44">
        <f>IFERROR(_xll.qlIndexFixing(ONIndex3M,I1281,TRUE,_xll.ohTrigger(RecalcTrigger,Trigger3M)),NA())</f>
        <v>2.3453500750888479E-2</v>
      </c>
      <c r="P1281" s="44">
        <f>IFERROR(_xll.qlIndexFixing(ONIndex6M,I1281,TRUE,_xll.ohTrigger(RecalcTrigger,Trigger6M)),NA())</f>
        <v>2.3593572483067149E-2</v>
      </c>
      <c r="Q1281" s="182">
        <f>IFERROR(_xll.qlIndexFixing(ONIndex1Y,I1281,TRUE,_xll.ohTrigger(RecalcTrigger,Trigger1Y)),NA())</f>
        <v>2.4047735109504753E-2</v>
      </c>
    </row>
    <row r="1282" spans="2:17" x14ac:dyDescent="0.2">
      <c r="B1282" s="39" t="s">
        <v>42</v>
      </c>
      <c r="D1282" s="42">
        <f>_xll.qlCalendarAdvance(Calendar,$D1281,B1282,"f",FALSE)</f>
        <v>48373</v>
      </c>
      <c r="E1282" s="176">
        <f>_xll.qlInterestRateIndexValueDate(IndexON,D1282)</f>
        <v>48373</v>
      </c>
      <c r="F1282" s="192">
        <f>IFERROR(_xll.qlIndexFixing(IndexON,D1282,TRUE,_xll.ohTrigger(RecalcTrigger,TriggerON)),NA())</f>
        <v>2.2388674432227695E-2</v>
      </c>
      <c r="H1282" s="42">
        <f>_xll.qlCalendarAdvance(Calendar,$H1281,B1282,"f",FALSE)</f>
        <v>48373</v>
      </c>
      <c r="I1282" s="176">
        <f>_xll.qlInterestRateIndexValueDate(Index1M,$H1282)</f>
        <v>48373</v>
      </c>
      <c r="J1282" s="181">
        <f>IFERROR(_xll.qlIndexFixing(Index1M,$H1282,TRUE,_xll.ohTrigger(RecalcTrigger,Trigger1M)),NA())</f>
        <v>2.2986849731841213E-2</v>
      </c>
      <c r="K1282" s="44">
        <f>IFERROR(_xll.qlIndexFixing(Index3M,H1282,TRUE,_xll.ohTrigger(RecalcTrigger,Trigger3M)),NA())</f>
        <v>2.3477944844292161E-2</v>
      </c>
      <c r="L1282" s="44">
        <f>IFERROR(_xll.qlIndexFixing(Index6M,$H1282,TRUE,_xll.ohTrigger(RecalcTrigger,Trigger6M)),NA())</f>
        <v>2.3646720724146673E-2</v>
      </c>
      <c r="M1282" s="182">
        <f>IFERROR(_xll.qlIndexFixing(Index1Y,$H1282,TRUE,_xll.ohTrigger(RecalcTrigger,Trigger1Y)),NA())</f>
        <v>2.4146028411166531E-2</v>
      </c>
      <c r="N1282" s="181">
        <f>IFERROR(_xll.qlIndexFixing(ONIndex1M,I1282,TRUE,_xll.ohTrigger(RecalcTrigger,Trigger1M)),NA())</f>
        <v>2.2977337996523683E-2</v>
      </c>
      <c r="O1282" s="44">
        <f>IFERROR(_xll.qlIndexFixing(ONIndex3M,I1282,TRUE,_xll.ohTrigger(RecalcTrigger,Trigger3M)),NA())</f>
        <v>2.3447759968477921E-2</v>
      </c>
      <c r="P1282" s="44">
        <f>IFERROR(_xll.qlIndexFixing(ONIndex6M,I1282,TRUE,_xll.ohTrigger(RecalcTrigger,Trigger6M)),NA())</f>
        <v>2.3587758415853921E-2</v>
      </c>
      <c r="Q1282" s="182">
        <f>IFERROR(_xll.qlIndexFixing(ONIndex1Y,I1282,TRUE,_xll.ohTrigger(RecalcTrigger,Trigger1Y)),NA())</f>
        <v>2.4041367088936116E-2</v>
      </c>
    </row>
    <row r="1283" spans="2:17" x14ac:dyDescent="0.2">
      <c r="B1283" s="39" t="s">
        <v>42</v>
      </c>
      <c r="D1283" s="42">
        <f>_xll.qlCalendarAdvance(Calendar,$D1282,B1283,"f",FALSE)</f>
        <v>48380</v>
      </c>
      <c r="E1283" s="176">
        <f>_xll.qlInterestRateIndexValueDate(IndexON,D1283)</f>
        <v>48380</v>
      </c>
      <c r="F1283" s="192">
        <f>IFERROR(_xll.qlIndexFixing(IndexON,D1283,TRUE,_xll.ohTrigger(RecalcTrigger,TriggerON)),NA())</f>
        <v>2.2384233968827383E-2</v>
      </c>
      <c r="H1283" s="42">
        <f>_xll.qlCalendarAdvance(Calendar,$H1282,B1283,"f",FALSE)</f>
        <v>48380</v>
      </c>
      <c r="I1283" s="176">
        <f>_xll.qlInterestRateIndexValueDate(Index1M,$H1283)</f>
        <v>48380</v>
      </c>
      <c r="J1283" s="181">
        <f>IFERROR(_xll.qlIndexFixing(Index1M,$H1283,TRUE,_xll.ohTrigger(RecalcTrigger,Trigger1M)),NA())</f>
        <v>2.2981269753672467E-2</v>
      </c>
      <c r="K1283" s="44">
        <f>IFERROR(_xll.qlIndexFixing(Index3M,H1283,TRUE,_xll.ohTrigger(RecalcTrigger,Trigger3M)),NA())</f>
        <v>2.3471944759830551E-2</v>
      </c>
      <c r="L1283" s="44">
        <f>IFERROR(_xll.qlIndexFixing(Index6M,$H1283,TRUE,_xll.ohTrigger(RecalcTrigger,Trigger6M)),NA())</f>
        <v>2.3640390613994491E-2</v>
      </c>
      <c r="M1283" s="182">
        <f>IFERROR(_xll.qlIndexFixing(Index1Y,$H1283,TRUE,_xll.ohTrigger(RecalcTrigger,Trigger1Y)),NA())</f>
        <v>2.4138560385591257E-2</v>
      </c>
      <c r="N1283" s="181">
        <f>IFERROR(_xll.qlIndexFixing(ONIndex1M,I1283,TRUE,_xll.ohTrigger(RecalcTrigger,Trigger1M)),NA())</f>
        <v>2.2971840284390366E-2</v>
      </c>
      <c r="O1283" s="44">
        <f>IFERROR(_xll.qlIndexFixing(ONIndex3M,I1283,TRUE,_xll.ohTrigger(RecalcTrigger,Trigger3M)),NA())</f>
        <v>2.3441989267265484E-2</v>
      </c>
      <c r="P1283" s="44">
        <f>IFERROR(_xll.qlIndexFixing(ONIndex6M,I1283,TRUE,_xll.ohTrigger(RecalcTrigger,Trigger6M)),NA())</f>
        <v>2.3581912756638346E-2</v>
      </c>
      <c r="Q1283" s="182">
        <f>IFERROR(_xll.qlIndexFixing(ONIndex1Y,I1283,TRUE,_xll.ohTrigger(RecalcTrigger,Trigger1Y)),NA())</f>
        <v>2.4034964830041972E-2</v>
      </c>
    </row>
    <row r="1284" spans="2:17" x14ac:dyDescent="0.2">
      <c r="B1284" s="39" t="s">
        <v>42</v>
      </c>
      <c r="D1284" s="42">
        <f>_xll.qlCalendarAdvance(Calendar,$D1283,B1284,"f",FALSE)</f>
        <v>48387</v>
      </c>
      <c r="E1284" s="176">
        <f>_xll.qlInterestRateIndexValueDate(IndexON,D1284)</f>
        <v>48387</v>
      </c>
      <c r="F1284" s="192">
        <f>IFERROR(_xll.qlIndexFixing(IndexON,D1284,TRUE,_xll.ohTrigger(RecalcTrigger,TriggerON)),NA())</f>
        <v>2.2379758839015107E-2</v>
      </c>
      <c r="H1284" s="42">
        <f>_xll.qlCalendarAdvance(Calendar,$H1283,B1284,"f",FALSE)</f>
        <v>48387</v>
      </c>
      <c r="I1284" s="176">
        <f>_xll.qlInterestRateIndexValueDate(Index1M,$H1284)</f>
        <v>48387</v>
      </c>
      <c r="J1284" s="181">
        <f>IFERROR(_xll.qlIndexFixing(Index1M,$H1284,TRUE,_xll.ohTrigger(RecalcTrigger,Trigger1M)),NA())</f>
        <v>2.297565490986379E-2</v>
      </c>
      <c r="K1284" s="44">
        <f>IFERROR(_xll.qlIndexFixing(Index3M,H1284,TRUE,_xll.ohTrigger(RecalcTrigger,Trigger3M)),NA())</f>
        <v>2.3465914590459189E-2</v>
      </c>
      <c r="L1284" s="44">
        <f>IFERROR(_xll.qlIndexFixing(Index6M,$H1284,TRUE,_xll.ohTrigger(RecalcTrigger,Trigger6M)),NA())</f>
        <v>2.3634028559404236E-2</v>
      </c>
      <c r="M1284" s="182">
        <f>IFERROR(_xll.qlIndexFixing(Index1Y,$H1284,TRUE,_xll.ohTrigger(RecalcTrigger,Trigger1Y)),NA())</f>
        <v>2.4131057352040353E-2</v>
      </c>
      <c r="N1284" s="181">
        <f>IFERROR(_xll.qlIndexFixing(ONIndex1M,I1284,TRUE,_xll.ohTrigger(RecalcTrigger,Trigger1M)),NA())</f>
        <v>2.2966307767742222E-2</v>
      </c>
      <c r="O1284" s="44">
        <f>IFERROR(_xll.qlIndexFixing(ONIndex3M,I1284,TRUE,_xll.ohTrigger(RecalcTrigger,Trigger3M)),NA())</f>
        <v>2.343618864717012E-2</v>
      </c>
      <c r="P1284" s="44">
        <f>IFERROR(_xll.qlIndexFixing(ONIndex6M,I1284,TRUE,_xll.ohTrigger(RecalcTrigger,Trigger6M)),NA())</f>
        <v>2.3576035505582515E-2</v>
      </c>
      <c r="Q1284" s="182">
        <f>IFERROR(_xll.qlIndexFixing(ONIndex1Y,I1284,TRUE,_xll.ohTrigger(RecalcTrigger,Trigger1Y)),NA())</f>
        <v>2.4028528332741272E-2</v>
      </c>
    </row>
    <row r="1285" spans="2:17" x14ac:dyDescent="0.2">
      <c r="B1285" s="39" t="s">
        <v>42</v>
      </c>
      <c r="D1285" s="42">
        <f>_xll.qlCalendarAdvance(Calendar,$D1284,B1285,"f",FALSE)</f>
        <v>48394</v>
      </c>
      <c r="E1285" s="176">
        <f>_xll.qlInterestRateIndexValueDate(IndexON,D1285)</f>
        <v>48394</v>
      </c>
      <c r="F1285" s="192">
        <f>IFERROR(_xll.qlIndexFixing(IndexON,D1285,TRUE,_xll.ohTrigger(RecalcTrigger,TriggerON)),NA())</f>
        <v>2.2375249042628775E-2</v>
      </c>
      <c r="H1285" s="42">
        <f>_xll.qlCalendarAdvance(Calendar,$H1284,B1285,"f",FALSE)</f>
        <v>48394</v>
      </c>
      <c r="I1285" s="176">
        <f>_xll.qlInterestRateIndexValueDate(Index1M,$H1285)</f>
        <v>48394</v>
      </c>
      <c r="J1285" s="181">
        <f>IFERROR(_xll.qlIndexFixing(Index1M,$H1285,TRUE,_xll.ohTrigger(RecalcTrigger,Trigger1M)),NA())</f>
        <v>2.2970005200455706E-2</v>
      </c>
      <c r="K1285" s="44">
        <f>IFERROR(_xll.qlIndexFixing(Index3M,H1285,TRUE,_xll.ohTrigger(RecalcTrigger,Trigger3M)),NA())</f>
        <v>2.3459854336313733E-2</v>
      </c>
      <c r="L1285" s="44">
        <f>IFERROR(_xll.qlIndexFixing(Index6M,$H1285,TRUE,_xll.ohTrigger(RecalcTrigger,Trigger6M)),NA())</f>
        <v>2.3627634560676611E-2</v>
      </c>
      <c r="M1285" s="182">
        <f>IFERROR(_xll.qlIndexFixing(Index1Y,$H1285,TRUE,_xll.ohTrigger(RecalcTrigger,Trigger1Y)),NA())</f>
        <v>2.412351931128387E-2</v>
      </c>
      <c r="N1285" s="181">
        <f>IFERROR(_xll.qlIndexFixing(ONIndex1M,I1285,TRUE,_xll.ohTrigger(RecalcTrigger,Trigger1M)),NA())</f>
        <v>2.2960740446498207E-2</v>
      </c>
      <c r="O1285" s="44">
        <f>IFERROR(_xll.qlIndexFixing(ONIndex3M,I1285,TRUE,_xll.ohTrigger(RecalcTrigger,Trigger3M)),NA())</f>
        <v>2.3430358108353921E-2</v>
      </c>
      <c r="P1285" s="44">
        <f>IFERROR(_xll.qlIndexFixing(ONIndex6M,I1285,TRUE,_xll.ohTrigger(RecalcTrigger,Trigger6M)),NA())</f>
        <v>2.357012666268643E-2</v>
      </c>
      <c r="Q1285" s="182">
        <f>IFERROR(_xll.qlIndexFixing(ONIndex1Y,I1285,TRUE,_xll.ohTrigger(RecalcTrigger,Trigger1Y)),NA())</f>
        <v>2.4022057596952973E-2</v>
      </c>
    </row>
    <row r="1286" spans="2:17" x14ac:dyDescent="0.2">
      <c r="B1286" s="39" t="s">
        <v>42</v>
      </c>
      <c r="D1286" s="42">
        <f>_xll.qlCalendarAdvance(Calendar,$D1285,B1286,"f",FALSE)</f>
        <v>48401</v>
      </c>
      <c r="E1286" s="176">
        <f>_xll.qlInterestRateIndexValueDate(IndexON,D1286)</f>
        <v>48401</v>
      </c>
      <c r="F1286" s="192">
        <f>IFERROR(_xll.qlIndexFixing(IndexON,D1286,TRUE,_xll.ohTrigger(RecalcTrigger,TriggerON)),NA())</f>
        <v>2.2370704579668388E-2</v>
      </c>
      <c r="H1286" s="42">
        <f>_xll.qlCalendarAdvance(Calendar,$H1285,B1286,"f",FALSE)</f>
        <v>48401</v>
      </c>
      <c r="I1286" s="176">
        <f>_xll.qlInterestRateIndexValueDate(Index1M,$H1286)</f>
        <v>48401</v>
      </c>
      <c r="J1286" s="181">
        <f>IFERROR(_xll.qlIndexFixing(Index1M,$H1286,TRUE,_xll.ohTrigger(RecalcTrigger,Trigger1M)),NA())</f>
        <v>2.2964633387975952E-2</v>
      </c>
      <c r="K1286" s="44">
        <f>IFERROR(_xll.qlIndexFixing(Index3M,H1286,TRUE,_xll.ohTrigger(RecalcTrigger,Trigger3M)),NA())</f>
        <v>2.3453763997533371E-2</v>
      </c>
      <c r="L1286" s="44">
        <f>IFERROR(_xll.qlIndexFixing(Index6M,$H1286,TRUE,_xll.ohTrigger(RecalcTrigger,Trigger6M)),NA())</f>
        <v>2.3621499742038303E-2</v>
      </c>
      <c r="M1286" s="182">
        <f>IFERROR(_xll.qlIndexFixing(Index1Y,$H1286,TRUE,_xll.ohTrigger(RecalcTrigger,Trigger1Y)),NA())</f>
        <v>2.4115946264096078E-2</v>
      </c>
      <c r="N1286" s="181">
        <f>IFERROR(_xll.qlIndexFixing(ONIndex1M,I1286,TRUE,_xll.ohTrigger(RecalcTrigger,Trigger1M)),NA())</f>
        <v>2.2955138320658319E-2</v>
      </c>
      <c r="O1286" s="44">
        <f>IFERROR(_xll.qlIndexFixing(ONIndex3M,I1286,TRUE,_xll.ohTrigger(RecalcTrigger,Trigger3M)),NA())</f>
        <v>2.3424497650654796E-2</v>
      </c>
      <c r="P1286" s="44">
        <f>IFERROR(_xll.qlIndexFixing(ONIndex6M,I1286,TRUE,_xll.ohTrigger(RecalcTrigger,Trigger6M)),NA())</f>
        <v>2.3564186227706951E-2</v>
      </c>
      <c r="Q1286" s="182">
        <f>IFERROR(_xll.qlIndexFixing(ONIndex1Y,I1286,TRUE,_xll.ohTrigger(RecalcTrigger,Trigger1Y)),NA())</f>
        <v>2.4015552622839165E-2</v>
      </c>
    </row>
    <row r="1287" spans="2:17" x14ac:dyDescent="0.2">
      <c r="B1287" s="39" t="s">
        <v>42</v>
      </c>
      <c r="D1287" s="42">
        <f>_xll.qlCalendarAdvance(Calendar,$D1286,B1287,"f",FALSE)</f>
        <v>48408</v>
      </c>
      <c r="E1287" s="176">
        <f>_xll.qlInterestRateIndexValueDate(IndexON,D1287)</f>
        <v>48408</v>
      </c>
      <c r="F1287" s="192">
        <f>IFERROR(_xll.qlIndexFixing(IndexON,D1287,TRUE,_xll.ohTrigger(RecalcTrigger,TriggerON)),NA())</f>
        <v>2.2366125450133945E-2</v>
      </c>
      <c r="H1287" s="42">
        <f>_xll.qlCalendarAdvance(Calendar,$H1286,B1287,"f",FALSE)</f>
        <v>48408</v>
      </c>
      <c r="I1287" s="176">
        <f>_xll.qlInterestRateIndexValueDate(Index1M,$H1287)</f>
        <v>48408</v>
      </c>
      <c r="J1287" s="181">
        <f>IFERROR(_xll.qlIndexFixing(Index1M,$H1287,TRUE,_xll.ohTrigger(RecalcTrigger,Trigger1M)),NA())</f>
        <v>2.2958911097516198E-2</v>
      </c>
      <c r="K1287" s="44">
        <f>IFERROR(_xll.qlIndexFixing(Index3M,H1287,TRUE,_xll.ohTrigger(RecalcTrigger,Trigger3M)),NA())</f>
        <v>2.3447643574252008E-2</v>
      </c>
      <c r="L1287" s="44">
        <f>IFERROR(_xll.qlIndexFixing(Index6M,$H1287,TRUE,_xll.ohTrigger(RecalcTrigger,Trigger6M)),NA())</f>
        <v>2.3615039158747578E-2</v>
      </c>
      <c r="M1287" s="182">
        <f>IFERROR(_xll.qlIndexFixing(Index1Y,$H1287,TRUE,_xll.ohTrigger(RecalcTrigger,Trigger1Y)),NA())</f>
        <v>2.410833821125391E-2</v>
      </c>
      <c r="N1287" s="181">
        <f>IFERROR(_xll.qlIndexFixing(ONIndex1M,I1287,TRUE,_xll.ohTrigger(RecalcTrigger,Trigger1M)),NA())</f>
        <v>2.2949501390303606E-2</v>
      </c>
      <c r="O1287" s="44">
        <f>IFERROR(_xll.qlIndexFixing(ONIndex3M,I1287,TRUE,_xll.ohTrigger(RecalcTrigger,Trigger3M)),NA())</f>
        <v>2.3418607274234837E-2</v>
      </c>
      <c r="P1287" s="44">
        <f>IFERROR(_xll.qlIndexFixing(ONIndex6M,I1287,TRUE,_xll.ohTrigger(RecalcTrigger,Trigger6M)),NA())</f>
        <v>2.3558214200968264E-2</v>
      </c>
      <c r="Q1287" s="182">
        <f>IFERROR(_xll.qlIndexFixing(ONIndex1Y,I1287,TRUE,_xll.ohTrigger(RecalcTrigger,Trigger1Y)),NA())</f>
        <v>2.400901341015671E-2</v>
      </c>
    </row>
    <row r="1288" spans="2:17" x14ac:dyDescent="0.2">
      <c r="B1288" s="39" t="s">
        <v>42</v>
      </c>
      <c r="D1288" s="42">
        <f>_xll.qlCalendarAdvance(Calendar,$D1287,B1288,"f",FALSE)</f>
        <v>48415</v>
      </c>
      <c r="E1288" s="176">
        <f>_xll.qlInterestRateIndexValueDate(IndexON,D1288)</f>
        <v>48415</v>
      </c>
      <c r="F1288" s="192">
        <f>IFERROR(_xll.qlIndexFixing(IndexON,D1288,TRUE,_xll.ohTrigger(RecalcTrigger,TriggerON)),NA())</f>
        <v>2.2361511654349631E-2</v>
      </c>
      <c r="H1288" s="42">
        <f>_xll.qlCalendarAdvance(Calendar,$H1287,B1288,"f",FALSE)</f>
        <v>48415</v>
      </c>
      <c r="I1288" s="176">
        <f>_xll.qlInterestRateIndexValueDate(Index1M,$H1288)</f>
        <v>48415</v>
      </c>
      <c r="J1288" s="181">
        <f>IFERROR(_xll.qlIndexFixing(Index1M,$H1288,TRUE,_xll.ohTrigger(RecalcTrigger,Trigger1M)),NA())</f>
        <v>2.2953153939513755E-2</v>
      </c>
      <c r="K1288" s="44">
        <f>IFERROR(_xll.qlIndexFixing(Index3M,H1288,TRUE,_xll.ohTrigger(RecalcTrigger,Trigger3M)),NA())</f>
        <v>2.3441493066612355E-2</v>
      </c>
      <c r="L1288" s="44">
        <f>IFERROR(_xll.qlIndexFixing(Index6M,$H1288,TRUE,_xll.ohTrigger(RecalcTrigger,Trigger6M)),NA())</f>
        <v>2.3608546630317358E-2</v>
      </c>
      <c r="M1288" s="182">
        <f>IFERROR(_xll.qlIndexFixing(Index1Y,$H1288,TRUE,_xll.ohTrigger(RecalcTrigger,Trigger1Y)),NA())</f>
        <v>2.4100695153538743E-2</v>
      </c>
      <c r="N1288" s="181">
        <f>IFERROR(_xll.qlIndexFixing(ONIndex1M,I1288,TRUE,_xll.ohTrigger(RecalcTrigger,Trigger1M)),NA())</f>
        <v>2.2943829655271974E-2</v>
      </c>
      <c r="O1288" s="44">
        <f>IFERROR(_xll.qlIndexFixing(ONIndex3M,I1288,TRUE,_xll.ohTrigger(RecalcTrigger,Trigger3M)),NA())</f>
        <v>2.3412686979012998E-2</v>
      </c>
      <c r="P1288" s="44">
        <f>IFERROR(_xll.qlIndexFixing(ONIndex6M,I1288,TRUE,_xll.ohTrigger(RecalcTrigger,Trigger6M)),NA())</f>
        <v>2.3552210582227229E-2</v>
      </c>
      <c r="Q1288" s="182">
        <f>IFERROR(_xll.qlIndexFixing(ONIndex1Y,I1288,TRUE,_xll.ohTrigger(RecalcTrigger,Trigger1Y)),NA())</f>
        <v>2.400243995931084E-2</v>
      </c>
    </row>
    <row r="1289" spans="2:17" x14ac:dyDescent="0.2">
      <c r="B1289" s="39" t="s">
        <v>42</v>
      </c>
      <c r="D1289" s="42">
        <f>_xll.qlCalendarAdvance(Calendar,$D1288,B1289,"f",FALSE)</f>
        <v>48422</v>
      </c>
      <c r="E1289" s="176">
        <f>_xll.qlInterestRateIndexValueDate(IndexON,D1289)</f>
        <v>48422</v>
      </c>
      <c r="F1289" s="192">
        <f>IFERROR(_xll.qlIndexFixing(IndexON,D1289,TRUE,_xll.ohTrigger(RecalcTrigger,TriggerON)),NA())</f>
        <v>2.2356863191829168E-2</v>
      </c>
      <c r="H1289" s="42">
        <f>_xll.qlCalendarAdvance(Calendar,$H1288,B1289,"f",FALSE)</f>
        <v>48422</v>
      </c>
      <c r="I1289" s="176">
        <f>_xll.qlInterestRateIndexValueDate(Index1M,$H1289)</f>
        <v>48422</v>
      </c>
      <c r="J1289" s="181">
        <f>IFERROR(_xll.qlIndexFixing(Index1M,$H1289,TRUE,_xll.ohTrigger(RecalcTrigger,Trigger1M)),NA())</f>
        <v>2.2947361914015682E-2</v>
      </c>
      <c r="K1289" s="44">
        <f>IFERROR(_xll.qlIndexFixing(Index3M,H1289,TRUE,_xll.ohTrigger(RecalcTrigger,Trigger3M)),NA())</f>
        <v>2.3435312474750079E-2</v>
      </c>
      <c r="L1289" s="44">
        <f>IFERROR(_xll.qlIndexFixing(Index6M,$H1289,TRUE,_xll.ohTrigger(RecalcTrigger,Trigger6M)),NA())</f>
        <v>2.3602022157056857E-2</v>
      </c>
      <c r="M1289" s="182">
        <f>IFERROR(_xll.qlIndexFixing(Index1Y,$H1289,TRUE,_xll.ohTrigger(RecalcTrigger,Trigger1Y)),NA())</f>
        <v>2.4093017091735058E-2</v>
      </c>
      <c r="N1289" s="181">
        <f>IFERROR(_xll.qlIndexFixing(ONIndex1M,I1289,TRUE,_xll.ohTrigger(RecalcTrigger,Trigger1M)),NA())</f>
        <v>2.2938123115725517E-2</v>
      </c>
      <c r="O1289" s="44">
        <f>IFERROR(_xll.qlIndexFixing(ONIndex3M,I1289,TRUE,_xll.ohTrigger(RecalcTrigger,Trigger3M)),NA())</f>
        <v>2.3406736764908231E-2</v>
      </c>
      <c r="P1289" s="44">
        <f>IFERROR(_xll.qlIndexFixing(ONIndex6M,I1289,TRUE,_xll.ohTrigger(RecalcTrigger,Trigger6M)),NA())</f>
        <v>2.3546175371564892E-2</v>
      </c>
      <c r="Q1289" s="182">
        <f>IFERROR(_xll.qlIndexFixing(ONIndex1Y,I1289,TRUE,_xll.ohTrigger(RecalcTrigger,Trigger1Y)),NA())</f>
        <v>2.3995832269815276E-2</v>
      </c>
    </row>
    <row r="1290" spans="2:17" x14ac:dyDescent="0.2">
      <c r="B1290" s="39" t="s">
        <v>42</v>
      </c>
      <c r="D1290" s="42">
        <f>_xll.qlCalendarAdvance(Calendar,$D1289,B1290,"f",FALSE)</f>
        <v>48429</v>
      </c>
      <c r="E1290" s="176">
        <f>_xll.qlInterestRateIndexValueDate(IndexON,D1290)</f>
        <v>48429</v>
      </c>
      <c r="F1290" s="192">
        <f>IFERROR(_xll.qlIndexFixing(IndexON,D1290,TRUE,_xll.ohTrigger(RecalcTrigger,TriggerON)),NA())</f>
        <v>2.2352180062815696E-2</v>
      </c>
      <c r="H1290" s="42">
        <f>_xll.qlCalendarAdvance(Calendar,$H1289,B1290,"f",FALSE)</f>
        <v>48429</v>
      </c>
      <c r="I1290" s="176">
        <f>_xll.qlInterestRateIndexValueDate(Index1M,$H1290)</f>
        <v>48429</v>
      </c>
      <c r="J1290" s="181">
        <f>IFERROR(_xll.qlIndexFixing(Index1M,$H1290,TRUE,_xll.ohTrigger(RecalcTrigger,Trigger1M)),NA())</f>
        <v>2.2941535021076882E-2</v>
      </c>
      <c r="K1290" s="44">
        <f>IFERROR(_xll.qlIndexFixing(Index3M,H1290,TRUE,_xll.ohTrigger(RecalcTrigger,Trigger3M)),NA())</f>
        <v>2.3429101798807007E-2</v>
      </c>
      <c r="L1290" s="44">
        <f>IFERROR(_xll.qlIndexFixing(Index6M,$H1290,TRUE,_xll.ohTrigger(RecalcTrigger,Trigger6M)),NA())</f>
        <v>2.3595465739279689E-2</v>
      </c>
      <c r="M1290" s="182">
        <f>IFERROR(_xll.qlIndexFixing(Index1Y,$H1290,TRUE,_xll.ohTrigger(RecalcTrigger,Trigger1Y)),NA())</f>
        <v>2.4085304026630894E-2</v>
      </c>
      <c r="N1290" s="181">
        <f>IFERROR(_xll.qlIndexFixing(ONIndex1M,I1290,TRUE,_xll.ohTrigger(RecalcTrigger,Trigger1M)),NA())</f>
        <v>2.2932381771583188E-2</v>
      </c>
      <c r="O1290" s="44">
        <f>IFERROR(_xll.qlIndexFixing(ONIndex3M,I1290,TRUE,_xll.ohTrigger(RecalcTrigger,Trigger3M)),NA())</f>
        <v>2.3400756632082631E-2</v>
      </c>
      <c r="P1290" s="44">
        <f>IFERROR(_xll.qlIndexFixing(ONIndex6M,I1290,TRUE,_xll.ohTrigger(RecalcTrigger,Trigger6M)),NA())</f>
        <v>2.3540108569143348E-2</v>
      </c>
      <c r="Q1290" s="182">
        <f>IFERROR(_xll.qlIndexFixing(ONIndex1Y,I1290,TRUE,_xll.ohTrigger(RecalcTrigger,Trigger1Y)),NA())</f>
        <v>2.3989190342156297E-2</v>
      </c>
    </row>
    <row r="1291" spans="2:17" x14ac:dyDescent="0.2">
      <c r="B1291" s="39" t="s">
        <v>42</v>
      </c>
      <c r="D1291" s="42">
        <f>_xll.qlCalendarAdvance(Calendar,$D1290,B1291,"f",FALSE)</f>
        <v>48436</v>
      </c>
      <c r="E1291" s="176">
        <f>_xll.qlInterestRateIndexValueDate(IndexON,D1291)</f>
        <v>48436</v>
      </c>
      <c r="F1291" s="192">
        <f>IFERROR(_xll.qlIndexFixing(IndexON,D1291,TRUE,_xll.ohTrigger(RecalcTrigger,TriggerON)),NA())</f>
        <v>2.2347462267390261E-2</v>
      </c>
      <c r="H1291" s="42">
        <f>_xll.qlCalendarAdvance(Calendar,$H1290,B1291,"f",FALSE)</f>
        <v>48436</v>
      </c>
      <c r="I1291" s="176">
        <f>_xll.qlInterestRateIndexValueDate(Index1M,$H1291)</f>
        <v>48436</v>
      </c>
      <c r="J1291" s="181">
        <f>IFERROR(_xll.qlIndexFixing(Index1M,$H1291,TRUE,_xll.ohTrigger(RecalcTrigger,Trigger1M)),NA())</f>
        <v>2.2935673260747032E-2</v>
      </c>
      <c r="K1291" s="44">
        <f>IFERROR(_xll.qlIndexFixing(Index3M,H1291,TRUE,_xll.ohTrigger(RecalcTrigger,Trigger3M)),NA())</f>
        <v>2.3422861038921449E-2</v>
      </c>
      <c r="L1291" s="44">
        <f>IFERROR(_xll.qlIndexFixing(Index6M,$H1291,TRUE,_xll.ohTrigger(RecalcTrigger,Trigger6M)),NA())</f>
        <v>2.358887737729682E-2</v>
      </c>
      <c r="M1291" s="182">
        <f>IFERROR(_xll.qlIndexFixing(Index1Y,$H1291,TRUE,_xll.ohTrigger(RecalcTrigger,Trigger1Y)),NA())</f>
        <v>2.407755595901806E-2</v>
      </c>
      <c r="N1291" s="181">
        <f>IFERROR(_xll.qlIndexFixing(ONIndex1M,I1291,TRUE,_xll.ohTrigger(RecalcTrigger,Trigger1M)),NA())</f>
        <v>2.2926605622844987E-2</v>
      </c>
      <c r="O1291" s="44">
        <f>IFERROR(_xll.qlIndexFixing(ONIndex3M,I1291,TRUE,_xll.ohTrigger(RecalcTrigger,Trigger3M)),NA())</f>
        <v>2.3394746580374104E-2</v>
      </c>
      <c r="P1291" s="44">
        <f>IFERROR(_xll.qlIndexFixing(ONIndex6M,I1291,TRUE,_xll.ohTrigger(RecalcTrigger,Trigger6M)),NA())</f>
        <v>2.3534010174638409E-2</v>
      </c>
      <c r="Q1291" s="182">
        <f>IFERROR(_xll.qlIndexFixing(ONIndex1Y,I1291,TRUE,_xll.ohTrigger(RecalcTrigger,Trigger1Y)),NA())</f>
        <v>2.3982514175847625E-2</v>
      </c>
    </row>
    <row r="1292" spans="2:17" x14ac:dyDescent="0.2">
      <c r="B1292" s="39" t="s">
        <v>42</v>
      </c>
      <c r="D1292" s="42">
        <f>_xll.qlCalendarAdvance(Calendar,$D1291,B1292,"f",FALSE)</f>
        <v>48443</v>
      </c>
      <c r="E1292" s="176">
        <f>_xll.qlInterestRateIndexValueDate(IndexON,D1292)</f>
        <v>48443</v>
      </c>
      <c r="F1292" s="192">
        <f>IFERROR(_xll.qlIndexFixing(IndexON,D1292,TRUE,_xll.ohTrigger(RecalcTrigger,TriggerON)),NA())</f>
        <v>2.234270980539077E-2</v>
      </c>
      <c r="H1292" s="42">
        <f>_xll.qlCalendarAdvance(Calendar,$H1291,B1292,"f",FALSE)</f>
        <v>48443</v>
      </c>
      <c r="I1292" s="176">
        <f>_xll.qlInterestRateIndexValueDate(Index1M,$H1292)</f>
        <v>48443</v>
      </c>
      <c r="J1292" s="181">
        <f>IFERROR(_xll.qlIndexFixing(Index1M,$H1292,TRUE,_xll.ohTrigger(RecalcTrigger,Trigger1M)),NA())</f>
        <v>2.2929776633078412E-2</v>
      </c>
      <c r="K1292" s="44">
        <f>IFERROR(_xll.qlIndexFixing(Index3M,H1292,TRUE,_xll.ohTrigger(RecalcTrigger,Trigger3M)),NA())</f>
        <v>2.3416590195237879E-2</v>
      </c>
      <c r="L1292" s="44">
        <f>IFERROR(_xll.qlIndexFixing(Index6M,$H1292,TRUE,_xll.ohTrigger(RecalcTrigger,Trigger6M)),NA())</f>
        <v>2.3582257071423626E-2</v>
      </c>
      <c r="M1292" s="182">
        <f>IFERROR(_xll.qlIndexFixing(Index1Y,$H1292,TRUE,_xll.ohTrigger(RecalcTrigger,Trigger1Y)),NA())</f>
        <v>2.4069772889691921E-2</v>
      </c>
      <c r="N1292" s="181">
        <f>IFERROR(_xll.qlIndexFixing(ONIndex1M,I1292,TRUE,_xll.ohTrigger(RecalcTrigger,Trigger1M)),NA())</f>
        <v>2.2920794669673006E-2</v>
      </c>
      <c r="O1292" s="44">
        <f>IFERROR(_xll.qlIndexFixing(ONIndex3M,I1292,TRUE,_xll.ohTrigger(RecalcTrigger,Trigger3M)),NA())</f>
        <v>2.3388706609944743E-2</v>
      </c>
      <c r="P1292" s="44">
        <f>IFERROR(_xll.qlIndexFixing(ONIndex6M,I1292,TRUE,_xll.ohTrigger(RecalcTrigger,Trigger6M)),NA())</f>
        <v>2.3527880188293215E-2</v>
      </c>
      <c r="Q1292" s="182">
        <f>IFERROR(_xll.qlIndexFixing(ONIndex1Y,I1292,TRUE,_xll.ohTrigger(RecalcTrigger,Trigger1Y)),NA())</f>
        <v>2.397580377129449E-2</v>
      </c>
    </row>
    <row r="1293" spans="2:17" x14ac:dyDescent="0.2">
      <c r="B1293" s="39" t="s">
        <v>42</v>
      </c>
      <c r="D1293" s="42">
        <f>_xll.qlCalendarAdvance(Calendar,$D1292,B1293,"f",FALSE)</f>
        <v>48450</v>
      </c>
      <c r="E1293" s="176">
        <f>_xll.qlInterestRateIndexValueDate(IndexON,D1293)</f>
        <v>48450</v>
      </c>
      <c r="F1293" s="192">
        <f>IFERROR(_xll.qlIndexFixing(IndexON,D1293,TRUE,_xll.ohTrigger(RecalcTrigger,TriggerON)),NA())</f>
        <v>2.2337922676817223E-2</v>
      </c>
      <c r="H1293" s="42">
        <f>_xll.qlCalendarAdvance(Calendar,$H1292,B1293,"f",FALSE)</f>
        <v>48450</v>
      </c>
      <c r="I1293" s="176">
        <f>_xll.qlInterestRateIndexValueDate(Index1M,$H1293)</f>
        <v>48450</v>
      </c>
      <c r="J1293" s="181">
        <f>IFERROR(_xll.qlIndexFixing(Index1M,$H1293,TRUE,_xll.ohTrigger(RecalcTrigger,Trigger1M)),NA())</f>
        <v>2.2923845138123317E-2</v>
      </c>
      <c r="K1293" s="44">
        <f>IFERROR(_xll.qlIndexFixing(Index3M,H1293,TRUE,_xll.ohTrigger(RecalcTrigger,Trigger3M)),NA())</f>
        <v>2.3410289267895481E-2</v>
      </c>
      <c r="L1293" s="44">
        <f>IFERROR(_xll.qlIndexFixing(Index6M,$H1293,TRUE,_xll.ohTrigger(RecalcTrigger,Trigger6M)),NA())</f>
        <v>2.357560482197725E-2</v>
      </c>
      <c r="M1293" s="182">
        <f>IFERROR(_xll.qlIndexFixing(Index1Y,$H1293,TRUE,_xll.ohTrigger(RecalcTrigger,Trigger1Y)),NA())</f>
        <v>2.4061954819451614E-2</v>
      </c>
      <c r="N1293" s="181">
        <f>IFERROR(_xll.qlIndexFixing(ONIndex1M,I1293,TRUE,_xll.ohTrigger(RecalcTrigger,Trigger1M)),NA())</f>
        <v>2.291494891174306E-2</v>
      </c>
      <c r="O1293" s="44">
        <f>IFERROR(_xll.qlIndexFixing(ONIndex3M,I1293,TRUE,_xll.ohTrigger(RecalcTrigger,Trigger3M)),NA())</f>
        <v>2.3382636720632455E-2</v>
      </c>
      <c r="P1293" s="44">
        <f>IFERROR(_xll.qlIndexFixing(ONIndex6M,I1293,TRUE,_xll.ohTrigger(RecalcTrigger,Trigger6M)),NA())</f>
        <v>2.3521718610026721E-2</v>
      </c>
      <c r="Q1293" s="182">
        <f>IFERROR(_xll.qlIndexFixing(ONIndex1Y,I1293,TRUE,_xll.ohTrigger(RecalcTrigger,Trigger1Y)),NA())</f>
        <v>2.3969059128334802E-2</v>
      </c>
    </row>
    <row r="1294" spans="2:17" x14ac:dyDescent="0.2">
      <c r="B1294" s="39" t="s">
        <v>42</v>
      </c>
      <c r="D1294" s="42">
        <f>_xll.qlCalendarAdvance(Calendar,$D1293,B1294,"f",FALSE)</f>
        <v>48457</v>
      </c>
      <c r="E1294" s="176">
        <f>_xll.qlInterestRateIndexValueDate(IndexON,D1294)</f>
        <v>48457</v>
      </c>
      <c r="F1294" s="192">
        <f>IFERROR(_xll.qlIndexFixing(IndexON,D1294,TRUE,_xll.ohTrigger(RecalcTrigger,TriggerON)),NA())</f>
        <v>2.2333100881831713E-2</v>
      </c>
      <c r="H1294" s="42">
        <f>_xll.qlCalendarAdvance(Calendar,$H1293,B1294,"f",FALSE)</f>
        <v>48457</v>
      </c>
      <c r="I1294" s="176">
        <f>_xll.qlInterestRateIndexValueDate(Index1M,$H1294)</f>
        <v>48457</v>
      </c>
      <c r="J1294" s="181">
        <f>IFERROR(_xll.qlIndexFixing(Index1M,$H1294,TRUE,_xll.ohTrigger(RecalcTrigger,Trigger1M)),NA())</f>
        <v>2.2917588872189792E-2</v>
      </c>
      <c r="K1294" s="44">
        <f>IFERROR(_xll.qlIndexFixing(Index3M,H1294,TRUE,_xll.ohTrigger(RecalcTrigger,Trigger3M)),NA())</f>
        <v>2.3403667274487311E-2</v>
      </c>
      <c r="L1294" s="44">
        <f>IFERROR(_xll.qlIndexFixing(Index6M,$H1294,TRUE,_xll.ohTrigger(RecalcTrigger,Trigger6M)),NA())</f>
        <v>2.356811140866906E-2</v>
      </c>
      <c r="M1294" s="182">
        <f>IFERROR(_xll.qlIndexFixing(Index1Y,$H1294,TRUE,_xll.ohTrigger(RecalcTrigger,Trigger1Y)),NA())</f>
        <v>2.4054101749099166E-2</v>
      </c>
      <c r="N1294" s="181">
        <f>IFERROR(_xll.qlIndexFixing(ONIndex1M,I1294,TRUE,_xll.ohTrigger(RecalcTrigger,Trigger1M)),NA())</f>
        <v>2.2909068349379336E-2</v>
      </c>
      <c r="O1294" s="44">
        <f>IFERROR(_xll.qlIndexFixing(ONIndex3M,I1294,TRUE,_xll.ohTrigger(RecalcTrigger,Trigger3M)),NA())</f>
        <v>2.3376536912599333E-2</v>
      </c>
      <c r="P1294" s="44">
        <f>IFERROR(_xll.qlIndexFixing(ONIndex6M,I1294,TRUE,_xll.ohTrigger(RecalcTrigger,Trigger6M)),NA())</f>
        <v>2.3515525439919971E-2</v>
      </c>
      <c r="Q1294" s="182">
        <f>IFERROR(_xll.qlIndexFixing(ONIndex1Y,I1294,TRUE,_xll.ohTrigger(RecalcTrigger,Trigger1Y)),NA())</f>
        <v>2.3962280246806467E-2</v>
      </c>
    </row>
    <row r="1295" spans="2:17" x14ac:dyDescent="0.2">
      <c r="B1295" s="39" t="s">
        <v>42</v>
      </c>
      <c r="D1295" s="42">
        <f>_xll.qlCalendarAdvance(Calendar,$D1294,B1295,"f",FALSE)</f>
        <v>48464</v>
      </c>
      <c r="E1295" s="176">
        <f>_xll.qlInterestRateIndexValueDate(IndexON,D1295)</f>
        <v>48464</v>
      </c>
      <c r="F1295" s="192">
        <f>IFERROR(_xll.qlIndexFixing(IndexON,D1295,TRUE,_xll.ohTrigger(RecalcTrigger,TriggerON)),NA())</f>
        <v>2.2328244420353194E-2</v>
      </c>
      <c r="H1295" s="42">
        <f>_xll.qlCalendarAdvance(Calendar,$H1294,B1295,"f",FALSE)</f>
        <v>48464</v>
      </c>
      <c r="I1295" s="176">
        <f>_xll.qlInterestRateIndexValueDate(Index1M,$H1295)</f>
        <v>48464</v>
      </c>
      <c r="J1295" s="181">
        <f>IFERROR(_xll.qlIndexFixing(Index1M,$H1295,TRUE,_xll.ohTrigger(RecalcTrigger,Trigger1M)),NA())</f>
        <v>2.2911590509562117E-2</v>
      </c>
      <c r="K1295" s="44">
        <f>IFERROR(_xll.qlIndexFixing(Index3M,H1295,TRUE,_xll.ohTrigger(RecalcTrigger,Trigger3M)),NA())</f>
        <v>2.3397308735538205E-2</v>
      </c>
      <c r="L1295" s="44">
        <f>IFERROR(_xll.qlIndexFixing(Index6M,$H1295,TRUE,_xll.ohTrigger(RecalcTrigger,Trigger6M)),NA())</f>
        <v>2.3561403409634914E-2</v>
      </c>
      <c r="M1295" s="182">
        <f>IFERROR(_xll.qlIndexFixing(Index1Y,$H1295,TRUE,_xll.ohTrigger(RecalcTrigger,Trigger1Y)),NA())</f>
        <v>2.4046213679441264E-2</v>
      </c>
      <c r="N1295" s="181">
        <f>IFERROR(_xll.qlIndexFixing(ONIndex1M,I1295,TRUE,_xll.ohTrigger(RecalcTrigger,Trigger1M)),NA())</f>
        <v>2.2903152982419739E-2</v>
      </c>
      <c r="O1295" s="44">
        <f>IFERROR(_xll.qlIndexFixing(ONIndex3M,I1295,TRUE,_xll.ohTrigger(RecalcTrigger,Trigger3M)),NA())</f>
        <v>2.3370407185683284E-2</v>
      </c>
      <c r="P1295" s="44">
        <f>IFERROR(_xll.qlIndexFixing(ONIndex6M,I1295,TRUE,_xll.ohTrigger(RecalcTrigger,Trigger6M)),NA())</f>
        <v>2.350930067789192E-2</v>
      </c>
      <c r="Q1295" s="182">
        <f>IFERROR(_xll.qlIndexFixing(ONIndex1Y,I1295,TRUE,_xll.ohTrigger(RecalcTrigger,Trigger1Y)),NA())</f>
        <v>2.3955467127033669E-2</v>
      </c>
    </row>
    <row r="1296" spans="2:17" x14ac:dyDescent="0.2">
      <c r="B1296" s="39" t="s">
        <v>42</v>
      </c>
      <c r="D1296" s="42">
        <f>_xll.qlCalendarAdvance(Calendar,$D1295,B1296,"f",FALSE)</f>
        <v>48471</v>
      </c>
      <c r="E1296" s="176">
        <f>_xll.qlInterestRateIndexValueDate(IndexON,D1296)</f>
        <v>48471</v>
      </c>
      <c r="F1296" s="192">
        <f>IFERROR(_xll.qlIndexFixing(IndexON,D1296,TRUE,_xll.ohTrigger(RecalcTrigger,TriggerON)),NA())</f>
        <v>2.2323353292300618E-2</v>
      </c>
      <c r="H1296" s="42">
        <f>_xll.qlCalendarAdvance(Calendar,$H1295,B1296,"f",FALSE)</f>
        <v>48471</v>
      </c>
      <c r="I1296" s="176">
        <f>_xll.qlInterestRateIndexValueDate(Index1M,$H1296)</f>
        <v>48471</v>
      </c>
      <c r="J1296" s="181">
        <f>IFERROR(_xll.qlIndexFixing(Index1M,$H1296,TRUE,_xll.ohTrigger(RecalcTrigger,Trigger1M)),NA())</f>
        <v>2.2905557281891552E-2</v>
      </c>
      <c r="K1296" s="44">
        <f>IFERROR(_xll.qlIndexFixing(Index3M,H1296,TRUE,_xll.ohTrigger(RecalcTrigger,Trigger3M)),NA())</f>
        <v>2.3390920115162958E-2</v>
      </c>
      <c r="L1296" s="44">
        <f>IFERROR(_xll.qlIndexFixing(Index6M,$H1296,TRUE,_xll.ohTrigger(RecalcTrigger,Trigger6M)),NA())</f>
        <v>2.3554663473697241E-2</v>
      </c>
      <c r="M1296" s="182">
        <f>IFERROR(_xll.qlIndexFixing(Index1Y,$H1296,TRUE,_xll.ohTrigger(RecalcTrigger,Trigger1Y)),NA())</f>
        <v>2.4038290611287483E-2</v>
      </c>
      <c r="N1296" s="181">
        <f>IFERROR(_xll.qlIndexFixing(ONIndex1M,I1296,TRUE,_xll.ohTrigger(RecalcTrigger,Trigger1M)),NA())</f>
        <v>2.289720281086427E-2</v>
      </c>
      <c r="O1296" s="44">
        <f>IFERROR(_xll.qlIndexFixing(ONIndex3M,I1296,TRUE,_xll.ohTrigger(RecalcTrigger,Trigger3M)),NA())</f>
        <v>2.3364247540127447E-2</v>
      </c>
      <c r="P1296" s="44">
        <f>IFERROR(_xll.qlIndexFixing(ONIndex6M,I1296,TRUE,_xll.ohTrigger(RecalcTrigger,Trigger6M)),NA())</f>
        <v>2.3503044323861522E-2</v>
      </c>
      <c r="Q1296" s="182">
        <f>IFERROR(_xll.qlIndexFixing(ONIndex1Y,I1296,TRUE,_xll.ohTrigger(RecalcTrigger,Trigger1Y)),NA())</f>
        <v>2.3948619768935364E-2</v>
      </c>
    </row>
    <row r="1297" spans="2:17" x14ac:dyDescent="0.2">
      <c r="B1297" s="39" t="s">
        <v>42</v>
      </c>
      <c r="D1297" s="42">
        <f>_xll.qlCalendarAdvance(Calendar,$D1296,B1297,"f",FALSE)</f>
        <v>48478</v>
      </c>
      <c r="E1297" s="176">
        <f>_xll.qlInterestRateIndexValueDate(IndexON,D1297)</f>
        <v>48478</v>
      </c>
      <c r="F1297" s="192">
        <f>IFERROR(_xll.qlIndexFixing(IndexON,D1297,TRUE,_xll.ohTrigger(RecalcTrigger,TriggerON)),NA())</f>
        <v>2.231842749783608E-2</v>
      </c>
      <c r="H1297" s="42">
        <f>_xll.qlCalendarAdvance(Calendar,$H1296,B1297,"f",FALSE)</f>
        <v>48478</v>
      </c>
      <c r="I1297" s="176">
        <f>_xll.qlInterestRateIndexValueDate(Index1M,$H1297)</f>
        <v>48478</v>
      </c>
      <c r="J1297" s="181">
        <f>IFERROR(_xll.qlIndexFixing(Index1M,$H1297,TRUE,_xll.ohTrigger(RecalcTrigger,Trigger1M)),NA())</f>
        <v>2.2899489189226723E-2</v>
      </c>
      <c r="K1297" s="44">
        <f>IFERROR(_xll.qlIndexFixing(Index3M,H1297,TRUE,_xll.ohTrigger(RecalcTrigger,Trigger3M)),NA())</f>
        <v>2.3384501413504066E-2</v>
      </c>
      <c r="L1297" s="44">
        <f>IFERROR(_xll.qlIndexFixing(Index6M,$H1297,TRUE,_xll.ohTrigger(RecalcTrigger,Trigger6M)),NA())</f>
        <v>2.3547891601173512E-2</v>
      </c>
      <c r="M1297" s="182">
        <f>IFERROR(_xll.qlIndexFixing(Index1Y,$H1297,TRUE,_xll.ohTrigger(RecalcTrigger,Trigger1Y)),NA())</f>
        <v>2.4030332545450728E-2</v>
      </c>
      <c r="N1297" s="181">
        <f>IFERROR(_xll.qlIndexFixing(ONIndex1M,I1297,TRUE,_xll.ohTrigger(RecalcTrigger,Trigger1M)),NA())</f>
        <v>2.2891217834793975E-2</v>
      </c>
      <c r="O1297" s="44">
        <f>IFERROR(_xll.qlIndexFixing(ONIndex3M,I1297,TRUE,_xll.ohTrigger(RecalcTrigger,Trigger3M)),NA())</f>
        <v>2.3358057975688684E-2</v>
      </c>
      <c r="P1297" s="44">
        <f>IFERROR(_xll.qlIndexFixing(ONIndex6M,I1297,TRUE,_xll.ohTrigger(RecalcTrigger,Trigger6M)),NA())</f>
        <v>2.3496756378071915E-2</v>
      </c>
      <c r="Q1297" s="182">
        <f>IFERROR(_xll.qlIndexFixing(ONIndex1Y,I1297,TRUE,_xll.ohTrigger(RecalcTrigger,Trigger1Y)),NA())</f>
        <v>2.3941738172349458E-2</v>
      </c>
    </row>
    <row r="1298" spans="2:17" x14ac:dyDescent="0.2">
      <c r="B1298" s="39" t="s">
        <v>42</v>
      </c>
      <c r="D1298" s="42">
        <f>_xll.qlCalendarAdvance(Calendar,$D1297,B1298,"f",FALSE)</f>
        <v>48485</v>
      </c>
      <c r="E1298" s="176">
        <f>_xll.qlInterestRateIndexValueDate(IndexON,D1298)</f>
        <v>48485</v>
      </c>
      <c r="F1298" s="192">
        <f>IFERROR(_xll.qlIndexFixing(IndexON,D1298,TRUE,_xll.ohTrigger(RecalcTrigger,TriggerON)),NA())</f>
        <v>2.2313467036716439E-2</v>
      </c>
      <c r="H1298" s="42">
        <f>_xll.qlCalendarAdvance(Calendar,$H1297,B1298,"f",FALSE)</f>
        <v>48485</v>
      </c>
      <c r="I1298" s="176">
        <f>_xll.qlInterestRateIndexValueDate(Index1M,$H1298)</f>
        <v>48485</v>
      </c>
      <c r="J1298" s="181">
        <f>IFERROR(_xll.qlIndexFixing(Index1M,$H1298,TRUE,_xll.ohTrigger(RecalcTrigger,Trigger1M)),NA())</f>
        <v>2.2893386231624367E-2</v>
      </c>
      <c r="K1298" s="44">
        <f>IFERROR(_xll.qlIndexFixing(Index3M,H1298,TRUE,_xll.ohTrigger(RecalcTrigger,Trigger3M)),NA())</f>
        <v>2.3378333381329518E-2</v>
      </c>
      <c r="L1298" s="44">
        <f>IFERROR(_xll.qlIndexFixing(Index6M,$H1298,TRUE,_xll.ohTrigger(RecalcTrigger,Trigger6M)),NA())</f>
        <v>2.3541087792380743E-2</v>
      </c>
      <c r="M1298" s="182">
        <f>IFERROR(_xll.qlIndexFixing(Index1Y,$H1298,TRUE,_xll.ohTrigger(RecalcTrigger,Trigger1Y)),NA())</f>
        <v>2.4022339482748123E-2</v>
      </c>
      <c r="N1298" s="181">
        <f>IFERROR(_xll.qlIndexFixing(ONIndex1M,I1298,TRUE,_xll.ohTrigger(RecalcTrigger,Trigger1M)),NA())</f>
        <v>2.2885198054127809E-2</v>
      </c>
      <c r="O1298" s="44">
        <f>IFERROR(_xll.qlIndexFixing(ONIndex3M,I1298,TRUE,_xll.ohTrigger(RecalcTrigger,Trigger3M)),NA())</f>
        <v>2.3351838492366994E-2</v>
      </c>
      <c r="P1298" s="44">
        <f>IFERROR(_xll.qlIndexFixing(ONIndex6M,I1298,TRUE,_xll.ohTrigger(RecalcTrigger,Trigger6M)),NA())</f>
        <v>2.349043684027996E-2</v>
      </c>
      <c r="Q1298" s="182">
        <f>IFERROR(_xll.qlIndexFixing(ONIndex1Y,I1298,TRUE,_xll.ohTrigger(RecalcTrigger,Trigger1Y)),NA())</f>
        <v>2.3934822337356998E-2</v>
      </c>
    </row>
    <row r="1299" spans="2:17" x14ac:dyDescent="0.2">
      <c r="B1299" s="39" t="s">
        <v>42</v>
      </c>
      <c r="D1299" s="42">
        <f>_xll.qlCalendarAdvance(Calendar,$D1298,B1299,"f",FALSE)</f>
        <v>48492</v>
      </c>
      <c r="E1299" s="176">
        <f>_xll.qlInterestRateIndexValueDate(IndexON,D1299)</f>
        <v>48492</v>
      </c>
      <c r="F1299" s="192">
        <f>IFERROR(_xll.qlIndexFixing(IndexON,D1299,TRUE,_xll.ohTrigger(RecalcTrigger,TriggerON)),NA())</f>
        <v>2.2308471909265881E-2</v>
      </c>
      <c r="H1299" s="42">
        <f>_xll.qlCalendarAdvance(Calendar,$H1298,B1299,"f",FALSE)</f>
        <v>48492</v>
      </c>
      <c r="I1299" s="176">
        <f>_xll.qlInterestRateIndexValueDate(Index1M,$H1299)</f>
        <v>48492</v>
      </c>
      <c r="J1299" s="181">
        <f>IFERROR(_xll.qlIndexFixing(Index1M,$H1299,TRUE,_xll.ohTrigger(RecalcTrigger,Trigger1M)),NA())</f>
        <v>2.2887523958341448E-2</v>
      </c>
      <c r="K1299" s="44">
        <f>IFERROR(_xll.qlIndexFixing(Index3M,H1299,TRUE,_xll.ohTrigger(RecalcTrigger,Trigger3M)),NA())</f>
        <v>2.3371851955057553E-2</v>
      </c>
      <c r="L1299" s="44">
        <f>IFERROR(_xll.qlIndexFixing(Index6M,$H1299,TRUE,_xll.ohTrigger(RecalcTrigger,Trigger6M)),NA())</f>
        <v>2.3534508456828394E-2</v>
      </c>
      <c r="M1299" s="182">
        <f>IFERROR(_xll.qlIndexFixing(Index1Y,$H1299,TRUE,_xll.ohTrigger(RecalcTrigger,Trigger1Y)),NA())</f>
        <v>2.4014311424000345E-2</v>
      </c>
      <c r="N1299" s="181">
        <f>IFERROR(_xll.qlIndexFixing(ONIndex1M,I1299,TRUE,_xll.ohTrigger(RecalcTrigger,Trigger1M)),NA())</f>
        <v>2.2879143468946816E-2</v>
      </c>
      <c r="O1299" s="44">
        <f>IFERROR(_xll.qlIndexFixing(ONIndex3M,I1299,TRUE,_xll.ohTrigger(RecalcTrigger,Trigger3M)),NA())</f>
        <v>2.3345589090405516E-2</v>
      </c>
      <c r="P1299" s="44">
        <f>IFERROR(_xll.qlIndexFixing(ONIndex6M,I1299,TRUE,_xll.ohTrigger(RecalcTrigger,Trigger6M)),NA())</f>
        <v>2.3484085710647751E-2</v>
      </c>
      <c r="Q1299" s="182">
        <f>IFERROR(_xll.qlIndexFixing(ONIndex1Y,I1299,TRUE,_xll.ohTrigger(RecalcTrigger,Trigger1Y)),NA())</f>
        <v>2.392787226403903E-2</v>
      </c>
    </row>
    <row r="1300" spans="2:17" x14ac:dyDescent="0.2">
      <c r="B1300" s="39" t="s">
        <v>42</v>
      </c>
      <c r="D1300" s="42">
        <f>_xll.qlCalendarAdvance(Calendar,$D1299,B1300,"f",FALSE)</f>
        <v>48499</v>
      </c>
      <c r="E1300" s="176">
        <f>_xll.qlInterestRateIndexValueDate(IndexON,D1300)</f>
        <v>48499</v>
      </c>
      <c r="F1300" s="192">
        <f>IFERROR(_xll.qlIndexFixing(IndexON,D1300,TRUE,_xll.ohTrigger(RecalcTrigger,TriggerON)),NA())</f>
        <v>2.2303442115241268E-2</v>
      </c>
      <c r="H1300" s="42">
        <f>_xll.qlCalendarAdvance(Calendar,$H1299,B1300,"f",FALSE)</f>
        <v>48499</v>
      </c>
      <c r="I1300" s="176">
        <f>_xll.qlInterestRateIndexValueDate(Index1M,$H1300)</f>
        <v>48499</v>
      </c>
      <c r="J1300" s="181">
        <f>IFERROR(_xll.qlIndexFixing(Index1M,$H1300,TRUE,_xll.ohTrigger(RecalcTrigger,Trigger1M)),NA())</f>
        <v>2.2881348393871216E-2</v>
      </c>
      <c r="K1300" s="44">
        <f>IFERROR(_xll.qlIndexFixing(Index3M,H1300,TRUE,_xll.ohTrigger(RecalcTrigger,Trigger3M)),NA())</f>
        <v>2.3365340446138957E-2</v>
      </c>
      <c r="L1300" s="44">
        <f>IFERROR(_xll.qlIndexFixing(Index6M,$H1300,TRUE,_xll.ohTrigger(RecalcTrigger,Trigger6M)),NA())</f>
        <v>2.3527638055055262E-2</v>
      </c>
      <c r="M1300" s="182">
        <f>IFERROR(_xll.qlIndexFixing(Index1Y,$H1300,TRUE,_xll.ohTrigger(RecalcTrigger,Trigger1Y)),NA())</f>
        <v>2.400624837003118E-2</v>
      </c>
      <c r="N1300" s="181">
        <f>IFERROR(_xll.qlIndexFixing(ONIndex1M,I1300,TRUE,_xll.ohTrigger(RecalcTrigger,Trigger1M)),NA())</f>
        <v>2.2873054079250998E-2</v>
      </c>
      <c r="O1300" s="44">
        <f>IFERROR(_xll.qlIndexFixing(ONIndex3M,I1300,TRUE,_xll.ohTrigger(RecalcTrigger,Trigger3M)),NA())</f>
        <v>2.3339309769642158E-2</v>
      </c>
      <c r="P1300" s="44">
        <f>IFERROR(_xll.qlIndexFixing(ONIndex6M,I1300,TRUE,_xll.ohTrigger(RecalcTrigger,Trigger6M)),NA())</f>
        <v>2.347770298909424E-2</v>
      </c>
      <c r="Q1300" s="182">
        <f>IFERROR(_xll.qlIndexFixing(ONIndex1Y,I1300,TRUE,_xll.ohTrigger(RecalcTrigger,Trigger1Y)),NA())</f>
        <v>2.3920887952233461E-2</v>
      </c>
    </row>
    <row r="1301" spans="2:17" x14ac:dyDescent="0.2">
      <c r="B1301" s="39" t="s">
        <v>42</v>
      </c>
      <c r="D1301" s="42">
        <f>_xll.qlCalendarAdvance(Calendar,$D1300,B1301,"f",FALSE)</f>
        <v>48506</v>
      </c>
      <c r="E1301" s="176">
        <f>_xll.qlInterestRateIndexValueDate(IndexON,D1301)</f>
        <v>48506</v>
      </c>
      <c r="F1301" s="192">
        <f>IFERROR(_xll.qlIndexFixing(IndexON,D1301,TRUE,_xll.ohTrigger(RecalcTrigger,TriggerON)),NA())</f>
        <v>2.2298377654723645E-2</v>
      </c>
      <c r="H1301" s="42">
        <f>_xll.qlCalendarAdvance(Calendar,$H1300,B1301,"f",FALSE)</f>
        <v>48506</v>
      </c>
      <c r="I1301" s="176">
        <f>_xll.qlInterestRateIndexValueDate(Index1M,$H1301)</f>
        <v>48506</v>
      </c>
      <c r="J1301" s="181">
        <f>IFERROR(_xll.qlIndexFixing(Index1M,$H1301,TRUE,_xll.ohTrigger(RecalcTrigger,Trigger1M)),NA())</f>
        <v>2.2875137962543268E-2</v>
      </c>
      <c r="K1301" s="44">
        <f>IFERROR(_xll.qlIndexFixing(Index3M,H1301,TRUE,_xll.ohTrigger(RecalcTrigger,Trigger3M)),NA())</f>
        <v>2.3358798854721734E-2</v>
      </c>
      <c r="L1301" s="44">
        <f>IFERROR(_xll.qlIndexFixing(Index6M,$H1301,TRUE,_xll.ohTrigger(RecalcTrigger,Trigger6M)),NA())</f>
        <v>2.3520735716081854E-2</v>
      </c>
      <c r="M1301" s="182">
        <f>IFERROR(_xll.qlIndexFixing(Index1Y,$H1301,TRUE,_xll.ohTrigger(RecalcTrigger,Trigger1Y)),NA())</f>
        <v>2.3998150321668632E-2</v>
      </c>
      <c r="N1301" s="181">
        <f>IFERROR(_xll.qlIndexFixing(ONIndex1M,I1301,TRUE,_xll.ohTrigger(RecalcTrigger,Trigger1M)),NA())</f>
        <v>2.2866929884878262E-2</v>
      </c>
      <c r="O1301" s="44">
        <f>IFERROR(_xll.qlIndexFixing(ONIndex3M,I1301,TRUE,_xll.ohTrigger(RecalcTrigger,Trigger3M)),NA())</f>
        <v>2.3333000529995873E-2</v>
      </c>
      <c r="P1301" s="44">
        <f>IFERROR(_xll.qlIndexFixing(ONIndex6M,I1301,TRUE,_xll.ohTrigger(RecalcTrigger,Trigger6M)),NA())</f>
        <v>2.3471288675619428E-2</v>
      </c>
      <c r="Q1301" s="182">
        <f>IFERROR(_xll.qlIndexFixing(ONIndex1Y,I1301,TRUE,_xll.ohTrigger(RecalcTrigger,Trigger1Y)),NA())</f>
        <v>2.391386940218343E-2</v>
      </c>
    </row>
    <row r="1302" spans="2:17" x14ac:dyDescent="0.2">
      <c r="B1302" s="39" t="s">
        <v>42</v>
      </c>
      <c r="D1302" s="42">
        <f>_xll.qlCalendarAdvance(Calendar,$D1301,B1302,"f",FALSE)</f>
        <v>48513</v>
      </c>
      <c r="E1302" s="176">
        <f>_xll.qlInterestRateIndexValueDate(IndexON,D1302)</f>
        <v>48513</v>
      </c>
      <c r="F1302" s="192">
        <f>IFERROR(_xll.qlIndexFixing(IndexON,D1302,TRUE,_xll.ohTrigger(RecalcTrigger,TriggerON)),NA())</f>
        <v>2.2293278527713012E-2</v>
      </c>
      <c r="H1302" s="42">
        <f>_xll.qlCalendarAdvance(Calendar,$H1301,B1302,"f",FALSE)</f>
        <v>48513</v>
      </c>
      <c r="I1302" s="176">
        <f>_xll.qlInterestRateIndexValueDate(Index1M,$H1302)</f>
        <v>48513</v>
      </c>
      <c r="J1302" s="181">
        <f>IFERROR(_xll.qlIndexFixing(Index1M,$H1302,TRUE,_xll.ohTrigger(RecalcTrigger,Trigger1M)),NA())</f>
        <v>2.2868892664412506E-2</v>
      </c>
      <c r="K1302" s="44">
        <f>IFERROR(_xll.qlIndexFixing(Index3M,H1302,TRUE,_xll.ohTrigger(RecalcTrigger,Trigger3M)),NA())</f>
        <v>2.3352227180953877E-2</v>
      </c>
      <c r="L1302" s="44">
        <f>IFERROR(_xll.qlIndexFixing(Index6M,$H1302,TRUE,_xll.ohTrigger(RecalcTrigger,Trigger6M)),NA())</f>
        <v>2.351380144023547E-2</v>
      </c>
      <c r="M1302" s="182">
        <f>IFERROR(_xll.qlIndexFixing(Index1Y,$H1302,TRUE,_xll.ohTrigger(RecalcTrigger,Trigger1Y)),NA())</f>
        <v>2.3990017279743592E-2</v>
      </c>
      <c r="N1302" s="181">
        <f>IFERROR(_xll.qlIndexFixing(ONIndex1M,I1302,TRUE,_xll.ohTrigger(RecalcTrigger,Trigger1M)),NA())</f>
        <v>2.28607708859907E-2</v>
      </c>
      <c r="O1302" s="44">
        <f>IFERROR(_xll.qlIndexFixing(ONIndex3M,I1302,TRUE,_xll.ohTrigger(RecalcTrigger,Trigger3M)),NA())</f>
        <v>2.3326661371628754E-2</v>
      </c>
      <c r="P1302" s="44">
        <f>IFERROR(_xll.qlIndexFixing(ONIndex6M,I1302,TRUE,_xll.ohTrigger(RecalcTrigger,Trigger6M)),NA())</f>
        <v>2.3464842770385408E-2</v>
      </c>
      <c r="Q1302" s="182">
        <f>IFERROR(_xll.qlIndexFixing(ONIndex1Y,I1302,TRUE,_xll.ohTrigger(RecalcTrigger,Trigger1Y)),NA())</f>
        <v>2.3906816613645798E-2</v>
      </c>
    </row>
    <row r="1303" spans="2:17" x14ac:dyDescent="0.2">
      <c r="B1303" s="39" t="s">
        <v>42</v>
      </c>
      <c r="D1303" s="42">
        <f>_xll.qlCalendarAdvance(Calendar,$D1302,B1303,"f",FALSE)</f>
        <v>48520</v>
      </c>
      <c r="E1303" s="176">
        <f>_xll.qlInterestRateIndexValueDate(IndexON,D1303)</f>
        <v>48520</v>
      </c>
      <c r="F1303" s="192">
        <f>IFERROR(_xll.qlIndexFixing(IndexON,D1303,TRUE,_xll.ohTrigger(RecalcTrigger,TriggerON)),NA())</f>
        <v>2.2288144734128323E-2</v>
      </c>
      <c r="H1303" s="42">
        <f>_xll.qlCalendarAdvance(Calendar,$H1302,B1303,"f",FALSE)</f>
        <v>48520</v>
      </c>
      <c r="I1303" s="176">
        <f>_xll.qlInterestRateIndexValueDate(Index1M,$H1303)</f>
        <v>48520</v>
      </c>
      <c r="J1303" s="181">
        <f>IFERROR(_xll.qlIndexFixing(Index1M,$H1303,TRUE,_xll.ohTrigger(RecalcTrigger,Trigger1M)),NA())</f>
        <v>2.2862348471348864E-2</v>
      </c>
      <c r="K1303" s="44">
        <f>IFERROR(_xll.qlIndexFixing(Index3M,H1303,TRUE,_xll.ohTrigger(RecalcTrigger,Trigger3M)),NA())</f>
        <v>2.3345625424983384E-2</v>
      </c>
      <c r="L1303" s="44">
        <f>IFERROR(_xll.qlIndexFixing(Index6M,$H1303,TRUE,_xll.ohTrigger(RecalcTrigger,Trigger6M)),NA())</f>
        <v>2.3506835227842079E-2</v>
      </c>
      <c r="M1303" s="182">
        <f>IFERROR(_xll.qlIndexFixing(Index1Y,$H1303,TRUE,_xll.ohTrigger(RecalcTrigger,Trigger1Y)),NA())</f>
        <v>2.3981849245090725E-2</v>
      </c>
      <c r="N1303" s="181">
        <f>IFERROR(_xll.qlIndexFixing(ONIndex1M,I1303,TRUE,_xll.ohTrigger(RecalcTrigger,Trigger1M)),NA())</f>
        <v>2.2854577082588312E-2</v>
      </c>
      <c r="O1303" s="44">
        <f>IFERROR(_xll.qlIndexFixing(ONIndex3M,I1303,TRUE,_xll.ohTrigger(RecalcTrigger,Trigger3M)),NA())</f>
        <v>2.3320292294459755E-2</v>
      </c>
      <c r="P1303" s="44">
        <f>IFERROR(_xll.qlIndexFixing(ONIndex6M,I1303,TRUE,_xll.ohTrigger(RecalcTrigger,Trigger6M)),NA())</f>
        <v>2.345836527314904E-2</v>
      </c>
      <c r="Q1303" s="182">
        <f>IFERROR(_xll.qlIndexFixing(ONIndex1Y,I1303,TRUE,_xll.ohTrigger(RecalcTrigger,Trigger1Y)),NA())</f>
        <v>2.3899729586782659E-2</v>
      </c>
    </row>
    <row r="1304" spans="2:17" x14ac:dyDescent="0.2">
      <c r="B1304" s="39" t="s">
        <v>42</v>
      </c>
      <c r="D1304" s="42">
        <f>_xll.qlCalendarAdvance(Calendar,$D1303,B1304,"f",FALSE)</f>
        <v>48527</v>
      </c>
      <c r="E1304" s="176">
        <f>_xll.qlInterestRateIndexValueDate(IndexON,D1304)</f>
        <v>48527</v>
      </c>
      <c r="F1304" s="192">
        <f>IFERROR(_xll.qlIndexFixing(IndexON,D1304,TRUE,_xll.ohTrigger(RecalcTrigger,TriggerON)),NA())</f>
        <v>2.2282976274212718E-2</v>
      </c>
      <c r="H1304" s="42">
        <f>_xll.qlCalendarAdvance(Calendar,$H1303,B1304,"f",FALSE)</f>
        <v>48527</v>
      </c>
      <c r="I1304" s="176">
        <f>_xll.qlInterestRateIndexValueDate(Index1M,$H1304)</f>
        <v>48527</v>
      </c>
      <c r="J1304" s="181">
        <f>IFERROR(_xll.qlIndexFixing(Index1M,$H1304,TRUE,_xll.ohTrigger(RecalcTrigger,Trigger1M)),NA())</f>
        <v>2.2856036325212752E-2</v>
      </c>
      <c r="K1304" s="44">
        <f>IFERROR(_xll.qlIndexFixing(Index3M,H1304,TRUE,_xll.ohTrigger(RecalcTrigger,Trigger3M)),NA())</f>
        <v>2.3338993586960899E-2</v>
      </c>
      <c r="L1304" s="44">
        <f>IFERROR(_xll.qlIndexFixing(Index6M,$H1304,TRUE,_xll.ohTrigger(RecalcTrigger,Trigger6M)),NA())</f>
        <v>2.3499594295994828E-2</v>
      </c>
      <c r="M1304" s="182">
        <f>IFERROR(_xll.qlIndexFixing(Index1Y,$H1304,TRUE,_xll.ohTrigger(RecalcTrigger,Trigger1Y)),NA())</f>
        <v>2.3973646218548694E-2</v>
      </c>
      <c r="N1304" s="181">
        <f>IFERROR(_xll.qlIndexFixing(ONIndex1M,I1304,TRUE,_xll.ohTrigger(RecalcTrigger,Trigger1M)),NA())</f>
        <v>2.2848348474590052E-2</v>
      </c>
      <c r="O1304" s="44">
        <f>IFERROR(_xll.qlIndexFixing(ONIndex3M,I1304,TRUE,_xll.ohTrigger(RecalcTrigger,Trigger3M)),NA())</f>
        <v>2.3313893298488875E-2</v>
      </c>
      <c r="P1304" s="44">
        <f>IFERROR(_xll.qlIndexFixing(ONIndex6M,I1304,TRUE,_xll.ohTrigger(RecalcTrigger,Trigger6M)),NA())</f>
        <v>2.3451856184072417E-2</v>
      </c>
      <c r="Q1304" s="182">
        <f>IFERROR(_xll.qlIndexFixing(ONIndex1Y,I1304,TRUE,_xll.ohTrigger(RecalcTrigger,Trigger1Y)),NA())</f>
        <v>2.3892608321431918E-2</v>
      </c>
    </row>
    <row r="1305" spans="2:17" x14ac:dyDescent="0.2">
      <c r="B1305" s="39" t="s">
        <v>42</v>
      </c>
      <c r="D1305" s="42">
        <f>_xll.qlCalendarAdvance(Calendar,$D1304,B1305,"f",FALSE)</f>
        <v>48534</v>
      </c>
      <c r="E1305" s="176">
        <f>_xll.qlInterestRateIndexValueDate(IndexON,D1305)</f>
        <v>48534</v>
      </c>
      <c r="F1305" s="192">
        <f>IFERROR(_xll.qlIndexFixing(IndexON,D1305,TRUE,_xll.ohTrigger(RecalcTrigger,TriggerON)),NA())</f>
        <v>2.2277773147723057E-2</v>
      </c>
      <c r="H1305" s="42">
        <f>_xll.qlCalendarAdvance(Calendar,$H1304,B1305,"f",FALSE)</f>
        <v>48534</v>
      </c>
      <c r="I1305" s="176">
        <f>_xll.qlInterestRateIndexValueDate(Index1M,$H1305)</f>
        <v>48534</v>
      </c>
      <c r="J1305" s="181">
        <f>IFERROR(_xll.qlIndexFixing(Index1M,$H1305,TRUE,_xll.ohTrigger(RecalcTrigger,Trigger1M)),NA())</f>
        <v>2.2849689314511923E-2</v>
      </c>
      <c r="K1305" s="44">
        <f>IFERROR(_xll.qlIndexFixing(Index3M,H1305,TRUE,_xll.ohTrigger(RecalcTrigger,Trigger3M)),NA())</f>
        <v>2.3332331667035296E-2</v>
      </c>
      <c r="L1305" s="44">
        <f>IFERROR(_xll.qlIndexFixing(Index6M,$H1305,TRUE,_xll.ohTrigger(RecalcTrigger,Trigger6M)),NA())</f>
        <v>2.3492566942357469E-2</v>
      </c>
      <c r="M1305" s="182">
        <f>IFERROR(_xll.qlIndexFixing(Index1Y,$H1305,TRUE,_xll.ohTrigger(RecalcTrigger,Trigger1Y)),NA())</f>
        <v>2.3965408200959715E-2</v>
      </c>
      <c r="N1305" s="181">
        <f>IFERROR(_xll.qlIndexFixing(ONIndex1M,I1305,TRUE,_xll.ohTrigger(RecalcTrigger,Trigger1M)),NA())</f>
        <v>2.2842085062076967E-2</v>
      </c>
      <c r="O1305" s="44">
        <f>IFERROR(_xll.qlIndexFixing(ONIndex3M,I1305,TRUE,_xll.ohTrigger(RecalcTrigger,Trigger3M)),NA())</f>
        <v>2.3307464383797161E-2</v>
      </c>
      <c r="P1305" s="44">
        <f>IFERROR(_xll.qlIndexFixing(ONIndex6M,I1305,TRUE,_xll.ohTrigger(RecalcTrigger,Trigger6M)),NA())</f>
        <v>2.3445315503074493E-2</v>
      </c>
      <c r="Q1305" s="182">
        <f>IFERROR(_xll.qlIndexFixing(ONIndex1Y,I1305,TRUE,_xll.ohTrigger(RecalcTrigger,Trigger1Y)),NA())</f>
        <v>2.3885452817836716E-2</v>
      </c>
    </row>
    <row r="1306" spans="2:17" x14ac:dyDescent="0.2">
      <c r="B1306" s="39" t="s">
        <v>42</v>
      </c>
      <c r="D1306" s="42">
        <f>_xll.qlCalendarAdvance(Calendar,$D1305,B1306,"f",FALSE)</f>
        <v>48541</v>
      </c>
      <c r="E1306" s="176">
        <f>_xll.qlInterestRateIndexValueDate(IndexON,D1306)</f>
        <v>48541</v>
      </c>
      <c r="F1306" s="192">
        <f>IFERROR(_xll.qlIndexFixing(IndexON,D1306,TRUE,_xll.ohTrigger(RecalcTrigger,TriggerON)),NA())</f>
        <v>2.2272535354740386E-2</v>
      </c>
      <c r="H1306" s="42">
        <f>_xll.qlCalendarAdvance(Calendar,$H1305,B1306,"f",FALSE)</f>
        <v>48541</v>
      </c>
      <c r="I1306" s="176">
        <f>_xll.qlInterestRateIndexValueDate(Index1M,$H1306)</f>
        <v>48541</v>
      </c>
      <c r="J1306" s="181">
        <f>IFERROR(_xll.qlIndexFixing(Index1M,$H1306,TRUE,_xll.ohTrigger(RecalcTrigger,Trigger1M)),NA())</f>
        <v>2.284330743929771E-2</v>
      </c>
      <c r="K1306" s="44">
        <f>IFERROR(_xll.qlIndexFixing(Index3M,H1306,TRUE,_xll.ohTrigger(RecalcTrigger,Trigger3M)),NA())</f>
        <v>2.3325639665358982E-2</v>
      </c>
      <c r="L1306" s="44">
        <f>IFERROR(_xll.qlIndexFixing(Index6M,$H1306,TRUE,_xll.ohTrigger(RecalcTrigger,Trigger6M)),NA())</f>
        <v>2.3485507655051276E-2</v>
      </c>
      <c r="M1306" s="182">
        <f>IFERROR(_xll.qlIndexFixing(Index1Y,$H1306,TRUE,_xll.ohTrigger(RecalcTrigger,Trigger1Y)),NA())</f>
        <v>2.3957135193169332E-2</v>
      </c>
      <c r="N1306" s="181">
        <f>IFERROR(_xll.qlIndexFixing(ONIndex1M,I1306,TRUE,_xll.ohTrigger(RecalcTrigger,Trigger1M)),NA())</f>
        <v>2.2835786845049055E-2</v>
      </c>
      <c r="O1306" s="44">
        <f>IFERROR(_xll.qlIndexFixing(ONIndex3M,I1306,TRUE,_xll.ohTrigger(RecalcTrigger,Trigger3M)),NA())</f>
        <v>2.3301005550303566E-2</v>
      </c>
      <c r="P1306" s="44">
        <f>IFERROR(_xll.qlIndexFixing(ONIndex6M,I1306,TRUE,_xll.ohTrigger(RecalcTrigger,Trigger6M)),NA())</f>
        <v>2.343874323031736E-2</v>
      </c>
      <c r="Q1306" s="182">
        <f>IFERROR(_xll.qlIndexFixing(ONIndex1Y,I1306,TRUE,_xll.ohTrigger(RecalcTrigger,Trigger1Y)),NA())</f>
        <v>2.3878263075916006E-2</v>
      </c>
    </row>
    <row r="1307" spans="2:17" x14ac:dyDescent="0.2">
      <c r="B1307" s="39" t="s">
        <v>42</v>
      </c>
      <c r="D1307" s="42">
        <f>_xll.qlCalendarAdvance(Calendar,$D1306,B1307,"f",FALSE)</f>
        <v>48548</v>
      </c>
      <c r="E1307" s="176">
        <f>_xll.qlInterestRateIndexValueDate(IndexON,D1307)</f>
        <v>48548</v>
      </c>
      <c r="F1307" s="192">
        <f>IFERROR(_xll.qlIndexFixing(IndexON,D1307,TRUE,_xll.ohTrigger(RecalcTrigger,TriggerON)),NA())</f>
        <v>2.2267262895264706E-2</v>
      </c>
      <c r="H1307" s="42">
        <f>_xll.qlCalendarAdvance(Calendar,$H1306,B1307,"f",FALSE)</f>
        <v>48548</v>
      </c>
      <c r="I1307" s="176">
        <f>_xll.qlInterestRateIndexValueDate(Index1M,$H1307)</f>
        <v>48548</v>
      </c>
      <c r="J1307" s="181">
        <f>IFERROR(_xll.qlIndexFixing(Index1M,$H1307,TRUE,_xll.ohTrigger(RecalcTrigger,Trigger1M)),NA())</f>
        <v>2.2837143173682514E-2</v>
      </c>
      <c r="K1307" s="44">
        <f>IFERROR(_xll.qlIndexFixing(Index3M,H1307,TRUE,_xll.ohTrigger(RecalcTrigger,Trigger3M)),NA())</f>
        <v>2.3318402099466586E-2</v>
      </c>
      <c r="L1307" s="44">
        <f>IFERROR(_xll.qlIndexFixing(Index6M,$H1307,TRUE,_xll.ohTrigger(RecalcTrigger,Trigger6M)),NA())</f>
        <v>2.3478651019413488E-2</v>
      </c>
      <c r="M1307" s="182">
        <f>IFERROR(_xll.qlIndexFixing(Index1Y,$H1307,TRUE,_xll.ohTrigger(RecalcTrigger,Trigger1Y)),NA())</f>
        <v>2.3948827196026201E-2</v>
      </c>
      <c r="N1307" s="181">
        <f>IFERROR(_xll.qlIndexFixing(ONIndex1M,I1307,TRUE,_xll.ohTrigger(RecalcTrigger,Trigger1M)),NA())</f>
        <v>2.2829453823425272E-2</v>
      </c>
      <c r="O1307" s="44">
        <f>IFERROR(_xll.qlIndexFixing(ONIndex3M,I1307,TRUE,_xll.ohTrigger(RecalcTrigger,Trigger3M)),NA())</f>
        <v>2.3294516798008091E-2</v>
      </c>
      <c r="P1307" s="44">
        <f>IFERROR(_xll.qlIndexFixing(ONIndex6M,I1307,TRUE,_xll.ohTrigger(RecalcTrigger,Trigger6M)),NA())</f>
        <v>2.3432139365476834E-2</v>
      </c>
      <c r="Q1307" s="182">
        <f>IFERROR(_xll.qlIndexFixing(ONIndex1Y,I1307,TRUE,_xll.ohTrigger(RecalcTrigger,Trigger1Y)),NA())</f>
        <v>2.3871039095507696E-2</v>
      </c>
    </row>
    <row r="1308" spans="2:17" x14ac:dyDescent="0.2">
      <c r="B1308" s="39" t="s">
        <v>42</v>
      </c>
      <c r="D1308" s="42">
        <f>_xll.qlCalendarAdvance(Calendar,$D1307,B1308,"f",FALSE)</f>
        <v>48555</v>
      </c>
      <c r="E1308" s="176">
        <f>_xll.qlInterestRateIndexValueDate(IndexON,D1308)</f>
        <v>48555</v>
      </c>
      <c r="F1308" s="192">
        <f>IFERROR(_xll.qlIndexFixing(IndexON,D1308,TRUE,_xll.ohTrigger(RecalcTrigger,TriggerON)),NA())</f>
        <v>2.2261955769377062E-2</v>
      </c>
      <c r="H1308" s="42">
        <f>_xll.qlCalendarAdvance(Calendar,$H1307,B1308,"f",FALSE)</f>
        <v>48555</v>
      </c>
      <c r="I1308" s="176">
        <f>_xll.qlInterestRateIndexValueDate(Index1M,$H1308)</f>
        <v>48555</v>
      </c>
      <c r="J1308" s="181">
        <f>IFERROR(_xll.qlIndexFixing(Index1M,$H1308,TRUE,_xll.ohTrigger(RecalcTrigger,Trigger1M)),NA())</f>
        <v>2.2830688675913959E-2</v>
      </c>
      <c r="K1308" s="44">
        <f>IFERROR(_xll.qlIndexFixing(Index3M,H1308,TRUE,_xll.ohTrigger(RecalcTrigger,Trigger3M)),NA())</f>
        <v>2.3311655091604343E-2</v>
      </c>
      <c r="L1308" s="44">
        <f>IFERROR(_xll.qlIndexFixing(Index6M,$H1308,TRUE,_xll.ohTrigger(RecalcTrigger,Trigger6M)),NA())</f>
        <v>2.3471525129256484E-2</v>
      </c>
      <c r="M1308" s="182">
        <f>IFERROR(_xll.qlIndexFixing(Index1Y,$H1308,TRUE,_xll.ohTrigger(RecalcTrigger,Trigger1Y)),NA())</f>
        <v>2.3940484210383417E-2</v>
      </c>
      <c r="N1308" s="181">
        <f>IFERROR(_xll.qlIndexFixing(ONIndex1M,I1308,TRUE,_xll.ohTrigger(RecalcTrigger,Trigger1M)),NA())</f>
        <v>2.2823085997286663E-2</v>
      </c>
      <c r="O1308" s="44">
        <f>IFERROR(_xll.qlIndexFixing(ONIndex3M,I1308,TRUE,_xll.ohTrigger(RecalcTrigger,Trigger3M)),NA())</f>
        <v>2.3287998127072829E-2</v>
      </c>
      <c r="P1308" s="44">
        <f>IFERROR(_xll.qlIndexFixing(ONIndex6M,I1308,TRUE,_xll.ohTrigger(RecalcTrigger,Trigger6M)),NA())</f>
        <v>2.3425503908958145E-2</v>
      </c>
      <c r="Q1308" s="182">
        <f>IFERROR(_xll.qlIndexFixing(ONIndex1Y,I1308,TRUE,_xll.ohTrigger(RecalcTrigger,Trigger1Y)),NA())</f>
        <v>2.3863780876773877E-2</v>
      </c>
    </row>
    <row r="1309" spans="2:17" x14ac:dyDescent="0.2">
      <c r="B1309" s="39" t="s">
        <v>42</v>
      </c>
      <c r="D1309" s="42">
        <f>_xll.qlCalendarAdvance(Calendar,$D1308,B1309,"f",FALSE)</f>
        <v>48562</v>
      </c>
      <c r="E1309" s="176">
        <f>_xll.qlInterestRateIndexValueDate(IndexON,D1309)</f>
        <v>48562</v>
      </c>
      <c r="F1309" s="192">
        <f>IFERROR(_xll.qlIndexFixing(IndexON,D1309,TRUE,_xll.ohTrigger(RecalcTrigger,TriggerON)),NA())</f>
        <v>2.2256613976915363E-2</v>
      </c>
      <c r="H1309" s="42">
        <f>_xll.qlCalendarAdvance(Calendar,$H1308,B1309,"f",FALSE)</f>
        <v>48562</v>
      </c>
      <c r="I1309" s="176">
        <f>_xll.qlInterestRateIndexValueDate(Index1M,$H1309)</f>
        <v>48562</v>
      </c>
      <c r="J1309" s="181">
        <f>IFERROR(_xll.qlIndexFixing(Index1M,$H1309,TRUE,_xll.ohTrigger(RecalcTrigger,Trigger1M)),NA())</f>
        <v>2.2824199311737365E-2</v>
      </c>
      <c r="K1309" s="44">
        <f>IFERROR(_xll.qlIndexFixing(Index3M,H1309,TRUE,_xll.ohTrigger(RecalcTrigger,Trigger3M)),NA())</f>
        <v>2.3304878006008459E-2</v>
      </c>
      <c r="L1309" s="44">
        <f>IFERROR(_xll.qlIndexFixing(Index6M,$H1309,TRUE,_xll.ohTrigger(RecalcTrigger,Trigger6M)),NA())</f>
        <v>2.3464367304550572E-2</v>
      </c>
      <c r="M1309" s="182">
        <f>IFERROR(_xll.qlIndexFixing(Index1Y,$H1309,TRUE,_xll.ohTrigger(RecalcTrigger,Trigger1Y)),NA())</f>
        <v>2.3932106237097406E-2</v>
      </c>
      <c r="N1309" s="181">
        <f>IFERROR(_xll.qlIndexFixing(ONIndex1M,I1309,TRUE,_xll.ohTrigger(RecalcTrigger,Trigger1M)),NA())</f>
        <v>2.2816683366633228E-2</v>
      </c>
      <c r="O1309" s="44">
        <f>IFERROR(_xll.qlIndexFixing(ONIndex3M,I1309,TRUE,_xll.ohTrigger(RecalcTrigger,Trigger3M)),NA())</f>
        <v>2.3281449537173593E-2</v>
      </c>
      <c r="P1309" s="44">
        <f>IFERROR(_xll.qlIndexFixing(ONIndex6M,I1309,TRUE,_xll.ohTrigger(RecalcTrigger,Trigger6M)),NA())</f>
        <v>2.3418836860356063E-2</v>
      </c>
      <c r="Q1309" s="182">
        <f>IFERROR(_xll.qlIndexFixing(ONIndex1Y,I1309,TRUE,_xll.ohTrigger(RecalcTrigger,Trigger1Y)),NA())</f>
        <v>2.3856488419633504E-2</v>
      </c>
    </row>
    <row r="1310" spans="2:17" x14ac:dyDescent="0.2">
      <c r="B1310" s="39" t="s">
        <v>42</v>
      </c>
      <c r="D1310" s="42">
        <f>_xll.qlCalendarAdvance(Calendar,$D1309,B1310,"f",FALSE)</f>
        <v>48569</v>
      </c>
      <c r="E1310" s="176">
        <f>_xll.qlInterestRateIndexValueDate(IndexON,D1310)</f>
        <v>48569</v>
      </c>
      <c r="F1310" s="192">
        <f>IFERROR(_xll.qlIndexFixing(IndexON,D1310,TRUE,_xll.ohTrigger(RecalcTrigger,TriggerON)),NA())</f>
        <v>2.2251237517960654E-2</v>
      </c>
      <c r="H1310" s="42">
        <f>_xll.qlCalendarAdvance(Calendar,$H1309,B1310,"f",FALSE)</f>
        <v>48569</v>
      </c>
      <c r="I1310" s="176">
        <f>_xll.qlInterestRateIndexValueDate(Index1M,$H1310)</f>
        <v>48569</v>
      </c>
      <c r="J1310" s="181">
        <f>IFERROR(_xll.qlIndexFixing(Index1M,$H1310,TRUE,_xll.ohTrigger(RecalcTrigger,Trigger1M)),NA())</f>
        <v>2.2817675081210246E-2</v>
      </c>
      <c r="K1310" s="44">
        <f>IFERROR(_xll.qlIndexFixing(Index3M,H1310,TRUE,_xll.ohTrigger(RecalcTrigger,Trigger3M)),NA())</f>
        <v>2.3298070842825723E-2</v>
      </c>
      <c r="L1310" s="44">
        <f>IFERROR(_xll.qlIndexFixing(Index6M,$H1310,TRUE,_xll.ohTrigger(RecalcTrigger,Trigger6M)),NA())</f>
        <v>2.3457177545633746E-2</v>
      </c>
      <c r="M1310" s="182">
        <f>IFERROR(_xll.qlIndexFixing(Index1Y,$H1310,TRUE,_xll.ohTrigger(RecalcTrigger,Trigger1Y)),NA())</f>
        <v>2.3923693277027924E-2</v>
      </c>
      <c r="N1310" s="181">
        <f>IFERROR(_xll.qlIndexFixing(ONIndex1M,I1310,TRUE,_xll.ohTrigger(RecalcTrigger,Trigger1M)),NA())</f>
        <v>2.2810245931383921E-2</v>
      </c>
      <c r="O1310" s="44">
        <f>IFERROR(_xll.qlIndexFixing(ONIndex3M,I1310,TRUE,_xll.ohTrigger(RecalcTrigger,Trigger3M)),NA())</f>
        <v>2.3274871028553523E-2</v>
      </c>
      <c r="P1310" s="44">
        <f>IFERROR(_xll.qlIndexFixing(ONIndex6M,I1310,TRUE,_xll.ohTrigger(RecalcTrigger,Trigger6M)),NA())</f>
        <v>2.3412138219994771E-2</v>
      </c>
      <c r="Q1310" s="182">
        <f>IFERROR(_xll.qlIndexFixing(ONIndex1Y,I1310,TRUE,_xll.ohTrigger(RecalcTrigger,Trigger1Y)),NA())</f>
        <v>2.3849161724086576E-2</v>
      </c>
    </row>
    <row r="1311" spans="2:17" x14ac:dyDescent="0.2">
      <c r="B1311" s="39" t="s">
        <v>42</v>
      </c>
      <c r="D1311" s="42">
        <f>_xll.qlCalendarAdvance(Calendar,$D1310,B1311,"f",FALSE)</f>
        <v>48577</v>
      </c>
      <c r="E1311" s="176">
        <f>_xll.qlInterestRateIndexValueDate(IndexON,D1311)</f>
        <v>48577</v>
      </c>
      <c r="F1311" s="192">
        <f>IFERROR(_xll.qlIndexFixing(IndexON,D1311,TRUE,_xll.ohTrigger(RecalcTrigger,TriggerON)),NA())</f>
        <v>2.224505054473358E-2</v>
      </c>
      <c r="H1311" s="42">
        <f>_xll.qlCalendarAdvance(Calendar,$H1310,B1311,"f",FALSE)</f>
        <v>48577</v>
      </c>
      <c r="I1311" s="176">
        <f>_xll.qlInterestRateIndexValueDate(Index1M,$H1311)</f>
        <v>48577</v>
      </c>
      <c r="J1311" s="181">
        <f>IFERROR(_xll.qlIndexFixing(Index1M,$H1311,TRUE,_xll.ohTrigger(RecalcTrigger,Trigger1M)),NA())</f>
        <v>2.2810656269879999E-2</v>
      </c>
      <c r="K1311" s="44">
        <f>IFERROR(_xll.qlIndexFixing(Index3M,H1311,TRUE,_xll.ohTrigger(RecalcTrigger,Trigger3M)),NA())</f>
        <v>2.3290254398256629E-2</v>
      </c>
      <c r="L1311" s="44">
        <f>IFERROR(_xll.qlIndexFixing(Index6M,$H1311,TRUE,_xll.ohTrigger(RecalcTrigger,Trigger6M)),NA())</f>
        <v>2.3448921575620778E-2</v>
      </c>
      <c r="M1311" s="182">
        <f>IFERROR(_xll.qlIndexFixing(Index1Y,$H1311,TRUE,_xll.ohTrigger(RecalcTrigger,Trigger1Y)),NA())</f>
        <v>2.3914035625668628E-2</v>
      </c>
      <c r="N1311" s="181">
        <f>IFERROR(_xll.qlIndexFixing(ONIndex1M,I1311,TRUE,_xll.ohTrigger(RecalcTrigger,Trigger1M)),NA())</f>
        <v>2.2802846244827091E-2</v>
      </c>
      <c r="O1311" s="44">
        <f>IFERROR(_xll.qlIndexFixing(ONIndex3M,I1311,TRUE,_xll.ohTrigger(RecalcTrigger,Trigger3M)),NA())</f>
        <v>2.3267316097845825E-2</v>
      </c>
      <c r="P1311" s="44">
        <f>IFERROR(_xll.qlIndexFixing(ONIndex6M,I1311,TRUE,_xll.ohTrigger(RecalcTrigger,Trigger6M)),NA())</f>
        <v>2.3404443947064868E-2</v>
      </c>
      <c r="Q1311" s="182">
        <f>IFERROR(_xll.qlIndexFixing(ONIndex1Y,I1311,TRUE,_xll.ohTrigger(RecalcTrigger,Trigger1Y)),NA())</f>
        <v>2.3840746433374527E-2</v>
      </c>
    </row>
    <row r="1312" spans="2:17" x14ac:dyDescent="0.2">
      <c r="B1312" s="39" t="s">
        <v>42</v>
      </c>
      <c r="D1312" s="42">
        <f>_xll.qlCalendarAdvance(Calendar,$D1311,B1312,"f",FALSE)</f>
        <v>48584</v>
      </c>
      <c r="E1312" s="176">
        <f>_xll.qlInterestRateIndexValueDate(IndexON,D1312)</f>
        <v>48584</v>
      </c>
      <c r="F1312" s="192">
        <f>IFERROR(_xll.qlIndexFixing(IndexON,D1312,TRUE,_xll.ohTrigger(RecalcTrigger,TriggerON)),NA())</f>
        <v>2.2239599800459864E-2</v>
      </c>
      <c r="H1312" s="42">
        <f>_xll.qlCalendarAdvance(Calendar,$H1311,B1312,"f",FALSE)</f>
        <v>48584</v>
      </c>
      <c r="I1312" s="176">
        <f>_xll.qlInterestRateIndexValueDate(Index1M,$H1312)</f>
        <v>48584</v>
      </c>
      <c r="J1312" s="181">
        <f>IFERROR(_xll.qlIndexFixing(Index1M,$H1312,TRUE,_xll.ohTrigger(RecalcTrigger,Trigger1M)),NA())</f>
        <v>2.2804051520549481E-2</v>
      </c>
      <c r="K1312" s="44">
        <f>IFERROR(_xll.qlIndexFixing(Index3M,H1312,TRUE,_xll.ohTrigger(RecalcTrigger,Trigger3M)),NA())</f>
        <v>2.3283382783612527E-2</v>
      </c>
      <c r="L1312" s="44">
        <f>IFERROR(_xll.qlIndexFixing(Index6M,$H1312,TRUE,_xll.ohTrigger(RecalcTrigger,Trigger6M)),NA())</f>
        <v>2.3441442895867554E-2</v>
      </c>
      <c r="M1312" s="182">
        <f>IFERROR(_xll.qlIndexFixing(Index1Y,$H1312,TRUE,_xll.ohTrigger(RecalcTrigger,Trigger1Y)),NA())</f>
        <v>2.3905547696832841E-2</v>
      </c>
      <c r="N1312" s="181">
        <f>IFERROR(_xll.qlIndexFixing(ONIndex1M,I1312,TRUE,_xll.ohTrigger(RecalcTrigger,Trigger1M)),NA())</f>
        <v>2.2796334228439852E-2</v>
      </c>
      <c r="O1312" s="44">
        <f>IFERROR(_xll.qlIndexFixing(ONIndex3M,I1312,TRUE,_xll.ohTrigger(RecalcTrigger,Trigger3M)),NA())</f>
        <v>2.326067347756533E-2</v>
      </c>
      <c r="P1312" s="44">
        <f>IFERROR(_xll.qlIndexFixing(ONIndex6M,I1312,TRUE,_xll.ohTrigger(RecalcTrigger,Trigger6M)),NA())</f>
        <v>2.3397677609879874E-2</v>
      </c>
      <c r="Q1312" s="182">
        <f>IFERROR(_xll.qlIndexFixing(ONIndex1Y,I1312,TRUE,_xll.ohTrigger(RecalcTrigger,Trigger1Y)),NA())</f>
        <v>2.3833346369952491E-2</v>
      </c>
    </row>
    <row r="1313" spans="2:17" x14ac:dyDescent="0.2">
      <c r="B1313" s="39" t="s">
        <v>42</v>
      </c>
      <c r="D1313" s="42">
        <f>_xll.qlCalendarAdvance(Calendar,$D1312,B1313,"f",FALSE)</f>
        <v>48591</v>
      </c>
      <c r="E1313" s="176">
        <f>_xll.qlInterestRateIndexValueDate(IndexON,D1313)</f>
        <v>48591</v>
      </c>
      <c r="F1313" s="192">
        <f>IFERROR(_xll.qlIndexFixing(IndexON,D1313,TRUE,_xll.ohTrigger(RecalcTrigger,TriggerON)),NA())</f>
        <v>2.2234114389855231E-2</v>
      </c>
      <c r="H1313" s="42">
        <f>_xll.qlCalendarAdvance(Calendar,$H1312,B1313,"f",FALSE)</f>
        <v>48591</v>
      </c>
      <c r="I1313" s="176">
        <f>_xll.qlInterestRateIndexValueDate(Index1M,$H1313)</f>
        <v>48591</v>
      </c>
      <c r="J1313" s="181">
        <f>IFERROR(_xll.qlIndexFixing(Index1M,$H1313,TRUE,_xll.ohTrigger(RecalcTrigger,Trigger1M)),NA())</f>
        <v>2.2797411900953503E-2</v>
      </c>
      <c r="K1313" s="44">
        <f>IFERROR(_xll.qlIndexFixing(Index3M,H1313,TRUE,_xll.ohTrigger(RecalcTrigger,Trigger3M)),NA())</f>
        <v>2.3276481091858845E-2</v>
      </c>
      <c r="L1313" s="44">
        <f>IFERROR(_xll.qlIndexFixing(Index6M,$H1313,TRUE,_xll.ohTrigger(RecalcTrigger,Trigger6M)),NA())</f>
        <v>2.3434155520659888E-2</v>
      </c>
      <c r="M1313" s="182">
        <f>IFERROR(_xll.qlIndexFixing(Index1Y,$H1313,TRUE,_xll.ohTrigger(RecalcTrigger,Trigger1Y)),NA())</f>
        <v>2.3897024783939846E-2</v>
      </c>
      <c r="N1313" s="181">
        <f>IFERROR(_xll.qlIndexFixing(ONIndex1M,I1313,TRUE,_xll.ohTrigger(RecalcTrigger,Trigger1M)),NA())</f>
        <v>2.2789787407618833E-2</v>
      </c>
      <c r="O1313" s="44">
        <f>IFERROR(_xll.qlIndexFixing(ONIndex3M,I1313,TRUE,_xll.ohTrigger(RecalcTrigger,Trigger3M)),NA())</f>
        <v>2.3254000938564001E-2</v>
      </c>
      <c r="P1313" s="44">
        <f>IFERROR(_xll.qlIndexFixing(ONIndex6M,I1313,TRUE,_xll.ohTrigger(RecalcTrigger,Trigger6M)),NA())</f>
        <v>2.339087968077358E-2</v>
      </c>
      <c r="Q1313" s="182">
        <f>IFERROR(_xll.qlIndexFixing(ONIndex1Y,I1313,TRUE,_xll.ohTrigger(RecalcTrigger,Trigger1Y)),NA())</f>
        <v>2.3825912068204946E-2</v>
      </c>
    </row>
    <row r="1314" spans="2:17" x14ac:dyDescent="0.2">
      <c r="B1314" s="39" t="s">
        <v>42</v>
      </c>
      <c r="D1314" s="42">
        <f>_xll.qlCalendarAdvance(Calendar,$D1313,B1314,"f",FALSE)</f>
        <v>48598</v>
      </c>
      <c r="E1314" s="176">
        <f>_xll.qlInterestRateIndexValueDate(IndexON,D1314)</f>
        <v>48598</v>
      </c>
      <c r="F1314" s="192">
        <f>IFERROR(_xll.qlIndexFixing(IndexON,D1314,TRUE,_xll.ohTrigger(RecalcTrigger,TriggerON)),NA())</f>
        <v>2.2228594312595495E-2</v>
      </c>
      <c r="H1314" s="42">
        <f>_xll.qlCalendarAdvance(Calendar,$H1313,B1314,"f",FALSE)</f>
        <v>48598</v>
      </c>
      <c r="I1314" s="176">
        <f>_xll.qlInterestRateIndexValueDate(Index1M,$H1314)</f>
        <v>48598</v>
      </c>
      <c r="J1314" s="181">
        <f>IFERROR(_xll.qlIndexFixing(Index1M,$H1314,TRUE,_xll.ohTrigger(RecalcTrigger,Trigger1M)),NA())</f>
        <v>2.2790737411143635E-2</v>
      </c>
      <c r="K1314" s="44">
        <f>IFERROR(_xll.qlIndexFixing(Index3M,H1314,TRUE,_xll.ohTrigger(RecalcTrigger,Trigger3M)),NA())</f>
        <v>2.3269549323147769E-2</v>
      </c>
      <c r="L1314" s="44">
        <f>IFERROR(_xll.qlIndexFixing(Index6M,$H1314,TRUE,_xll.ohTrigger(RecalcTrigger,Trigger6M)),NA())</f>
        <v>2.3426836214527316E-2</v>
      </c>
      <c r="M1314" s="182">
        <f>IFERROR(_xll.qlIndexFixing(Index1Y,$H1314,TRUE,_xll.ohTrigger(RecalcTrigger,Trigger1Y)),NA())</f>
        <v>2.3888466887864057E-2</v>
      </c>
      <c r="N1314" s="181">
        <f>IFERROR(_xll.qlIndexFixing(ONIndex1M,I1314,TRUE,_xll.ohTrigger(RecalcTrigger,Trigger1M)),NA())</f>
        <v>2.2783205782120897E-2</v>
      </c>
      <c r="O1314" s="44">
        <f>IFERROR(_xll.qlIndexFixing(ONIndex3M,I1314,TRUE,_xll.ohTrigger(RecalcTrigger,Trigger3M)),NA())</f>
        <v>2.3247298480841838E-2</v>
      </c>
      <c r="P1314" s="44">
        <f>IFERROR(_xll.qlIndexFixing(ONIndex6M,I1314,TRUE,_xll.ohTrigger(RecalcTrigger,Trigger6M)),NA())</f>
        <v>2.3384050159745984E-2</v>
      </c>
      <c r="Q1314" s="182">
        <f>IFERROR(_xll.qlIndexFixing(ONIndex1Y,I1314,TRUE,_xll.ohTrigger(RecalcTrigger,Trigger1Y)),NA())</f>
        <v>2.3818443528050848E-2</v>
      </c>
    </row>
    <row r="1315" spans="2:17" x14ac:dyDescent="0.2">
      <c r="B1315" s="39" t="s">
        <v>42</v>
      </c>
      <c r="D1315" s="42">
        <f>_xll.qlCalendarAdvance(Calendar,$D1314,B1315,"f",FALSE)</f>
        <v>48605</v>
      </c>
      <c r="E1315" s="176">
        <f>_xll.qlInterestRateIndexValueDate(IndexON,D1315)</f>
        <v>48605</v>
      </c>
      <c r="F1315" s="192">
        <f>IFERROR(_xll.qlIndexFixing(IndexON,D1315,TRUE,_xll.ohTrigger(RecalcTrigger,TriggerON)),NA())</f>
        <v>2.2223039568923797E-2</v>
      </c>
      <c r="H1315" s="42">
        <f>_xll.qlCalendarAdvance(Calendar,$H1314,B1315,"f",FALSE)</f>
        <v>48605</v>
      </c>
      <c r="I1315" s="176">
        <f>_xll.qlInterestRateIndexValueDate(Index1M,$H1315)</f>
        <v>48605</v>
      </c>
      <c r="J1315" s="181">
        <f>IFERROR(_xll.qlIndexFixing(Index1M,$H1315,TRUE,_xll.ohTrigger(RecalcTrigger,Trigger1M)),NA())</f>
        <v>2.2784028051188648E-2</v>
      </c>
      <c r="K1315" s="44">
        <f>IFERROR(_xll.qlIndexFixing(Index3M,H1315,TRUE,_xll.ohTrigger(RecalcTrigger,Trigger3M)),NA())</f>
        <v>2.3262587477631488E-2</v>
      </c>
      <c r="L1315" s="44">
        <f>IFERROR(_xll.qlIndexFixing(Index6M,$H1315,TRUE,_xll.ohTrigger(RecalcTrigger,Trigger6M)),NA())</f>
        <v>2.341948497781372E-2</v>
      </c>
      <c r="M1315" s="182">
        <f>IFERROR(_xll.qlIndexFixing(Index1Y,$H1315,TRUE,_xll.ohTrigger(RecalcTrigger,Trigger1Y)),NA())</f>
        <v>2.3879874009483881E-2</v>
      </c>
      <c r="N1315" s="181">
        <f>IFERROR(_xll.qlIndexFixing(ONIndex1M,I1315,TRUE,_xll.ohTrigger(RecalcTrigger,Trigger1M)),NA())</f>
        <v>2.277658935218918E-2</v>
      </c>
      <c r="O1315" s="44">
        <f>IFERROR(_xll.qlIndexFixing(ONIndex3M,I1315,TRUE,_xll.ohTrigger(RecalcTrigger,Trigger3M)),NA())</f>
        <v>2.3240566104236748E-2</v>
      </c>
      <c r="P1315" s="44">
        <f>IFERROR(_xll.qlIndexFixing(ONIndex6M,I1315,TRUE,_xll.ohTrigger(RecalcTrigger,Trigger6M)),NA())</f>
        <v>2.3377189046878133E-2</v>
      </c>
      <c r="Q1315" s="182">
        <f>IFERROR(_xll.qlIndexFixing(ONIndex1Y,I1315,TRUE,_xll.ohTrigger(RecalcTrigger,Trigger1Y)),NA())</f>
        <v>2.3810940749571241E-2</v>
      </c>
    </row>
    <row r="1316" spans="2:17" x14ac:dyDescent="0.2">
      <c r="B1316" s="39" t="s">
        <v>42</v>
      </c>
      <c r="D1316" s="42">
        <f>_xll.qlCalendarAdvance(Calendar,$D1315,B1316,"f",FALSE)</f>
        <v>48612</v>
      </c>
      <c r="E1316" s="176">
        <f>_xll.qlInterestRateIndexValueDate(IndexON,D1316)</f>
        <v>48612</v>
      </c>
      <c r="F1316" s="192">
        <f>IFERROR(_xll.qlIndexFixing(IndexON,D1316,TRUE,_xll.ohTrigger(RecalcTrigger,TriggerON)),NA())</f>
        <v>2.2217450158759089E-2</v>
      </c>
      <c r="H1316" s="42">
        <f>_xll.qlCalendarAdvance(Calendar,$H1315,B1316,"f",FALSE)</f>
        <v>48612</v>
      </c>
      <c r="I1316" s="176">
        <f>_xll.qlInterestRateIndexValueDate(Index1M,$H1316)</f>
        <v>48612</v>
      </c>
      <c r="J1316" s="181">
        <f>IFERROR(_xll.qlIndexFixing(Index1M,$H1316,TRUE,_xll.ohTrigger(RecalcTrigger,Trigger1M)),NA())</f>
        <v>2.277615411679788E-2</v>
      </c>
      <c r="K1316" s="44">
        <f>IFERROR(_xll.qlIndexFixing(Index3M,H1316,TRUE,_xll.ohTrigger(RecalcTrigger,Trigger3M)),NA())</f>
        <v>2.3255595555466687E-2</v>
      </c>
      <c r="L1316" s="44">
        <f>IFERROR(_xll.qlIndexFixing(Index6M,$H1316,TRUE,_xll.ohTrigger(RecalcTrigger,Trigger6M)),NA())</f>
        <v>2.3412101810864783E-2</v>
      </c>
      <c r="M1316" s="182">
        <f>IFERROR(_xll.qlIndexFixing(Index1Y,$H1316,TRUE,_xll.ohTrigger(RecalcTrigger,Trigger1Y)),NA())</f>
        <v>2.3871246149681724E-2</v>
      </c>
      <c r="N1316" s="181">
        <f>IFERROR(_xll.qlIndexFixing(ONIndex1M,I1316,TRUE,_xll.ohTrigger(RecalcTrigger,Trigger1M)),NA())</f>
        <v>2.2769938117661592E-2</v>
      </c>
      <c r="O1316" s="44">
        <f>IFERROR(_xll.qlIndexFixing(ONIndex3M,I1316,TRUE,_xll.ohTrigger(RecalcTrigger,Trigger3M)),NA())</f>
        <v>2.3233803808991871E-2</v>
      </c>
      <c r="P1316" s="44">
        <f>IFERROR(_xll.qlIndexFixing(ONIndex6M,I1316,TRUE,_xll.ohTrigger(RecalcTrigger,Trigger6M)),NA())</f>
        <v>2.3370296342170027E-2</v>
      </c>
      <c r="Q1316" s="182">
        <f>IFERROR(_xll.qlIndexFixing(ONIndex1Y,I1316,TRUE,_xll.ohTrigger(RecalcTrigger,Trigger1Y)),NA())</f>
        <v>2.3803403732847173E-2</v>
      </c>
    </row>
    <row r="1317" spans="2:17" x14ac:dyDescent="0.2">
      <c r="B1317" s="39" t="s">
        <v>42</v>
      </c>
      <c r="D1317" s="42">
        <f>_xll.qlCalendarAdvance(Calendar,$D1316,B1317,"f",FALSE)</f>
        <v>48619</v>
      </c>
      <c r="E1317" s="176">
        <f>_xll.qlInterestRateIndexValueDate(IndexON,D1317)</f>
        <v>48619</v>
      </c>
      <c r="F1317" s="192">
        <f>IFERROR(_xll.qlIndexFixing(IndexON,D1317,TRUE,_xll.ohTrigger(RecalcTrigger,TriggerON)),NA())</f>
        <v>2.2211826082101371E-2</v>
      </c>
      <c r="H1317" s="42">
        <f>_xll.qlCalendarAdvance(Calendar,$H1316,B1317,"f",FALSE)</f>
        <v>48619</v>
      </c>
      <c r="I1317" s="176">
        <f>_xll.qlInterestRateIndexValueDate(Index1M,$H1317)</f>
        <v>48619</v>
      </c>
      <c r="J1317" s="181">
        <f>IFERROR(_xll.qlIndexFixing(Index1M,$H1317,TRUE,_xll.ohTrigger(RecalcTrigger,Trigger1M)),NA())</f>
        <v>2.2769389579031359E-2</v>
      </c>
      <c r="K1317" s="44">
        <f>IFERROR(_xll.qlIndexFixing(Index3M,H1317,TRUE,_xll.ohTrigger(RecalcTrigger,Trigger3M)),NA())</f>
        <v>2.3248341693848804E-2</v>
      </c>
      <c r="L1317" s="44">
        <f>IFERROR(_xll.qlIndexFixing(Index6M,$H1317,TRUE,_xll.ohTrigger(RecalcTrigger,Trigger6M)),NA())</f>
        <v>2.3404686714027519E-2</v>
      </c>
      <c r="M1317" s="182">
        <f>IFERROR(_xll.qlIndexFixing(Index1Y,$H1317,TRUE,_xll.ohTrigger(RecalcTrigger,Trigger1Y)),NA())</f>
        <v>2.3862583309342655E-2</v>
      </c>
      <c r="N1317" s="181">
        <f>IFERROR(_xll.qlIndexFixing(ONIndex1M,I1317,TRUE,_xll.ohTrigger(RecalcTrigger,Trigger1M)),NA())</f>
        <v>2.2763252078781271E-2</v>
      </c>
      <c r="O1317" s="44">
        <f>IFERROR(_xll.qlIndexFixing(ONIndex3M,I1317,TRUE,_xll.ohTrigger(RecalcTrigger,Trigger3M)),NA())</f>
        <v>2.3227011594945113E-2</v>
      </c>
      <c r="P1317" s="44">
        <f>IFERROR(_xll.qlIndexFixing(ONIndex6M,I1317,TRUE,_xll.ohTrigger(RecalcTrigger,Trigger6M)),NA())</f>
        <v>2.3363372045621666E-2</v>
      </c>
      <c r="Q1317" s="182">
        <f>IFERROR(_xll.qlIndexFixing(ONIndex1Y,I1317,TRUE,_xll.ohTrigger(RecalcTrigger,Trigger1Y)),NA())</f>
        <v>2.3795832477635503E-2</v>
      </c>
    </row>
    <row r="1318" spans="2:17" x14ac:dyDescent="0.2">
      <c r="B1318" s="39" t="s">
        <v>42</v>
      </c>
      <c r="D1318" s="42">
        <f>_xll.qlCalendarAdvance(Calendar,$D1317,B1318,"f",FALSE)</f>
        <v>48626</v>
      </c>
      <c r="E1318" s="176">
        <f>_xll.qlInterestRateIndexValueDate(IndexON,D1318)</f>
        <v>48626</v>
      </c>
      <c r="F1318" s="192">
        <f>IFERROR(_xll.qlIndexFixing(IndexON,D1318,TRUE,_xll.ohTrigger(RecalcTrigger,TriggerON)),NA())</f>
        <v>2.220616733903169E-2</v>
      </c>
      <c r="H1318" s="42">
        <f>_xll.qlCalendarAdvance(Calendar,$H1317,B1318,"f",FALSE)</f>
        <v>48626</v>
      </c>
      <c r="I1318" s="176">
        <f>_xll.qlInterestRateIndexValueDate(Index1M,$H1318)</f>
        <v>48626</v>
      </c>
      <c r="J1318" s="181">
        <f>IFERROR(_xll.qlIndexFixing(Index1M,$H1318,TRUE,_xll.ohTrigger(RecalcTrigger,Trigger1M)),NA())</f>
        <v>2.2762590181519864E-2</v>
      </c>
      <c r="K1318" s="44">
        <f>IFERROR(_xll.qlIndexFixing(Index3M,H1318,TRUE,_xll.ohTrigger(RecalcTrigger,Trigger3M)),NA())</f>
        <v>2.3241292214834227E-2</v>
      </c>
      <c r="L1318" s="44">
        <f>IFERROR(_xll.qlIndexFixing(Index6M,$H1318,TRUE,_xll.ohTrigger(RecalcTrigger,Trigger6M)),NA())</f>
        <v>2.3397239687650302E-2</v>
      </c>
      <c r="M1318" s="182">
        <f>IFERROR(_xll.qlIndexFixing(Index1Y,$H1318,TRUE,_xll.ohTrigger(RecalcTrigger,Trigger1Y)),NA())</f>
        <v>2.3853885489355964E-2</v>
      </c>
      <c r="N1318" s="181">
        <f>IFERROR(_xll.qlIndexFixing(ONIndex1M,I1318,TRUE,_xll.ohTrigger(RecalcTrigger,Trigger1M)),NA())</f>
        <v>2.2756531235224031E-2</v>
      </c>
      <c r="O1318" s="44">
        <f>IFERROR(_xll.qlIndexFixing(ONIndex3M,I1318,TRUE,_xll.ohTrigger(RecalcTrigger,Trigger3M)),NA())</f>
        <v>2.3220189462096474E-2</v>
      </c>
      <c r="P1318" s="44">
        <f>IFERROR(_xll.qlIndexFixing(ONIndex6M,I1318,TRUE,_xll.ohTrigger(RecalcTrigger,Trigger6M)),NA())</f>
        <v>2.3356416157233051E-2</v>
      </c>
      <c r="Q1318" s="182">
        <f>IFERROR(_xll.qlIndexFixing(ONIndex1Y,I1318,TRUE,_xll.ohTrigger(RecalcTrigger,Trigger1Y)),NA())</f>
        <v>2.378822698401728E-2</v>
      </c>
    </row>
    <row r="1319" spans="2:17" x14ac:dyDescent="0.2">
      <c r="B1319" s="39" t="s">
        <v>42</v>
      </c>
      <c r="D1319" s="42">
        <f>_xll.qlCalendarAdvance(Calendar,$D1318,B1319,"f",FALSE)</f>
        <v>48633</v>
      </c>
      <c r="E1319" s="176">
        <f>_xll.qlInterestRateIndexValueDate(IndexON,D1319)</f>
        <v>48633</v>
      </c>
      <c r="F1319" s="192">
        <f>IFERROR(_xll.qlIndexFixing(IndexON,D1319,TRUE,_xll.ohTrigger(RecalcTrigger,TriggerON)),NA())</f>
        <v>2.2200473929469E-2</v>
      </c>
      <c r="H1319" s="42">
        <f>_xll.qlCalendarAdvance(Calendar,$H1318,B1319,"f",FALSE)</f>
        <v>48633</v>
      </c>
      <c r="I1319" s="176">
        <f>_xll.qlInterestRateIndexValueDate(Index1M,$H1319)</f>
        <v>48633</v>
      </c>
      <c r="J1319" s="181">
        <f>IFERROR(_xll.qlIndexFixing(Index1M,$H1319,TRUE,_xll.ohTrigger(RecalcTrigger,Trigger1M)),NA())</f>
        <v>2.2755755924324186E-2</v>
      </c>
      <c r="K1319" s="44">
        <f>IFERROR(_xll.qlIndexFixing(Index3M,H1319,TRUE,_xll.ohTrigger(RecalcTrigger,Trigger3M)),NA())</f>
        <v>2.3234212661397073E-2</v>
      </c>
      <c r="L1319" s="44">
        <f>IFERROR(_xll.qlIndexFixing(Index6M,$H1319,TRUE,_xll.ohTrigger(RecalcTrigger,Trigger6M)),NA())</f>
        <v>2.3389760732081939E-2</v>
      </c>
      <c r="M1319" s="182">
        <f>IFERROR(_xll.qlIndexFixing(Index1Y,$H1319,TRUE,_xll.ohTrigger(RecalcTrigger,Trigger1Y)),NA())</f>
        <v>2.3845152690614491E-2</v>
      </c>
      <c r="N1319" s="181">
        <f>IFERROR(_xll.qlIndexFixing(ONIndex1M,I1319,TRUE,_xll.ohTrigger(RecalcTrigger,Trigger1M)),NA())</f>
        <v>2.2749775587151966E-2</v>
      </c>
      <c r="O1319" s="44">
        <f>IFERROR(_xll.qlIndexFixing(ONIndex3M,I1319,TRUE,_xll.ohTrigger(RecalcTrigger,Trigger3M)),NA())</f>
        <v>2.3213337410608048E-2</v>
      </c>
      <c r="P1319" s="44">
        <f>IFERROR(_xll.qlIndexFixing(ONIndex6M,I1319,TRUE,_xll.ohTrigger(RecalcTrigger,Trigger6M)),NA())</f>
        <v>2.3349428676923134E-2</v>
      </c>
      <c r="Q1319" s="182">
        <f>IFERROR(_xll.qlIndexFixing(ONIndex1Y,I1319,TRUE,_xll.ohTrigger(RecalcTrigger,Trigger1Y)),NA())</f>
        <v>2.3780587252235641E-2</v>
      </c>
    </row>
    <row r="1320" spans="2:17" x14ac:dyDescent="0.2">
      <c r="B1320" s="39" t="s">
        <v>42</v>
      </c>
      <c r="D1320" s="42">
        <f>_xll.qlCalendarAdvance(Calendar,$D1319,B1320,"f",FALSE)</f>
        <v>48640</v>
      </c>
      <c r="E1320" s="176">
        <f>_xll.qlInterestRateIndexValueDate(IndexON,D1320)</f>
        <v>48640</v>
      </c>
      <c r="F1320" s="192">
        <f>IFERROR(_xll.qlIndexFixing(IndexON,D1320,TRUE,_xll.ohTrigger(RecalcTrigger,TriggerON)),NA())</f>
        <v>2.2194745853494346E-2</v>
      </c>
      <c r="H1320" s="42">
        <f>_xll.qlCalendarAdvance(Calendar,$H1319,B1320,"f",FALSE)</f>
        <v>48640</v>
      </c>
      <c r="I1320" s="176">
        <f>_xll.qlInterestRateIndexValueDate(Index1M,$H1320)</f>
        <v>48640</v>
      </c>
      <c r="J1320" s="181">
        <f>IFERROR(_xll.qlIndexFixing(Index1M,$H1320,TRUE,_xll.ohTrigger(RecalcTrigger,Trigger1M)),NA())</f>
        <v>2.2749958201452144E-2</v>
      </c>
      <c r="K1320" s="44">
        <f>IFERROR(_xll.qlIndexFixing(Index3M,H1320,TRUE,_xll.ohTrigger(RecalcTrigger,Trigger3M)),NA())</f>
        <v>2.3227774527023543E-2</v>
      </c>
      <c r="L1320" s="44">
        <f>IFERROR(_xll.qlIndexFixing(Index6M,$H1320,TRUE,_xll.ohTrigger(RecalcTrigger,Trigger6M)),NA())</f>
        <v>2.3382844491938556E-2</v>
      </c>
      <c r="M1320" s="182">
        <f>IFERROR(_xll.qlIndexFixing(Index1Y,$H1320,TRUE,_xll.ohTrigger(RecalcTrigger,Trigger1Y)),NA())</f>
        <v>2.383638491401463E-2</v>
      </c>
      <c r="N1320" s="181">
        <f>IFERROR(_xll.qlIndexFixing(ONIndex1M,I1320,TRUE,_xll.ohTrigger(RecalcTrigger,Trigger1M)),NA())</f>
        <v>2.2742985134565075E-2</v>
      </c>
      <c r="O1320" s="44">
        <f>IFERROR(_xll.qlIndexFixing(ONIndex3M,I1320,TRUE,_xll.ohTrigger(RecalcTrigger,Trigger3M)),NA())</f>
        <v>2.3206455440317741E-2</v>
      </c>
      <c r="P1320" s="44">
        <f>IFERROR(_xll.qlIndexFixing(ONIndex6M,I1320,TRUE,_xll.ohTrigger(RecalcTrigger,Trigger6M)),NA())</f>
        <v>2.3342409604772962E-2</v>
      </c>
      <c r="Q1320" s="182">
        <f>IFERROR(_xll.qlIndexFixing(ONIndex1Y,I1320,TRUE,_xll.ohTrigger(RecalcTrigger,Trigger1Y)),NA())</f>
        <v>2.3772913282128494E-2</v>
      </c>
    </row>
    <row r="1321" spans="2:17" x14ac:dyDescent="0.2">
      <c r="B1321" s="39" t="s">
        <v>42</v>
      </c>
      <c r="D1321" s="42">
        <f>_xll.qlCalendarAdvance(Calendar,$D1320,B1321,"f",FALSE)</f>
        <v>48647</v>
      </c>
      <c r="E1321" s="176">
        <f>_xll.qlInterestRateIndexValueDate(IndexON,D1321)</f>
        <v>48647</v>
      </c>
      <c r="F1321" s="192">
        <f>IFERROR(_xll.qlIndexFixing(IndexON,D1321,TRUE,_xll.ohTrigger(RecalcTrigger,TriggerON)),NA())</f>
        <v>2.2188983110945637E-2</v>
      </c>
      <c r="H1321" s="42">
        <f>_xll.qlCalendarAdvance(Calendar,$H1320,B1321,"f",FALSE)</f>
        <v>48647</v>
      </c>
      <c r="I1321" s="176">
        <f>_xll.qlInterestRateIndexValueDate(Index1M,$H1321)</f>
        <v>48647</v>
      </c>
      <c r="J1321" s="181">
        <f>IFERROR(_xll.qlIndexFixing(Index1M,$H1321,TRUE,_xll.ohTrigger(RecalcTrigger,Trigger1M)),NA())</f>
        <v>2.2743039621964917E-2</v>
      </c>
      <c r="K1321" s="44">
        <f>IFERROR(_xll.qlIndexFixing(Index3M,H1321,TRUE,_xll.ohTrigger(RecalcTrigger,Trigger3M)),NA())</f>
        <v>2.3220627020565265E-2</v>
      </c>
      <c r="L1321" s="44">
        <f>IFERROR(_xll.qlIndexFixing(Index6M,$H1321,TRUE,_xll.ohTrigger(RecalcTrigger,Trigger6M)),NA())</f>
        <v>2.3375293395011088E-2</v>
      </c>
      <c r="M1321" s="182">
        <f>IFERROR(_xll.qlIndexFixing(Index1Y,$H1321,TRUE,_xll.ohTrigger(RecalcTrigger,Trigger1Y)),NA())</f>
        <v>2.3827582160455663E-2</v>
      </c>
      <c r="N1321" s="181">
        <f>IFERROR(_xll.qlIndexFixing(ONIndex1M,I1321,TRUE,_xll.ohTrigger(RecalcTrigger,Trigger1M)),NA())</f>
        <v>2.2736159877463358E-2</v>
      </c>
      <c r="O1321" s="44">
        <f>IFERROR(_xll.qlIndexFixing(ONIndex3M,I1321,TRUE,_xll.ohTrigger(RecalcTrigger,Trigger3M)),NA())</f>
        <v>2.3199543551144508E-2</v>
      </c>
      <c r="P1321" s="44">
        <f>IFERROR(_xll.qlIndexFixing(ONIndex6M,I1321,TRUE,_xll.ohTrigger(RecalcTrigger,Trigger6M)),NA())</f>
        <v>2.3335358940782536E-2</v>
      </c>
      <c r="Q1321" s="182">
        <f>IFERROR(_xll.qlIndexFixing(ONIndex1Y,I1321,TRUE,_xll.ohTrigger(RecalcTrigger,Trigger1Y)),NA())</f>
        <v>2.37652050734527E-2</v>
      </c>
    </row>
    <row r="1322" spans="2:17" x14ac:dyDescent="0.2">
      <c r="B1322" s="39" t="s">
        <v>42</v>
      </c>
      <c r="D1322" s="42">
        <f>_xll.qlCalendarAdvance(Calendar,$D1321,B1322,"f",FALSE)</f>
        <v>48654</v>
      </c>
      <c r="E1322" s="176">
        <f>_xll.qlInterestRateIndexValueDate(IndexON,D1322)</f>
        <v>48654</v>
      </c>
      <c r="F1322" s="192">
        <f>IFERROR(_xll.qlIndexFixing(IndexON,D1322,TRUE,_xll.ohTrigger(RecalcTrigger,TriggerON)),NA())</f>
        <v>2.2183185702066011E-2</v>
      </c>
      <c r="H1322" s="42">
        <f>_xll.qlCalendarAdvance(Calendar,$H1321,B1322,"f",FALSE)</f>
        <v>48654</v>
      </c>
      <c r="I1322" s="176">
        <f>_xll.qlInterestRateIndexValueDate(Index1M,$H1322)</f>
        <v>48654</v>
      </c>
      <c r="J1322" s="181">
        <f>IFERROR(_xll.qlIndexFixing(Index1M,$H1322,TRUE,_xll.ohTrigger(RecalcTrigger,Trigger1M)),NA())</f>
        <v>2.2736293798290071E-2</v>
      </c>
      <c r="K1322" s="44">
        <f>IFERROR(_xll.qlIndexFixing(Index3M,H1322,TRUE,_xll.ohTrigger(RecalcTrigger,Trigger3M)),NA())</f>
        <v>2.3213449434881926E-2</v>
      </c>
      <c r="L1322" s="44">
        <f>IFERROR(_xll.qlIndexFixing(Index6M,$H1322,TRUE,_xll.ohTrigger(RecalcTrigger,Trigger6M)),NA())</f>
        <v>2.336771036439456E-2</v>
      </c>
      <c r="M1322" s="182">
        <f>IFERROR(_xll.qlIndexFixing(Index1Y,$H1322,TRUE,_xll.ohTrigger(RecalcTrigger,Trigger1Y)),NA())</f>
        <v>2.3818744430841754E-2</v>
      </c>
      <c r="N1322" s="181">
        <f>IFERROR(_xll.qlIndexFixing(ONIndex1M,I1322,TRUE,_xll.ohTrigger(RecalcTrigger,Trigger1M)),NA())</f>
        <v>2.2729299815927861E-2</v>
      </c>
      <c r="O1322" s="44">
        <f>IFERROR(_xll.qlIndexFixing(ONIndex3M,I1322,TRUE,_xll.ohTrigger(RecalcTrigger,Trigger3M)),NA())</f>
        <v>2.3192601743412533E-2</v>
      </c>
      <c r="P1322" s="44">
        <f>IFERROR(_xll.qlIndexFixing(ONIndex6M,I1322,TRUE,_xll.ohTrigger(RecalcTrigger,Trigger6M)),NA())</f>
        <v>2.3328276684870808E-2</v>
      </c>
      <c r="Q1322" s="182">
        <f>IFERROR(_xll.qlIndexFixing(ONIndex1Y,I1322,TRUE,_xll.ohTrigger(RecalcTrigger,Trigger1Y)),NA())</f>
        <v>2.375746262661349E-2</v>
      </c>
    </row>
    <row r="1323" spans="2:17" x14ac:dyDescent="0.2">
      <c r="B1323" s="39" t="s">
        <v>42</v>
      </c>
      <c r="D1323" s="42">
        <f>_xll.qlCalendarAdvance(Calendar,$D1322,B1323,"f",FALSE)</f>
        <v>48661</v>
      </c>
      <c r="E1323" s="176">
        <f>_xll.qlInterestRateIndexValueDate(IndexON,D1323)</f>
        <v>48661</v>
      </c>
      <c r="F1323" s="192">
        <f>IFERROR(_xll.qlIndexFixing(IndexON,D1323,TRUE,_xll.ohTrigger(RecalcTrigger,TriggerON)),NA())</f>
        <v>2.2177353626612328E-2</v>
      </c>
      <c r="H1323" s="42">
        <f>_xll.qlCalendarAdvance(Calendar,$H1322,B1323,"f",FALSE)</f>
        <v>48661</v>
      </c>
      <c r="I1323" s="176">
        <f>_xll.qlInterestRateIndexValueDate(Index1M,$H1323)</f>
        <v>48661</v>
      </c>
      <c r="J1323" s="181">
        <f>IFERROR(_xll.qlIndexFixing(Index1M,$H1323,TRUE,_xll.ohTrigger(RecalcTrigger,Trigger1M)),NA())</f>
        <v>2.2729097853962359E-2</v>
      </c>
      <c r="K1323" s="44">
        <f>IFERROR(_xll.qlIndexFixing(Index3M,H1323,TRUE,_xll.ohTrigger(RecalcTrigger,Trigger3M)),NA())</f>
        <v>2.3206241770135614E-2</v>
      </c>
      <c r="L1323" s="44">
        <f>IFERROR(_xll.qlIndexFixing(Index6M,$H1323,TRUE,_xll.ohTrigger(RecalcTrigger,Trigger6M)),NA())</f>
        <v>2.3360095400451034E-2</v>
      </c>
      <c r="M1323" s="182">
        <f>IFERROR(_xll.qlIndexFixing(Index1Y,$H1323,TRUE,_xll.ohTrigger(RecalcTrigger,Trigger1Y)),NA())</f>
        <v>2.380987172607929E-2</v>
      </c>
      <c r="N1323" s="181">
        <f>IFERROR(_xll.qlIndexFixing(ONIndex1M,I1323,TRUE,_xll.ohTrigger(RecalcTrigger,Trigger1M)),NA())</f>
        <v>2.2722404949796493E-2</v>
      </c>
      <c r="O1323" s="44">
        <f>IFERROR(_xll.qlIndexFixing(ONIndex3M,I1323,TRUE,_xll.ohTrigger(RecalcTrigger,Trigger3M)),NA())</f>
        <v>2.3185630016878678E-2</v>
      </c>
      <c r="P1323" s="44">
        <f>IFERROR(_xll.qlIndexFixing(ONIndex6M,I1323,TRUE,_xll.ohTrigger(RecalcTrigger,Trigger6M)),NA())</f>
        <v>2.3321162837118825E-2</v>
      </c>
      <c r="Q1323" s="182">
        <f>IFERROR(_xll.qlIndexFixing(ONIndex1Y,I1323,TRUE,_xll.ohTrigger(RecalcTrigger,Trigger1Y)),NA())</f>
        <v>2.374968594128668E-2</v>
      </c>
    </row>
    <row r="1324" spans="2:17" x14ac:dyDescent="0.2">
      <c r="B1324" s="39" t="s">
        <v>42</v>
      </c>
      <c r="D1324" s="42">
        <f>_xll.qlCalendarAdvance(Calendar,$D1323,B1324,"f",FALSE)</f>
        <v>48668</v>
      </c>
      <c r="E1324" s="176">
        <f>_xll.qlInterestRateIndexValueDate(IndexON,D1324)</f>
        <v>48668</v>
      </c>
      <c r="F1324" s="192">
        <f>IFERROR(_xll.qlIndexFixing(IndexON,D1324,TRUE,_xll.ohTrigger(RecalcTrigger,TriggerON)),NA())</f>
        <v>2.2171486884827729E-2</v>
      </c>
      <c r="H1324" s="42">
        <f>_xll.qlCalendarAdvance(Calendar,$H1323,B1324,"f",FALSE)</f>
        <v>48668</v>
      </c>
      <c r="I1324" s="176">
        <f>_xll.qlInterestRateIndexValueDate(Index1M,$H1324)</f>
        <v>48668</v>
      </c>
      <c r="J1324" s="181">
        <f>IFERROR(_xll.qlIndexFixing(Index1M,$H1324,TRUE,_xll.ohTrigger(RecalcTrigger,Trigger1M)),NA())</f>
        <v>2.2721467724940214E-2</v>
      </c>
      <c r="K1324" s="44">
        <f>IFERROR(_xll.qlIndexFixing(Index3M,H1324,TRUE,_xll.ohTrigger(RecalcTrigger,Trigger3M)),NA())</f>
        <v>2.319900402649018E-2</v>
      </c>
      <c r="L1324" s="44">
        <f>IFERROR(_xll.qlIndexFixing(Index6M,$H1324,TRUE,_xll.ohTrigger(RecalcTrigger,Trigger6M)),NA())</f>
        <v>2.3352448503544336E-2</v>
      </c>
      <c r="M1324" s="182">
        <f>IFERROR(_xll.qlIndexFixing(Index1Y,$H1324,TRUE,_xll.ohTrigger(RecalcTrigger,Trigger1Y)),NA())</f>
        <v>2.3800964047079542E-2</v>
      </c>
      <c r="N1324" s="181">
        <f>IFERROR(_xll.qlIndexFixing(ONIndex1M,I1324,TRUE,_xll.ohTrigger(RecalcTrigger,Trigger1M)),NA())</f>
        <v>2.2715475279150299E-2</v>
      </c>
      <c r="O1324" s="44">
        <f>IFERROR(_xll.qlIndexFixing(ONIndex3M,I1324,TRUE,_xll.ohTrigger(RecalcTrigger,Trigger3M)),NA())</f>
        <v>2.3178628371542942E-2</v>
      </c>
      <c r="P1324" s="44">
        <f>IFERROR(_xll.qlIndexFixing(ONIndex6M,I1324,TRUE,_xll.ohTrigger(RecalcTrigger,Trigger6M)),NA())</f>
        <v>2.3314017397607634E-2</v>
      </c>
      <c r="Q1324" s="182">
        <f>IFERROR(_xll.qlIndexFixing(ONIndex1Y,I1324,TRUE,_xll.ohTrigger(RecalcTrigger,Trigger1Y)),NA())</f>
        <v>2.3741875017796454E-2</v>
      </c>
    </row>
    <row r="1325" spans="2:17" x14ac:dyDescent="0.2">
      <c r="B1325" s="39" t="s">
        <v>42</v>
      </c>
      <c r="D1325" s="42">
        <f>_xll.qlCalendarAdvance(Calendar,$D1324,B1325,"f",FALSE)</f>
        <v>48675</v>
      </c>
      <c r="E1325" s="176">
        <f>_xll.qlInterestRateIndexValueDate(IndexON,D1325)</f>
        <v>48675</v>
      </c>
      <c r="F1325" s="192">
        <f>IFERROR(_xll.qlIndexFixing(IndexON,D1325,TRUE,_xll.ohTrigger(RecalcTrigger,TriggerON)),NA())</f>
        <v>2.2165585476388028E-2</v>
      </c>
      <c r="H1325" s="42">
        <f>_xll.qlCalendarAdvance(Calendar,$H1324,B1325,"f",FALSE)</f>
        <v>48675</v>
      </c>
      <c r="I1325" s="176">
        <f>_xll.qlInterestRateIndexValueDate(Index1M,$H1325)</f>
        <v>48675</v>
      </c>
      <c r="J1325" s="181">
        <f>IFERROR(_xll.qlIndexFixing(Index1M,$H1325,TRUE,_xll.ohTrigger(RecalcTrigger,Trigger1M)),NA())</f>
        <v>2.2714418454243417E-2</v>
      </c>
      <c r="K1325" s="44">
        <f>IFERROR(_xll.qlIndexFixing(Index3M,H1325,TRUE,_xll.ohTrigger(RecalcTrigger,Trigger3M)),NA())</f>
        <v>2.3191525638307557E-2</v>
      </c>
      <c r="L1325" s="44">
        <f>IFERROR(_xll.qlIndexFixing(Index6M,$H1325,TRUE,_xll.ohTrigger(RecalcTrigger,Trigger6M)),NA())</f>
        <v>2.3344585541339825E-2</v>
      </c>
      <c r="M1325" s="182">
        <f>IFERROR(_xll.qlIndexFixing(Index1Y,$H1325,TRUE,_xll.ohTrigger(RecalcTrigger,Trigger1Y)),NA())</f>
        <v>2.3792021394756446E-2</v>
      </c>
      <c r="N1325" s="181">
        <f>IFERROR(_xll.qlIndexFixing(ONIndex1M,I1325,TRUE,_xll.ohTrigger(RecalcTrigger,Trigger1M)),NA())</f>
        <v>2.2708510804070325E-2</v>
      </c>
      <c r="O1325" s="44">
        <f>IFERROR(_xll.qlIndexFixing(ONIndex3M,I1325,TRUE,_xll.ohTrigger(RecalcTrigger,Trigger3M)),NA())</f>
        <v>2.3171596807405326E-2</v>
      </c>
      <c r="P1325" s="44">
        <f>IFERROR(_xll.qlIndexFixing(ONIndex6M,I1325,TRUE,_xll.ohTrigger(RecalcTrigger,Trigger6M)),NA())</f>
        <v>2.3306840366175141E-2</v>
      </c>
      <c r="Q1325" s="182">
        <f>IFERROR(_xll.qlIndexFixing(ONIndex1Y,I1325,TRUE,_xll.ohTrigger(RecalcTrigger,Trigger1Y)),NA())</f>
        <v>2.3734029855899674E-2</v>
      </c>
    </row>
    <row r="1326" spans="2:17" x14ac:dyDescent="0.2">
      <c r="B1326" s="39" t="s">
        <v>42</v>
      </c>
      <c r="D1326" s="42">
        <f>_xll.qlCalendarAdvance(Calendar,$D1325,B1326,"f",FALSE)</f>
        <v>48682</v>
      </c>
      <c r="E1326" s="176">
        <f>_xll.qlInterestRateIndexValueDate(IndexON,D1326)</f>
        <v>48682</v>
      </c>
      <c r="F1326" s="192">
        <f>IFERROR(_xll.qlIndexFixing(IndexON,D1326,TRUE,_xll.ohTrigger(RecalcTrigger,TriggerON)),NA())</f>
        <v>2.2159649401698456E-2</v>
      </c>
      <c r="H1326" s="42">
        <f>_xll.qlCalendarAdvance(Calendar,$H1325,B1326,"f",FALSE)</f>
        <v>48682</v>
      </c>
      <c r="I1326" s="176">
        <f>_xll.qlInterestRateIndexValueDate(Index1M,$H1326)</f>
        <v>48682</v>
      </c>
      <c r="J1326" s="181">
        <f>IFERROR(_xll.qlIndexFixing(Index1M,$H1326,TRUE,_xll.ohTrigger(RecalcTrigger,Trigger1M)),NA())</f>
        <v>2.2707334320194894E-2</v>
      </c>
      <c r="K1326" s="44">
        <f>IFERROR(_xll.qlIndexFixing(Index3M,H1326,TRUE,_xll.ohTrigger(RecalcTrigger,Trigger3M)),NA())</f>
        <v>2.3184230347946845E-2</v>
      </c>
      <c r="L1326" s="44">
        <f>IFERROR(_xll.qlIndexFixing(Index6M,$H1326,TRUE,_xll.ohTrigger(RecalcTrigger,Trigger6M)),NA())</f>
        <v>2.3336877550485878E-2</v>
      </c>
      <c r="M1326" s="182">
        <f>IFERROR(_xll.qlIndexFixing(Index1Y,$H1326,TRUE,_xll.ohTrigger(RecalcTrigger,Trigger1Y)),NA())</f>
        <v>2.3783043770028156E-2</v>
      </c>
      <c r="N1326" s="181">
        <f>IFERROR(_xll.qlIndexFixing(ONIndex1M,I1326,TRUE,_xll.ohTrigger(RecalcTrigger,Trigger1M)),NA())</f>
        <v>2.2701511524475526E-2</v>
      </c>
      <c r="O1326" s="44">
        <f>IFERROR(_xll.qlIndexFixing(ONIndex3M,I1326,TRUE,_xll.ohTrigger(RecalcTrigger,Trigger3M)),NA())</f>
        <v>2.3164535324546875E-2</v>
      </c>
      <c r="P1326" s="44">
        <f>IFERROR(_xll.qlIndexFixing(ONIndex6M,I1326,TRUE,_xll.ohTrigger(RecalcTrigger,Trigger6M)),NA())</f>
        <v>2.329963174298344E-2</v>
      </c>
      <c r="Q1326" s="182">
        <f>IFERROR(_xll.qlIndexFixing(ONIndex1Y,I1326,TRUE,_xll.ohTrigger(RecalcTrigger,Trigger1Y)),NA())</f>
        <v>2.3726150455677386E-2</v>
      </c>
    </row>
    <row r="1327" spans="2:17" x14ac:dyDescent="0.2">
      <c r="B1327" s="39" t="s">
        <v>42</v>
      </c>
      <c r="D1327" s="42">
        <f>_xll.qlCalendarAdvance(Calendar,$D1326,B1327,"f",FALSE)</f>
        <v>48689</v>
      </c>
      <c r="E1327" s="176">
        <f>_xll.qlInterestRateIndexValueDate(IndexON,D1327)</f>
        <v>48689</v>
      </c>
      <c r="F1327" s="192">
        <f>IFERROR(_xll.qlIndexFixing(IndexON,D1327,TRUE,_xll.ohTrigger(RecalcTrigger,TriggerON)),NA())</f>
        <v>2.2153678660353782E-2</v>
      </c>
      <c r="H1327" s="42">
        <f>_xll.qlCalendarAdvance(Calendar,$H1326,B1327,"f",FALSE)</f>
        <v>48689</v>
      </c>
      <c r="I1327" s="176">
        <f>_xll.qlInterestRateIndexValueDate(Index1M,$H1327)</f>
        <v>48689</v>
      </c>
      <c r="J1327" s="181">
        <f>IFERROR(_xll.qlIndexFixing(Index1M,$H1327,TRUE,_xll.ohTrigger(RecalcTrigger,Trigger1M)),NA())</f>
        <v>2.2700215322856786E-2</v>
      </c>
      <c r="K1327" s="44">
        <f>IFERROR(_xll.qlIndexFixing(Index3M,H1327,TRUE,_xll.ohTrigger(RecalcTrigger,Trigger3M)),NA())</f>
        <v>2.3176904980927476E-2</v>
      </c>
      <c r="L1327" s="44">
        <f>IFERROR(_xll.qlIndexFixing(Index6M,$H1327,TRUE,_xll.ohTrigger(RecalcTrigger,Trigger6M)),NA())</f>
        <v>2.3329137629610787E-2</v>
      </c>
      <c r="M1327" s="182">
        <f>IFERROR(_xll.qlIndexFixing(Index1Y,$H1327,TRUE,_xll.ohTrigger(RecalcTrigger,Trigger1Y)),NA())</f>
        <v>2.3774031173815269E-2</v>
      </c>
      <c r="N1327" s="181">
        <f>IFERROR(_xll.qlIndexFixing(ONIndex1M,I1327,TRUE,_xll.ohTrigger(RecalcTrigger,Trigger1M)),NA())</f>
        <v>2.2694477440284855E-2</v>
      </c>
      <c r="O1327" s="44">
        <f>IFERROR(_xll.qlIndexFixing(ONIndex3M,I1327,TRUE,_xll.ohTrigger(RecalcTrigger,Trigger3M)),NA())</f>
        <v>2.3157443923048637E-2</v>
      </c>
      <c r="P1327" s="44">
        <f>IFERROR(_xll.qlIndexFixing(ONIndex6M,I1327,TRUE,_xll.ohTrigger(RecalcTrigger,Trigger6M)),NA())</f>
        <v>2.3292391527789391E-2</v>
      </c>
      <c r="Q1327" s="182">
        <f>IFERROR(_xll.qlIndexFixing(ONIndex1Y,I1327,TRUE,_xll.ohTrigger(RecalcTrigger,Trigger1Y)),NA())</f>
        <v>2.371823681712959E-2</v>
      </c>
    </row>
    <row r="1328" spans="2:17" x14ac:dyDescent="0.2">
      <c r="B1328" s="39" t="s">
        <v>42</v>
      </c>
      <c r="D1328" s="42">
        <f>_xll.qlCalendarAdvance(Calendar,$D1327,B1328,"f",FALSE)</f>
        <v>48696</v>
      </c>
      <c r="E1328" s="176">
        <f>_xll.qlInterestRateIndexValueDate(IndexON,D1328)</f>
        <v>48696</v>
      </c>
      <c r="F1328" s="192">
        <f>IFERROR(_xll.qlIndexFixing(IndexON,D1328,TRUE,_xll.ohTrigger(RecalcTrigger,TriggerON)),NA())</f>
        <v>2.2147673252678191E-2</v>
      </c>
      <c r="H1328" s="42">
        <f>_xll.qlCalendarAdvance(Calendar,$H1327,B1328,"f",FALSE)</f>
        <v>48696</v>
      </c>
      <c r="I1328" s="176">
        <f>_xll.qlInterestRateIndexValueDate(Index1M,$H1328)</f>
        <v>48696</v>
      </c>
      <c r="J1328" s="181">
        <f>IFERROR(_xll.qlIndexFixing(Index1M,$H1328,TRUE,_xll.ohTrigger(RecalcTrigger,Trigger1M)),NA())</f>
        <v>2.2693061462285818E-2</v>
      </c>
      <c r="K1328" s="44">
        <f>IFERROR(_xll.qlIndexFixing(Index3M,H1328,TRUE,_xll.ohTrigger(RecalcTrigger,Trigger3M)),NA())</f>
        <v>2.3169549537412428E-2</v>
      </c>
      <c r="L1328" s="44">
        <f>IFERROR(_xll.qlIndexFixing(Index6M,$H1328,TRUE,_xll.ohTrigger(RecalcTrigger,Trigger6M)),NA())</f>
        <v>2.3321365779082143E-2</v>
      </c>
      <c r="M1328" s="182">
        <f>IFERROR(_xll.qlIndexFixing(Index1Y,$H1328,TRUE,_xll.ohTrigger(RecalcTrigger,Trigger1Y)),NA())</f>
        <v>2.3764983607043488E-2</v>
      </c>
      <c r="N1328" s="181">
        <f>IFERROR(_xll.qlIndexFixing(ONIndex1M,I1328,TRUE,_xll.ohTrigger(RecalcTrigger,Trigger1M)),NA())</f>
        <v>2.2687408551660404E-2</v>
      </c>
      <c r="O1328" s="44">
        <f>IFERROR(_xll.qlIndexFixing(ONIndex3M,I1328,TRUE,_xll.ohTrigger(RecalcTrigger,Trigger3M)),NA())</f>
        <v>2.3150322602829565E-2</v>
      </c>
      <c r="P1328" s="44">
        <f>IFERROR(_xll.qlIndexFixing(ONIndex6M,I1328,TRUE,_xll.ohTrigger(RecalcTrigger,Trigger6M)),NA())</f>
        <v>2.328511972091718E-2</v>
      </c>
      <c r="Q1328" s="182">
        <f>IFERROR(_xll.qlIndexFixing(ONIndex1Y,I1328,TRUE,_xll.ohTrigger(RecalcTrigger,Trigger1Y)),NA())</f>
        <v>2.3710288940256286E-2</v>
      </c>
    </row>
    <row r="1329" spans="2:17" x14ac:dyDescent="0.2">
      <c r="B1329" s="39" t="s">
        <v>42</v>
      </c>
      <c r="D1329" s="42">
        <f>_xll.qlCalendarAdvance(Calendar,$D1328,B1329,"f",FALSE)</f>
        <v>48703</v>
      </c>
      <c r="E1329" s="176">
        <f>_xll.qlInterestRateIndexValueDate(IndexON,D1329)</f>
        <v>48703</v>
      </c>
      <c r="F1329" s="192">
        <f>IFERROR(_xll.qlIndexFixing(IndexON,D1329,TRUE,_xll.ohTrigger(RecalcTrigger,TriggerON)),NA())</f>
        <v>2.214163317850959E-2</v>
      </c>
      <c r="H1329" s="42">
        <f>_xll.qlCalendarAdvance(Calendar,$H1328,B1329,"f",FALSE)</f>
        <v>48703</v>
      </c>
      <c r="I1329" s="176">
        <f>_xll.qlInterestRateIndexValueDate(Index1M,$H1329)</f>
        <v>48703</v>
      </c>
      <c r="J1329" s="181">
        <f>IFERROR(_xll.qlIndexFixing(Index1M,$H1329,TRUE,_xll.ohTrigger(RecalcTrigger,Trigger1M)),NA())</f>
        <v>2.2686435682555767E-2</v>
      </c>
      <c r="K1329" s="44">
        <f>IFERROR(_xll.qlIndexFixing(Index3M,H1329,TRUE,_xll.ohTrigger(RecalcTrigger,Trigger3M)),NA())</f>
        <v>2.3162364130512047E-2</v>
      </c>
      <c r="L1329" s="44">
        <f>IFERROR(_xll.qlIndexFixing(Index6M,$H1329,TRUE,_xll.ohTrigger(RecalcTrigger,Trigger6M)),NA())</f>
        <v>2.3313735037402535E-2</v>
      </c>
      <c r="M1329" s="182">
        <f>IFERROR(_xll.qlIndexFixing(Index1Y,$H1329,TRUE,_xll.ohTrigger(RecalcTrigger,Trigger1Y)),NA())</f>
        <v>2.3755901070640961E-2</v>
      </c>
      <c r="N1329" s="181">
        <f>IFERROR(_xll.qlIndexFixing(ONIndex1M,I1329,TRUE,_xll.ohTrigger(RecalcTrigger,Trigger1M)),NA())</f>
        <v>2.2680304858521128E-2</v>
      </c>
      <c r="O1329" s="44">
        <f>IFERROR(_xll.qlIndexFixing(ONIndex3M,I1329,TRUE,_xll.ohTrigger(RecalcTrigger,Trigger3M)),NA())</f>
        <v>2.3143171363727566E-2</v>
      </c>
      <c r="P1329" s="44">
        <f>IFERROR(_xll.qlIndexFixing(ONIndex6M,I1329,TRUE,_xll.ohTrigger(RecalcTrigger,Trigger6M)),NA())</f>
        <v>2.3277816322042622E-2</v>
      </c>
      <c r="Q1329" s="182">
        <f>IFERROR(_xll.qlIndexFixing(ONIndex1Y,I1329,TRUE,_xll.ohTrigger(RecalcTrigger,Trigger1Y)),NA())</f>
        <v>2.3702306824976427E-2</v>
      </c>
    </row>
    <row r="1330" spans="2:17" x14ac:dyDescent="0.2">
      <c r="B1330" s="39" t="s">
        <v>42</v>
      </c>
      <c r="D1330" s="42">
        <f>_xll.qlCalendarAdvance(Calendar,$D1329,B1330,"f",FALSE)</f>
        <v>48710</v>
      </c>
      <c r="E1330" s="176">
        <f>_xll.qlInterestRateIndexValueDate(IndexON,D1330)</f>
        <v>48710</v>
      </c>
      <c r="F1330" s="192">
        <f>IFERROR(_xll.qlIndexFixing(IndexON,D1330,TRUE,_xll.ohTrigger(RecalcTrigger,TriggerON)),NA())</f>
        <v>2.2135558437929026E-2</v>
      </c>
      <c r="H1330" s="42">
        <f>_xll.qlCalendarAdvance(Calendar,$H1329,B1330,"f",FALSE)</f>
        <v>48710</v>
      </c>
      <c r="I1330" s="176">
        <f>_xll.qlInterestRateIndexValueDate(Index1M,$H1330)</f>
        <v>48710</v>
      </c>
      <c r="J1330" s="181">
        <f>IFERROR(_xll.qlIndexFixing(Index1M,$H1330,TRUE,_xll.ohTrigger(RecalcTrigger,Trigger1M)),NA())</f>
        <v>2.2679203278194573E-2</v>
      </c>
      <c r="K1330" s="44">
        <f>IFERROR(_xll.qlIndexFixing(Index3M,H1330,TRUE,_xll.ohTrigger(RecalcTrigger,Trigger3M)),NA())</f>
        <v>2.3154945916927828E-2</v>
      </c>
      <c r="L1330" s="44">
        <f>IFERROR(_xll.qlIndexFixing(Index6M,$H1330,TRUE,_xll.ohTrigger(RecalcTrigger,Trigger6M)),NA())</f>
        <v>2.3305896550440883E-2</v>
      </c>
      <c r="M1330" s="182">
        <f>IFERROR(_xll.qlIndexFixing(Index1Y,$H1330,TRUE,_xll.ohTrigger(RecalcTrigger,Trigger1Y)),NA())</f>
        <v>2.3746783565540053E-2</v>
      </c>
      <c r="N1330" s="181">
        <f>IFERROR(_xll.qlIndexFixing(ONIndex1M,I1330,TRUE,_xll.ohTrigger(RecalcTrigger,Trigger1M)),NA())</f>
        <v>2.2673166360867025E-2</v>
      </c>
      <c r="O1330" s="44">
        <f>IFERROR(_xll.qlIndexFixing(ONIndex3M,I1330,TRUE,_xll.ohTrigger(RecalcTrigger,Trigger3M)),NA())</f>
        <v>2.3135990205985779E-2</v>
      </c>
      <c r="P1330" s="44">
        <f>IFERROR(_xll.qlIndexFixing(ONIndex6M,I1330,TRUE,_xll.ohTrigger(RecalcTrigger,Trigger6M)),NA())</f>
        <v>2.3270481331408854E-2</v>
      </c>
      <c r="Q1330" s="182">
        <f>IFERROR(_xll.qlIndexFixing(ONIndex1Y,I1330,TRUE,_xll.ohTrigger(RecalcTrigger,Trigger1Y)),NA())</f>
        <v>2.3694290471452106E-2</v>
      </c>
    </row>
    <row r="1331" spans="2:17" x14ac:dyDescent="0.2">
      <c r="B1331" s="39" t="s">
        <v>42</v>
      </c>
      <c r="D1331" s="42">
        <f>_xll.qlCalendarAdvance(Calendar,$D1330,B1331,"f",FALSE)</f>
        <v>48717</v>
      </c>
      <c r="E1331" s="176">
        <f>_xll.qlInterestRateIndexValueDate(IndexON,D1331)</f>
        <v>48717</v>
      </c>
      <c r="F1331" s="192">
        <f>IFERROR(_xll.qlIndexFixing(IndexON,D1331,TRUE,_xll.ohTrigger(RecalcTrigger,TriggerON)),NA())</f>
        <v>2.2129449030855453E-2</v>
      </c>
      <c r="H1331" s="42">
        <f>_xll.qlCalendarAdvance(Calendar,$H1330,B1331,"f",FALSE)</f>
        <v>48717</v>
      </c>
      <c r="I1331" s="176">
        <f>_xll.qlInterestRateIndexValueDate(Index1M,$H1331)</f>
        <v>48717</v>
      </c>
      <c r="J1331" s="181">
        <f>IFERROR(_xll.qlIndexFixing(Index1M,$H1331,TRUE,_xll.ohTrigger(RecalcTrigger,Trigger1M)),NA())</f>
        <v>2.267193600474186E-2</v>
      </c>
      <c r="K1331" s="44">
        <f>IFERROR(_xll.qlIndexFixing(Index3M,H1331,TRUE,_xll.ohTrigger(RecalcTrigger,Trigger3M)),NA())</f>
        <v>2.3147497625602927E-2</v>
      </c>
      <c r="L1331" s="44">
        <f>IFERROR(_xll.qlIndexFixing(Index6M,$H1331,TRUE,_xll.ohTrigger(RecalcTrigger,Trigger6M)),NA())</f>
        <v>2.3298026133104256E-2</v>
      </c>
      <c r="M1331" s="182">
        <f>IFERROR(_xll.qlIndexFixing(Index1Y,$H1331,TRUE,_xll.ohTrigger(RecalcTrigger,Trigger1Y)),NA())</f>
        <v>2.3737631092676459E-2</v>
      </c>
      <c r="N1331" s="181">
        <f>IFERROR(_xll.qlIndexFixing(ONIndex1M,I1331,TRUE,_xll.ohTrigger(RecalcTrigger,Trigger1M)),NA())</f>
        <v>2.2665993058779144E-2</v>
      </c>
      <c r="O1331" s="44">
        <f>IFERROR(_xll.qlIndexFixing(ONIndex3M,I1331,TRUE,_xll.ohTrigger(RecalcTrigger,Trigger3M)),NA())</f>
        <v>2.3128779129442112E-2</v>
      </c>
      <c r="P1331" s="44">
        <f>IFERROR(_xll.qlIndexFixing(ONIndex6M,I1331,TRUE,_xll.ohTrigger(RecalcTrigger,Trigger6M)),NA())</f>
        <v>2.3263114749015879E-2</v>
      </c>
      <c r="Q1331" s="182">
        <f>IFERROR(_xll.qlIndexFixing(ONIndex1Y,I1331,TRUE,_xll.ohTrigger(RecalcTrigger,Trigger1Y)),NA())</f>
        <v>2.3686239879602278E-2</v>
      </c>
    </row>
    <row r="1332" spans="2:17" x14ac:dyDescent="0.2">
      <c r="B1332" s="39" t="s">
        <v>42</v>
      </c>
      <c r="D1332" s="42">
        <f>_xll.qlCalendarAdvance(Calendar,$D1331,B1332,"f",FALSE)</f>
        <v>48724</v>
      </c>
      <c r="E1332" s="176">
        <f>_xll.qlInterestRateIndexValueDate(IndexON,D1332)</f>
        <v>48724</v>
      </c>
      <c r="F1332" s="192">
        <f>IFERROR(_xll.qlIndexFixing(IndexON,D1332,TRUE,_xll.ohTrigger(RecalcTrigger,TriggerON)),NA())</f>
        <v>2.2123304957369916E-2</v>
      </c>
      <c r="H1332" s="42">
        <f>_xll.qlCalendarAdvance(Calendar,$H1331,B1332,"f",FALSE)</f>
        <v>48724</v>
      </c>
      <c r="I1332" s="176">
        <f>_xll.qlInterestRateIndexValueDate(Index1M,$H1332)</f>
        <v>48724</v>
      </c>
      <c r="J1332" s="181">
        <f>IFERROR(_xll.qlIndexFixing(Index1M,$H1332,TRUE,_xll.ohTrigger(RecalcTrigger,Trigger1M)),NA())</f>
        <v>2.2664633862261484E-2</v>
      </c>
      <c r="K1332" s="44">
        <f>IFERROR(_xll.qlIndexFixing(Index3M,H1332,TRUE,_xll.ohTrigger(RecalcTrigger,Trigger3M)),NA())</f>
        <v>2.3140019256708239E-2</v>
      </c>
      <c r="L1332" s="44">
        <f>IFERROR(_xll.qlIndexFixing(Index6M,$H1332,TRUE,_xll.ohTrigger(RecalcTrigger,Trigger6M)),NA())</f>
        <v>2.3290123785769695E-2</v>
      </c>
      <c r="M1332" s="182">
        <f>IFERROR(_xll.qlIndexFixing(Index1Y,$H1332,TRUE,_xll.ohTrigger(RecalcTrigger,Trigger1Y)),NA())</f>
        <v>2.372844365298965E-2</v>
      </c>
      <c r="N1332" s="181">
        <f>IFERROR(_xll.qlIndexFixing(ONIndex1M,I1332,TRUE,_xll.ohTrigger(RecalcTrigger,Trigger1M)),NA())</f>
        <v>2.265878495209539E-2</v>
      </c>
      <c r="O1332" s="44">
        <f>IFERROR(_xll.qlIndexFixing(ONIndex3M,I1332,TRUE,_xll.ohTrigger(RecalcTrigger,Trigger3M)),NA())</f>
        <v>2.3121538134258657E-2</v>
      </c>
      <c r="P1332" s="44">
        <f>IFERROR(_xll.qlIndexFixing(ONIndex6M,I1332,TRUE,_xll.ohTrigger(RecalcTrigger,Trigger6M)),NA())</f>
        <v>2.3255716574701601E-2</v>
      </c>
      <c r="Q1332" s="182">
        <f>IFERROR(_xll.qlIndexFixing(ONIndex1Y,I1332,TRUE,_xll.ohTrigger(RecalcTrigger,Trigger1Y)),NA())</f>
        <v>2.3678155049507987E-2</v>
      </c>
    </row>
    <row r="1333" spans="2:17" x14ac:dyDescent="0.2">
      <c r="B1333" s="39" t="s">
        <v>42</v>
      </c>
      <c r="D1333" s="42">
        <f>_xll.qlCalendarAdvance(Calendar,$D1332,B1333,"f",FALSE)</f>
        <v>48731</v>
      </c>
      <c r="E1333" s="176">
        <f>_xll.qlInterestRateIndexValueDate(IndexON,D1333)</f>
        <v>48731</v>
      </c>
      <c r="F1333" s="192">
        <f>IFERROR(_xll.qlIndexFixing(IndexON,D1333,TRUE,_xll.ohTrigger(RecalcTrigger,TriggerON)),NA())</f>
        <v>2.2117126217472416E-2</v>
      </c>
      <c r="H1333" s="42">
        <f>_xll.qlCalendarAdvance(Calendar,$H1332,B1333,"f",FALSE)</f>
        <v>48731</v>
      </c>
      <c r="I1333" s="176">
        <f>_xll.qlInterestRateIndexValueDate(Index1M,$H1333)</f>
        <v>48731</v>
      </c>
      <c r="J1333" s="181">
        <f>IFERROR(_xll.qlIndexFixing(Index1M,$H1333,TRUE,_xll.ohTrigger(RecalcTrigger,Trigger1M)),NA())</f>
        <v>2.2656769213142601E-2</v>
      </c>
      <c r="K1333" s="44">
        <f>IFERROR(_xll.qlIndexFixing(Index3M,H1333,TRUE,_xll.ohTrigger(RecalcTrigger,Trigger3M)),NA())</f>
        <v>2.313251081041115E-2</v>
      </c>
      <c r="L1333" s="44">
        <f>IFERROR(_xll.qlIndexFixing(Index6M,$H1333,TRUE,_xll.ohTrigger(RecalcTrigger,Trigger6M)),NA())</f>
        <v>2.328202759460966E-2</v>
      </c>
      <c r="M1333" s="182">
        <f>IFERROR(_xll.qlIndexFixing(Index1Y,$H1333,TRUE,_xll.ohTrigger(RecalcTrigger,Trigger1Y)),NA())</f>
        <v>2.3719221247421762E-2</v>
      </c>
      <c r="N1333" s="181">
        <f>IFERROR(_xll.qlIndexFixing(ONIndex1M,I1333,TRUE,_xll.ohTrigger(RecalcTrigger,Trigger1M)),NA())</f>
        <v>2.2651542040977857E-2</v>
      </c>
      <c r="O1333" s="44">
        <f>IFERROR(_xll.qlIndexFixing(ONIndex3M,I1333,TRUE,_xll.ohTrigger(RecalcTrigger,Trigger3M)),NA())</f>
        <v>2.3114267220354368E-2</v>
      </c>
      <c r="P1333" s="44">
        <f>IFERROR(_xll.qlIndexFixing(ONIndex6M,I1333,TRUE,_xll.ohTrigger(RecalcTrigger,Trigger6M)),NA())</f>
        <v>2.324828680854707E-2</v>
      </c>
      <c r="Q1333" s="182">
        <f>IFERROR(_xll.qlIndexFixing(ONIndex1Y,I1333,TRUE,_xll.ohTrigger(RecalcTrigger,Trigger1Y)),NA())</f>
        <v>2.3670035981007143E-2</v>
      </c>
    </row>
    <row r="1334" spans="2:17" x14ac:dyDescent="0.2">
      <c r="B1334" s="39" t="s">
        <v>42</v>
      </c>
      <c r="D1334" s="42">
        <f>_xll.qlCalendarAdvance(Calendar,$D1333,B1334,"f",FALSE)</f>
        <v>48738</v>
      </c>
      <c r="E1334" s="176">
        <f>_xll.qlInterestRateIndexValueDate(IndexON,D1334)</f>
        <v>48738</v>
      </c>
      <c r="F1334" s="192">
        <f>IFERROR(_xll.qlIndexFixing(IndexON,D1334,TRUE,_xll.ohTrigger(RecalcTrigger,TriggerON)),NA())</f>
        <v>2.2110912811081906E-2</v>
      </c>
      <c r="H1334" s="42">
        <f>_xll.qlCalendarAdvance(Calendar,$H1333,B1334,"f",FALSE)</f>
        <v>48738</v>
      </c>
      <c r="I1334" s="176">
        <f>_xll.qlInterestRateIndexValueDate(Index1M,$H1334)</f>
        <v>48738</v>
      </c>
      <c r="J1334" s="181">
        <f>IFERROR(_xll.qlIndexFixing(Index1M,$H1334,TRUE,_xll.ohTrigger(RecalcTrigger,Trigger1M)),NA())</f>
        <v>2.2649406174492848E-2</v>
      </c>
      <c r="K1334" s="44">
        <f>IFERROR(_xll.qlIndexFixing(Index3M,H1334,TRUE,_xll.ohTrigger(RecalcTrigger,Trigger3M)),NA())</f>
        <v>2.3124972286880794E-2</v>
      </c>
      <c r="L1334" s="44">
        <f>IFERROR(_xll.qlIndexFixing(Index6M,$H1334,TRUE,_xll.ohTrigger(RecalcTrigger,Trigger6M)),NA())</f>
        <v>2.3274064173965381E-2</v>
      </c>
      <c r="M1334" s="182">
        <f>IFERROR(_xll.qlIndexFixing(Index1Y,$H1334,TRUE,_xll.ohTrigger(RecalcTrigger,Trigger1Y)),NA())</f>
        <v>2.3709963876920259E-2</v>
      </c>
      <c r="N1334" s="181">
        <f>IFERROR(_xll.qlIndexFixing(ONIndex1M,I1334,TRUE,_xll.ohTrigger(RecalcTrigger,Trigger1M)),NA())</f>
        <v>2.2644264325426544E-2</v>
      </c>
      <c r="O1334" s="44">
        <f>IFERROR(_xll.qlIndexFixing(ONIndex3M,I1334,TRUE,_xll.ohTrigger(RecalcTrigger,Trigger3M)),NA())</f>
        <v>2.3106966387567152E-2</v>
      </c>
      <c r="P1334" s="44">
        <f>IFERROR(_xll.qlIndexFixing(ONIndex6M,I1334,TRUE,_xll.ohTrigger(RecalcTrigger,Trigger6M)),NA())</f>
        <v>2.3240825450552283E-2</v>
      </c>
      <c r="Q1334" s="182">
        <f>IFERROR(_xll.qlIndexFixing(ONIndex1Y,I1334,TRUE,_xll.ohTrigger(RecalcTrigger,Trigger1Y)),NA())</f>
        <v>2.366188267418079E-2</v>
      </c>
    </row>
    <row r="1335" spans="2:17" x14ac:dyDescent="0.2">
      <c r="B1335" s="39" t="s">
        <v>42</v>
      </c>
      <c r="D1335" s="42">
        <f>_xll.qlCalendarAdvance(Calendar,$D1334,B1335,"f",FALSE)</f>
        <v>48745</v>
      </c>
      <c r="E1335" s="176">
        <f>_xll.qlInterestRateIndexValueDate(IndexON,D1335)</f>
        <v>48745</v>
      </c>
      <c r="F1335" s="192">
        <f>IFERROR(_xll.qlIndexFixing(IndexON,D1335,TRUE,_xll.ohTrigger(RecalcTrigger,TriggerON)),NA())</f>
        <v>2.2104664738198387E-2</v>
      </c>
      <c r="H1335" s="42">
        <f>_xll.qlCalendarAdvance(Calendar,$H1334,B1335,"f",FALSE)</f>
        <v>48745</v>
      </c>
      <c r="I1335" s="176">
        <f>_xll.qlInterestRateIndexValueDate(Index1M,$H1335)</f>
        <v>48745</v>
      </c>
      <c r="J1335" s="181">
        <f>IFERROR(_xll.qlIndexFixing(Index1M,$H1335,TRUE,_xll.ohTrigger(RecalcTrigger,Trigger1M)),NA())</f>
        <v>2.2642008273045189E-2</v>
      </c>
      <c r="K1335" s="44">
        <f>IFERROR(_xll.qlIndexFixing(Index3M,H1335,TRUE,_xll.ohTrigger(RecalcTrigger,Trigger3M)),NA())</f>
        <v>2.3117403686288958E-2</v>
      </c>
      <c r="L1335" s="44">
        <f>IFERROR(_xll.qlIndexFixing(Index6M,$H1335,TRUE,_xll.ohTrigger(RecalcTrigger,Trigger6M)),NA())</f>
        <v>2.3266068826283171E-2</v>
      </c>
      <c r="M1335" s="182">
        <f>IFERROR(_xll.qlIndexFixing(Index1Y,$H1335,TRUE,_xll.ohTrigger(RecalcTrigger,Trigger1Y)),NA())</f>
        <v>2.3700671542434826E-2</v>
      </c>
      <c r="N1335" s="181">
        <f>IFERROR(_xll.qlIndexFixing(ONIndex1M,I1335,TRUE,_xll.ohTrigger(RecalcTrigger,Trigger1M)),NA())</f>
        <v>2.2636951805279359E-2</v>
      </c>
      <c r="O1335" s="44">
        <f>IFERROR(_xll.qlIndexFixing(ONIndex3M,I1335,TRUE,_xll.ohTrigger(RecalcTrigger,Trigger3M)),NA())</f>
        <v>2.3099635636140148E-2</v>
      </c>
      <c r="P1335" s="44">
        <f>IFERROR(_xll.qlIndexFixing(ONIndex6M,I1335,TRUE,_xll.ohTrigger(RecalcTrigger,Trigger6M)),NA())</f>
        <v>2.3233332500798287E-2</v>
      </c>
      <c r="Q1335" s="182">
        <f>IFERROR(_xll.qlIndexFixing(ONIndex1Y,I1335,TRUE,_xll.ohTrigger(RecalcTrigger,Trigger1Y)),NA())</f>
        <v>2.3653695129109975E-2</v>
      </c>
    </row>
    <row r="1336" spans="2:17" x14ac:dyDescent="0.2">
      <c r="B1336" s="39" t="s">
        <v>42</v>
      </c>
      <c r="D1336" s="42">
        <f>_xll.qlCalendarAdvance(Calendar,$D1335,B1336,"f",FALSE)</f>
        <v>48752</v>
      </c>
      <c r="E1336" s="176">
        <f>_xll.qlInterestRateIndexValueDate(IndexON,D1336)</f>
        <v>48752</v>
      </c>
      <c r="F1336" s="192">
        <f>IFERROR(_xll.qlIndexFixing(IndexON,D1336,TRUE,_xll.ohTrigger(RecalcTrigger,TriggerON)),NA())</f>
        <v>2.2098381998902905E-2</v>
      </c>
      <c r="H1336" s="42">
        <f>_xll.qlCalendarAdvance(Calendar,$H1335,B1336,"f",FALSE)</f>
        <v>48752</v>
      </c>
      <c r="I1336" s="176">
        <f>_xll.qlInterestRateIndexValueDate(Index1M,$H1336)</f>
        <v>48752</v>
      </c>
      <c r="J1336" s="181">
        <f>IFERROR(_xll.qlIndexFixing(Index1M,$H1336,TRUE,_xll.ohTrigger(RecalcTrigger,Trigger1M)),NA())</f>
        <v>2.2634575508869863E-2</v>
      </c>
      <c r="K1336" s="44">
        <f>IFERROR(_xll.qlIndexFixing(Index3M,H1336,TRUE,_xll.ohTrigger(RecalcTrigger,Trigger3M)),NA())</f>
        <v>2.3109805008806543E-2</v>
      </c>
      <c r="L1336" s="44">
        <f>IFERROR(_xll.qlIndexFixing(Index6M,$H1336,TRUE,_xll.ohTrigger(RecalcTrigger,Trigger6M)),NA())</f>
        <v>2.3258041551943907E-2</v>
      </c>
      <c r="M1336" s="182">
        <f>IFERROR(_xll.qlIndexFixing(Index1Y,$H1336,TRUE,_xll.ohTrigger(RecalcTrigger,Trigger1Y)),NA())</f>
        <v>2.3691344244918922E-2</v>
      </c>
      <c r="N1336" s="181">
        <f>IFERROR(_xll.qlIndexFixing(ONIndex1M,I1336,TRUE,_xll.ohTrigger(RecalcTrigger,Trigger1M)),NA())</f>
        <v>2.2629604480698395E-2</v>
      </c>
      <c r="O1336" s="44">
        <f>IFERROR(_xll.qlIndexFixing(ONIndex3M,I1336,TRUE,_xll.ohTrigger(RecalcTrigger,Trigger3M)),NA())</f>
        <v>2.3092274965911264E-2</v>
      </c>
      <c r="P1336" s="44">
        <f>IFERROR(_xll.qlIndexFixing(ONIndex6M,I1336,TRUE,_xll.ohTrigger(RecalcTrigger,Trigger6M)),NA())</f>
        <v>2.322580795912299E-2</v>
      </c>
      <c r="Q1336" s="182">
        <f>IFERROR(_xll.qlIndexFixing(ONIndex1Y,I1336,TRUE,_xll.ohTrigger(RecalcTrigger,Trigger1Y)),NA())</f>
        <v>2.3645473345632606E-2</v>
      </c>
    </row>
    <row r="1337" spans="2:17" x14ac:dyDescent="0.2">
      <c r="B1337" s="39" t="s">
        <v>42</v>
      </c>
      <c r="D1337" s="42">
        <f>_xll.qlCalendarAdvance(Calendar,$D1336,B1337,"f",FALSE)</f>
        <v>48759</v>
      </c>
      <c r="E1337" s="176">
        <f>_xll.qlInterestRateIndexValueDate(IndexON,D1337)</f>
        <v>48759</v>
      </c>
      <c r="F1337" s="192">
        <f>IFERROR(_xll.qlIndexFixing(IndexON,D1337,TRUE,_xll.ohTrigger(RecalcTrigger,TriggerON)),NA())</f>
        <v>2.2092064593276506E-2</v>
      </c>
      <c r="H1337" s="42">
        <f>_xll.qlCalendarAdvance(Calendar,$H1336,B1337,"f",FALSE)</f>
        <v>48759</v>
      </c>
      <c r="I1337" s="176">
        <f>_xll.qlInterestRateIndexValueDate(Index1M,$H1337)</f>
        <v>48759</v>
      </c>
      <c r="J1337" s="181">
        <f>IFERROR(_xll.qlIndexFixing(Index1M,$H1337,TRUE,_xll.ohTrigger(RecalcTrigger,Trigger1M)),NA())</f>
        <v>2.26271078820236E-2</v>
      </c>
      <c r="K1337" s="44">
        <f>IFERROR(_xll.qlIndexFixing(Index3M,H1337,TRUE,_xll.ohTrigger(RecalcTrigger,Trigger3M)),NA())</f>
        <v>2.3102176254607094E-2</v>
      </c>
      <c r="L1337" s="44">
        <f>IFERROR(_xll.qlIndexFixing(Index6M,$H1337,TRUE,_xll.ohTrigger(RecalcTrigger,Trigger6M)),NA())</f>
        <v>2.3249982351327129E-2</v>
      </c>
      <c r="M1337" s="182">
        <f>IFERROR(_xll.qlIndexFixing(Index1Y,$H1337,TRUE,_xll.ohTrigger(RecalcTrigger,Trigger1Y)),NA())</f>
        <v>2.3681981985329559E-2</v>
      </c>
      <c r="N1337" s="181">
        <f>IFERROR(_xll.qlIndexFixing(ONIndex1M,I1337,TRUE,_xll.ohTrigger(RecalcTrigger,Trigger1M)),NA())</f>
        <v>2.2622222351602606E-2</v>
      </c>
      <c r="O1337" s="44">
        <f>IFERROR(_xll.qlIndexFixing(ONIndex3M,I1337,TRUE,_xll.ohTrigger(RecalcTrigger,Trigger3M)),NA())</f>
        <v>2.3084884377123638E-2</v>
      </c>
      <c r="P1337" s="44">
        <f>IFERROR(_xll.qlIndexFixing(ONIndex6M,I1337,TRUE,_xll.ohTrigger(RecalcTrigger,Trigger6M)),NA())</f>
        <v>2.3218251825688485E-2</v>
      </c>
      <c r="Q1337" s="182">
        <f>IFERROR(_xll.qlIndexFixing(ONIndex1Y,I1337,TRUE,_xll.ohTrigger(RecalcTrigger,Trigger1Y)),NA())</f>
        <v>2.3637217323910775E-2</v>
      </c>
    </row>
    <row r="1338" spans="2:17" x14ac:dyDescent="0.2">
      <c r="B1338" s="39" t="s">
        <v>42</v>
      </c>
      <c r="D1338" s="42">
        <f>_xll.qlCalendarAdvance(Calendar,$D1337,B1338,"f",FALSE)</f>
        <v>48766</v>
      </c>
      <c r="E1338" s="176">
        <f>_xll.qlInterestRateIndexValueDate(IndexON,D1338)</f>
        <v>48766</v>
      </c>
      <c r="F1338" s="192">
        <f>IFERROR(_xll.qlIndexFixing(IndexON,D1338,TRUE,_xll.ohTrigger(RecalcTrigger,TriggerON)),NA())</f>
        <v>2.2085712521076051E-2</v>
      </c>
      <c r="H1338" s="42">
        <f>_xll.qlCalendarAdvance(Calendar,$H1337,B1338,"f",FALSE)</f>
        <v>48766</v>
      </c>
      <c r="I1338" s="176">
        <f>_xll.qlInterestRateIndexValueDate(Index1M,$H1338)</f>
        <v>48766</v>
      </c>
      <c r="J1338" s="181">
        <f>IFERROR(_xll.qlIndexFixing(Index1M,$H1338,TRUE,_xll.ohTrigger(RecalcTrigger,Trigger1M)),NA())</f>
        <v>2.2620088761752321E-2</v>
      </c>
      <c r="K1338" s="44">
        <f>IFERROR(_xll.qlIndexFixing(Index3M,H1338,TRUE,_xll.ohTrigger(RecalcTrigger,Trigger3M)),NA())</f>
        <v>2.3094517423859748E-2</v>
      </c>
      <c r="L1338" s="44">
        <f>IFERROR(_xll.qlIndexFixing(Index6M,$H1338,TRUE,_xll.ohTrigger(RecalcTrigger,Trigger6M)),NA())</f>
        <v>2.3242039193029734E-2</v>
      </c>
      <c r="M1338" s="182">
        <f>IFERROR(_xll.qlIndexFixing(Index1Y,$H1338,TRUE,_xll.ohTrigger(RecalcTrigger,Trigger1Y)),NA())</f>
        <v>2.3672584764628191E-2</v>
      </c>
      <c r="N1338" s="181">
        <f>IFERROR(_xll.qlIndexFixing(ONIndex1M,I1338,TRUE,_xll.ohTrigger(RecalcTrigger,Trigger1M)),NA())</f>
        <v>2.2614805418073036E-2</v>
      </c>
      <c r="O1338" s="44">
        <f>IFERROR(_xll.qlIndexFixing(ONIndex3M,I1338,TRUE,_xll.ohTrigger(RecalcTrigger,Trigger3M)),NA())</f>
        <v>2.3077463869453085E-2</v>
      </c>
      <c r="P1338" s="44">
        <f>IFERROR(_xll.qlIndexFixing(ONIndex6M,I1338,TRUE,_xll.ohTrigger(RecalcTrigger,Trigger6M)),NA())</f>
        <v>2.3210664100413725E-2</v>
      </c>
      <c r="Q1338" s="182">
        <f>IFERROR(_xll.qlIndexFixing(ONIndex1Y,I1338,TRUE,_xll.ohTrigger(RecalcTrigger,Trigger1Y)),NA())</f>
        <v>2.3628927063944483E-2</v>
      </c>
    </row>
    <row r="1339" spans="2:17" x14ac:dyDescent="0.2">
      <c r="B1339" s="39" t="s">
        <v>42</v>
      </c>
      <c r="D1339" s="42">
        <f>_xll.qlCalendarAdvance(Calendar,$D1338,B1339,"f",FALSE)</f>
        <v>48773</v>
      </c>
      <c r="E1339" s="176">
        <f>_xll.qlInterestRateIndexValueDate(IndexON,D1339)</f>
        <v>48773</v>
      </c>
      <c r="F1339" s="192">
        <f>IFERROR(_xll.qlIndexFixing(IndexON,D1339,TRUE,_xll.ohTrigger(RecalcTrigger,TriggerON)),NA())</f>
        <v>2.2079325782463632E-2</v>
      </c>
      <c r="H1339" s="42">
        <f>_xll.qlCalendarAdvance(Calendar,$H1338,B1339,"f",FALSE)</f>
        <v>48773</v>
      </c>
      <c r="I1339" s="176">
        <f>_xll.qlInterestRateIndexValueDate(Index1M,$H1339)</f>
        <v>48773</v>
      </c>
      <c r="J1339" s="181">
        <f>IFERROR(_xll.qlIndexFixing(Index1M,$H1339,TRUE,_xll.ohTrigger(RecalcTrigger,Trigger1M)),NA())</f>
        <v>2.2612542538047956E-2</v>
      </c>
      <c r="K1339" s="44">
        <f>IFERROR(_xll.qlIndexFixing(Index3M,H1339,TRUE,_xll.ohTrigger(RecalcTrigger,Trigger3M)),NA())</f>
        <v>2.3086828516739814E-2</v>
      </c>
      <c r="L1339" s="44">
        <f>IFERROR(_xll.qlIndexFixing(Index6M,$H1339,TRUE,_xll.ohTrigger(RecalcTrigger,Trigger6M)),NA())</f>
        <v>2.3233913346357098E-2</v>
      </c>
      <c r="M1339" s="182">
        <f>IFERROR(_xll.qlIndexFixing(Index1Y,$H1339,TRUE,_xll.ohTrigger(RecalcTrigger,Trigger1Y)),NA())</f>
        <v>2.3663152583779157E-2</v>
      </c>
      <c r="N1339" s="181">
        <f>IFERROR(_xll.qlIndexFixing(ONIndex1M,I1339,TRUE,_xll.ohTrigger(RecalcTrigger,Trigger1M)),NA())</f>
        <v>2.2607353680109687E-2</v>
      </c>
      <c r="O1339" s="44">
        <f>IFERROR(_xll.qlIndexFixing(ONIndex3M,I1339,TRUE,_xll.ohTrigger(RecalcTrigger,Trigger3M)),NA())</f>
        <v>2.3070013443223791E-2</v>
      </c>
      <c r="P1339" s="44">
        <f>IFERROR(_xll.qlIndexFixing(ONIndex6M,I1339,TRUE,_xll.ohTrigger(RecalcTrigger,Trigger6M)),NA())</f>
        <v>2.320304478329871E-2</v>
      </c>
      <c r="Q1339" s="182">
        <f>IFERROR(_xll.qlIndexFixing(ONIndex1Y,I1339,TRUE,_xll.ohTrigger(RecalcTrigger,Trigger1Y)),NA())</f>
        <v>2.3620602565571636E-2</v>
      </c>
    </row>
    <row r="1340" spans="2:17" x14ac:dyDescent="0.2">
      <c r="B1340" s="39" t="s">
        <v>42</v>
      </c>
      <c r="D1340" s="42">
        <f>_xll.qlCalendarAdvance(Calendar,$D1339,B1340,"f",FALSE)</f>
        <v>48780</v>
      </c>
      <c r="E1340" s="176">
        <f>_xll.qlInterestRateIndexValueDate(IndexON,D1340)</f>
        <v>48780</v>
      </c>
      <c r="F1340" s="192">
        <f>IFERROR(_xll.qlIndexFixing(IndexON,D1340,TRUE,_xll.ohTrigger(RecalcTrigger,TriggerON)),NA())</f>
        <v>2.2072904377520297E-2</v>
      </c>
      <c r="H1340" s="42">
        <f>_xll.qlCalendarAdvance(Calendar,$H1339,B1340,"f",FALSE)</f>
        <v>48780</v>
      </c>
      <c r="I1340" s="176">
        <f>_xll.qlInterestRateIndexValueDate(Index1M,$H1340)</f>
        <v>48780</v>
      </c>
      <c r="J1340" s="181">
        <f>IFERROR(_xll.qlIndexFixing(Index1M,$H1340,TRUE,_xll.ohTrigger(RecalcTrigger,Trigger1M)),NA())</f>
        <v>2.2604961445880794E-2</v>
      </c>
      <c r="K1340" s="44">
        <f>IFERROR(_xll.qlIndexFixing(Index3M,H1340,TRUE,_xll.ohTrigger(RecalcTrigger,Trigger3M)),NA())</f>
        <v>2.3079109533420839E-2</v>
      </c>
      <c r="L1340" s="44">
        <f>IFERROR(_xll.qlIndexFixing(Index6M,$H1340,TRUE,_xll.ohTrigger(RecalcTrigger,Trigger6M)),NA())</f>
        <v>2.3225755572747787E-2</v>
      </c>
      <c r="M1340" s="182">
        <f>IFERROR(_xll.qlIndexFixing(Index1Y,$H1340,TRUE,_xll.ohTrigger(RecalcTrigger,Trigger1Y)),NA())</f>
        <v>2.3653685443749684E-2</v>
      </c>
      <c r="N1340" s="181">
        <f>IFERROR(_xll.qlIndexFixing(ONIndex1M,I1340,TRUE,_xll.ohTrigger(RecalcTrigger,Trigger1M)),NA())</f>
        <v>2.2599867137550467E-2</v>
      </c>
      <c r="O1340" s="44">
        <f>IFERROR(_xll.qlIndexFixing(ONIndex3M,I1340,TRUE,_xll.ohTrigger(RecalcTrigger,Trigger3M)),NA())</f>
        <v>2.3062533098192617E-2</v>
      </c>
      <c r="P1340" s="44">
        <f>IFERROR(_xll.qlIndexFixing(ONIndex6M,I1340,TRUE,_xll.ohTrigger(RecalcTrigger,Trigger6M)),NA())</f>
        <v>2.3195393874424486E-2</v>
      </c>
      <c r="Q1340" s="182">
        <f>IFERROR(_xll.qlIndexFixing(ONIndex1Y,I1340,TRUE,_xll.ohTrigger(RecalcTrigger,Trigger1Y)),NA())</f>
        <v>2.3612243829035373E-2</v>
      </c>
    </row>
    <row r="1341" spans="2:17" x14ac:dyDescent="0.2">
      <c r="B1341" s="39" t="s">
        <v>42</v>
      </c>
      <c r="D1341" s="42">
        <f>_xll.qlCalendarAdvance(Calendar,$D1340,B1341,"f",FALSE)</f>
        <v>48787</v>
      </c>
      <c r="E1341" s="176">
        <f>_xll.qlInterestRateIndexValueDate(IndexON,D1341)</f>
        <v>48787</v>
      </c>
      <c r="F1341" s="192">
        <f>IFERROR(_xll.qlIndexFixing(IndexON,D1341,TRUE,_xll.ohTrigger(RecalcTrigger,TriggerON)),NA())</f>
        <v>2.2066448306083952E-2</v>
      </c>
      <c r="H1341" s="42">
        <f>_xll.qlCalendarAdvance(Calendar,$H1340,B1341,"f",FALSE)</f>
        <v>48787</v>
      </c>
      <c r="I1341" s="176">
        <f>_xll.qlInterestRateIndexValueDate(Index1M,$H1341)</f>
        <v>48787</v>
      </c>
      <c r="J1341" s="181">
        <f>IFERROR(_xll.qlIndexFixing(Index1M,$H1341,TRUE,_xll.ohTrigger(RecalcTrigger,Trigger1M)),NA())</f>
        <v>2.2597497178598439E-2</v>
      </c>
      <c r="K1341" s="44">
        <f>IFERROR(_xll.qlIndexFixing(Index3M,H1341,TRUE,_xll.ohTrigger(RecalcTrigger,Trigger3M)),NA())</f>
        <v>2.3071360474077245E-2</v>
      </c>
      <c r="L1341" s="44">
        <f>IFERROR(_xll.qlIndexFixing(Index6M,$H1341,TRUE,_xll.ohTrigger(RecalcTrigger,Trigger6M)),NA())</f>
        <v>2.3217565872591175E-2</v>
      </c>
      <c r="M1341" s="182">
        <f>IFERROR(_xll.qlIndexFixing(Index1Y,$H1341,TRUE,_xll.ohTrigger(RecalcTrigger,Trigger1Y)),NA())</f>
        <v>2.3644183345511882E-2</v>
      </c>
      <c r="N1341" s="181">
        <f>IFERROR(_xll.qlIndexFixing(ONIndex1M,I1341,TRUE,_xll.ohTrigger(RecalcTrigger,Trigger1M)),NA())</f>
        <v>2.259234579047642E-2</v>
      </c>
      <c r="O1341" s="44">
        <f>IFERROR(_xll.qlIndexFixing(ONIndex3M,I1341,TRUE,_xll.ohTrigger(RecalcTrigger,Trigger3M)),NA())</f>
        <v>2.3055022834359562E-2</v>
      </c>
      <c r="P1341" s="44">
        <f>IFERROR(_xll.qlIndexFixing(ONIndex6M,I1341,TRUE,_xll.ohTrigger(RecalcTrigger,Trigger6M)),NA())</f>
        <v>2.3187711373710007E-2</v>
      </c>
      <c r="Q1341" s="182">
        <f>IFERROR(_xll.qlIndexFixing(ONIndex1Y,I1341,TRUE,_xll.ohTrigger(RecalcTrigger,Trigger1Y)),NA())</f>
        <v>2.360385085401151E-2</v>
      </c>
    </row>
    <row r="1342" spans="2:17" x14ac:dyDescent="0.2">
      <c r="B1342" s="39" t="s">
        <v>42</v>
      </c>
      <c r="D1342" s="42">
        <f>_xll.qlCalendarAdvance(Calendar,$D1341,B1342,"f",FALSE)</f>
        <v>48794</v>
      </c>
      <c r="E1342" s="176">
        <f>_xll.qlInterestRateIndexValueDate(IndexON,D1342)</f>
        <v>48794</v>
      </c>
      <c r="F1342" s="192">
        <f>IFERROR(_xll.qlIndexFixing(IndexON,D1342,TRUE,_xll.ohTrigger(RecalcTrigger,TriggerON)),NA())</f>
        <v>2.2059957568154598E-2</v>
      </c>
      <c r="H1342" s="42">
        <f>_xll.qlCalendarAdvance(Calendar,$H1341,B1342,"f",FALSE)</f>
        <v>48794</v>
      </c>
      <c r="I1342" s="176">
        <f>_xll.qlInterestRateIndexValueDate(Index1M,$H1342)</f>
        <v>48794</v>
      </c>
      <c r="J1342" s="181">
        <f>IFERROR(_xll.qlIndexFixing(Index1M,$H1342,TRUE,_xll.ohTrigger(RecalcTrigger,Trigger1M)),NA())</f>
        <v>2.2589694656440513E-2</v>
      </c>
      <c r="K1342" s="44">
        <f>IFERROR(_xll.qlIndexFixing(Index3M,H1342,TRUE,_xll.ohTrigger(RecalcTrigger,Trigger3M)),NA())</f>
        <v>2.306358133888434E-2</v>
      </c>
      <c r="L1342" s="44">
        <f>IFERROR(_xll.qlIndexFixing(Index6M,$H1342,TRUE,_xll.ohTrigger(RecalcTrigger,Trigger6M)),NA())</f>
        <v>2.3209344246278404E-2</v>
      </c>
      <c r="M1342" s="182">
        <f>IFERROR(_xll.qlIndexFixing(Index1Y,$H1342,TRUE,_xll.ohTrigger(RecalcTrigger,Trigger1Y)),NA())</f>
        <v>2.3634646290040973E-2</v>
      </c>
      <c r="N1342" s="181">
        <f>IFERROR(_xll.qlIndexFixing(ONIndex1M,I1342,TRUE,_xll.ohTrigger(RecalcTrigger,Trigger1M)),NA())</f>
        <v>2.2584789639130687E-2</v>
      </c>
      <c r="O1342" s="44">
        <f>IFERROR(_xll.qlIndexFixing(ONIndex3M,I1342,TRUE,_xll.ohTrigger(RecalcTrigger,Trigger3M)),NA())</f>
        <v>2.3047482651886719E-2</v>
      </c>
      <c r="P1342" s="44">
        <f>IFERROR(_xll.qlIndexFixing(ONIndex6M,I1342,TRUE,_xll.ohTrigger(RecalcTrigger,Trigger6M)),NA())</f>
        <v>2.3179997281074227E-2</v>
      </c>
      <c r="Q1342" s="182">
        <f>IFERROR(_xll.qlIndexFixing(ONIndex1Y,I1342,TRUE,_xll.ohTrigger(RecalcTrigger,Trigger1Y)),NA())</f>
        <v>2.3595423640824231E-2</v>
      </c>
    </row>
    <row r="1343" spans="2:17" x14ac:dyDescent="0.2">
      <c r="B1343" s="39" t="s">
        <v>42</v>
      </c>
      <c r="D1343" s="42">
        <f>_xll.qlCalendarAdvance(Calendar,$D1342,B1343,"f",FALSE)</f>
        <v>48801</v>
      </c>
      <c r="E1343" s="176">
        <f>_xll.qlInterestRateIndexValueDate(IndexON,D1343)</f>
        <v>48801</v>
      </c>
      <c r="F1343" s="192">
        <f>IFERROR(_xll.qlIndexFixing(IndexON,D1343,TRUE,_xll.ohTrigger(RecalcTrigger,TriggerON)),NA())</f>
        <v>2.2053432163894326E-2</v>
      </c>
      <c r="H1343" s="42">
        <f>_xll.qlCalendarAdvance(Calendar,$H1342,B1343,"f",FALSE)</f>
        <v>48801</v>
      </c>
      <c r="I1343" s="176">
        <f>_xll.qlInterestRateIndexValueDate(Index1M,$H1343)</f>
        <v>48801</v>
      </c>
      <c r="J1343" s="181">
        <f>IFERROR(_xll.qlIndexFixing(Index1M,$H1343,TRUE,_xll.ohTrigger(RecalcTrigger,Trigger1M)),NA())</f>
        <v>2.2582008959312297E-2</v>
      </c>
      <c r="K1343" s="44">
        <f>IFERROR(_xll.qlIndexFixing(Index3M,H1343,TRUE,_xll.ohTrigger(RecalcTrigger,Trigger3M)),NA())</f>
        <v>2.3055772128019191E-2</v>
      </c>
      <c r="L1343" s="44">
        <f>IFERROR(_xll.qlIndexFixing(Index6M,$H1343,TRUE,_xll.ohTrigger(RecalcTrigger,Trigger6M)),NA())</f>
        <v>2.3201090694202803E-2</v>
      </c>
      <c r="M1343" s="182">
        <f>IFERROR(_xll.qlIndexFixing(Index1Y,$H1343,TRUE,_xll.ohTrigger(RecalcTrigger,Trigger1Y)),NA())</f>
        <v>2.3625074278315283E-2</v>
      </c>
      <c r="N1343" s="181">
        <f>IFERROR(_xll.qlIndexFixing(ONIndex1M,I1343,TRUE,_xll.ohTrigger(RecalcTrigger,Trigger1M)),NA())</f>
        <v>2.2577198683108035E-2</v>
      </c>
      <c r="O1343" s="44">
        <f>IFERROR(_xll.qlIndexFixing(ONIndex3M,I1343,TRUE,_xll.ohTrigger(RecalcTrigger,Trigger3M)),NA())</f>
        <v>2.3039912550774089E-2</v>
      </c>
      <c r="P1343" s="44">
        <f>IFERROR(_xll.qlIndexFixing(ONIndex6M,I1343,TRUE,_xll.ohTrigger(RecalcTrigger,Trigger6M)),NA())</f>
        <v>2.3172251596760285E-2</v>
      </c>
      <c r="Q1343" s="182">
        <f>IFERROR(_xll.qlIndexFixing(ONIndex1Y,I1343,TRUE,_xll.ohTrigger(RecalcTrigger,Trigger1Y)),NA())</f>
        <v>2.3586962189311445E-2</v>
      </c>
    </row>
    <row r="1344" spans="2:17" x14ac:dyDescent="0.2">
      <c r="B1344" s="39" t="s">
        <v>42</v>
      </c>
      <c r="D1344" s="42">
        <f>_xll.qlCalendarAdvance(Calendar,$D1343,B1344,"f",FALSE)</f>
        <v>48808</v>
      </c>
      <c r="E1344" s="176">
        <f>_xll.qlInterestRateIndexValueDate(IndexON,D1344)</f>
        <v>48808</v>
      </c>
      <c r="F1344" s="192">
        <f>IFERROR(_xll.qlIndexFixing(IndexON,D1344,TRUE,_xll.ohTrigger(RecalcTrigger,TriggerON)),NA())</f>
        <v>2.2046872093141046E-2</v>
      </c>
      <c r="H1344" s="42">
        <f>_xll.qlCalendarAdvance(Calendar,$H1343,B1344,"f",FALSE)</f>
        <v>48808</v>
      </c>
      <c r="I1344" s="176">
        <f>_xll.qlInterestRateIndexValueDate(Index1M,$H1344)</f>
        <v>48808</v>
      </c>
      <c r="J1344" s="181">
        <f>IFERROR(_xll.qlIndexFixing(Index1M,$H1344,TRUE,_xll.ohTrigger(RecalcTrigger,Trigger1M)),NA())</f>
        <v>2.2574288394008626E-2</v>
      </c>
      <c r="K1344" s="44">
        <f>IFERROR(_xll.qlIndexFixing(Index3M,H1344,TRUE,_xll.ohTrigger(RecalcTrigger,Trigger3M)),NA())</f>
        <v>2.3047932841657109E-2</v>
      </c>
      <c r="L1344" s="44">
        <f>IFERROR(_xll.qlIndexFixing(Index6M,$H1344,TRUE,_xll.ohTrigger(RecalcTrigger,Trigger6M)),NA())</f>
        <v>2.319280521675772E-2</v>
      </c>
      <c r="M1344" s="182">
        <f>IFERROR(_xll.qlIndexFixing(Index1Y,$H1344,TRUE,_xll.ohTrigger(RecalcTrigger,Trigger1Y)),NA())</f>
        <v>2.3615467311317362E-2</v>
      </c>
      <c r="N1344" s="181">
        <f>IFERROR(_xll.qlIndexFixing(ONIndex1M,I1344,TRUE,_xll.ohTrigger(RecalcTrigger,Trigger1M)),NA())</f>
        <v>2.2569572922813697E-2</v>
      </c>
      <c r="O1344" s="44">
        <f>IFERROR(_xll.qlIndexFixing(ONIndex3M,I1344,TRUE,_xll.ohTrigger(RecalcTrigger,Trigger3M)),NA())</f>
        <v>2.3032312530859578E-2</v>
      </c>
      <c r="P1344" s="44">
        <f>IFERROR(_xll.qlIndexFixing(ONIndex6M,I1344,TRUE,_xll.ohTrigger(RecalcTrigger,Trigger6M)),NA())</f>
        <v>2.3164474320525041E-2</v>
      </c>
      <c r="Q1344" s="182">
        <f>IFERROR(_xll.qlIndexFixing(ONIndex1Y,I1344,TRUE,_xll.ohTrigger(RecalcTrigger,Trigger1Y)),NA())</f>
        <v>2.357846649947315E-2</v>
      </c>
    </row>
    <row r="1345" spans="2:17" x14ac:dyDescent="0.2">
      <c r="B1345" s="39" t="s">
        <v>42</v>
      </c>
      <c r="D1345" s="42">
        <f>_xll.qlCalendarAdvance(Calendar,$D1344,B1345,"f",FALSE)</f>
        <v>48815</v>
      </c>
      <c r="E1345" s="176">
        <f>_xll.qlInterestRateIndexValueDate(IndexON,D1345)</f>
        <v>48815</v>
      </c>
      <c r="F1345" s="192">
        <f>IFERROR(_xll.qlIndexFixing(IndexON,D1345,TRUE,_xll.ohTrigger(RecalcTrigger,TriggerON)),NA())</f>
        <v>2.2040277355975801E-2</v>
      </c>
      <c r="H1345" s="42">
        <f>_xll.qlCalendarAdvance(Calendar,$H1344,B1345,"f",FALSE)</f>
        <v>48815</v>
      </c>
      <c r="I1345" s="176">
        <f>_xll.qlInterestRateIndexValueDate(Index1M,$H1345)</f>
        <v>48815</v>
      </c>
      <c r="J1345" s="181">
        <f>IFERROR(_xll.qlIndexFixing(Index1M,$H1345,TRUE,_xll.ohTrigger(RecalcTrigger,Trigger1M)),NA())</f>
        <v>2.2566532960600728E-2</v>
      </c>
      <c r="K1345" s="44">
        <f>IFERROR(_xll.qlIndexFixing(Index3M,H1345,TRUE,_xll.ohTrigger(RecalcTrigger,Trigger3M)),NA())</f>
        <v>2.3040063479976038E-2</v>
      </c>
      <c r="L1345" s="44">
        <f>IFERROR(_xll.qlIndexFixing(Index6M,$H1345,TRUE,_xll.ohTrigger(RecalcTrigger,Trigger6M)),NA())</f>
        <v>2.3184487814339134E-2</v>
      </c>
      <c r="M1345" s="182">
        <f>IFERROR(_xll.qlIndexFixing(Index1Y,$H1345,TRUE,_xll.ohTrigger(RecalcTrigger,Trigger1Y)),NA())</f>
        <v>2.3605825390032864E-2</v>
      </c>
      <c r="N1345" s="181">
        <f>IFERROR(_xll.qlIndexFixing(ONIndex1M,I1345,TRUE,_xll.ohTrigger(RecalcTrigger,Trigger1M)),NA())</f>
        <v>2.256191235784244E-2</v>
      </c>
      <c r="O1345" s="44">
        <f>IFERROR(_xll.qlIndexFixing(ONIndex3M,I1345,TRUE,_xll.ohTrigger(RecalcTrigger,Trigger3M)),NA())</f>
        <v>2.3024682592224233E-2</v>
      </c>
      <c r="P1345" s="44">
        <f>IFERROR(_xll.qlIndexFixing(ONIndex6M,I1345,TRUE,_xll.ohTrigger(RecalcTrigger,Trigger6M)),NA())</f>
        <v>2.3156665452530589E-2</v>
      </c>
      <c r="Q1345" s="182">
        <f>IFERROR(_xll.qlIndexFixing(ONIndex1Y,I1345,TRUE,_xll.ohTrigger(RecalcTrigger,Trigger1Y)),NA())</f>
        <v>2.3569936571390393E-2</v>
      </c>
    </row>
    <row r="1346" spans="2:17" x14ac:dyDescent="0.2">
      <c r="B1346" s="39" t="s">
        <v>42</v>
      </c>
      <c r="D1346" s="42">
        <f>_xll.qlCalendarAdvance(Calendar,$D1345,B1346,"f",FALSE)</f>
        <v>48822</v>
      </c>
      <c r="E1346" s="176">
        <f>_xll.qlInterestRateIndexValueDate(IndexON,D1346)</f>
        <v>48822</v>
      </c>
      <c r="F1346" s="192">
        <f>IFERROR(_xll.qlIndexFixing(IndexON,D1346,TRUE,_xll.ohTrigger(RecalcTrigger,TriggerON)),NA())</f>
        <v>2.2033647952398594E-2</v>
      </c>
      <c r="H1346" s="42">
        <f>_xll.qlCalendarAdvance(Calendar,$H1345,B1346,"f",FALSE)</f>
        <v>48822</v>
      </c>
      <c r="I1346" s="176">
        <f>_xll.qlInterestRateIndexValueDate(Index1M,$H1346)</f>
        <v>48822</v>
      </c>
      <c r="J1346" s="181">
        <f>IFERROR(_xll.qlIndexFixing(Index1M,$H1346,TRUE,_xll.ohTrigger(RecalcTrigger,Trigger1M)),NA())</f>
        <v>2.2558330431096972E-2</v>
      </c>
      <c r="K1346" s="44">
        <f>IFERROR(_xll.qlIndexFixing(Index3M,H1346,TRUE,_xll.ohTrigger(RecalcTrigger,Trigger3M)),NA())</f>
        <v>2.3032008664292808E-2</v>
      </c>
      <c r="L1346" s="44">
        <f>IFERROR(_xll.qlIndexFixing(Index6M,$H1346,TRUE,_xll.ohTrigger(RecalcTrigger,Trigger6M)),NA())</f>
        <v>2.3175761017329197E-2</v>
      </c>
      <c r="M1346" s="182">
        <f>IFERROR(_xll.qlIndexFixing(Index1Y,$H1346,TRUE,_xll.ohTrigger(RecalcTrigger,Trigger1Y)),NA())</f>
        <v>2.3596148515451665E-2</v>
      </c>
      <c r="N1346" s="181">
        <f>IFERROR(_xll.qlIndexFixing(ONIndex1M,I1346,TRUE,_xll.ohTrigger(RecalcTrigger,Trigger1M)),NA())</f>
        <v>2.255421698851845E-2</v>
      </c>
      <c r="O1346" s="44">
        <f>IFERROR(_xll.qlIndexFixing(ONIndex3M,I1346,TRUE,_xll.ohTrigger(RecalcTrigger,Trigger3M)),NA())</f>
        <v>2.30170227349491E-2</v>
      </c>
      <c r="P1346" s="44">
        <f>IFERROR(_xll.qlIndexFixing(ONIndex6M,I1346,TRUE,_xll.ohTrigger(RecalcTrigger,Trigger6M)),NA())</f>
        <v>2.3148824992776929E-2</v>
      </c>
      <c r="Q1346" s="182">
        <f>IFERROR(_xll.qlIndexFixing(ONIndex1Y,I1346,TRUE,_xll.ohTrigger(RecalcTrigger,Trigger1Y)),NA())</f>
        <v>2.3561372405063175E-2</v>
      </c>
    </row>
    <row r="1347" spans="2:17" x14ac:dyDescent="0.2">
      <c r="B1347" s="39" t="s">
        <v>42</v>
      </c>
      <c r="D1347" s="42">
        <f>_xll.qlCalendarAdvance(Calendar,$D1346,B1347,"f",FALSE)</f>
        <v>48829</v>
      </c>
      <c r="E1347" s="176">
        <f>_xll.qlInterestRateIndexValueDate(IndexON,D1347)</f>
        <v>48829</v>
      </c>
      <c r="F1347" s="192">
        <f>IFERROR(_xll.qlIndexFixing(IndexON,D1347,TRUE,_xll.ohTrigger(RecalcTrigger,TriggerON)),NA())</f>
        <v>2.2026983882409423E-2</v>
      </c>
      <c r="H1347" s="42">
        <f>_xll.qlCalendarAdvance(Calendar,$H1346,B1347,"f",FALSE)</f>
        <v>48829</v>
      </c>
      <c r="I1347" s="176">
        <f>_xll.qlInterestRateIndexValueDate(Index1M,$H1347)</f>
        <v>48829</v>
      </c>
      <c r="J1347" s="181">
        <f>IFERROR(_xll.qlIndexFixing(Index1M,$H1347,TRUE,_xll.ohTrigger(RecalcTrigger,Trigger1M)),NA())</f>
        <v>2.2550514181158721E-2</v>
      </c>
      <c r="K1347" s="44">
        <f>IFERROR(_xll.qlIndexFixing(Index3M,H1347,TRUE,_xll.ohTrigger(RecalcTrigger,Trigger3M)),NA())</f>
        <v>2.3024081799399888E-2</v>
      </c>
      <c r="L1347" s="44">
        <f>IFERROR(_xll.qlIndexFixing(Index6M,$H1347,TRUE,_xll.ohTrigger(RecalcTrigger,Trigger6M)),NA())</f>
        <v>2.3167388192568094E-2</v>
      </c>
      <c r="M1347" s="182">
        <f>IFERROR(_xll.qlIndexFixing(Index1Y,$H1347,TRUE,_xll.ohTrigger(RecalcTrigger,Trigger1Y)),NA())</f>
        <v>2.3586436688566748E-2</v>
      </c>
      <c r="N1347" s="181">
        <f>IFERROR(_xll.qlIndexFixing(ONIndex1M,I1347,TRUE,_xll.ohTrigger(RecalcTrigger,Trigger1M)),NA())</f>
        <v>2.254648681476068E-2</v>
      </c>
      <c r="O1347" s="44">
        <f>IFERROR(_xll.qlIndexFixing(ONIndex3M,I1347,TRUE,_xll.ohTrigger(RecalcTrigger,Trigger3M)),NA())</f>
        <v>2.3009332958872086E-2</v>
      </c>
      <c r="P1347" s="44">
        <f>IFERROR(_xll.qlIndexFixing(ONIndex6M,I1347,TRUE,_xll.ohTrigger(RecalcTrigger,Trigger6M)),NA())</f>
        <v>2.3140952941183013E-2</v>
      </c>
      <c r="Q1347" s="182">
        <f>IFERROR(_xll.qlIndexFixing(ONIndex1Y,I1347,TRUE,_xll.ohTrigger(RecalcTrigger,Trigger1Y)),NA())</f>
        <v>2.3552774000410448E-2</v>
      </c>
    </row>
    <row r="1348" spans="2:17" x14ac:dyDescent="0.2">
      <c r="B1348" s="39" t="s">
        <v>42</v>
      </c>
      <c r="D1348" s="42">
        <f>_xll.qlCalendarAdvance(Calendar,$D1347,B1348,"f",FALSE)</f>
        <v>48836</v>
      </c>
      <c r="E1348" s="176">
        <f>_xll.qlInterestRateIndexValueDate(IndexON,D1348)</f>
        <v>48836</v>
      </c>
      <c r="F1348" s="192">
        <f>IFERROR(_xll.qlIndexFixing(IndexON,D1348,TRUE,_xll.ohTrigger(RecalcTrigger,TriggerON)),NA())</f>
        <v>2.2020285146089336E-2</v>
      </c>
      <c r="H1348" s="42">
        <f>_xll.qlCalendarAdvance(Calendar,$H1347,B1348,"f",FALSE)</f>
        <v>48836</v>
      </c>
      <c r="I1348" s="176">
        <f>_xll.qlInterestRateIndexValueDate(Index1M,$H1348)</f>
        <v>48836</v>
      </c>
      <c r="J1348" s="181">
        <f>IFERROR(_xll.qlIndexFixing(Index1M,$H1348,TRUE,_xll.ohTrigger(RecalcTrigger,Trigger1M)),NA())</f>
        <v>2.254266306927085E-2</v>
      </c>
      <c r="K1348" s="44">
        <f>IFERROR(_xll.qlIndexFixing(Index3M,H1348,TRUE,_xll.ohTrigger(RecalcTrigger,Trigger3M)),NA())</f>
        <v>2.3016124861430377E-2</v>
      </c>
      <c r="L1348" s="44">
        <f>IFERROR(_xll.qlIndexFixing(Index6M,$H1348,TRUE,_xll.ohTrigger(RecalcTrigger,Trigger6M)),NA())</f>
        <v>2.3158983449414701E-2</v>
      </c>
      <c r="M1348" s="182">
        <f>IFERROR(_xll.qlIndexFixing(Index1Y,$H1348,TRUE,_xll.ohTrigger(RecalcTrigger,Trigger1Y)),NA())</f>
        <v>2.3576689910374204E-2</v>
      </c>
      <c r="N1348" s="181">
        <f>IFERROR(_xll.qlIndexFixing(ONIndex1M,I1348,TRUE,_xll.ohTrigger(RecalcTrigger,Trigger1M)),NA())</f>
        <v>2.2538721836488085E-2</v>
      </c>
      <c r="O1348" s="44">
        <f>IFERROR(_xll.qlIndexFixing(ONIndex3M,I1348,TRUE,_xll.ohTrigger(RecalcTrigger,Trigger3M)),NA())</f>
        <v>2.3001613264074239E-2</v>
      </c>
      <c r="P1348" s="44">
        <f>IFERROR(_xll.qlIndexFixing(ONIndex6M,I1348,TRUE,_xll.ohTrigger(RecalcTrigger,Trigger6M)),NA())</f>
        <v>2.3133049297829889E-2</v>
      </c>
      <c r="Q1348" s="182">
        <f>IFERROR(_xll.qlIndexFixing(ONIndex1Y,I1348,TRUE,_xll.ohTrigger(RecalcTrigger,Trigger1Y)),NA())</f>
        <v>2.354414135751326E-2</v>
      </c>
    </row>
    <row r="1349" spans="2:17" x14ac:dyDescent="0.2">
      <c r="B1349" s="39" t="s">
        <v>42</v>
      </c>
      <c r="D1349" s="42">
        <f>_xll.qlCalendarAdvance(Calendar,$D1348,B1349,"f",FALSE)</f>
        <v>48843</v>
      </c>
      <c r="E1349" s="176">
        <f>_xll.qlInterestRateIndexValueDate(IndexON,D1349)</f>
        <v>48843</v>
      </c>
      <c r="F1349" s="192">
        <f>IFERROR(_xll.qlIndexFixing(IndexON,D1349,TRUE,_xll.ohTrigger(RecalcTrigger,TriggerON)),NA())</f>
        <v>2.2013551743195192E-2</v>
      </c>
      <c r="H1349" s="42">
        <f>_xll.qlCalendarAdvance(Calendar,$H1348,B1349,"f",FALSE)</f>
        <v>48843</v>
      </c>
      <c r="I1349" s="176">
        <f>_xll.qlInterestRateIndexValueDate(Index1M,$H1349)</f>
        <v>48843</v>
      </c>
      <c r="J1349" s="181">
        <f>IFERROR(_xll.qlIndexFixing(Index1M,$H1349,TRUE,_xll.ohTrigger(RecalcTrigger,Trigger1M)),NA())</f>
        <v>2.2534777095511698E-2</v>
      </c>
      <c r="K1349" s="44">
        <f>IFERROR(_xll.qlIndexFixing(Index3M,H1349,TRUE,_xll.ohTrigger(RecalcTrigger,Trigger3M)),NA())</f>
        <v>2.3008137850562396E-2</v>
      </c>
      <c r="L1349" s="44">
        <f>IFERROR(_xll.qlIndexFixing(Index6M,$H1349,TRUE,_xll.ohTrigger(RecalcTrigger,Trigger6M)),NA())</f>
        <v>2.3150546788264403E-2</v>
      </c>
      <c r="M1349" s="182">
        <f>IFERROR(_xll.qlIndexFixing(Index1Y,$H1349,TRUE,_xll.ohTrigger(RecalcTrigger,Trigger1Y)),NA())</f>
        <v>2.3566908181874346E-2</v>
      </c>
      <c r="N1349" s="181">
        <f>IFERROR(_xll.qlIndexFixing(ONIndex1M,I1349,TRUE,_xll.ohTrigger(RecalcTrigger,Trigger1M)),NA())</f>
        <v>2.2530922053862756E-2</v>
      </c>
      <c r="O1349" s="44">
        <f>IFERROR(_xll.qlIndexFixing(ONIndex3M,I1349,TRUE,_xll.ohTrigger(RecalcTrigger,Trigger3M)),NA())</f>
        <v>2.299386365071765E-2</v>
      </c>
      <c r="P1349" s="44">
        <f>IFERROR(_xll.qlIndexFixing(ONIndex6M,I1349,TRUE,_xll.ohTrigger(RecalcTrigger,Trigger6M)),NA())</f>
        <v>2.3125114062555463E-2</v>
      </c>
      <c r="Q1349" s="182">
        <f>IFERROR(_xll.qlIndexFixing(ONIndex1Y,I1349,TRUE,_xll.ohTrigger(RecalcTrigger,Trigger1Y)),NA())</f>
        <v>2.3535474476290563E-2</v>
      </c>
    </row>
    <row r="1350" spans="2:17" x14ac:dyDescent="0.2">
      <c r="B1350" s="39" t="s">
        <v>42</v>
      </c>
      <c r="D1350" s="42">
        <f>_xll.qlCalendarAdvance(Calendar,$D1349,B1350,"f",FALSE)</f>
        <v>48850</v>
      </c>
      <c r="E1350" s="176">
        <f>_xll.qlInterestRateIndexValueDate(IndexON,D1350)</f>
        <v>48850</v>
      </c>
      <c r="F1350" s="192">
        <f>IFERROR(_xll.qlIndexFixing(IndexON,D1350,TRUE,_xll.ohTrigger(RecalcTrigger,TriggerON)),NA())</f>
        <v>2.2006783673970132E-2</v>
      </c>
      <c r="H1350" s="42">
        <f>_xll.qlCalendarAdvance(Calendar,$H1349,B1350,"f",FALSE)</f>
        <v>48850</v>
      </c>
      <c r="I1350" s="176">
        <f>_xll.qlInterestRateIndexValueDate(Index1M,$H1350)</f>
        <v>48850</v>
      </c>
      <c r="J1350" s="181">
        <f>IFERROR(_xll.qlIndexFixing(Index1M,$H1350,TRUE,_xll.ohTrigger(RecalcTrigger,Trigger1M)),NA())</f>
        <v>2.25268562599353E-2</v>
      </c>
      <c r="K1350" s="44">
        <f>IFERROR(_xll.qlIndexFixing(Index3M,H1350,TRUE,_xll.ohTrigger(RecalcTrigger,Trigger3M)),NA())</f>
        <v>2.3000120766974958E-2</v>
      </c>
      <c r="L1350" s="44">
        <f>IFERROR(_xll.qlIndexFixing(Index6M,$H1350,TRUE,_xll.ohTrigger(RecalcTrigger,Trigger6M)),NA())</f>
        <v>2.3142078209513472E-2</v>
      </c>
      <c r="M1350" s="182">
        <f>IFERROR(_xll.qlIndexFixing(Index1Y,$H1350,TRUE,_xll.ohTrigger(RecalcTrigger,Trigger1Y)),NA())</f>
        <v>2.3557091504071481E-2</v>
      </c>
      <c r="N1350" s="181">
        <f>IFERROR(_xll.qlIndexFixing(ONIndex1M,I1350,TRUE,_xll.ohTrigger(RecalcTrigger,Trigger1M)),NA())</f>
        <v>2.2523087466641556E-2</v>
      </c>
      <c r="O1350" s="44">
        <f>IFERROR(_xll.qlIndexFixing(ONIndex3M,I1350,TRUE,_xll.ohTrigger(RecalcTrigger,Trigger3M)),NA())</f>
        <v>2.2986084118640226E-2</v>
      </c>
      <c r="P1350" s="44">
        <f>IFERROR(_xll.qlIndexFixing(ONIndex6M,I1350,TRUE,_xll.ohTrigger(RecalcTrigger,Trigger6M)),NA())</f>
        <v>2.3117147235602875E-2</v>
      </c>
      <c r="Q1350" s="182">
        <f>IFERROR(_xll.qlIndexFixing(ONIndex1Y,I1350,TRUE,_xll.ohTrigger(RecalcTrigger,Trigger1Y)),NA())</f>
        <v>2.3526773356823405E-2</v>
      </c>
    </row>
    <row r="1351" spans="2:17" x14ac:dyDescent="0.2">
      <c r="B1351" s="39" t="s">
        <v>42</v>
      </c>
      <c r="D1351" s="42">
        <f>_xll.qlCalendarAdvance(Calendar,$D1350,B1351,"f",FALSE)</f>
        <v>48857</v>
      </c>
      <c r="E1351" s="176">
        <f>_xll.qlInterestRateIndexValueDate(IndexON,D1351)</f>
        <v>48857</v>
      </c>
      <c r="F1351" s="192">
        <f>IFERROR(_xll.qlIndexFixing(IndexON,D1351,TRUE,_xll.ohTrigger(RecalcTrigger,TriggerON)),NA())</f>
        <v>2.1999980938333108E-2</v>
      </c>
      <c r="H1351" s="42">
        <f>_xll.qlCalendarAdvance(Calendar,$H1350,B1351,"f",FALSE)</f>
        <v>48857</v>
      </c>
      <c r="I1351" s="176">
        <f>_xll.qlInterestRateIndexValueDate(Index1M,$H1351)</f>
        <v>48857</v>
      </c>
      <c r="J1351" s="181">
        <f>IFERROR(_xll.qlIndexFixing(Index1M,$H1351,TRUE,_xll.ohTrigger(RecalcTrigger,Trigger1M)),NA())</f>
        <v>2.2519268134117539E-2</v>
      </c>
      <c r="K1351" s="44">
        <f>IFERROR(_xll.qlIndexFixing(Index3M,H1351,TRUE,_xll.ohTrigger(RecalcTrigger,Trigger3M)),NA())</f>
        <v>2.2992215738197475E-2</v>
      </c>
      <c r="L1351" s="44">
        <f>IFERROR(_xll.qlIndexFixing(Index6M,$H1351,TRUE,_xll.ohTrigger(RecalcTrigger,Trigger6M)),NA())</f>
        <v>2.3133689739384969E-2</v>
      </c>
      <c r="M1351" s="182">
        <f>IFERROR(_xll.qlIndexFixing(Index1Y,$H1351,TRUE,_xll.ohTrigger(RecalcTrigger,Trigger1Y)),NA())</f>
        <v>2.3547239877972581E-2</v>
      </c>
      <c r="N1351" s="181">
        <f>IFERROR(_xll.qlIndexFixing(ONIndex1M,I1351,TRUE,_xll.ohTrigger(RecalcTrigger,Trigger1M)),NA())</f>
        <v>2.2515218074986576E-2</v>
      </c>
      <c r="O1351" s="44">
        <f>IFERROR(_xll.qlIndexFixing(ONIndex3M,I1351,TRUE,_xll.ohTrigger(RecalcTrigger,Trigger3M)),NA())</f>
        <v>2.2978274667760923E-2</v>
      </c>
      <c r="P1351" s="44">
        <f>IFERROR(_xll.qlIndexFixing(ONIndex6M,I1351,TRUE,_xll.ohTrigger(RecalcTrigger,Trigger6M)),NA())</f>
        <v>2.3109148816810032E-2</v>
      </c>
      <c r="Q1351" s="182">
        <f>IFERROR(_xll.qlIndexFixing(ONIndex1Y,I1351,TRUE,_xll.ohTrigger(RecalcTrigger,Trigger1Y)),NA())</f>
        <v>2.3518037999111785E-2</v>
      </c>
    </row>
    <row r="1352" spans="2:17" x14ac:dyDescent="0.2">
      <c r="B1352" s="39" t="s">
        <v>42</v>
      </c>
      <c r="D1352" s="42">
        <f>_xll.qlCalendarAdvance(Calendar,$D1351,B1352,"f",FALSE)</f>
        <v>48864</v>
      </c>
      <c r="E1352" s="176">
        <f>_xll.qlInterestRateIndexValueDate(IndexON,D1352)</f>
        <v>48864</v>
      </c>
      <c r="F1352" s="192">
        <f>IFERROR(_xll.qlIndexFixing(IndexON,D1352,TRUE,_xll.ohTrigger(RecalcTrigger,TriggerON)),NA())</f>
        <v>2.1993143536284121E-2</v>
      </c>
      <c r="H1352" s="42">
        <f>_xll.qlCalendarAdvance(Calendar,$H1351,B1352,"f",FALSE)</f>
        <v>48864</v>
      </c>
      <c r="I1352" s="176">
        <f>_xll.qlInterestRateIndexValueDate(Index1M,$H1352)</f>
        <v>48864</v>
      </c>
      <c r="J1352" s="181">
        <f>IFERROR(_xll.qlIndexFixing(Index1M,$H1352,TRUE,_xll.ohTrigger(RecalcTrigger,Trigger1M)),NA())</f>
        <v>2.2511268626057769E-2</v>
      </c>
      <c r="K1352" s="44">
        <f>IFERROR(_xll.qlIndexFixing(Index3M,H1352,TRUE,_xll.ohTrigger(RecalcTrigger,Trigger3M)),NA())</f>
        <v>2.2984135854303082E-2</v>
      </c>
      <c r="L1352" s="44">
        <f>IFERROR(_xll.qlIndexFixing(Index6M,$H1352,TRUE,_xll.ohTrigger(RecalcTrigger,Trigger6M)),NA())</f>
        <v>2.3125154509161899E-2</v>
      </c>
      <c r="M1352" s="182">
        <f>IFERROR(_xll.qlIndexFixing(Index1Y,$H1352,TRUE,_xll.ohTrigger(RecalcTrigger,Trigger1Y)),NA())</f>
        <v>2.3537353304588393E-2</v>
      </c>
      <c r="N1352" s="181">
        <f>IFERROR(_xll.qlIndexFixing(ONIndex1M,I1352,TRUE,_xll.ohTrigger(RecalcTrigger,Trigger1M)),NA())</f>
        <v>2.2507313878978863E-2</v>
      </c>
      <c r="O1352" s="44">
        <f>IFERROR(_xll.qlIndexFixing(ONIndex3M,I1352,TRUE,_xll.ohTrigger(RecalcTrigger,Trigger3M)),NA())</f>
        <v>2.2970435298241831E-2</v>
      </c>
      <c r="P1352" s="44">
        <f>IFERROR(_xll.qlIndexFixing(ONIndex6M,I1352,TRUE,_xll.ohTrigger(RecalcTrigger,Trigger6M)),NA())</f>
        <v>2.3101118806176935E-2</v>
      </c>
      <c r="Q1352" s="182">
        <f>IFERROR(_xll.qlIndexFixing(ONIndex1Y,I1352,TRUE,_xll.ohTrigger(RecalcTrigger,Trigger1Y)),NA())</f>
        <v>2.3509268402993611E-2</v>
      </c>
    </row>
    <row r="1353" spans="2:17" x14ac:dyDescent="0.2">
      <c r="B1353" s="39" t="s">
        <v>42</v>
      </c>
      <c r="D1353" s="42">
        <f>_xll.qlCalendarAdvance(Calendar,$D1352,B1353,"f",FALSE)</f>
        <v>48871</v>
      </c>
      <c r="E1353" s="176">
        <f>_xll.qlInterestRateIndexValueDate(IndexON,D1353)</f>
        <v>48871</v>
      </c>
      <c r="F1353" s="192">
        <f>IFERROR(_xll.qlIndexFixing(IndexON,D1353,TRUE,_xll.ohTrigger(RecalcTrigger,TriggerON)),NA())</f>
        <v>2.1986271467742124E-2</v>
      </c>
      <c r="H1353" s="42">
        <f>_xll.qlCalendarAdvance(Calendar,$H1352,B1353,"f",FALSE)</f>
        <v>48871</v>
      </c>
      <c r="I1353" s="176">
        <f>_xll.qlInterestRateIndexValueDate(Index1M,$H1353)</f>
        <v>48871</v>
      </c>
      <c r="J1353" s="181">
        <f>IFERROR(_xll.qlIndexFixing(Index1M,$H1353,TRUE,_xll.ohTrigger(RecalcTrigger,Trigger1M)),NA())</f>
        <v>2.2503234250490566E-2</v>
      </c>
      <c r="K1353" s="44">
        <f>IFERROR(_xll.qlIndexFixing(Index3M,H1353,TRUE,_xll.ohTrigger(RecalcTrigger,Trigger3M)),NA())</f>
        <v>2.2976025896531801E-2</v>
      </c>
      <c r="L1353" s="44">
        <f>IFERROR(_xll.qlIndexFixing(Index6M,$H1353,TRUE,_xll.ohTrigger(RecalcTrigger,Trigger6M)),NA())</f>
        <v>2.3116587360752363E-2</v>
      </c>
      <c r="M1353" s="182">
        <f>IFERROR(_xll.qlIndexFixing(Index1Y,$H1353,TRUE,_xll.ohTrigger(RecalcTrigger,Trigger1Y)),NA())</f>
        <v>2.3527431784934105E-2</v>
      </c>
      <c r="N1353" s="181">
        <f>IFERROR(_xll.qlIndexFixing(ONIndex1M,I1353,TRUE,_xll.ohTrigger(RecalcTrigger,Trigger1M)),NA())</f>
        <v>2.2499374878456324E-2</v>
      </c>
      <c r="O1353" s="44">
        <f>IFERROR(_xll.qlIndexFixing(ONIndex3M,I1353,TRUE,_xll.ohTrigger(RecalcTrigger,Trigger3M)),NA())</f>
        <v>2.2962566010001906E-2</v>
      </c>
      <c r="P1353" s="44">
        <f>IFERROR(_xll.qlIndexFixing(ONIndex6M,I1353,TRUE,_xll.ohTrigger(RecalcTrigger,Trigger6M)),NA())</f>
        <v>2.3093057203784628E-2</v>
      </c>
      <c r="Q1353" s="182">
        <f>IFERROR(_xll.qlIndexFixing(ONIndex1Y,I1353,TRUE,_xll.ohTrigger(RecalcTrigger,Trigger1Y)),NA())</f>
        <v>2.3500464568712021E-2</v>
      </c>
    </row>
    <row r="1354" spans="2:17" x14ac:dyDescent="0.2">
      <c r="B1354" s="39" t="s">
        <v>42</v>
      </c>
      <c r="D1354" s="42">
        <f>_xll.qlCalendarAdvance(Calendar,$D1353,B1354,"f",FALSE)</f>
        <v>48878</v>
      </c>
      <c r="E1354" s="176">
        <f>_xll.qlInterestRateIndexValueDate(IndexON,D1354)</f>
        <v>48878</v>
      </c>
      <c r="F1354" s="192">
        <f>IFERROR(_xll.qlIndexFixing(IndexON,D1354,TRUE,_xll.ohTrigger(RecalcTrigger,TriggerON)),NA())</f>
        <v>2.1979364732869211E-2</v>
      </c>
      <c r="H1354" s="42">
        <f>_xll.qlCalendarAdvance(Calendar,$H1353,B1354,"f",FALSE)</f>
        <v>48878</v>
      </c>
      <c r="I1354" s="176">
        <f>_xll.qlInterestRateIndexValueDate(Index1M,$H1354)</f>
        <v>48878</v>
      </c>
      <c r="J1354" s="181">
        <f>IFERROR(_xll.qlIndexFixing(Index1M,$H1354,TRUE,_xll.ohTrigger(RecalcTrigger,Trigger1M)),NA())</f>
        <v>2.2495165007487154E-2</v>
      </c>
      <c r="K1354" s="44">
        <f>IFERROR(_xll.qlIndexFixing(Index3M,H1354,TRUE,_xll.ohTrigger(RecalcTrigger,Trigger3M)),NA())</f>
        <v>2.2967885865067744E-2</v>
      </c>
      <c r="L1354" s="44">
        <f>IFERROR(_xll.qlIndexFixing(Index6M,$H1354,TRUE,_xll.ohTrigger(RecalcTrigger,Trigger6M)),NA())</f>
        <v>2.3107988294561153E-2</v>
      </c>
      <c r="M1354" s="182">
        <f>IFERROR(_xll.qlIndexFixing(Index1Y,$H1354,TRUE,_xll.ohTrigger(RecalcTrigger,Trigger1Y)),NA())</f>
        <v>2.3517475320027126E-2</v>
      </c>
      <c r="N1354" s="181">
        <f>IFERROR(_xll.qlIndexFixing(ONIndex1M,I1354,TRUE,_xll.ohTrigger(RecalcTrigger,Trigger1M)),NA())</f>
        <v>2.249140107341896E-2</v>
      </c>
      <c r="O1354" s="44">
        <f>IFERROR(_xll.qlIndexFixing(ONIndex3M,I1354,TRUE,_xll.ohTrigger(RecalcTrigger,Trigger3M)),NA())</f>
        <v>2.2954666803122192E-2</v>
      </c>
      <c r="P1354" s="44">
        <f>IFERROR(_xll.qlIndexFixing(ONIndex6M,I1354,TRUE,_xll.ohTrigger(RecalcTrigger,Trigger6M)),NA())</f>
        <v>2.3084964009633113E-2</v>
      </c>
      <c r="Q1354" s="182">
        <f>IFERROR(_xll.qlIndexFixing(ONIndex1Y,I1354,TRUE,_xll.ohTrigger(RecalcTrigger,Trigger1Y)),NA())</f>
        <v>2.3491626496185969E-2</v>
      </c>
    </row>
    <row r="1355" spans="2:17" x14ac:dyDescent="0.2">
      <c r="B1355" s="39" t="s">
        <v>42</v>
      </c>
      <c r="D1355" s="42">
        <f>_xll.qlCalendarAdvance(Calendar,$D1354,B1355,"f",FALSE)</f>
        <v>48885</v>
      </c>
      <c r="E1355" s="176">
        <f>_xll.qlInterestRateIndexValueDate(IndexON,D1355)</f>
        <v>48885</v>
      </c>
      <c r="F1355" s="192">
        <f>IFERROR(_xll.qlIndexFixing(IndexON,D1355,TRUE,_xll.ohTrigger(RecalcTrigger,TriggerON)),NA())</f>
        <v>2.1972423331665381E-2</v>
      </c>
      <c r="H1355" s="42">
        <f>_xll.qlCalendarAdvance(Calendar,$H1354,B1355,"f",FALSE)</f>
        <v>48885</v>
      </c>
      <c r="I1355" s="176">
        <f>_xll.qlInterestRateIndexValueDate(Index1M,$H1355)</f>
        <v>48885</v>
      </c>
      <c r="J1355" s="181">
        <f>IFERROR(_xll.qlIndexFixing(Index1M,$H1355,TRUE,_xll.ohTrigger(RecalcTrigger,Trigger1M)),NA())</f>
        <v>2.248672915730162E-2</v>
      </c>
      <c r="K1355" s="44">
        <f>IFERROR(_xll.qlIndexFixing(Index3M,H1355,TRUE,_xll.ohTrigger(RecalcTrigger,Trigger3M)),NA())</f>
        <v>2.2959715760095905E-2</v>
      </c>
      <c r="L1355" s="44">
        <f>IFERROR(_xll.qlIndexFixing(Index6M,$H1355,TRUE,_xll.ohTrigger(RecalcTrigger,Trigger6M)),NA())</f>
        <v>2.3099256565726034E-2</v>
      </c>
      <c r="M1355" s="182">
        <f>IFERROR(_xll.qlIndexFixing(Index1Y,$H1355,TRUE,_xll.ohTrigger(RecalcTrigger,Trigger1Y)),NA())</f>
        <v>2.3507483910889304E-2</v>
      </c>
      <c r="N1355" s="181">
        <f>IFERROR(_xll.qlIndexFixing(ONIndex1M,I1355,TRUE,_xll.ohTrigger(RecalcTrigger,Trigger1M)),NA())</f>
        <v>2.2483392464028862E-2</v>
      </c>
      <c r="O1355" s="44">
        <f>IFERROR(_xll.qlIndexFixing(ONIndex3M,I1355,TRUE,_xll.ohTrigger(RecalcTrigger,Trigger3M)),NA())</f>
        <v>2.2946737677440598E-2</v>
      </c>
      <c r="P1355" s="44">
        <f>IFERROR(_xll.qlIndexFixing(ONIndex6M,I1355,TRUE,_xll.ohTrigger(RecalcTrigger,Trigger6M)),NA())</f>
        <v>2.3076839223641343E-2</v>
      </c>
      <c r="Q1355" s="182">
        <f>IFERROR(_xll.qlIndexFixing(ONIndex1Y,I1355,TRUE,_xll.ohTrigger(RecalcTrigger,Trigger1Y)),NA())</f>
        <v>2.3482754185415455E-2</v>
      </c>
    </row>
    <row r="1356" spans="2:17" x14ac:dyDescent="0.2">
      <c r="B1356" s="39" t="s">
        <v>42</v>
      </c>
      <c r="D1356" s="42">
        <f>_xll.qlCalendarAdvance(Calendar,$D1355,B1356,"f",FALSE)</f>
        <v>48892</v>
      </c>
      <c r="E1356" s="176">
        <f>_xll.qlInterestRateIndexValueDate(IndexON,D1356)</f>
        <v>48892</v>
      </c>
      <c r="F1356" s="192">
        <f>IFERROR(_xll.qlIndexFixing(IndexON,D1356,TRUE,_xll.ohTrigger(RecalcTrigger,TriggerON)),NA())</f>
        <v>2.1965447263887494E-2</v>
      </c>
      <c r="H1356" s="42">
        <f>_xll.qlCalendarAdvance(Calendar,$H1355,B1356,"f",FALSE)</f>
        <v>48892</v>
      </c>
      <c r="I1356" s="176">
        <f>_xll.qlInterestRateIndexValueDate(Index1M,$H1356)</f>
        <v>48892</v>
      </c>
      <c r="J1356" s="181">
        <f>IFERROR(_xll.qlIndexFixing(Index1M,$H1356,TRUE,_xll.ohTrigger(RecalcTrigger,Trigger1M)),NA())</f>
        <v>2.2478599152304879E-2</v>
      </c>
      <c r="K1356" s="44">
        <f>IFERROR(_xll.qlIndexFixing(Index3M,H1356,TRUE,_xll.ohTrigger(RecalcTrigger,Trigger3M)),NA())</f>
        <v>2.2951515581800409E-2</v>
      </c>
      <c r="L1356" s="44">
        <f>IFERROR(_xll.qlIndexFixing(Index6M,$H1356,TRUE,_xll.ohTrigger(RecalcTrigger,Trigger6M)),NA())</f>
        <v>2.3090596489777741E-2</v>
      </c>
      <c r="M1356" s="182">
        <f>IFERROR(_xll.qlIndexFixing(Index1Y,$H1356,TRUE,_xll.ohTrigger(RecalcTrigger,Trigger1Y)),NA())</f>
        <v>2.3497457558546264E-2</v>
      </c>
      <c r="N1356" s="181">
        <f>IFERROR(_xll.qlIndexFixing(ONIndex1M,I1356,TRUE,_xll.ohTrigger(RecalcTrigger,Trigger1M)),NA())</f>
        <v>2.2475349050123938E-2</v>
      </c>
      <c r="O1356" s="44">
        <f>IFERROR(_xll.qlIndexFixing(ONIndex3M,I1356,TRUE,_xll.ohTrigger(RecalcTrigger,Trigger3M)),NA())</f>
        <v>2.2938778633200263E-2</v>
      </c>
      <c r="P1356" s="44">
        <f>IFERROR(_xll.qlIndexFixing(ONIndex6M,I1356,TRUE,_xll.ohTrigger(RecalcTrigger,Trigger6M)),NA())</f>
        <v>2.3068682845890365E-2</v>
      </c>
      <c r="Q1356" s="182">
        <f>IFERROR(_xll.qlIndexFixing(ONIndex1Y,I1356,TRUE,_xll.ohTrigger(RecalcTrigger,Trigger1Y)),NA())</f>
        <v>2.3473847636319434E-2</v>
      </c>
    </row>
    <row r="1357" spans="2:17" x14ac:dyDescent="0.2">
      <c r="B1357" s="39" t="s">
        <v>42</v>
      </c>
      <c r="D1357" s="42">
        <f>_xll.qlCalendarAdvance(Calendar,$D1356,B1357,"f",FALSE)</f>
        <v>48899</v>
      </c>
      <c r="E1357" s="176">
        <f>_xll.qlInterestRateIndexValueDate(IndexON,D1357)</f>
        <v>48899</v>
      </c>
      <c r="F1357" s="192">
        <f>IFERROR(_xll.qlIndexFixing(IndexON,D1357,TRUE,_xll.ohTrigger(RecalcTrigger,TriggerON)),NA())</f>
        <v>2.1958436529859737E-2</v>
      </c>
      <c r="H1357" s="42">
        <f>_xll.qlCalendarAdvance(Calendar,$H1356,B1357,"f",FALSE)</f>
        <v>48899</v>
      </c>
      <c r="I1357" s="176">
        <f>_xll.qlInterestRateIndexValueDate(Index1M,$H1357)</f>
        <v>48899</v>
      </c>
      <c r="J1357" s="181">
        <f>IFERROR(_xll.qlIndexFixing(Index1M,$H1357,TRUE,_xll.ohTrigger(RecalcTrigger,Trigger1M)),NA())</f>
        <v>2.2470434285974471E-2</v>
      </c>
      <c r="K1357" s="44">
        <f>IFERROR(_xll.qlIndexFixing(Index3M,H1357,TRUE,_xll.ohTrigger(RecalcTrigger,Trigger3M)),NA())</f>
        <v>2.2943285330364483E-2</v>
      </c>
      <c r="L1357" s="44">
        <f>IFERROR(_xll.qlIndexFixing(Index6M,$H1357,TRUE,_xll.ohTrigger(RecalcTrigger,Trigger6M)),NA())</f>
        <v>2.3081904499045736E-2</v>
      </c>
      <c r="M1357" s="182">
        <f>IFERROR(_xll.qlIndexFixing(Index1Y,$H1357,TRUE,_xll.ohTrigger(RecalcTrigger,Trigger1Y)),NA())</f>
        <v>2.3487396264026517E-2</v>
      </c>
      <c r="N1357" s="181">
        <f>IFERROR(_xll.qlIndexFixing(ONIndex1M,I1357,TRUE,_xll.ohTrigger(RecalcTrigger,Trigger1M)),NA())</f>
        <v>2.2467270831866282E-2</v>
      </c>
      <c r="O1357" s="44">
        <f>IFERROR(_xll.qlIndexFixing(ONIndex3M,I1357,TRUE,_xll.ohTrigger(RecalcTrigger,Trigger3M)),NA())</f>
        <v>2.2930789670239093E-2</v>
      </c>
      <c r="P1357" s="44">
        <f>IFERROR(_xll.qlIndexFixing(ONIndex6M,I1357,TRUE,_xll.ohTrigger(RecalcTrigger,Trigger6M)),NA())</f>
        <v>2.3060494876299131E-2</v>
      </c>
      <c r="Q1357" s="182">
        <f>IFERROR(_xll.qlIndexFixing(ONIndex1Y,I1357,TRUE,_xll.ohTrigger(RecalcTrigger,Trigger1Y)),NA())</f>
        <v>2.346490684897895E-2</v>
      </c>
    </row>
    <row r="1358" spans="2:17" x14ac:dyDescent="0.2">
      <c r="B1358" s="39" t="s">
        <v>42</v>
      </c>
      <c r="D1358" s="42">
        <f>_xll.qlCalendarAdvance(Calendar,$D1357,B1358,"f",FALSE)</f>
        <v>48906</v>
      </c>
      <c r="E1358" s="176">
        <f>_xll.qlInterestRateIndexValueDate(IndexON,D1358)</f>
        <v>48906</v>
      </c>
      <c r="F1358" s="192">
        <f>IFERROR(_xll.qlIndexFixing(IndexON,D1358,TRUE,_xll.ohTrigger(RecalcTrigger,TriggerON)),NA())</f>
        <v>2.1951391129420017E-2</v>
      </c>
      <c r="H1358" s="42">
        <f>_xll.qlCalendarAdvance(Calendar,$H1357,B1358,"f",FALSE)</f>
        <v>48906</v>
      </c>
      <c r="I1358" s="176">
        <f>_xll.qlInterestRateIndexValueDate(Index1M,$H1358)</f>
        <v>48906</v>
      </c>
      <c r="J1358" s="181">
        <f>IFERROR(_xll.qlIndexFixing(Index1M,$H1358,TRUE,_xll.ohTrigger(RecalcTrigger,Trigger1M)),NA())</f>
        <v>2.2462234558391435E-2</v>
      </c>
      <c r="K1358" s="44">
        <f>IFERROR(_xll.qlIndexFixing(Index3M,H1358,TRUE,_xll.ohTrigger(RecalcTrigger,Trigger3M)),NA())</f>
        <v>2.2935025005977532E-2</v>
      </c>
      <c r="L1358" s="44">
        <f>IFERROR(_xll.qlIndexFixing(Index6M,$H1358,TRUE,_xll.ohTrigger(RecalcTrigger,Trigger6M)),NA())</f>
        <v>2.3073180593937936E-2</v>
      </c>
      <c r="M1358" s="182">
        <f>IFERROR(_xll.qlIndexFixing(Index1Y,$H1358,TRUE,_xll.ohTrigger(RecalcTrigger,Trigger1Y)),NA())</f>
        <v>2.3477300028362125E-2</v>
      </c>
      <c r="N1358" s="181">
        <f>IFERROR(_xll.qlIndexFixing(ONIndex1M,I1358,TRUE,_xll.ohTrigger(RecalcTrigger,Trigger1M)),NA())</f>
        <v>2.2459157809174846E-2</v>
      </c>
      <c r="O1358" s="44">
        <f>IFERROR(_xll.qlIndexFixing(ONIndex3M,I1358,TRUE,_xll.ohTrigger(RecalcTrigger,Trigger3M)),NA())</f>
        <v>2.2922770788638136E-2</v>
      </c>
      <c r="P1358" s="44">
        <f>IFERROR(_xll.qlIndexFixing(ONIndex6M,I1358,TRUE,_xll.ohTrigger(RecalcTrigger,Trigger6M)),NA())</f>
        <v>2.3052275315029735E-2</v>
      </c>
      <c r="Q1358" s="182">
        <f>IFERROR(_xll.qlIndexFixing(ONIndex1Y,I1358,TRUE,_xll.ohTrigger(RecalcTrigger,Trigger1Y)),NA())</f>
        <v>2.3455931823394005E-2</v>
      </c>
    </row>
    <row r="1359" spans="2:17" x14ac:dyDescent="0.2">
      <c r="B1359" s="39" t="s">
        <v>42</v>
      </c>
      <c r="D1359" s="42">
        <f>_xll.qlCalendarAdvance(Calendar,$D1358,B1359,"f",FALSE)</f>
        <v>48913</v>
      </c>
      <c r="E1359" s="176">
        <f>_xll.qlInterestRateIndexValueDate(IndexON,D1359)</f>
        <v>48913</v>
      </c>
      <c r="F1359" s="192">
        <f>IFERROR(_xll.qlIndexFixing(IndexON,D1359,TRUE,_xll.ohTrigger(RecalcTrigger,TriggerON)),NA())</f>
        <v>2.1944311062487287E-2</v>
      </c>
      <c r="H1359" s="42">
        <f>_xll.qlCalendarAdvance(Calendar,$H1358,B1359,"f",FALSE)</f>
        <v>48913</v>
      </c>
      <c r="I1359" s="176">
        <f>_xll.qlInterestRateIndexValueDate(Index1M,$H1359)</f>
        <v>48913</v>
      </c>
      <c r="J1359" s="181">
        <f>IFERROR(_xll.qlIndexFixing(Index1M,$H1359,TRUE,_xll.ohTrigger(RecalcTrigger,Trigger1M)),NA())</f>
        <v>2.2453999969617909E-2</v>
      </c>
      <c r="K1359" s="44">
        <f>IFERROR(_xll.qlIndexFixing(Index3M,H1359,TRUE,_xll.ohTrigger(RecalcTrigger,Trigger3M)),NA())</f>
        <v>2.2926492685976539E-2</v>
      </c>
      <c r="L1359" s="44">
        <f>IFERROR(_xll.qlIndexFixing(Index6M,$H1359,TRUE,_xll.ohTrigger(RecalcTrigger,Trigger6M)),NA())</f>
        <v>2.3064514211149859E-2</v>
      </c>
      <c r="M1359" s="182">
        <f>IFERROR(_xll.qlIndexFixing(Index1Y,$H1359,TRUE,_xll.ohTrigger(RecalcTrigger,Trigger1Y)),NA())</f>
        <v>2.3467168852589593E-2</v>
      </c>
      <c r="N1359" s="181">
        <f>IFERROR(_xll.qlIndexFixing(ONIndex1M,I1359,TRUE,_xll.ohTrigger(RecalcTrigger,Trigger1M)),NA())</f>
        <v>2.2451009981968584E-2</v>
      </c>
      <c r="O1359" s="44">
        <f>IFERROR(_xll.qlIndexFixing(ONIndex3M,I1359,TRUE,_xll.ohTrigger(RecalcTrigger,Trigger3M)),NA())</f>
        <v>2.2914721988235298E-2</v>
      </c>
      <c r="P1359" s="44">
        <f>IFERROR(_xll.qlIndexFixing(ONIndex6M,I1359,TRUE,_xll.ohTrigger(RecalcTrigger,Trigger6M)),NA())</f>
        <v>2.3044024161839038E-2</v>
      </c>
      <c r="Q1359" s="182">
        <f>IFERROR(_xll.qlIndexFixing(ONIndex1Y,I1359,TRUE,_xll.ohTrigger(RecalcTrigger,Trigger1Y)),NA())</f>
        <v>2.3446922559483552E-2</v>
      </c>
    </row>
    <row r="1360" spans="2:17" x14ac:dyDescent="0.2">
      <c r="B1360" s="39" t="s">
        <v>42</v>
      </c>
      <c r="D1360" s="42">
        <f>_xll.qlCalendarAdvance(Calendar,$D1359,B1360,"f",FALSE)</f>
        <v>48920</v>
      </c>
      <c r="E1360" s="176">
        <f>_xll.qlInterestRateIndexValueDate(IndexON,D1360)</f>
        <v>48920</v>
      </c>
      <c r="F1360" s="192">
        <f>IFERROR(_xll.qlIndexFixing(IndexON,D1360,TRUE,_xll.ohTrigger(RecalcTrigger,TriggerON)),NA())</f>
        <v>2.193719632922364E-2</v>
      </c>
      <c r="H1360" s="42">
        <f>_xll.qlCalendarAdvance(Calendar,$H1359,B1360,"f",FALSE)</f>
        <v>48920</v>
      </c>
      <c r="I1360" s="176">
        <f>_xll.qlInterestRateIndexValueDate(Index1M,$H1360)</f>
        <v>48920</v>
      </c>
      <c r="J1360" s="181">
        <f>IFERROR(_xll.qlIndexFixing(Index1M,$H1360,TRUE,_xll.ohTrigger(RecalcTrigger,Trigger1M)),NA())</f>
        <v>2.244601733769748E-2</v>
      </c>
      <c r="K1360" s="44">
        <f>IFERROR(_xll.qlIndexFixing(Index3M,H1360,TRUE,_xll.ohTrigger(RecalcTrigger,Trigger3M)),NA())</f>
        <v>2.2918177553817087E-2</v>
      </c>
      <c r="L1360" s="44">
        <f>IFERROR(_xll.qlIndexFixing(Index6M,$H1360,TRUE,_xll.ohTrigger(RecalcTrigger,Trigger6M)),NA())</f>
        <v>2.3055723646851472E-2</v>
      </c>
      <c r="M1360" s="182">
        <f>IFERROR(_xll.qlIndexFixing(Index1Y,$H1360,TRUE,_xll.ohTrigger(RecalcTrigger,Trigger1Y)),NA())</f>
        <v>2.3457002737748756E-2</v>
      </c>
      <c r="N1360" s="181">
        <f>IFERROR(_xll.qlIndexFixing(ONIndex1M,I1360,TRUE,_xll.ohTrigger(RecalcTrigger,Trigger1M)),NA())</f>
        <v>2.2442827350409589E-2</v>
      </c>
      <c r="O1360" s="44">
        <f>IFERROR(_xll.qlIndexFixing(ONIndex3M,I1360,TRUE,_xll.ohTrigger(RecalcTrigger,Trigger3M)),NA())</f>
        <v>2.2906643269192672E-2</v>
      </c>
      <c r="P1360" s="44">
        <f>IFERROR(_xll.qlIndexFixing(ONIndex6M,I1360,TRUE,_xll.ohTrigger(RecalcTrigger,Trigger6M)),NA())</f>
        <v>2.3035741417051225E-2</v>
      </c>
      <c r="Q1360" s="182">
        <f>IFERROR(_xll.qlIndexFixing(ONIndex1Y,I1360,TRUE,_xll.ohTrigger(RecalcTrigger,Trigger1Y)),NA())</f>
        <v>2.3437879057409683E-2</v>
      </c>
    </row>
    <row r="1361" spans="2:17" x14ac:dyDescent="0.2">
      <c r="B1361" s="39" t="s">
        <v>42</v>
      </c>
      <c r="D1361" s="42">
        <f>_xll.qlCalendarAdvance(Calendar,$D1360,B1361,"f",FALSE)</f>
        <v>48927</v>
      </c>
      <c r="E1361" s="176">
        <f>_xll.qlInterestRateIndexValueDate(IndexON,D1361)</f>
        <v>48927</v>
      </c>
      <c r="F1361" s="192">
        <f>IFERROR(_xll.qlIndexFixing(IndexON,D1361,TRUE,_xll.ohTrigger(RecalcTrigger,TriggerON)),NA())</f>
        <v>2.193004692954803E-2</v>
      </c>
      <c r="H1361" s="42">
        <f>_xll.qlCalendarAdvance(Calendar,$H1360,B1361,"f",FALSE)</f>
        <v>48927</v>
      </c>
      <c r="I1361" s="176">
        <f>_xll.qlInterestRateIndexValueDate(Index1M,$H1361)</f>
        <v>48927</v>
      </c>
      <c r="J1361" s="181">
        <f>IFERROR(_xll.qlIndexFixing(Index1M,$H1361,TRUE,_xll.ohTrigger(RecalcTrigger,Trigger1M)),NA())</f>
        <v>2.2437704024823927E-2</v>
      </c>
      <c r="K1361" s="44">
        <f>IFERROR(_xll.qlIndexFixing(Index3M,H1361,TRUE,_xll.ohTrigger(RecalcTrigger,Trigger3M)),NA())</f>
        <v>2.2909832352630173E-2</v>
      </c>
      <c r="L1361" s="44">
        <f>IFERROR(_xll.qlIndexFixing(Index6M,$H1361,TRUE,_xll.ohTrigger(RecalcTrigger,Trigger6M)),NA())</f>
        <v>2.3046901167646322E-2</v>
      </c>
      <c r="M1361" s="182">
        <f>IFERROR(_xll.qlIndexFixing(Index1Y,$H1361,TRUE,_xll.ohTrigger(RecalcTrigger,Trigger1Y)),NA())</f>
        <v>2.3446801684882113E-2</v>
      </c>
      <c r="N1361" s="181">
        <f>IFERROR(_xll.qlIndexFixing(ONIndex1M,I1361,TRUE,_xll.ohTrigger(RecalcTrigger,Trigger1M)),NA())</f>
        <v>2.2434609914416814E-2</v>
      </c>
      <c r="O1361" s="44">
        <f>IFERROR(_xll.qlIndexFixing(ONIndex3M,I1361,TRUE,_xll.ohTrigger(RecalcTrigger,Trigger3M)),NA())</f>
        <v>2.2898534631510259E-2</v>
      </c>
      <c r="P1361" s="44">
        <f>IFERROR(_xll.qlIndexFixing(ONIndex6M,I1361,TRUE,_xll.ohTrigger(RecalcTrigger,Trigger6M)),NA())</f>
        <v>2.3027427080342111E-2</v>
      </c>
      <c r="Q1361" s="182">
        <f>IFERROR(_xll.qlIndexFixing(ONIndex1Y,I1361,TRUE,_xll.ohTrigger(RecalcTrigger,Trigger1Y)),NA())</f>
        <v>2.3428801317010306E-2</v>
      </c>
    </row>
    <row r="1362" spans="2:17" x14ac:dyDescent="0.2">
      <c r="B1362" s="39" t="s">
        <v>42</v>
      </c>
      <c r="D1362" s="42">
        <f>_xll.qlCalendarAdvance(Calendar,$D1361,B1362,"f",FALSE)</f>
        <v>48934</v>
      </c>
      <c r="E1362" s="176">
        <f>_xll.qlInterestRateIndexValueDate(IndexON,D1362)</f>
        <v>48934</v>
      </c>
      <c r="F1362" s="192">
        <f>IFERROR(_xll.qlIndexFixing(IndexON,D1362,TRUE,_xll.ohTrigger(RecalcTrigger,TriggerON)),NA())</f>
        <v>2.1922862863541503E-2</v>
      </c>
      <c r="H1362" s="42">
        <f>_xll.qlCalendarAdvance(Calendar,$H1361,B1362,"f",FALSE)</f>
        <v>48934</v>
      </c>
      <c r="I1362" s="176">
        <f>_xll.qlInterestRateIndexValueDate(Index1M,$H1362)</f>
        <v>48934</v>
      </c>
      <c r="J1362" s="181">
        <f>IFERROR(_xll.qlIndexFixing(Index1M,$H1362,TRUE,_xll.ohTrigger(RecalcTrigger,Trigger1M)),NA())</f>
        <v>2.2429355845133062E-2</v>
      </c>
      <c r="K1362" s="44">
        <f>IFERROR(_xll.qlIndexFixing(Index3M,H1362,TRUE,_xll.ohTrigger(RecalcTrigger,Trigger3M)),NA())</f>
        <v>2.2901457082598598E-2</v>
      </c>
      <c r="L1362" s="44">
        <f>IFERROR(_xll.qlIndexFixing(Index6M,$H1362,TRUE,_xll.ohTrigger(RecalcTrigger,Trigger6M)),NA())</f>
        <v>2.3038046773951666E-2</v>
      </c>
      <c r="M1362" s="182">
        <f>IFERROR(_xll.qlIndexFixing(Index1Y,$H1362,TRUE,_xll.ohTrigger(RecalcTrigger,Trigger1Y)),NA())</f>
        <v>2.3436565695036604E-2</v>
      </c>
      <c r="N1362" s="181">
        <f>IFERROR(_xll.qlIndexFixing(ONIndex1M,I1362,TRUE,_xll.ohTrigger(RecalcTrigger,Trigger1M)),NA())</f>
        <v>2.2426357673909214E-2</v>
      </c>
      <c r="O1362" s="44">
        <f>IFERROR(_xll.qlIndexFixing(ONIndex3M,I1362,TRUE,_xll.ohTrigger(RecalcTrigger,Trigger3M)),NA())</f>
        <v>2.2890396075188058E-2</v>
      </c>
      <c r="P1362" s="44">
        <f>IFERROR(_xll.qlIndexFixing(ONIndex6M,I1362,TRUE,_xll.ohTrigger(RecalcTrigger,Trigger6M)),NA())</f>
        <v>2.3019081151873788E-2</v>
      </c>
      <c r="Q1362" s="182">
        <f>IFERROR(_xll.qlIndexFixing(ONIndex1Y,I1362,TRUE,_xll.ohTrigger(RecalcTrigger,Trigger1Y)),NA())</f>
        <v>2.3419689338447514E-2</v>
      </c>
    </row>
    <row r="1363" spans="2:17" x14ac:dyDescent="0.2">
      <c r="B1363" s="39" t="s">
        <v>42</v>
      </c>
      <c r="D1363" s="42">
        <f>_xll.qlCalendarAdvance(Calendar,$D1362,B1363,"f",FALSE)</f>
        <v>48941</v>
      </c>
      <c r="E1363" s="176">
        <f>_xll.qlInterestRateIndexValueDate(IndexON,D1363)</f>
        <v>48941</v>
      </c>
      <c r="F1363" s="192">
        <f>IFERROR(_xll.qlIndexFixing(IndexON,D1363,TRUE,_xll.ohTrigger(RecalcTrigger,TriggerON)),NA())</f>
        <v>2.1915644131041967E-2</v>
      </c>
      <c r="H1363" s="42">
        <f>_xll.qlCalendarAdvance(Calendar,$H1362,B1363,"f",FALSE)</f>
        <v>48941</v>
      </c>
      <c r="I1363" s="176">
        <f>_xll.qlInterestRateIndexValueDate(Index1M,$H1363)</f>
        <v>48941</v>
      </c>
      <c r="J1363" s="181">
        <f>IFERROR(_xll.qlIndexFixing(Index1M,$H1363,TRUE,_xll.ohTrigger(RecalcTrigger,Trigger1M)),NA())</f>
        <v>2.2420972798708388E-2</v>
      </c>
      <c r="K1363" s="44">
        <f>IFERROR(_xll.qlIndexFixing(Index3M,H1363,TRUE,_xll.ohTrigger(RecalcTrigger,Trigger3M)),NA())</f>
        <v>2.2893051743906965E-2</v>
      </c>
      <c r="L1363" s="44">
        <f>IFERROR(_xll.qlIndexFixing(Index6M,$H1363,TRUE,_xll.ohTrigger(RecalcTrigger,Trigger6M)),NA())</f>
        <v>2.3029160466184757E-2</v>
      </c>
      <c r="M1363" s="182">
        <f>IFERROR(_xll.qlIndexFixing(Index1Y,$H1363,TRUE,_xll.ohTrigger(RecalcTrigger,Trigger1Y)),NA())</f>
        <v>2.3426294769262501E-2</v>
      </c>
      <c r="N1363" s="181">
        <f>IFERROR(_xll.qlIndexFixing(ONIndex1M,I1363,TRUE,_xll.ohTrigger(RecalcTrigger,Trigger1M)),NA())</f>
        <v>2.2418070629048881E-2</v>
      </c>
      <c r="O1363" s="44">
        <f>IFERROR(_xll.qlIndexFixing(ONIndex3M,I1363,TRUE,_xll.ohTrigger(RecalcTrigger,Trigger3M)),NA())</f>
        <v>2.2882227600063976E-2</v>
      </c>
      <c r="P1363" s="44">
        <f>IFERROR(_xll.qlIndexFixing(ONIndex6M,I1363,TRUE,_xll.ohTrigger(RecalcTrigger,Trigger6M)),NA())</f>
        <v>2.3010703631727303E-2</v>
      </c>
      <c r="Q1363" s="182">
        <f>IFERROR(_xll.qlIndexFixing(ONIndex1Y,I1363,TRUE,_xll.ohTrigger(RecalcTrigger,Trigger1Y)),NA())</f>
        <v>2.3410543121640259E-2</v>
      </c>
    </row>
    <row r="1364" spans="2:17" x14ac:dyDescent="0.2">
      <c r="B1364" s="39" t="s">
        <v>42</v>
      </c>
      <c r="D1364" s="42">
        <f>_xll.qlCalendarAdvance(Calendar,$D1363,B1364,"f",FALSE)</f>
        <v>48948</v>
      </c>
      <c r="E1364" s="176">
        <f>_xll.qlInterestRateIndexValueDate(IndexON,D1364)</f>
        <v>48948</v>
      </c>
      <c r="F1364" s="192">
        <f>IFERROR(_xll.qlIndexFixing(IndexON,D1364,TRUE,_xll.ohTrigger(RecalcTrigger,TriggerON)),NA())</f>
        <v>2.1908390732211513E-2</v>
      </c>
      <c r="H1364" s="42">
        <f>_xll.qlCalendarAdvance(Calendar,$H1363,B1364,"f",FALSE)</f>
        <v>48948</v>
      </c>
      <c r="I1364" s="176">
        <f>_xll.qlInterestRateIndexValueDate(Index1M,$H1364)</f>
        <v>48948</v>
      </c>
      <c r="J1364" s="181">
        <f>IFERROR(_xll.qlIndexFixing(Index1M,$H1364,TRUE,_xll.ohTrigger(RecalcTrigger,Trigger1M)),NA())</f>
        <v>2.2412554885630948E-2</v>
      </c>
      <c r="K1364" s="44">
        <f>IFERROR(_xll.qlIndexFixing(Index3M,H1364,TRUE,_xll.ohTrigger(RecalcTrigger,Trigger3M)),NA())</f>
        <v>2.2884616336741683E-2</v>
      </c>
      <c r="L1364" s="44">
        <f>IFERROR(_xll.qlIndexFixing(Index6M,$H1364,TRUE,_xll.ohTrigger(RecalcTrigger,Trigger6M)),NA())</f>
        <v>2.302016698444747E-2</v>
      </c>
      <c r="M1364" s="182">
        <f>IFERROR(_xll.qlIndexFixing(Index1Y,$H1364,TRUE,_xll.ohTrigger(RecalcTrigger,Trigger1Y)),NA())</f>
        <v>2.341598890861385E-2</v>
      </c>
      <c r="N1364" s="181">
        <f>IFERROR(_xll.qlIndexFixing(ONIndex1M,I1364,TRUE,_xll.ohTrigger(RecalcTrigger,Trigger1M)),NA())</f>
        <v>2.2409748779754768E-2</v>
      </c>
      <c r="O1364" s="44">
        <f>IFERROR(_xll.qlIndexFixing(ONIndex3M,I1364,TRUE,_xll.ohTrigger(RecalcTrigger,Trigger3M)),NA())</f>
        <v>2.2874029206300106E-2</v>
      </c>
      <c r="P1364" s="44">
        <f>IFERROR(_xll.qlIndexFixing(ONIndex6M,I1364,TRUE,_xll.ohTrigger(RecalcTrigger,Trigger6M)),NA())</f>
        <v>2.3002294519740563E-2</v>
      </c>
      <c r="Q1364" s="182">
        <f>IFERROR(_xll.qlIndexFixing(ONIndex1Y,I1364,TRUE,_xll.ohTrigger(RecalcTrigger,Trigger1Y)),NA())</f>
        <v>2.3401362666588543E-2</v>
      </c>
    </row>
    <row r="1365" spans="2:17" x14ac:dyDescent="0.2">
      <c r="B1365" s="39" t="s">
        <v>42</v>
      </c>
      <c r="D1365" s="42">
        <f>_xll.qlCalendarAdvance(Calendar,$D1364,B1365,"f",FALSE)</f>
        <v>48955</v>
      </c>
      <c r="E1365" s="176">
        <f>_xll.qlInterestRateIndexValueDate(IndexON,D1365)</f>
        <v>48955</v>
      </c>
      <c r="F1365" s="192">
        <f>IFERROR(_xll.qlIndexFixing(IndexON,D1365,TRUE,_xll.ohTrigger(RecalcTrigger,TriggerON)),NA())</f>
        <v>2.1901102666969097E-2</v>
      </c>
      <c r="H1365" s="42">
        <f>_xll.qlCalendarAdvance(Calendar,$H1364,B1365,"f",FALSE)</f>
        <v>48955</v>
      </c>
      <c r="I1365" s="176">
        <f>_xll.qlInterestRateIndexValueDate(Index1M,$H1365)</f>
        <v>48955</v>
      </c>
      <c r="J1365" s="181">
        <f>IFERROR(_xll.qlIndexFixing(Index1M,$H1365,TRUE,_xll.ohTrigger(RecalcTrigger,Trigger1M)),NA())</f>
        <v>2.2404102105976882E-2</v>
      </c>
      <c r="K1365" s="44">
        <f>IFERROR(_xll.qlIndexFixing(Index3M,H1365,TRUE,_xll.ohTrigger(RecalcTrigger,Trigger3M)),NA())</f>
        <v>2.2876150861290061E-2</v>
      </c>
      <c r="L1365" s="44">
        <f>IFERROR(_xll.qlIndexFixing(Index6M,$H1365,TRUE,_xll.ohTrigger(RecalcTrigger,Trigger6M)),NA())</f>
        <v>2.3011219690266035E-2</v>
      </c>
      <c r="M1365" s="182">
        <f>IFERROR(_xll.qlIndexFixing(Index1Y,$H1365,TRUE,_xll.ohTrigger(RecalcTrigger,Trigger1Y)),NA())</f>
        <v>2.3405648114147803E-2</v>
      </c>
      <c r="N1365" s="181">
        <f>IFERROR(_xll.qlIndexFixing(ONIndex1M,I1365,TRUE,_xll.ohTrigger(RecalcTrigger,Trigger1M)),NA())</f>
        <v>2.2401392126026876E-2</v>
      </c>
      <c r="O1365" s="44">
        <f>IFERROR(_xll.qlIndexFixing(ONIndex3M,I1365,TRUE,_xll.ohTrigger(RecalcTrigger,Trigger3M)),NA())</f>
        <v>2.2865800893896449E-2</v>
      </c>
      <c r="P1365" s="44">
        <f>IFERROR(_xll.qlIndexFixing(ONIndex6M,I1365,TRUE,_xll.ohTrigger(RecalcTrigger,Trigger6M)),NA())</f>
        <v>2.2993853815994614E-2</v>
      </c>
      <c r="Q1365" s="182">
        <f>IFERROR(_xll.qlIndexFixing(ONIndex1Y,I1365,TRUE,_xll.ohTrigger(RecalcTrigger,Trigger1Y)),NA())</f>
        <v>2.3392147973211319E-2</v>
      </c>
    </row>
    <row r="1366" spans="2:17" x14ac:dyDescent="0.2">
      <c r="B1366" s="39" t="s">
        <v>42</v>
      </c>
      <c r="D1366" s="42">
        <f>_xll.qlCalendarAdvance(Calendar,$D1365,B1366,"f",FALSE)</f>
        <v>48962</v>
      </c>
      <c r="E1366" s="176">
        <f>_xll.qlInterestRateIndexValueDate(IndexON,D1366)</f>
        <v>48962</v>
      </c>
      <c r="F1366" s="192">
        <f>IFERROR(_xll.qlIndexFixing(IndexON,D1366,TRUE,_xll.ohTrigger(RecalcTrigger,TriggerON)),NA())</f>
        <v>2.1893779935395763E-2</v>
      </c>
      <c r="H1366" s="42">
        <f>_xll.qlCalendarAdvance(Calendar,$H1365,B1366,"f",FALSE)</f>
        <v>48962</v>
      </c>
      <c r="I1366" s="176">
        <f>_xll.qlInterestRateIndexValueDate(Index1M,$H1366)</f>
        <v>48962</v>
      </c>
      <c r="J1366" s="181">
        <f>IFERROR(_xll.qlIndexFixing(Index1M,$H1366,TRUE,_xll.ohTrigger(RecalcTrigger,Trigger1M)),NA())</f>
        <v>2.239561445982232E-2</v>
      </c>
      <c r="K1366" s="44">
        <f>IFERROR(_xll.qlIndexFixing(Index3M,H1366,TRUE,_xll.ohTrigger(RecalcTrigger,Trigger3M)),NA())</f>
        <v>2.2867655317739401E-2</v>
      </c>
      <c r="L1366" s="44">
        <f>IFERROR(_xll.qlIndexFixing(Index6M,$H1366,TRUE,_xll.ohTrigger(RecalcTrigger,Trigger6M)),NA())</f>
        <v>2.3002240485029461E-2</v>
      </c>
      <c r="M1366" s="182">
        <f>IFERROR(_xll.qlIndexFixing(Index1Y,$H1366,TRUE,_xll.ohTrigger(RecalcTrigger,Trigger1Y)),NA())</f>
        <v>2.3395272386925736E-2</v>
      </c>
      <c r="N1366" s="181">
        <f>IFERROR(_xll.qlIndexFixing(ONIndex1M,I1366,TRUE,_xll.ohTrigger(RecalcTrigger,Trigger1M)),NA())</f>
        <v>2.2393000667865204E-2</v>
      </c>
      <c r="O1366" s="44">
        <f>IFERROR(_xll.qlIndexFixing(ONIndex3M,I1366,TRUE,_xll.ohTrigger(RecalcTrigger,Trigger3M)),NA())</f>
        <v>2.2857542662853003E-2</v>
      </c>
      <c r="P1366" s="44">
        <f>IFERROR(_xll.qlIndexFixing(ONIndex6M,I1366,TRUE,_xll.ohTrigger(RecalcTrigger,Trigger6M)),NA())</f>
        <v>2.298538152040841E-2</v>
      </c>
      <c r="Q1366" s="182">
        <f>IFERROR(_xll.qlIndexFixing(ONIndex1Y,I1366,TRUE,_xll.ohTrigger(RecalcTrigger,Trigger1Y)),NA())</f>
        <v>2.3382899041751726E-2</v>
      </c>
    </row>
    <row r="1367" spans="2:17" x14ac:dyDescent="0.2">
      <c r="B1367" s="39" t="s">
        <v>42</v>
      </c>
      <c r="D1367" s="42">
        <f>_xll.qlCalendarAdvance(Calendar,$D1366,B1367,"f",FALSE)</f>
        <v>48969</v>
      </c>
      <c r="E1367" s="176">
        <f>_xll.qlInterestRateIndexValueDate(IndexON,D1367)</f>
        <v>48969</v>
      </c>
      <c r="F1367" s="192">
        <f>IFERROR(_xll.qlIndexFixing(IndexON,D1367,TRUE,_xll.ohTrigger(RecalcTrigger,TriggerON)),NA())</f>
        <v>2.1886422537491512E-2</v>
      </c>
      <c r="H1367" s="42">
        <f>_xll.qlCalendarAdvance(Calendar,$H1366,B1367,"f",FALSE)</f>
        <v>48969</v>
      </c>
      <c r="I1367" s="176">
        <f>_xll.qlInterestRateIndexValueDate(Index1M,$H1367)</f>
        <v>48969</v>
      </c>
      <c r="J1367" s="181">
        <f>IFERROR(_xll.qlIndexFixing(Index1M,$H1367,TRUE,_xll.ohTrigger(RecalcTrigger,Trigger1M)),NA())</f>
        <v>2.2387091947255675E-2</v>
      </c>
      <c r="K1367" s="44">
        <f>IFERROR(_xll.qlIndexFixing(Index3M,H1367,TRUE,_xll.ohTrigger(RecalcTrigger,Trigger3M)),NA())</f>
        <v>2.2859129706277015E-2</v>
      </c>
      <c r="L1367" s="44">
        <f>IFERROR(_xll.qlIndexFixing(Index6M,$H1367,TRUE,_xll.ohTrigger(RecalcTrigger,Trigger6M)),NA())</f>
        <v>2.2993229369159103E-2</v>
      </c>
      <c r="M1367" s="182">
        <f>IFERROR(_xll.qlIndexFixing(Index1Y,$H1367,TRUE,_xll.ohTrigger(RecalcTrigger,Trigger1Y)),NA())</f>
        <v>2.3384861728012352E-2</v>
      </c>
      <c r="N1367" s="181">
        <f>IFERROR(_xll.qlIndexFixing(ONIndex1M,I1367,TRUE,_xll.ohTrigger(RecalcTrigger,Trigger1M)),NA())</f>
        <v>2.2384574405269753E-2</v>
      </c>
      <c r="O1367" s="44">
        <f>IFERROR(_xll.qlIndexFixing(ONIndex3M,I1367,TRUE,_xll.ohTrigger(RecalcTrigger,Trigger3M)),NA())</f>
        <v>2.284925451316977E-2</v>
      </c>
      <c r="P1367" s="44">
        <f>IFERROR(_xll.qlIndexFixing(ONIndex6M,I1367,TRUE,_xll.ohTrigger(RecalcTrigger,Trigger6M)),NA())</f>
        <v>2.297687763322509E-2</v>
      </c>
      <c r="Q1367" s="182">
        <f>IFERROR(_xll.qlIndexFixing(ONIndex1Y,I1367,TRUE,_xll.ohTrigger(RecalcTrigger,Trigger1Y)),NA())</f>
        <v>2.3373615871966624E-2</v>
      </c>
    </row>
    <row r="1368" spans="2:17" x14ac:dyDescent="0.2">
      <c r="B1368" s="39" t="s">
        <v>42</v>
      </c>
      <c r="D1368" s="42">
        <f>_xll.qlCalendarAdvance(Calendar,$D1367,B1368,"f",FALSE)</f>
        <v>48976</v>
      </c>
      <c r="E1368" s="176">
        <f>_xll.qlInterestRateIndexValueDate(IndexON,D1368)</f>
        <v>48976</v>
      </c>
      <c r="F1368" s="192">
        <f>IFERROR(_xll.qlIndexFixing(IndexON,D1368,TRUE,_xll.ohTrigger(RecalcTrigger,TriggerON)),NA())</f>
        <v>2.1879030473094252E-2</v>
      </c>
      <c r="H1368" s="42">
        <f>_xll.qlCalendarAdvance(Calendar,$H1367,B1368,"f",FALSE)</f>
        <v>48976</v>
      </c>
      <c r="I1368" s="176">
        <f>_xll.qlInterestRateIndexValueDate(Index1M,$H1368)</f>
        <v>48976</v>
      </c>
      <c r="J1368" s="181">
        <f>IFERROR(_xll.qlIndexFixing(Index1M,$H1368,TRUE,_xll.ohTrigger(RecalcTrigger,Trigger1M)),NA())</f>
        <v>2.2378175414294797E-2</v>
      </c>
      <c r="K1368" s="44">
        <f>IFERROR(_xll.qlIndexFixing(Index3M,H1368,TRUE,_xll.ohTrigger(RecalcTrigger,Trigger3M)),NA())</f>
        <v>2.2850574027091109E-2</v>
      </c>
      <c r="L1368" s="44">
        <f>IFERROR(_xll.qlIndexFixing(Index6M,$H1368,TRUE,_xll.ohTrigger(RecalcTrigger,Trigger6M)),NA())</f>
        <v>2.2984186343078548E-2</v>
      </c>
      <c r="M1368" s="182">
        <f>IFERROR(_xll.qlIndexFixing(Index1Y,$H1368,TRUE,_xll.ohTrigger(RecalcTrigger,Trigger1Y)),NA())</f>
        <v>2.3374416138475462E-2</v>
      </c>
      <c r="N1368" s="181">
        <f>IFERROR(_xll.qlIndexFixing(ONIndex1M,I1368,TRUE,_xll.ohTrigger(RecalcTrigger,Trigger1M)),NA())</f>
        <v>2.2376113338321568E-2</v>
      </c>
      <c r="O1368" s="44">
        <f>IFERROR(_xll.qlIndexFixing(ONIndex3M,I1368,TRUE,_xll.ohTrigger(RecalcTrigger,Trigger3M)),NA())</f>
        <v>2.2840936444684656E-2</v>
      </c>
      <c r="P1368" s="44">
        <f>IFERROR(_xll.qlIndexFixing(ONIndex6M,I1368,TRUE,_xll.ohTrigger(RecalcTrigger,Trigger6M)),NA())</f>
        <v>2.2968342154201515E-2</v>
      </c>
      <c r="Q1368" s="182">
        <f>IFERROR(_xll.qlIndexFixing(ONIndex1Y,I1368,TRUE,_xll.ohTrigger(RecalcTrigger,Trigger1Y)),NA())</f>
        <v>2.3364298463937061E-2</v>
      </c>
    </row>
    <row r="1369" spans="2:17" x14ac:dyDescent="0.2">
      <c r="B1369" s="39" t="s">
        <v>42</v>
      </c>
      <c r="D1369" s="42">
        <f>_xll.qlCalendarAdvance(Calendar,$D1368,B1369,"f",FALSE)</f>
        <v>48983</v>
      </c>
      <c r="E1369" s="176">
        <f>_xll.qlInterestRateIndexValueDate(IndexON,D1369)</f>
        <v>48983</v>
      </c>
      <c r="F1369" s="192">
        <f>IFERROR(_xll.qlIndexFixing(IndexON,D1369,TRUE,_xll.ohTrigger(RecalcTrigger,TriggerON)),NA())</f>
        <v>2.1871603742447121E-2</v>
      </c>
      <c r="H1369" s="42">
        <f>_xll.qlCalendarAdvance(Calendar,$H1368,B1369,"f",FALSE)</f>
        <v>48983</v>
      </c>
      <c r="I1369" s="176">
        <f>_xll.qlInterestRateIndexValueDate(Index1M,$H1369)</f>
        <v>48983</v>
      </c>
      <c r="J1369" s="181">
        <f>IFERROR(_xll.qlIndexFixing(Index1M,$H1369,TRUE,_xll.ohTrigger(RecalcTrigger,Trigger1M)),NA())</f>
        <v>2.2369598248329386E-2</v>
      </c>
      <c r="K1369" s="44">
        <f>IFERROR(_xll.qlIndexFixing(Index3M,H1369,TRUE,_xll.ohTrigger(RecalcTrigger,Trigger3M)),NA())</f>
        <v>2.284189370395653E-2</v>
      </c>
      <c r="L1369" s="44">
        <f>IFERROR(_xll.qlIndexFixing(Index6M,$H1369,TRUE,_xll.ohTrigger(RecalcTrigger,Trigger6M)),NA())</f>
        <v>2.2975111407212732E-2</v>
      </c>
      <c r="M1369" s="182">
        <f>IFERROR(_xll.qlIndexFixing(Index1Y,$H1369,TRUE,_xll.ohTrigger(RecalcTrigger,Trigger1Y)),NA())</f>
        <v>2.33639356193871E-2</v>
      </c>
      <c r="N1369" s="181">
        <f>IFERROR(_xll.qlIndexFixing(ONIndex1M,I1369,TRUE,_xll.ohTrigger(RecalcTrigger,Trigger1M)),NA())</f>
        <v>2.2367617466939604E-2</v>
      </c>
      <c r="O1369" s="44">
        <f>IFERROR(_xll.qlIndexFixing(ONIndex3M,I1369,TRUE,_xll.ohTrigger(RecalcTrigger,Trigger3M)),NA())</f>
        <v>2.2832588457721847E-2</v>
      </c>
      <c r="P1369" s="44">
        <f>IFERROR(_xll.qlIndexFixing(ONIndex6M,I1369,TRUE,_xll.ohTrigger(RecalcTrigger,Trigger6M)),NA())</f>
        <v>2.2959775083418732E-2</v>
      </c>
      <c r="Q1369" s="182">
        <f>IFERROR(_xll.qlIndexFixing(ONIndex1Y,I1369,TRUE,_xll.ohTrigger(RecalcTrigger,Trigger1Y)),NA())</f>
        <v>2.3354946817744082E-2</v>
      </c>
    </row>
    <row r="1370" spans="2:17" x14ac:dyDescent="0.2">
      <c r="B1370" s="39" t="s">
        <v>42</v>
      </c>
      <c r="D1370" s="42">
        <f>_xll.qlCalendarAdvance(Calendar,$D1369,B1370,"f",FALSE)</f>
        <v>48990</v>
      </c>
      <c r="E1370" s="176">
        <f>_xll.qlInterestRateIndexValueDate(IndexON,D1370)</f>
        <v>48990</v>
      </c>
      <c r="F1370" s="192">
        <f>IFERROR(_xll.qlIndexFixing(IndexON,D1370,TRUE,_xll.ohTrigger(RecalcTrigger,TriggerON)),NA())</f>
        <v>2.1864142345225934E-2</v>
      </c>
      <c r="H1370" s="42">
        <f>_xll.qlCalendarAdvance(Calendar,$H1369,B1370,"f",FALSE)</f>
        <v>48990</v>
      </c>
      <c r="I1370" s="176">
        <f>_xll.qlInterestRateIndexValueDate(Index1M,$H1370)</f>
        <v>48990</v>
      </c>
      <c r="J1370" s="181">
        <f>IFERROR(_xll.qlIndexFixing(Index1M,$H1370,TRUE,_xll.ohTrigger(RecalcTrigger,Trigger1M)),NA())</f>
        <v>2.2360986225826121E-2</v>
      </c>
      <c r="K1370" s="44">
        <f>IFERROR(_xll.qlIndexFixing(Index3M,H1370,TRUE,_xll.ohTrigger(RecalcTrigger,Trigger3M)),NA())</f>
        <v>2.2833280574979423E-2</v>
      </c>
      <c r="L1370" s="44">
        <f>IFERROR(_xll.qlIndexFixing(Index6M,$H1370,TRUE,_xll.ohTrigger(RecalcTrigger,Trigger6M)),NA())</f>
        <v>2.2966004561986587E-2</v>
      </c>
      <c r="M1370" s="182">
        <f>IFERROR(_xll.qlIndexFixing(Index1Y,$H1370,TRUE,_xll.ohTrigger(RecalcTrigger,Trigger1Y)),NA())</f>
        <v>2.3353420171821959E-2</v>
      </c>
      <c r="N1370" s="181">
        <f>IFERROR(_xll.qlIndexFixing(ONIndex1M,I1370,TRUE,_xll.ohTrigger(RecalcTrigger,Trigger1M)),NA())</f>
        <v>2.2359086791204907E-2</v>
      </c>
      <c r="O1370" s="44">
        <f>IFERROR(_xll.qlIndexFixing(ONIndex3M,I1370,TRUE,_xll.ohTrigger(RecalcTrigger,Trigger3M)),NA())</f>
        <v>2.2824210551957158E-2</v>
      </c>
      <c r="P1370" s="44">
        <f>IFERROR(_xll.qlIndexFixing(ONIndex6M,I1370,TRUE,_xll.ohTrigger(RecalcTrigger,Trigger6M)),NA())</f>
        <v>2.2951176420795694E-2</v>
      </c>
      <c r="Q1370" s="182">
        <f>IFERROR(_xll.qlIndexFixing(ONIndex1Y,I1370,TRUE,_xll.ohTrigger(RecalcTrigger,Trigger1Y)),NA())</f>
        <v>2.3345560933225595E-2</v>
      </c>
    </row>
    <row r="1371" spans="2:17" x14ac:dyDescent="0.2">
      <c r="B1371" s="39" t="s">
        <v>42</v>
      </c>
      <c r="D1371" s="42">
        <f>_xll.qlCalendarAdvance(Calendar,$D1370,B1371,"f",FALSE)</f>
        <v>48997</v>
      </c>
      <c r="E1371" s="176">
        <f>_xll.qlInterestRateIndexValueDate(IndexON,D1371)</f>
        <v>48997</v>
      </c>
      <c r="F1371" s="192">
        <f>IFERROR(_xll.qlIndexFixing(IndexON,D1371,TRUE,_xll.ohTrigger(RecalcTrigger,TriggerON)),NA())</f>
        <v>2.1856646281754877E-2</v>
      </c>
      <c r="H1371" s="42">
        <f>_xll.qlCalendarAdvance(Calendar,$H1370,B1371,"f",FALSE)</f>
        <v>48997</v>
      </c>
      <c r="I1371" s="176">
        <f>_xll.qlInterestRateIndexValueDate(Index1M,$H1371)</f>
        <v>48997</v>
      </c>
      <c r="J1371" s="181">
        <f>IFERROR(_xll.qlIndexFixing(Index1M,$H1371,TRUE,_xll.ohTrigger(RecalcTrigger,Trigger1M)),NA())</f>
        <v>2.2352339346848684E-2</v>
      </c>
      <c r="K1371" s="44">
        <f>IFERROR(_xll.qlIndexFixing(Index3M,H1371,TRUE,_xll.ohTrigger(RecalcTrigger,Trigger3M)),NA())</f>
        <v>2.28246373805094E-2</v>
      </c>
      <c r="L1371" s="44">
        <f>IFERROR(_xll.qlIndexFixing(Index6M,$H1371,TRUE,_xll.ohTrigger(RecalcTrigger,Trigger6M)),NA())</f>
        <v>2.2956865807829969E-2</v>
      </c>
      <c r="M1371" s="182">
        <f>IFERROR(_xll.qlIndexFixing(Index1Y,$H1371,TRUE,_xll.ohTrigger(RecalcTrigger,Trigger1Y)),NA())</f>
        <v>2.3342869796860288E-2</v>
      </c>
      <c r="N1371" s="181">
        <f>IFERROR(_xll.qlIndexFixing(ONIndex1M,I1371,TRUE,_xll.ohTrigger(RecalcTrigger,Trigger1M)),NA())</f>
        <v>2.2350521310955385E-2</v>
      </c>
      <c r="O1371" s="44">
        <f>IFERROR(_xll.qlIndexFixing(ONIndex3M,I1371,TRUE,_xll.ohTrigger(RecalcTrigger,Trigger3M)),NA())</f>
        <v>2.2815802727552681E-2</v>
      </c>
      <c r="P1371" s="44">
        <f>IFERROR(_xll.qlIndexFixing(ONIndex6M,I1371,TRUE,_xll.ohTrigger(RecalcTrigger,Trigger6M)),NA())</f>
        <v>2.2942546166575539E-2</v>
      </c>
      <c r="Q1371" s="182">
        <f>IFERROR(_xll.qlIndexFixing(ONIndex1Y,I1371,TRUE,_xll.ohTrigger(RecalcTrigger,Trigger1Y)),NA())</f>
        <v>2.3336140810543693E-2</v>
      </c>
    </row>
    <row r="1372" spans="2:17" x14ac:dyDescent="0.2">
      <c r="B1372" s="39" t="s">
        <v>42</v>
      </c>
      <c r="D1372" s="42">
        <f>_xll.qlCalendarAdvance(Calendar,$D1371,B1372,"f",FALSE)</f>
        <v>49004</v>
      </c>
      <c r="E1372" s="176">
        <f>_xll.qlInterestRateIndexValueDate(IndexON,D1372)</f>
        <v>49004</v>
      </c>
      <c r="F1372" s="192">
        <f>IFERROR(_xll.qlIndexFixing(IndexON,D1372,TRUE,_xll.ohTrigger(RecalcTrigger,TriggerON)),NA())</f>
        <v>2.1849115551952902E-2</v>
      </c>
      <c r="H1372" s="42">
        <f>_xll.qlCalendarAdvance(Calendar,$H1371,B1372,"f",FALSE)</f>
        <v>49004</v>
      </c>
      <c r="I1372" s="176">
        <f>_xll.qlInterestRateIndexValueDate(Index1M,$H1372)</f>
        <v>49004</v>
      </c>
      <c r="J1372" s="181">
        <f>IFERROR(_xll.qlIndexFixing(Index1M,$H1372,TRUE,_xll.ohTrigger(RecalcTrigger,Trigger1M)),NA())</f>
        <v>2.2343956390989454E-2</v>
      </c>
      <c r="K1372" s="44">
        <f>IFERROR(_xll.qlIndexFixing(Index3M,H1372,TRUE,_xll.ohTrigger(RecalcTrigger,Trigger3M)),NA())</f>
        <v>2.2816222910426523E-2</v>
      </c>
      <c r="L1372" s="44">
        <f>IFERROR(_xll.qlIndexFixing(Index6M,$H1372,TRUE,_xll.ohTrigger(RecalcTrigger,Trigger6M)),NA())</f>
        <v>2.2947851796672584E-2</v>
      </c>
      <c r="M1372" s="182">
        <f>IFERROR(_xll.qlIndexFixing(Index1Y,$H1372,TRUE,_xll.ohTrigger(RecalcTrigger,Trigger1Y)),NA())</f>
        <v>2.3332284495583222E-2</v>
      </c>
      <c r="N1372" s="181">
        <f>IFERROR(_xll.qlIndexFixing(ONIndex1M,I1372,TRUE,_xll.ohTrigger(RecalcTrigger,Trigger1M)),NA())</f>
        <v>2.2341921026272082E-2</v>
      </c>
      <c r="O1372" s="44">
        <f>IFERROR(_xll.qlIndexFixing(ONIndex3M,I1372,TRUE,_xll.ohTrigger(RecalcTrigger,Trigger3M)),NA())</f>
        <v>2.2807364984508416E-2</v>
      </c>
      <c r="P1372" s="44">
        <f>IFERROR(_xll.qlIndexFixing(ONIndex6M,I1372,TRUE,_xll.ohTrigger(RecalcTrigger,Trigger6M)),NA())</f>
        <v>2.2933884320434084E-2</v>
      </c>
      <c r="Q1372" s="182">
        <f>IFERROR(_xll.qlIndexFixing(ONIndex1Y,I1372,TRUE,_xll.ohTrigger(RecalcTrigger,Trigger1Y)),NA())</f>
        <v>2.3326686449698375E-2</v>
      </c>
    </row>
    <row r="1373" spans="2:17" x14ac:dyDescent="0.2">
      <c r="B1373" s="39" t="s">
        <v>42</v>
      </c>
      <c r="D1373" s="42">
        <f>_xll.qlCalendarAdvance(Calendar,$D1372,B1373,"f",FALSE)</f>
        <v>49011</v>
      </c>
      <c r="E1373" s="176">
        <f>_xll.qlInterestRateIndexValueDate(IndexON,D1373)</f>
        <v>49011</v>
      </c>
      <c r="F1373" s="192">
        <f>IFERROR(_xll.qlIndexFixing(IndexON,D1373,TRUE,_xll.ohTrigger(RecalcTrigger,TriggerON)),NA())</f>
        <v>2.1841550155738965E-2</v>
      </c>
      <c r="H1373" s="42">
        <f>_xll.qlCalendarAdvance(Calendar,$H1372,B1373,"f",FALSE)</f>
        <v>49011</v>
      </c>
      <c r="I1373" s="176">
        <f>_xll.qlInterestRateIndexValueDate(Index1M,$H1373)</f>
        <v>49011</v>
      </c>
      <c r="J1373" s="181">
        <f>IFERROR(_xll.qlIndexFixing(Index1M,$H1373,TRUE,_xll.ohTrigger(RecalcTrigger,Trigger1M)),NA())</f>
        <v>2.2335280556168485E-2</v>
      </c>
      <c r="K1373" s="44">
        <f>IFERROR(_xll.qlIndexFixing(Index3M,H1373,TRUE,_xll.ohTrigger(RecalcTrigger,Trigger3M)),NA())</f>
        <v>2.2807511514555241E-2</v>
      </c>
      <c r="L1373" s="44">
        <f>IFERROR(_xll.qlIndexFixing(Index6M,$H1373,TRUE,_xll.ohTrigger(RecalcTrigger,Trigger6M)),NA())</f>
        <v>2.293864066183229E-2</v>
      </c>
      <c r="M1373" s="182">
        <f>IFERROR(_xll.qlIndexFixing(Index1Y,$H1373,TRUE,_xll.ohTrigger(RecalcTrigger,Trigger1Y)),NA())</f>
        <v>2.3321664269077447E-2</v>
      </c>
      <c r="N1373" s="181">
        <f>IFERROR(_xll.qlIndexFixing(ONIndex1M,I1373,TRUE,_xll.ohTrigger(RecalcTrigger,Trigger1M)),NA())</f>
        <v>2.2333285937317093E-2</v>
      </c>
      <c r="O1373" s="44">
        <f>IFERROR(_xll.qlIndexFixing(ONIndex3M,I1373,TRUE,_xll.ohTrigger(RecalcTrigger,Trigger3M)),NA())</f>
        <v>2.2798897322824363E-2</v>
      </c>
      <c r="P1373" s="44">
        <f>IFERROR(_xll.qlIndexFixing(ONIndex6M,I1373,TRUE,_xll.ohTrigger(RecalcTrigger,Trigger6M)),NA())</f>
        <v>2.2925190882695512E-2</v>
      </c>
      <c r="Q1373" s="182">
        <f>IFERROR(_xll.qlIndexFixing(ONIndex1Y,I1373,TRUE,_xll.ohTrigger(RecalcTrigger,Trigger1Y)),NA())</f>
        <v>2.3317197850527549E-2</v>
      </c>
    </row>
    <row r="1374" spans="2:17" x14ac:dyDescent="0.2">
      <c r="B1374" s="39" t="s">
        <v>42</v>
      </c>
      <c r="D1374" s="42">
        <f>_xll.qlCalendarAdvance(Calendar,$D1373,B1374,"f",FALSE)</f>
        <v>49018</v>
      </c>
      <c r="E1374" s="176">
        <f>_xll.qlInterestRateIndexValueDate(IndexON,D1374)</f>
        <v>49018</v>
      </c>
      <c r="F1374" s="192">
        <f>IFERROR(_xll.qlIndexFixing(IndexON,D1374,TRUE,_xll.ohTrigger(RecalcTrigger,TriggerON)),NA())</f>
        <v>2.1833950093113064E-2</v>
      </c>
      <c r="H1374" s="42">
        <f>_xll.qlCalendarAdvance(Calendar,$H1373,B1374,"f",FALSE)</f>
        <v>49018</v>
      </c>
      <c r="I1374" s="176">
        <f>_xll.qlInterestRateIndexValueDate(Index1M,$H1374)</f>
        <v>49018</v>
      </c>
      <c r="J1374" s="181">
        <f>IFERROR(_xll.qlIndexFixing(Index1M,$H1374,TRUE,_xll.ohTrigger(RecalcTrigger,Trigger1M)),NA())</f>
        <v>2.232645810640899E-2</v>
      </c>
      <c r="K1374" s="44">
        <f>IFERROR(_xll.qlIndexFixing(Index3M,H1374,TRUE,_xll.ohTrigger(RecalcTrigger,Trigger3M)),NA())</f>
        <v>2.2798770048803003E-2</v>
      </c>
      <c r="L1374" s="44">
        <f>IFERROR(_xll.qlIndexFixing(Index6M,$H1374,TRUE,_xll.ohTrigger(RecalcTrigger,Trigger6M)),NA())</f>
        <v>2.2929397614156494E-2</v>
      </c>
      <c r="M1374" s="182">
        <f>IFERROR(_xll.qlIndexFixing(Index1Y,$H1374,TRUE,_xll.ohTrigger(RecalcTrigger,Trigger1Y)),NA())</f>
        <v>2.3311009118432757E-2</v>
      </c>
      <c r="N1374" s="181">
        <f>IFERROR(_xll.qlIndexFixing(ONIndex1M,I1374,TRUE,_xll.ohTrigger(RecalcTrigger,Trigger1M)),NA())</f>
        <v>2.2324616043847278E-2</v>
      </c>
      <c r="O1374" s="44">
        <f>IFERROR(_xll.qlIndexFixing(ONIndex3M,I1374,TRUE,_xll.ohTrigger(RecalcTrigger,Trigger3M)),NA())</f>
        <v>2.2790399742500522E-2</v>
      </c>
      <c r="P1374" s="44">
        <f>IFERROR(_xll.qlIndexFixing(ONIndex6M,I1374,TRUE,_xll.ohTrigger(RecalcTrigger,Trigger6M)),NA())</f>
        <v>2.2916465853116685E-2</v>
      </c>
      <c r="Q1374" s="182">
        <f>IFERROR(_xll.qlIndexFixing(ONIndex1Y,I1374,TRUE,_xll.ohTrigger(RecalcTrigger,Trigger1Y)),NA())</f>
        <v>2.3307675013193307E-2</v>
      </c>
    </row>
    <row r="1375" spans="2:17" x14ac:dyDescent="0.2">
      <c r="B1375" s="39" t="s">
        <v>42</v>
      </c>
      <c r="D1375" s="42">
        <f>_xll.qlCalendarAdvance(Calendar,$D1374,B1375,"f",FALSE)</f>
        <v>49025</v>
      </c>
      <c r="E1375" s="176">
        <f>_xll.qlInterestRateIndexValueDate(IndexON,D1375)</f>
        <v>49025</v>
      </c>
      <c r="F1375" s="192">
        <f>IFERROR(_xll.qlIndexFixing(IndexON,D1375,TRUE,_xll.ohTrigger(RecalcTrigger,TriggerON)),NA())</f>
        <v>2.1826315364237292E-2</v>
      </c>
      <c r="H1375" s="42">
        <f>_xll.qlCalendarAdvance(Calendar,$H1374,B1375,"f",FALSE)</f>
        <v>49025</v>
      </c>
      <c r="I1375" s="176">
        <f>_xll.qlInterestRateIndexValueDate(Index1M,$H1375)</f>
        <v>49025</v>
      </c>
      <c r="J1375" s="181">
        <f>IFERROR(_xll.qlIndexFixing(Index1M,$H1375,TRUE,_xll.ohTrigger(RecalcTrigger,Trigger1M)),NA())</f>
        <v>2.2317656665433894E-2</v>
      </c>
      <c r="K1375" s="44">
        <f>IFERROR(_xll.qlIndexFixing(Index3M,H1375,TRUE,_xll.ohTrigger(RecalcTrigger,Trigger3M)),NA())</f>
        <v>2.2789998513365373E-2</v>
      </c>
      <c r="L1375" s="44">
        <f>IFERROR(_xll.qlIndexFixing(Index6M,$H1375,TRUE,_xll.ohTrigger(RecalcTrigger,Trigger6M)),NA())</f>
        <v>2.2920122654086546E-2</v>
      </c>
      <c r="M1375" s="182">
        <f>IFERROR(_xll.qlIndexFixing(Index1Y,$H1375,TRUE,_xll.ohTrigger(RecalcTrigger,Trigger1Y)),NA())</f>
        <v>2.3300319044742057E-2</v>
      </c>
      <c r="N1375" s="181">
        <f>IFERROR(_xll.qlIndexFixing(ONIndex1M,I1375,TRUE,_xll.ohTrigger(RecalcTrigger,Trigger1M)),NA())</f>
        <v>2.2315911346105777E-2</v>
      </c>
      <c r="O1375" s="44">
        <f>IFERROR(_xll.qlIndexFixing(ONIndex3M,I1375,TRUE,_xll.ohTrigger(RecalcTrigger,Trigger3M)),NA())</f>
        <v>2.2781872243455847E-2</v>
      </c>
      <c r="P1375" s="44">
        <f>IFERROR(_xll.qlIndexFixing(ONIndex6M,I1375,TRUE,_xll.ohTrigger(RecalcTrigger,Trigger6M)),NA())</f>
        <v>2.2907709231859696E-2</v>
      </c>
      <c r="Q1375" s="182">
        <f>IFERROR(_xll.qlIndexFixing(ONIndex1Y,I1375,TRUE,_xll.ohTrigger(RecalcTrigger,Trigger1Y)),NA())</f>
        <v>2.3298117937776697E-2</v>
      </c>
    </row>
    <row r="1376" spans="2:17" x14ac:dyDescent="0.2">
      <c r="B1376" s="39" t="s">
        <v>42</v>
      </c>
      <c r="D1376" s="42">
        <f>_xll.qlCalendarAdvance(Calendar,$D1375,B1376,"f",FALSE)</f>
        <v>49032</v>
      </c>
      <c r="E1376" s="176">
        <f>_xll.qlInterestRateIndexValueDate(IndexON,D1376)</f>
        <v>49032</v>
      </c>
      <c r="F1376" s="192">
        <f>IFERROR(_xll.qlIndexFixing(IndexON,D1376,TRUE,_xll.ohTrigger(RecalcTrigger,TriggerON)),NA())</f>
        <v>2.1818645968868511E-2</v>
      </c>
      <c r="H1376" s="42">
        <f>_xll.qlCalendarAdvance(Calendar,$H1375,B1376,"f",FALSE)</f>
        <v>49032</v>
      </c>
      <c r="I1376" s="176">
        <f>_xll.qlInterestRateIndexValueDate(Index1M,$H1376)</f>
        <v>49032</v>
      </c>
      <c r="J1376" s="181">
        <f>IFERROR(_xll.qlIndexFixing(Index1M,$H1376,TRUE,_xll.ohTrigger(RecalcTrigger,Trigger1M)),NA())</f>
        <v>2.2308678268317284E-2</v>
      </c>
      <c r="K1376" s="44">
        <f>IFERROR(_xll.qlIndexFixing(Index3M,H1376,TRUE,_xll.ohTrigger(RecalcTrigger,Trigger3M)),NA())</f>
        <v>2.2781196908444091E-2</v>
      </c>
      <c r="L1376" s="44">
        <f>IFERROR(_xll.qlIndexFixing(Index6M,$H1376,TRUE,_xll.ohTrigger(RecalcTrigger,Trigger6M)),NA())</f>
        <v>2.2910815782064678E-2</v>
      </c>
      <c r="M1376" s="182">
        <f>IFERROR(_xll.qlIndexFixing(Index1Y,$H1376,TRUE,_xll.ohTrigger(RecalcTrigger,Trigger1Y)),NA())</f>
        <v>2.3289594049102469E-2</v>
      </c>
      <c r="N1376" s="181">
        <f>IFERROR(_xll.qlIndexFixing(ONIndex1M,I1376,TRUE,_xll.ohTrigger(RecalcTrigger,Trigger1M)),NA())</f>
        <v>2.2307171843849449E-2</v>
      </c>
      <c r="O1376" s="44">
        <f>IFERROR(_xll.qlIndexFixing(ONIndex3M,I1376,TRUE,_xll.ohTrigger(RecalcTrigger,Trigger3M)),NA())</f>
        <v>2.2773314825852431E-2</v>
      </c>
      <c r="P1376" s="44">
        <f>IFERROR(_xll.qlIndexFixing(ONIndex6M,I1376,TRUE,_xll.ohTrigger(RecalcTrigger,Trigger6M)),NA())</f>
        <v>2.2898921018762453E-2</v>
      </c>
      <c r="Q1376" s="182">
        <f>IFERROR(_xll.qlIndexFixing(ONIndex1Y,I1376,TRUE,_xll.ohTrigger(RecalcTrigger,Trigger1Y)),NA())</f>
        <v>2.3288526624034578E-2</v>
      </c>
    </row>
    <row r="1377" spans="2:17" x14ac:dyDescent="0.2">
      <c r="B1377" s="39" t="s">
        <v>42</v>
      </c>
      <c r="D1377" s="42">
        <f>_xll.qlCalendarAdvance(Calendar,$D1376,B1377,"f",FALSE)</f>
        <v>49039</v>
      </c>
      <c r="E1377" s="176">
        <f>_xll.qlInterestRateIndexValueDate(IndexON,D1377)</f>
        <v>49039</v>
      </c>
      <c r="F1377" s="192">
        <f>IFERROR(_xll.qlIndexFixing(IndexON,D1377,TRUE,_xll.ohTrigger(RecalcTrigger,TriggerON)),NA())</f>
        <v>2.1810941907249859E-2</v>
      </c>
      <c r="H1377" s="42">
        <f>_xll.qlCalendarAdvance(Calendar,$H1376,B1377,"f",FALSE)</f>
        <v>49039</v>
      </c>
      <c r="I1377" s="176">
        <f>_xll.qlInterestRateIndexValueDate(Index1M,$H1377)</f>
        <v>49039</v>
      </c>
      <c r="J1377" s="181">
        <f>IFERROR(_xll.qlIndexFixing(Index1M,$H1377,TRUE,_xll.ohTrigger(RecalcTrigger,Trigger1M)),NA())</f>
        <v>2.229981619053123E-2</v>
      </c>
      <c r="K1377" s="44">
        <f>IFERROR(_xll.qlIndexFixing(Index3M,H1377,TRUE,_xll.ohTrigger(RecalcTrigger,Trigger3M)),NA())</f>
        <v>2.2772292693461153E-2</v>
      </c>
      <c r="L1377" s="44">
        <f>IFERROR(_xll.qlIndexFixing(Index6M,$H1377,TRUE,_xll.ohTrigger(RecalcTrigger,Trigger6M)),NA())</f>
        <v>2.2901439344096431E-2</v>
      </c>
      <c r="M1377" s="182">
        <f>IFERROR(_xll.qlIndexFixing(Index1Y,$H1377,TRUE,_xll.ohTrigger(RecalcTrigger,Trigger1Y)),NA())</f>
        <v>2.3278834132613779E-2</v>
      </c>
      <c r="N1377" s="181">
        <f>IFERROR(_xll.qlIndexFixing(ONIndex1M,I1377,TRUE,_xll.ohTrigger(RecalcTrigger,Trigger1M)),NA())</f>
        <v>2.2298397537321435E-2</v>
      </c>
      <c r="O1377" s="44">
        <f>IFERROR(_xll.qlIndexFixing(ONIndex3M,I1377,TRUE,_xll.ohTrigger(RecalcTrigger,Trigger3M)),NA())</f>
        <v>2.276472748952818E-2</v>
      </c>
      <c r="P1377" s="44">
        <f>IFERROR(_xll.qlIndexFixing(ONIndex6M,I1377,TRUE,_xll.ohTrigger(RecalcTrigger,Trigger6M)),NA())</f>
        <v>2.2890101213906E-2</v>
      </c>
      <c r="Q1377" s="182">
        <f>IFERROR(_xll.qlIndexFixing(ONIndex1Y,I1377,TRUE,_xll.ohTrigger(RecalcTrigger,Trigger1Y)),NA())</f>
        <v>2.3278901072047997E-2</v>
      </c>
    </row>
    <row r="1378" spans="2:17" x14ac:dyDescent="0.2">
      <c r="B1378" s="39" t="s">
        <v>42</v>
      </c>
      <c r="D1378" s="42">
        <f>_xll.qlCalendarAdvance(Calendar,$D1377,B1378,"f",FALSE)</f>
        <v>49046</v>
      </c>
      <c r="E1378" s="176">
        <f>_xll.qlInterestRateIndexValueDate(IndexON,D1378)</f>
        <v>49046</v>
      </c>
      <c r="F1378" s="192">
        <f>IFERROR(_xll.qlIndexFixing(IndexON,D1378,TRUE,_xll.ohTrigger(RecalcTrigger,TriggerON)),NA())</f>
        <v>2.180320317930029E-2</v>
      </c>
      <c r="H1378" s="42">
        <f>_xll.qlCalendarAdvance(Calendar,$H1377,B1378,"f",FALSE)</f>
        <v>49046</v>
      </c>
      <c r="I1378" s="176">
        <f>_xll.qlInterestRateIndexValueDate(Index1M,$H1378)</f>
        <v>49046</v>
      </c>
      <c r="J1378" s="181">
        <f>IFERROR(_xll.qlIndexFixing(Index1M,$H1378,TRUE,_xll.ohTrigger(RecalcTrigger,Trigger1M)),NA())</f>
        <v>2.2290919252948682E-2</v>
      </c>
      <c r="K1378" s="44">
        <f>IFERROR(_xll.qlIndexFixing(Index3M,H1378,TRUE,_xll.ohTrigger(RecalcTrigger,Trigger3M)),NA())</f>
        <v>2.2763433649002265E-2</v>
      </c>
      <c r="L1378" s="44">
        <f>IFERROR(_xll.qlIndexFixing(Index6M,$H1378,TRUE,_xll.ohTrigger(RecalcTrigger,Trigger6M)),NA())</f>
        <v>2.2892071513129469E-2</v>
      </c>
      <c r="M1378" s="182">
        <f>IFERROR(_xll.qlIndexFixing(Index1Y,$H1378,TRUE,_xll.ohTrigger(RecalcTrigger,Trigger1Y)),NA())</f>
        <v>2.326803929638066E-2</v>
      </c>
      <c r="N1378" s="181">
        <f>IFERROR(_xll.qlIndexFixing(ONIndex1M,I1378,TRUE,_xll.ohTrigger(RecalcTrigger,Trigger1M)),NA())</f>
        <v>2.2289588426278595E-2</v>
      </c>
      <c r="O1378" s="44">
        <f>IFERROR(_xll.qlIndexFixing(ONIndex3M,I1378,TRUE,_xll.ohTrigger(RecalcTrigger,Trigger3M)),NA())</f>
        <v>2.2756110234645188E-2</v>
      </c>
      <c r="P1378" s="44">
        <f>IFERROR(_xll.qlIndexFixing(ONIndex6M,I1378,TRUE,_xll.ohTrigger(RecalcTrigger,Trigger6M)),NA())</f>
        <v>2.2881249817452431E-2</v>
      </c>
      <c r="Q1378" s="182">
        <f>IFERROR(_xll.qlIndexFixing(ONIndex1Y,I1378,TRUE,_xll.ohTrigger(RecalcTrigger,Trigger1Y)),NA())</f>
        <v>2.3269241281979047E-2</v>
      </c>
    </row>
    <row r="1379" spans="2:17" x14ac:dyDescent="0.2">
      <c r="B1379" s="39" t="s">
        <v>42</v>
      </c>
      <c r="D1379" s="42">
        <f>_xll.qlCalendarAdvance(Calendar,$D1378,B1379,"f",FALSE)</f>
        <v>49053</v>
      </c>
      <c r="E1379" s="176">
        <f>_xll.qlInterestRateIndexValueDate(IndexON,D1379)</f>
        <v>49053</v>
      </c>
      <c r="F1379" s="192">
        <f>IFERROR(_xll.qlIndexFixing(IndexON,D1379,TRUE,_xll.ohTrigger(RecalcTrigger,TriggerON)),NA())</f>
        <v>2.1795429784857712E-2</v>
      </c>
      <c r="H1379" s="42">
        <f>_xll.qlCalendarAdvance(Calendar,$H1378,B1379,"f",FALSE)</f>
        <v>49053</v>
      </c>
      <c r="I1379" s="176">
        <f>_xll.qlInterestRateIndexValueDate(Index1M,$H1379)</f>
        <v>49053</v>
      </c>
      <c r="J1379" s="181">
        <f>IFERROR(_xll.qlIndexFixing(Index1M,$H1379,TRUE,_xll.ohTrigger(RecalcTrigger,Trigger1M)),NA())</f>
        <v>2.228198745565339E-2</v>
      </c>
      <c r="K1379" s="44">
        <f>IFERROR(_xll.qlIndexFixing(Index3M,H1379,TRUE,_xll.ohTrigger(RecalcTrigger,Trigger3M)),NA())</f>
        <v>2.2754544537298554E-2</v>
      </c>
      <c r="L1379" s="44">
        <f>IFERROR(_xll.qlIndexFixing(Index6M,$H1379,TRUE,_xll.ohTrigger(RecalcTrigger,Trigger6M)),NA())</f>
        <v>2.2882671773268318E-2</v>
      </c>
      <c r="M1379" s="182">
        <f>IFERROR(_xll.qlIndexFixing(Index1Y,$H1379,TRUE,_xll.ohTrigger(RecalcTrigger,Trigger1Y)),NA())</f>
        <v>2.3257209541510004E-2</v>
      </c>
      <c r="N1379" s="181">
        <f>IFERROR(_xll.qlIndexFixing(ONIndex1M,I1379,TRUE,_xll.ohTrigger(RecalcTrigger,Trigger1M)),NA())</f>
        <v>2.2280744510964068E-2</v>
      </c>
      <c r="O1379" s="44">
        <f>IFERROR(_xll.qlIndexFixing(ONIndex3M,I1379,TRUE,_xll.ohTrigger(RecalcTrigger,Trigger3M)),NA())</f>
        <v>2.2747463061041362E-2</v>
      </c>
      <c r="P1379" s="44">
        <f>IFERROR(_xll.qlIndexFixing(ONIndex6M,I1379,TRUE,_xll.ohTrigger(RecalcTrigger,Trigger6M)),NA())</f>
        <v>2.2872366829239654E-2</v>
      </c>
      <c r="Q1379" s="182">
        <f>IFERROR(_xll.qlIndexFixing(ONIndex1Y,I1379,TRUE,_xll.ohTrigger(RecalcTrigger,Trigger1Y)),NA())</f>
        <v>2.3259547253503543E-2</v>
      </c>
    </row>
    <row r="1380" spans="2:17" x14ac:dyDescent="0.2">
      <c r="B1380" s="39" t="s">
        <v>42</v>
      </c>
      <c r="D1380" s="42">
        <f>_xll.qlCalendarAdvance(Calendar,$D1379,B1380,"f",FALSE)</f>
        <v>49060</v>
      </c>
      <c r="E1380" s="176">
        <f>_xll.qlInterestRateIndexValueDate(IndexON,D1380)</f>
        <v>49060</v>
      </c>
      <c r="F1380" s="192">
        <f>IFERROR(_xll.qlIndexFixing(IndexON,D1380,TRUE,_xll.ohTrigger(RecalcTrigger,TriggerON)),NA())</f>
        <v>2.1787621724165263E-2</v>
      </c>
      <c r="H1380" s="42">
        <f>_xll.qlCalendarAdvance(Calendar,$H1379,B1380,"f",FALSE)</f>
        <v>49060</v>
      </c>
      <c r="I1380" s="176">
        <f>_xll.qlInterestRateIndexValueDate(Index1M,$H1380)</f>
        <v>49060</v>
      </c>
      <c r="J1380" s="181">
        <f>IFERROR(_xll.qlIndexFixing(Index1M,$H1380,TRUE,_xll.ohTrigger(RecalcTrigger,Trigger1M)),NA())</f>
        <v>2.2273020798712889E-2</v>
      </c>
      <c r="K1380" s="44">
        <f>IFERROR(_xll.qlIndexFixing(Index3M,H1380,TRUE,_xll.ohTrigger(RecalcTrigger,Trigger3M)),NA())</f>
        <v>2.274562535854863E-2</v>
      </c>
      <c r="L1380" s="44">
        <f>IFERROR(_xll.qlIndexFixing(Index6M,$H1380,TRUE,_xll.ohTrigger(RecalcTrigger,Trigger6M)),NA())</f>
        <v>2.2873240124958505E-2</v>
      </c>
      <c r="M1380" s="182">
        <f>IFERROR(_xll.qlIndexFixing(Index1Y,$H1380,TRUE,_xll.ohTrigger(RecalcTrigger,Trigger1Y)),NA())</f>
        <v>2.3246344869113367E-2</v>
      </c>
      <c r="N1380" s="181">
        <f>IFERROR(_xll.qlIndexFixing(ONIndex1M,I1380,TRUE,_xll.ohTrigger(RecalcTrigger,Trigger1M)),NA())</f>
        <v>2.2271865791215761E-2</v>
      </c>
      <c r="O1380" s="44">
        <f>IFERROR(_xll.qlIndexFixing(ONIndex3M,I1380,TRUE,_xll.ohTrigger(RecalcTrigger,Trigger3M)),NA())</f>
        <v>2.2738785968797748E-2</v>
      </c>
      <c r="P1380" s="44">
        <f>IFERROR(_xll.qlIndexFixing(ONIndex6M,I1380,TRUE,_xll.ohTrigger(RecalcTrigger,Trigger6M)),NA())</f>
        <v>2.2863452249267668E-2</v>
      </c>
      <c r="Q1380" s="182">
        <f>IFERROR(_xll.qlIndexFixing(ONIndex1Y,I1380,TRUE,_xll.ohTrigger(RecalcTrigger,Trigger1Y)),NA())</f>
        <v>2.324981898694567E-2</v>
      </c>
    </row>
    <row r="1381" spans="2:17" x14ac:dyDescent="0.2">
      <c r="B1381" s="39" t="s">
        <v>42</v>
      </c>
      <c r="D1381" s="42">
        <f>_xll.qlCalendarAdvance(Calendar,$D1380,B1381,"f",FALSE)</f>
        <v>49067</v>
      </c>
      <c r="E1381" s="176">
        <f>_xll.qlInterestRateIndexValueDate(IndexON,D1381)</f>
        <v>49067</v>
      </c>
      <c r="F1381" s="192">
        <f>IFERROR(_xll.qlIndexFixing(IndexON,D1381,TRUE,_xll.ohTrigger(RecalcTrigger,TriggerON)),NA())</f>
        <v>2.177977899706085E-2</v>
      </c>
      <c r="H1381" s="42">
        <f>_xll.qlCalendarAdvance(Calendar,$H1380,B1381,"f",FALSE)</f>
        <v>49067</v>
      </c>
      <c r="I1381" s="176">
        <f>_xll.qlInterestRateIndexValueDate(Index1M,$H1381)</f>
        <v>49067</v>
      </c>
      <c r="J1381" s="181">
        <f>IFERROR(_xll.qlIndexFixing(Index1M,$H1381,TRUE,_xll.ohTrigger(RecalcTrigger,Trigger1M)),NA())</f>
        <v>2.226411584321171E-2</v>
      </c>
      <c r="K1381" s="44">
        <f>IFERROR(_xll.qlIndexFixing(Index3M,H1381,TRUE,_xll.ohTrigger(RecalcTrigger,Trigger3M)),NA())</f>
        <v>2.2736737848544918E-2</v>
      </c>
      <c r="L1381" s="44">
        <f>IFERROR(_xll.qlIndexFixing(Index6M,$H1381,TRUE,_xll.ohTrigger(RecalcTrigger,Trigger6M)),NA())</f>
        <v>2.2863802758292456E-2</v>
      </c>
      <c r="M1381" s="182">
        <f>IFERROR(_xll.qlIndexFixing(Index1Y,$H1381,TRUE,_xll.ohTrigger(RecalcTrigger,Trigger1Y)),NA())</f>
        <v>2.3235445280305411E-2</v>
      </c>
      <c r="N1381" s="181">
        <f>IFERROR(_xll.qlIndexFixing(ONIndex1M,I1381,TRUE,_xll.ohTrigger(RecalcTrigger,Trigger1M)),NA())</f>
        <v>2.2262952267114722E-2</v>
      </c>
      <c r="O1381" s="44">
        <f>IFERROR(_xll.qlIndexFixing(ONIndex3M,I1381,TRUE,_xll.ohTrigger(RecalcTrigger,Trigger3M)),NA())</f>
        <v>2.2730078957914346E-2</v>
      </c>
      <c r="P1381" s="44">
        <f>IFERROR(_xll.qlIndexFixing(ONIndex6M,I1381,TRUE,_xll.ohTrigger(RecalcTrigger,Trigger6M)),NA())</f>
        <v>2.2854506077455428E-2</v>
      </c>
      <c r="Q1381" s="182">
        <f>IFERROR(_xll.qlIndexFixing(ONIndex1Y,I1381,TRUE,_xll.ohTrigger(RecalcTrigger,Trigger1Y)),NA())</f>
        <v>2.324005648222438E-2</v>
      </c>
    </row>
    <row r="1382" spans="2:17" x14ac:dyDescent="0.2">
      <c r="B1382" s="39" t="s">
        <v>42</v>
      </c>
      <c r="D1382" s="42">
        <f>_xll.qlCalendarAdvance(Calendar,$D1381,B1382,"f",FALSE)</f>
        <v>49074</v>
      </c>
      <c r="E1382" s="176">
        <f>_xll.qlInterestRateIndexValueDate(IndexON,D1382)</f>
        <v>49074</v>
      </c>
      <c r="F1382" s="192">
        <f>IFERROR(_xll.qlIndexFixing(IndexON,D1382,TRUE,_xll.ohTrigger(RecalcTrigger,TriggerON)),NA())</f>
        <v>2.1771901603625521E-2</v>
      </c>
      <c r="H1382" s="42">
        <f>_xll.qlCalendarAdvance(Calendar,$H1381,B1382,"f",FALSE)</f>
        <v>49074</v>
      </c>
      <c r="I1382" s="176">
        <f>_xll.qlInterestRateIndexValueDate(Index1M,$H1382)</f>
        <v>49074</v>
      </c>
      <c r="J1382" s="181">
        <f>IFERROR(_xll.qlIndexFixing(Index1M,$H1382,TRUE,_xll.ohTrigger(RecalcTrigger,Trigger1M)),NA())</f>
        <v>2.2255070344233616E-2</v>
      </c>
      <c r="K1382" s="44">
        <f>IFERROR(_xll.qlIndexFixing(Index3M,H1382,TRUE,_xll.ohTrigger(RecalcTrigger,Trigger3M)),NA())</f>
        <v>2.2727755830914093E-2</v>
      </c>
      <c r="L1382" s="44">
        <f>IFERROR(_xll.qlIndexFixing(Index6M,$H1382,TRUE,_xll.ohTrigger(RecalcTrigger,Trigger6M)),NA())</f>
        <v>2.285430442394765E-2</v>
      </c>
      <c r="M1382" s="182">
        <f>IFERROR(_xll.qlIndexFixing(Index1Y,$H1382,TRUE,_xll.ohTrigger(RecalcTrigger,Trigger1Y)),NA())</f>
        <v>2.3224510776204133E-2</v>
      </c>
      <c r="N1382" s="181">
        <f>IFERROR(_xll.qlIndexFixing(ONIndex1M,I1382,TRUE,_xll.ohTrigger(RecalcTrigger,Trigger1M)),NA())</f>
        <v>2.2254003938579903E-2</v>
      </c>
      <c r="O1382" s="44">
        <f>IFERROR(_xll.qlIndexFixing(ONIndex3M,I1382,TRUE,_xll.ohTrigger(RecalcTrigger,Trigger3M)),NA())</f>
        <v>2.2721342028472202E-2</v>
      </c>
      <c r="P1382" s="44">
        <f>IFERROR(_xll.qlIndexFixing(ONIndex6M,I1382,TRUE,_xll.ohTrigger(RecalcTrigger,Trigger6M)),NA())</f>
        <v>2.2845528314046071E-2</v>
      </c>
      <c r="Q1382" s="182">
        <f>IFERROR(_xll.qlIndexFixing(ONIndex1Y,I1382,TRUE,_xll.ohTrigger(RecalcTrigger,Trigger1Y)),NA())</f>
        <v>2.3230259739339676E-2</v>
      </c>
    </row>
    <row r="1383" spans="2:17" x14ac:dyDescent="0.2">
      <c r="B1383" s="39" t="s">
        <v>42</v>
      </c>
      <c r="D1383" s="42">
        <f>_xll.qlCalendarAdvance(Calendar,$D1382,B1383,"f",FALSE)</f>
        <v>49081</v>
      </c>
      <c r="E1383" s="176">
        <f>_xll.qlInterestRateIndexValueDate(IndexON,D1383)</f>
        <v>49081</v>
      </c>
      <c r="F1383" s="192">
        <f>IFERROR(_xll.qlIndexFixing(IndexON,D1383,TRUE,_xll.ohTrigger(RecalcTrigger,TriggerON)),NA())</f>
        <v>2.1763989543859275E-2</v>
      </c>
      <c r="H1383" s="42">
        <f>_xll.qlCalendarAdvance(Calendar,$H1382,B1383,"f",FALSE)</f>
        <v>49081</v>
      </c>
      <c r="I1383" s="176">
        <f>_xll.qlInterestRateIndexValueDate(Index1M,$H1383)</f>
        <v>49081</v>
      </c>
      <c r="J1383" s="181">
        <f>IFERROR(_xll.qlIndexFixing(Index1M,$H1383,TRUE,_xll.ohTrigger(RecalcTrigger,Trigger1M)),NA())</f>
        <v>2.2245989980167198E-2</v>
      </c>
      <c r="K1383" s="44">
        <f>IFERROR(_xll.qlIndexFixing(Index3M,H1383,TRUE,_xll.ohTrigger(RecalcTrigger,Trigger3M)),NA())</f>
        <v>2.2718743745206472E-2</v>
      </c>
      <c r="L1383" s="44">
        <f>IFERROR(_xll.qlIndexFixing(Index6M,$H1383,TRUE,_xll.ohTrigger(RecalcTrigger,Trigger6M)),NA())</f>
        <v>2.2844774180795432E-2</v>
      </c>
      <c r="M1383" s="182">
        <f>IFERROR(_xll.qlIndexFixing(Index1Y,$H1383,TRUE,_xll.ohTrigger(RecalcTrigger,Trigger1Y)),NA())</f>
        <v>2.3213541357931078E-2</v>
      </c>
      <c r="N1383" s="181">
        <f>IFERROR(_xll.qlIndexFixing(ONIndex1M,I1383,TRUE,_xll.ohTrigger(RecalcTrigger,Trigger1M)),NA())</f>
        <v>2.2245020805611304E-2</v>
      </c>
      <c r="O1383" s="44">
        <f>IFERROR(_xll.qlIndexFixing(ONIndex3M,I1383,TRUE,_xll.ohTrigger(RecalcTrigger,Trigger3M)),NA())</f>
        <v>2.2712575180309225E-2</v>
      </c>
      <c r="P1383" s="44">
        <f>IFERROR(_xll.qlIndexFixing(ONIndex6M,I1383,TRUE,_xll.ohTrigger(RecalcTrigger,Trigger6M)),NA())</f>
        <v>2.2836518958877505E-2</v>
      </c>
      <c r="Q1383" s="182">
        <f>IFERROR(_xll.qlIndexFixing(ONIndex1Y,I1383,TRUE,_xll.ohTrigger(RecalcTrigger,Trigger1Y)),NA())</f>
        <v>2.3220428758129463E-2</v>
      </c>
    </row>
    <row r="1384" spans="2:17" x14ac:dyDescent="0.2">
      <c r="B1384" s="39" t="s">
        <v>42</v>
      </c>
      <c r="D1384" s="42">
        <f>_xll.qlCalendarAdvance(Calendar,$D1383,B1384,"f",FALSE)</f>
        <v>49088</v>
      </c>
      <c r="E1384" s="176">
        <f>_xll.qlInterestRateIndexValueDate(IndexON,D1384)</f>
        <v>49088</v>
      </c>
      <c r="F1384" s="192">
        <f>IFERROR(_xll.qlIndexFixing(IndexON,D1384,TRUE,_xll.ohTrigger(RecalcTrigger,TriggerON)),NA())</f>
        <v>2.1756042817843158E-2</v>
      </c>
      <c r="H1384" s="42">
        <f>_xll.qlCalendarAdvance(Calendar,$H1383,B1384,"f",FALSE)</f>
        <v>49088</v>
      </c>
      <c r="I1384" s="176">
        <f>_xll.qlInterestRateIndexValueDate(Index1M,$H1384)</f>
        <v>49088</v>
      </c>
      <c r="J1384" s="181">
        <f>IFERROR(_xll.qlIndexFixing(Index1M,$H1384,TRUE,_xll.ohTrigger(RecalcTrigger,Trigger1M)),NA())</f>
        <v>2.2236874751095956E-2</v>
      </c>
      <c r="K1384" s="44">
        <f>IFERROR(_xll.qlIndexFixing(Index3M,H1384,TRUE,_xll.ohTrigger(RecalcTrigger,Trigger3M)),NA())</f>
        <v>2.2709701591624672E-2</v>
      </c>
      <c r="L1384" s="44">
        <f>IFERROR(_xll.qlIndexFixing(Index6M,$H1384,TRUE,_xll.ohTrigger(RecalcTrigger,Trigger6M)),NA())</f>
        <v>2.2835212029289044E-2</v>
      </c>
      <c r="M1384" s="182">
        <f>IFERROR(_xll.qlIndexFixing(Index1Y,$H1384,TRUE,_xll.ohTrigger(RecalcTrigger,Trigger1Y)),NA())</f>
        <v>2.3202537026612235E-2</v>
      </c>
      <c r="N1384" s="181">
        <f>IFERROR(_xll.qlIndexFixing(ONIndex1M,I1384,TRUE,_xll.ohTrigger(RecalcTrigger,Trigger1M)),NA())</f>
        <v>2.2236002868452065E-2</v>
      </c>
      <c r="O1384" s="44">
        <f>IFERROR(_xll.qlIndexFixing(ONIndex3M,I1384,TRUE,_xll.ohTrigger(RecalcTrigger,Trigger3M)),NA())</f>
        <v>2.2703778413587505E-2</v>
      </c>
      <c r="P1384" s="44">
        <f>IFERROR(_xll.qlIndexFixing(ONIndex6M,I1384,TRUE,_xll.ohTrigger(RecalcTrigger,Trigger6M)),NA())</f>
        <v>2.2827478011949731E-2</v>
      </c>
      <c r="Q1384" s="182">
        <f>IFERROR(_xll.qlIndexFixing(ONIndex1Y,I1384,TRUE,_xll.ohTrigger(RecalcTrigger,Trigger1Y)),NA())</f>
        <v>2.3210563538836881E-2</v>
      </c>
    </row>
    <row r="1385" spans="2:17" x14ac:dyDescent="0.2">
      <c r="B1385" s="39" t="s">
        <v>42</v>
      </c>
      <c r="D1385" s="42">
        <f>_xll.qlCalendarAdvance(Calendar,$D1384,B1385,"f",FALSE)</f>
        <v>49095</v>
      </c>
      <c r="E1385" s="176">
        <f>_xll.qlInterestRateIndexValueDate(IndexON,D1385)</f>
        <v>49095</v>
      </c>
      <c r="F1385" s="192">
        <f>IFERROR(_xll.qlIndexFixing(IndexON,D1385,TRUE,_xll.ohTrigger(RecalcTrigger,TriggerON)),NA())</f>
        <v>2.1748061425334031E-2</v>
      </c>
      <c r="H1385" s="42">
        <f>_xll.qlCalendarAdvance(Calendar,$H1384,B1385,"f",FALSE)</f>
        <v>49095</v>
      </c>
      <c r="I1385" s="176">
        <f>_xll.qlInterestRateIndexValueDate(Index1M,$H1385)</f>
        <v>49095</v>
      </c>
      <c r="J1385" s="181">
        <f>IFERROR(_xll.qlIndexFixing(Index1M,$H1385,TRUE,_xll.ohTrigger(RecalcTrigger,Trigger1M)),NA())</f>
        <v>2.2227664622093246E-2</v>
      </c>
      <c r="K1385" s="44">
        <f>IFERROR(_xll.qlIndexFixing(Index3M,H1385,TRUE,_xll.ohTrigger(RecalcTrigger,Trigger3M)),NA())</f>
        <v>2.2700629370374828E-2</v>
      </c>
      <c r="L1385" s="44">
        <f>IFERROR(_xll.qlIndexFixing(Index6M,$H1385,TRUE,_xll.ohTrigger(RecalcTrigger,Trigger6M)),NA())</f>
        <v>2.2825603272422491E-2</v>
      </c>
      <c r="M1385" s="182">
        <f>IFERROR(_xll.qlIndexFixing(Index1Y,$H1385,TRUE,_xll.ohTrigger(RecalcTrigger,Trigger1Y)),NA())</f>
        <v>2.3191497783376702E-2</v>
      </c>
      <c r="N1385" s="181">
        <f>IFERROR(_xll.qlIndexFixing(ONIndex1M,I1385,TRUE,_xll.ohTrigger(RecalcTrigger,Trigger1M)),NA())</f>
        <v>2.2226950126778E-2</v>
      </c>
      <c r="O1385" s="44">
        <f>IFERROR(_xll.qlIndexFixing(ONIndex3M,I1385,TRUE,_xll.ohTrigger(RecalcTrigger,Trigger3M)),NA())</f>
        <v>2.2694951728144952E-2</v>
      </c>
      <c r="P1385" s="44">
        <f>IFERROR(_xll.qlIndexFixing(ONIndex6M,I1385,TRUE,_xll.ohTrigger(RecalcTrigger,Trigger6M)),NA())</f>
        <v>2.2818405473343795E-2</v>
      </c>
      <c r="Q1385" s="182">
        <f>IFERROR(_xll.qlIndexFixing(ONIndex1Y,I1385,TRUE,_xll.ohTrigger(RecalcTrigger,Trigger1Y)),NA())</f>
        <v>2.3200664081299838E-2</v>
      </c>
    </row>
    <row r="1386" spans="2:17" x14ac:dyDescent="0.2">
      <c r="B1386" s="39" t="s">
        <v>42</v>
      </c>
      <c r="D1386" s="42">
        <f>_xll.qlCalendarAdvance(Calendar,$D1385,B1386,"f",FALSE)</f>
        <v>49102</v>
      </c>
      <c r="E1386" s="176">
        <f>_xll.qlInterestRateIndexValueDate(IndexON,D1386)</f>
        <v>49102</v>
      </c>
      <c r="F1386" s="192">
        <f>IFERROR(_xll.qlIndexFixing(IndexON,D1386,TRUE,_xll.ohTrigger(RecalcTrigger,TriggerON)),NA())</f>
        <v>2.1740045366493987E-2</v>
      </c>
      <c r="H1386" s="42">
        <f>_xll.qlCalendarAdvance(Calendar,$H1385,B1386,"f",FALSE)</f>
        <v>49102</v>
      </c>
      <c r="I1386" s="176">
        <f>_xll.qlInterestRateIndexValueDate(Index1M,$H1386)</f>
        <v>49102</v>
      </c>
      <c r="J1386" s="181">
        <f>IFERROR(_xll.qlIndexFixing(Index1M,$H1386,TRUE,_xll.ohTrigger(RecalcTrigger,Trigger1M)),NA())</f>
        <v>2.2218488808929442E-2</v>
      </c>
      <c r="K1386" s="44">
        <f>IFERROR(_xll.qlIndexFixing(Index3M,H1386,TRUE,_xll.ohTrigger(RecalcTrigger,Trigger3M)),NA())</f>
        <v>2.2691527081659557E-2</v>
      </c>
      <c r="L1386" s="44">
        <f>IFERROR(_xll.qlIndexFixing(Index6M,$H1386,TRUE,_xll.ohTrigger(RecalcTrigger,Trigger6M)),NA())</f>
        <v>2.2815980182884547E-2</v>
      </c>
      <c r="M1386" s="182">
        <f>IFERROR(_xll.qlIndexFixing(Index1Y,$H1386,TRUE,_xll.ohTrigger(RecalcTrigger,Trigger1Y)),NA())</f>
        <v>2.3180423629356461E-2</v>
      </c>
      <c r="N1386" s="181">
        <f>IFERROR(_xll.qlIndexFixing(ONIndex1M,I1386,TRUE,_xll.ohTrigger(RecalcTrigger,Trigger1M)),NA())</f>
        <v>2.2217862580670156E-2</v>
      </c>
      <c r="O1386" s="44">
        <f>IFERROR(_xll.qlIndexFixing(ONIndex3M,I1386,TRUE,_xll.ohTrigger(RecalcTrigger,Trigger3M)),NA())</f>
        <v>2.2686095124224703E-2</v>
      </c>
      <c r="P1386" s="44">
        <f>IFERROR(_xll.qlIndexFixing(ONIndex6M,I1386,TRUE,_xll.ohTrigger(RecalcTrigger,Trigger6M)),NA())</f>
        <v>2.280930134297865E-2</v>
      </c>
      <c r="Q1386" s="182">
        <f>IFERROR(_xll.qlIndexFixing(ONIndex1Y,I1386,TRUE,_xll.ohTrigger(RecalcTrigger,Trigger1Y)),NA())</f>
        <v>2.3190730385761471E-2</v>
      </c>
    </row>
    <row r="1387" spans="2:17" x14ac:dyDescent="0.2">
      <c r="B1387" s="39" t="s">
        <v>42</v>
      </c>
      <c r="D1387" s="42">
        <f>_xll.qlCalendarAdvance(Calendar,$D1386,B1387,"f",FALSE)</f>
        <v>49109</v>
      </c>
      <c r="E1387" s="176">
        <f>_xll.qlInterestRateIndexValueDate(IndexON,D1387)</f>
        <v>49109</v>
      </c>
      <c r="F1387" s="192">
        <f>IFERROR(_xll.qlIndexFixing(IndexON,D1387,TRUE,_xll.ohTrigger(RecalcTrigger,TriggerON)),NA())</f>
        <v>2.1731994641404073E-2</v>
      </c>
      <c r="H1387" s="42">
        <f>_xll.qlCalendarAdvance(Calendar,$H1386,B1387,"f",FALSE)</f>
        <v>49109</v>
      </c>
      <c r="I1387" s="176">
        <f>_xll.qlInterestRateIndexValueDate(Index1M,$H1387)</f>
        <v>49109</v>
      </c>
      <c r="J1387" s="181">
        <f>IFERROR(_xll.qlIndexFixing(Index1M,$H1387,TRUE,_xll.ohTrigger(RecalcTrigger,Trigger1M)),NA())</f>
        <v>2.2209278136674247E-2</v>
      </c>
      <c r="K1387" s="44">
        <f>IFERROR(_xll.qlIndexFixing(Index3M,H1387,TRUE,_xll.ohTrigger(RecalcTrigger,Trigger3M)),NA())</f>
        <v>2.2682394725686766E-2</v>
      </c>
      <c r="L1387" s="44">
        <f>IFERROR(_xll.qlIndexFixing(Index6M,$H1387,TRUE,_xll.ohTrigger(RecalcTrigger,Trigger6M)),NA())</f>
        <v>2.2806325188066721E-2</v>
      </c>
      <c r="M1387" s="182">
        <f>IFERROR(_xll.qlIndexFixing(Index1Y,$H1387,TRUE,_xll.ohTrigger(RecalcTrigger,Trigger1Y)),NA())</f>
        <v>2.3169314565687493E-2</v>
      </c>
      <c r="N1387" s="181">
        <f>IFERROR(_xll.qlIndexFixing(ONIndex1M,I1387,TRUE,_xll.ohTrigger(RecalcTrigger,Trigger1M)),NA())</f>
        <v>2.2208740230371671E-2</v>
      </c>
      <c r="O1387" s="44">
        <f>IFERROR(_xll.qlIndexFixing(ONIndex3M,I1387,TRUE,_xll.ohTrigger(RecalcTrigger,Trigger3M)),NA())</f>
        <v>2.2677208601583621E-2</v>
      </c>
      <c r="P1387" s="44">
        <f>IFERROR(_xll.qlIndexFixing(ONIndex6M,I1387,TRUE,_xll.ohTrigger(RecalcTrigger,Trigger6M)),NA())</f>
        <v>2.2800165620935342E-2</v>
      </c>
      <c r="Q1387" s="182">
        <f>IFERROR(_xll.qlIndexFixing(ONIndex1Y,I1387,TRUE,_xll.ohTrigger(RecalcTrigger,Trigger1Y)),NA())</f>
        <v>2.318076245181655E-2</v>
      </c>
    </row>
    <row r="1388" spans="2:17" x14ac:dyDescent="0.2">
      <c r="B1388" s="39" t="s">
        <v>42</v>
      </c>
      <c r="D1388" s="42">
        <f>_xll.qlCalendarAdvance(Calendar,$D1387,B1388,"f",FALSE)</f>
        <v>49116</v>
      </c>
      <c r="E1388" s="176">
        <f>_xll.qlInterestRateIndexValueDate(IndexON,D1388)</f>
        <v>49116</v>
      </c>
      <c r="F1388" s="192">
        <f>IFERROR(_xll.qlIndexFixing(IndexON,D1388,TRUE,_xll.ohTrigger(RecalcTrigger,TriggerON)),NA())</f>
        <v>2.1723909249902196E-2</v>
      </c>
      <c r="H1388" s="42">
        <f>_xll.qlCalendarAdvance(Calendar,$H1387,B1388,"f",FALSE)</f>
        <v>49116</v>
      </c>
      <c r="I1388" s="176">
        <f>_xll.qlInterestRateIndexValueDate(Index1M,$H1388)</f>
        <v>49116</v>
      </c>
      <c r="J1388" s="181">
        <f>IFERROR(_xll.qlIndexFixing(Index1M,$H1388,TRUE,_xll.ohTrigger(RecalcTrigger,Trigger1M)),NA())</f>
        <v>2.22000326053979E-2</v>
      </c>
      <c r="K1388" s="44">
        <f>IFERROR(_xll.qlIndexFixing(Index3M,H1388,TRUE,_xll.ohTrigger(RecalcTrigger,Trigger3M)),NA())</f>
        <v>2.2673232302662587E-2</v>
      </c>
      <c r="L1388" s="44">
        <f>IFERROR(_xll.qlIndexFixing(Index6M,$H1388,TRUE,_xll.ohTrigger(RecalcTrigger,Trigger6M)),NA())</f>
        <v>2.2796638288426062E-2</v>
      </c>
      <c r="M1388" s="182">
        <f>IFERROR(_xll.qlIndexFixing(Index1Y,$H1388,TRUE,_xll.ohTrigger(RecalcTrigger,Trigger1Y)),NA())</f>
        <v>2.3158170593510219E-2</v>
      </c>
      <c r="N1388" s="181">
        <f>IFERROR(_xll.qlIndexFixing(ONIndex1M,I1388,TRUE,_xll.ohTrigger(RecalcTrigger,Trigger1M)),NA())</f>
        <v>2.2199583075720453E-2</v>
      </c>
      <c r="O1388" s="44">
        <f>IFERROR(_xll.qlIndexFixing(ONIndex3M,I1388,TRUE,_xll.ohTrigger(RecalcTrigger,Trigger3M)),NA())</f>
        <v>2.266829216030275E-2</v>
      </c>
      <c r="P1388" s="44">
        <f>IFERROR(_xll.qlIndexFixing(ONIndex6M,I1388,TRUE,_xll.ohTrigger(RecalcTrigger,Trigger6M)),NA())</f>
        <v>2.279099830705178E-2</v>
      </c>
      <c r="Q1388" s="182">
        <f>IFERROR(_xll.qlIndexFixing(ONIndex1Y,I1388,TRUE,_xll.ohTrigger(RecalcTrigger,Trigger1Y)),NA())</f>
        <v>2.3170760279870306E-2</v>
      </c>
    </row>
    <row r="1389" spans="2:17" x14ac:dyDescent="0.2">
      <c r="B1389" s="39" t="s">
        <v>42</v>
      </c>
      <c r="D1389" s="42">
        <f>_xll.qlCalendarAdvance(Calendar,$D1388,B1389,"f",FALSE)</f>
        <v>49123</v>
      </c>
      <c r="E1389" s="176">
        <f>_xll.qlInterestRateIndexValueDate(IndexON,D1389)</f>
        <v>49123</v>
      </c>
      <c r="F1389" s="192">
        <f>IFERROR(_xll.qlIndexFixing(IndexON,D1389,TRUE,_xll.ohTrigger(RecalcTrigger,TriggerON)),NA())</f>
        <v>2.1715789192150448E-2</v>
      </c>
      <c r="H1389" s="42">
        <f>_xll.qlCalendarAdvance(Calendar,$H1388,B1389,"f",FALSE)</f>
        <v>49123</v>
      </c>
      <c r="I1389" s="176">
        <f>_xll.qlInterestRateIndexValueDate(Index1M,$H1389)</f>
        <v>49123</v>
      </c>
      <c r="J1389" s="181">
        <f>IFERROR(_xll.qlIndexFixing(Index1M,$H1389,TRUE,_xll.ohTrigger(RecalcTrigger,Trigger1M)),NA())</f>
        <v>2.2190752215184149E-2</v>
      </c>
      <c r="K1389" s="44">
        <f>IFERROR(_xll.qlIndexFixing(Index3M,H1389,TRUE,_xll.ohTrigger(RecalcTrigger,Trigger3M)),NA())</f>
        <v>2.2664039812794044E-2</v>
      </c>
      <c r="L1389" s="44">
        <f>IFERROR(_xll.qlIndexFixing(Index6M,$H1389,TRUE,_xll.ohTrigger(RecalcTrigger,Trigger6M)),NA())</f>
        <v>2.2786919484424045E-2</v>
      </c>
      <c r="M1389" s="182">
        <f>IFERROR(_xll.qlIndexFixing(Index1Y,$H1389,TRUE,_xll.ohTrigger(RecalcTrigger,Trigger1Y)),NA())</f>
        <v>2.314699171396728E-2</v>
      </c>
      <c r="N1389" s="181">
        <f>IFERROR(_xll.qlIndexFixing(ONIndex1M,I1389,TRUE,_xll.ohTrigger(RecalcTrigger,Trigger1M)),NA())</f>
        <v>2.2190391116554409E-2</v>
      </c>
      <c r="O1389" s="44">
        <f>IFERROR(_xll.qlIndexFixing(ONIndex3M,I1389,TRUE,_xll.ohTrigger(RecalcTrigger,Trigger3M)),NA())</f>
        <v>2.2659345800463138E-2</v>
      </c>
      <c r="P1389" s="44">
        <f>IFERROR(_xll.qlIndexFixing(ONIndex6M,I1389,TRUE,_xll.ohTrigger(RecalcTrigger,Trigger6M)),NA())</f>
        <v>2.2781799401652147E-2</v>
      </c>
      <c r="Q1389" s="182">
        <f>IFERROR(_xll.qlIndexFixing(ONIndex1Y,I1389,TRUE,_xll.ohTrigger(RecalcTrigger,Trigger1Y)),NA())</f>
        <v>2.3160723869598554E-2</v>
      </c>
    </row>
    <row r="1390" spans="2:17" x14ac:dyDescent="0.2">
      <c r="B1390" s="39" t="s">
        <v>42</v>
      </c>
      <c r="D1390" s="42">
        <f>_xll.qlCalendarAdvance(Calendar,$D1389,B1390,"f",FALSE)</f>
        <v>49130</v>
      </c>
      <c r="E1390" s="176">
        <f>_xll.qlInterestRateIndexValueDate(IndexON,D1390)</f>
        <v>49130</v>
      </c>
      <c r="F1390" s="192">
        <f>IFERROR(_xll.qlIndexFixing(IndexON,D1390,TRUE,_xll.ohTrigger(RecalcTrigger,TriggerON)),NA())</f>
        <v>2.1707634468067782E-2</v>
      </c>
      <c r="H1390" s="42">
        <f>_xll.qlCalendarAdvance(Calendar,$H1389,B1390,"f",FALSE)</f>
        <v>49130</v>
      </c>
      <c r="I1390" s="176">
        <f>_xll.qlInterestRateIndexValueDate(Index1M,$H1390)</f>
        <v>49130</v>
      </c>
      <c r="J1390" s="181">
        <f>IFERROR(_xll.qlIndexFixing(Index1M,$H1390,TRUE,_xll.ohTrigger(RecalcTrigger,Trigger1M)),NA())</f>
        <v>2.2181451216417736E-2</v>
      </c>
      <c r="K1390" s="44">
        <f>IFERROR(_xll.qlIndexFixing(Index3M,H1390,TRUE,_xll.ohTrigger(RecalcTrigger,Trigger3M)),NA())</f>
        <v>2.2654817256287277E-2</v>
      </c>
      <c r="L1390" s="44">
        <f>IFERROR(_xll.qlIndexFixing(Index6M,$H1390,TRUE,_xll.ohTrigger(RecalcTrigger,Trigger6M)),NA())</f>
        <v>2.2777169070506986E-2</v>
      </c>
      <c r="M1390" s="182">
        <f>IFERROR(_xll.qlIndexFixing(Index1Y,$H1390,TRUE,_xll.ohTrigger(RecalcTrigger,Trigger1Y)),NA())</f>
        <v>2.3135777928205981E-2</v>
      </c>
      <c r="N1390" s="181">
        <f>IFERROR(_xll.qlIndexFixing(ONIndex1M,I1390,TRUE,_xll.ohTrigger(RecalcTrigger,Trigger1M)),NA())</f>
        <v>2.2181164353035632E-2</v>
      </c>
      <c r="O1390" s="44">
        <f>IFERROR(_xll.qlIndexFixing(ONIndex3M,I1390,TRUE,_xll.ohTrigger(RecalcTrigger,Trigger3M)),NA())</f>
        <v>2.2650369521821645E-2</v>
      </c>
      <c r="P1390" s="44">
        <f>IFERROR(_xll.qlIndexFixing(ONIndex6M,I1390,TRUE,_xll.ohTrigger(RecalcTrigger,Trigger6M)),NA())</f>
        <v>2.2772568904493307E-2</v>
      </c>
      <c r="Q1390" s="182">
        <f>IFERROR(_xll.qlIndexFixing(ONIndex1Y,I1390,TRUE,_xll.ohTrigger(RecalcTrigger,Trigger1Y)),NA())</f>
        <v>2.3150653221244433E-2</v>
      </c>
    </row>
    <row r="1391" spans="2:17" x14ac:dyDescent="0.2">
      <c r="B1391" s="39" t="s">
        <v>42</v>
      </c>
      <c r="D1391" s="42">
        <f>_xll.qlCalendarAdvance(Calendar,$D1390,B1391,"f",FALSE)</f>
        <v>49137</v>
      </c>
      <c r="E1391" s="176">
        <f>_xll.qlInterestRateIndexValueDate(IndexON,D1391)</f>
        <v>49137</v>
      </c>
      <c r="F1391" s="192">
        <f>IFERROR(_xll.qlIndexFixing(IndexON,D1391,TRUE,_xll.ohTrigger(RecalcTrigger,TriggerON)),NA())</f>
        <v>2.1699445077573154E-2</v>
      </c>
      <c r="H1391" s="42">
        <f>_xll.qlCalendarAdvance(Calendar,$H1390,B1391,"f",FALSE)</f>
        <v>49137</v>
      </c>
      <c r="I1391" s="176">
        <f>_xll.qlInterestRateIndexValueDate(Index1M,$H1391)</f>
        <v>49137</v>
      </c>
      <c r="J1391" s="181">
        <f>IFERROR(_xll.qlIndexFixing(Index1M,$H1391,TRUE,_xll.ohTrigger(RecalcTrigger,Trigger1M)),NA())</f>
        <v>2.2172091934746584E-2</v>
      </c>
      <c r="K1391" s="44">
        <f>IFERROR(_xll.qlIndexFixing(Index3M,H1391,TRUE,_xll.ohTrigger(RecalcTrigger,Trigger3M)),NA())</f>
        <v>2.2645564633354587E-2</v>
      </c>
      <c r="L1391" s="44">
        <f>IFERROR(_xll.qlIndexFixing(Index6M,$H1391,TRUE,_xll.ohTrigger(RecalcTrigger,Trigger6M)),NA())</f>
        <v>2.2767383573396301E-2</v>
      </c>
      <c r="M1391" s="182">
        <f>IFERROR(_xll.qlIndexFixing(Index1Y,$H1391,TRUE,_xll.ohTrigger(RecalcTrigger,Trigger1Y)),NA())</f>
        <v>2.3124529237376512E-2</v>
      </c>
      <c r="N1391" s="181">
        <f>IFERROR(_xll.qlIndexFixing(ONIndex1M,I1391,TRUE,_xll.ohTrigger(RecalcTrigger,Trigger1M)),NA())</f>
        <v>2.2171902785326214E-2</v>
      </c>
      <c r="O1391" s="44">
        <f>IFERROR(_xll.qlIndexFixing(ONIndex3M,I1391,TRUE,_xll.ohTrigger(RecalcTrigger,Trigger3M)),NA())</f>
        <v>2.2641363324783503E-2</v>
      </c>
      <c r="P1391" s="44">
        <f>IFERROR(_xll.qlIndexFixing(ONIndex6M,I1391,TRUE,_xll.ohTrigger(RecalcTrigger,Trigger6M)),NA())</f>
        <v>2.2763306815575257E-2</v>
      </c>
      <c r="Q1391" s="182">
        <f>IFERROR(_xll.qlIndexFixing(ONIndex1Y,I1391,TRUE,_xll.ohTrigger(RecalcTrigger,Trigger1Y)),NA())</f>
        <v>2.3140548334726896E-2</v>
      </c>
    </row>
    <row r="1392" spans="2:17" x14ac:dyDescent="0.2">
      <c r="B1392" s="39" t="s">
        <v>42</v>
      </c>
      <c r="D1392" s="42">
        <f>_xll.qlCalendarAdvance(Calendar,$D1391,B1392,"f",FALSE)</f>
        <v>49144</v>
      </c>
      <c r="E1392" s="176">
        <f>_xll.qlInterestRateIndexValueDate(IndexON,D1392)</f>
        <v>49144</v>
      </c>
      <c r="F1392" s="192">
        <f>IFERROR(_xll.qlIndexFixing(IndexON,D1392,TRUE,_xll.ohTrigger(RecalcTrigger,TriggerON)),NA())</f>
        <v>2.1691221020828655E-2</v>
      </c>
      <c r="H1392" s="42">
        <f>_xll.qlCalendarAdvance(Calendar,$H1391,B1392,"f",FALSE)</f>
        <v>49144</v>
      </c>
      <c r="I1392" s="176">
        <f>_xll.qlInterestRateIndexValueDate(Index1M,$H1392)</f>
        <v>49144</v>
      </c>
      <c r="J1392" s="181">
        <f>IFERROR(_xll.qlIndexFixing(Index1M,$H1392,TRUE,_xll.ohTrigger(RecalcTrigger,Trigger1M)),NA())</f>
        <v>2.2162697788765638E-2</v>
      </c>
      <c r="K1392" s="44">
        <f>IFERROR(_xll.qlIndexFixing(Index3M,H1392,TRUE,_xll.ohTrigger(RecalcTrigger,Trigger3M)),NA())</f>
        <v>2.2636281944202124E-2</v>
      </c>
      <c r="L1392" s="44">
        <f>IFERROR(_xll.qlIndexFixing(Index6M,$H1392,TRUE,_xll.ohTrigger(RecalcTrigger,Trigger6M)),NA())</f>
        <v>2.2757566171628746E-2</v>
      </c>
      <c r="M1392" s="182">
        <f>IFERROR(_xll.qlIndexFixing(Index1Y,$H1392,TRUE,_xll.ohTrigger(RecalcTrigger,Trigger1Y)),NA())</f>
        <v>2.3113245642632618E-2</v>
      </c>
      <c r="N1392" s="181">
        <f>IFERROR(_xll.qlIndexFixing(ONIndex1M,I1392,TRUE,_xll.ohTrigger(RecalcTrigger,Trigger1M)),NA())</f>
        <v>2.2162606413101971E-2</v>
      </c>
      <c r="O1392" s="44">
        <f>IFERROR(_xll.qlIndexFixing(ONIndex3M,I1392,TRUE,_xll.ohTrigger(RecalcTrigger,Trigger3M)),NA())</f>
        <v>2.2632327209024528E-2</v>
      </c>
      <c r="P1392" s="44">
        <f>IFERROR(_xll.qlIndexFixing(ONIndex6M,I1392,TRUE,_xll.ohTrigger(RecalcTrigger,Trigger6M)),NA())</f>
        <v>2.2754013134897999E-2</v>
      </c>
      <c r="Q1392" s="182">
        <f>IFERROR(_xll.qlIndexFixing(ONIndex1Y,I1392,TRUE,_xll.ohTrigger(RecalcTrigger,Trigger1Y)),NA())</f>
        <v>2.3130409209964897E-2</v>
      </c>
    </row>
    <row r="1393" spans="2:17" x14ac:dyDescent="0.2">
      <c r="B1393" s="39" t="s">
        <v>42</v>
      </c>
      <c r="D1393" s="42">
        <f>_xll.qlCalendarAdvance(Calendar,$D1392,B1393,"f",FALSE)</f>
        <v>49151</v>
      </c>
      <c r="E1393" s="176">
        <f>_xll.qlInterestRateIndexValueDate(IndexON,D1393)</f>
        <v>49151</v>
      </c>
      <c r="F1393" s="192">
        <f>IFERROR(_xll.qlIndexFixing(IndexON,D1393,TRUE,_xll.ohTrigger(RecalcTrigger,TriggerON)),NA())</f>
        <v>2.1682962297753239E-2</v>
      </c>
      <c r="H1393" s="42">
        <f>_xll.qlCalendarAdvance(Calendar,$H1392,B1393,"f",FALSE)</f>
        <v>49151</v>
      </c>
      <c r="I1393" s="176">
        <f>_xll.qlInterestRateIndexValueDate(Index1M,$H1393)</f>
        <v>49151</v>
      </c>
      <c r="J1393" s="181">
        <f>IFERROR(_xll.qlIndexFixing(Index1M,$H1393,TRUE,_xll.ohTrigger(RecalcTrigger,Trigger1M)),NA())</f>
        <v>2.2153263765136676E-2</v>
      </c>
      <c r="K1393" s="44">
        <f>IFERROR(_xll.qlIndexFixing(Index3M,H1393,TRUE,_xll.ohTrigger(RecalcTrigger,Trigger3M)),NA())</f>
        <v>2.2626969189042181E-2</v>
      </c>
      <c r="L1393" s="44">
        <f>IFERROR(_xll.qlIndexFixing(Index6M,$H1393,TRUE,_xll.ohTrigger(RecalcTrigger,Trigger6M)),NA())</f>
        <v>2.274771686567165E-2</v>
      </c>
      <c r="M1393" s="182">
        <f>IFERROR(_xll.qlIndexFixing(Index1Y,$H1393,TRUE,_xll.ohTrigger(RecalcTrigger,Trigger1Y)),NA())</f>
        <v>2.3101927145132262E-2</v>
      </c>
      <c r="N1393" s="181">
        <f>IFERROR(_xll.qlIndexFixing(ONIndex1M,I1393,TRUE,_xll.ohTrigger(RecalcTrigger,Trigger1M)),NA())</f>
        <v>2.215327523660604E-2</v>
      </c>
      <c r="O1393" s="44">
        <f>IFERROR(_xll.qlIndexFixing(ONIndex3M,I1393,TRUE,_xll.ohTrigger(RecalcTrigger,Trigger3M)),NA())</f>
        <v>2.262326117470681E-2</v>
      </c>
      <c r="P1393" s="44">
        <f>IFERROR(_xll.qlIndexFixing(ONIndex6M,I1393,TRUE,_xll.ohTrigger(RecalcTrigger,Trigger6M)),NA())</f>
        <v>2.2744687862623625E-2</v>
      </c>
      <c r="Q1393" s="182">
        <f>IFERROR(_xll.qlIndexFixing(ONIndex1Y,I1393,TRUE,_xll.ohTrigger(RecalcTrigger,Trigger1Y)),NA())</f>
        <v>2.3120235847120529E-2</v>
      </c>
    </row>
    <row r="1394" spans="2:17" x14ac:dyDescent="0.2">
      <c r="B1394" s="39" t="s">
        <v>42</v>
      </c>
      <c r="D1394" s="42">
        <f>_xll.qlCalendarAdvance(Calendar,$D1393,B1394,"f",FALSE)</f>
        <v>49158</v>
      </c>
      <c r="E1394" s="176">
        <f>_xll.qlInterestRateIndexValueDate(IndexON,D1394)</f>
        <v>49158</v>
      </c>
      <c r="F1394" s="192">
        <f>IFERROR(_xll.qlIndexFixing(IndexON,D1394,TRUE,_xll.ohTrigger(RecalcTrigger,TriggerON)),NA())</f>
        <v>2.1674668908346906E-2</v>
      </c>
      <c r="H1394" s="42">
        <f>_xll.qlCalendarAdvance(Calendar,$H1393,B1394,"f",FALSE)</f>
        <v>49158</v>
      </c>
      <c r="I1394" s="176">
        <f>_xll.qlInterestRateIndexValueDate(Index1M,$H1394)</f>
        <v>49158</v>
      </c>
      <c r="J1394" s="181">
        <f>IFERROR(_xll.qlIndexFixing(Index1M,$H1394,TRUE,_xll.ohTrigger(RecalcTrigger,Trigger1M)),NA())</f>
        <v>2.2143804904242774E-2</v>
      </c>
      <c r="K1394" s="44">
        <f>IFERROR(_xll.qlIndexFixing(Index3M,H1394,TRUE,_xll.ohTrigger(RecalcTrigger,Trigger3M)),NA())</f>
        <v>2.261762636808267E-2</v>
      </c>
      <c r="L1394" s="44">
        <f>IFERROR(_xll.qlIndexFixing(Index6M,$H1394,TRUE,_xll.ohTrigger(RecalcTrigger,Trigger6M)),NA())</f>
        <v>2.2737835655996318E-2</v>
      </c>
      <c r="M1394" s="182">
        <f>IFERROR(_xll.qlIndexFixing(Index1Y,$H1394,TRUE,_xll.ohTrigger(RecalcTrigger,Trigger1Y)),NA())</f>
        <v>2.3090573746036069E-2</v>
      </c>
      <c r="N1394" s="181">
        <f>IFERROR(_xll.qlIndexFixing(ONIndex1M,I1394,TRUE,_xll.ohTrigger(RecalcTrigger,Trigger1M)),NA())</f>
        <v>2.2143909255757377E-2</v>
      </c>
      <c r="O1394" s="44">
        <f>IFERROR(_xll.qlIndexFixing(ONIndex3M,I1394,TRUE,_xll.ohTrigger(RecalcTrigger,Trigger3M)),NA())</f>
        <v>2.2614165221749305E-2</v>
      </c>
      <c r="P1394" s="44">
        <f>IFERROR(_xll.qlIndexFixing(ONIndex6M,I1394,TRUE,_xll.ohTrigger(RecalcTrigger,Trigger6M)),NA())</f>
        <v>2.2735330998590042E-2</v>
      </c>
      <c r="Q1394" s="182">
        <f>IFERROR(_xll.qlIndexFixing(ONIndex1Y,I1394,TRUE,_xll.ohTrigger(RecalcTrigger,Trigger1Y)),NA())</f>
        <v>2.3110028246112746E-2</v>
      </c>
    </row>
    <row r="1395" spans="2:17" x14ac:dyDescent="0.2">
      <c r="B1395" s="39" t="s">
        <v>42</v>
      </c>
      <c r="D1395" s="42">
        <f>_xll.qlCalendarAdvance(Calendar,$D1394,B1395,"f",FALSE)</f>
        <v>49165</v>
      </c>
      <c r="E1395" s="176">
        <f>_xll.qlInterestRateIndexValueDate(IndexON,D1395)</f>
        <v>49165</v>
      </c>
      <c r="F1395" s="192">
        <f>IFERROR(_xll.qlIndexFixing(IndexON,D1395,TRUE,_xll.ohTrigger(RecalcTrigger,TriggerON)),NA())</f>
        <v>2.1666340852609656E-2</v>
      </c>
      <c r="H1395" s="42">
        <f>_xll.qlCalendarAdvance(Calendar,$H1394,B1395,"f",FALSE)</f>
        <v>49165</v>
      </c>
      <c r="I1395" s="176">
        <f>_xll.qlInterestRateIndexValueDate(Index1M,$H1395)</f>
        <v>49165</v>
      </c>
      <c r="J1395" s="181">
        <f>IFERROR(_xll.qlIndexFixing(Index1M,$H1395,TRUE,_xll.ohTrigger(RecalcTrigger,Trigger1M)),NA())</f>
        <v>2.2134306165875226E-2</v>
      </c>
      <c r="K1395" s="44">
        <f>IFERROR(_xll.qlIndexFixing(Index3M,H1395,TRUE,_xll.ohTrigger(RecalcTrigger,Trigger3M)),NA())</f>
        <v>2.2608253481536774E-2</v>
      </c>
      <c r="L1395" s="44">
        <f>IFERROR(_xll.qlIndexFixing(Index6M,$H1395,TRUE,_xll.ohTrigger(RecalcTrigger,Trigger6M)),NA())</f>
        <v>2.2727922543073611E-2</v>
      </c>
      <c r="M1395" s="182">
        <f>IFERROR(_xll.qlIndexFixing(Index1Y,$H1395,TRUE,_xll.ohTrigger(RecalcTrigger,Trigger1Y)),NA())</f>
        <v>2.3079185446509332E-2</v>
      </c>
      <c r="N1395" s="181">
        <f>IFERROR(_xll.qlIndexFixing(ONIndex1M,I1395,TRUE,_xll.ohTrigger(RecalcTrigger,Trigger1M)),NA())</f>
        <v>2.213450847055598E-2</v>
      </c>
      <c r="O1395" s="44">
        <f>IFERROR(_xll.qlIndexFixing(ONIndex3M,I1395,TRUE,_xll.ohTrigger(RecalcTrigger,Trigger3M)),NA())</f>
        <v>2.2605039350152012E-2</v>
      </c>
      <c r="P1395" s="44">
        <f>IFERROR(_xll.qlIndexFixing(ONIndex6M,I1395,TRUE,_xll.ohTrigger(RecalcTrigger,Trigger6M)),NA())</f>
        <v>2.2725942542797251E-2</v>
      </c>
      <c r="Q1395" s="182">
        <f>IFERROR(_xll.qlIndexFixing(ONIndex1Y,I1395,TRUE,_xll.ohTrigger(RecalcTrigger,Trigger1Y)),NA())</f>
        <v>2.3099786406941547E-2</v>
      </c>
    </row>
    <row r="1396" spans="2:17" x14ac:dyDescent="0.2">
      <c r="B1396" s="39" t="s">
        <v>42</v>
      </c>
      <c r="D1396" s="42">
        <f>_xll.qlCalendarAdvance(Calendar,$D1395,B1396,"f",FALSE)</f>
        <v>49172</v>
      </c>
      <c r="E1396" s="176">
        <f>_xll.qlInterestRateIndexValueDate(IndexON,D1396)</f>
        <v>49172</v>
      </c>
      <c r="F1396" s="192">
        <f>IFERROR(_xll.qlIndexFixing(IndexON,D1396,TRUE,_xll.ohTrigger(RecalcTrigger,TriggerON)),NA())</f>
        <v>2.1657978130541489E-2</v>
      </c>
      <c r="H1396" s="42">
        <f>_xll.qlCalendarAdvance(Calendar,$H1395,B1396,"f",FALSE)</f>
        <v>49172</v>
      </c>
      <c r="I1396" s="176">
        <f>_xll.qlInterestRateIndexValueDate(Index1M,$H1396)</f>
        <v>49172</v>
      </c>
      <c r="J1396" s="181">
        <f>IFERROR(_xll.qlIndexFixing(Index1M,$H1396,TRUE,_xll.ohTrigger(RecalcTrigger,Trigger1M)),NA())</f>
        <v>2.2124772563558916E-2</v>
      </c>
      <c r="K1396" s="44">
        <f>IFERROR(_xll.qlIndexFixing(Index3M,H1396,TRUE,_xll.ohTrigger(RecalcTrigger,Trigger3M)),NA())</f>
        <v>2.2598850529615917E-2</v>
      </c>
      <c r="L1396" s="44">
        <f>IFERROR(_xll.qlIndexFixing(Index6M,$H1396,TRUE,_xll.ohTrigger(RecalcTrigger,Trigger6M)),NA())</f>
        <v>2.2717977527377035E-2</v>
      </c>
      <c r="M1396" s="182">
        <f>IFERROR(_xll.qlIndexFixing(Index1Y,$H1396,TRUE,_xll.ohTrigger(RecalcTrigger,Trigger1Y)),NA())</f>
        <v>2.3067762247719781E-2</v>
      </c>
      <c r="N1396" s="181">
        <f>IFERROR(_xll.qlIndexFixing(ONIndex1M,I1396,TRUE,_xll.ohTrigger(RecalcTrigger,Trigger1M)),NA())</f>
        <v>2.212507288100185E-2</v>
      </c>
      <c r="O1396" s="44">
        <f>IFERROR(_xll.qlIndexFixing(ONIndex3M,I1396,TRUE,_xll.ohTrigger(RecalcTrigger,Trigger3M)),NA())</f>
        <v>2.2595883560077024E-2</v>
      </c>
      <c r="P1396" s="44">
        <f>IFERROR(_xll.qlIndexFixing(ONIndex6M,I1396,TRUE,_xll.ohTrigger(RecalcTrigger,Trigger6M)),NA())</f>
        <v>2.2716522495407343E-2</v>
      </c>
      <c r="Q1396" s="182">
        <f>IFERROR(_xll.qlIndexFixing(ONIndex1Y,I1396,TRUE,_xll.ohTrigger(RecalcTrigger,Trigger1Y)),NA())</f>
        <v>2.3089510329606933E-2</v>
      </c>
    </row>
    <row r="1397" spans="2:17" x14ac:dyDescent="0.2">
      <c r="B1397" s="39" t="s">
        <v>42</v>
      </c>
      <c r="D1397" s="42">
        <f>_xll.qlCalendarAdvance(Calendar,$D1396,B1397,"f",FALSE)</f>
        <v>49179</v>
      </c>
      <c r="E1397" s="176">
        <f>_xll.qlInterestRateIndexValueDate(IndexON,D1397)</f>
        <v>49179</v>
      </c>
      <c r="F1397" s="192">
        <f>IFERROR(_xll.qlIndexFixing(IndexON,D1397,TRUE,_xll.ohTrigger(RecalcTrigger,TriggerON)),NA())</f>
        <v>2.1649580742223451E-2</v>
      </c>
      <c r="H1397" s="42">
        <f>_xll.qlCalendarAdvance(Calendar,$H1396,B1397,"f",FALSE)</f>
        <v>49179</v>
      </c>
      <c r="I1397" s="176">
        <f>_xll.qlInterestRateIndexValueDate(Index1M,$H1397)</f>
        <v>49179</v>
      </c>
      <c r="J1397" s="181">
        <f>IFERROR(_xll.qlIndexFixing(Index1M,$H1397,TRUE,_xll.ohTrigger(RecalcTrigger,Trigger1M)),NA())</f>
        <v>2.2115204097382251E-2</v>
      </c>
      <c r="K1397" s="44">
        <f>IFERROR(_xll.qlIndexFixing(Index3M,H1397,TRUE,_xll.ohTrigger(RecalcTrigger,Trigger3M)),NA())</f>
        <v>2.2589417512533284E-2</v>
      </c>
      <c r="L1397" s="44">
        <f>IFERROR(_xll.qlIndexFixing(Index6M,$H1397,TRUE,_xll.ohTrigger(RecalcTrigger,Trigger6M)),NA())</f>
        <v>2.2708000609381853E-2</v>
      </c>
      <c r="M1397" s="182">
        <f>IFERROR(_xll.qlIndexFixing(Index1Y,$H1397,TRUE,_xll.ohTrigger(RecalcTrigger,Trigger1Y)),NA())</f>
        <v>2.3056304150839591E-2</v>
      </c>
      <c r="N1397" s="181">
        <f>IFERROR(_xll.qlIndexFixing(ONIndex1M,I1397,TRUE,_xll.ohTrigger(RecalcTrigger,Trigger1M)),NA())</f>
        <v>2.2115602487094987E-2</v>
      </c>
      <c r="O1397" s="44">
        <f>IFERROR(_xll.qlIndexFixing(ONIndex3M,I1397,TRUE,_xll.ohTrigger(RecalcTrigger,Trigger3M)),NA())</f>
        <v>2.2586697851281201E-2</v>
      </c>
      <c r="P1397" s="44">
        <f>IFERROR(_xll.qlIndexFixing(ONIndex6M,I1397,TRUE,_xll.ohTrigger(RecalcTrigger,Trigger6M)),NA())</f>
        <v>2.2707070856258227E-2</v>
      </c>
      <c r="Q1397" s="182">
        <f>IFERROR(_xll.qlIndexFixing(ONIndex1Y,I1397,TRUE,_xll.ohTrigger(RecalcTrigger,Trigger1Y)),NA())</f>
        <v>2.3079200014108903E-2</v>
      </c>
    </row>
    <row r="1398" spans="2:17" x14ac:dyDescent="0.2">
      <c r="B1398" s="39" t="s">
        <v>42</v>
      </c>
      <c r="D1398" s="42">
        <f>_xll.qlCalendarAdvance(Calendar,$D1397,B1398,"f",FALSE)</f>
        <v>49186</v>
      </c>
      <c r="E1398" s="176">
        <f>_xll.qlInterestRateIndexValueDate(IndexON,D1398)</f>
        <v>49186</v>
      </c>
      <c r="F1398" s="192">
        <f>IFERROR(_xll.qlIndexFixing(IndexON,D1398,TRUE,_xll.ohTrigger(RecalcTrigger,TriggerON)),NA())</f>
        <v>2.164114868749345E-2</v>
      </c>
      <c r="H1398" s="42">
        <f>_xll.qlCalendarAdvance(Calendar,$H1397,B1398,"f",FALSE)</f>
        <v>49186</v>
      </c>
      <c r="I1398" s="176">
        <f>_xll.qlInterestRateIndexValueDate(Index1M,$H1398)</f>
        <v>49186</v>
      </c>
      <c r="J1398" s="181">
        <f>IFERROR(_xll.qlIndexFixing(Index1M,$H1398,TRUE,_xll.ohTrigger(RecalcTrigger,Trigger1M)),NA())</f>
        <v>2.2105660064276982E-2</v>
      </c>
      <c r="K1398" s="44">
        <f>IFERROR(_xll.qlIndexFixing(Index3M,H1398,TRUE,_xll.ohTrigger(RecalcTrigger,Trigger3M)),NA())</f>
        <v>2.2579954430502067E-2</v>
      </c>
      <c r="L1398" s="44">
        <f>IFERROR(_xll.qlIndexFixing(Index6M,$H1398,TRUE,_xll.ohTrigger(RecalcTrigger,Trigger6M)),NA())</f>
        <v>2.269803719013912E-2</v>
      </c>
      <c r="M1398" s="182">
        <f>IFERROR(_xll.qlIndexFixing(Index1Y,$H1398,TRUE,_xll.ohTrigger(RecalcTrigger,Trigger1Y)),NA())</f>
        <v>2.3044811157044265E-2</v>
      </c>
      <c r="N1398" s="181">
        <f>IFERROR(_xll.qlIndexFixing(ONIndex1M,I1398,TRUE,_xll.ohTrigger(RecalcTrigger,Trigger1M)),NA())</f>
        <v>2.2106097288916438E-2</v>
      </c>
      <c r="O1398" s="44">
        <f>IFERROR(_xll.qlIndexFixing(ONIndex3M,I1398,TRUE,_xll.ohTrigger(RecalcTrigger,Trigger3M)),NA())</f>
        <v>2.2577482224007683E-2</v>
      </c>
      <c r="P1398" s="44">
        <f>IFERROR(_xll.qlIndexFixing(ONIndex6M,I1398,TRUE,_xll.ohTrigger(RecalcTrigger,Trigger6M)),NA())</f>
        <v>2.2697587625593041E-2</v>
      </c>
      <c r="Q1398" s="182">
        <f>IFERROR(_xll.qlIndexFixing(ONIndex1Y,I1398,TRUE,_xll.ohTrigger(RecalcTrigger,Trigger1Y)),NA())</f>
        <v>2.3068855460528503E-2</v>
      </c>
    </row>
    <row r="1399" spans="2:17" x14ac:dyDescent="0.2">
      <c r="B1399" s="39" t="s">
        <v>42</v>
      </c>
      <c r="D1399" s="42">
        <f>_xll.qlCalendarAdvance(Calendar,$D1398,B1399,"f",FALSE)</f>
        <v>49193</v>
      </c>
      <c r="E1399" s="176">
        <f>_xll.qlInterestRateIndexValueDate(IndexON,D1399)</f>
        <v>49193</v>
      </c>
      <c r="F1399" s="192">
        <f>IFERROR(_xll.qlIndexFixing(IndexON,D1399,TRUE,_xll.ohTrigger(RecalcTrigger,TriggerON)),NA())</f>
        <v>2.1632681966513578E-2</v>
      </c>
      <c r="H1399" s="42">
        <f>_xll.qlCalendarAdvance(Calendar,$H1398,B1399,"f",FALSE)</f>
        <v>49193</v>
      </c>
      <c r="I1399" s="176">
        <f>_xll.qlInterestRateIndexValueDate(Index1M,$H1399)</f>
        <v>49193</v>
      </c>
      <c r="J1399" s="181">
        <f>IFERROR(_xll.qlIndexFixing(Index1M,$H1399,TRUE,_xll.ohTrigger(RecalcTrigger,Trigger1M)),NA())</f>
        <v>2.2096031089111623E-2</v>
      </c>
      <c r="K1399" s="44">
        <f>IFERROR(_xll.qlIndexFixing(Index3M,H1399,TRUE,_xll.ohTrigger(RecalcTrigger,Trigger3M)),NA())</f>
        <v>2.2570448492918737E-2</v>
      </c>
      <c r="L1399" s="44">
        <f>IFERROR(_xll.qlIndexFixing(Index6M,$H1399,TRUE,_xll.ohTrigger(RecalcTrigger,Trigger6M)),NA())</f>
        <v>2.2688027449252589E-2</v>
      </c>
      <c r="M1399" s="182">
        <f>IFERROR(_xll.qlIndexFixing(Index1Y,$H1399,TRUE,_xll.ohTrigger(RecalcTrigger,Trigger1Y)),NA())</f>
        <v>2.3033283267512417E-2</v>
      </c>
      <c r="N1399" s="181">
        <f>IFERROR(_xll.qlIndexFixing(ONIndex1M,I1399,TRUE,_xll.ohTrigger(RecalcTrigger,Trigger1M)),NA())</f>
        <v>2.2096557286385154E-2</v>
      </c>
      <c r="O1399" s="44">
        <f>IFERROR(_xll.qlIndexFixing(ONIndex3M,I1399,TRUE,_xll.ohTrigger(RecalcTrigger,Trigger3M)),NA())</f>
        <v>2.2568236677932285E-2</v>
      </c>
      <c r="P1399" s="44">
        <f>IFERROR(_xll.qlIndexFixing(ONIndex6M,I1399,TRUE,_xll.ohTrigger(RecalcTrigger,Trigger6M)),NA())</f>
        <v>2.2688072803006554E-2</v>
      </c>
      <c r="Q1399" s="182">
        <f>IFERROR(_xll.qlIndexFixing(ONIndex1Y,I1399,TRUE,_xll.ohTrigger(RecalcTrigger,Trigger1Y)),NA())</f>
        <v>2.3058476668703642E-2</v>
      </c>
    </row>
    <row r="1400" spans="2:17" x14ac:dyDescent="0.2">
      <c r="B1400" s="39" t="s">
        <v>42</v>
      </c>
      <c r="D1400" s="42">
        <f>_xll.qlCalendarAdvance(Calendar,$D1399,B1400,"f",FALSE)</f>
        <v>49200</v>
      </c>
      <c r="E1400" s="176">
        <f>_xll.qlInterestRateIndexValueDate(IndexON,D1400)</f>
        <v>49200</v>
      </c>
      <c r="F1400" s="192">
        <f>IFERROR(_xll.qlIndexFixing(IndexON,D1400,TRUE,_xll.ohTrigger(RecalcTrigger,TriggerON)),NA())</f>
        <v>2.1624180579283836E-2</v>
      </c>
      <c r="H1400" s="42">
        <f>_xll.qlCalendarAdvance(Calendar,$H1399,B1400,"f",FALSE)</f>
        <v>49200</v>
      </c>
      <c r="I1400" s="176">
        <f>_xll.qlInterestRateIndexValueDate(Index1M,$H1400)</f>
        <v>49200</v>
      </c>
      <c r="J1400" s="181">
        <f>IFERROR(_xll.qlIndexFixing(Index1M,$H1400,TRUE,_xll.ohTrigger(RecalcTrigger,Trigger1M)),NA())</f>
        <v>2.208636725589767E-2</v>
      </c>
      <c r="K1400" s="44">
        <f>IFERROR(_xll.qlIndexFixing(Index3M,H1400,TRUE,_xll.ohTrigger(RecalcTrigger,Trigger3M)),NA())</f>
        <v>2.25609280160405E-2</v>
      </c>
      <c r="L1400" s="44">
        <f>IFERROR(_xll.qlIndexFixing(Index6M,$H1400,TRUE,_xll.ohTrigger(RecalcTrigger,Trigger6M)),NA())</f>
        <v>2.2677963528907559E-2</v>
      </c>
      <c r="M1400" s="182">
        <f>IFERROR(_xll.qlIndexFixing(Index1Y,$H1400,TRUE,_xll.ohTrigger(RecalcTrigger,Trigger1Y)),NA())</f>
        <v>2.3021720483426877E-2</v>
      </c>
      <c r="N1400" s="181">
        <f>IFERROR(_xll.qlIndexFixing(ONIndex1M,I1400,TRUE,_xll.ohTrigger(RecalcTrigger,Trigger1M)),NA())</f>
        <v>2.2086982479420092E-2</v>
      </c>
      <c r="O1400" s="44">
        <f>IFERROR(_xll.qlIndexFixing(ONIndex3M,I1400,TRUE,_xll.ohTrigger(RecalcTrigger,Trigger3M)),NA())</f>
        <v>2.2558961213379192E-2</v>
      </c>
      <c r="P1400" s="44">
        <f>IFERROR(_xll.qlIndexFixing(ONIndex6M,I1400,TRUE,_xll.ohTrigger(RecalcTrigger,Trigger6M)),NA())</f>
        <v>2.267852638882295E-2</v>
      </c>
      <c r="Q1400" s="182">
        <f>IFERROR(_xll.qlIndexFixing(ONIndex1Y,I1400,TRUE,_xll.ohTrigger(RecalcTrigger,Trigger1Y)),NA())</f>
        <v>2.3048063638796412E-2</v>
      </c>
    </row>
    <row r="1401" spans="2:17" x14ac:dyDescent="0.2">
      <c r="B1401" s="39" t="s">
        <v>42</v>
      </c>
      <c r="D1401" s="42">
        <f>_xll.qlCalendarAdvance(Calendar,$D1400,B1401,"f",FALSE)</f>
        <v>49207</v>
      </c>
      <c r="E1401" s="176">
        <f>_xll.qlInterestRateIndexValueDate(IndexON,D1401)</f>
        <v>49207</v>
      </c>
      <c r="F1401" s="192">
        <f>IFERROR(_xll.qlIndexFixing(IndexON,D1401,TRUE,_xll.ohTrigger(RecalcTrigger,TriggerON)),NA())</f>
        <v>2.161564452564213E-2</v>
      </c>
      <c r="H1401" s="42">
        <f>_xll.qlCalendarAdvance(Calendar,$H1400,B1401,"f",FALSE)</f>
        <v>49207</v>
      </c>
      <c r="I1401" s="176">
        <f>_xll.qlInterestRateIndexValueDate(Index1M,$H1401)</f>
        <v>49207</v>
      </c>
      <c r="J1401" s="181">
        <f>IFERROR(_xll.qlIndexFixing(Index1M,$H1401,TRUE,_xll.ohTrigger(RecalcTrigger,Trigger1M)),NA())</f>
        <v>2.2076668564724271E-2</v>
      </c>
      <c r="K1401" s="44">
        <f>IFERROR(_xll.qlIndexFixing(Index3M,H1401,TRUE,_xll.ohTrigger(RecalcTrigger,Trigger3M)),NA())</f>
        <v>2.2551377476446238E-2</v>
      </c>
      <c r="L1401" s="44">
        <f>IFERROR(_xll.qlIndexFixing(Index6M,$H1401,TRUE,_xll.ohTrigger(RecalcTrigger,Trigger6M)),NA())</f>
        <v>2.2667867713160962E-2</v>
      </c>
      <c r="M1401" s="182">
        <f>IFERROR(_xll.qlIndexFixing(Index1Y,$H1401,TRUE,_xll.ohTrigger(RecalcTrigger,Trigger1Y)),NA())</f>
        <v>2.3010122805973587E-2</v>
      </c>
      <c r="N1401" s="181">
        <f>IFERROR(_xll.qlIndexFixing(ONIndex1M,I1401,TRUE,_xll.ohTrigger(RecalcTrigger,Trigger1M)),NA())</f>
        <v>2.2077372868183343E-2</v>
      </c>
      <c r="O1401" s="44">
        <f>IFERROR(_xll.qlIndexFixing(ONIndex3M,I1401,TRUE,_xll.ohTrigger(RecalcTrigger,Trigger3M)),NA())</f>
        <v>2.2549655830267357E-2</v>
      </c>
      <c r="P1401" s="44">
        <f>IFERROR(_xll.qlIndexFixing(ONIndex6M,I1401,TRUE,_xll.ohTrigger(RecalcTrigger,Trigger6M)),NA())</f>
        <v>2.2668948383042231E-2</v>
      </c>
      <c r="Q1401" s="182">
        <f>IFERROR(_xll.qlIndexFixing(ONIndex1Y,I1401,TRUE,_xll.ohTrigger(RecalcTrigger,Trigger1Y)),NA())</f>
        <v>2.3037616370725766E-2</v>
      </c>
    </row>
    <row r="1402" spans="2:17" x14ac:dyDescent="0.2">
      <c r="B1402" s="39" t="s">
        <v>42</v>
      </c>
      <c r="D1402" s="42">
        <f>_xll.qlCalendarAdvance(Calendar,$D1401,B1402,"f",FALSE)</f>
        <v>49214</v>
      </c>
      <c r="E1402" s="176">
        <f>_xll.qlInterestRateIndexValueDate(IndexON,D1402)</f>
        <v>49214</v>
      </c>
      <c r="F1402" s="192">
        <f>IFERROR(_xll.qlIndexFixing(IndexON,D1402,TRUE,_xll.ohTrigger(RecalcTrigger,TriggerON)),NA())</f>
        <v>2.16070738058316E-2</v>
      </c>
      <c r="H1402" s="42">
        <f>_xll.qlCalendarAdvance(Calendar,$H1401,B1402,"f",FALSE)</f>
        <v>49214</v>
      </c>
      <c r="I1402" s="176">
        <f>_xll.qlInterestRateIndexValueDate(Index1M,$H1402)</f>
        <v>49214</v>
      </c>
      <c r="J1402" s="181">
        <f>IFERROR(_xll.qlIndexFixing(Index1M,$H1402,TRUE,_xll.ohTrigger(RecalcTrigger,Trigger1M)),NA())</f>
        <v>2.2066935015667071E-2</v>
      </c>
      <c r="K1402" s="44">
        <f>IFERROR(_xll.qlIndexFixing(Index3M,H1402,TRUE,_xll.ohTrigger(RecalcTrigger,Trigger3M)),NA())</f>
        <v>2.2541796874352364E-2</v>
      </c>
      <c r="L1402" s="44">
        <f>IFERROR(_xll.qlIndexFixing(Index6M,$H1402,TRUE,_xll.ohTrigger(RecalcTrigger,Trigger6M)),NA())</f>
        <v>2.2657740002487443E-2</v>
      </c>
      <c r="M1402" s="182">
        <f>IFERROR(_xll.qlIndexFixing(Index1Y,$H1402,TRUE,_xll.ohTrigger(RecalcTrigger,Trigger1Y)),NA())</f>
        <v>2.2998490236342484E-2</v>
      </c>
      <c r="N1402" s="181">
        <f>IFERROR(_xll.qlIndexFixing(ONIndex1M,I1402,TRUE,_xll.ohTrigger(RecalcTrigger,Trigger1M)),NA())</f>
        <v>2.2067728452674906E-2</v>
      </c>
      <c r="O1402" s="44">
        <f>IFERROR(_xll.qlIndexFixing(ONIndex3M,I1402,TRUE,_xll.ohTrigger(RecalcTrigger,Trigger3M)),NA())</f>
        <v>2.2540320528515734E-2</v>
      </c>
      <c r="P1402" s="44">
        <f>IFERROR(_xll.qlIndexFixing(ONIndex6M,I1402,TRUE,_xll.ohTrigger(RecalcTrigger,Trigger6M)),NA())</f>
        <v>2.2659338785421257E-2</v>
      </c>
      <c r="Q1402" s="182">
        <f>IFERROR(_xll.qlIndexFixing(ONIndex1Y,I1402,TRUE,_xll.ohTrigger(RecalcTrigger,Trigger1Y)),NA())</f>
        <v>2.3027134864572751E-2</v>
      </c>
    </row>
    <row r="1403" spans="2:17" x14ac:dyDescent="0.2">
      <c r="B1403" s="39" t="s">
        <v>42</v>
      </c>
      <c r="D1403" s="42">
        <f>_xll.qlCalendarAdvance(Calendar,$D1402,B1403,"f",FALSE)</f>
        <v>49221</v>
      </c>
      <c r="E1403" s="176">
        <f>_xll.qlInterestRateIndexValueDate(IndexON,D1403)</f>
        <v>49221</v>
      </c>
      <c r="F1403" s="192">
        <f>IFERROR(_xll.qlIndexFixing(IndexON,D1403,TRUE,_xll.ohTrigger(RecalcTrigger,TriggerON)),NA())</f>
        <v>2.1598468419690153E-2</v>
      </c>
      <c r="H1403" s="42">
        <f>_xll.qlCalendarAdvance(Calendar,$H1402,B1403,"f",FALSE)</f>
        <v>49221</v>
      </c>
      <c r="I1403" s="176">
        <f>_xll.qlInterestRateIndexValueDate(Index1M,$H1403)</f>
        <v>49221</v>
      </c>
      <c r="J1403" s="181">
        <f>IFERROR(_xll.qlIndexFixing(Index1M,$H1403,TRUE,_xll.ohTrigger(RecalcTrigger,Trigger1M)),NA())</f>
        <v>2.2057061164346085E-2</v>
      </c>
      <c r="K1403" s="44">
        <f>IFERROR(_xll.qlIndexFixing(Index3M,H1403,TRUE,_xll.ohTrigger(RecalcTrigger,Trigger3M)),NA())</f>
        <v>2.2532188053625422E-2</v>
      </c>
      <c r="L1403" s="44">
        <f>IFERROR(_xll.qlIndexFixing(Index6M,$H1403,TRUE,_xll.ohTrigger(RecalcTrigger,Trigger6M)),NA())</f>
        <v>2.2647543604069606E-2</v>
      </c>
      <c r="M1403" s="182">
        <f>IFERROR(_xll.qlIndexFixing(Index1Y,$H1403,TRUE,_xll.ohTrigger(RecalcTrigger,Trigger1Y)),NA())</f>
        <v>2.298682295204002E-2</v>
      </c>
      <c r="N1403" s="181">
        <f>IFERROR(_xll.qlIndexFixing(ONIndex1M,I1403,TRUE,_xll.ohTrigger(RecalcTrigger,Trigger1M)),NA())</f>
        <v>2.2058049232813737E-2</v>
      </c>
      <c r="O1403" s="44">
        <f>IFERROR(_xll.qlIndexFixing(ONIndex3M,I1403,TRUE,_xll.ohTrigger(RecalcTrigger,Trigger3M)),NA())</f>
        <v>2.2530955308124323E-2</v>
      </c>
      <c r="P1403" s="44">
        <f>IFERROR(_xll.qlIndexFixing(ONIndex6M,I1403,TRUE,_xll.ohTrigger(RecalcTrigger,Trigger6M)),NA())</f>
        <v>2.2649697596203167E-2</v>
      </c>
      <c r="Q1403" s="182">
        <f>IFERROR(_xll.qlIndexFixing(ONIndex1Y,I1403,TRUE,_xll.ohTrigger(RecalcTrigger,Trigger1Y)),NA())</f>
        <v>2.3016619120256321E-2</v>
      </c>
    </row>
    <row r="1404" spans="2:17" x14ac:dyDescent="0.2">
      <c r="B1404" s="39" t="s">
        <v>42</v>
      </c>
      <c r="D1404" s="42">
        <f>_xll.qlCalendarAdvance(Calendar,$D1403,B1404,"f",FALSE)</f>
        <v>49228</v>
      </c>
      <c r="E1404" s="176">
        <f>_xll.qlInterestRateIndexValueDate(IndexON,D1404)</f>
        <v>49228</v>
      </c>
      <c r="F1404" s="192">
        <f>IFERROR(_xll.qlIndexFixing(IndexON,D1404,TRUE,_xll.ohTrigger(RecalcTrigger,TriggerON)),NA())</f>
        <v>2.1589828367217789E-2</v>
      </c>
      <c r="H1404" s="42">
        <f>_xll.qlCalendarAdvance(Calendar,$H1403,B1404,"f",FALSE)</f>
        <v>49228</v>
      </c>
      <c r="I1404" s="176">
        <f>_xll.qlInterestRateIndexValueDate(Index1M,$H1404)</f>
        <v>49228</v>
      </c>
      <c r="J1404" s="181">
        <f>IFERROR(_xll.qlIndexFixing(Index1M,$H1404,TRUE,_xll.ohTrigger(RecalcTrigger,Trigger1M)),NA())</f>
        <v>2.2047248653693785E-2</v>
      </c>
      <c r="K1404" s="44">
        <f>IFERROR(_xll.qlIndexFixing(Index3M,H1404,TRUE,_xll.ohTrigger(RecalcTrigger,Trigger3M)),NA())</f>
        <v>2.2522544586419255E-2</v>
      </c>
      <c r="L1404" s="44">
        <f>IFERROR(_xll.qlIndexFixing(Index6M,$H1404,TRUE,_xll.ohTrigger(RecalcTrigger,Trigger6M)),NA())</f>
        <v>2.2637349198059403E-2</v>
      </c>
      <c r="M1404" s="182">
        <f>IFERROR(_xll.qlIndexFixing(Index1Y,$H1404,TRUE,_xll.ohTrigger(RecalcTrigger,Trigger1Y)),NA())</f>
        <v>2.2975122218640287E-2</v>
      </c>
      <c r="N1404" s="181">
        <f>IFERROR(_xll.qlIndexFixing(ONIndex1M,I1404,TRUE,_xll.ohTrigger(RecalcTrigger,Trigger1M)),NA())</f>
        <v>2.2048335208599834E-2</v>
      </c>
      <c r="O1404" s="44">
        <f>IFERROR(_xll.qlIndexFixing(ONIndex3M,I1404,TRUE,_xll.ohTrigger(RecalcTrigger,Trigger3M)),NA())</f>
        <v>2.2521560169255217E-2</v>
      </c>
      <c r="P1404" s="44">
        <f>IFERROR(_xll.qlIndexFixing(ONIndex6M,I1404,TRUE,_xll.ohTrigger(RecalcTrigger,Trigger6M)),NA())</f>
        <v>2.264002481538796E-2</v>
      </c>
      <c r="Q1404" s="182">
        <f>IFERROR(_xll.qlIndexFixing(ONIndex1Y,I1404,TRUE,_xll.ohTrigger(RecalcTrigger,Trigger1Y)),NA())</f>
        <v>2.3006069137776475E-2</v>
      </c>
    </row>
    <row r="1405" spans="2:17" x14ac:dyDescent="0.2">
      <c r="B1405" s="39" t="s">
        <v>42</v>
      </c>
      <c r="D1405" s="42">
        <f>_xll.qlCalendarAdvance(Calendar,$D1404,B1405,"f",FALSE)</f>
        <v>49235</v>
      </c>
      <c r="E1405" s="176">
        <f>_xll.qlInterestRateIndexValueDate(IndexON,D1405)</f>
        <v>49235</v>
      </c>
      <c r="F1405" s="192">
        <f>IFERROR(_xll.qlIndexFixing(IndexON,D1405,TRUE,_xll.ohTrigger(RecalcTrigger,TriggerON)),NA())</f>
        <v>2.1581153648414508E-2</v>
      </c>
      <c r="H1405" s="42">
        <f>_xll.qlCalendarAdvance(Calendar,$H1404,B1405,"f",FALSE)</f>
        <v>49235</v>
      </c>
      <c r="I1405" s="176">
        <f>_xll.qlInterestRateIndexValueDate(Index1M,$H1405)</f>
        <v>49235</v>
      </c>
      <c r="J1405" s="181">
        <f>IFERROR(_xll.qlIndexFixing(Index1M,$H1405,TRUE,_xll.ohTrigger(RecalcTrigger,Trigger1M)),NA())</f>
        <v>2.2037401279917917E-2</v>
      </c>
      <c r="K1405" s="44">
        <f>IFERROR(_xll.qlIndexFixing(Index3M,H1405,TRUE,_xll.ohTrigger(RecalcTrigger,Trigger3M)),NA())</f>
        <v>2.2512871055777074E-2</v>
      </c>
      <c r="L1405" s="44">
        <f>IFERROR(_xll.qlIndexFixing(Index6M,$H1405,TRUE,_xll.ohTrigger(RecalcTrigger,Trigger6M)),NA())</f>
        <v>2.2627122896903482E-2</v>
      </c>
      <c r="M1405" s="182">
        <f>IFERROR(_xll.qlIndexFixing(Index1Y,$H1405,TRUE,_xll.ohTrigger(RecalcTrigger,Trigger1Y)),NA())</f>
        <v>2.2963389716315508E-2</v>
      </c>
      <c r="N1405" s="181">
        <f>IFERROR(_xll.qlIndexFixing(ONIndex1M,I1405,TRUE,_xll.ohTrigger(RecalcTrigger,Trigger1M)),NA())</f>
        <v>2.2038586380114245E-2</v>
      </c>
      <c r="O1405" s="44">
        <f>IFERROR(_xll.qlIndexFixing(ONIndex3M,I1405,TRUE,_xll.ohTrigger(RecalcTrigger,Trigger3M)),NA())</f>
        <v>2.2512135111746323E-2</v>
      </c>
      <c r="P1405" s="44">
        <f>IFERROR(_xll.qlIndexFixing(ONIndex6M,I1405,TRUE,_xll.ohTrigger(RecalcTrigger,Trigger6M)),NA())</f>
        <v>2.2630320442813545E-2</v>
      </c>
      <c r="Q1405" s="182">
        <f>IFERROR(_xll.qlIndexFixing(ONIndex1Y,I1405,TRUE,_xll.ohTrigger(RecalcTrigger,Trigger1Y)),NA())</f>
        <v>2.2995484917295306E-2</v>
      </c>
    </row>
    <row r="1406" spans="2:17" x14ac:dyDescent="0.2">
      <c r="B1406" s="39" t="s">
        <v>42</v>
      </c>
      <c r="D1406" s="42">
        <f>_xll.qlCalendarAdvance(Calendar,$D1405,B1406,"f",FALSE)</f>
        <v>49242</v>
      </c>
      <c r="E1406" s="176">
        <f>_xll.qlInterestRateIndexValueDate(IndexON,D1406)</f>
        <v>49242</v>
      </c>
      <c r="F1406" s="192">
        <f>IFERROR(_xll.qlIndexFixing(IndexON,D1406,TRUE,_xll.ohTrigger(RecalcTrigger,TriggerON)),NA())</f>
        <v>2.157244426328031E-2</v>
      </c>
      <c r="H1406" s="42">
        <f>_xll.qlCalendarAdvance(Calendar,$H1405,B1406,"f",FALSE)</f>
        <v>49242</v>
      </c>
      <c r="I1406" s="176">
        <f>_xll.qlInterestRateIndexValueDate(Index1M,$H1406)</f>
        <v>49242</v>
      </c>
      <c r="J1406" s="181">
        <f>IFERROR(_xll.qlIndexFixing(Index1M,$H1406,TRUE,_xll.ohTrigger(RecalcTrigger,Trigger1M)),NA())</f>
        <v>2.2027519043106895E-2</v>
      </c>
      <c r="K1406" s="44">
        <f>IFERROR(_xll.qlIndexFixing(Index3M,H1406,TRUE,_xll.ohTrigger(RecalcTrigger,Trigger3M)),NA())</f>
        <v>2.2503167461916468E-2</v>
      </c>
      <c r="L1406" s="44">
        <f>IFERROR(_xll.qlIndexFixing(Index6M,$H1406,TRUE,_xll.ohTrigger(RecalcTrigger,Trigger6M)),NA())</f>
        <v>2.2616864701084555E-2</v>
      </c>
      <c r="M1406" s="182">
        <f>IFERROR(_xll.qlIndexFixing(Index1Y,$H1406,TRUE,_xll.ohTrigger(RecalcTrigger,Trigger1Y)),NA())</f>
        <v>2.2951627125981089E-2</v>
      </c>
      <c r="N1406" s="181">
        <f>IFERROR(_xll.qlIndexFixing(ONIndex1M,I1406,TRUE,_xll.ohTrigger(RecalcTrigger,Trigger1M)),NA())</f>
        <v>2.2028802747275922E-2</v>
      </c>
      <c r="O1406" s="44">
        <f>IFERROR(_xll.qlIndexFixing(ONIndex3M,I1406,TRUE,_xll.ohTrigger(RecalcTrigger,Trigger3M)),NA())</f>
        <v>2.2502680135678688E-2</v>
      </c>
      <c r="P1406" s="44">
        <f>IFERROR(_xll.qlIndexFixing(ONIndex6M,I1406,TRUE,_xll.ohTrigger(RecalcTrigger,Trigger6M)),NA())</f>
        <v>2.2620584478479921E-2</v>
      </c>
      <c r="Q1406" s="182">
        <f>IFERROR(_xll.qlIndexFixing(ONIndex1Y,I1406,TRUE,_xll.ohTrigger(RecalcTrigger,Trigger1Y)),NA())</f>
        <v>2.2984866458569675E-2</v>
      </c>
    </row>
    <row r="1407" spans="2:17" x14ac:dyDescent="0.2">
      <c r="B1407" s="39" t="s">
        <v>42</v>
      </c>
      <c r="D1407" s="42">
        <f>_xll.qlCalendarAdvance(Calendar,$D1406,B1407,"f",FALSE)</f>
        <v>49249</v>
      </c>
      <c r="E1407" s="176">
        <f>_xll.qlInterestRateIndexValueDate(IndexON,D1407)</f>
        <v>49249</v>
      </c>
      <c r="F1407" s="192">
        <f>IFERROR(_xll.qlIndexFixing(IndexON,D1407,TRUE,_xll.ohTrigger(RecalcTrigger,TriggerON)),NA())</f>
        <v>2.1563700212058334E-2</v>
      </c>
      <c r="H1407" s="42">
        <f>_xll.qlCalendarAdvance(Calendar,$H1406,B1407,"f",FALSE)</f>
        <v>49249</v>
      </c>
      <c r="I1407" s="176">
        <f>_xll.qlInterestRateIndexValueDate(Index1M,$H1407)</f>
        <v>49249</v>
      </c>
      <c r="J1407" s="181">
        <f>IFERROR(_xll.qlIndexFixing(Index1M,$H1407,TRUE,_xll.ohTrigger(RecalcTrigger,Trigger1M)),NA())</f>
        <v>2.2017744405136264E-2</v>
      </c>
      <c r="K1407" s="44">
        <f>IFERROR(_xll.qlIndexFixing(Index3M,H1407,TRUE,_xll.ohTrigger(RecalcTrigger,Trigger3M)),NA())</f>
        <v>2.249343380505767E-2</v>
      </c>
      <c r="L1407" s="44">
        <f>IFERROR(_xll.qlIndexFixing(Index6M,$H1407,TRUE,_xll.ohTrigger(RecalcTrigger,Trigger6M)),NA())</f>
        <v>2.2606623041917288E-2</v>
      </c>
      <c r="M1407" s="182">
        <f>IFERROR(_xll.qlIndexFixing(Index1Y,$H1407,TRUE,_xll.ohTrigger(RecalcTrigger,Trigger1Y)),NA())</f>
        <v>2.2939836128478053E-2</v>
      </c>
      <c r="N1407" s="181">
        <f>IFERROR(_xll.qlIndexFixing(ONIndex1M,I1407,TRUE,_xll.ohTrigger(RecalcTrigger,Trigger1M)),NA())</f>
        <v>2.2018984310165912E-2</v>
      </c>
      <c r="O1407" s="44">
        <f>IFERROR(_xll.qlIndexFixing(ONIndex3M,I1407,TRUE,_xll.ohTrigger(RecalcTrigger,Trigger3M)),NA())</f>
        <v>2.2493195241052311E-2</v>
      </c>
      <c r="P1407" s="44">
        <f>IFERROR(_xll.qlIndexFixing(ONIndex6M,I1407,TRUE,_xll.ohTrigger(RecalcTrigger,Trigger6M)),NA())</f>
        <v>2.2610816922711274E-2</v>
      </c>
      <c r="Q1407" s="182">
        <f>IFERROR(_xll.qlIndexFixing(ONIndex1Y,I1407,TRUE,_xll.ohTrigger(RecalcTrigger,Trigger1Y)),NA())</f>
        <v>2.2974213761761675E-2</v>
      </c>
    </row>
    <row r="1408" spans="2:17" x14ac:dyDescent="0.2">
      <c r="B1408" s="39" t="s">
        <v>42</v>
      </c>
      <c r="D1408" s="42">
        <f>_xll.qlCalendarAdvance(Calendar,$D1407,B1408,"f",FALSE)</f>
        <v>49256</v>
      </c>
      <c r="E1408" s="176">
        <f>_xll.qlInterestRateIndexValueDate(IndexON,D1408)</f>
        <v>49256</v>
      </c>
      <c r="F1408" s="192">
        <f>IFERROR(_xll.qlIndexFixing(IndexON,D1408,TRUE,_xll.ohTrigger(RecalcTrigger,TriggerON)),NA())</f>
        <v>2.1554921494343349E-2</v>
      </c>
      <c r="H1408" s="42">
        <f>_xll.qlCalendarAdvance(Calendar,$H1407,B1408,"f",FALSE)</f>
        <v>49256</v>
      </c>
      <c r="I1408" s="176">
        <f>_xll.qlInterestRateIndexValueDate(Index1M,$H1408)</f>
        <v>49256</v>
      </c>
      <c r="J1408" s="181">
        <f>IFERROR(_xll.qlIndexFixing(Index1M,$H1408,TRUE,_xll.ohTrigger(RecalcTrigger,Trigger1M)),NA())</f>
        <v>2.2007801710570079E-2</v>
      </c>
      <c r="K1408" s="44">
        <f>IFERROR(_xll.qlIndexFixing(Index3M,H1408,TRUE,_xll.ohTrigger(RecalcTrigger,Trigger3M)),NA())</f>
        <v>2.2483670085421799E-2</v>
      </c>
      <c r="L1408" s="44">
        <f>IFERROR(_xll.qlIndexFixing(Index6M,$H1408,TRUE,_xll.ohTrigger(RecalcTrigger,Trigger6M)),NA())</f>
        <v>2.2596303971723887E-2</v>
      </c>
      <c r="M1408" s="182">
        <f>IFERROR(_xll.qlIndexFixing(Index1Y,$H1408,TRUE,_xll.ohTrigger(RecalcTrigger,Trigger1Y)),NA())</f>
        <v>2.2928018404571926E-2</v>
      </c>
      <c r="N1408" s="181">
        <f>IFERROR(_xll.qlIndexFixing(ONIndex1M,I1408,TRUE,_xll.ohTrigger(RecalcTrigger,Trigger1M)),NA())</f>
        <v>2.2009131068784216E-2</v>
      </c>
      <c r="O1408" s="44">
        <f>IFERROR(_xll.qlIndexFixing(ONIndex3M,I1408,TRUE,_xll.ohTrigger(RecalcTrigger,Trigger3M)),NA())</f>
        <v>2.2483680427786146E-2</v>
      </c>
      <c r="P1408" s="44">
        <f>IFERROR(_xll.qlIndexFixing(ONIndex6M,I1408,TRUE,_xll.ohTrigger(RecalcTrigger,Trigger6M)),NA())</f>
        <v>2.2601017775021326E-2</v>
      </c>
      <c r="Q1408" s="182">
        <f>IFERROR(_xll.qlIndexFixing(ONIndex1Y,I1408,TRUE,_xll.ohTrigger(RecalcTrigger,Trigger1Y)),NA())</f>
        <v>2.2963526826790259E-2</v>
      </c>
    </row>
    <row r="1409" spans="2:17" x14ac:dyDescent="0.2">
      <c r="B1409" s="39" t="s">
        <v>42</v>
      </c>
      <c r="D1409" s="42">
        <f>_xll.qlCalendarAdvance(Calendar,$D1408,B1409,"f",FALSE)</f>
        <v>49263</v>
      </c>
      <c r="E1409" s="176">
        <f>_xll.qlInterestRateIndexValueDate(IndexON,D1409)</f>
        <v>49263</v>
      </c>
      <c r="F1409" s="192">
        <f>IFERROR(_xll.qlIndexFixing(IndexON,D1409,TRUE,_xll.ohTrigger(RecalcTrigger,TriggerON)),NA())</f>
        <v>2.1546108110378492E-2</v>
      </c>
      <c r="H1409" s="42">
        <f>_xll.qlCalendarAdvance(Calendar,$H1408,B1409,"f",FALSE)</f>
        <v>49263</v>
      </c>
      <c r="I1409" s="176">
        <f>_xll.qlInterestRateIndexValueDate(Index1M,$H1409)</f>
        <v>49263</v>
      </c>
      <c r="J1409" s="181">
        <f>IFERROR(_xll.qlIndexFixing(Index1M,$H1409,TRUE,_xll.ohTrigger(RecalcTrigger,Trigger1M)),NA())</f>
        <v>2.199782415871173E-2</v>
      </c>
      <c r="K1409" s="44">
        <f>IFERROR(_xll.qlIndexFixing(Index3M,H1409,TRUE,_xll.ohTrigger(RecalcTrigger,Trigger3M)),NA())</f>
        <v>2.2473876303228207E-2</v>
      </c>
      <c r="L1409" s="44">
        <f>IFERROR(_xll.qlIndexFixing(Index6M,$H1409,TRUE,_xll.ohTrigger(RecalcTrigger,Trigger6M)),NA())</f>
        <v>2.2585953009964514E-2</v>
      </c>
      <c r="M1409" s="182">
        <f>IFERROR(_xll.qlIndexFixing(Index1Y,$H1409,TRUE,_xll.ohTrigger(RecalcTrigger,Trigger1Y)),NA())</f>
        <v>2.2916175634952962E-2</v>
      </c>
      <c r="N1409" s="181">
        <f>IFERROR(_xll.qlIndexFixing(ONIndex1M,I1409,TRUE,_xll.ohTrigger(RecalcTrigger,Trigger1M)),NA())</f>
        <v>2.199924302296874E-2</v>
      </c>
      <c r="O1409" s="44">
        <f>IFERROR(_xll.qlIndexFixing(ONIndex3M,I1409,TRUE,_xll.ohTrigger(RecalcTrigger,Trigger3M)),NA())</f>
        <v>2.2474135695961239E-2</v>
      </c>
      <c r="P1409" s="44">
        <f>IFERROR(_xll.qlIndexFixing(ONIndex6M,I1409,TRUE,_xll.ohTrigger(RecalcTrigger,Trigger6M)),NA())</f>
        <v>2.2591187035815308E-2</v>
      </c>
      <c r="Q1409" s="182">
        <f>IFERROR(_xll.qlIndexFixing(ONIndex1Y,I1409,TRUE,_xll.ohTrigger(RecalcTrigger,Trigger1Y)),NA())</f>
        <v>2.2952805653817521E-2</v>
      </c>
    </row>
    <row r="1410" spans="2:17" x14ac:dyDescent="0.2">
      <c r="B1410" s="39" t="s">
        <v>42</v>
      </c>
      <c r="D1410" s="42">
        <f>_xll.qlCalendarAdvance(Calendar,$D1409,B1410,"f",FALSE)</f>
        <v>49270</v>
      </c>
      <c r="E1410" s="176">
        <f>_xll.qlInterestRateIndexValueDate(IndexON,D1410)</f>
        <v>49270</v>
      </c>
      <c r="F1410" s="192">
        <f>IFERROR(_xll.qlIndexFixing(IndexON,D1410,TRUE,_xll.ohTrigger(RecalcTrigger,TriggerON)),NA())</f>
        <v>2.1537260060163765E-2</v>
      </c>
      <c r="H1410" s="42">
        <f>_xll.qlCalendarAdvance(Calendar,$H1409,B1410,"f",FALSE)</f>
        <v>49270</v>
      </c>
      <c r="I1410" s="176">
        <f>_xll.qlInterestRateIndexValueDate(Index1M,$H1410)</f>
        <v>49270</v>
      </c>
      <c r="J1410" s="181">
        <f>IFERROR(_xll.qlIndexFixing(Index1M,$H1410,TRUE,_xll.ohTrigger(RecalcTrigger,Trigger1M)),NA())</f>
        <v>2.1987811749653068E-2</v>
      </c>
      <c r="K1410" s="44">
        <f>IFERROR(_xll.qlIndexFixing(Index3M,H1410,TRUE,_xll.ohTrigger(RecalcTrigger,Trigger3M)),NA())</f>
        <v>2.246405245869889E-2</v>
      </c>
      <c r="L1410" s="44">
        <f>IFERROR(_xll.qlIndexFixing(Index6M,$H1410,TRUE,_xll.ohTrigger(RecalcTrigger,Trigger6M)),NA())</f>
        <v>2.257557015712635E-2</v>
      </c>
      <c r="M1410" s="182">
        <f>IFERROR(_xll.qlIndexFixing(Index1Y,$H1410,TRUE,_xll.ohTrigger(RecalcTrigger,Trigger1Y)),NA())</f>
        <v>2.290430950023592E-2</v>
      </c>
      <c r="N1410" s="181">
        <f>IFERROR(_xll.qlIndexFixing(ONIndex1M,I1410,TRUE,_xll.ohTrigger(RecalcTrigger,Trigger1M)),NA())</f>
        <v>2.1989320172881577E-2</v>
      </c>
      <c r="O1410" s="44">
        <f>IFERROR(_xll.qlIndexFixing(ONIndex3M,I1410,TRUE,_xll.ohTrigger(RecalcTrigger,Trigger3M)),NA())</f>
        <v>2.2464561045577591E-2</v>
      </c>
      <c r="P1410" s="44">
        <f>IFERROR(_xll.qlIndexFixing(ONIndex6M,I1410,TRUE,_xll.ohTrigger(RecalcTrigger,Trigger6M)),NA())</f>
        <v>2.2581324704931127E-2</v>
      </c>
      <c r="Q1410" s="182">
        <f>IFERROR(_xll.qlIndexFixing(ONIndex1Y,I1410,TRUE,_xll.ohTrigger(RecalcTrigger,Trigger1Y)),NA())</f>
        <v>2.2942050242681367E-2</v>
      </c>
    </row>
    <row r="1411" spans="2:17" x14ac:dyDescent="0.2">
      <c r="B1411" s="39" t="s">
        <v>42</v>
      </c>
      <c r="D1411" s="42">
        <f>_xll.qlCalendarAdvance(Calendar,$D1410,B1411,"f",FALSE)</f>
        <v>49277</v>
      </c>
      <c r="E1411" s="176">
        <f>_xll.qlInterestRateIndexValueDate(IndexON,D1411)</f>
        <v>49277</v>
      </c>
      <c r="F1411" s="192">
        <f>IFERROR(_xll.qlIndexFixing(IndexON,D1411,TRUE,_xll.ohTrigger(RecalcTrigger,TriggerON)),NA())</f>
        <v>2.1528377343699168E-2</v>
      </c>
      <c r="H1411" s="42">
        <f>_xll.qlCalendarAdvance(Calendar,$H1410,B1411,"f",FALSE)</f>
        <v>49277</v>
      </c>
      <c r="I1411" s="176">
        <f>_xll.qlInterestRateIndexValueDate(Index1M,$H1411)</f>
        <v>49277</v>
      </c>
      <c r="J1411" s="181">
        <f>IFERROR(_xll.qlIndexFixing(Index1M,$H1411,TRUE,_xll.ohTrigger(RecalcTrigger,Trigger1M)),NA())</f>
        <v>2.1977764483477845E-2</v>
      </c>
      <c r="K1411" s="44">
        <f>IFERROR(_xll.qlIndexFixing(Index3M,H1411,TRUE,_xll.ohTrigger(RecalcTrigger,Trigger3M)),NA())</f>
        <v>2.2454218678533224E-2</v>
      </c>
      <c r="L1411" s="44">
        <f>IFERROR(_xll.qlIndexFixing(Index6M,$H1411,TRUE,_xll.ohTrigger(RecalcTrigger,Trigger6M)),NA())</f>
        <v>2.256515541369656E-2</v>
      </c>
      <c r="M1411" s="182">
        <f>IFERROR(_xll.qlIndexFixing(Index1Y,$H1411,TRUE,_xll.ohTrigger(RecalcTrigger,Trigger1Y)),NA())</f>
        <v>2.2892421680958064E-2</v>
      </c>
      <c r="N1411" s="181">
        <f>IFERROR(_xll.qlIndexFixing(ONIndex1M,I1411,TRUE,_xll.ohTrigger(RecalcTrigger,Trigger1M)),NA())</f>
        <v>2.1979362518603773E-2</v>
      </c>
      <c r="O1411" s="44">
        <f>IFERROR(_xll.qlIndexFixing(ONIndex3M,I1411,TRUE,_xll.ohTrigger(RecalcTrigger,Trigger3M)),NA())</f>
        <v>2.2454956476554155E-2</v>
      </c>
      <c r="P1411" s="44">
        <f>IFERROR(_xll.qlIndexFixing(ONIndex6M,I1411,TRUE,_xll.ohTrigger(RecalcTrigger,Trigger6M)),NA())</f>
        <v>2.2571430782368784E-2</v>
      </c>
      <c r="Q1411" s="182">
        <f>IFERROR(_xll.qlIndexFixing(ONIndex1Y,I1411,TRUE,_xll.ohTrigger(RecalcTrigger,Trigger1Y)),NA())</f>
        <v>2.2931260593381797E-2</v>
      </c>
    </row>
    <row r="1412" spans="2:17" x14ac:dyDescent="0.2">
      <c r="B1412" s="39" t="s">
        <v>42</v>
      </c>
      <c r="D1412" s="42">
        <f>_xll.qlCalendarAdvance(Calendar,$D1411,B1412,"f",FALSE)</f>
        <v>49284</v>
      </c>
      <c r="E1412" s="176">
        <f>_xll.qlInterestRateIndexValueDate(IndexON,D1412)</f>
        <v>49284</v>
      </c>
      <c r="F1412" s="192">
        <f>IFERROR(_xll.qlIndexFixing(IndexON,D1412,TRUE,_xll.ohTrigger(RecalcTrigger,TriggerON)),NA())</f>
        <v>2.1519459960984699E-2</v>
      </c>
      <c r="H1412" s="42">
        <f>_xll.qlCalendarAdvance(Calendar,$H1411,B1412,"f",FALSE)</f>
        <v>49284</v>
      </c>
      <c r="I1412" s="176">
        <f>_xll.qlInterestRateIndexValueDate(Index1M,$H1412)</f>
        <v>49284</v>
      </c>
      <c r="J1412" s="181">
        <f>IFERROR(_xll.qlIndexFixing(Index1M,$H1412,TRUE,_xll.ohTrigger(RecalcTrigger,Trigger1M)),NA())</f>
        <v>2.19674935037362E-2</v>
      </c>
      <c r="K1412" s="44">
        <f>IFERROR(_xll.qlIndexFixing(Index3M,H1412,TRUE,_xll.ohTrigger(RecalcTrigger,Trigger3M)),NA())</f>
        <v>2.2444360079507761E-2</v>
      </c>
      <c r="L1412" s="44">
        <f>IFERROR(_xll.qlIndexFixing(Index6M,$H1412,TRUE,_xll.ohTrigger(RecalcTrigger,Trigger6M)),NA())</f>
        <v>2.2554645765496397E-2</v>
      </c>
      <c r="M1412" s="182">
        <f>IFERROR(_xll.qlIndexFixing(Index1Y,$H1412,TRUE,_xll.ohTrigger(RecalcTrigger,Trigger1Y)),NA())</f>
        <v>2.288051385758183E-2</v>
      </c>
      <c r="N1412" s="181">
        <f>IFERROR(_xll.qlIndexFixing(ONIndex1M,I1412,TRUE,_xll.ohTrigger(RecalcTrigger,Trigger1M)),NA())</f>
        <v>2.196937005989219E-2</v>
      </c>
      <c r="O1412" s="44">
        <f>IFERROR(_xll.qlIndexFixing(ONIndex3M,I1412,TRUE,_xll.ohTrigger(RecalcTrigger,Trigger3M)),NA())</f>
        <v>2.2445321989053024E-2</v>
      </c>
      <c r="P1412" s="44">
        <f>IFERROR(_xll.qlIndexFixing(ONIndex6M,I1412,TRUE,_xll.ohTrigger(RecalcTrigger,Trigger6M)),NA())</f>
        <v>2.2561505268128279E-2</v>
      </c>
      <c r="Q1412" s="182">
        <f>IFERROR(_xll.qlIndexFixing(ONIndex1Y,I1412,TRUE,_xll.ohTrigger(RecalcTrigger,Trigger1Y)),NA())</f>
        <v>2.2920436705999858E-2</v>
      </c>
    </row>
    <row r="1413" spans="2:17" x14ac:dyDescent="0.2">
      <c r="B1413" s="39" t="s">
        <v>42</v>
      </c>
      <c r="D1413" s="42">
        <f>_xll.qlCalendarAdvance(Calendar,$D1412,B1413,"f",FALSE)</f>
        <v>49291</v>
      </c>
      <c r="E1413" s="176">
        <f>_xll.qlInterestRateIndexValueDate(IndexON,D1413)</f>
        <v>49291</v>
      </c>
      <c r="F1413" s="192">
        <f>IFERROR(_xll.qlIndexFixing(IndexON,D1413,TRUE,_xll.ohTrigger(RecalcTrigger,TriggerON)),NA())</f>
        <v>2.1510507911939314E-2</v>
      </c>
      <c r="H1413" s="42">
        <f>_xll.qlCalendarAdvance(Calendar,$H1412,B1413,"f",FALSE)</f>
        <v>49291</v>
      </c>
      <c r="I1413" s="176">
        <f>_xll.qlInterestRateIndexValueDate(Index1M,$H1413)</f>
        <v>49291</v>
      </c>
      <c r="J1413" s="181">
        <f>IFERROR(_xll.qlIndexFixing(Index1M,$H1413,TRUE,_xll.ohTrigger(RecalcTrigger,Trigger1M)),NA())</f>
        <v>2.1957367228306979E-2</v>
      </c>
      <c r="K1413" s="44">
        <f>IFERROR(_xll.qlIndexFixing(Index3M,H1413,TRUE,_xll.ohTrigger(RecalcTrigger,Trigger3M)),NA())</f>
        <v>2.2434451558819082E-2</v>
      </c>
      <c r="L1413" s="44">
        <f>IFERROR(_xll.qlIndexFixing(Index6M,$H1413,TRUE,_xll.ohTrigger(RecalcTrigger,Trigger6M)),NA())</f>
        <v>2.2544164320689182E-2</v>
      </c>
      <c r="M1413" s="182">
        <f>IFERROR(_xll.qlIndexFixing(Index1Y,$H1413,TRUE,_xll.ohTrigger(RecalcTrigger,Trigger1Y)),NA())</f>
        <v>2.2868587710491273E-2</v>
      </c>
      <c r="N1413" s="181">
        <f>IFERROR(_xll.qlIndexFixing(ONIndex1M,I1413,TRUE,_xll.ohTrigger(RecalcTrigger,Trigger1M)),NA())</f>
        <v>2.1959342796989967E-2</v>
      </c>
      <c r="O1413" s="44">
        <f>IFERROR(_xll.qlIndexFixing(ONIndex3M,I1413,TRUE,_xll.ohTrigger(RecalcTrigger,Trigger3M)),NA())</f>
        <v>2.2435657582993151E-2</v>
      </c>
      <c r="P1413" s="44">
        <f>IFERROR(_xll.qlIndexFixing(ONIndex6M,I1413,TRUE,_xll.ohTrigger(RecalcTrigger,Trigger6M)),NA())</f>
        <v>2.2551548162290658E-2</v>
      </c>
      <c r="Q1413" s="182">
        <f>IFERROR(_xll.qlIndexFixing(ONIndex1Y,I1413,TRUE,_xll.ohTrigger(RecalcTrigger,Trigger1Y)),NA())</f>
        <v>2.290957858053555E-2</v>
      </c>
    </row>
    <row r="1414" spans="2:17" x14ac:dyDescent="0.2">
      <c r="B1414" s="39" t="s">
        <v>42</v>
      </c>
      <c r="D1414" s="42">
        <f>_xll.qlCalendarAdvance(Calendar,$D1413,B1414,"f",FALSE)</f>
        <v>49298</v>
      </c>
      <c r="E1414" s="176">
        <f>_xll.qlInterestRateIndexValueDate(IndexON,D1414)</f>
        <v>49298</v>
      </c>
      <c r="F1414" s="192">
        <f>IFERROR(_xll.qlIndexFixing(IndexON,D1414,TRUE,_xll.ohTrigger(RecalcTrigger,TriggerON)),NA())</f>
        <v>2.1501521196644058E-2</v>
      </c>
      <c r="H1414" s="42">
        <f>_xll.qlCalendarAdvance(Calendar,$H1413,B1414,"f",FALSE)</f>
        <v>49298</v>
      </c>
      <c r="I1414" s="176">
        <f>_xll.qlInterestRateIndexValueDate(Index1M,$H1414)</f>
        <v>49298</v>
      </c>
      <c r="J1414" s="181">
        <f>IFERROR(_xll.qlIndexFixing(Index1M,$H1414,TRUE,_xll.ohTrigger(RecalcTrigger,Trigger1M)),NA())</f>
        <v>2.1947206090599036E-2</v>
      </c>
      <c r="K1414" s="44">
        <f>IFERROR(_xll.qlIndexFixing(Index3M,H1414,TRUE,_xll.ohTrigger(RecalcTrigger,Trigger3M)),NA())</f>
        <v>2.2424512979803746E-2</v>
      </c>
      <c r="L1414" s="44">
        <f>IFERROR(_xll.qlIndexFixing(Index6M,$H1414,TRUE,_xll.ohTrigger(RecalcTrigger,Trigger6M)),NA())</f>
        <v>2.2533650985138574E-2</v>
      </c>
      <c r="M1414" s="182">
        <f>IFERROR(_xll.qlIndexFixing(Index1Y,$H1414,TRUE,_xll.ohTrigger(RecalcTrigger,Trigger1Y)),NA())</f>
        <v>2.285664491999384E-2</v>
      </c>
      <c r="N1414" s="181">
        <f>IFERROR(_xll.qlIndexFixing(ONIndex1M,I1414,TRUE,_xll.ohTrigger(RecalcTrigger,Trigger1M)),NA())</f>
        <v>2.194928072973501E-2</v>
      </c>
      <c r="O1414" s="44">
        <f>IFERROR(_xll.qlIndexFixing(ONIndex3M,I1414,TRUE,_xll.ohTrigger(RecalcTrigger,Trigger3M)),NA())</f>
        <v>2.2425963258374537E-2</v>
      </c>
      <c r="P1414" s="44">
        <f>IFERROR(_xll.qlIndexFixing(ONIndex6M,I1414,TRUE,_xll.ohTrigger(RecalcTrigger,Trigger6M)),NA())</f>
        <v>2.2541559464774874E-2</v>
      </c>
      <c r="Q1414" s="182">
        <f>IFERROR(_xll.qlIndexFixing(ONIndex1Y,I1414,TRUE,_xll.ohTrigger(RecalcTrigger,Trigger1Y)),NA())</f>
        <v>2.2898686216988873E-2</v>
      </c>
    </row>
    <row r="1415" spans="2:17" x14ac:dyDescent="0.2">
      <c r="B1415" s="39" t="s">
        <v>42</v>
      </c>
      <c r="D1415" s="42">
        <f>_xll.qlCalendarAdvance(Calendar,$D1414,B1415,"f",FALSE)</f>
        <v>49305</v>
      </c>
      <c r="E1415" s="176">
        <f>_xll.qlInterestRateIndexValueDate(IndexON,D1415)</f>
        <v>49305</v>
      </c>
      <c r="F1415" s="192">
        <f>IFERROR(_xll.qlIndexFixing(IndexON,D1415,TRUE,_xll.ohTrigger(RecalcTrigger,TriggerON)),NA())</f>
        <v>2.1492499815017885E-2</v>
      </c>
      <c r="H1415" s="42">
        <f>_xll.qlCalendarAdvance(Calendar,$H1414,B1415,"f",FALSE)</f>
        <v>49305</v>
      </c>
      <c r="I1415" s="176">
        <f>_xll.qlInterestRateIndexValueDate(Index1M,$H1415)</f>
        <v>49305</v>
      </c>
      <c r="J1415" s="181">
        <f>IFERROR(_xll.qlIndexFixing(Index1M,$H1415,TRUE,_xll.ohTrigger(RecalcTrigger,Trigger1M)),NA())</f>
        <v>2.1937010090703243E-2</v>
      </c>
      <c r="K1415" s="44">
        <f>IFERROR(_xll.qlIndexFixing(Index3M,H1415,TRUE,_xll.ohTrigger(RecalcTrigger,Trigger3M)),NA())</f>
        <v>2.2414544342682384E-2</v>
      </c>
      <c r="L1415" s="44">
        <f>IFERROR(_xll.qlIndexFixing(Index6M,$H1415,TRUE,_xll.ohTrigger(RecalcTrigger,Trigger6M)),NA())</f>
        <v>2.2523105759338871E-2</v>
      </c>
      <c r="M1415" s="182">
        <f>IFERROR(_xll.qlIndexFixing(Index1Y,$H1415,TRUE,_xll.ohTrigger(RecalcTrigger,Trigger1Y)),NA())</f>
        <v>2.2844687166319488E-2</v>
      </c>
      <c r="N1415" s="181">
        <f>IFERROR(_xll.qlIndexFixing(ONIndex1M,I1415,TRUE,_xll.ohTrigger(RecalcTrigger,Trigger1M)),NA())</f>
        <v>2.1939183858208366E-2</v>
      </c>
      <c r="O1415" s="44">
        <f>IFERROR(_xll.qlIndexFixing(ONIndex3M,I1415,TRUE,_xll.ohTrigger(RecalcTrigger,Trigger3M)),NA())</f>
        <v>2.2416239015116135E-2</v>
      </c>
      <c r="P1415" s="44">
        <f>IFERROR(_xll.qlIndexFixing(ONIndex6M,I1415,TRUE,_xll.ohTrigger(RecalcTrigger,Trigger6M)),NA())</f>
        <v>2.2531539175661974E-2</v>
      </c>
      <c r="Q1415" s="182">
        <f>IFERROR(_xll.qlIndexFixing(ONIndex1Y,I1415,TRUE,_xll.ohTrigger(RecalcTrigger,Trigger1Y)),NA())</f>
        <v>2.288775961527878E-2</v>
      </c>
    </row>
    <row r="1416" spans="2:17" x14ac:dyDescent="0.2">
      <c r="B1416" s="39" t="s">
        <v>42</v>
      </c>
      <c r="D1416" s="42">
        <f>_xll.qlCalendarAdvance(Calendar,$D1415,B1416,"f",FALSE)</f>
        <v>49312</v>
      </c>
      <c r="E1416" s="176">
        <f>_xll.qlInterestRateIndexValueDate(IndexON,D1416)</f>
        <v>49312</v>
      </c>
      <c r="F1416" s="192">
        <f>IFERROR(_xll.qlIndexFixing(IndexON,D1416,TRUE,_xll.ohTrigger(RecalcTrigger,TriggerON)),NA())</f>
        <v>2.1483443767222887E-2</v>
      </c>
      <c r="H1416" s="42">
        <f>_xll.qlCalendarAdvance(Calendar,$H1415,B1416,"f",FALSE)</f>
        <v>49312</v>
      </c>
      <c r="I1416" s="176">
        <f>_xll.qlInterestRateIndexValueDate(Index1M,$H1416)</f>
        <v>49312</v>
      </c>
      <c r="J1416" s="181">
        <f>IFERROR(_xll.qlIndexFixing(Index1M,$H1416,TRUE,_xll.ohTrigger(RecalcTrigger,Trigger1M)),NA())</f>
        <v>2.1926779228722749E-2</v>
      </c>
      <c r="K1416" s="44">
        <f>IFERROR(_xll.qlIndexFixing(Index3M,H1416,TRUE,_xll.ohTrigger(RecalcTrigger,Trigger3M)),NA())</f>
        <v>2.2404545647672913E-2</v>
      </c>
      <c r="L1416" s="44">
        <f>IFERROR(_xll.qlIndexFixing(Index6M,$H1416,TRUE,_xll.ohTrigger(RecalcTrigger,Trigger6M)),NA())</f>
        <v>2.2512603354843001E-2</v>
      </c>
      <c r="M1416" s="182">
        <f>IFERROR(_xll.qlIndexFixing(Index1Y,$H1416,TRUE,_xll.ohTrigger(RecalcTrigger,Trigger1Y)),NA())</f>
        <v>2.2832716129619346E-2</v>
      </c>
      <c r="N1416" s="181">
        <f>IFERROR(_xll.qlIndexFixing(ONIndex1M,I1416,TRUE,_xll.ohTrigger(RecalcTrigger,Trigger1M)),NA())</f>
        <v>2.1929052182410036E-2</v>
      </c>
      <c r="O1416" s="44">
        <f>IFERROR(_xll.qlIndexFixing(ONIndex3M,I1416,TRUE,_xll.ohTrigger(RecalcTrigger,Trigger3M)),NA())</f>
        <v>2.2406484853298991E-2</v>
      </c>
      <c r="P1416" s="44">
        <f>IFERROR(_xll.qlIndexFixing(ONIndex6M,I1416,TRUE,_xll.ohTrigger(RecalcTrigger,Trigger6M)),NA())</f>
        <v>2.2521487294870912E-2</v>
      </c>
      <c r="Q1416" s="182">
        <f>IFERROR(_xll.qlIndexFixing(ONIndex1Y,I1416,TRUE,_xll.ohTrigger(RecalcTrigger,Trigger1Y)),NA())</f>
        <v>2.2876798775567364E-2</v>
      </c>
    </row>
    <row r="1417" spans="2:17" x14ac:dyDescent="0.2">
      <c r="B1417" s="39" t="s">
        <v>42</v>
      </c>
      <c r="D1417" s="42">
        <f>_xll.qlCalendarAdvance(Calendar,$D1416,B1417,"f",FALSE)</f>
        <v>49319</v>
      </c>
      <c r="E1417" s="176">
        <f>_xll.qlInterestRateIndexValueDate(IndexON,D1417)</f>
        <v>49319</v>
      </c>
      <c r="F1417" s="192">
        <f>IFERROR(_xll.qlIndexFixing(IndexON,D1417,TRUE,_xll.ohTrigger(RecalcTrigger,TriggerON)),NA())</f>
        <v>2.1474353053096973E-2</v>
      </c>
      <c r="H1417" s="42">
        <f>_xll.qlCalendarAdvance(Calendar,$H1416,B1417,"f",FALSE)</f>
        <v>49319</v>
      </c>
      <c r="I1417" s="176">
        <f>_xll.qlInterestRateIndexValueDate(Index1M,$H1417)</f>
        <v>49319</v>
      </c>
      <c r="J1417" s="181">
        <f>IFERROR(_xll.qlIndexFixing(Index1M,$H1417,TRUE,_xll.ohTrigger(RecalcTrigger,Trigger1M)),NA())</f>
        <v>2.1916513504748426E-2</v>
      </c>
      <c r="K1417" s="44">
        <f>IFERROR(_xll.qlIndexFixing(Index3M,H1417,TRUE,_xll.ohTrigger(RecalcTrigger,Trigger3M)),NA())</f>
        <v>2.2394516894999571E-2</v>
      </c>
      <c r="L1417" s="44">
        <f>IFERROR(_xll.qlIndexFixing(Index6M,$H1417,TRUE,_xll.ohTrigger(RecalcTrigger,Trigger6M)),NA())</f>
        <v>2.2501997278186803E-2</v>
      </c>
      <c r="M1417" s="182">
        <f>IFERROR(_xll.qlIndexFixing(Index1Y,$H1417,TRUE,_xll.ohTrigger(RecalcTrigger,Trigger1Y)),NA())</f>
        <v>2.2820733489967715E-2</v>
      </c>
      <c r="N1417" s="181">
        <f>IFERROR(_xll.qlIndexFixing(ONIndex1M,I1417,TRUE,_xll.ohTrigger(RecalcTrigger,Trigger1M)),NA())</f>
        <v>2.1918885702177926E-2</v>
      </c>
      <c r="O1417" s="44">
        <f>IFERROR(_xll.qlIndexFixing(ONIndex3M,I1417,TRUE,_xll.ohTrigger(RecalcTrigger,Trigger3M)),NA())</f>
        <v>2.2396700773004152E-2</v>
      </c>
      <c r="P1417" s="44">
        <f>IFERROR(_xll.qlIndexFixing(ONIndex6M,I1417,TRUE,_xll.ohTrigger(RecalcTrigger,Trigger6M)),NA())</f>
        <v>2.2511403822320641E-2</v>
      </c>
      <c r="Q1417" s="182">
        <f>IFERROR(_xll.qlIndexFixing(ONIndex1Y,I1417,TRUE,_xll.ohTrigger(RecalcTrigger,Trigger1Y)),NA())</f>
        <v>2.2865803697692533E-2</v>
      </c>
    </row>
    <row r="1418" spans="2:17" x14ac:dyDescent="0.2">
      <c r="B1418" s="39" t="s">
        <v>42</v>
      </c>
      <c r="D1418" s="42">
        <f>_xll.qlCalendarAdvance(Calendar,$D1417,B1418,"f",FALSE)</f>
        <v>49326</v>
      </c>
      <c r="E1418" s="176">
        <f>_xll.qlInterestRateIndexValueDate(IndexON,D1418)</f>
        <v>49326</v>
      </c>
      <c r="F1418" s="192">
        <f>IFERROR(_xll.qlIndexFixing(IndexON,D1418,TRUE,_xll.ohTrigger(RecalcTrigger,TriggerON)),NA())</f>
        <v>2.1465227672721188E-2</v>
      </c>
      <c r="H1418" s="42">
        <f>_xll.qlCalendarAdvance(Calendar,$H1417,B1418,"f",FALSE)</f>
        <v>49326</v>
      </c>
      <c r="I1418" s="176">
        <f>_xll.qlInterestRateIndexValueDate(Index1M,$H1418)</f>
        <v>49326</v>
      </c>
      <c r="J1418" s="181">
        <f>IFERROR(_xll.qlIndexFixing(Index1M,$H1418,TRUE,_xll.ohTrigger(RecalcTrigger,Trigger1M)),NA())</f>
        <v>2.1906212918883422E-2</v>
      </c>
      <c r="K1418" s="44">
        <f>IFERROR(_xll.qlIndexFixing(Index3M,H1418,TRUE,_xll.ohTrigger(RecalcTrigger,Trigger3M)),NA())</f>
        <v>2.2384458084882975E-2</v>
      </c>
      <c r="L1418" s="44">
        <f>IFERROR(_xll.qlIndexFixing(Index6M,$H1418,TRUE,_xll.ohTrigger(RecalcTrigger,Trigger6M)),NA())</f>
        <v>2.249135931439487E-2</v>
      </c>
      <c r="M1418" s="182">
        <f>IFERROR(_xll.qlIndexFixing(Index1Y,$H1418,TRUE,_xll.ohTrigger(RecalcTrigger,Trigger1Y)),NA())</f>
        <v>2.280874092735985E-2</v>
      </c>
      <c r="N1418" s="181">
        <f>IFERROR(_xll.qlIndexFixing(ONIndex1M,I1418,TRUE,_xll.ohTrigger(RecalcTrigger,Trigger1M)),NA())</f>
        <v>2.1908684417836222E-2</v>
      </c>
      <c r="O1418" s="44">
        <f>IFERROR(_xll.qlIndexFixing(ONIndex3M,I1418,TRUE,_xll.ohTrigger(RecalcTrigger,Trigger3M)),NA())</f>
        <v>2.2386886774069525E-2</v>
      </c>
      <c r="P1418" s="44">
        <f>IFERROR(_xll.qlIndexFixing(ONIndex6M,I1418,TRUE,_xll.ohTrigger(RecalcTrigger,Trigger6M)),NA())</f>
        <v>2.2501288758254301E-2</v>
      </c>
      <c r="Q1418" s="182">
        <f>IFERROR(_xll.qlIndexFixing(ONIndex1Y,I1418,TRUE,_xll.ohTrigger(RecalcTrigger,Trigger1Y)),NA())</f>
        <v>2.2854774381735332E-2</v>
      </c>
    </row>
    <row r="1419" spans="2:17" x14ac:dyDescent="0.2">
      <c r="B1419" s="39" t="s">
        <v>42</v>
      </c>
      <c r="D1419" s="42">
        <f>_xll.qlCalendarAdvance(Calendar,$D1418,B1419,"f",FALSE)</f>
        <v>49333</v>
      </c>
      <c r="E1419" s="176">
        <f>_xll.qlInterestRateIndexValueDate(IndexON,D1419)</f>
        <v>49333</v>
      </c>
      <c r="F1419" s="192">
        <f>IFERROR(_xll.qlIndexFixing(IndexON,D1419,TRUE,_xll.ohTrigger(RecalcTrigger,TriggerON)),NA())</f>
        <v>2.1456067626095532E-2</v>
      </c>
      <c r="H1419" s="42">
        <f>_xll.qlCalendarAdvance(Calendar,$H1418,B1419,"f",FALSE)</f>
        <v>49333</v>
      </c>
      <c r="I1419" s="176">
        <f>_xll.qlInterestRateIndexValueDate(Index1M,$H1419)</f>
        <v>49333</v>
      </c>
      <c r="J1419" s="181">
        <f>IFERROR(_xll.qlIndexFixing(Index1M,$H1419,TRUE,_xll.ohTrigger(RecalcTrigger,Trigger1M)),NA())</f>
        <v>2.189587747122106E-2</v>
      </c>
      <c r="K1419" s="44">
        <f>IFERROR(_xll.qlIndexFixing(Index3M,H1419,TRUE,_xll.ohTrigger(RecalcTrigger,Trigger3M)),NA())</f>
        <v>2.2374369217545556E-2</v>
      </c>
      <c r="L1419" s="44">
        <f>IFERROR(_xll.qlIndexFixing(Index6M,$H1419,TRUE,_xll.ohTrigger(RecalcTrigger,Trigger6M)),NA())</f>
        <v>2.2480689463966908E-2</v>
      </c>
      <c r="M1419" s="182">
        <f>IFERROR(_xll.qlIndexFixing(Index1Y,$H1419,TRUE,_xll.ohTrigger(RecalcTrigger,Trigger1Y)),NA())</f>
        <v>2.2796740121713066E-2</v>
      </c>
      <c r="N1419" s="181">
        <f>IFERROR(_xll.qlIndexFixing(ONIndex1M,I1419,TRUE,_xll.ohTrigger(RecalcTrigger,Trigger1M)),NA())</f>
        <v>2.189844832922283E-2</v>
      </c>
      <c r="O1419" s="44">
        <f>IFERROR(_xll.qlIndexFixing(ONIndex3M,I1419,TRUE,_xll.ohTrigger(RecalcTrigger,Trigger3M)),NA())</f>
        <v>2.237704285673825E-2</v>
      </c>
      <c r="P1419" s="44">
        <f>IFERROR(_xll.qlIndexFixing(ONIndex6M,I1419,TRUE,_xll.ohTrigger(RecalcTrigger,Trigger6M)),NA())</f>
        <v>2.2491142102590844E-2</v>
      </c>
      <c r="Q1419" s="182">
        <f>IFERROR(_xll.qlIndexFixing(ONIndex1Y,I1419,TRUE,_xll.ohTrigger(RecalcTrigger,Trigger1Y)),NA())</f>
        <v>2.2843710827695762E-2</v>
      </c>
    </row>
    <row r="1420" spans="2:17" x14ac:dyDescent="0.2">
      <c r="B1420" s="39" t="s">
        <v>42</v>
      </c>
      <c r="D1420" s="42">
        <f>_xll.qlCalendarAdvance(Calendar,$D1419,B1420,"f",FALSE)</f>
        <v>49340</v>
      </c>
      <c r="E1420" s="176">
        <f>_xll.qlInterestRateIndexValueDate(IndexON,D1420)</f>
        <v>49340</v>
      </c>
      <c r="F1420" s="192">
        <f>IFERROR(_xll.qlIndexFixing(IndexON,D1420,TRUE,_xll.ohTrigger(RecalcTrigger,TriggerON)),NA())</f>
        <v>2.1446872913220005E-2</v>
      </c>
      <c r="H1420" s="42">
        <f>_xll.qlCalendarAdvance(Calendar,$H1419,B1420,"f",FALSE)</f>
        <v>49340</v>
      </c>
      <c r="I1420" s="176">
        <f>_xll.qlInterestRateIndexValueDate(Index1M,$H1420)</f>
        <v>49340</v>
      </c>
      <c r="J1420" s="181">
        <f>IFERROR(_xll.qlIndexFixing(Index1M,$H1420,TRUE,_xll.ohTrigger(RecalcTrigger,Trigger1M)),NA())</f>
        <v>2.1885944612065927E-2</v>
      </c>
      <c r="K1420" s="44">
        <f>IFERROR(_xll.qlIndexFixing(Index3M,H1420,TRUE,_xll.ohTrigger(RecalcTrigger,Trigger3M)),NA())</f>
        <v>2.2364294724228028E-2</v>
      </c>
      <c r="L1420" s="44">
        <f>IFERROR(_xll.qlIndexFixing(Index6M,$H1420,TRUE,_xll.ohTrigger(RecalcTrigger,Trigger6M)),NA())</f>
        <v>2.2469987727403079E-2</v>
      </c>
      <c r="M1420" s="182">
        <f>IFERROR(_xll.qlIndexFixing(Index1Y,$H1420,TRUE,_xll.ohTrigger(RecalcTrigger,Trigger1Y)),NA())</f>
        <v>2.2784732752865411E-2</v>
      </c>
      <c r="N1420" s="181">
        <f>IFERROR(_xll.qlIndexFixing(ONIndex1M,I1420,TRUE,_xll.ohTrigger(RecalcTrigger,Trigger1M)),NA())</f>
        <v>2.1888177436337752E-2</v>
      </c>
      <c r="O1420" s="44">
        <f>IFERROR(_xll.qlIndexFixing(ONIndex3M,I1420,TRUE,_xll.ohTrigger(RecalcTrigger,Trigger3M)),NA())</f>
        <v>2.236716902068614E-2</v>
      </c>
      <c r="P1420" s="44">
        <f>IFERROR(_xll.qlIndexFixing(ONIndex6M,I1420,TRUE,_xll.ohTrigger(RecalcTrigger,Trigger6M)),NA())</f>
        <v>2.2480963855168179E-2</v>
      </c>
      <c r="Q1420" s="182">
        <f>IFERROR(_xll.qlIndexFixing(ONIndex1Y,I1420,TRUE,_xll.ohTrigger(RecalcTrigger,Trigger1Y)),NA())</f>
        <v>2.283261303565487E-2</v>
      </c>
    </row>
    <row r="1421" spans="2:17" x14ac:dyDescent="0.2">
      <c r="B1421" s="39" t="s">
        <v>42</v>
      </c>
      <c r="D1421" s="42">
        <f>_xll.qlCalendarAdvance(Calendar,$D1420,B1421,"f",FALSE)</f>
        <v>49347</v>
      </c>
      <c r="E1421" s="176">
        <f>_xll.qlInterestRateIndexValueDate(IndexON,D1421)</f>
        <v>49347</v>
      </c>
      <c r="F1421" s="192">
        <f>IFERROR(_xll.qlIndexFixing(IndexON,D1421,TRUE,_xll.ohTrigger(RecalcTrigger,TriggerON)),NA())</f>
        <v>2.1437643534094608E-2</v>
      </c>
      <c r="H1421" s="42">
        <f>_xll.qlCalendarAdvance(Calendar,$H1420,B1421,"f",FALSE)</f>
        <v>49347</v>
      </c>
      <c r="I1421" s="176">
        <f>_xll.qlInterestRateIndexValueDate(Index1M,$H1421)</f>
        <v>49347</v>
      </c>
      <c r="J1421" s="181">
        <f>IFERROR(_xll.qlIndexFixing(Index1M,$H1421,TRUE,_xll.ohTrigger(RecalcTrigger,Trigger1M)),NA())</f>
        <v>2.1875555003651022E-2</v>
      </c>
      <c r="K1421" s="44">
        <f>IFERROR(_xll.qlIndexFixing(Index3M,H1421,TRUE,_xll.ohTrigger(RecalcTrigger,Trigger3M)),NA())</f>
        <v>2.235410131210246E-2</v>
      </c>
      <c r="L1421" s="44">
        <f>IFERROR(_xll.qlIndexFixing(Index6M,$H1421,TRUE,_xll.ohTrigger(RecalcTrigger,Trigger6M)),NA())</f>
        <v>2.2459254105206675E-2</v>
      </c>
      <c r="M1421" s="182">
        <f>IFERROR(_xll.qlIndexFixing(Index1Y,$H1421,TRUE,_xll.ohTrigger(RecalcTrigger,Trigger1Y)),NA())</f>
        <v>2.2772720500577215E-2</v>
      </c>
      <c r="N1421" s="181">
        <f>IFERROR(_xll.qlIndexFixing(ONIndex1M,I1421,TRUE,_xll.ohTrigger(RecalcTrigger,Trigger1M)),NA())</f>
        <v>2.1877871739099941E-2</v>
      </c>
      <c r="O1421" s="44">
        <f>IFERROR(_xll.qlIndexFixing(ONIndex3M,I1421,TRUE,_xll.ohTrigger(RecalcTrigger,Trigger3M)),NA())</f>
        <v>2.2357265266237381E-2</v>
      </c>
      <c r="P1421" s="44">
        <f>IFERROR(_xll.qlIndexFixing(ONIndex6M,I1421,TRUE,_xll.ohTrigger(RecalcTrigger,Trigger6M)),NA())</f>
        <v>2.2470754016148398E-2</v>
      </c>
      <c r="Q1421" s="182">
        <f>IFERROR(_xll.qlIndexFixing(ONIndex1Y,I1421,TRUE,_xll.ohTrigger(RecalcTrigger,Trigger1Y)),NA())</f>
        <v>2.2821481005450561E-2</v>
      </c>
    </row>
    <row r="1422" spans="2:17" x14ac:dyDescent="0.2">
      <c r="B1422" s="39" t="s">
        <v>42</v>
      </c>
      <c r="D1422" s="42">
        <f>_xll.qlCalendarAdvance(Calendar,$D1421,B1422,"f",FALSE)</f>
        <v>49354</v>
      </c>
      <c r="E1422" s="176">
        <f>_xll.qlInterestRateIndexValueDate(IndexON,D1422)</f>
        <v>49354</v>
      </c>
      <c r="F1422" s="192">
        <f>IFERROR(_xll.qlIndexFixing(IndexON,D1422,TRUE,_xll.ohTrigger(RecalcTrigger,TriggerON)),NA())</f>
        <v>2.142837948871934E-2</v>
      </c>
      <c r="H1422" s="42">
        <f>_xll.qlCalendarAdvance(Calendar,$H1421,B1422,"f",FALSE)</f>
        <v>49354</v>
      </c>
      <c r="I1422" s="176">
        <f>_xll.qlInterestRateIndexValueDate(Index1M,$H1422)</f>
        <v>49354</v>
      </c>
      <c r="J1422" s="181">
        <f>IFERROR(_xll.qlIndexFixing(Index1M,$H1422,TRUE,_xll.ohTrigger(RecalcTrigger,Trigger1M)),NA())</f>
        <v>2.1865130542655056E-2</v>
      </c>
      <c r="K1422" s="44">
        <f>IFERROR(_xll.qlIndexFixing(Index3M,H1422,TRUE,_xll.ohTrigger(RecalcTrigger,Trigger3M)),NA())</f>
        <v>2.2343972240526377E-2</v>
      </c>
      <c r="L1422" s="44">
        <f>IFERROR(_xll.qlIndexFixing(Index6M,$H1422,TRUE,_xll.ohTrigger(RecalcTrigger,Trigger6M)),NA())</f>
        <v>2.2448488597881438E-2</v>
      </c>
      <c r="M1422" s="182">
        <f>IFERROR(_xll.qlIndexFixing(Index1Y,$H1422,TRUE,_xll.ohTrigger(RecalcTrigger,Trigger1Y)),NA())</f>
        <v>2.2760705044529095E-2</v>
      </c>
      <c r="N1422" s="181">
        <f>IFERROR(_xll.qlIndexFixing(ONIndex1M,I1422,TRUE,_xll.ohTrigger(RecalcTrigger,Trigger1M)),NA())</f>
        <v>2.1867531237590443E-2</v>
      </c>
      <c r="O1422" s="44">
        <f>IFERROR(_xll.qlIndexFixing(ONIndex3M,I1422,TRUE,_xll.ohTrigger(RecalcTrigger,Trigger3M)),NA())</f>
        <v>2.2347331593148834E-2</v>
      </c>
      <c r="P1422" s="44">
        <f>IFERROR(_xll.qlIndexFixing(ONIndex6M,I1422,TRUE,_xll.ohTrigger(RecalcTrigger,Trigger6M)),NA())</f>
        <v>2.2460512585450454E-2</v>
      </c>
      <c r="Q1422" s="182">
        <f>IFERROR(_xll.qlIndexFixing(ONIndex1Y,I1422,TRUE,_xll.ohTrigger(RecalcTrigger,Trigger1Y)),NA())</f>
        <v>2.281031473724493E-2</v>
      </c>
    </row>
    <row r="1423" spans="2:17" x14ac:dyDescent="0.2">
      <c r="B1423" s="39" t="s">
        <v>42</v>
      </c>
      <c r="D1423" s="42">
        <f>_xll.qlCalendarAdvance(Calendar,$D1422,B1423,"f",FALSE)</f>
        <v>49361</v>
      </c>
      <c r="E1423" s="176">
        <f>_xll.qlInterestRateIndexValueDate(IndexON,D1423)</f>
        <v>49361</v>
      </c>
      <c r="F1423" s="192">
        <f>IFERROR(_xll.qlIndexFixing(IndexON,D1423,TRUE,_xll.ohTrigger(RecalcTrigger,TriggerON)),NA())</f>
        <v>2.1419080777175248E-2</v>
      </c>
      <c r="H1423" s="42">
        <f>_xll.qlCalendarAdvance(Calendar,$H1422,B1423,"f",FALSE)</f>
        <v>49361</v>
      </c>
      <c r="I1423" s="176">
        <f>_xll.qlInterestRateIndexValueDate(Index1M,$H1423)</f>
        <v>49361</v>
      </c>
      <c r="J1423" s="181">
        <f>IFERROR(_xll.qlIndexFixing(Index1M,$H1423,TRUE,_xll.ohTrigger(RecalcTrigger,Trigger1M)),NA())</f>
        <v>2.1854671229156186E-2</v>
      </c>
      <c r="K1423" s="44">
        <f>IFERROR(_xll.qlIndexFixing(Index3M,H1423,TRUE,_xll.ohTrigger(RecalcTrigger,Trigger3M)),NA())</f>
        <v>2.2333765916381802E-2</v>
      </c>
      <c r="L1423" s="44">
        <f>IFERROR(_xll.qlIndexFixing(Index6M,$H1423,TRUE,_xll.ohTrigger(RecalcTrigger,Trigger6M)),NA())</f>
        <v>2.243769120593379E-2</v>
      </c>
      <c r="M1423" s="182">
        <f>IFERROR(_xll.qlIndexFixing(Index1Y,$H1423,TRUE,_xll.ohTrigger(RecalcTrigger,Trigger1Y)),NA())</f>
        <v>2.2748688064322842E-2</v>
      </c>
      <c r="N1423" s="181">
        <f>IFERROR(_xll.qlIndexFixing(ONIndex1M,I1423,TRUE,_xll.ohTrigger(RecalcTrigger,Trigger1M)),NA())</f>
        <v>2.1857155931890304E-2</v>
      </c>
      <c r="O1423" s="44">
        <f>IFERROR(_xll.qlIndexFixing(ONIndex3M,I1423,TRUE,_xll.ohTrigger(RecalcTrigger,Trigger3M)),NA())</f>
        <v>2.2337368001501545E-2</v>
      </c>
      <c r="P1423" s="44">
        <f>IFERROR(_xll.qlIndexFixing(ONIndex6M,I1423,TRUE,_xll.ohTrigger(RecalcTrigger,Trigger6M)),NA())</f>
        <v>2.2450239563317487E-2</v>
      </c>
      <c r="Q1423" s="182">
        <f>IFERROR(_xll.qlIndexFixing(ONIndex1Y,I1423,TRUE,_xll.ohTrigger(RecalcTrigger,Trigger1Y)),NA())</f>
        <v>2.2799114231037976E-2</v>
      </c>
    </row>
    <row r="1424" spans="2:17" x14ac:dyDescent="0.2">
      <c r="B1424" s="39" t="s">
        <v>42</v>
      </c>
      <c r="D1424" s="42">
        <f>_xll.qlCalendarAdvance(Calendar,$D1423,B1424,"f",FALSE)</f>
        <v>49368</v>
      </c>
      <c r="E1424" s="176">
        <f>_xll.qlInterestRateIndexValueDate(IndexON,D1424)</f>
        <v>49368</v>
      </c>
      <c r="F1424" s="192">
        <f>IFERROR(_xll.qlIndexFixing(IndexON,D1424,TRUE,_xll.ohTrigger(RecalcTrigger,TriggerON)),NA())</f>
        <v>2.1409747399300239E-2</v>
      </c>
      <c r="H1424" s="42">
        <f>_xll.qlCalendarAdvance(Calendar,$H1423,B1424,"f",FALSE)</f>
        <v>49368</v>
      </c>
      <c r="I1424" s="176">
        <f>_xll.qlInterestRateIndexValueDate(Index1M,$H1424)</f>
        <v>49368</v>
      </c>
      <c r="J1424" s="181">
        <f>IFERROR(_xll.qlIndexFixing(Index1M,$H1424,TRUE,_xll.ohTrigger(RecalcTrigger,Trigger1M)),NA())</f>
        <v>2.184397806515944E-2</v>
      </c>
      <c r="K1424" s="44">
        <f>IFERROR(_xll.qlIndexFixing(Index3M,H1424,TRUE,_xll.ohTrigger(RecalcTrigger,Trigger3M)),NA())</f>
        <v>2.2323362215692581E-2</v>
      </c>
      <c r="L1424" s="44">
        <f>IFERROR(_xll.qlIndexFixing(Index6M,$H1424,TRUE,_xll.ohTrigger(RecalcTrigger,Trigger6M)),NA())</f>
        <v>2.2426566531457914E-2</v>
      </c>
      <c r="M1424" s="182">
        <f>IFERROR(_xll.qlIndexFixing(Index1Y,$H1424,TRUE,_xll.ohTrigger(RecalcTrigger,Trigger1Y)),NA())</f>
        <v>2.2736514787148113E-2</v>
      </c>
      <c r="N1424" s="181">
        <f>IFERROR(_xll.qlIndexFixing(ONIndex1M,I1424,TRUE,_xll.ohTrigger(RecalcTrigger,Trigger1M)),NA())</f>
        <v>2.1846745821837432E-2</v>
      </c>
      <c r="O1424" s="44">
        <f>IFERROR(_xll.qlIndexFixing(ONIndex3M,I1424,TRUE,_xll.ohTrigger(RecalcTrigger,Trigger3M)),NA())</f>
        <v>2.2327374491376561E-2</v>
      </c>
      <c r="P1424" s="44">
        <f>IFERROR(_xll.qlIndexFixing(ONIndex6M,I1424,TRUE,_xll.ohTrigger(RecalcTrigger,Trigger6M)),NA())</f>
        <v>2.2439934949344265E-2</v>
      </c>
      <c r="Q1424" s="182">
        <f>IFERROR(_xll.qlIndexFixing(ONIndex1Y,I1424,TRUE,_xll.ohTrigger(RecalcTrigger,Trigger1Y)),NA())</f>
        <v>2.2787879486505513E-2</v>
      </c>
    </row>
    <row r="1425" spans="2:17" x14ac:dyDescent="0.2">
      <c r="B1425" s="39" t="s">
        <v>42</v>
      </c>
      <c r="D1425" s="42">
        <f>_xll.qlCalendarAdvance(Calendar,$D1424,B1425,"f",FALSE)</f>
        <v>49375</v>
      </c>
      <c r="E1425" s="176">
        <f>_xll.qlInterestRateIndexValueDate(IndexON,D1425)</f>
        <v>49375</v>
      </c>
      <c r="F1425" s="192">
        <f>IFERROR(_xll.qlIndexFixing(IndexON,D1425,TRUE,_xll.ohTrigger(RecalcTrigger,TriggerON)),NA())</f>
        <v>2.1400379355175358E-2</v>
      </c>
      <c r="H1425" s="42">
        <f>_xll.qlCalendarAdvance(Calendar,$H1424,B1425,"f",FALSE)</f>
        <v>49375</v>
      </c>
      <c r="I1425" s="176">
        <f>_xll.qlInterestRateIndexValueDate(Index1M,$H1425)</f>
        <v>49375</v>
      </c>
      <c r="J1425" s="181">
        <f>IFERROR(_xll.qlIndexFixing(Index1M,$H1425,TRUE,_xll.ohTrigger(RecalcTrigger,Trigger1M)),NA())</f>
        <v>2.183313269298659E-2</v>
      </c>
      <c r="K1425" s="44">
        <f>IFERROR(_xll.qlIndexFixing(Index3M,H1425,TRUE,_xll.ohTrigger(RecalcTrigger,Trigger3M)),NA())</f>
        <v>2.2313087463170424E-2</v>
      </c>
      <c r="L1425" s="44">
        <f>IFERROR(_xll.qlIndexFixing(Index6M,$H1425,TRUE,_xll.ohTrigger(RecalcTrigger,Trigger6M)),NA())</f>
        <v>2.2415696548072621E-2</v>
      </c>
      <c r="M1425" s="182">
        <f>IFERROR(_xll.qlIndexFixing(Index1Y,$H1425,TRUE,_xll.ohTrigger(RecalcTrigger,Trigger1Y)),NA())</f>
        <v>2.2724500785824896E-2</v>
      </c>
      <c r="N1425" s="181">
        <f>IFERROR(_xll.qlIndexFixing(ONIndex1M,I1425,TRUE,_xll.ohTrigger(RecalcTrigger,Trigger1M)),NA())</f>
        <v>2.1836300907674966E-2</v>
      </c>
      <c r="O1425" s="44">
        <f>IFERROR(_xll.qlIndexFixing(ONIndex3M,I1425,TRUE,_xll.ohTrigger(RecalcTrigger,Trigger3M)),NA())</f>
        <v>2.2317351062692836E-2</v>
      </c>
      <c r="P1425" s="44">
        <f>IFERROR(_xll.qlIndexFixing(ONIndex6M,I1425,TRUE,_xll.ohTrigger(RecalcTrigger,Trigger6M)),NA())</f>
        <v>2.2429598743936019E-2</v>
      </c>
      <c r="Q1425" s="182">
        <f>IFERROR(_xll.qlIndexFixing(ONIndex1Y,I1425,TRUE,_xll.ohTrigger(RecalcTrigger,Trigger1Y)),NA())</f>
        <v>2.2776610504052774E-2</v>
      </c>
    </row>
    <row r="1426" spans="2:17" x14ac:dyDescent="0.2">
      <c r="B1426" s="39" t="s">
        <v>42</v>
      </c>
      <c r="D1426" s="42">
        <f>_xll.qlCalendarAdvance(Calendar,$D1425,B1426,"f",FALSE)</f>
        <v>49382</v>
      </c>
      <c r="E1426" s="176">
        <f>_xll.qlInterestRateIndexValueDate(IndexON,D1426)</f>
        <v>49382</v>
      </c>
      <c r="F1426" s="192">
        <f>IFERROR(_xll.qlIndexFixing(IndexON,D1426,TRUE,_xll.ohTrigger(RecalcTrigger,TriggerON)),NA())</f>
        <v>2.1390976644881654E-2</v>
      </c>
      <c r="H1426" s="42">
        <f>_xll.qlCalendarAdvance(Calendar,$H1425,B1426,"f",FALSE)</f>
        <v>49382</v>
      </c>
      <c r="I1426" s="176">
        <f>_xll.qlInterestRateIndexValueDate(Index1M,$H1426)</f>
        <v>49382</v>
      </c>
      <c r="J1426" s="181">
        <f>IFERROR(_xll.qlIndexFixing(Index1M,$H1426,TRUE,_xll.ohTrigger(RecalcTrigger,Trigger1M)),NA())</f>
        <v>2.1822553215493409E-2</v>
      </c>
      <c r="K1426" s="44">
        <f>IFERROR(_xll.qlIndexFixing(Index3M,H1426,TRUE,_xll.ohTrigger(RecalcTrigger,Trigger3M)),NA())</f>
        <v>2.2302782651947295E-2</v>
      </c>
      <c r="L1426" s="44">
        <f>IFERROR(_xll.qlIndexFixing(Index6M,$H1426,TRUE,_xll.ohTrigger(RecalcTrigger,Trigger6M)),NA())</f>
        <v>2.2404794676822007E-2</v>
      </c>
      <c r="M1426" s="182">
        <f>IFERROR(_xll.qlIndexFixing(Index1Y,$H1426,TRUE,_xll.ohTrigger(RecalcTrigger,Trigger1Y)),NA())</f>
        <v>2.2712490433624423E-2</v>
      </c>
      <c r="N1426" s="181">
        <f>IFERROR(_xll.qlIndexFixing(ONIndex1M,I1426,TRUE,_xll.ohTrigger(RecalcTrigger,Trigger1M)),NA())</f>
        <v>2.182582118907872E-2</v>
      </c>
      <c r="O1426" s="44">
        <f>IFERROR(_xll.qlIndexFixing(ONIndex3M,I1426,TRUE,_xll.ohTrigger(RecalcTrigger,Trigger3M)),NA())</f>
        <v>2.2307297715450369E-2</v>
      </c>
      <c r="P1426" s="44">
        <f>IFERROR(_xll.qlIndexFixing(ONIndex6M,I1426,TRUE,_xll.ohTrigger(RecalcTrigger,Trigger6M)),NA())</f>
        <v>2.2419230946849611E-2</v>
      </c>
      <c r="Q1426" s="182">
        <f>IFERROR(_xll.qlIndexFixing(ONIndex1Y,I1426,TRUE,_xll.ohTrigger(RecalcTrigger,Trigger1Y)),NA())</f>
        <v>2.2765307283598712E-2</v>
      </c>
    </row>
    <row r="1427" spans="2:17" x14ac:dyDescent="0.2">
      <c r="B1427" s="39" t="s">
        <v>42</v>
      </c>
      <c r="D1427" s="42">
        <f>_xll.qlCalendarAdvance(Calendar,$D1426,B1427,"f",FALSE)</f>
        <v>49389</v>
      </c>
      <c r="E1427" s="176">
        <f>_xll.qlInterestRateIndexValueDate(IndexON,D1427)</f>
        <v>49389</v>
      </c>
      <c r="F1427" s="192">
        <f>IFERROR(_xll.qlIndexFixing(IndexON,D1427,TRUE,_xll.ohTrigger(RecalcTrigger,TriggerON)),NA())</f>
        <v>2.1381539268175986E-2</v>
      </c>
      <c r="H1427" s="42">
        <f>_xll.qlCalendarAdvance(Calendar,$H1426,B1427,"f",FALSE)</f>
        <v>49389</v>
      </c>
      <c r="I1427" s="176">
        <f>_xll.qlInterestRateIndexValueDate(Index1M,$H1427)</f>
        <v>49389</v>
      </c>
      <c r="J1427" s="181">
        <f>IFERROR(_xll.qlIndexFixing(Index1M,$H1427,TRUE,_xll.ohTrigger(RecalcTrigger,Trigger1M)),NA())</f>
        <v>2.1811938876993689E-2</v>
      </c>
      <c r="K1427" s="44">
        <f>IFERROR(_xll.qlIndexFixing(Index3M,H1427,TRUE,_xll.ohTrigger(RecalcTrigger,Trigger3M)),NA())</f>
        <v>2.2292447782258397E-2</v>
      </c>
      <c r="L1427" s="44">
        <f>IFERROR(_xll.qlIndexFixing(Index6M,$H1427,TRUE,_xll.ohTrigger(RecalcTrigger,Trigger6M)),NA())</f>
        <v>2.2393860918225386E-2</v>
      </c>
      <c r="M1427" s="182">
        <f>IFERROR(_xll.qlIndexFixing(Index1Y,$H1427,TRUE,_xll.ohTrigger(RecalcTrigger,Trigger1Y)),NA())</f>
        <v>2.2700485405340847E-2</v>
      </c>
      <c r="N1427" s="181">
        <f>IFERROR(_xll.qlIndexFixing(ONIndex1M,I1427,TRUE,_xll.ohTrigger(RecalcTrigger,Trigger1M)),NA())</f>
        <v>2.181530666637288E-2</v>
      </c>
      <c r="O1427" s="44">
        <f>IFERROR(_xll.qlIndexFixing(ONIndex3M,I1427,TRUE,_xll.ohTrigger(RecalcTrigger,Trigger3M)),NA())</f>
        <v>2.2297214449730207E-2</v>
      </c>
      <c r="P1427" s="44">
        <f>IFERROR(_xll.qlIndexFixing(ONIndex6M,I1427,TRUE,_xll.ohTrigger(RecalcTrigger,Trigger6M)),NA())</f>
        <v>2.2408831558003994E-2</v>
      </c>
      <c r="Q1427" s="182">
        <f>IFERROR(_xll.qlIndexFixing(ONIndex1Y,I1427,TRUE,_xll.ohTrigger(RecalcTrigger,Trigger1Y)),NA())</f>
        <v>2.2753969824981235E-2</v>
      </c>
    </row>
    <row r="1428" spans="2:17" x14ac:dyDescent="0.2">
      <c r="B1428" s="39" t="s">
        <v>42</v>
      </c>
      <c r="D1428" s="42">
        <f>_xll.qlCalendarAdvance(Calendar,$D1427,B1428,"f",FALSE)</f>
        <v>49396</v>
      </c>
      <c r="E1428" s="176">
        <f>_xll.qlInterestRateIndexValueDate(IndexON,D1428)</f>
        <v>49396</v>
      </c>
      <c r="F1428" s="192">
        <f>IFERROR(_xll.qlIndexFixing(IndexON,D1428,TRUE,_xll.ohTrigger(RecalcTrigger,TriggerON)),NA())</f>
        <v>2.1372067225382541E-2</v>
      </c>
      <c r="H1428" s="42">
        <f>_xll.qlCalendarAdvance(Calendar,$H1427,B1428,"f",FALSE)</f>
        <v>49396</v>
      </c>
      <c r="I1428" s="176">
        <f>_xll.qlInterestRateIndexValueDate(Index1M,$H1428)</f>
        <v>49396</v>
      </c>
      <c r="J1428" s="181">
        <f>IFERROR(_xll.qlIndexFixing(Index1M,$H1428,TRUE,_xll.ohTrigger(RecalcTrigger,Trigger1M)),NA())</f>
        <v>2.1801289677583213E-2</v>
      </c>
      <c r="K1428" s="44">
        <f>IFERROR(_xll.qlIndexFixing(Index3M,H1428,TRUE,_xll.ohTrigger(RecalcTrigger,Trigger3M)),NA())</f>
        <v>2.2282082854336305E-2</v>
      </c>
      <c r="L1428" s="44">
        <f>IFERROR(_xll.qlIndexFixing(Index6M,$H1428,TRUE,_xll.ohTrigger(RecalcTrigger,Trigger6M)),NA())</f>
        <v>2.2382895272806479E-2</v>
      </c>
      <c r="M1428" s="182">
        <f>IFERROR(_xll.qlIndexFixing(Index1Y,$H1428,TRUE,_xll.ohTrigger(RecalcTrigger,Trigger1Y)),NA())</f>
        <v>2.268848737569016E-2</v>
      </c>
      <c r="N1428" s="181">
        <f>IFERROR(_xll.qlIndexFixing(ONIndex1M,I1428,TRUE,_xll.ohTrigger(RecalcTrigger,Trigger1M)),NA())</f>
        <v>2.1804757339314307E-2</v>
      </c>
      <c r="O1428" s="44">
        <f>IFERROR(_xll.qlIndexFixing(ONIndex3M,I1428,TRUE,_xll.ohTrigger(RecalcTrigger,Trigger3M)),NA())</f>
        <v>2.2287101265370257E-2</v>
      </c>
      <c r="P1428" s="44">
        <f>IFERROR(_xll.qlIndexFixing(ONIndex6M,I1428,TRUE,_xll.ohTrigger(RecalcTrigger,Trigger6M)),NA())</f>
        <v>2.2398400577723354E-2</v>
      </c>
      <c r="Q1428" s="182">
        <f>IFERROR(_xll.qlIndexFixing(ONIndex1Y,I1428,TRUE,_xll.ohTrigger(RecalcTrigger,Trigger1Y)),NA())</f>
        <v>2.2742598128362435E-2</v>
      </c>
    </row>
    <row r="1429" spans="2:17" x14ac:dyDescent="0.2">
      <c r="B1429" s="39" t="s">
        <v>42</v>
      </c>
      <c r="D1429" s="42">
        <f>_xll.qlCalendarAdvance(Calendar,$D1428,B1429,"f",FALSE)</f>
        <v>49403</v>
      </c>
      <c r="E1429" s="176">
        <f>_xll.qlInterestRateIndexValueDate(IndexON,D1429)</f>
        <v>49403</v>
      </c>
      <c r="F1429" s="192">
        <f>IFERROR(_xll.qlIndexFixing(IndexON,D1429,TRUE,_xll.ohTrigger(RecalcTrigger,TriggerON)),NA())</f>
        <v>2.1362560516339224E-2</v>
      </c>
      <c r="H1429" s="42">
        <f>_xll.qlCalendarAdvance(Calendar,$H1428,B1429,"f",FALSE)</f>
        <v>49403</v>
      </c>
      <c r="I1429" s="176">
        <f>_xll.qlInterestRateIndexValueDate(Index1M,$H1429)</f>
        <v>49403</v>
      </c>
      <c r="J1429" s="181">
        <f>IFERROR(_xll.qlIndexFixing(Index1M,$H1429,TRUE,_xll.ohTrigger(RecalcTrigger,Trigger1M)),NA())</f>
        <v>2.1790953225005426E-2</v>
      </c>
      <c r="K1429" s="44">
        <f>IFERROR(_xll.qlIndexFixing(Index3M,H1429,TRUE,_xll.ohTrigger(RecalcTrigger,Trigger3M)),NA())</f>
        <v>2.2271757791453514E-2</v>
      </c>
      <c r="L1429" s="44">
        <f>IFERROR(_xll.qlIndexFixing(Index6M,$H1429,TRUE,_xll.ohTrigger(RecalcTrigger,Trigger6M)),NA())</f>
        <v>2.2372011532786163E-2</v>
      </c>
      <c r="M1429" s="182">
        <f>IFERROR(_xll.qlIndexFixing(Index1Y,$H1429,TRUE,_xll.ohTrigger(RecalcTrigger,Trigger1Y)),NA())</f>
        <v>2.2676498019309294E-2</v>
      </c>
      <c r="N1429" s="181">
        <f>IFERROR(_xll.qlIndexFixing(ONIndex1M,I1429,TRUE,_xll.ohTrigger(RecalcTrigger,Trigger1M)),NA())</f>
        <v>2.1794173207984047E-2</v>
      </c>
      <c r="O1429" s="44">
        <f>IFERROR(_xll.qlIndexFixing(ONIndex3M,I1429,TRUE,_xll.ohTrigger(RecalcTrigger,Trigger3M)),NA())</f>
        <v>2.2276958162532612E-2</v>
      </c>
      <c r="P1429" s="44">
        <f>IFERROR(_xll.qlIndexFixing(ONIndex6M,I1429,TRUE,_xll.ohTrigger(RecalcTrigger,Trigger6M)),NA())</f>
        <v>2.2387938005764552E-2</v>
      </c>
      <c r="Q1429" s="182">
        <f>IFERROR(_xll.qlIndexFixing(ONIndex1Y,I1429,TRUE,_xll.ohTrigger(RecalcTrigger,Trigger1Y)),NA())</f>
        <v>2.2731192193661265E-2</v>
      </c>
    </row>
    <row r="1430" spans="2:17" x14ac:dyDescent="0.2">
      <c r="B1430" s="39" t="s">
        <v>42</v>
      </c>
      <c r="D1430" s="42">
        <f>_xll.qlCalendarAdvance(Calendar,$D1429,B1430,"f",FALSE)</f>
        <v>49410</v>
      </c>
      <c r="E1430" s="176">
        <f>_xll.qlInterestRateIndexValueDate(IndexON,D1430)</f>
        <v>49410</v>
      </c>
      <c r="F1430" s="192">
        <f>IFERROR(_xll.qlIndexFixing(IndexON,D1430,TRUE,_xll.ohTrigger(RecalcTrigger,TriggerON)),NA())</f>
        <v>2.1353019141046037E-2</v>
      </c>
      <c r="H1430" s="42">
        <f>_xll.qlCalendarAdvance(Calendar,$H1429,B1430,"f",FALSE)</f>
        <v>49410</v>
      </c>
      <c r="I1430" s="176">
        <f>_xll.qlInterestRateIndexValueDate(Index1M,$H1430)</f>
        <v>49410</v>
      </c>
      <c r="J1430" s="181">
        <f>IFERROR(_xll.qlIndexFixing(Index1M,$H1430,TRUE,_xll.ohTrigger(RecalcTrigger,Trigger1M)),NA())</f>
        <v>2.1780243690327238E-2</v>
      </c>
      <c r="K1430" s="44">
        <f>IFERROR(_xll.qlIndexFixing(Index3M,H1430,TRUE,_xll.ohTrigger(RecalcTrigger,Trigger3M)),NA())</f>
        <v>2.2261335528797617E-2</v>
      </c>
      <c r="L1430" s="44">
        <f>IFERROR(_xll.qlIndexFixing(Index6M,$H1430,TRUE,_xll.ohTrigger(RecalcTrigger,Trigger6M)),NA())</f>
        <v>2.2360987974035663E-2</v>
      </c>
      <c r="M1430" s="182">
        <f>IFERROR(_xll.qlIndexFixing(Index1Y,$H1430,TRUE,_xll.ohTrigger(RecalcTrigger,Trigger1Y)),NA())</f>
        <v>2.2663926905125014E-2</v>
      </c>
      <c r="N1430" s="181">
        <f>IFERROR(_xll.qlIndexFixing(ONIndex1M,I1430,TRUE,_xll.ohTrigger(RecalcTrigger,Trigger1M)),NA())</f>
        <v>2.1783554272544192E-2</v>
      </c>
      <c r="O1430" s="44">
        <f>IFERROR(_xll.qlIndexFixing(ONIndex3M,I1430,TRUE,_xll.ohTrigger(RecalcTrigger,Trigger3M)),NA())</f>
        <v>2.2266785141217271E-2</v>
      </c>
      <c r="P1430" s="44">
        <f>IFERROR(_xll.qlIndexFixing(ONIndex6M,I1430,TRUE,_xll.ohTrigger(RecalcTrigger,Trigger6M)),NA())</f>
        <v>2.2377443842127587E-2</v>
      </c>
      <c r="Q1430" s="182">
        <f>IFERROR(_xll.qlIndexFixing(ONIndex1Y,I1430,TRUE,_xll.ohTrigger(RecalcTrigger,Trigger1Y)),NA())</f>
        <v>2.2719752020958772E-2</v>
      </c>
    </row>
    <row r="1431" spans="2:17" x14ac:dyDescent="0.2">
      <c r="B1431" s="39" t="s">
        <v>42</v>
      </c>
      <c r="D1431" s="42">
        <f>_xll.qlCalendarAdvance(Calendar,$D1430,B1431,"f",FALSE)</f>
        <v>49417</v>
      </c>
      <c r="E1431" s="176">
        <f>_xll.qlInterestRateIndexValueDate(IndexON,D1431)</f>
        <v>49417</v>
      </c>
      <c r="F1431" s="192">
        <f>IFERROR(_xll.qlIndexFixing(IndexON,D1431,TRUE,_xll.ohTrigger(RecalcTrigger,TriggerON)),NA())</f>
        <v>2.1343443099584025E-2</v>
      </c>
      <c r="H1431" s="42">
        <f>_xll.qlCalendarAdvance(Calendar,$H1430,B1431,"f",FALSE)</f>
        <v>49417</v>
      </c>
      <c r="I1431" s="176">
        <f>_xll.qlInterestRateIndexValueDate(Index1M,$H1431)</f>
        <v>49417</v>
      </c>
      <c r="J1431" s="181">
        <f>IFERROR(_xll.qlIndexFixing(Index1M,$H1431,TRUE,_xll.ohTrigger(RecalcTrigger,Trigger1M)),NA())</f>
        <v>2.1769499300310101E-2</v>
      </c>
      <c r="K1431" s="44">
        <f>IFERROR(_xll.qlIndexFixing(Index3M,H1431,TRUE,_xll.ohTrigger(RecalcTrigger,Trigger3M)),NA())</f>
        <v>2.2250883210127591E-2</v>
      </c>
      <c r="L1431" s="44">
        <f>IFERROR(_xll.qlIndexFixing(Index6M,$H1431,TRUE,_xll.ohTrigger(RecalcTrigger,Trigger6M)),NA())</f>
        <v>2.2349938144585423E-2</v>
      </c>
      <c r="M1431" s="182">
        <f>IFERROR(_xll.qlIndexFixing(Index1Y,$H1431,TRUE,_xll.ohTrigger(RecalcTrigger,Trigger1Y)),NA())</f>
        <v>2.2652552024511056E-2</v>
      </c>
      <c r="N1431" s="181">
        <f>IFERROR(_xll.qlIndexFixing(ONIndex1M,I1431,TRUE,_xll.ohTrigger(RecalcTrigger,Trigger1M)),NA())</f>
        <v>2.1772900532751605E-2</v>
      </c>
      <c r="O1431" s="44">
        <f>IFERROR(_xll.qlIndexFixing(ONIndex3M,I1431,TRUE,_xll.ohTrigger(RecalcTrigger,Trigger3M)),NA())</f>
        <v>2.2256582201343189E-2</v>
      </c>
      <c r="P1431" s="44">
        <f>IFERROR(_xll.qlIndexFixing(ONIndex6M,I1431,TRUE,_xll.ohTrigger(RecalcTrigger,Trigger6M)),NA())</f>
        <v>2.2366918086974552E-2</v>
      </c>
      <c r="Q1431" s="182">
        <f>IFERROR(_xll.qlIndexFixing(ONIndex1Y,I1431,TRUE,_xll.ohTrigger(RecalcTrigger,Trigger1Y)),NA())</f>
        <v>2.270827761017391E-2</v>
      </c>
    </row>
    <row r="1432" spans="2:17" x14ac:dyDescent="0.2">
      <c r="B1432" s="39" t="s">
        <v>42</v>
      </c>
      <c r="D1432" s="42">
        <f>_xll.qlCalendarAdvance(Calendar,$D1431,B1432,"f",FALSE)</f>
        <v>49424</v>
      </c>
      <c r="E1432" s="176">
        <f>_xll.qlInterestRateIndexValueDate(IndexON,D1432)</f>
        <v>49424</v>
      </c>
      <c r="F1432" s="192">
        <f>IFERROR(_xll.qlIndexFixing(IndexON,D1432,TRUE,_xll.ohTrigger(RecalcTrigger,TriggerON)),NA())</f>
        <v>2.1333832391791097E-2</v>
      </c>
      <c r="H1432" s="42">
        <f>_xll.qlCalendarAdvance(Calendar,$H1431,B1432,"f",FALSE)</f>
        <v>49424</v>
      </c>
      <c r="I1432" s="176">
        <f>_xll.qlInterestRateIndexValueDate(Index1M,$H1432)</f>
        <v>49424</v>
      </c>
      <c r="J1432" s="181">
        <f>IFERROR(_xll.qlIndexFixing(Index1M,$H1432,TRUE,_xll.ohTrigger(RecalcTrigger,Trigger1M)),NA())</f>
        <v>2.1758720055051271E-2</v>
      </c>
      <c r="K1432" s="44">
        <f>IFERROR(_xll.qlIndexFixing(Index3M,H1432,TRUE,_xll.ohTrigger(RecalcTrigger,Trigger3M)),NA())</f>
        <v>2.224040083567946E-2</v>
      </c>
      <c r="L1432" s="44">
        <f>IFERROR(_xll.qlIndexFixing(Index6M,$H1432,TRUE,_xll.ohTrigger(RecalcTrigger,Trigger6M)),NA())</f>
        <v>2.2338865067239828E-2</v>
      </c>
      <c r="M1432" s="182">
        <f>IFERROR(_xll.qlIndexFixing(Index1Y,$H1432,TRUE,_xll.ohTrigger(RecalcTrigger,Trigger1Y)),NA())</f>
        <v>2.2640598734975606E-2</v>
      </c>
      <c r="N1432" s="181">
        <f>IFERROR(_xll.qlIndexFixing(ONIndex1M,I1432,TRUE,_xll.ohTrigger(RecalcTrigger,Trigger1M)),NA())</f>
        <v>2.1762211988768376E-2</v>
      </c>
      <c r="O1432" s="44">
        <f>IFERROR(_xll.qlIndexFixing(ONIndex3M,I1432,TRUE,_xll.ohTrigger(RecalcTrigger,Trigger3M)),NA())</f>
        <v>2.2246349342991412E-2</v>
      </c>
      <c r="P1432" s="44">
        <f>IFERROR(_xll.qlIndexFixing(ONIndex6M,I1432,TRUE,_xll.ohTrigger(RecalcTrigger,Trigger6M)),NA())</f>
        <v>2.2356360740305448E-2</v>
      </c>
      <c r="Q1432" s="182">
        <f>IFERROR(_xll.qlIndexFixing(ONIndex1Y,I1432,TRUE,_xll.ohTrigger(RecalcTrigger,Trigger1Y)),NA())</f>
        <v>2.2696768961387725E-2</v>
      </c>
    </row>
    <row r="1433" spans="2:17" x14ac:dyDescent="0.2">
      <c r="B1433" s="39" t="s">
        <v>42</v>
      </c>
      <c r="D1433" s="42">
        <f>_xll.qlCalendarAdvance(Calendar,$D1432,B1433,"f",FALSE)</f>
        <v>49431</v>
      </c>
      <c r="E1433" s="176">
        <f>_xll.qlInterestRateIndexValueDate(IndexON,D1433)</f>
        <v>49431</v>
      </c>
      <c r="F1433" s="192">
        <f>IFERROR(_xll.qlIndexFixing(IndexON,D1433,TRUE,_xll.ohTrigger(RecalcTrigger,TriggerON)),NA())</f>
        <v>2.132418701791039E-2</v>
      </c>
      <c r="H1433" s="42">
        <f>_xll.qlCalendarAdvance(Calendar,$H1432,B1433,"f",FALSE)</f>
        <v>49431</v>
      </c>
      <c r="I1433" s="176">
        <f>_xll.qlInterestRateIndexValueDate(Index1M,$H1433)</f>
        <v>49431</v>
      </c>
      <c r="J1433" s="181">
        <f>IFERROR(_xll.qlIndexFixing(Index1M,$H1433,TRUE,_xll.ohTrigger(RecalcTrigger,Trigger1M)),NA())</f>
        <v>2.1747520770467429E-2</v>
      </c>
      <c r="K1433" s="44">
        <f>IFERROR(_xll.qlIndexFixing(Index3M,H1433,TRUE,_xll.ohTrigger(RecalcTrigger,Trigger3M)),NA())</f>
        <v>2.2229807349469052E-2</v>
      </c>
      <c r="L1433" s="44">
        <f>IFERROR(_xll.qlIndexFixing(Index6M,$H1433,TRUE,_xll.ohTrigger(RecalcTrigger,Trigger6M)),NA())</f>
        <v>2.2327651389037223E-2</v>
      </c>
      <c r="M1433" s="182">
        <f>IFERROR(_xll.qlIndexFixing(Index1Y,$H1433,TRUE,_xll.ohTrigger(RecalcTrigger,Trigger1Y)),NA())</f>
        <v>2.2628660816473824E-2</v>
      </c>
      <c r="N1433" s="181">
        <f>IFERROR(_xll.qlIndexFixing(ONIndex1M,I1433,TRUE,_xll.ohTrigger(RecalcTrigger,Trigger1M)),NA())</f>
        <v>2.1751488640513461E-2</v>
      </c>
      <c r="O1433" s="44">
        <f>IFERROR(_xll.qlIndexFixing(ONIndex3M,I1433,TRUE,_xll.ohTrigger(RecalcTrigger,Trigger3M)),NA())</f>
        <v>2.2236086566161939E-2</v>
      </c>
      <c r="P1433" s="44">
        <f>IFERROR(_xll.qlIndexFixing(ONIndex6M,I1433,TRUE,_xll.ohTrigger(RecalcTrigger,Trigger6M)),NA())</f>
        <v>2.2345771801877135E-2</v>
      </c>
      <c r="Q1433" s="182">
        <f>IFERROR(_xll.qlIndexFixing(ONIndex1Y,I1433,TRUE,_xll.ohTrigger(RecalcTrigger,Trigger1Y)),NA())</f>
        <v>2.2685226074600218E-2</v>
      </c>
    </row>
    <row r="1434" spans="2:17" x14ac:dyDescent="0.2">
      <c r="B1434" s="39" t="s">
        <v>42</v>
      </c>
      <c r="D1434" s="42">
        <f>_xll.qlCalendarAdvance(Calendar,$D1433,B1434,"f",FALSE)</f>
        <v>49438</v>
      </c>
      <c r="E1434" s="176">
        <f>_xll.qlInterestRateIndexValueDate(IndexON,D1434)</f>
        <v>49438</v>
      </c>
      <c r="F1434" s="192">
        <f>IFERROR(_xll.qlIndexFixing(IndexON,D1434,TRUE,_xll.ohTrigger(RecalcTrigger,TriggerON)),NA())</f>
        <v>2.1314506977779812E-2</v>
      </c>
      <c r="H1434" s="42">
        <f>_xll.qlCalendarAdvance(Calendar,$H1433,B1434,"f",FALSE)</f>
        <v>49438</v>
      </c>
      <c r="I1434" s="176">
        <f>_xll.qlInterestRateIndexValueDate(Index1M,$H1434)</f>
        <v>49438</v>
      </c>
      <c r="J1434" s="181">
        <f>IFERROR(_xll.qlIndexFixing(Index1M,$H1434,TRUE,_xll.ohTrigger(RecalcTrigger,Trigger1M)),NA())</f>
        <v>2.1736662407741362E-2</v>
      </c>
      <c r="K1434" s="44">
        <f>IFERROR(_xll.qlIndexFixing(Index3M,H1434,TRUE,_xll.ohTrigger(RecalcTrigger,Trigger3M)),NA())</f>
        <v>2.2219262077098643E-2</v>
      </c>
      <c r="L1434" s="44">
        <f>IFERROR(_xll.qlIndexFixing(Index6M,$H1434,TRUE,_xll.ohTrigger(RecalcTrigger,Trigger6M)),NA())</f>
        <v>2.2316540025797933E-2</v>
      </c>
      <c r="M1434" s="182">
        <f>IFERROR(_xll.qlIndexFixing(Index1Y,$H1434,TRUE,_xll.ohTrigger(RecalcTrigger,Trigger1Y)),NA())</f>
        <v>2.2616739943251373E-2</v>
      </c>
      <c r="N1434" s="181">
        <f>IFERROR(_xll.qlIndexFixing(ONIndex1M,I1434,TRUE,_xll.ohTrigger(RecalcTrigger,Trigger1M)),NA())</f>
        <v>2.1740730488067905E-2</v>
      </c>
      <c r="O1434" s="44">
        <f>IFERROR(_xll.qlIndexFixing(ONIndex3M,I1434,TRUE,_xll.ohTrigger(RecalcTrigger,Trigger3M)),NA())</f>
        <v>2.2225793870692678E-2</v>
      </c>
      <c r="P1434" s="44">
        <f>IFERROR(_xll.qlIndexFixing(ONIndex6M,I1434,TRUE,_xll.ohTrigger(RecalcTrigger,Trigger6M)),NA())</f>
        <v>2.2335151271932752E-2</v>
      </c>
      <c r="Q1434" s="182">
        <f>IFERROR(_xll.qlIndexFixing(ONIndex1Y,I1434,TRUE,_xll.ohTrigger(RecalcTrigger,Trigger1Y)),NA())</f>
        <v>2.2673648949649294E-2</v>
      </c>
    </row>
    <row r="1435" spans="2:17" x14ac:dyDescent="0.2">
      <c r="B1435" s="39" t="s">
        <v>42</v>
      </c>
      <c r="D1435" s="42">
        <f>_xll.qlCalendarAdvance(Calendar,$D1434,B1435,"f",FALSE)</f>
        <v>49445</v>
      </c>
      <c r="E1435" s="176">
        <f>_xll.qlInterestRateIndexValueDate(IndexON,D1435)</f>
        <v>49445</v>
      </c>
      <c r="F1435" s="192">
        <f>IFERROR(_xll.qlIndexFixing(IndexON,D1435,TRUE,_xll.ohTrigger(RecalcTrigger,TriggerON)),NA())</f>
        <v>2.1304792271399364E-2</v>
      </c>
      <c r="H1435" s="42">
        <f>_xll.qlCalendarAdvance(Calendar,$H1434,B1435,"f",FALSE)</f>
        <v>49445</v>
      </c>
      <c r="I1435" s="176">
        <f>_xll.qlInterestRateIndexValueDate(Index1M,$H1435)</f>
        <v>49445</v>
      </c>
      <c r="J1435" s="181">
        <f>IFERROR(_xll.qlIndexFixing(Index1M,$H1435,TRUE,_xll.ohTrigger(RecalcTrigger,Trigger1M)),NA())</f>
        <v>2.1725769184814309E-2</v>
      </c>
      <c r="K1435" s="44">
        <f>IFERROR(_xll.qlIndexFixing(Index3M,H1435,TRUE,_xll.ohTrigger(RecalcTrigger,Trigger3M)),NA())</f>
        <v>2.2208686748151206E-2</v>
      </c>
      <c r="L1435" s="44">
        <f>IFERROR(_xll.qlIndexFixing(Index6M,$H1435,TRUE,_xll.ohTrigger(RecalcTrigger,Trigger6M)),NA())</f>
        <v>2.2305414815385324E-2</v>
      </c>
      <c r="M1435" s="182">
        <f>IFERROR(_xll.qlIndexFixing(Index1Y,$H1435,TRUE,_xll.ohTrigger(RecalcTrigger,Trigger1Y)),NA())</f>
        <v>2.2604837789476841E-2</v>
      </c>
      <c r="N1435" s="181">
        <f>IFERROR(_xll.qlIndexFixing(ONIndex1M,I1435,TRUE,_xll.ohTrigger(RecalcTrigger,Trigger1M)),NA())</f>
        <v>2.1729937531350663E-2</v>
      </c>
      <c r="O1435" s="44">
        <f>IFERROR(_xll.qlIndexFixing(ONIndex3M,I1435,TRUE,_xll.ohTrigger(RecalcTrigger,Trigger3M)),NA())</f>
        <v>2.2215471256826769E-2</v>
      </c>
      <c r="P1435" s="44">
        <f>IFERROR(_xll.qlIndexFixing(ONIndex6M,I1435,TRUE,_xll.ohTrigger(RecalcTrigger,Trigger6M)),NA())</f>
        <v>2.2324499150310206E-2</v>
      </c>
      <c r="Q1435" s="182">
        <f>IFERROR(_xll.qlIndexFixing(ONIndex1Y,I1435,TRUE,_xll.ohTrigger(RecalcTrigger,Trigger1Y)),NA())</f>
        <v>2.2662037586697048E-2</v>
      </c>
    </row>
    <row r="1436" spans="2:17" x14ac:dyDescent="0.2">
      <c r="B1436" s="39" t="s">
        <v>42</v>
      </c>
      <c r="D1436" s="42">
        <f>_xll.qlCalendarAdvance(Calendar,$D1435,B1436,"f",FALSE)</f>
        <v>49452</v>
      </c>
      <c r="E1436" s="176">
        <f>_xll.qlInterestRateIndexValueDate(IndexON,D1436)</f>
        <v>49452</v>
      </c>
      <c r="F1436" s="192">
        <f>IFERROR(_xll.qlIndexFixing(IndexON,D1436,TRUE,_xll.ohTrigger(RecalcTrigger,TriggerON)),NA())</f>
        <v>2.1295042898769045E-2</v>
      </c>
      <c r="H1436" s="42">
        <f>_xll.qlCalendarAdvance(Calendar,$H1435,B1436,"f",FALSE)</f>
        <v>49452</v>
      </c>
      <c r="I1436" s="176">
        <f>_xll.qlInterestRateIndexValueDate(Index1M,$H1436)</f>
        <v>49452</v>
      </c>
      <c r="J1436" s="181">
        <f>IFERROR(_xll.qlIndexFixing(Index1M,$H1436,TRUE,_xll.ohTrigger(RecalcTrigger,Trigger1M)),NA())</f>
        <v>2.1714841101794325E-2</v>
      </c>
      <c r="K1436" s="44">
        <f>IFERROR(_xll.qlIndexFixing(Index3M,H1436,TRUE,_xll.ohTrigger(RecalcTrigger,Trigger3M)),NA())</f>
        <v>2.2198081362864584E-2</v>
      </c>
      <c r="L1436" s="44">
        <f>IFERROR(_xll.qlIndexFixing(Index6M,$H1436,TRUE,_xll.ohTrigger(RecalcTrigger,Trigger6M)),NA())</f>
        <v>2.2294278764090496E-2</v>
      </c>
      <c r="M1436" s="182">
        <f>IFERROR(_xll.qlIndexFixing(Index1Y,$H1436,TRUE,_xll.ohTrigger(RecalcTrigger,Trigger1Y)),NA())</f>
        <v>2.2592956029241537E-2</v>
      </c>
      <c r="N1436" s="181">
        <f>IFERROR(_xll.qlIndexFixing(ONIndex1M,I1436,TRUE,_xll.ohTrigger(RecalcTrigger,Trigger1M)),NA())</f>
        <v>2.1719109770442779E-2</v>
      </c>
      <c r="O1436" s="44">
        <f>IFERROR(_xll.qlIndexFixing(ONIndex3M,I1436,TRUE,_xll.ohTrigger(RecalcTrigger,Trigger3M)),NA())</f>
        <v>2.2205118724321071E-2</v>
      </c>
      <c r="P1436" s="44">
        <f>IFERROR(_xll.qlIndexFixing(ONIndex6M,I1436,TRUE,_xll.ohTrigger(RecalcTrigger,Trigger6M)),NA())</f>
        <v>2.2313815437171591E-2</v>
      </c>
      <c r="Q1436" s="182">
        <f>IFERROR(_xll.qlIndexFixing(ONIndex1Y,I1436,TRUE,_xll.ohTrigger(RecalcTrigger,Trigger1Y)),NA())</f>
        <v>2.2650391985824525E-2</v>
      </c>
    </row>
    <row r="1437" spans="2:17" x14ac:dyDescent="0.2">
      <c r="B1437" s="39" t="s">
        <v>42</v>
      </c>
      <c r="D1437" s="42">
        <f>_xll.qlCalendarAdvance(Calendar,$D1436,B1437,"f",FALSE)</f>
        <v>49459</v>
      </c>
      <c r="E1437" s="176">
        <f>_xll.qlInterestRateIndexValueDate(IndexON,D1437)</f>
        <v>49459</v>
      </c>
      <c r="F1437" s="192">
        <f>IFERROR(_xll.qlIndexFixing(IndexON,D1437,TRUE,_xll.ohTrigger(RecalcTrigger,TriggerON)),NA())</f>
        <v>2.1285258859888856E-2</v>
      </c>
      <c r="H1437" s="42">
        <f>_xll.qlCalendarAdvance(Calendar,$H1436,B1437,"f",FALSE)</f>
        <v>49459</v>
      </c>
      <c r="I1437" s="176">
        <f>_xll.qlInterestRateIndexValueDate(Index1M,$H1437)</f>
        <v>49459</v>
      </c>
      <c r="J1437" s="181">
        <f>IFERROR(_xll.qlIndexFixing(Index1M,$H1437,TRUE,_xll.ohTrigger(RecalcTrigger,Trigger1M)),NA())</f>
        <v>2.1704301003343862E-2</v>
      </c>
      <c r="K1437" s="44">
        <f>IFERROR(_xll.qlIndexFixing(Index3M,H1437,TRUE,_xll.ohTrigger(RecalcTrigger,Trigger3M)),NA())</f>
        <v>2.218744592148016E-2</v>
      </c>
      <c r="L1437" s="44">
        <f>IFERROR(_xll.qlIndexFixing(Index6M,$H1437,TRUE,_xll.ohTrigger(RecalcTrigger,Trigger6M)),NA())</f>
        <v>2.2283134878138034E-2</v>
      </c>
      <c r="M1437" s="182">
        <f>IFERROR(_xll.qlIndexFixing(Index1Y,$H1437,TRUE,_xll.ohTrigger(RecalcTrigger,Trigger1Y)),NA())</f>
        <v>2.2581096336559719E-2</v>
      </c>
      <c r="N1437" s="181">
        <f>IFERROR(_xll.qlIndexFixing(ONIndex1M,I1437,TRUE,_xll.ohTrigger(RecalcTrigger,Trigger1M)),NA())</f>
        <v>2.1708247205263209E-2</v>
      </c>
      <c r="O1437" s="44">
        <f>IFERROR(_xll.qlIndexFixing(ONIndex3M,I1437,TRUE,_xll.ohTrigger(RecalcTrigger,Trigger3M)),NA())</f>
        <v>2.2194736273418725E-2</v>
      </c>
      <c r="P1437" s="44">
        <f>IFERROR(_xll.qlIndexFixing(ONIndex6M,I1437,TRUE,_xll.ohTrigger(RecalcTrigger,Trigger6M)),NA())</f>
        <v>2.230310013243586E-2</v>
      </c>
      <c r="Q1437" s="182">
        <f>IFERROR(_xll.qlIndexFixing(ONIndex1Y,I1437,TRUE,_xll.ohTrigger(RecalcTrigger,Trigger1Y)),NA())</f>
        <v>2.2638712146788587E-2</v>
      </c>
    </row>
    <row r="1438" spans="2:17" x14ac:dyDescent="0.2">
      <c r="B1438" s="39" t="s">
        <v>42</v>
      </c>
      <c r="D1438" s="42">
        <f>_xll.qlCalendarAdvance(Calendar,$D1437,B1438,"f",FALSE)</f>
        <v>49466</v>
      </c>
      <c r="E1438" s="176">
        <f>_xll.qlInterestRateIndexValueDate(IndexON,D1438)</f>
        <v>49466</v>
      </c>
      <c r="F1438" s="192">
        <f>IFERROR(_xll.qlIndexFixing(IndexON,D1438,TRUE,_xll.ohTrigger(RecalcTrigger,TriggerON)),NA())</f>
        <v>2.1275440154920888E-2</v>
      </c>
      <c r="H1438" s="42">
        <f>_xll.qlCalendarAdvance(Calendar,$H1437,B1438,"f",FALSE)</f>
        <v>49466</v>
      </c>
      <c r="I1438" s="176">
        <f>_xll.qlInterestRateIndexValueDate(Index1M,$H1438)</f>
        <v>49466</v>
      </c>
      <c r="J1438" s="181">
        <f>IFERROR(_xll.qlIndexFixing(Index1M,$H1438,TRUE,_xll.ohTrigger(RecalcTrigger,Trigger1M)),NA())</f>
        <v>2.1693312628569182E-2</v>
      </c>
      <c r="K1438" s="44">
        <f>IFERROR(_xll.qlIndexFixing(Index3M,H1438,TRUE,_xll.ohTrigger(RecalcTrigger,Trigger3M)),NA())</f>
        <v>2.2176780424237548E-2</v>
      </c>
      <c r="L1438" s="44">
        <f>IFERROR(_xll.qlIndexFixing(Index6M,$H1438,TRUE,_xll.ohTrigger(RecalcTrigger,Trigger6M)),NA())</f>
        <v>2.2272107666041756E-2</v>
      </c>
      <c r="M1438" s="182">
        <f>IFERROR(_xll.qlIndexFixing(Index1Y,$H1438,TRUE,_xll.ohTrigger(RecalcTrigger,Trigger1Y)),NA())</f>
        <v>2.2569260385369241E-2</v>
      </c>
      <c r="N1438" s="181">
        <f>IFERROR(_xll.qlIndexFixing(ONIndex1M,I1438,TRUE,_xll.ohTrigger(RecalcTrigger,Trigger1M)),NA())</f>
        <v>2.1697349835892998E-2</v>
      </c>
      <c r="O1438" s="44">
        <f>IFERROR(_xll.qlIndexFixing(ONIndex3M,I1438,TRUE,_xll.ohTrigger(RecalcTrigger,Trigger3M)),NA())</f>
        <v>2.2184323903957637E-2</v>
      </c>
      <c r="P1438" s="44">
        <f>IFERROR(_xll.qlIndexFixing(ONIndex6M,I1438,TRUE,_xll.ohTrigger(RecalcTrigger,Trigger6M)),NA())</f>
        <v>2.2292353236103013E-2</v>
      </c>
      <c r="Q1438" s="182">
        <f>IFERROR(_xll.qlIndexFixing(ONIndex1Y,I1438,TRUE,_xll.ohTrigger(RecalcTrigger,Trigger1Y)),NA())</f>
        <v>2.2626998069832371E-2</v>
      </c>
    </row>
    <row r="1439" spans="2:17" x14ac:dyDescent="0.2">
      <c r="B1439" s="39" t="s">
        <v>42</v>
      </c>
      <c r="D1439" s="42">
        <f>_xll.qlCalendarAdvance(Calendar,$D1438,B1439,"f",FALSE)</f>
        <v>49473</v>
      </c>
      <c r="E1439" s="176">
        <f>_xll.qlInterestRateIndexValueDate(IndexON,D1439)</f>
        <v>49473</v>
      </c>
      <c r="F1439" s="192">
        <f>IFERROR(_xll.qlIndexFixing(IndexON,D1439,TRUE,_xll.ohTrigger(RecalcTrigger,TriggerON)),NA())</f>
        <v>2.126558678370305E-2</v>
      </c>
      <c r="H1439" s="42">
        <f>_xll.qlCalendarAdvance(Calendar,$H1438,B1439,"f",FALSE)</f>
        <v>49473</v>
      </c>
      <c r="I1439" s="176">
        <f>_xll.qlInterestRateIndexValueDate(Index1M,$H1439)</f>
        <v>49473</v>
      </c>
      <c r="J1439" s="181">
        <f>IFERROR(_xll.qlIndexFixing(Index1M,$H1439,TRUE,_xll.ohTrigger(RecalcTrigger,Trigger1M)),NA())</f>
        <v>2.1682289399211983E-2</v>
      </c>
      <c r="K1439" s="44">
        <f>IFERROR(_xll.qlIndexFixing(Index3M,H1439,TRUE,_xll.ohTrigger(RecalcTrigger,Trigger3M)),NA())</f>
        <v>2.2166084871379003E-2</v>
      </c>
      <c r="L1439" s="44">
        <f>IFERROR(_xll.qlIndexFixing(Index6M,$H1439,TRUE,_xll.ohTrigger(RecalcTrigger,Trigger6M)),NA())</f>
        <v>2.2260956486381656E-2</v>
      </c>
      <c r="M1439" s="182">
        <f>IFERROR(_xll.qlIndexFixing(Index1Y,$H1439,TRUE,_xll.ohTrigger(RecalcTrigger,Trigger1Y)),NA())</f>
        <v>2.2557449849531779E-2</v>
      </c>
      <c r="N1439" s="181">
        <f>IFERROR(_xll.qlIndexFixing(ONIndex1M,I1439,TRUE,_xll.ohTrigger(RecalcTrigger,Trigger1M)),NA())</f>
        <v>2.1686417662332147E-2</v>
      </c>
      <c r="O1439" s="44">
        <f>IFERROR(_xll.qlIndexFixing(ONIndex3M,I1439,TRUE,_xll.ohTrigger(RecalcTrigger,Trigger3M)),NA())</f>
        <v>2.21738816160999E-2</v>
      </c>
      <c r="P1439" s="44">
        <f>IFERROR(_xll.qlIndexFixing(ONIndex6M,I1439,TRUE,_xll.ohTrigger(RecalcTrigger,Trigger6M)),NA())</f>
        <v>2.2281574748092003E-2</v>
      </c>
      <c r="Q1439" s="182">
        <f>IFERROR(_xll.qlIndexFixing(ONIndex1Y,I1439,TRUE,_xll.ohTrigger(RecalcTrigger,Trigger1Y)),NA())</f>
        <v>2.2615249754793787E-2</v>
      </c>
    </row>
    <row r="1440" spans="2:17" x14ac:dyDescent="0.2">
      <c r="B1440" s="39" t="s">
        <v>42</v>
      </c>
      <c r="D1440" s="42">
        <f>_xll.qlCalendarAdvance(Calendar,$D1439,B1440,"f",FALSE)</f>
        <v>49480</v>
      </c>
      <c r="E1440" s="176">
        <f>_xll.qlInterestRateIndexValueDate(IndexON,D1440)</f>
        <v>49480</v>
      </c>
      <c r="F1440" s="192">
        <f>IFERROR(_xll.qlIndexFixing(IndexON,D1440,TRUE,_xll.ohTrigger(RecalcTrigger,TriggerON)),NA())</f>
        <v>2.1255698746316387E-2</v>
      </c>
      <c r="H1440" s="42">
        <f>_xll.qlCalendarAdvance(Calendar,$H1439,B1440,"f",FALSE)</f>
        <v>49480</v>
      </c>
      <c r="I1440" s="176">
        <f>_xll.qlInterestRateIndexValueDate(Index1M,$H1440)</f>
        <v>49480</v>
      </c>
      <c r="J1440" s="181">
        <f>IFERROR(_xll.qlIndexFixing(Index1M,$H1440,TRUE,_xll.ohTrigger(RecalcTrigger,Trigger1M)),NA())</f>
        <v>2.1671231315353312E-2</v>
      </c>
      <c r="K1440" s="44">
        <f>IFERROR(_xll.qlIndexFixing(Index3M,H1440,TRUE,_xll.ohTrigger(RecalcTrigger,Trigger3M)),NA())</f>
        <v>2.2155359263144141E-2</v>
      </c>
      <c r="L1440" s="44">
        <f>IFERROR(_xll.qlIndexFixing(Index6M,$H1440,TRUE,_xll.ohTrigger(RecalcTrigger,Trigger6M)),NA())</f>
        <v>2.2249806238872918E-2</v>
      </c>
      <c r="M1440" s="182">
        <f>IFERROR(_xll.qlIndexFixing(Index1Y,$H1440,TRUE,_xll.ohTrigger(RecalcTrigger,Trigger1Y)),NA())</f>
        <v>2.2545666402833505E-2</v>
      </c>
      <c r="N1440" s="181">
        <f>IFERROR(_xll.qlIndexFixing(ONIndex1M,I1440,TRUE,_xll.ohTrigger(RecalcTrigger,Trigger1M)),NA())</f>
        <v>2.1675450684499609E-2</v>
      </c>
      <c r="O1440" s="44">
        <f>IFERROR(_xll.qlIndexFixing(ONIndex3M,I1440,TRUE,_xll.ohTrigger(RecalcTrigger,Trigger3M)),NA())</f>
        <v>2.2163409409602375E-2</v>
      </c>
      <c r="P1440" s="44">
        <f>IFERROR(_xll.qlIndexFixing(ONIndex6M,I1440,TRUE,_xll.ohTrigger(RecalcTrigger,Trigger6M)),NA())</f>
        <v>2.227076466864597E-2</v>
      </c>
      <c r="Q1440" s="182">
        <f>IFERROR(_xll.qlIndexFixing(ONIndex1Y,I1440,TRUE,_xll.ohTrigger(RecalcTrigger,Trigger1Y)),NA())</f>
        <v>2.260346720175388E-2</v>
      </c>
    </row>
    <row r="1441" spans="2:17" x14ac:dyDescent="0.2">
      <c r="B1441" s="39" t="s">
        <v>42</v>
      </c>
      <c r="D1441" s="42">
        <f>_xll.qlCalendarAdvance(Calendar,$D1440,B1441,"f",FALSE)</f>
        <v>49487</v>
      </c>
      <c r="E1441" s="176">
        <f>_xll.qlInterestRateIndexValueDate(IndexON,D1441)</f>
        <v>49487</v>
      </c>
      <c r="F1441" s="192">
        <f>IFERROR(_xll.qlIndexFixing(IndexON,D1441,TRUE,_xll.ohTrigger(RecalcTrigger,TriggerON)),NA())</f>
        <v>2.1245776042679854E-2</v>
      </c>
      <c r="H1441" s="42">
        <f>_xll.qlCalendarAdvance(Calendar,$H1440,B1441,"f",FALSE)</f>
        <v>49487</v>
      </c>
      <c r="I1441" s="176">
        <f>_xll.qlInterestRateIndexValueDate(Index1M,$H1441)</f>
        <v>49487</v>
      </c>
      <c r="J1441" s="181">
        <f>IFERROR(_xll.qlIndexFixing(Index1M,$H1441,TRUE,_xll.ohTrigger(RecalcTrigger,Trigger1M)),NA())</f>
        <v>2.1660138377098535E-2</v>
      </c>
      <c r="K1441" s="44">
        <f>IFERROR(_xll.qlIndexFixing(Index3M,H1441,TRUE,_xll.ohTrigger(RecalcTrigger,Trigger3M)),NA())</f>
        <v>2.2144603599777869E-2</v>
      </c>
      <c r="L1441" s="44">
        <f>IFERROR(_xll.qlIndexFixing(Index6M,$H1441,TRUE,_xll.ohTrigger(RecalcTrigger,Trigger6M)),NA())</f>
        <v>2.2238659945722498E-2</v>
      </c>
      <c r="M1441" s="182">
        <f>IFERROR(_xll.qlIndexFixing(Index1Y,$H1441,TRUE,_xll.ohTrigger(RecalcTrigger,Trigger1Y)),NA())</f>
        <v>2.2533911718984639E-2</v>
      </c>
      <c r="N1441" s="181">
        <f>IFERROR(_xll.qlIndexFixing(ONIndex1M,I1441,TRUE,_xll.ohTrigger(RecalcTrigger,Trigger1M)),NA())</f>
        <v>2.1664448902557476E-2</v>
      </c>
      <c r="O1441" s="44">
        <f>IFERROR(_xll.qlIndexFixing(ONIndex3M,I1441,TRUE,_xll.ohTrigger(RecalcTrigger,Trigger3M)),NA())</f>
        <v>2.2152907284627155E-2</v>
      </c>
      <c r="P1441" s="44">
        <f>IFERROR(_xll.qlIndexFixing(ONIndex6M,I1441,TRUE,_xll.ohTrigger(RecalcTrigger,Trigger6M)),NA())</f>
        <v>2.2259922997602821E-2</v>
      </c>
      <c r="Q1441" s="182">
        <f>IFERROR(_xll.qlIndexFixing(ONIndex1Y,I1441,TRUE,_xll.ohTrigger(RecalcTrigger,Trigger1Y)),NA())</f>
        <v>2.2591650410712649E-2</v>
      </c>
    </row>
    <row r="1442" spans="2:17" x14ac:dyDescent="0.2">
      <c r="B1442" s="39" t="s">
        <v>42</v>
      </c>
      <c r="D1442" s="42">
        <f>_xll.qlCalendarAdvance(Calendar,$D1441,B1442,"f",FALSE)</f>
        <v>49494</v>
      </c>
      <c r="E1442" s="176">
        <f>_xll.qlInterestRateIndexValueDate(IndexON,D1442)</f>
        <v>49494</v>
      </c>
      <c r="F1442" s="192">
        <f>IFERROR(_xll.qlIndexFixing(IndexON,D1442,TRUE,_xll.ohTrigger(RecalcTrigger,TriggerON)),NA())</f>
        <v>2.1235818672874496E-2</v>
      </c>
      <c r="H1442" s="42">
        <f>_xll.qlCalendarAdvance(Calendar,$H1441,B1442,"f",FALSE)</f>
        <v>49494</v>
      </c>
      <c r="I1442" s="176">
        <f>_xll.qlInterestRateIndexValueDate(Index1M,$H1442)</f>
        <v>49494</v>
      </c>
      <c r="J1442" s="181">
        <f>IFERROR(_xll.qlIndexFixing(Index1M,$H1442,TRUE,_xll.ohTrigger(RecalcTrigger,Trigger1M)),NA())</f>
        <v>2.1648540547504268E-2</v>
      </c>
      <c r="K1442" s="44">
        <f>IFERROR(_xll.qlIndexFixing(Index3M,H1442,TRUE,_xll.ohTrigger(RecalcTrigger,Trigger3M)),NA())</f>
        <v>2.2133818488204941E-2</v>
      </c>
      <c r="L1442" s="44">
        <f>IFERROR(_xll.qlIndexFixing(Index6M,$H1442,TRUE,_xll.ohTrigger(RecalcTrigger,Trigger6M)),NA())</f>
        <v>2.2227403141712499E-2</v>
      </c>
      <c r="M1442" s="182">
        <f>IFERROR(_xll.qlIndexFixing(Index1Y,$H1442,TRUE,_xll.ohTrigger(RecalcTrigger,Trigger1Y)),NA())</f>
        <v>2.2522187471621213E-2</v>
      </c>
      <c r="N1442" s="181">
        <f>IFERROR(_xll.qlIndexFixing(ONIndex1M,I1442,TRUE,_xll.ohTrigger(RecalcTrigger,Trigger1M)),NA())</f>
        <v>2.165341231626261E-2</v>
      </c>
      <c r="O1442" s="44">
        <f>IFERROR(_xll.qlIndexFixing(ONIndex3M,I1442,TRUE,_xll.ohTrigger(RecalcTrigger,Trigger3M)),NA())</f>
        <v>2.2142375241174239E-2</v>
      </c>
      <c r="P1442" s="44">
        <f>IFERROR(_xll.qlIndexFixing(ONIndex6M,I1442,TRUE,_xll.ohTrigger(RecalcTrigger,Trigger6M)),NA())</f>
        <v>2.2249049734962556E-2</v>
      </c>
      <c r="Q1442" s="182">
        <f>IFERROR(_xll.qlIndexFixing(ONIndex1Y,I1442,TRUE,_xll.ohTrigger(RecalcTrigger,Trigger1Y)),NA())</f>
        <v>2.257979938158905E-2</v>
      </c>
    </row>
    <row r="1443" spans="2:17" x14ac:dyDescent="0.2">
      <c r="B1443" s="39" t="s">
        <v>42</v>
      </c>
      <c r="D1443" s="42">
        <f>_xll.qlCalendarAdvance(Calendar,$D1442,B1443,"f",FALSE)</f>
        <v>49501</v>
      </c>
      <c r="E1443" s="176">
        <f>_xll.qlInterestRateIndexValueDate(IndexON,D1443)</f>
        <v>49501</v>
      </c>
      <c r="F1443" s="192">
        <f>IFERROR(_xll.qlIndexFixing(IndexON,D1443,TRUE,_xll.ohTrigger(RecalcTrigger,TriggerON)),NA())</f>
        <v>2.1225826636900313E-2</v>
      </c>
      <c r="H1443" s="42">
        <f>_xll.qlCalendarAdvance(Calendar,$H1442,B1443,"f",FALSE)</f>
        <v>49501</v>
      </c>
      <c r="I1443" s="176">
        <f>_xll.qlInterestRateIndexValueDate(Index1M,$H1443)</f>
        <v>49501</v>
      </c>
      <c r="J1443" s="181">
        <f>IFERROR(_xll.qlIndexFixing(Index1M,$H1443,TRUE,_xll.ohTrigger(RecalcTrigger,Trigger1M)),NA())</f>
        <v>2.1637368446736728E-2</v>
      </c>
      <c r="K1443" s="44">
        <f>IFERROR(_xll.qlIndexFixing(Index3M,H1443,TRUE,_xll.ohTrigger(RecalcTrigger,Trigger3M)),NA())</f>
        <v>2.2123008279354428E-2</v>
      </c>
      <c r="L1443" s="44">
        <f>IFERROR(_xll.qlIndexFixing(Index6M,$H1443,TRUE,_xll.ohTrigger(RecalcTrigger,Trigger6M)),NA())</f>
        <v>2.2216275374798474E-2</v>
      </c>
      <c r="M1443" s="182">
        <f>IFERROR(_xll.qlIndexFixing(Index1Y,$H1443,TRUE,_xll.ohTrigger(RecalcTrigger,Trigger1Y)),NA())</f>
        <v>2.2510495334304201E-2</v>
      </c>
      <c r="N1443" s="181">
        <f>IFERROR(_xll.qlIndexFixing(ONIndex1M,I1443,TRUE,_xll.ohTrigger(RecalcTrigger,Trigger1M)),NA())</f>
        <v>2.1642340925939196E-2</v>
      </c>
      <c r="O1443" s="44">
        <f>IFERROR(_xll.qlIndexFixing(ONIndex3M,I1443,TRUE,_xll.ohTrigger(RecalcTrigger,Trigger3M)),NA())</f>
        <v>2.2131813279405721E-2</v>
      </c>
      <c r="P1443" s="44">
        <f>IFERROR(_xll.qlIndexFixing(ONIndex6M,I1443,TRUE,_xll.ohTrigger(RecalcTrigger,Trigger6M)),NA())</f>
        <v>2.2238144880725175E-2</v>
      </c>
      <c r="Q1443" s="182">
        <f>IFERROR(_xll.qlIndexFixing(ONIndex1Y,I1443,TRUE,_xll.ohTrigger(RecalcTrigger,Trigger1Y)),NA())</f>
        <v>2.256791411462622E-2</v>
      </c>
    </row>
    <row r="1444" spans="2:17" x14ac:dyDescent="0.2">
      <c r="B1444" s="39" t="s">
        <v>42</v>
      </c>
      <c r="D1444" s="42">
        <f>_xll.qlCalendarAdvance(Calendar,$D1443,B1444,"f",FALSE)</f>
        <v>49508</v>
      </c>
      <c r="E1444" s="176">
        <f>_xll.qlInterestRateIndexValueDate(IndexON,D1444)</f>
        <v>49508</v>
      </c>
      <c r="F1444" s="192">
        <f>IFERROR(_xll.qlIndexFixing(IndexON,D1444,TRUE,_xll.ohTrigger(RecalcTrigger,TriggerON)),NA())</f>
        <v>2.121579993467626E-2</v>
      </c>
      <c r="H1444" s="42">
        <f>_xll.qlCalendarAdvance(Calendar,$H1443,B1444,"f",FALSE)</f>
        <v>49508</v>
      </c>
      <c r="I1444" s="176">
        <f>_xll.qlInterestRateIndexValueDate(Index1M,$H1444)</f>
        <v>49508</v>
      </c>
      <c r="J1444" s="181">
        <f>IFERROR(_xll.qlIndexFixing(Index1M,$H1444,TRUE,_xll.ohTrigger(RecalcTrigger,Trigger1M)),NA())</f>
        <v>2.1626161486706375E-2</v>
      </c>
      <c r="K1444" s="44">
        <f>IFERROR(_xll.qlIndexFixing(Index3M,H1444,TRUE,_xll.ohTrigger(RecalcTrigger,Trigger3M)),NA())</f>
        <v>2.2112178750926706E-2</v>
      </c>
      <c r="L1444" s="44">
        <f>IFERROR(_xll.qlIndexFixing(Index6M,$H1444,TRUE,_xll.ohTrigger(RecalcTrigger,Trigger6M)),NA())</f>
        <v>2.2205160814931336E-2</v>
      </c>
      <c r="M1444" s="182">
        <f>IFERROR(_xll.qlIndexFixing(Index1Y,$H1444,TRUE,_xll.ohTrigger(RecalcTrigger,Trigger1Y)),NA())</f>
        <v>2.2498836980521488E-2</v>
      </c>
      <c r="N1444" s="181">
        <f>IFERROR(_xll.qlIndexFixing(ONIndex1M,I1444,TRUE,_xll.ohTrigger(RecalcTrigger,Trigger1M)),NA())</f>
        <v>2.1631234731182003E-2</v>
      </c>
      <c r="O1444" s="44">
        <f>IFERROR(_xll.qlIndexFixing(ONIndex3M,I1444,TRUE,_xll.ohTrigger(RecalcTrigger,Trigger3M)),NA())</f>
        <v>2.2121221398916369E-2</v>
      </c>
      <c r="P1444" s="44">
        <f>IFERROR(_xll.qlIndexFixing(ONIndex6M,I1444,TRUE,_xll.ohTrigger(RecalcTrigger,Trigger6M)),NA())</f>
        <v>2.2227208434971724E-2</v>
      </c>
      <c r="Q1444" s="182">
        <f>IFERROR(_xll.qlIndexFixing(ONIndex1Y,I1444,TRUE,_xll.ohTrigger(RecalcTrigger,Trigger1Y)),NA())</f>
        <v>2.2555994609499974E-2</v>
      </c>
    </row>
    <row r="1445" spans="2:17" x14ac:dyDescent="0.2">
      <c r="B1445" s="39" t="s">
        <v>42</v>
      </c>
      <c r="D1445" s="42">
        <f>_xll.qlCalendarAdvance(Calendar,$D1444,B1445,"f",FALSE)</f>
        <v>49515</v>
      </c>
      <c r="E1445" s="176">
        <f>_xll.qlInterestRateIndexValueDate(IndexON,D1445)</f>
        <v>49515</v>
      </c>
      <c r="F1445" s="192">
        <f>IFERROR(_xll.qlIndexFixing(IndexON,D1445,TRUE,_xll.ohTrigger(RecalcTrigger,TriggerON)),NA())</f>
        <v>2.1205738566364429E-2</v>
      </c>
      <c r="H1445" s="42">
        <f>_xll.qlCalendarAdvance(Calendar,$H1444,B1445,"f",FALSE)</f>
        <v>49515</v>
      </c>
      <c r="I1445" s="176">
        <f>_xll.qlInterestRateIndexValueDate(Index1M,$H1445)</f>
        <v>49515</v>
      </c>
      <c r="J1445" s="181">
        <f>IFERROR(_xll.qlIndexFixing(Index1M,$H1445,TRUE,_xll.ohTrigger(RecalcTrigger,Trigger1M)),NA())</f>
        <v>2.1614752914797367E-2</v>
      </c>
      <c r="K1445" s="44">
        <f>IFERROR(_xll.qlIndexFixing(Index3M,H1445,TRUE,_xll.ohTrigger(RecalcTrigger,Trigger3M)),NA())</f>
        <v>2.2101335683370686E-2</v>
      </c>
      <c r="L1445" s="44">
        <f>IFERROR(_xll.qlIndexFixing(Index6M,$H1445,TRUE,_xll.ohTrigger(RecalcTrigger,Trigger6M)),NA())</f>
        <v>2.2194062467801822E-2</v>
      </c>
      <c r="M1445" s="182">
        <f>IFERROR(_xll.qlIndexFixing(Index1Y,$H1445,TRUE,_xll.ohTrigger(RecalcTrigger,Trigger1Y)),NA())</f>
        <v>2.2487214083687014E-2</v>
      </c>
      <c r="N1445" s="181">
        <f>IFERROR(_xll.qlIndexFixing(ONIndex1M,I1445,TRUE,_xll.ohTrigger(RecalcTrigger,Trigger1M)),NA())</f>
        <v>2.1620093732396262E-2</v>
      </c>
      <c r="O1445" s="44">
        <f>IFERROR(_xll.qlIndexFixing(ONIndex3M,I1445,TRUE,_xll.ohTrigger(RecalcTrigger,Trigger3M)),NA())</f>
        <v>2.2110599600030367E-2</v>
      </c>
      <c r="P1445" s="44">
        <f>IFERROR(_xll.qlIndexFixing(ONIndex6M,I1445,TRUE,_xll.ohTrigger(RecalcTrigger,Trigger6M)),NA())</f>
        <v>2.221624039754011E-2</v>
      </c>
      <c r="Q1445" s="182">
        <f>IFERROR(_xll.qlIndexFixing(ONIndex1Y,I1445,TRUE,_xll.ohTrigger(RecalcTrigger,Trigger1Y)),NA())</f>
        <v>2.2544040866453452E-2</v>
      </c>
    </row>
    <row r="1446" spans="2:17" x14ac:dyDescent="0.2">
      <c r="B1446" s="39" t="s">
        <v>42</v>
      </c>
      <c r="D1446" s="42">
        <f>_xll.qlCalendarAdvance(Calendar,$D1445,B1446,"f",FALSE)</f>
        <v>49522</v>
      </c>
      <c r="E1446" s="176">
        <f>_xll.qlInterestRateIndexValueDate(IndexON,D1446)</f>
        <v>49522</v>
      </c>
      <c r="F1446" s="192">
        <f>IFERROR(_xll.qlIndexFixing(IndexON,D1446,TRUE,_xll.ohTrigger(RecalcTrigger,TriggerON)),NA())</f>
        <v>2.1195642531802728E-2</v>
      </c>
      <c r="H1446" s="42">
        <f>_xll.qlCalendarAdvance(Calendar,$H1445,B1446,"f",FALSE)</f>
        <v>49522</v>
      </c>
      <c r="I1446" s="176">
        <f>_xll.qlInterestRateIndexValueDate(Index1M,$H1446)</f>
        <v>49522</v>
      </c>
      <c r="J1446" s="181">
        <f>IFERROR(_xll.qlIndexFixing(Index1M,$H1446,TRUE,_xll.ohTrigger(RecalcTrigger,Trigger1M)),NA())</f>
        <v>2.1603642989291915E-2</v>
      </c>
      <c r="K1446" s="44">
        <f>IFERROR(_xll.qlIndexFixing(Index3M,H1446,TRUE,_xll.ohTrigger(RecalcTrigger,Trigger3M)),NA())</f>
        <v>2.2090484857070974E-2</v>
      </c>
      <c r="L1446" s="44">
        <f>IFERROR(_xll.qlIndexFixing(Index6M,$H1446,TRUE,_xll.ohTrigger(RecalcTrigger,Trigger6M)),NA())</f>
        <v>2.2182983339035928E-2</v>
      </c>
      <c r="M1446" s="182">
        <f>IFERROR(_xll.qlIndexFixing(Index1Y,$H1446,TRUE,_xll.ohTrigger(RecalcTrigger,Trigger1Y)),NA())</f>
        <v>2.24756283171423E-2</v>
      </c>
      <c r="N1446" s="181">
        <f>IFERROR(_xll.qlIndexFixing(ONIndex1M,I1446,TRUE,_xll.ohTrigger(RecalcTrigger,Trigger1M)),NA())</f>
        <v>2.160891792941988E-2</v>
      </c>
      <c r="O1446" s="44">
        <f>IFERROR(_xll.qlIndexFixing(ONIndex3M,I1446,TRUE,_xll.ohTrigger(RecalcTrigger,Trigger3M)),NA())</f>
        <v>2.2099947882666671E-2</v>
      </c>
      <c r="P1446" s="44">
        <f>IFERROR(_xll.qlIndexFixing(ONIndex6M,I1446,TRUE,_xll.ohTrigger(RecalcTrigger,Trigger6M)),NA())</f>
        <v>2.2205240768673473E-2</v>
      </c>
      <c r="Q1446" s="182">
        <f>IFERROR(_xll.qlIndexFixing(ONIndex1Y,I1446,TRUE,_xll.ohTrigger(RecalcTrigger,Trigger1Y)),NA())</f>
        <v>2.2532052885405607E-2</v>
      </c>
    </row>
    <row r="1447" spans="2:17" x14ac:dyDescent="0.2">
      <c r="B1447" s="39" t="s">
        <v>42</v>
      </c>
      <c r="D1447" s="42">
        <f>_xll.qlCalendarAdvance(Calendar,$D1446,B1447,"f",FALSE)</f>
        <v>49529</v>
      </c>
      <c r="E1447" s="176">
        <f>_xll.qlInterestRateIndexValueDate(IndexON,D1447)</f>
        <v>49529</v>
      </c>
      <c r="F1447" s="192">
        <f>IFERROR(_xll.qlIndexFixing(IndexON,D1447,TRUE,_xll.ohTrigger(RecalcTrigger,TriggerON)),NA())</f>
        <v>2.1185511830991155E-2</v>
      </c>
      <c r="H1447" s="42">
        <f>_xll.qlCalendarAdvance(Calendar,$H1446,B1447,"f",FALSE)</f>
        <v>49529</v>
      </c>
      <c r="I1447" s="176">
        <f>_xll.qlInterestRateIndexValueDate(Index1M,$H1447)</f>
        <v>49529</v>
      </c>
      <c r="J1447" s="181">
        <f>IFERROR(_xll.qlIndexFixing(Index1M,$H1447,TRUE,_xll.ohTrigger(RecalcTrigger,Trigger1M)),NA())</f>
        <v>2.1592331452119026E-2</v>
      </c>
      <c r="K1447" s="44">
        <f>IFERROR(_xll.qlIndexFixing(Index3M,H1447,TRUE,_xll.ohTrigger(RecalcTrigger,Trigger3M)),NA())</f>
        <v>2.2079632052351379E-2</v>
      </c>
      <c r="L1447" s="44">
        <f>IFERROR(_xll.qlIndexFixing(Index6M,$H1447,TRUE,_xll.ohTrigger(RecalcTrigger,Trigger6M)),NA())</f>
        <v>2.2171926434191802E-2</v>
      </c>
      <c r="M1447" s="182">
        <f>IFERROR(_xll.qlIndexFixing(Index1Y,$H1447,TRUE,_xll.ohTrigger(RecalcTrigger,Trigger1Y)),NA())</f>
        <v>2.2464081354156236E-2</v>
      </c>
      <c r="N1447" s="181">
        <f>IFERROR(_xll.qlIndexFixing(ONIndex1M,I1447,TRUE,_xll.ohTrigger(RecalcTrigger,Trigger1M)),NA())</f>
        <v>2.1597707322171811E-2</v>
      </c>
      <c r="O1447" s="44">
        <f>IFERROR(_xll.qlIndexFixing(ONIndex3M,I1447,TRUE,_xll.ohTrigger(RecalcTrigger,Trigger3M)),NA())</f>
        <v>2.2089266246825279E-2</v>
      </c>
      <c r="P1447" s="44">
        <f>IFERROR(_xll.qlIndexFixing(ONIndex6M,I1447,TRUE,_xll.ohTrigger(RecalcTrigger,Trigger6M)),NA())</f>
        <v>2.2194209548128674E-2</v>
      </c>
      <c r="Q1447" s="182">
        <f>IFERROR(_xll.qlIndexFixing(ONIndex1Y,I1447,TRUE,_xll.ohTrigger(RecalcTrigger,Trigger1Y)),NA())</f>
        <v>2.2520030666356439E-2</v>
      </c>
    </row>
    <row r="1448" spans="2:17" x14ac:dyDescent="0.2">
      <c r="B1448" s="39" t="s">
        <v>42</v>
      </c>
      <c r="D1448" s="42">
        <f>_xll.qlCalendarAdvance(Calendar,$D1447,B1448,"f",FALSE)</f>
        <v>49536</v>
      </c>
      <c r="E1448" s="176">
        <f>_xll.qlInterestRateIndexValueDate(IndexON,D1448)</f>
        <v>49536</v>
      </c>
      <c r="F1448" s="192">
        <f>IFERROR(_xll.qlIndexFixing(IndexON,D1448,TRUE,_xll.ohTrigger(RecalcTrigger,TriggerON)),NA())</f>
        <v>2.1175346464091804E-2</v>
      </c>
      <c r="H1448" s="42">
        <f>_xll.qlCalendarAdvance(Calendar,$H1447,B1448,"f",FALSE)</f>
        <v>49536</v>
      </c>
      <c r="I1448" s="176">
        <f>_xll.qlInterestRateIndexValueDate(Index1M,$H1448)</f>
        <v>49536</v>
      </c>
      <c r="J1448" s="181">
        <f>IFERROR(_xll.qlIndexFixing(Index1M,$H1448,TRUE,_xll.ohTrigger(RecalcTrigger,Trigger1M)),NA())</f>
        <v>2.1580985056113108E-2</v>
      </c>
      <c r="K1448" s="44">
        <f>IFERROR(_xll.qlIndexFixing(Index3M,H1448,TRUE,_xll.ohTrigger(RecalcTrigger,Trigger3M)),NA())</f>
        <v>2.2068783049470533E-2</v>
      </c>
      <c r="L1448" s="44">
        <f>IFERROR(_xll.qlIndexFixing(Index6M,$H1448,TRUE,_xll.ohTrigger(RecalcTrigger,Trigger6M)),NA())</f>
        <v>2.216089475876418E-2</v>
      </c>
      <c r="M1448" s="182">
        <f>IFERROR(_xll.qlIndexFixing(Index1Y,$H1448,TRUE,_xll.ohTrigger(RecalcTrigger,Trigger1Y)),NA())</f>
        <v>2.2452574867926855E-2</v>
      </c>
      <c r="N1448" s="181">
        <f>IFERROR(_xll.qlIndexFixing(ONIndex1M,I1448,TRUE,_xll.ohTrigger(RecalcTrigger,Trigger1M)),NA())</f>
        <v>2.1586461910814148E-2</v>
      </c>
      <c r="O1448" s="44">
        <f>IFERROR(_xll.qlIndexFixing(ONIndex3M,I1448,TRUE,_xll.ohTrigger(RecalcTrigger,Trigger3M)),NA())</f>
        <v>2.2078554692506192E-2</v>
      </c>
      <c r="P1448" s="44">
        <f>IFERROR(_xll.qlIndexFixing(ONIndex6M,I1448,TRUE,_xll.ohTrigger(RecalcTrigger,Trigger6M)),NA())</f>
        <v>2.2183146736067805E-2</v>
      </c>
      <c r="Q1448" s="182">
        <f>IFERROR(_xll.qlIndexFixing(ONIndex1Y,I1448,TRUE,_xll.ohTrigger(RecalcTrigger,Trigger1Y)),NA())</f>
        <v>2.2507974209224901E-2</v>
      </c>
    </row>
    <row r="1449" spans="2:17" x14ac:dyDescent="0.2">
      <c r="B1449" s="39" t="s">
        <v>42</v>
      </c>
      <c r="D1449" s="42">
        <f>_xll.qlCalendarAdvance(Calendar,$D1448,B1449,"f",FALSE)</f>
        <v>49543</v>
      </c>
      <c r="E1449" s="176">
        <f>_xll.qlInterestRateIndexValueDate(IndexON,D1449)</f>
        <v>49543</v>
      </c>
      <c r="F1449" s="192">
        <f>IFERROR(_xll.qlIndexFixing(IndexON,D1449,TRUE,_xll.ohTrigger(RecalcTrigger,TriggerON)),NA())</f>
        <v>2.1165146430942583E-2</v>
      </c>
      <c r="H1449" s="42">
        <f>_xll.qlCalendarAdvance(Calendar,$H1448,B1449,"f",FALSE)</f>
        <v>49543</v>
      </c>
      <c r="I1449" s="176">
        <f>_xll.qlInterestRateIndexValueDate(Index1M,$H1449)</f>
        <v>49543</v>
      </c>
      <c r="J1449" s="181">
        <f>IFERROR(_xll.qlIndexFixing(Index1M,$H1449,TRUE,_xll.ohTrigger(RecalcTrigger,Trigger1M)),NA())</f>
        <v>2.1569603801377318E-2</v>
      </c>
      <c r="K1449" s="44">
        <f>IFERROR(_xll.qlIndexFixing(Index3M,H1449,TRUE,_xll.ohTrigger(RecalcTrigger,Trigger3M)),NA())</f>
        <v>2.2057943628622751E-2</v>
      </c>
      <c r="L1449" s="44">
        <f>IFERROR(_xll.qlIndexFixing(Index6M,$H1449,TRUE,_xll.ohTrigger(RecalcTrigger,Trigger6M)),NA())</f>
        <v>2.21498913181804E-2</v>
      </c>
      <c r="M1449" s="182">
        <f>IFERROR(_xll.qlIndexFixing(Index1Y,$H1449,TRUE,_xll.ohTrigger(RecalcTrigger,Trigger1Y)),NA())</f>
        <v>2.2441110531580884E-2</v>
      </c>
      <c r="N1449" s="181">
        <f>IFERROR(_xll.qlIndexFixing(ONIndex1M,I1449,TRUE,_xll.ohTrigger(RecalcTrigger,Trigger1M)),NA())</f>
        <v>2.1575181695184797E-2</v>
      </c>
      <c r="O1449" s="44">
        <f>IFERROR(_xll.qlIndexFixing(ONIndex3M,I1449,TRUE,_xll.ohTrigger(RecalcTrigger,Trigger3M)),NA())</f>
        <v>2.2067813219628363E-2</v>
      </c>
      <c r="P1449" s="44">
        <f>IFERROR(_xll.qlIndexFixing(ONIndex6M,I1449,TRUE,_xll.ohTrigger(RecalcTrigger,Trigger6M)),NA())</f>
        <v>2.2172052332571912E-2</v>
      </c>
      <c r="Q1449" s="182">
        <f>IFERROR(_xll.qlIndexFixing(ONIndex1Y,I1449,TRUE,_xll.ohTrigger(RecalcTrigger,Trigger1Y)),NA())</f>
        <v>2.2495883514254134E-2</v>
      </c>
    </row>
    <row r="1450" spans="2:17" x14ac:dyDescent="0.2">
      <c r="B1450" s="39" t="s">
        <v>42</v>
      </c>
      <c r="D1450" s="42">
        <f>_xll.qlCalendarAdvance(Calendar,$D1449,B1450,"f",FALSE)</f>
        <v>49550</v>
      </c>
      <c r="E1450" s="176">
        <f>_xll.qlInterestRateIndexValueDate(IndexON,D1450)</f>
        <v>49550</v>
      </c>
      <c r="F1450" s="192">
        <f>IFERROR(_xll.qlIndexFixing(IndexON,D1450,TRUE,_xll.ohTrigger(RecalcTrigger,TriggerON)),NA())</f>
        <v>2.1154911731705583E-2</v>
      </c>
      <c r="H1450" s="42">
        <f>_xll.qlCalendarAdvance(Calendar,$H1449,B1450,"f",FALSE)</f>
        <v>49550</v>
      </c>
      <c r="I1450" s="176">
        <f>_xll.qlInterestRateIndexValueDate(Index1M,$H1450)</f>
        <v>49550</v>
      </c>
      <c r="J1450" s="181">
        <f>IFERROR(_xll.qlIndexFixing(Index1M,$H1450,TRUE,_xll.ohTrigger(RecalcTrigger,Trigger1M)),NA())</f>
        <v>2.155873350056307E-2</v>
      </c>
      <c r="K1450" s="44">
        <f>IFERROR(_xll.qlIndexFixing(Index3M,H1450,TRUE,_xll.ohTrigger(RecalcTrigger,Trigger3M)),NA())</f>
        <v>2.2047119569947735E-2</v>
      </c>
      <c r="L1450" s="44">
        <f>IFERROR(_xll.qlIndexFixing(Index6M,$H1450,TRUE,_xll.ohTrigger(RecalcTrigger,Trigger6M)),NA())</f>
        <v>2.213891911780393E-2</v>
      </c>
      <c r="M1450" s="182">
        <f>IFERROR(_xll.qlIndexFixing(Index1Y,$H1450,TRUE,_xll.ohTrigger(RecalcTrigger,Trigger1Y)),NA())</f>
        <v>2.2429690018174634E-2</v>
      </c>
      <c r="N1450" s="181">
        <f>IFERROR(_xll.qlIndexFixing(ONIndex1M,I1450,TRUE,_xll.ohTrigger(RecalcTrigger,Trigger1M)),NA())</f>
        <v>2.1563866675445853E-2</v>
      </c>
      <c r="O1450" s="44">
        <f>IFERROR(_xll.qlIndexFixing(ONIndex3M,I1450,TRUE,_xll.ohTrigger(RecalcTrigger,Trigger3M)),NA())</f>
        <v>2.2057041828353885E-2</v>
      </c>
      <c r="P1450" s="44">
        <f>IFERROR(_xll.qlIndexFixing(ONIndex6M,I1450,TRUE,_xll.ohTrigger(RecalcTrigger,Trigger6M)),NA())</f>
        <v>2.2160926337397857E-2</v>
      </c>
      <c r="Q1450" s="182">
        <f>IFERROR(_xll.qlIndexFixing(ONIndex1Y,I1450,TRUE,_xll.ohTrigger(RecalcTrigger,Trigger1Y)),NA())</f>
        <v>2.2483758581282043E-2</v>
      </c>
    </row>
    <row r="1451" spans="2:17" x14ac:dyDescent="0.2">
      <c r="B1451" s="39" t="s">
        <v>42</v>
      </c>
      <c r="D1451" s="42">
        <f>_xll.qlCalendarAdvance(Calendar,$D1450,B1451,"f",FALSE)</f>
        <v>49557</v>
      </c>
      <c r="E1451" s="176">
        <f>_xll.qlInterestRateIndexValueDate(IndexON,D1451)</f>
        <v>49557</v>
      </c>
      <c r="F1451" s="192">
        <f>IFERROR(_xll.qlIndexFixing(IndexON,D1451,TRUE,_xll.ohTrigger(RecalcTrigger,TriggerON)),NA())</f>
        <v>2.1144642366218713E-2</v>
      </c>
      <c r="H1451" s="42">
        <f>_xll.qlCalendarAdvance(Calendar,$H1450,B1451,"f",FALSE)</f>
        <v>49557</v>
      </c>
      <c r="I1451" s="176">
        <f>_xll.qlInterestRateIndexValueDate(Index1M,$H1451)</f>
        <v>49557</v>
      </c>
      <c r="J1451" s="181">
        <f>IFERROR(_xll.qlIndexFixing(Index1M,$H1451,TRUE,_xll.ohTrigger(RecalcTrigger,Trigger1M)),NA())</f>
        <v>2.1547295420232409E-2</v>
      </c>
      <c r="K1451" s="44">
        <f>IFERROR(_xll.qlIndexFixing(Index3M,H1451,TRUE,_xll.ohTrigger(RecalcTrigger,Trigger3M)),NA())</f>
        <v>2.2036418218644271E-2</v>
      </c>
      <c r="L1451" s="44">
        <f>IFERROR(_xll.qlIndexFixing(Index6M,$H1451,TRUE,_xll.ohTrigger(RecalcTrigger,Trigger6M)),NA())</f>
        <v>2.2128177774270227E-2</v>
      </c>
      <c r="M1451" s="182">
        <f>IFERROR(_xll.qlIndexFixing(Index1Y,$H1451,TRUE,_xll.ohTrigger(RecalcTrigger,Trigger1Y)),NA())</f>
        <v>2.2418315000695327E-2</v>
      </c>
      <c r="N1451" s="181">
        <f>IFERROR(_xll.qlIndexFixing(ONIndex1M,I1451,TRUE,_xll.ohTrigger(RecalcTrigger,Trigger1M)),NA())</f>
        <v>2.1552516851516268E-2</v>
      </c>
      <c r="O1451" s="44">
        <f>IFERROR(_xll.qlIndexFixing(ONIndex3M,I1451,TRUE,_xll.ohTrigger(RecalcTrigger,Trigger3M)),NA())</f>
        <v>2.2046240518682758E-2</v>
      </c>
      <c r="P1451" s="44">
        <f>IFERROR(_xll.qlIndexFixing(ONIndex6M,I1451,TRUE,_xll.ohTrigger(RecalcTrigger,Trigger6M)),NA())</f>
        <v>2.2149768750707732E-2</v>
      </c>
      <c r="Q1451" s="182">
        <f>IFERROR(_xll.qlIndexFixing(ONIndex1Y,I1451,TRUE,_xll.ohTrigger(RecalcTrigger,Trigger1Y)),NA())</f>
        <v>2.2471599410227583E-2</v>
      </c>
    </row>
    <row r="1452" spans="2:17" x14ac:dyDescent="0.2">
      <c r="B1452" s="39" t="s">
        <v>42</v>
      </c>
      <c r="D1452" s="42">
        <f>_xll.qlCalendarAdvance(Calendar,$D1451,B1452,"f",FALSE)</f>
        <v>49564</v>
      </c>
      <c r="E1452" s="176">
        <f>_xll.qlInterestRateIndexValueDate(IndexON,D1452)</f>
        <v>49564</v>
      </c>
      <c r="F1452" s="192">
        <f>IFERROR(_xll.qlIndexFixing(IndexON,D1452,TRUE,_xll.ohTrigger(RecalcTrigger,TriggerON)),NA())</f>
        <v>2.1134338334725111E-2</v>
      </c>
      <c r="H1452" s="42">
        <f>_xll.qlCalendarAdvance(Calendar,$H1451,B1452,"f",FALSE)</f>
        <v>49564</v>
      </c>
      <c r="I1452" s="176">
        <f>_xll.qlInterestRateIndexValueDate(Index1M,$H1452)</f>
        <v>49564</v>
      </c>
      <c r="J1452" s="181">
        <f>IFERROR(_xll.qlIndexFixing(Index1M,$H1452,TRUE,_xll.ohTrigger(RecalcTrigger,Trigger1M)),NA())</f>
        <v>2.1535842866419186E-2</v>
      </c>
      <c r="K1452" s="44">
        <f>IFERROR(_xll.qlIndexFixing(Index3M,H1452,TRUE,_xll.ohTrigger(RecalcTrigger,Trigger3M)),NA())</f>
        <v>2.2025639842803989E-2</v>
      </c>
      <c r="L1452" s="44">
        <f>IFERROR(_xll.qlIndexFixing(Index6M,$H1452,TRUE,_xll.ohTrigger(RecalcTrigger,Trigger6M)),NA())</f>
        <v>2.2117271782315397E-2</v>
      </c>
      <c r="M1452" s="182">
        <f>IFERROR(_xll.qlIndexFixing(Index1Y,$H1452,TRUE,_xll.ohTrigger(RecalcTrigger,Trigger1Y)),NA())</f>
        <v>2.2406987152061322E-2</v>
      </c>
      <c r="N1452" s="181">
        <f>IFERROR(_xll.qlIndexFixing(ONIndex1M,I1452,TRUE,_xll.ohTrigger(RecalcTrigger,Trigger1M)),NA())</f>
        <v>2.1541132223396042E-2</v>
      </c>
      <c r="O1452" s="44">
        <f>IFERROR(_xll.qlIndexFixing(ONIndex3M,I1452,TRUE,_xll.ohTrigger(RecalcTrigger,Trigger3M)),NA())</f>
        <v>2.203540929045289E-2</v>
      </c>
      <c r="P1452" s="44">
        <f>IFERROR(_xll.qlIndexFixing(ONIndex6M,I1452,TRUE,_xll.ohTrigger(RecalcTrigger,Trigger6M)),NA())</f>
        <v>2.2138579572420491E-2</v>
      </c>
      <c r="Q1452" s="182">
        <f>IFERROR(_xll.qlIndexFixing(ONIndex1Y,I1452,TRUE,_xll.ohTrigger(RecalcTrigger,Trigger1Y)),NA())</f>
        <v>2.2459406001333893E-2</v>
      </c>
    </row>
    <row r="1453" spans="2:17" x14ac:dyDescent="0.2">
      <c r="B1453" s="39" t="s">
        <v>42</v>
      </c>
      <c r="D1453" s="42">
        <f>_xll.qlCalendarAdvance(Calendar,$D1452,B1453,"f",FALSE)</f>
        <v>49571</v>
      </c>
      <c r="E1453" s="176">
        <f>_xll.qlInterestRateIndexValueDate(IndexON,D1453)</f>
        <v>49571</v>
      </c>
      <c r="F1453" s="192">
        <f>IFERROR(_xll.qlIndexFixing(IndexON,D1453,TRUE,_xll.ohTrigger(RecalcTrigger,TriggerON)),NA())</f>
        <v>2.1123999636900592E-2</v>
      </c>
      <c r="H1453" s="42">
        <f>_xll.qlCalendarAdvance(Calendar,$H1452,B1453,"f",FALSE)</f>
        <v>49571</v>
      </c>
      <c r="I1453" s="176">
        <f>_xll.qlInterestRateIndexValueDate(Index1M,$H1453)</f>
        <v>49571</v>
      </c>
      <c r="J1453" s="181">
        <f>IFERROR(_xll.qlIndexFixing(Index1M,$H1453,TRUE,_xll.ohTrigger(RecalcTrigger,Trigger1M)),NA())</f>
        <v>2.1524396219010367E-2</v>
      </c>
      <c r="K1453" s="44">
        <f>IFERROR(_xll.qlIndexFixing(Index3M,H1453,TRUE,_xll.ohTrigger(RecalcTrigger,Trigger3M)),NA())</f>
        <v>2.2014894021723727E-2</v>
      </c>
      <c r="L1453" s="44">
        <f>IFERROR(_xll.qlIndexFixing(Index6M,$H1453,TRUE,_xll.ohTrigger(RecalcTrigger,Trigger6M)),NA())</f>
        <v>2.2106405965392942E-2</v>
      </c>
      <c r="M1453" s="182">
        <f>IFERROR(_xll.qlIndexFixing(Index1Y,$H1453,TRUE,_xll.ohTrigger(RecalcTrigger,Trigger1Y)),NA())</f>
        <v>2.2395708145122765E-2</v>
      </c>
      <c r="N1453" s="181">
        <f>IFERROR(_xll.qlIndexFixing(ONIndex1M,I1453,TRUE,_xll.ohTrigger(RecalcTrigger,Trigger1M)),NA())</f>
        <v>2.1529712791085176E-2</v>
      </c>
      <c r="O1453" s="44">
        <f>IFERROR(_xll.qlIndexFixing(ONIndex3M,I1453,TRUE,_xll.ohTrigger(RecalcTrigger,Trigger3M)),NA())</f>
        <v>2.2024548143745326E-2</v>
      </c>
      <c r="P1453" s="44">
        <f>IFERROR(_xll.qlIndexFixing(ONIndex6M,I1453,TRUE,_xll.ohTrigger(RecalcTrigger,Trigger6M)),NA())</f>
        <v>2.2127358802698227E-2</v>
      </c>
      <c r="Q1453" s="182">
        <f>IFERROR(_xll.qlIndexFixing(ONIndex1Y,I1453,TRUE,_xll.ohTrigger(RecalcTrigger,Trigger1Y)),NA())</f>
        <v>2.2447178354438879E-2</v>
      </c>
    </row>
    <row r="1454" spans="2:17" x14ac:dyDescent="0.2">
      <c r="B1454" s="39" t="s">
        <v>42</v>
      </c>
      <c r="D1454" s="42">
        <f>_xll.qlCalendarAdvance(Calendar,$D1453,B1454,"f",FALSE)</f>
        <v>49578</v>
      </c>
      <c r="E1454" s="176">
        <f>_xll.qlInterestRateIndexValueDate(IndexON,D1454)</f>
        <v>49578</v>
      </c>
      <c r="F1454" s="192">
        <f>IFERROR(_xll.qlIndexFixing(IndexON,D1454,TRUE,_xll.ohTrigger(RecalcTrigger,TriggerON)),NA())</f>
        <v>2.1113626272988295E-2</v>
      </c>
      <c r="H1454" s="42">
        <f>_xll.qlCalendarAdvance(Calendar,$H1453,B1454,"f",FALSE)</f>
        <v>49578</v>
      </c>
      <c r="I1454" s="176">
        <f>_xll.qlInterestRateIndexValueDate(Index1M,$H1454)</f>
        <v>49578</v>
      </c>
      <c r="J1454" s="181">
        <f>IFERROR(_xll.qlIndexFixing(Index1M,$H1454,TRUE,_xll.ohTrigger(RecalcTrigger,Trigger1M)),NA())</f>
        <v>2.1512975857811867E-2</v>
      </c>
      <c r="K1454" s="44">
        <f>IFERROR(_xll.qlIndexFixing(Index3M,H1454,TRUE,_xll.ohTrigger(RecalcTrigger,Trigger3M)),NA())</f>
        <v>2.2004092557429567E-2</v>
      </c>
      <c r="L1454" s="44">
        <f>IFERROR(_xll.qlIndexFixing(Index6M,$H1454,TRUE,_xll.ohTrigger(RecalcTrigger,Trigger6M)),NA())</f>
        <v>2.209558336128668E-2</v>
      </c>
      <c r="M1454" s="182">
        <f>IFERROR(_xll.qlIndexFixing(Index1Y,$H1454,TRUE,_xll.ohTrigger(RecalcTrigger,Trigger1Y)),NA())</f>
        <v>2.2384479652662718E-2</v>
      </c>
      <c r="N1454" s="181">
        <f>IFERROR(_xll.qlIndexFixing(ONIndex1M,I1454,TRUE,_xll.ohTrigger(RecalcTrigger,Trigger1M)),NA())</f>
        <v>2.1518258554664715E-2</v>
      </c>
      <c r="O1454" s="44">
        <f>IFERROR(_xll.qlIndexFixing(ONIndex3M,I1454,TRUE,_xll.ohTrigger(RecalcTrigger,Trigger3M)),NA())</f>
        <v>2.2013657078641113E-2</v>
      </c>
      <c r="P1454" s="44">
        <f>IFERROR(_xll.qlIndexFixing(ONIndex6M,I1454,TRUE,_xll.ohTrigger(RecalcTrigger,Trigger6M)),NA())</f>
        <v>2.21161064412978E-2</v>
      </c>
      <c r="Q1454" s="182">
        <f>IFERROR(_xll.qlIndexFixing(ONIndex1Y,I1454,TRUE,_xll.ohTrigger(RecalcTrigger,Trigger1Y)),NA())</f>
        <v>2.2434916469461497E-2</v>
      </c>
    </row>
    <row r="1455" spans="2:17" x14ac:dyDescent="0.2">
      <c r="B1455" s="39" t="s">
        <v>42</v>
      </c>
      <c r="D1455" s="42">
        <f>_xll.qlCalendarAdvance(Calendar,$D1454,B1455,"f",FALSE)</f>
        <v>49585</v>
      </c>
      <c r="E1455" s="176">
        <f>_xll.qlInterestRateIndexValueDate(IndexON,D1455)</f>
        <v>49585</v>
      </c>
      <c r="F1455" s="192">
        <f>IFERROR(_xll.qlIndexFixing(IndexON,D1455,TRUE,_xll.ohTrigger(RecalcTrigger,TriggerON)),NA())</f>
        <v>2.1103242385054344E-2</v>
      </c>
      <c r="H1455" s="42">
        <f>_xll.qlCalendarAdvance(Calendar,$H1454,B1455,"f",FALSE)</f>
        <v>49585</v>
      </c>
      <c r="I1455" s="176">
        <f>_xll.qlInterestRateIndexValueDate(Index1M,$H1455)</f>
        <v>49585</v>
      </c>
      <c r="J1455" s="181">
        <f>IFERROR(_xll.qlIndexFixing(Index1M,$H1455,TRUE,_xll.ohTrigger(RecalcTrigger,Trigger1M)),NA())</f>
        <v>2.1501077191201208E-2</v>
      </c>
      <c r="K1455" s="44">
        <f>IFERROR(_xll.qlIndexFixing(Index3M,H1455,TRUE,_xll.ohTrigger(RecalcTrigger,Trigger3M)),NA())</f>
        <v>2.1993431658350337E-2</v>
      </c>
      <c r="L1455" s="44">
        <f>IFERROR(_xll.qlIndexFixing(Index6M,$H1455,TRUE,_xll.ohTrigger(RecalcTrigger,Trigger6M)),NA())</f>
        <v>2.2084719143178208E-2</v>
      </c>
      <c r="M1455" s="182">
        <f>IFERROR(_xll.qlIndexFixing(Index1Y,$H1455,TRUE,_xll.ohTrigger(RecalcTrigger,Trigger1Y)),NA())</f>
        <v>2.2373303245698452E-2</v>
      </c>
      <c r="N1455" s="181">
        <f>IFERROR(_xll.qlIndexFixing(ONIndex1M,I1455,TRUE,_xll.ohTrigger(RecalcTrigger,Trigger1M)),NA())</f>
        <v>2.1506796502303027E-2</v>
      </c>
      <c r="O1455" s="44">
        <f>IFERROR(_xll.qlIndexFixing(ONIndex3M,I1455,TRUE,_xll.ohTrigger(RecalcTrigger,Trigger3M)),NA())</f>
        <v>2.2002759480477252E-2</v>
      </c>
      <c r="P1455" s="44">
        <f>IFERROR(_xll.qlIndexFixing(ONIndex6M,I1455,TRUE,_xll.ohTrigger(RecalcTrigger,Trigger6M)),NA())</f>
        <v>2.2104846675590206E-2</v>
      </c>
      <c r="Q1455" s="182">
        <f>IFERROR(_xll.qlIndexFixing(ONIndex1Y,I1455,TRUE,_xll.ohTrigger(RecalcTrigger,Trigger1Y)),NA())</f>
        <v>2.2422646851291139E-2</v>
      </c>
    </row>
    <row r="1456" spans="2:17" x14ac:dyDescent="0.2">
      <c r="B1456" s="39" t="s">
        <v>42</v>
      </c>
      <c r="D1456" s="42">
        <f>_xll.qlCalendarAdvance(Calendar,$D1455,B1456,"f",FALSE)</f>
        <v>49592</v>
      </c>
      <c r="E1456" s="176">
        <f>_xll.qlInterestRateIndexValueDate(IndexON,D1456)</f>
        <v>49592</v>
      </c>
      <c r="F1456" s="192">
        <f>IFERROR(_xll.qlIndexFixing(IndexON,D1456,TRUE,_xll.ohTrigger(RecalcTrigger,TriggerON)),NA())</f>
        <v>2.1092899971744128E-2</v>
      </c>
      <c r="H1456" s="42">
        <f>_xll.qlCalendarAdvance(Calendar,$H1455,B1456,"f",FALSE)</f>
        <v>49592</v>
      </c>
      <c r="I1456" s="176">
        <f>_xll.qlInterestRateIndexValueDate(Index1M,$H1456)</f>
        <v>49592</v>
      </c>
      <c r="J1456" s="181">
        <f>IFERROR(_xll.qlIndexFixing(Index1M,$H1456,TRUE,_xll.ohTrigger(RecalcTrigger,Trigger1M)),NA())</f>
        <v>2.1489763918368182E-2</v>
      </c>
      <c r="K1456" s="44">
        <f>IFERROR(_xll.qlIndexFixing(Index3M,H1456,TRUE,_xll.ohTrigger(RecalcTrigger,Trigger3M)),NA())</f>
        <v>2.1982816649821258E-2</v>
      </c>
      <c r="L1456" s="44">
        <f>IFERROR(_xll.qlIndexFixing(Index6M,$H1456,TRUE,_xll.ohTrigger(RecalcTrigger,Trigger6M)),NA())</f>
        <v>2.207399243133612E-2</v>
      </c>
      <c r="M1456" s="182">
        <f>IFERROR(_xll.qlIndexFixing(Index1Y,$H1456,TRUE,_xll.ohTrigger(RecalcTrigger,Trigger1Y)),NA())</f>
        <v>2.2362179496099161E-2</v>
      </c>
      <c r="N1456" s="181">
        <f>IFERROR(_xll.qlIndexFixing(ONIndex1M,I1456,TRUE,_xll.ohTrigger(RecalcTrigger,Trigger1M)),NA())</f>
        <v>2.1495384762905134E-2</v>
      </c>
      <c r="O1456" s="44">
        <f>IFERROR(_xll.qlIndexFixing(ONIndex3M,I1456,TRUE,_xll.ohTrigger(RecalcTrigger,Trigger3M)),NA())</f>
        <v>2.1991905718301563E-2</v>
      </c>
      <c r="P1456" s="44">
        <f>IFERROR(_xll.qlIndexFixing(ONIndex6M,I1456,TRUE,_xll.ohTrigger(RecalcTrigger,Trigger6M)),NA())</f>
        <v>2.2093631600746955E-2</v>
      </c>
      <c r="Q1456" s="182">
        <f>IFERROR(_xll.qlIndexFixing(ONIndex1Y,I1456,TRUE,_xll.ohTrigger(RecalcTrigger,Trigger1Y)),NA())</f>
        <v>2.2410426586901844E-2</v>
      </c>
    </row>
    <row r="1457" spans="2:17" x14ac:dyDescent="0.2">
      <c r="B1457" s="39" t="s">
        <v>42</v>
      </c>
      <c r="D1457" s="42">
        <f>_xll.qlCalendarAdvance(Calendar,$D1456,B1457,"f",FALSE)</f>
        <v>49599</v>
      </c>
      <c r="E1457" s="176">
        <f>_xll.qlInterestRateIndexValueDate(IndexON,D1457)</f>
        <v>49599</v>
      </c>
      <c r="F1457" s="192">
        <f>IFERROR(_xll.qlIndexFixing(IndexON,D1457,TRUE,_xll.ohTrigger(RecalcTrigger,TriggerON)),NA())</f>
        <v>2.1082600889990033E-2</v>
      </c>
      <c r="H1457" s="42">
        <f>_xll.qlCalendarAdvance(Calendar,$H1456,B1457,"f",FALSE)</f>
        <v>49599</v>
      </c>
      <c r="I1457" s="176">
        <f>_xll.qlInterestRateIndexValueDate(Index1M,$H1457)</f>
        <v>49599</v>
      </c>
      <c r="J1457" s="181">
        <f>IFERROR(_xll.qlIndexFixing(Index1M,$H1457,TRUE,_xll.ohTrigger(RecalcTrigger,Trigger1M)),NA())</f>
        <v>2.1478503144275393E-2</v>
      </c>
      <c r="K1457" s="44">
        <f>IFERROR(_xll.qlIndexFixing(Index3M,H1457,TRUE,_xll.ohTrigger(RecalcTrigger,Trigger3M)),NA())</f>
        <v>2.1972247553941542E-2</v>
      </c>
      <c r="L1457" s="44">
        <f>IFERROR(_xll.qlIndexFixing(Index6M,$H1457,TRUE,_xll.ohTrigger(RecalcTrigger,Trigger6M)),NA())</f>
        <v>2.2063312839754299E-2</v>
      </c>
      <c r="M1457" s="182">
        <f>IFERROR(_xll.qlIndexFixing(Index1Y,$H1457,TRUE,_xll.ohTrigger(RecalcTrigger,Trigger1Y)),NA())</f>
        <v>2.2351108408653227E-2</v>
      </c>
      <c r="N1457" s="181">
        <f>IFERROR(_xll.qlIndexFixing(ONIndex1M,I1457,TRUE,_xll.ohTrigger(RecalcTrigger,Trigger1M)),NA())</f>
        <v>2.1484025412390473E-2</v>
      </c>
      <c r="O1457" s="44">
        <f>IFERROR(_xll.qlIndexFixing(ONIndex3M,I1457,TRUE,_xll.ohTrigger(RecalcTrigger,Trigger3M)),NA())</f>
        <v>2.1981097590774157E-2</v>
      </c>
      <c r="P1457" s="44">
        <f>IFERROR(_xll.qlIndexFixing(ONIndex6M,I1457,TRUE,_xll.ohTrigger(RecalcTrigger,Trigger6M)),NA())</f>
        <v>2.2082463077266468E-2</v>
      </c>
      <c r="Q1457" s="182">
        <f>IFERROR(_xll.qlIndexFixing(ONIndex1Y,I1457,TRUE,_xll.ohTrigger(RecalcTrigger,Trigger1Y)),NA())</f>
        <v>2.239825771509385E-2</v>
      </c>
    </row>
    <row r="1458" spans="2:17" x14ac:dyDescent="0.2">
      <c r="B1458" s="39" t="s">
        <v>42</v>
      </c>
      <c r="D1458" s="42">
        <f>_xll.qlCalendarAdvance(Calendar,$D1457,B1458,"f",FALSE)</f>
        <v>49606</v>
      </c>
      <c r="E1458" s="176">
        <f>_xll.qlInterestRateIndexValueDate(IndexON,D1458)</f>
        <v>49606</v>
      </c>
      <c r="F1458" s="192">
        <f>IFERROR(_xll.qlIndexFixing(IndexON,D1458,TRUE,_xll.ohTrigger(RecalcTrigger,TriggerON)),NA())</f>
        <v>2.1072345139873105E-2</v>
      </c>
      <c r="H1458" s="42">
        <f>_xll.qlCalendarAdvance(Calendar,$H1457,B1458,"f",FALSE)</f>
        <v>49606</v>
      </c>
      <c r="I1458" s="176">
        <f>_xll.qlInterestRateIndexValueDate(Index1M,$H1458)</f>
        <v>49606</v>
      </c>
      <c r="J1458" s="181">
        <f>IFERROR(_xll.qlIndexFixing(Index1M,$H1458,TRUE,_xll.ohTrigger(RecalcTrigger,Trigger1M)),NA())</f>
        <v>2.1467294868763209E-2</v>
      </c>
      <c r="K1458" s="44">
        <f>IFERROR(_xll.qlIndexFixing(Index3M,H1458,TRUE,_xll.ohTrigger(RecalcTrigger,Trigger3M)),NA())</f>
        <v>2.1961724370346474E-2</v>
      </c>
      <c r="L1458" s="44">
        <f>IFERROR(_xll.qlIndexFixing(Index6M,$H1458,TRUE,_xll.ohTrigger(RecalcTrigger,Trigger6M)),NA())</f>
        <v>2.2052680367684728E-2</v>
      </c>
      <c r="M1458" s="182">
        <f>IFERROR(_xll.qlIndexFixing(Index1Y,$H1458,TRUE,_xll.ohTrigger(RecalcTrigger,Trigger1Y)),NA())</f>
        <v>2.2340089981647826E-2</v>
      </c>
      <c r="N1458" s="181">
        <f>IFERROR(_xll.qlIndexFixing(ONIndex1M,I1458,TRUE,_xll.ohTrigger(RecalcTrigger,Trigger1M)),NA())</f>
        <v>2.1472718450759043E-2</v>
      </c>
      <c r="O1458" s="44">
        <f>IFERROR(_xll.qlIndexFixing(ONIndex3M,I1458,TRUE,_xll.ohTrigger(RecalcTrigger,Trigger3M)),NA())</f>
        <v>2.1970335098057125E-2</v>
      </c>
      <c r="P1458" s="44">
        <f>IFERROR(_xll.qlIndexFixing(ONIndex6M,I1458,TRUE,_xll.ohTrigger(RecalcTrigger,Trigger6M)),NA())</f>
        <v>2.2071341105391884E-2</v>
      </c>
      <c r="Q1458" s="182">
        <f>IFERROR(_xll.qlIndexFixing(ONIndex1Y,I1458,TRUE,_xll.ohTrigger(RecalcTrigger,Trigger1Y)),NA())</f>
        <v>2.2386140236029251E-2</v>
      </c>
    </row>
    <row r="1459" spans="2:17" x14ac:dyDescent="0.2">
      <c r="B1459" s="39" t="s">
        <v>42</v>
      </c>
      <c r="D1459" s="42">
        <f>_xll.qlCalendarAdvance(Calendar,$D1458,B1459,"f",FALSE)</f>
        <v>49613</v>
      </c>
      <c r="E1459" s="176">
        <f>_xll.qlInterestRateIndexValueDate(IndexON,D1459)</f>
        <v>49613</v>
      </c>
      <c r="F1459" s="192">
        <f>IFERROR(_xll.qlIndexFixing(IndexON,D1459,TRUE,_xll.ohTrigger(RecalcTrigger,TriggerON)),NA())</f>
        <v>2.1062132721393345E-2</v>
      </c>
      <c r="H1459" s="42">
        <f>_xll.qlCalendarAdvance(Calendar,$H1458,B1459,"f",FALSE)</f>
        <v>49613</v>
      </c>
      <c r="I1459" s="176">
        <f>_xll.qlInterestRateIndexValueDate(Index1M,$H1459)</f>
        <v>49613</v>
      </c>
      <c r="J1459" s="181">
        <f>IFERROR(_xll.qlIndexFixing(Index1M,$H1459,TRUE,_xll.ohTrigger(RecalcTrigger,Trigger1M)),NA())</f>
        <v>2.1456625760058544E-2</v>
      </c>
      <c r="K1459" s="44">
        <f>IFERROR(_xll.qlIndexFixing(Index3M,H1459,TRUE,_xll.ohTrigger(RecalcTrigger,Trigger3M)),NA())</f>
        <v>2.195124709867487E-2</v>
      </c>
      <c r="L1459" s="44">
        <f>IFERROR(_xll.qlIndexFixing(Index6M,$H1459,TRUE,_xll.ohTrigger(RecalcTrigger,Trigger6M)),NA())</f>
        <v>2.2042171795158761E-2</v>
      </c>
      <c r="M1459" s="182">
        <f>IFERROR(_xll.qlIndexFixing(Index1Y,$H1459,TRUE,_xll.ohTrigger(RecalcTrigger,Trigger1Y)),NA())</f>
        <v>2.2329124213377884E-2</v>
      </c>
      <c r="N1459" s="181">
        <f>IFERROR(_xll.qlIndexFixing(ONIndex1M,I1459,TRUE,_xll.ohTrigger(RecalcTrigger,Trigger1M)),NA())</f>
        <v>2.1461463878010845E-2</v>
      </c>
      <c r="O1459" s="44">
        <f>IFERROR(_xll.qlIndexFixing(ONIndex3M,I1459,TRUE,_xll.ohTrigger(RecalcTrigger,Trigger3M)),NA())</f>
        <v>2.1959618240150469E-2</v>
      </c>
      <c r="P1459" s="44">
        <f>IFERROR(_xll.qlIndexFixing(ONIndex6M,I1459,TRUE,_xll.ohTrigger(RecalcTrigger,Trigger6M)),NA())</f>
        <v>2.2060265684880065E-2</v>
      </c>
      <c r="Q1459" s="182">
        <f>IFERROR(_xll.qlIndexFixing(ONIndex1Y,I1459,TRUE,_xll.ohTrigger(RecalcTrigger,Trigger1Y)),NA())</f>
        <v>2.2374074149464906E-2</v>
      </c>
    </row>
    <row r="1460" spans="2:17" x14ac:dyDescent="0.2">
      <c r="B1460" s="39" t="s">
        <v>42</v>
      </c>
      <c r="D1460" s="42">
        <f>_xll.qlCalendarAdvance(Calendar,$D1459,B1460,"f",FALSE)</f>
        <v>49620</v>
      </c>
      <c r="E1460" s="176">
        <f>_xll.qlInterestRateIndexValueDate(IndexON,D1460)</f>
        <v>49620</v>
      </c>
      <c r="F1460" s="192">
        <f>IFERROR(_xll.qlIndexFixing(IndexON,D1460,TRUE,_xll.ohTrigger(RecalcTrigger,TriggerON)),NA())</f>
        <v>2.1051963634550752E-2</v>
      </c>
      <c r="H1460" s="42">
        <f>_xll.qlCalendarAdvance(Calendar,$H1459,B1460,"f",FALSE)</f>
        <v>49620</v>
      </c>
      <c r="I1460" s="176">
        <f>_xll.qlInterestRateIndexValueDate(Index1M,$H1460)</f>
        <v>49620</v>
      </c>
      <c r="J1460" s="181">
        <f>IFERROR(_xll.qlIndexFixing(Index1M,$H1460,TRUE,_xll.ohTrigger(RecalcTrigger,Trigger1M)),NA())</f>
        <v>2.1445513189325603E-2</v>
      </c>
      <c r="K1460" s="44">
        <f>IFERROR(_xll.qlIndexFixing(Index3M,H1460,TRUE,_xll.ohTrigger(RecalcTrigger,Trigger3M)),NA())</f>
        <v>2.1940815738563789E-2</v>
      </c>
      <c r="L1460" s="44">
        <f>IFERROR(_xll.qlIndexFixing(Index6M,$H1460,TRUE,_xll.ohTrigger(RecalcTrigger,Trigger6M)),NA())</f>
        <v>2.2031630827369895E-2</v>
      </c>
      <c r="M1460" s="182">
        <f>IFERROR(_xll.qlIndexFixing(Index1Y,$H1460,TRUE,_xll.ohTrigger(RecalcTrigger,Trigger1Y)),NA())</f>
        <v>2.2318211102146965E-2</v>
      </c>
      <c r="N1460" s="181">
        <f>IFERROR(_xll.qlIndexFixing(ONIndex1M,I1460,TRUE,_xll.ohTrigger(RecalcTrigger,Trigger1M)),NA())</f>
        <v>2.1450261694226924E-2</v>
      </c>
      <c r="O1460" s="44">
        <f>IFERROR(_xll.qlIndexFixing(ONIndex3M,I1460,TRUE,_xll.ohTrigger(RecalcTrigger,Trigger3M)),NA())</f>
        <v>2.1948947016973142E-2</v>
      </c>
      <c r="P1460" s="44">
        <f>IFERROR(_xll.qlIndexFixing(ONIndex6M,I1460,TRUE,_xll.ohTrigger(RecalcTrigger,Trigger6M)),NA())</f>
        <v>2.2049236815812057E-2</v>
      </c>
      <c r="Q1460" s="182">
        <f>IFERROR(_xll.qlIndexFixing(ONIndex1Y,I1460,TRUE,_xll.ohTrigger(RecalcTrigger,Trigger1Y)),NA())</f>
        <v>2.2362059455481864E-2</v>
      </c>
    </row>
    <row r="1461" spans="2:17" x14ac:dyDescent="0.2">
      <c r="B1461" s="39" t="s">
        <v>42</v>
      </c>
      <c r="D1461" s="42">
        <f>_xll.qlCalendarAdvance(Calendar,$D1460,B1461,"f",FALSE)</f>
        <v>49627</v>
      </c>
      <c r="E1461" s="176">
        <f>_xll.qlInterestRateIndexValueDate(IndexON,D1461)</f>
        <v>49627</v>
      </c>
      <c r="F1461" s="192">
        <f>IFERROR(_xll.qlIndexFixing(IndexON,D1461,TRUE,_xll.ohTrigger(RecalcTrigger,TriggerON)),NA())</f>
        <v>2.1041837879345326E-2</v>
      </c>
      <c r="H1461" s="42">
        <f>_xll.qlCalendarAdvance(Calendar,$H1460,B1461,"f",FALSE)</f>
        <v>49627</v>
      </c>
      <c r="I1461" s="176">
        <f>_xll.qlInterestRateIndexValueDate(Index1M,$H1461)</f>
        <v>49627</v>
      </c>
      <c r="J1461" s="181">
        <f>IFERROR(_xll.qlIndexFixing(Index1M,$H1461,TRUE,_xll.ohTrigger(RecalcTrigger,Trigger1M)),NA())</f>
        <v>2.1434453106479328E-2</v>
      </c>
      <c r="K1461" s="44">
        <f>IFERROR(_xll.qlIndexFixing(Index3M,H1461,TRUE,_xll.ohTrigger(RecalcTrigger,Trigger3M)),NA())</f>
        <v>2.193043028965292E-2</v>
      </c>
      <c r="L1461" s="44">
        <f>IFERROR(_xll.qlIndexFixing(Index6M,$H1461,TRUE,_xll.ohTrigger(RecalcTrigger,Trigger6M)),NA())</f>
        <v>2.2021136973792845E-2</v>
      </c>
      <c r="M1461" s="182">
        <f>IFERROR(_xll.qlIndexFixing(Index1Y,$H1461,TRUE,_xll.ohTrigger(RecalcTrigger,Trigger1Y)),NA())</f>
        <v>2.2307350646267269E-2</v>
      </c>
      <c r="N1461" s="181">
        <f>IFERROR(_xll.qlIndexFixing(ONIndex1M,I1461,TRUE,_xll.ohTrigger(RecalcTrigger,Trigger1M)),NA())</f>
        <v>2.1439111899326235E-2</v>
      </c>
      <c r="O1461" s="44">
        <f>IFERROR(_xll.qlIndexFixing(ONIndex3M,I1461,TRUE,_xll.ohTrigger(RecalcTrigger,Trigger3M)),NA())</f>
        <v>2.1938321428606189E-2</v>
      </c>
      <c r="P1461" s="44">
        <f>IFERROR(_xll.qlIndexFixing(ONIndex6M,I1461,TRUE,_xll.ohTrigger(RecalcTrigger,Trigger6M)),NA())</f>
        <v>2.2038254498268905E-2</v>
      </c>
      <c r="Q1461" s="182">
        <f>IFERROR(_xll.qlIndexFixing(ONIndex1Y,I1461,TRUE,_xll.ohTrigger(RecalcTrigger,Trigger1Y)),NA())</f>
        <v>2.235009615416117E-2</v>
      </c>
    </row>
    <row r="1462" spans="2:17" x14ac:dyDescent="0.2">
      <c r="B1462" s="39" t="s">
        <v>42</v>
      </c>
      <c r="D1462" s="42">
        <f>_xll.qlCalendarAdvance(Calendar,$D1461,B1462,"f",FALSE)</f>
        <v>49634</v>
      </c>
      <c r="E1462" s="176">
        <f>_xll.qlInterestRateIndexValueDate(IndexON,D1462)</f>
        <v>49634</v>
      </c>
      <c r="F1462" s="192">
        <f>IFERROR(_xll.qlIndexFixing(IndexON,D1462,TRUE,_xll.ohTrigger(RecalcTrigger,TriggerON)),NA())</f>
        <v>2.1031755455696022E-2</v>
      </c>
      <c r="H1462" s="42">
        <f>_xll.qlCalendarAdvance(Calendar,$H1461,B1462,"f",FALSE)</f>
        <v>49634</v>
      </c>
      <c r="I1462" s="176">
        <f>_xll.qlInterestRateIndexValueDate(Index1M,$H1462)</f>
        <v>49634</v>
      </c>
      <c r="J1462" s="181">
        <f>IFERROR(_xll.qlIndexFixing(Index1M,$H1462,TRUE,_xll.ohTrigger(RecalcTrigger,Trigger1M)),NA())</f>
        <v>2.1423445511373838E-2</v>
      </c>
      <c r="K1462" s="44">
        <f>IFERROR(_xll.qlIndexFixing(Index3M,H1462,TRUE,_xll.ohTrigger(RecalcTrigger,Trigger3M)),NA())</f>
        <v>2.1920090751585491E-2</v>
      </c>
      <c r="L1462" s="44">
        <f>IFERROR(_xll.qlIndexFixing(Index6M,$H1462,TRUE,_xll.ohTrigger(RecalcTrigger,Trigger6M)),NA())</f>
        <v>2.201069023369686E-2</v>
      </c>
      <c r="M1462" s="182">
        <f>IFERROR(_xll.qlIndexFixing(Index1Y,$H1462,TRUE,_xll.ohTrigger(RecalcTrigger,Trigger1Y)),NA())</f>
        <v>2.2296542844058305E-2</v>
      </c>
      <c r="N1462" s="181">
        <f>IFERROR(_xll.qlIndexFixing(ONIndex1M,I1462,TRUE,_xll.ohTrigger(RecalcTrigger,Trigger1M)),NA())</f>
        <v>2.1428014493227732E-2</v>
      </c>
      <c r="O1462" s="44">
        <f>IFERROR(_xll.qlIndexFixing(ONIndex3M,I1462,TRUE,_xll.ohTrigger(RecalcTrigger,Trigger3M)),NA())</f>
        <v>2.1927741474806473E-2</v>
      </c>
      <c r="P1462" s="44">
        <f>IFERROR(_xll.qlIndexFixing(ONIndex6M,I1462,TRUE,_xll.ohTrigger(RecalcTrigger,Trigger6M)),NA())</f>
        <v>2.2027318732007473E-2</v>
      </c>
      <c r="Q1462" s="182">
        <f>IFERROR(_xll.qlIndexFixing(ONIndex1Y,I1462,TRUE,_xll.ohTrigger(RecalcTrigger,Trigger1Y)),NA())</f>
        <v>2.2338184245421777E-2</v>
      </c>
    </row>
    <row r="1463" spans="2:17" x14ac:dyDescent="0.2">
      <c r="B1463" s="39" t="s">
        <v>42</v>
      </c>
      <c r="D1463" s="42">
        <f>_xll.qlCalendarAdvance(Calendar,$D1462,B1463,"f",FALSE)</f>
        <v>49641</v>
      </c>
      <c r="E1463" s="176">
        <f>_xll.qlInterestRateIndexValueDate(IndexON,D1463)</f>
        <v>49641</v>
      </c>
      <c r="F1463" s="192">
        <f>IFERROR(_xll.qlIndexFixing(IndexON,D1463,TRUE,_xll.ohTrigger(RecalcTrigger,TriggerON)),NA())</f>
        <v>2.1021716363764931E-2</v>
      </c>
      <c r="H1463" s="42">
        <f>_xll.qlCalendarAdvance(Calendar,$H1462,B1463,"f",FALSE)</f>
        <v>49641</v>
      </c>
      <c r="I1463" s="176">
        <f>_xll.qlInterestRateIndexValueDate(Index1M,$H1463)</f>
        <v>49641</v>
      </c>
      <c r="J1463" s="181">
        <f>IFERROR(_xll.qlIndexFixing(Index1M,$H1463,TRUE,_xll.ohTrigger(RecalcTrigger,Trigger1M)),NA())</f>
        <v>2.141249040386865E-2</v>
      </c>
      <c r="K1463" s="44">
        <f>IFERROR(_xll.qlIndexFixing(Index3M,H1463,TRUE,_xll.ohTrigger(RecalcTrigger,Trigger3M)),NA())</f>
        <v>2.1909797124002074E-2</v>
      </c>
      <c r="L1463" s="44">
        <f>IFERROR(_xll.qlIndexFixing(Index6M,$H1463,TRUE,_xll.ohTrigger(RecalcTrigger,Trigger6M)),NA())</f>
        <v>2.2000290606354302E-2</v>
      </c>
      <c r="M1463" s="182">
        <f>IFERROR(_xll.qlIndexFixing(Index1Y,$H1463,TRUE,_xll.ohTrigger(RecalcTrigger,Trigger1Y)),NA())</f>
        <v>2.2285787693848438E-2</v>
      </c>
      <c r="N1463" s="181">
        <f>IFERROR(_xll.qlIndexFixing(ONIndex1M,I1463,TRUE,_xll.ohTrigger(RecalcTrigger,Trigger1M)),NA())</f>
        <v>2.1416969476093506E-2</v>
      </c>
      <c r="O1463" s="44">
        <f>IFERROR(_xll.qlIndexFixing(ONIndex3M,I1463,TRUE,_xll.ohTrigger(RecalcTrigger,Trigger3M)),NA())</f>
        <v>2.1917207155817131E-2</v>
      </c>
      <c r="P1463" s="44">
        <f>IFERROR(_xll.qlIndexFixing(ONIndex6M,I1463,TRUE,_xll.ohTrigger(RecalcTrigger,Trigger6M)),NA())</f>
        <v>2.2016429517351943E-2</v>
      </c>
      <c r="Q1463" s="182">
        <f>IFERROR(_xll.qlIndexFixing(ONIndex1Y,I1463,TRUE,_xll.ohTrigger(RecalcTrigger,Trigger1Y)),NA())</f>
        <v>2.232632372918264E-2</v>
      </c>
    </row>
    <row r="1464" spans="2:17" x14ac:dyDescent="0.2">
      <c r="B1464" s="39" t="s">
        <v>42</v>
      </c>
      <c r="D1464" s="42">
        <f>_xll.qlCalendarAdvance(Calendar,$D1463,B1464,"f",FALSE)</f>
        <v>49648</v>
      </c>
      <c r="E1464" s="176">
        <f>_xll.qlInterestRateIndexValueDate(IndexON,D1464)</f>
        <v>49648</v>
      </c>
      <c r="F1464" s="192">
        <f>IFERROR(_xll.qlIndexFixing(IndexON,D1464,TRUE,_xll.ohTrigger(RecalcTrigger,TriggerON)),NA())</f>
        <v>2.1011720603308914E-2</v>
      </c>
      <c r="H1464" s="42">
        <f>_xll.qlCalendarAdvance(Calendar,$H1463,B1464,"f",FALSE)</f>
        <v>49648</v>
      </c>
      <c r="I1464" s="176">
        <f>_xll.qlInterestRateIndexValueDate(Index1M,$H1464)</f>
        <v>49648</v>
      </c>
      <c r="J1464" s="181">
        <f>IFERROR(_xll.qlIndexFixing(Index1M,$H1464,TRUE,_xll.ohTrigger(RecalcTrigger,Trigger1M)),NA())</f>
        <v>2.1401147676979888E-2</v>
      </c>
      <c r="K1464" s="44">
        <f>IFERROR(_xll.qlIndexFixing(Index3M,H1464,TRUE,_xll.ohTrigger(RecalcTrigger,Trigger3M)),NA())</f>
        <v>2.1899616926121128E-2</v>
      </c>
      <c r="L1464" s="44">
        <f>IFERROR(_xll.qlIndexFixing(Index6M,$H1464,TRUE,_xll.ohTrigger(RecalcTrigger,Trigger6M)),NA())</f>
        <v>2.1989875003549687E-2</v>
      </c>
      <c r="M1464" s="182">
        <f>IFERROR(_xll.qlIndexFixing(Index1Y,$H1464,TRUE,_xll.ohTrigger(RecalcTrigger,Trigger1Y)),NA())</f>
        <v>2.2275085193973119E-2</v>
      </c>
      <c r="N1464" s="181">
        <f>IFERROR(_xll.qlIndexFixing(ONIndex1M,I1464,TRUE,_xll.ohTrigger(RecalcTrigger,Trigger1M)),NA())</f>
        <v>2.1405976847680419E-2</v>
      </c>
      <c r="O1464" s="44">
        <f>IFERROR(_xll.qlIndexFixing(ONIndex3M,I1464,TRUE,_xll.ohTrigger(RecalcTrigger,Trigger3M)),NA())</f>
        <v>2.1906718471557118E-2</v>
      </c>
      <c r="P1464" s="44">
        <f>IFERROR(_xll.qlIndexFixing(ONIndex6M,I1464,TRUE,_xll.ohTrigger(RecalcTrigger,Trigger6M)),NA())</f>
        <v>2.2005586853897086E-2</v>
      </c>
      <c r="Q1464" s="182">
        <f>IFERROR(_xll.qlIndexFixing(ONIndex1Y,I1464,TRUE,_xll.ohTrigger(RecalcTrigger,Trigger1Y)),NA())</f>
        <v>2.2314514605605851E-2</v>
      </c>
    </row>
    <row r="1465" spans="2:17" x14ac:dyDescent="0.2">
      <c r="B1465" s="39" t="s">
        <v>42</v>
      </c>
      <c r="D1465" s="42">
        <f>_xll.qlCalendarAdvance(Calendar,$D1464,B1465,"f",FALSE)</f>
        <v>49655</v>
      </c>
      <c r="E1465" s="176">
        <f>_xll.qlInterestRateIndexValueDate(IndexON,D1465)</f>
        <v>49655</v>
      </c>
      <c r="F1465" s="192">
        <f>IFERROR(_xll.qlIndexFixing(IndexON,D1465,TRUE,_xll.ohTrigger(RecalcTrigger,TriggerON)),NA())</f>
        <v>2.1001768174490065E-2</v>
      </c>
      <c r="H1465" s="42">
        <f>_xll.qlCalendarAdvance(Calendar,$H1464,B1465,"f",FALSE)</f>
        <v>49655</v>
      </c>
      <c r="I1465" s="176">
        <f>_xll.qlInterestRateIndexValueDate(Index1M,$H1465)</f>
        <v>49655</v>
      </c>
      <c r="J1465" s="181">
        <f>IFERROR(_xll.qlIndexFixing(Index1M,$H1465,TRUE,_xll.ohTrigger(RecalcTrigger,Trigger1M)),NA())</f>
        <v>2.1390306887103829E-2</v>
      </c>
      <c r="K1465" s="44">
        <f>IFERROR(_xll.qlIndexFixing(Index3M,H1465,TRUE,_xll.ohTrigger(RecalcTrigger,Trigger3M)),NA())</f>
        <v>2.1889412449673684E-2</v>
      </c>
      <c r="L1465" s="44">
        <f>IFERROR(_xll.qlIndexFixing(Index6M,$H1465,TRUE,_xll.ohTrigger(RecalcTrigger,Trigger6M)),NA())</f>
        <v>2.1979572347398182E-2</v>
      </c>
      <c r="M1465" s="182">
        <f>IFERROR(_xll.qlIndexFixing(Index1Y,$H1465,TRUE,_xll.ohTrigger(RecalcTrigger,Trigger1Y)),NA())</f>
        <v>2.226443534277732E-2</v>
      </c>
      <c r="N1465" s="181">
        <f>IFERROR(_xll.qlIndexFixing(ONIndex1M,I1465,TRUE,_xll.ohTrigger(RecalcTrigger,Trigger1M)),NA())</f>
        <v>2.139503660823161E-2</v>
      </c>
      <c r="O1465" s="44">
        <f>IFERROR(_xll.qlIndexFixing(ONIndex3M,I1465,TRUE,_xll.ohTrigger(RecalcTrigger,Trigger3M)),NA())</f>
        <v>2.1896275422107481E-2</v>
      </c>
      <c r="P1465" s="44">
        <f>IFERROR(_xll.qlIndexFixing(ONIndex6M,I1465,TRUE,_xll.ohTrigger(RecalcTrigger,Trigger6M)),NA())</f>
        <v>2.1994790742048131E-2</v>
      </c>
      <c r="Q1465" s="182">
        <f>IFERROR(_xll.qlIndexFixing(ONIndex1Y,I1465,TRUE,_xll.ohTrigger(RecalcTrigger,Trigger1Y)),NA())</f>
        <v>2.2302756874529317E-2</v>
      </c>
    </row>
    <row r="1466" spans="2:17" x14ac:dyDescent="0.2">
      <c r="B1466" s="39" t="s">
        <v>42</v>
      </c>
      <c r="D1466" s="42">
        <f>_xll.qlCalendarAdvance(Calendar,$D1465,B1466,"f",FALSE)</f>
        <v>49662</v>
      </c>
      <c r="E1466" s="176">
        <f>_xll.qlInterestRateIndexValueDate(IndexON,D1466)</f>
        <v>49662</v>
      </c>
      <c r="F1466" s="192">
        <f>IFERROR(_xll.qlIndexFixing(IndexON,D1466,TRUE,_xll.ohTrigger(RecalcTrigger,TriggerON)),NA())</f>
        <v>2.0991859077308384E-2</v>
      </c>
      <c r="H1466" s="42">
        <f>_xll.qlCalendarAdvance(Calendar,$H1465,B1466,"f",FALSE)</f>
        <v>49662</v>
      </c>
      <c r="I1466" s="176">
        <f>_xll.qlInterestRateIndexValueDate(Index1M,$H1466)</f>
        <v>49662</v>
      </c>
      <c r="J1466" s="181">
        <f>IFERROR(_xll.qlIndexFixing(Index1M,$H1466,TRUE,_xll.ohTrigger(RecalcTrigger,Trigger1M)),NA())</f>
        <v>2.1379518594555839E-2</v>
      </c>
      <c r="K1466" s="44">
        <f>IFERROR(_xll.qlIndexFixing(Index3M,H1466,TRUE,_xll.ohTrigger(RecalcTrigger,Trigger3M)),NA())</f>
        <v>2.1879253879648532E-2</v>
      </c>
      <c r="L1466" s="44">
        <f>IFERROR(_xll.qlIndexFixing(Index6M,$H1466,TRUE,_xll.ohTrigger(RecalcTrigger,Trigger6M)),NA())</f>
        <v>2.1969316804893925E-2</v>
      </c>
      <c r="M1466" s="182">
        <f>IFERROR(_xll.qlIndexFixing(Index1Y,$H1466,TRUE,_xll.ohTrigger(RecalcTrigger,Trigger1Y)),NA())</f>
        <v>2.2253838138613542E-2</v>
      </c>
      <c r="N1466" s="181">
        <f>IFERROR(_xll.qlIndexFixing(ONIndex1M,I1466,TRUE,_xll.ohTrigger(RecalcTrigger,Trigger1M)),NA())</f>
        <v>2.1384148757666033E-2</v>
      </c>
      <c r="O1466" s="44">
        <f>IFERROR(_xll.qlIndexFixing(ONIndex3M,I1466,TRUE,_xll.ohTrigger(RecalcTrigger,Trigger3M)),NA())</f>
        <v>2.1885878007225079E-2</v>
      </c>
      <c r="P1466" s="44">
        <f>IFERROR(_xll.qlIndexFixing(ONIndex6M,I1466,TRUE,_xll.ohTrigger(RecalcTrigger,Trigger6M)),NA())</f>
        <v>2.1984041181561942E-2</v>
      </c>
      <c r="Q1466" s="182">
        <f>IFERROR(_xll.qlIndexFixing(ONIndex1Y,I1466,TRUE,_xll.ohTrigger(RecalcTrigger,Trigger1Y)),NA())</f>
        <v>2.2291050536115131E-2</v>
      </c>
    </row>
    <row r="1467" spans="2:17" x14ac:dyDescent="0.2">
      <c r="B1467" s="39" t="s">
        <v>42</v>
      </c>
      <c r="D1467" s="42">
        <f>_xll.qlCalendarAdvance(Calendar,$D1466,B1467,"f",FALSE)</f>
        <v>49670</v>
      </c>
      <c r="E1467" s="176">
        <f>_xll.qlInterestRateIndexValueDate(IndexON,D1467)</f>
        <v>49670</v>
      </c>
      <c r="F1467" s="192">
        <f>IFERROR(_xll.qlIndexFixing(IndexON,D1467,TRUE,_xll.ohTrigger(RecalcTrigger,TriggerON)),NA())</f>
        <v>2.0980587453881538E-2</v>
      </c>
      <c r="H1467" s="42">
        <f>_xll.qlCalendarAdvance(Calendar,$H1466,B1467,"f",FALSE)</f>
        <v>49670</v>
      </c>
      <c r="I1467" s="176">
        <f>_xll.qlInterestRateIndexValueDate(Index1M,$H1467)</f>
        <v>49670</v>
      </c>
      <c r="J1467" s="181">
        <f>IFERROR(_xll.qlIndexFixing(Index1M,$H1467,TRUE,_xll.ohTrigger(RecalcTrigger,Trigger1M)),NA())</f>
        <v>2.1367390010414954E-2</v>
      </c>
      <c r="K1467" s="44">
        <f>IFERROR(_xll.qlIndexFixing(Index3M,H1467,TRUE,_xll.ohTrigger(RecalcTrigger,Trigger3M)),NA())</f>
        <v>2.1867700296832444E-2</v>
      </c>
      <c r="L1467" s="44">
        <f>IFERROR(_xll.qlIndexFixing(Index6M,$H1467,TRUE,_xll.ohTrigger(RecalcTrigger,Trigger6M)),NA())</f>
        <v>2.1957653874147175E-2</v>
      </c>
      <c r="M1467" s="182">
        <f>IFERROR(_xll.qlIndexFixing(Index1Y,$H1467,TRUE,_xll.ohTrigger(RecalcTrigger,Trigger1Y)),NA())</f>
        <v>2.2241701348780143E-2</v>
      </c>
      <c r="N1467" s="181">
        <f>IFERROR(_xll.qlIndexFixing(ONIndex1M,I1467,TRUE,_xll.ohTrigger(RecalcTrigger,Trigger1M)),NA())</f>
        <v>2.1371769649374261E-2</v>
      </c>
      <c r="O1467" s="44">
        <f>IFERROR(_xll.qlIndexFixing(ONIndex3M,I1467,TRUE,_xll.ohTrigger(RecalcTrigger,Trigger3M)),NA())</f>
        <v>2.1874051126732352E-2</v>
      </c>
      <c r="P1467" s="44">
        <f>IFERROR(_xll.qlIndexFixing(ONIndex6M,I1467,TRUE,_xll.ohTrigger(RecalcTrigger,Trigger6M)),NA())</f>
        <v>2.1971812971314231E-2</v>
      </c>
      <c r="Q1467" s="182">
        <f>IFERROR(_xll.qlIndexFixing(ONIndex1Y,I1467,TRUE,_xll.ohTrigger(RecalcTrigger,Trigger1Y)),NA())</f>
        <v>2.2277734793300086E-2</v>
      </c>
    </row>
    <row r="1468" spans="2:17" x14ac:dyDescent="0.2">
      <c r="B1468" s="39" t="s">
        <v>42</v>
      </c>
      <c r="D1468" s="42">
        <f>_xll.qlCalendarAdvance(Calendar,$D1467,B1468,"f",FALSE)</f>
        <v>49677</v>
      </c>
      <c r="E1468" s="176">
        <f>_xll.qlInterestRateIndexValueDate(IndexON,D1468)</f>
        <v>49677</v>
      </c>
      <c r="F1468" s="192">
        <f>IFERROR(_xll.qlIndexFixing(IndexON,D1468,TRUE,_xll.ohTrigger(RecalcTrigger,TriggerON)),NA())</f>
        <v>2.0970771210127026E-2</v>
      </c>
      <c r="H1468" s="42">
        <f>_xll.qlCalendarAdvance(Calendar,$H1467,B1468,"f",FALSE)</f>
        <v>49677</v>
      </c>
      <c r="I1468" s="176">
        <f>_xll.qlInterestRateIndexValueDate(Index1M,$H1468)</f>
        <v>49677</v>
      </c>
      <c r="J1468" s="181">
        <f>IFERROR(_xll.qlIndexFixing(Index1M,$H1468,TRUE,_xll.ohTrigger(RecalcTrigger,Trigger1M)),NA())</f>
        <v>2.1356711086270679E-2</v>
      </c>
      <c r="K1468" s="44">
        <f>IFERROR(_xll.qlIndexFixing(Index3M,H1468,TRUE,_xll.ohTrigger(RecalcTrigger,Trigger3M)),NA())</f>
        <v>2.1857640096544471E-2</v>
      </c>
      <c r="L1468" s="44">
        <f>IFERROR(_xll.qlIndexFixing(Index6M,$H1468,TRUE,_xll.ohTrigger(RecalcTrigger,Trigger6M)),NA())</f>
        <v>2.1947550970681368E-2</v>
      </c>
      <c r="M1468" s="182">
        <f>IFERROR(_xll.qlIndexFixing(Index1Y,$H1468,TRUE,_xll.ohTrigger(RecalcTrigger,Trigger1Y)),NA())</f>
        <v>2.223122321135455E-2</v>
      </c>
      <c r="N1468" s="181">
        <f>IFERROR(_xll.qlIndexFixing(ONIndex1M,I1468,TRUE,_xll.ohTrigger(RecalcTrigger,Trigger1M)),NA())</f>
        <v>2.1360994060712901E-2</v>
      </c>
      <c r="O1468" s="44">
        <f>IFERROR(_xll.qlIndexFixing(ONIndex3M,I1468,TRUE,_xll.ohTrigger(RecalcTrigger,Trigger3M)),NA())</f>
        <v>2.1863751500671436E-2</v>
      </c>
      <c r="P1468" s="44">
        <f>IFERROR(_xll.qlIndexFixing(ONIndex6M,I1468,TRUE,_xll.ohTrigger(RecalcTrigger,Trigger6M)),NA())</f>
        <v>2.1961163163806141E-2</v>
      </c>
      <c r="Q1468" s="182">
        <f>IFERROR(_xll.qlIndexFixing(ONIndex1Y,I1468,TRUE,_xll.ohTrigger(RecalcTrigger,Trigger1Y)),NA())</f>
        <v>2.2266138581706896E-2</v>
      </c>
    </row>
    <row r="1469" spans="2:17" x14ac:dyDescent="0.2">
      <c r="B1469" s="39" t="s">
        <v>42</v>
      </c>
      <c r="D1469" s="42">
        <f>_xll.qlCalendarAdvance(Calendar,$D1468,B1469,"f",FALSE)</f>
        <v>49684</v>
      </c>
      <c r="E1469" s="176">
        <f>_xll.qlInterestRateIndexValueDate(IndexON,D1469)</f>
        <v>49684</v>
      </c>
      <c r="F1469" s="192">
        <f>IFERROR(_xll.qlIndexFixing(IndexON,D1469,TRUE,_xll.ohTrigger(RecalcTrigger,TriggerON)),NA())</f>
        <v>2.0960998298009681E-2</v>
      </c>
      <c r="H1469" s="42">
        <f>_xll.qlCalendarAdvance(Calendar,$H1468,B1469,"f",FALSE)</f>
        <v>49684</v>
      </c>
      <c r="I1469" s="176">
        <f>_xll.qlInterestRateIndexValueDate(Index1M,$H1469)</f>
        <v>49684</v>
      </c>
      <c r="J1469" s="181">
        <f>IFERROR(_xll.qlIndexFixing(Index1M,$H1469,TRUE,_xll.ohTrigger(RecalcTrigger,Trigger1M)),NA())</f>
        <v>2.1346084655607458E-2</v>
      </c>
      <c r="K1469" s="44">
        <f>IFERROR(_xll.qlIndexFixing(Index3M,H1469,TRUE,_xll.ohTrigger(RecalcTrigger,Trigger3M)),NA())</f>
        <v>2.1847625801591344E-2</v>
      </c>
      <c r="L1469" s="44">
        <f>IFERROR(_xll.qlIndexFixing(Index6M,$H1469,TRUE,_xll.ohTrigger(RecalcTrigger,Trigger6M)),NA())</f>
        <v>2.1937440734483192E-2</v>
      </c>
      <c r="M1469" s="182">
        <f>IFERROR(_xll.qlIndexFixing(Index1Y,$H1469,TRUE,_xll.ohTrigger(RecalcTrigger,Trigger1Y)),NA())</f>
        <v>2.2220797722536229E-2</v>
      </c>
      <c r="N1469" s="181">
        <f>IFERROR(_xll.qlIndexFixing(ONIndex1M,I1469,TRUE,_xll.ohTrigger(RecalcTrigger,Trigger1M)),NA())</f>
        <v>2.135027086077268E-2</v>
      </c>
      <c r="O1469" s="44">
        <f>IFERROR(_xll.qlIndexFixing(ONIndex3M,I1469,TRUE,_xll.ohTrigger(RecalcTrigger,Trigger3M)),NA())</f>
        <v>2.1853497509177755E-2</v>
      </c>
      <c r="P1469" s="44">
        <f>IFERROR(_xll.qlIndexFixing(ONIndex6M,I1469,TRUE,_xll.ohTrigger(RecalcTrigger,Trigger6M)),NA())</f>
        <v>2.1950559907741862E-2</v>
      </c>
      <c r="Q1469" s="182">
        <f>IFERROR(_xll.qlIndexFixing(ONIndex1Y,I1469,TRUE,_xll.ohTrigger(RecalcTrigger,Trigger1Y)),NA())</f>
        <v>2.2254593762695007E-2</v>
      </c>
    </row>
    <row r="1470" spans="2:17" x14ac:dyDescent="0.2">
      <c r="B1470" s="39" t="s">
        <v>42</v>
      </c>
      <c r="D1470" s="42">
        <f>_xll.qlCalendarAdvance(Calendar,$D1469,B1470,"f",FALSE)</f>
        <v>49691</v>
      </c>
      <c r="E1470" s="176">
        <f>_xll.qlInterestRateIndexValueDate(IndexON,D1470)</f>
        <v>49691</v>
      </c>
      <c r="F1470" s="192">
        <f>IFERROR(_xll.qlIndexFixing(IndexON,D1470,TRUE,_xll.ohTrigger(RecalcTrigger,TriggerON)),NA())</f>
        <v>2.0951268717367411E-2</v>
      </c>
      <c r="H1470" s="42">
        <f>_xll.qlCalendarAdvance(Calendar,$H1469,B1470,"f",FALSE)</f>
        <v>49691</v>
      </c>
      <c r="I1470" s="176">
        <f>_xll.qlInterestRateIndexValueDate(Index1M,$H1470)</f>
        <v>49691</v>
      </c>
      <c r="J1470" s="181">
        <f>IFERROR(_xll.qlIndexFixing(Index1M,$H1470,TRUE,_xll.ohTrigger(RecalcTrigger,Trigger1M)),NA())</f>
        <v>2.1335510718275864E-2</v>
      </c>
      <c r="K1470" s="44">
        <f>IFERROR(_xll.qlIndexFixing(Index3M,H1470,TRUE,_xll.ohTrigger(RecalcTrigger,Trigger3M)),NA())</f>
        <v>2.1837657411634626E-2</v>
      </c>
      <c r="L1470" s="44">
        <f>IFERROR(_xll.qlIndexFixing(Index6M,$H1470,TRUE,_xll.ohTrigger(RecalcTrigger,Trigger6M)),NA())</f>
        <v>2.192737760593565E-2</v>
      </c>
      <c r="M1470" s="182">
        <f>IFERROR(_xll.qlIndexFixing(Index1Y,$H1470,TRUE,_xll.ohTrigger(RecalcTrigger,Trigger1Y)),NA())</f>
        <v>2.221042488070293E-2</v>
      </c>
      <c r="N1470" s="181">
        <f>IFERROR(_xll.qlIndexFixing(ONIndex1M,I1470,TRUE,_xll.ohTrigger(RecalcTrigger,Trigger1M)),NA())</f>
        <v>2.1339600049634644E-2</v>
      </c>
      <c r="O1470" s="44">
        <f>IFERROR(_xll.qlIndexFixing(ONIndex3M,I1470,TRUE,_xll.ohTrigger(RecalcTrigger,Trigger3M)),NA())</f>
        <v>2.1843289152494449E-2</v>
      </c>
      <c r="P1470" s="44">
        <f>IFERROR(_xll.qlIndexFixing(ONIndex6M,I1470,TRUE,_xll.ohTrigger(RecalcTrigger,Trigger6M)),NA())</f>
        <v>2.1940003203121394E-2</v>
      </c>
      <c r="Q1470" s="182">
        <f>IFERROR(_xll.qlIndexFixing(ONIndex1Y,I1470,TRUE,_xll.ohTrigger(RecalcTrigger,Trigger1Y)),NA())</f>
        <v>2.2243100336264421E-2</v>
      </c>
    </row>
    <row r="1471" spans="2:17" x14ac:dyDescent="0.2">
      <c r="B1471" s="39" t="s">
        <v>42</v>
      </c>
      <c r="D1471" s="42">
        <f>_xll.qlCalendarAdvance(Calendar,$D1470,B1471,"f",FALSE)</f>
        <v>49698</v>
      </c>
      <c r="E1471" s="176">
        <f>_xll.qlInterestRateIndexValueDate(IndexON,D1471)</f>
        <v>49698</v>
      </c>
      <c r="F1471" s="192">
        <f>IFERROR(_xll.qlIndexFixing(IndexON,D1471,TRUE,_xll.ohTrigger(RecalcTrigger,TriggerON)),NA())</f>
        <v>2.0941582468362308E-2</v>
      </c>
      <c r="H1471" s="42">
        <f>_xll.qlCalendarAdvance(Calendar,$H1470,B1471,"f",FALSE)</f>
        <v>49698</v>
      </c>
      <c r="I1471" s="176">
        <f>_xll.qlInterestRateIndexValueDate(Index1M,$H1471)</f>
        <v>49698</v>
      </c>
      <c r="J1471" s="181">
        <f>IFERROR(_xll.qlIndexFixing(Index1M,$H1471,TRUE,_xll.ohTrigger(RecalcTrigger,Trigger1M)),NA())</f>
        <v>2.1324989274134065E-2</v>
      </c>
      <c r="K1471" s="44">
        <f>IFERROR(_xll.qlIndexFixing(Index3M,H1471,TRUE,_xll.ohTrigger(RecalcTrigger,Trigger3M)),NA())</f>
        <v>2.1827734926333209E-2</v>
      </c>
      <c r="L1471" s="44">
        <f>IFERROR(_xll.qlIndexFixing(Index6M,$H1471,TRUE,_xll.ohTrigger(RecalcTrigger,Trigger6M)),NA())</f>
        <v>2.1917361584338269E-2</v>
      </c>
      <c r="M1471" s="182">
        <f>IFERROR(_xll.qlIndexFixing(Index1Y,$H1471,TRUE,_xll.ohTrigger(RecalcTrigger,Trigger1Y)),NA())</f>
        <v>2.2200104684241877E-2</v>
      </c>
      <c r="N1471" s="181">
        <f>IFERROR(_xll.qlIndexFixing(ONIndex1M,I1471,TRUE,_xll.ohTrigger(RecalcTrigger,Trigger1M)),NA())</f>
        <v>2.1328981627379839E-2</v>
      </c>
      <c r="O1471" s="44">
        <f>IFERROR(_xll.qlIndexFixing(ONIndex3M,I1471,TRUE,_xll.ohTrigger(RecalcTrigger,Trigger3M)),NA())</f>
        <v>2.1833126430540473E-2</v>
      </c>
      <c r="P1471" s="44">
        <f>IFERROR(_xll.qlIndexFixing(ONIndex6M,I1471,TRUE,_xll.ohTrigger(RecalcTrigger,Trigger6M)),NA())</f>
        <v>2.1929493049701598E-2</v>
      </c>
      <c r="Q1471" s="182">
        <f>IFERROR(_xll.qlIndexFixing(ONIndex1Y,I1471,TRUE,_xll.ohTrigger(RecalcTrigger,Trigger1Y)),NA())</f>
        <v>2.2231658302415136E-2</v>
      </c>
    </row>
    <row r="1472" spans="2:17" x14ac:dyDescent="0.2">
      <c r="B1472" s="39" t="s">
        <v>42</v>
      </c>
      <c r="D1472" s="42">
        <f>_xll.qlCalendarAdvance(Calendar,$D1471,B1472,"f",FALSE)</f>
        <v>49705</v>
      </c>
      <c r="E1472" s="176">
        <f>_xll.qlInterestRateIndexValueDate(IndexON,D1472)</f>
        <v>49705</v>
      </c>
      <c r="F1472" s="192">
        <f>IFERROR(_xll.qlIndexFixing(IndexON,D1472,TRUE,_xll.ohTrigger(RecalcTrigger,TriggerON)),NA())</f>
        <v>2.0931939550913325E-2</v>
      </c>
      <c r="H1472" s="42">
        <f>_xll.qlCalendarAdvance(Calendar,$H1471,B1472,"f",FALSE)</f>
        <v>49705</v>
      </c>
      <c r="I1472" s="176">
        <f>_xll.qlInterestRateIndexValueDate(Index1M,$H1472)</f>
        <v>49705</v>
      </c>
      <c r="J1472" s="181">
        <f>IFERROR(_xll.qlIndexFixing(Index1M,$H1472,TRUE,_xll.ohTrigger(RecalcTrigger,Trigger1M)),NA())</f>
        <v>2.1314884941534318E-2</v>
      </c>
      <c r="K1472" s="44">
        <f>IFERROR(_xll.qlIndexFixing(Index3M,H1472,TRUE,_xll.ohTrigger(RecalcTrigger,Trigger3M)),NA())</f>
        <v>2.181790430142155E-2</v>
      </c>
      <c r="L1472" s="44">
        <f>IFERROR(_xll.qlIndexFixing(Index6M,$H1472,TRUE,_xll.ohTrigger(RecalcTrigger,Trigger6M)),NA())</f>
        <v>2.1907392668993244E-2</v>
      </c>
      <c r="M1472" s="182">
        <f>IFERROR(_xll.qlIndexFixing(Index1Y,$H1472,TRUE,_xll.ohTrigger(RecalcTrigger,Trigger1Y)),NA())</f>
        <v>2.2189925797823529E-2</v>
      </c>
      <c r="N1472" s="181">
        <f>IFERROR(_xll.qlIndexFixing(ONIndex1M,I1472,TRUE,_xll.ohTrigger(RecalcTrigger,Trigger1M)),NA())</f>
        <v>2.1318415594008266E-2</v>
      </c>
      <c r="O1472" s="44">
        <f>IFERROR(_xll.qlIndexFixing(ONIndex3M,I1472,TRUE,_xll.ohTrigger(RecalcTrigger,Trigger3M)),NA())</f>
        <v>2.1823009343234778E-2</v>
      </c>
      <c r="P1472" s="44">
        <f>IFERROR(_xll.qlIndexFixing(ONIndex6M,I1472,TRUE,_xll.ohTrigger(RecalcTrigger,Trigger6M)),NA())</f>
        <v>2.1919029447806659E-2</v>
      </c>
      <c r="Q1472" s="182">
        <f>IFERROR(_xll.qlIndexFixing(ONIndex1Y,I1472,TRUE,_xll.ohTrigger(RecalcTrigger,Trigger1Y)),NA())</f>
        <v>2.222026766098506E-2</v>
      </c>
    </row>
    <row r="1473" spans="2:17" x14ac:dyDescent="0.2">
      <c r="B1473" s="39" t="s">
        <v>42</v>
      </c>
      <c r="D1473" s="42">
        <f>_xll.qlCalendarAdvance(Calendar,$D1472,B1473,"f",FALSE)</f>
        <v>49712</v>
      </c>
      <c r="E1473" s="176">
        <f>_xll.qlInterestRateIndexValueDate(IndexON,D1473)</f>
        <v>49712</v>
      </c>
      <c r="F1473" s="192">
        <f>IFERROR(_xll.qlIndexFixing(IndexON,D1473,TRUE,_xll.ohTrigger(RecalcTrigger,TriggerON)),NA())</f>
        <v>2.0922339965101511E-2</v>
      </c>
      <c r="H1473" s="42">
        <f>_xll.qlCalendarAdvance(Calendar,$H1472,B1473,"f",FALSE)</f>
        <v>49712</v>
      </c>
      <c r="I1473" s="176">
        <f>_xll.qlInterestRateIndexValueDate(Index1M,$H1473)</f>
        <v>49712</v>
      </c>
      <c r="J1473" s="181">
        <f>IFERROR(_xll.qlIndexFixing(Index1M,$H1473,TRUE,_xll.ohTrigger(RecalcTrigger,Trigger1M)),NA())</f>
        <v>2.1304459059559404E-2</v>
      </c>
      <c r="K1473" s="44">
        <f>IFERROR(_xll.qlIndexFixing(Index3M,H1473,TRUE,_xll.ohTrigger(RecalcTrigger,Trigger3M)),NA())</f>
        <v>2.1808070931687389E-2</v>
      </c>
      <c r="L1473" s="44">
        <f>IFERROR(_xll.qlIndexFixing(Index6M,$H1473,TRUE,_xll.ohTrigger(RecalcTrigger,Trigger6M)),NA())</f>
        <v>2.1897470859206791E-2</v>
      </c>
      <c r="M1473" s="182">
        <f>IFERROR(_xll.qlIndexFixing(Index1Y,$H1473,TRUE,_xll.ohTrigger(RecalcTrigger,Trigger1Y)),NA())</f>
        <v>2.2179622221022845E-2</v>
      </c>
      <c r="N1473" s="181">
        <f>IFERROR(_xll.qlIndexFixing(ONIndex1M,I1473,TRUE,_xll.ohTrigger(RecalcTrigger,Trigger1M)),NA())</f>
        <v>2.1307901949438879E-2</v>
      </c>
      <c r="O1473" s="44">
        <f>IFERROR(_xll.qlIndexFixing(ONIndex3M,I1473,TRUE,_xll.ohTrigger(RecalcTrigger,Trigger3M)),NA())</f>
        <v>2.1812937890577366E-2</v>
      </c>
      <c r="P1473" s="44">
        <f>IFERROR(_xll.qlIndexFixing(ONIndex6M,I1473,TRUE,_xll.ohTrigger(RecalcTrigger,Trigger6M)),NA())</f>
        <v>2.1908612397355531E-2</v>
      </c>
      <c r="Q1473" s="182">
        <f>IFERROR(_xll.qlIndexFixing(ONIndex1Y,I1473,TRUE,_xll.ohTrigger(RecalcTrigger,Trigger1Y)),NA())</f>
        <v>2.2208928412136286E-2</v>
      </c>
    </row>
    <row r="1474" spans="2:17" x14ac:dyDescent="0.2">
      <c r="B1474" s="39" t="s">
        <v>42</v>
      </c>
      <c r="D1474" s="42">
        <f>_xll.qlCalendarAdvance(Calendar,$D1473,B1474,"f",FALSE)</f>
        <v>49719</v>
      </c>
      <c r="E1474" s="176">
        <f>_xll.qlInterestRateIndexValueDate(IndexON,D1474)</f>
        <v>49719</v>
      </c>
      <c r="F1474" s="192">
        <f>IFERROR(_xll.qlIndexFixing(IndexON,D1474,TRUE,_xll.ohTrigger(RecalcTrigger,TriggerON)),NA())</f>
        <v>2.0912783710764771E-2</v>
      </c>
      <c r="H1474" s="42">
        <f>_xll.qlCalendarAdvance(Calendar,$H1473,B1474,"f",FALSE)</f>
        <v>49719</v>
      </c>
      <c r="I1474" s="176">
        <f>_xll.qlInterestRateIndexValueDate(Index1M,$H1474)</f>
        <v>49719</v>
      </c>
      <c r="J1474" s="181">
        <f>IFERROR(_xll.qlIndexFixing(Index1M,$H1474,TRUE,_xll.ohTrigger(RecalcTrigger,Trigger1M)),NA())</f>
        <v>2.129408566029416E-2</v>
      </c>
      <c r="K1474" s="44">
        <f>IFERROR(_xll.qlIndexFixing(Index3M,H1474,TRUE,_xll.ohTrigger(RecalcTrigger,Trigger3M)),NA())</f>
        <v>2.1798283462622421E-2</v>
      </c>
      <c r="L1474" s="44">
        <f>IFERROR(_xll.qlIndexFixing(Index6M,$H1474,TRUE,_xll.ohTrigger(RecalcTrigger,Trigger6M)),NA())</f>
        <v>2.188759615428645E-2</v>
      </c>
      <c r="M1474" s="182">
        <f>IFERROR(_xll.qlIndexFixing(Index1Y,$H1474,TRUE,_xll.ohTrigger(RecalcTrigger,Trigger1Y)),NA())</f>
        <v>2.2169459951079391E-2</v>
      </c>
      <c r="N1474" s="181">
        <f>IFERROR(_xll.qlIndexFixing(ONIndex1M,I1474,TRUE,_xll.ohTrigger(RecalcTrigger,Trigger1M)),NA())</f>
        <v>2.129744069359063E-2</v>
      </c>
      <c r="O1474" s="44">
        <f>IFERROR(_xll.qlIndexFixing(ONIndex3M,I1474,TRUE,_xll.ohTrigger(RecalcTrigger,Trigger3M)),NA())</f>
        <v>2.1802912072649283E-2</v>
      </c>
      <c r="P1474" s="44">
        <f>IFERROR(_xll.qlIndexFixing(ONIndex6M,I1474,TRUE,_xll.ohTrigger(RecalcTrigger,Trigger6M)),NA())</f>
        <v>2.1898241898186122E-2</v>
      </c>
      <c r="Q1474" s="182">
        <f>IFERROR(_xll.qlIndexFixing(ONIndex1Y,I1474,TRUE,_xll.ohTrigger(RecalcTrigger,Trigger1Y)),NA())</f>
        <v>2.2197640555868814E-2</v>
      </c>
    </row>
    <row r="1475" spans="2:17" x14ac:dyDescent="0.2">
      <c r="B1475" s="39" t="s">
        <v>42</v>
      </c>
      <c r="D1475" s="42">
        <f>_xll.qlCalendarAdvance(Calendar,$D1474,B1475,"f",FALSE)</f>
        <v>49726</v>
      </c>
      <c r="E1475" s="176">
        <f>_xll.qlInterestRateIndexValueDate(IndexON,D1475)</f>
        <v>49726</v>
      </c>
      <c r="F1475" s="192">
        <f>IFERROR(_xll.qlIndexFixing(IndexON,D1475,TRUE,_xll.ohTrigger(RecalcTrigger,TriggerON)),NA())</f>
        <v>2.0903270788146244E-2</v>
      </c>
      <c r="H1475" s="42">
        <f>_xll.qlCalendarAdvance(Calendar,$H1474,B1475,"f",FALSE)</f>
        <v>49726</v>
      </c>
      <c r="I1475" s="176">
        <f>_xll.qlInterestRateIndexValueDate(Index1M,$H1475)</f>
        <v>49726</v>
      </c>
      <c r="J1475" s="181">
        <f>IFERROR(_xll.qlIndexFixing(Index1M,$H1475,TRUE,_xll.ohTrigger(RecalcTrigger,Trigger1M)),NA())</f>
        <v>2.1283764743618417E-2</v>
      </c>
      <c r="K1475" s="44">
        <f>IFERROR(_xll.qlIndexFixing(Index3M,H1475,TRUE,_xll.ohTrigger(RecalcTrigger,Trigger3M)),NA())</f>
        <v>2.1788541893896157E-2</v>
      </c>
      <c r="L1475" s="44">
        <f>IFERROR(_xll.qlIndexFixing(Index6M,$H1475,TRUE,_xll.ohTrigger(RecalcTrigger,Trigger6M)),NA())</f>
        <v>2.1877768553545555E-2</v>
      </c>
      <c r="M1475" s="182">
        <f>IFERROR(_xll.qlIndexFixing(Index1Y,$H1475,TRUE,_xll.ohTrigger(RecalcTrigger,Trigger1Y)),NA())</f>
        <v>2.2159350320136141E-2</v>
      </c>
      <c r="N1475" s="181">
        <f>IFERROR(_xll.qlIndexFixing(ONIndex1M,I1475,TRUE,_xll.ohTrigger(RecalcTrigger,Trigger1M)),NA())</f>
        <v>2.1287031826787706E-2</v>
      </c>
      <c r="O1475" s="44">
        <f>IFERROR(_xll.qlIndexFixing(ONIndex3M,I1475,TRUE,_xll.ohTrigger(RecalcTrigger,Trigger3M)),NA())</f>
        <v>2.1792931889450529E-2</v>
      </c>
      <c r="P1475" s="44">
        <f>IFERROR(_xll.qlIndexFixing(ONIndex6M,I1475,TRUE,_xll.ohTrigger(RecalcTrigger,Trigger6M)),NA())</f>
        <v>2.1887917950460523E-2</v>
      </c>
      <c r="Q1475" s="182">
        <f>IFERROR(_xll.qlIndexFixing(ONIndex1Y,I1475,TRUE,_xll.ohTrigger(RecalcTrigger,Trigger1Y)),NA())</f>
        <v>2.2186404092101597E-2</v>
      </c>
    </row>
    <row r="1476" spans="2:17" x14ac:dyDescent="0.2">
      <c r="B1476" s="39" t="s">
        <v>42</v>
      </c>
      <c r="D1476" s="42">
        <f>_xll.qlCalendarAdvance(Calendar,$D1475,B1476,"f",FALSE)</f>
        <v>49733</v>
      </c>
      <c r="E1476" s="176">
        <f>_xll.qlInterestRateIndexValueDate(IndexON,D1476)</f>
        <v>49733</v>
      </c>
      <c r="F1476" s="192">
        <f>IFERROR(_xll.qlIndexFixing(IndexON,D1476,TRUE,_xll.ohTrigger(RecalcTrigger,TriggerON)),NA())</f>
        <v>2.0893801196921746E-2</v>
      </c>
      <c r="H1476" s="42">
        <f>_xll.qlCalendarAdvance(Calendar,$H1475,B1476,"f",FALSE)</f>
        <v>49733</v>
      </c>
      <c r="I1476" s="176">
        <f>_xll.qlInterestRateIndexValueDate(Index1M,$H1476)</f>
        <v>49733</v>
      </c>
      <c r="J1476" s="181">
        <f>IFERROR(_xll.qlIndexFixing(Index1M,$H1476,TRUE,_xll.ohTrigger(RecalcTrigger,Trigger1M)),NA())</f>
        <v>2.1273496309395231E-2</v>
      </c>
      <c r="K1476" s="44">
        <f>IFERROR(_xll.qlIndexFixing(Index3M,H1476,TRUE,_xll.ohTrigger(RecalcTrigger,Trigger3M)),NA())</f>
        <v>2.1778846225180806E-2</v>
      </c>
      <c r="L1476" s="44">
        <f>IFERROR(_xll.qlIndexFixing(Index6M,$H1476,TRUE,_xll.ohTrigger(RecalcTrigger,Trigger6M)),NA())</f>
        <v>2.186798805629922E-2</v>
      </c>
      <c r="M1476" s="182">
        <f>IFERROR(_xll.qlIndexFixing(Index1Y,$H1476,TRUE,_xll.ohTrigger(RecalcTrigger,Trigger1Y)),NA())</f>
        <v>2.2149344192044618E-2</v>
      </c>
      <c r="N1476" s="181">
        <f>IFERROR(_xll.qlIndexFixing(ONIndex1M,I1476,TRUE,_xll.ohTrigger(RecalcTrigger,Trigger1M)),NA())</f>
        <v>2.1276675348543828E-2</v>
      </c>
      <c r="O1476" s="44">
        <f>IFERROR(_xll.qlIndexFixing(ONIndex3M,I1476,TRUE,_xll.ohTrigger(RecalcTrigger,Trigger3M)),NA())</f>
        <v>2.1782997340900057E-2</v>
      </c>
      <c r="P1476" s="44">
        <f>IFERROR(_xll.qlIndexFixing(ONIndex6M,I1476,TRUE,_xll.ohTrigger(RecalcTrigger,Trigger6M)),NA())</f>
        <v>2.1877640554097688E-2</v>
      </c>
      <c r="Q1476" s="182">
        <f>IFERROR(_xll.qlIndexFixing(ONIndex1Y,I1476,TRUE,_xll.ohTrigger(RecalcTrigger,Trigger1Y)),NA())</f>
        <v>2.2175219020753589E-2</v>
      </c>
    </row>
    <row r="1477" spans="2:17" x14ac:dyDescent="0.2">
      <c r="B1477" s="39" t="s">
        <v>42</v>
      </c>
      <c r="D1477" s="42">
        <f>_xll.qlCalendarAdvance(Calendar,$D1476,B1477,"f",FALSE)</f>
        <v>49740</v>
      </c>
      <c r="E1477" s="176">
        <f>_xll.qlInterestRateIndexValueDate(IndexON,D1477)</f>
        <v>49740</v>
      </c>
      <c r="F1477" s="192">
        <f>IFERROR(_xll.qlIndexFixing(IndexON,D1477,TRUE,_xll.ohTrigger(RecalcTrigger,TriggerON)),NA())</f>
        <v>2.0884374937334416E-2</v>
      </c>
      <c r="H1477" s="42">
        <f>_xll.qlCalendarAdvance(Calendar,$H1476,B1477,"f",FALSE)</f>
        <v>49740</v>
      </c>
      <c r="I1477" s="176">
        <f>_xll.qlInterestRateIndexValueDate(Index1M,$H1477)</f>
        <v>49740</v>
      </c>
      <c r="J1477" s="181">
        <f>IFERROR(_xll.qlIndexFixing(Index1M,$H1477,TRUE,_xll.ohTrigger(RecalcTrigger,Trigger1M)),NA())</f>
        <v>2.1262962958118747E-2</v>
      </c>
      <c r="K1477" s="44">
        <f>IFERROR(_xll.qlIndexFixing(Index3M,H1477,TRUE,_xll.ohTrigger(RecalcTrigger,Trigger3M)),NA())</f>
        <v>2.1769131787657787E-2</v>
      </c>
      <c r="L1477" s="44">
        <f>IFERROR(_xll.qlIndexFixing(Index6M,$H1477,TRUE,_xll.ohTrigger(RecalcTrigger,Trigger6M)),NA())</f>
        <v>2.1858149334655685E-2</v>
      </c>
      <c r="M1477" s="182">
        <f>IFERROR(_xll.qlIndexFixing(Index1Y,$H1477,TRUE,_xll.ohTrigger(RecalcTrigger,Trigger1Y)),NA())</f>
        <v>2.2139330359256748E-2</v>
      </c>
      <c r="N1477" s="181">
        <f>IFERROR(_xll.qlIndexFixing(ONIndex1M,I1477,TRUE,_xll.ohTrigger(RecalcTrigger,Trigger1M)),NA())</f>
        <v>2.1266371259264227E-2</v>
      </c>
      <c r="O1477" s="44">
        <f>IFERROR(_xll.qlIndexFixing(ONIndex3M,I1477,TRUE,_xll.ohTrigger(RecalcTrigger,Trigger3M)),NA())</f>
        <v>2.1773108427078913E-2</v>
      </c>
      <c r="P1477" s="44">
        <f>IFERROR(_xll.qlIndexFixing(ONIndex6M,I1477,TRUE,_xll.ohTrigger(RecalcTrigger,Trigger6M)),NA())</f>
        <v>2.1867409709016572E-2</v>
      </c>
      <c r="Q1477" s="182">
        <f>IFERROR(_xll.qlIndexFixing(ONIndex1Y,I1477,TRUE,_xll.ohTrigger(RecalcTrigger,Trigger1Y)),NA())</f>
        <v>2.216408534206793E-2</v>
      </c>
    </row>
    <row r="1478" spans="2:17" x14ac:dyDescent="0.2">
      <c r="B1478" s="39" t="s">
        <v>42</v>
      </c>
      <c r="D1478" s="42">
        <f>_xll.qlCalendarAdvance(Calendar,$D1477,B1478,"f",FALSE)</f>
        <v>49747</v>
      </c>
      <c r="E1478" s="176">
        <f>_xll.qlInterestRateIndexValueDate(IndexON,D1478)</f>
        <v>49747</v>
      </c>
      <c r="F1478" s="192">
        <f>IFERROR(_xll.qlIndexFixing(IndexON,D1478,TRUE,_xll.ohTrigger(RecalcTrigger,TriggerON)),NA())</f>
        <v>2.0874992009384252E-2</v>
      </c>
      <c r="H1478" s="42">
        <f>_xll.qlCalendarAdvance(Calendar,$H1477,B1478,"f",FALSE)</f>
        <v>49747</v>
      </c>
      <c r="I1478" s="176">
        <f>_xll.qlInterestRateIndexValueDate(Index1M,$H1478)</f>
        <v>49747</v>
      </c>
      <c r="J1478" s="181">
        <f>IFERROR(_xll.qlIndexFixing(Index1M,$H1478,TRUE,_xll.ohTrigger(RecalcTrigger,Trigger1M)),NA())</f>
        <v>2.1252706914783127E-2</v>
      </c>
      <c r="K1478" s="44">
        <f>IFERROR(_xll.qlIndexFixing(Index3M,H1478,TRUE,_xll.ohTrigger(RecalcTrigger,Trigger3M)),NA())</f>
        <v>2.1759533333489026E-2</v>
      </c>
      <c r="L1478" s="44">
        <f>IFERROR(_xll.qlIndexFixing(Index6M,$H1478,TRUE,_xll.ohTrigger(RecalcTrigger,Trigger6M)),NA())</f>
        <v>2.1848474195703949E-2</v>
      </c>
      <c r="M1478" s="182">
        <f>IFERROR(_xll.qlIndexFixing(Index1Y,$H1478,TRUE,_xll.ohTrigger(RecalcTrigger,Trigger1Y)),NA())</f>
        <v>2.2129369150829747E-2</v>
      </c>
      <c r="N1478" s="181">
        <f>IFERROR(_xll.qlIndexFixing(ONIndex1M,I1478,TRUE,_xll.ohTrigger(RecalcTrigger,Trigger1M)),NA())</f>
        <v>2.1256119558705766E-2</v>
      </c>
      <c r="O1478" s="44">
        <f>IFERROR(_xll.qlIndexFixing(ONIndex3M,I1478,TRUE,_xll.ohTrigger(RecalcTrigger,Trigger3M)),NA())</f>
        <v>2.1763265147825006E-2</v>
      </c>
      <c r="P1478" s="44">
        <f>IFERROR(_xll.qlIndexFixing(ONIndex6M,I1478,TRUE,_xll.ohTrigger(RecalcTrigger,Trigger6M)),NA())</f>
        <v>2.1857225415379267E-2</v>
      </c>
      <c r="Q1478" s="182">
        <f>IFERROR(_xll.qlIndexFixing(ONIndex1Y,I1478,TRUE,_xll.ohTrigger(RecalcTrigger,Trigger1Y)),NA())</f>
        <v>2.2153003055882525E-2</v>
      </c>
    </row>
    <row r="1479" spans="2:17" x14ac:dyDescent="0.2">
      <c r="B1479" s="39" t="s">
        <v>42</v>
      </c>
      <c r="D1479" s="42">
        <f>_xll.qlCalendarAdvance(Calendar,$D1478,B1479,"f",FALSE)</f>
        <v>49754</v>
      </c>
      <c r="E1479" s="176">
        <f>_xll.qlInterestRateIndexValueDate(IndexON,D1479)</f>
        <v>49754</v>
      </c>
      <c r="F1479" s="192">
        <f>IFERROR(_xll.qlIndexFixing(IndexON,D1479,TRUE,_xll.ohTrigger(RecalcTrigger,TriggerON)),NA())</f>
        <v>2.0865652412909164E-2</v>
      </c>
      <c r="H1479" s="42">
        <f>_xll.qlCalendarAdvance(Calendar,$H1478,B1479,"f",FALSE)</f>
        <v>49754</v>
      </c>
      <c r="I1479" s="176">
        <f>_xll.qlInterestRateIndexValueDate(Index1M,$H1479)</f>
        <v>49754</v>
      </c>
      <c r="J1479" s="181">
        <f>IFERROR(_xll.qlIndexFixing(Index1M,$H1479,TRUE,_xll.ohTrigger(RecalcTrigger,Trigger1M)),NA())</f>
        <v>2.1242707458452928E-2</v>
      </c>
      <c r="K1479" s="44">
        <f>IFERROR(_xll.qlIndexFixing(Index3M,H1479,TRUE,_xll.ohTrigger(RecalcTrigger,Trigger3M)),NA())</f>
        <v>2.1749980784266699E-2</v>
      </c>
      <c r="L1479" s="44">
        <f>IFERROR(_xll.qlIndexFixing(Index6M,$H1479,TRUE,_xll.ohTrigger(RecalcTrigger,Trigger6M)),NA())</f>
        <v>2.1838846170248498E-2</v>
      </c>
      <c r="M1479" s="182">
        <f>IFERROR(_xll.qlIndexFixing(Index1Y,$H1479,TRUE,_xll.ohTrigger(RecalcTrigger,Trigger1Y)),NA())</f>
        <v>2.2119460565227067E-2</v>
      </c>
      <c r="N1479" s="181">
        <f>IFERROR(_xll.qlIndexFixing(ONIndex1M,I1479,TRUE,_xll.ohTrigger(RecalcTrigger,Trigger1M)),NA())</f>
        <v>2.1245920247030536E-2</v>
      </c>
      <c r="O1479" s="44">
        <f>IFERROR(_xll.qlIndexFixing(ONIndex3M,I1479,TRUE,_xll.ohTrigger(RecalcTrigger,Trigger3M)),NA())</f>
        <v>2.1753467503300428E-2</v>
      </c>
      <c r="P1479" s="44">
        <f>IFERROR(_xll.qlIndexFixing(ONIndex6M,I1479,TRUE,_xll.ohTrigger(RecalcTrigger,Trigger6M)),NA())</f>
        <v>2.1847087673185772E-2</v>
      </c>
      <c r="Q1479" s="182">
        <f>IFERROR(_xll.qlIndexFixing(ONIndex1Y,I1479,TRUE,_xll.ohTrigger(RecalcTrigger,Trigger1Y)),NA())</f>
        <v>2.214197216211633E-2</v>
      </c>
    </row>
    <row r="1480" spans="2:17" x14ac:dyDescent="0.2">
      <c r="B1480" s="39" t="s">
        <v>42</v>
      </c>
      <c r="D1480" s="42">
        <f>_xll.qlCalendarAdvance(Calendar,$D1479,B1480,"f",FALSE)</f>
        <v>49761</v>
      </c>
      <c r="E1480" s="176">
        <f>_xll.qlInterestRateIndexValueDate(IndexON,D1480)</f>
        <v>49761</v>
      </c>
      <c r="F1480" s="192">
        <f>IFERROR(_xll.qlIndexFixing(IndexON,D1480,TRUE,_xll.ohTrigger(RecalcTrigger,TriggerON)),NA())</f>
        <v>2.0856356148071242E-2</v>
      </c>
      <c r="H1480" s="42">
        <f>_xll.qlCalendarAdvance(Calendar,$H1479,B1480,"f",FALSE)</f>
        <v>49761</v>
      </c>
      <c r="I1480" s="176">
        <f>_xll.qlInterestRateIndexValueDate(Index1M,$H1480)</f>
        <v>49761</v>
      </c>
      <c r="J1480" s="181">
        <f>IFERROR(_xll.qlIndexFixing(Index1M,$H1480,TRUE,_xll.ohTrigger(RecalcTrigger,Trigger1M)),NA())</f>
        <v>2.1232658446550777E-2</v>
      </c>
      <c r="K1480" s="44">
        <f>IFERROR(_xll.qlIndexFixing(Index3M,H1480,TRUE,_xll.ohTrigger(RecalcTrigger,Trigger3M)),NA())</f>
        <v>2.1740474139657819E-2</v>
      </c>
      <c r="L1480" s="44">
        <f>IFERROR(_xll.qlIndexFixing(Index6M,$H1480,TRUE,_xll.ohTrigger(RecalcTrigger,Trigger6M)),NA())</f>
        <v>2.1829265257603481E-2</v>
      </c>
      <c r="M1480" s="182">
        <f>IFERROR(_xll.qlIndexFixing(Index1Y,$H1480,TRUE,_xll.ohTrigger(RecalcTrigger,Trigger1Y)),NA())</f>
        <v>2.210960460091993E-2</v>
      </c>
      <c r="N1480" s="181">
        <f>IFERROR(_xll.qlIndexFixing(ONIndex1M,I1480,TRUE,_xll.ohTrigger(RecalcTrigger,Trigger1M)),NA())</f>
        <v>2.1235773324076446E-2</v>
      </c>
      <c r="O1480" s="44">
        <f>IFERROR(_xll.qlIndexFixing(ONIndex3M,I1480,TRUE,_xll.ohTrigger(RecalcTrigger,Trigger3M)),NA())</f>
        <v>2.1743715493424132E-2</v>
      </c>
      <c r="P1480" s="44">
        <f>IFERROR(_xll.qlIndexFixing(ONIndex6M,I1480,TRUE,_xll.ohTrigger(RecalcTrigger,Trigger6M)),NA())</f>
        <v>2.183699648219295E-2</v>
      </c>
      <c r="Q1480" s="182">
        <f>IFERROR(_xll.qlIndexFixing(ONIndex1Y,I1480,TRUE,_xll.ohTrigger(RecalcTrigger,Trigger1Y)),NA())</f>
        <v>2.2130992660931437E-2</v>
      </c>
    </row>
    <row r="1481" spans="2:17" x14ac:dyDescent="0.2">
      <c r="B1481" s="39" t="s">
        <v>42</v>
      </c>
      <c r="D1481" s="42">
        <f>_xll.qlCalendarAdvance(Calendar,$D1480,B1481,"f",FALSE)</f>
        <v>49768</v>
      </c>
      <c r="E1481" s="176">
        <f>_xll.qlInterestRateIndexValueDate(IndexON,D1481)</f>
        <v>49768</v>
      </c>
      <c r="F1481" s="192">
        <f>IFERROR(_xll.qlIndexFixing(IndexON,D1481,TRUE,_xll.ohTrigger(RecalcTrigger,TriggerON)),NA())</f>
        <v>2.0847103214708396E-2</v>
      </c>
      <c r="H1481" s="42">
        <f>_xll.qlCalendarAdvance(Calendar,$H1480,B1481,"f",FALSE)</f>
        <v>49768</v>
      </c>
      <c r="I1481" s="176">
        <f>_xll.qlInterestRateIndexValueDate(Index1M,$H1481)</f>
        <v>49768</v>
      </c>
      <c r="J1481" s="181">
        <f>IFERROR(_xll.qlIndexFixing(Index1M,$H1481,TRUE,_xll.ohTrigger(RecalcTrigger,Trigger1M)),NA())</f>
        <v>2.122256937535175E-2</v>
      </c>
      <c r="K1481" s="44">
        <f>IFERROR(_xll.qlIndexFixing(Index3M,H1481,TRUE,_xll.ohTrigger(RecalcTrigger,Trigger3M)),NA())</f>
        <v>2.1731034755569409E-2</v>
      </c>
      <c r="L1481" s="44">
        <f>IFERROR(_xll.qlIndexFixing(Index6M,$H1481,TRUE,_xll.ohTrigger(RecalcTrigger,Trigger6M)),NA())</f>
        <v>2.1819776537765605E-2</v>
      </c>
      <c r="M1481" s="182">
        <f>IFERROR(_xll.qlIndexFixing(Index1Y,$H1481,TRUE,_xll.ohTrigger(RecalcTrigger,Trigger1Y)),NA())</f>
        <v>2.2099797345300966E-2</v>
      </c>
      <c r="N1481" s="181">
        <f>IFERROR(_xll.qlIndexFixing(ONIndex1M,I1481,TRUE,_xll.ohTrigger(RecalcTrigger,Trigger1M)),NA())</f>
        <v>2.122567878992454E-2</v>
      </c>
      <c r="O1481" s="44">
        <f>IFERROR(_xll.qlIndexFixing(ONIndex3M,I1481,TRUE,_xll.ohTrigger(RecalcTrigger,Trigger3M)),NA())</f>
        <v>2.1734009118358211E-2</v>
      </c>
      <c r="P1481" s="44">
        <f>IFERROR(_xll.qlIndexFixing(ONIndex6M,I1481,TRUE,_xll.ohTrigger(RecalcTrigger,Trigger6M)),NA())</f>
        <v>2.1826951842643938E-2</v>
      </c>
      <c r="Q1481" s="182">
        <f>IFERROR(_xll.qlIndexFixing(ONIndex1Y,I1481,TRUE,_xll.ohTrigger(RecalcTrigger,Trigger1Y)),NA())</f>
        <v>2.2120064552084706E-2</v>
      </c>
    </row>
    <row r="1482" spans="2:17" x14ac:dyDescent="0.2">
      <c r="B1482" s="39" t="s">
        <v>42</v>
      </c>
      <c r="D1482" s="42">
        <f>_xll.qlCalendarAdvance(Calendar,$D1481,B1482,"f",FALSE)</f>
        <v>49775</v>
      </c>
      <c r="E1482" s="176">
        <f>_xll.qlInterestRateIndexValueDate(IndexON,D1482)</f>
        <v>49775</v>
      </c>
      <c r="F1482" s="192">
        <f>IFERROR(_xll.qlIndexFixing(IndexON,D1482,TRUE,_xll.ohTrigger(RecalcTrigger,TriggerON)),NA())</f>
        <v>2.0837649953806991E-2</v>
      </c>
      <c r="H1482" s="42">
        <f>_xll.qlCalendarAdvance(Calendar,$H1481,B1482,"f",FALSE)</f>
        <v>49775</v>
      </c>
      <c r="I1482" s="176">
        <f>_xll.qlInterestRateIndexValueDate(Index1M,$H1482)</f>
        <v>49775</v>
      </c>
      <c r="J1482" s="181">
        <f>IFERROR(_xll.qlIndexFixing(Index1M,$H1482,TRUE,_xll.ohTrigger(RecalcTrigger,Trigger1M)),NA())</f>
        <v>2.1212717897919099E-2</v>
      </c>
      <c r="K1482" s="44">
        <f>IFERROR(_xll.qlIndexFixing(Index3M,H1482,TRUE,_xll.ohTrigger(RecalcTrigger,Trigger3M)),NA())</f>
        <v>2.1721617199457564E-2</v>
      </c>
      <c r="L1482" s="44">
        <f>IFERROR(_xll.qlIndexFixing(Index6M,$H1482,TRUE,_xll.ohTrigger(RecalcTrigger,Trigger6M)),NA())</f>
        <v>2.1810281447050758E-2</v>
      </c>
      <c r="M1482" s="182">
        <f>IFERROR(_xll.qlIndexFixing(Index1Y,$H1482,TRUE,_xll.ohTrigger(RecalcTrigger,Trigger1Y)),NA())</f>
        <v>2.2090050530119809E-2</v>
      </c>
      <c r="N1482" s="181">
        <f>IFERROR(_xll.qlIndexFixing(ONIndex1M,I1482,TRUE,_xll.ohTrigger(RecalcTrigger,Trigger1M)),NA())</f>
        <v>2.1215243949685103E-2</v>
      </c>
      <c r="O1482" s="44">
        <f>IFERROR(_xll.qlIndexFixing(ONIndex3M,I1482,TRUE,_xll.ohTrigger(RecalcTrigger,Trigger3M)),NA())</f>
        <v>2.1724182991074592E-2</v>
      </c>
      <c r="P1482" s="44">
        <f>IFERROR(_xll.qlIndexFixing(ONIndex6M,I1482,TRUE,_xll.ohTrigger(RecalcTrigger,Trigger6M)),NA())</f>
        <v>2.1816714239956347E-2</v>
      </c>
      <c r="Q1482" s="182">
        <f>IFERROR(_xll.qlIndexFixing(ONIndex1Y,I1482,TRUE,_xll.ohTrigger(RecalcTrigger,Trigger1Y)),NA())</f>
        <v>2.2108768547618673E-2</v>
      </c>
    </row>
    <row r="1483" spans="2:17" x14ac:dyDescent="0.2">
      <c r="B1483" s="39" t="s">
        <v>42</v>
      </c>
      <c r="D1483" s="42">
        <f>_xll.qlCalendarAdvance(Calendar,$D1482,B1483,"f",FALSE)</f>
        <v>49782</v>
      </c>
      <c r="E1483" s="176">
        <f>_xll.qlInterestRateIndexValueDate(IndexON,D1483)</f>
        <v>49782</v>
      </c>
      <c r="F1483" s="192">
        <f>IFERROR(_xll.qlIndexFixing(IndexON,D1483,TRUE,_xll.ohTrigger(RecalcTrigger,TriggerON)),NA())</f>
        <v>2.0828727342570019E-2</v>
      </c>
      <c r="H1483" s="42">
        <f>_xll.qlCalendarAdvance(Calendar,$H1482,B1483,"f",FALSE)</f>
        <v>49782</v>
      </c>
      <c r="I1483" s="176">
        <f>_xll.qlInterestRateIndexValueDate(Index1M,$H1483)</f>
        <v>49782</v>
      </c>
      <c r="J1483" s="181">
        <f>IFERROR(_xll.qlIndexFixing(Index1M,$H1483,TRUE,_xll.ohTrigger(RecalcTrigger,Trigger1M)),NA())</f>
        <v>2.1202826360910976E-2</v>
      </c>
      <c r="K1483" s="44">
        <f>IFERROR(_xll.qlIndexFixing(Index3M,H1483,TRUE,_xll.ohTrigger(RecalcTrigger,Trigger3M)),NA())</f>
        <v>2.1712245544038663E-2</v>
      </c>
      <c r="L1483" s="44">
        <f>IFERROR(_xll.qlIndexFixing(Index6M,$H1483,TRUE,_xll.ohTrigger(RecalcTrigger,Trigger6M)),NA())</f>
        <v>2.180083345812648E-2</v>
      </c>
      <c r="M1483" s="182">
        <f>IFERROR(_xll.qlIndexFixing(Index1Y,$H1483,TRUE,_xll.ohTrigger(RecalcTrigger,Trigger1Y)),NA())</f>
        <v>2.2080352420610572E-2</v>
      </c>
      <c r="N1483" s="181">
        <f>IFERROR(_xll.qlIndexFixing(ONIndex1M,I1483,TRUE,_xll.ohTrigger(RecalcTrigger,Trigger1M)),NA())</f>
        <v>2.1205646888108332E-2</v>
      </c>
      <c r="O1483" s="44">
        <f>IFERROR(_xll.qlIndexFixing(ONIndex3M,I1483,TRUE,_xll.ohTrigger(RecalcTrigger,Trigger3M)),NA())</f>
        <v>2.1714733271928077E-2</v>
      </c>
      <c r="P1483" s="44">
        <f>IFERROR(_xll.qlIndexFixing(ONIndex6M,I1483,TRUE,_xll.ohTrigger(RecalcTrigger,Trigger6M)),NA())</f>
        <v>2.1807002217634208E-2</v>
      </c>
      <c r="Q1483" s="182">
        <f>IFERROR(_xll.qlIndexFixing(ONIndex1Y,I1483,TRUE,_xll.ohTrigger(RecalcTrigger,Trigger1Y)),NA())</f>
        <v>2.209836251213515E-2</v>
      </c>
    </row>
    <row r="1484" spans="2:17" x14ac:dyDescent="0.2">
      <c r="B1484" s="39" t="s">
        <v>42</v>
      </c>
      <c r="D1484" s="42">
        <f>_xll.qlCalendarAdvance(Calendar,$D1483,B1484,"f",FALSE)</f>
        <v>49789</v>
      </c>
      <c r="E1484" s="176">
        <f>_xll.qlInterestRateIndexValueDate(IndexON,D1484)</f>
        <v>49789</v>
      </c>
      <c r="F1484" s="192">
        <f>IFERROR(_xll.qlIndexFixing(IndexON,D1484,TRUE,_xll.ohTrigger(RecalcTrigger,TriggerON)),NA())</f>
        <v>2.0819604403875536E-2</v>
      </c>
      <c r="H1484" s="42">
        <f>_xll.qlCalendarAdvance(Calendar,$H1483,B1484,"f",FALSE)</f>
        <v>49789</v>
      </c>
      <c r="I1484" s="176">
        <f>_xll.qlInterestRateIndexValueDate(Index1M,$H1484)</f>
        <v>49789</v>
      </c>
      <c r="J1484" s="181">
        <f>IFERROR(_xll.qlIndexFixing(Index1M,$H1484,TRUE,_xll.ohTrigger(RecalcTrigger,Trigger1M)),NA())</f>
        <v>2.1192904290410444E-2</v>
      </c>
      <c r="K1484" s="44">
        <f>IFERROR(_xll.qlIndexFixing(Index3M,H1484,TRUE,_xll.ohTrigger(RecalcTrigger,Trigger3M)),NA())</f>
        <v>2.1702919788993857E-2</v>
      </c>
      <c r="L1484" s="44">
        <f>IFERROR(_xll.qlIndexFixing(Index6M,$H1484,TRUE,_xll.ohTrigger(RecalcTrigger,Trigger6M)),NA())</f>
        <v>2.1791432570330237E-2</v>
      </c>
      <c r="M1484" s="182">
        <f>IFERROR(_xll.qlIndexFixing(Index1Y,$H1484,TRUE,_xll.ohTrigger(RecalcTrigger,Trigger1Y)),NA())</f>
        <v>2.2070706926363926E-2</v>
      </c>
      <c r="N1484" s="181">
        <f>IFERROR(_xll.qlIndexFixing(ONIndex1M,I1484,TRUE,_xll.ohTrigger(RecalcTrigger,Trigger1M)),NA())</f>
        <v>2.1195709520281936E-2</v>
      </c>
      <c r="O1484" s="44">
        <f>IFERROR(_xll.qlIndexFixing(ONIndex3M,I1484,TRUE,_xll.ohTrigger(RecalcTrigger,Trigger3M)),NA())</f>
        <v>2.1705163800725957E-2</v>
      </c>
      <c r="P1484" s="44">
        <f>IFERROR(_xll.qlIndexFixing(ONIndex6M,I1484,TRUE,_xll.ohTrigger(RecalcTrigger,Trigger6M)),NA())</f>
        <v>2.1797097232092444E-2</v>
      </c>
      <c r="Q1484" s="182">
        <f>IFERROR(_xll.qlIndexFixing(ONIndex1Y,I1484,TRUE,_xll.ohTrigger(RecalcTrigger,Trigger1Y)),NA())</f>
        <v>2.2087588580789186E-2</v>
      </c>
    </row>
    <row r="1485" spans="2:17" x14ac:dyDescent="0.2">
      <c r="B1485" s="39" t="s">
        <v>42</v>
      </c>
      <c r="D1485" s="42">
        <f>_xll.qlCalendarAdvance(Calendar,$D1484,B1485,"f",FALSE)</f>
        <v>49796</v>
      </c>
      <c r="E1485" s="176">
        <f>_xll.qlInterestRateIndexValueDate(IndexON,D1485)</f>
        <v>49796</v>
      </c>
      <c r="F1485" s="192">
        <f>IFERROR(_xll.qlIndexFixing(IndexON,D1485,TRUE,_xll.ohTrigger(RecalcTrigger,TriggerON)),NA())</f>
        <v>2.0810524796575081E-2</v>
      </c>
      <c r="H1485" s="42">
        <f>_xll.qlCalendarAdvance(Calendar,$H1484,B1485,"f",FALSE)</f>
        <v>49796</v>
      </c>
      <c r="I1485" s="176">
        <f>_xll.qlInterestRateIndexValueDate(Index1M,$H1485)</f>
        <v>49796</v>
      </c>
      <c r="J1485" s="181">
        <f>IFERROR(_xll.qlIndexFixing(Index1M,$H1485,TRUE,_xll.ohTrigger(RecalcTrigger,Trigger1M)),NA())</f>
        <v>2.1183200760838995E-2</v>
      </c>
      <c r="K1485" s="44">
        <f>IFERROR(_xll.qlIndexFixing(Index3M,H1485,TRUE,_xll.ohTrigger(RecalcTrigger,Trigger3M)),NA())</f>
        <v>2.1693629474409573E-2</v>
      </c>
      <c r="L1485" s="44">
        <f>IFERROR(_xll.qlIndexFixing(Index6M,$H1485,TRUE,_xll.ohTrigger(RecalcTrigger,Trigger6M)),NA())</f>
        <v>2.1782067362788433E-2</v>
      </c>
      <c r="M1485" s="182">
        <f>IFERROR(_xll.qlIndexFixing(Index1Y,$H1485,TRUE,_xll.ohTrigger(RecalcTrigger,Trigger1Y)),NA())</f>
        <v>2.2061114045892838E-2</v>
      </c>
      <c r="N1485" s="181">
        <f>IFERROR(_xll.qlIndexFixing(ONIndex1M,I1485,TRUE,_xll.ohTrigger(RecalcTrigger,Trigger1M)),NA())</f>
        <v>2.1185824541257725E-2</v>
      </c>
      <c r="O1485" s="44">
        <f>IFERROR(_xll.qlIndexFixing(ONIndex3M,I1485,TRUE,_xll.ohTrigger(RecalcTrigger,Trigger3M)),NA())</f>
        <v>2.169563996417212E-2</v>
      </c>
      <c r="P1485" s="44">
        <f>IFERROR(_xll.qlIndexFixing(ONIndex6M,I1485,TRUE,_xll.ohTrigger(RecalcTrigger,Trigger6M)),NA())</f>
        <v>2.1787238797913444E-2</v>
      </c>
      <c r="Q1485" s="182">
        <f>IFERROR(_xll.qlIndexFixing(ONIndex1Y,I1485,TRUE,_xll.ohTrigger(RecalcTrigger,Trigger1Y)),NA())</f>
        <v>2.2076866042024523E-2</v>
      </c>
    </row>
    <row r="1486" spans="2:17" x14ac:dyDescent="0.2">
      <c r="B1486" s="39" t="s">
        <v>42</v>
      </c>
      <c r="D1486" s="42">
        <f>_xll.qlCalendarAdvance(Calendar,$D1485,B1486,"f",FALSE)</f>
        <v>49803</v>
      </c>
      <c r="E1486" s="176">
        <f>_xll.qlInterestRateIndexValueDate(IndexON,D1486)</f>
        <v>49803</v>
      </c>
      <c r="F1486" s="192">
        <f>IFERROR(_xll.qlIndexFixing(IndexON,D1486,TRUE,_xll.ohTrigger(RecalcTrigger,TriggerON)),NA())</f>
        <v>2.0801488520992839E-2</v>
      </c>
      <c r="H1486" s="42">
        <f>_xll.qlCalendarAdvance(Calendar,$H1485,B1486,"f",FALSE)</f>
        <v>49803</v>
      </c>
      <c r="I1486" s="176">
        <f>_xll.qlInterestRateIndexValueDate(Index1M,$H1486)</f>
        <v>49803</v>
      </c>
      <c r="J1486" s="181">
        <f>IFERROR(_xll.qlIndexFixing(Index1M,$H1486,TRUE,_xll.ohTrigger(RecalcTrigger,Trigger1M)),NA())</f>
        <v>2.1173466697499074E-2</v>
      </c>
      <c r="K1486" s="44">
        <f>IFERROR(_xll.qlIndexFixing(Index3M,H1486,TRUE,_xll.ohTrigger(RecalcTrigger,Trigger3M)),NA())</f>
        <v>2.1684398250654966E-2</v>
      </c>
      <c r="L1486" s="44">
        <f>IFERROR(_xll.qlIndexFixing(Index6M,$H1486,TRUE,_xll.ohTrigger(RecalcTrigger,Trigger6M)),NA())</f>
        <v>2.1772769112803781E-2</v>
      </c>
      <c r="M1486" s="182">
        <f>IFERROR(_xll.qlIndexFixing(Index1Y,$H1486,TRUE,_xll.ohTrigger(RecalcTrigger,Trigger1Y)),NA())</f>
        <v>2.2051573777716937E-2</v>
      </c>
      <c r="N1486" s="181">
        <f>IFERROR(_xll.qlIndexFixing(ONIndex1M,I1486,TRUE,_xll.ohTrigger(RecalcTrigger,Trigger1M)),NA())</f>
        <v>2.11759919510357E-2</v>
      </c>
      <c r="O1486" s="44">
        <f>IFERROR(_xll.qlIndexFixing(ONIndex3M,I1486,TRUE,_xll.ohTrigger(RecalcTrigger,Trigger3M)),NA())</f>
        <v>2.1686161762266565E-2</v>
      </c>
      <c r="P1486" s="44">
        <f>IFERROR(_xll.qlIndexFixing(ONIndex6M,I1486,TRUE,_xll.ohTrigger(RecalcTrigger,Trigger6M)),NA())</f>
        <v>2.1777426915097209E-2</v>
      </c>
      <c r="Q1486" s="182">
        <f>IFERROR(_xll.qlIndexFixing(ONIndex1Y,I1486,TRUE,_xll.ohTrigger(RecalcTrigger,Trigger1Y)),NA())</f>
        <v>2.2066194895760116E-2</v>
      </c>
    </row>
    <row r="1487" spans="2:17" x14ac:dyDescent="0.2">
      <c r="B1487" s="39" t="s">
        <v>42</v>
      </c>
      <c r="D1487" s="42">
        <f>_xll.qlCalendarAdvance(Calendar,$D1486,B1487,"f",FALSE)</f>
        <v>49810</v>
      </c>
      <c r="E1487" s="176">
        <f>_xll.qlInterestRateIndexValueDate(IndexON,D1487)</f>
        <v>49810</v>
      </c>
      <c r="F1487" s="192">
        <f>IFERROR(_xll.qlIndexFixing(IndexON,D1487,TRUE,_xll.ohTrigger(RecalcTrigger,TriggerON)),NA())</f>
        <v>2.0792495576804626E-2</v>
      </c>
      <c r="H1487" s="42">
        <f>_xll.qlCalendarAdvance(Calendar,$H1486,B1487,"f",FALSE)</f>
        <v>49810</v>
      </c>
      <c r="I1487" s="176">
        <f>_xll.qlInterestRateIndexValueDate(Index1M,$H1487)</f>
        <v>49810</v>
      </c>
      <c r="J1487" s="181">
        <f>IFERROR(_xll.qlIndexFixing(Index1M,$H1487,TRUE,_xll.ohTrigger(RecalcTrigger,Trigger1M)),NA())</f>
        <v>2.1163785125117643E-2</v>
      </c>
      <c r="K1487" s="44">
        <f>IFERROR(_xll.qlIndexFixing(Index3M,H1487,TRUE,_xll.ohTrigger(RecalcTrigger,Trigger3M)),NA())</f>
        <v>2.1675212929251557E-2</v>
      </c>
      <c r="L1487" s="44">
        <f>IFERROR(_xll.qlIndexFixing(Index6M,$H1487,TRUE,_xll.ohTrigger(RecalcTrigger,Trigger6M)),NA())</f>
        <v>2.1763517970925836E-2</v>
      </c>
      <c r="M1487" s="182">
        <f>IFERROR(_xll.qlIndexFixing(Index1Y,$H1487,TRUE,_xll.ohTrigger(RecalcTrigger,Trigger1Y)),NA())</f>
        <v>2.2042086120364734E-2</v>
      </c>
      <c r="N1487" s="181">
        <f>IFERROR(_xll.qlIndexFixing(ONIndex1M,I1487,TRUE,_xll.ohTrigger(RecalcTrigger,Trigger1M)),NA())</f>
        <v>2.116621174961586E-2</v>
      </c>
      <c r="O1487" s="44">
        <f>IFERROR(_xll.qlIndexFixing(ONIndex3M,I1487,TRUE,_xll.ohTrigger(RecalcTrigger,Trigger3M)),NA())</f>
        <v>2.1676729195009292E-2</v>
      </c>
      <c r="P1487" s="44">
        <f>IFERROR(_xll.qlIndexFixing(ONIndex6M,I1487,TRUE,_xll.ohTrigger(RecalcTrigger,Trigger6M)),NA())</f>
        <v>2.1767661583481646E-2</v>
      </c>
      <c r="Q1487" s="182">
        <f>IFERROR(_xll.qlIndexFixing(ONIndex1Y,I1487,TRUE,_xll.ohTrigger(RecalcTrigger,Trigger1Y)),NA())</f>
        <v>2.2055575141833872E-2</v>
      </c>
    </row>
    <row r="1488" spans="2:17" x14ac:dyDescent="0.2">
      <c r="B1488" s="39" t="s">
        <v>42</v>
      </c>
      <c r="D1488" s="42">
        <f>_xll.qlCalendarAdvance(Calendar,$D1487,B1488,"f",FALSE)</f>
        <v>49817</v>
      </c>
      <c r="E1488" s="176">
        <f>_xll.qlInterestRateIndexValueDate(IndexON,D1488)</f>
        <v>49817</v>
      </c>
      <c r="F1488" s="192">
        <f>IFERROR(_xll.qlIndexFixing(IndexON,D1488,TRUE,_xll.ohTrigger(RecalcTrigger,TriggerON)),NA())</f>
        <v>2.078354596425358E-2</v>
      </c>
      <c r="H1488" s="42">
        <f>_xll.qlCalendarAdvance(Calendar,$H1487,B1488,"f",FALSE)</f>
        <v>49817</v>
      </c>
      <c r="I1488" s="176">
        <f>_xll.qlInterestRateIndexValueDate(Index1M,$H1488)</f>
        <v>49817</v>
      </c>
      <c r="J1488" s="181">
        <f>IFERROR(_xll.qlIndexFixing(Index1M,$H1488,TRUE,_xll.ohTrigger(RecalcTrigger,Trigger1M)),NA())</f>
        <v>2.1154156043555403E-2</v>
      </c>
      <c r="K1488" s="44">
        <f>IFERROR(_xll.qlIndexFixing(Index3M,H1488,TRUE,_xll.ohTrigger(RecalcTrigger,Trigger3M)),NA())</f>
        <v>2.1666073509883088E-2</v>
      </c>
      <c r="L1488" s="44">
        <f>IFERROR(_xll.qlIndexFixing(Index6M,$H1488,TRUE,_xll.ohTrigger(RecalcTrigger,Trigger6M)),NA())</f>
        <v>2.1754313936496638E-2</v>
      </c>
      <c r="M1488" s="182">
        <f>IFERROR(_xll.qlIndexFixing(Index1Y,$H1488,TRUE,_xll.ohTrigger(RecalcTrigger,Trigger1Y)),NA())</f>
        <v>2.2032651072373177E-2</v>
      </c>
      <c r="N1488" s="181">
        <f>IFERROR(_xll.qlIndexFixing(ONIndex1M,I1488,TRUE,_xll.ohTrigger(RecalcTrigger,Trigger1M)),NA())</f>
        <v>2.1156483936917159E-2</v>
      </c>
      <c r="O1488" s="44">
        <f>IFERROR(_xll.qlIndexFixing(ONIndex3M,I1488,TRUE,_xll.ohTrigger(RecalcTrigger,Trigger3M)),NA())</f>
        <v>2.1667342262481348E-2</v>
      </c>
      <c r="P1488" s="44">
        <f>IFERROR(_xll.qlIndexFixing(ONIndex6M,I1488,TRUE,_xll.ohTrigger(RecalcTrigger,Trigger6M)),NA())</f>
        <v>2.1757942803390939E-2</v>
      </c>
      <c r="Q1488" s="182">
        <f>IFERROR(_xll.qlIndexFixing(ONIndex1Y,I1488,TRUE,_xll.ohTrigger(RecalcTrigger,Trigger1Y)),NA())</f>
        <v>2.2045006780488929E-2</v>
      </c>
    </row>
    <row r="1489" spans="2:17" x14ac:dyDescent="0.2">
      <c r="B1489" s="39" t="s">
        <v>42</v>
      </c>
      <c r="D1489" s="42">
        <f>_xll.qlCalendarAdvance(Calendar,$D1488,B1489,"f",FALSE)</f>
        <v>49824</v>
      </c>
      <c r="E1489" s="176">
        <f>_xll.qlInterestRateIndexValueDate(IndexON,D1489)</f>
        <v>49824</v>
      </c>
      <c r="F1489" s="192">
        <f>IFERROR(_xll.qlIndexFixing(IndexON,D1489,TRUE,_xll.ohTrigger(RecalcTrigger,TriggerON)),NA())</f>
        <v>2.0774639683177609E-2</v>
      </c>
      <c r="H1489" s="42">
        <f>_xll.qlCalendarAdvance(Calendar,$H1488,B1489,"f",FALSE)</f>
        <v>49824</v>
      </c>
      <c r="I1489" s="176">
        <f>_xll.qlInterestRateIndexValueDate(Index1M,$H1489)</f>
        <v>49824</v>
      </c>
      <c r="J1489" s="181">
        <f>IFERROR(_xll.qlIndexFixing(Index1M,$H1489,TRUE,_xll.ohTrigger(RecalcTrigger,Trigger1M)),NA())</f>
        <v>2.1144579452680654E-2</v>
      </c>
      <c r="K1489" s="44">
        <f>IFERROR(_xll.qlIndexFixing(Index3M,H1489,TRUE,_xll.ohTrigger(RecalcTrigger,Trigger3M)),NA())</f>
        <v>2.1656979992233299E-2</v>
      </c>
      <c r="L1489" s="44">
        <f>IFERROR(_xll.qlIndexFixing(Index6M,$H1489,TRUE,_xll.ohTrigger(RecalcTrigger,Trigger6M)),NA())</f>
        <v>2.1745134625349771E-2</v>
      </c>
      <c r="M1489" s="182">
        <f>IFERROR(_xll.qlIndexFixing(Index1Y,$H1489,TRUE,_xll.ohTrigger(RecalcTrigger,Trigger1Y)),NA())</f>
        <v>2.2023268632286097E-2</v>
      </c>
      <c r="N1489" s="181">
        <f>IFERROR(_xll.qlIndexFixing(ONIndex1M,I1489,TRUE,_xll.ohTrigger(RecalcTrigger,Trigger1M)),NA())</f>
        <v>2.1146808512939597E-2</v>
      </c>
      <c r="O1489" s="44">
        <f>IFERROR(_xll.qlIndexFixing(ONIndex3M,I1489,TRUE,_xll.ohTrigger(RecalcTrigger,Trigger3M)),NA())</f>
        <v>2.1658000964358548E-2</v>
      </c>
      <c r="P1489" s="44">
        <f>IFERROR(_xll.qlIndexFixing(ONIndex6M,I1489,TRUE,_xll.ohTrigger(RecalcTrigger,Trigger6M)),NA())</f>
        <v>2.1748270574500905E-2</v>
      </c>
      <c r="Q1489" s="182">
        <f>IFERROR(_xll.qlIndexFixing(ONIndex1Y,I1489,TRUE,_xll.ohTrigger(RecalcTrigger,Trigger1Y)),NA())</f>
        <v>2.2034489811563196E-2</v>
      </c>
    </row>
    <row r="1490" spans="2:17" x14ac:dyDescent="0.2">
      <c r="B1490" s="39" t="s">
        <v>42</v>
      </c>
      <c r="D1490" s="42">
        <f>_xll.qlCalendarAdvance(Calendar,$D1489,B1490,"f",FALSE)</f>
        <v>49831</v>
      </c>
      <c r="E1490" s="176">
        <f>_xll.qlInterestRateIndexValueDate(IndexON,D1490)</f>
        <v>49831</v>
      </c>
      <c r="F1490" s="192">
        <f>IFERROR(_xll.qlIndexFixing(IndexON,D1490,TRUE,_xll.ohTrigger(RecalcTrigger,TriggerON)),NA())</f>
        <v>2.0765776733576713E-2</v>
      </c>
      <c r="H1490" s="42">
        <f>_xll.qlCalendarAdvance(Calendar,$H1489,B1490,"f",FALSE)</f>
        <v>49831</v>
      </c>
      <c r="I1490" s="176">
        <f>_xll.qlInterestRateIndexValueDate(Index1M,$H1490)</f>
        <v>49831</v>
      </c>
      <c r="J1490" s="181">
        <f>IFERROR(_xll.qlIndexFixing(Index1M,$H1490,TRUE,_xll.ohTrigger(RecalcTrigger,Trigger1M)),NA())</f>
        <v>2.113505535235663E-2</v>
      </c>
      <c r="K1490" s="44">
        <f>IFERROR(_xll.qlIndexFixing(Index3M,H1490,TRUE,_xll.ohTrigger(RecalcTrigger,Trigger3M)),NA())</f>
        <v>2.1647932375990338E-2</v>
      </c>
      <c r="L1490" s="44">
        <f>IFERROR(_xll.qlIndexFixing(Index6M,$H1490,TRUE,_xll.ohTrigger(RecalcTrigger,Trigger6M)),NA())</f>
        <v>2.1736016330613377E-2</v>
      </c>
      <c r="M1490" s="182">
        <f>IFERROR(_xll.qlIndexFixing(Index1Y,$H1490,TRUE,_xll.ohTrigger(RecalcTrigger,Trigger1Y)),NA())</f>
        <v>2.2013938798656429E-2</v>
      </c>
      <c r="N1490" s="181">
        <f>IFERROR(_xll.qlIndexFixing(ONIndex1M,I1490,TRUE,_xll.ohTrigger(RecalcTrigger,Trigger1M)),NA())</f>
        <v>2.113718547776422E-2</v>
      </c>
      <c r="O1490" s="44">
        <f>IFERROR(_xll.qlIndexFixing(ONIndex3M,I1490,TRUE,_xll.ohTrigger(RecalcTrigger,Trigger3M)),NA())</f>
        <v>2.1648705301046123E-2</v>
      </c>
      <c r="P1490" s="44">
        <f>IFERROR(_xll.qlIndexFixing(ONIndex6M,I1490,TRUE,_xll.ohTrigger(RecalcTrigger,Trigger6M)),NA())</f>
        <v>2.1738644896892589E-2</v>
      </c>
      <c r="Q1490" s="182">
        <f>IFERROR(_xll.qlIndexFixing(ONIndex1Y,I1490,TRUE,_xll.ohTrigger(RecalcTrigger,Trigger1Y)),NA())</f>
        <v>2.2024024235056672E-2</v>
      </c>
    </row>
    <row r="1491" spans="2:17" x14ac:dyDescent="0.2">
      <c r="B1491" s="39" t="s">
        <v>42</v>
      </c>
      <c r="D1491" s="42">
        <f>_xll.qlCalendarAdvance(Calendar,$D1490,B1491,"f",FALSE)</f>
        <v>49838</v>
      </c>
      <c r="E1491" s="176">
        <f>_xll.qlInterestRateIndexValueDate(IndexON,D1491)</f>
        <v>49838</v>
      </c>
      <c r="F1491" s="192">
        <f>IFERROR(_xll.qlIndexFixing(IndexON,D1491,TRUE,_xll.ohTrigger(RecalcTrigger,TriggerON)),NA())</f>
        <v>2.0756957115531938E-2</v>
      </c>
      <c r="H1491" s="42">
        <f>_xll.qlCalendarAdvance(Calendar,$H1490,B1491,"f",FALSE)</f>
        <v>49838</v>
      </c>
      <c r="I1491" s="176">
        <f>_xll.qlInterestRateIndexValueDate(Index1M,$H1491)</f>
        <v>49838</v>
      </c>
      <c r="J1491" s="181">
        <f>IFERROR(_xll.qlIndexFixing(Index1M,$H1491,TRUE,_xll.ohTrigger(RecalcTrigger,Trigger1M)),NA())</f>
        <v>2.1125583742461762E-2</v>
      </c>
      <c r="K1491" s="44">
        <f>IFERROR(_xll.qlIndexFixing(Index3M,H1491,TRUE,_xll.ohTrigger(RecalcTrigger,Trigger3M)),NA())</f>
        <v>2.1638930660838836E-2</v>
      </c>
      <c r="L1491" s="44">
        <f>IFERROR(_xll.qlIndexFixing(Index6M,$H1491,TRUE,_xll.ohTrigger(RecalcTrigger,Trigger6M)),NA())</f>
        <v>2.1726945132466865E-2</v>
      </c>
      <c r="M1491" s="182">
        <f>IFERROR(_xll.qlIndexFixing(Index1Y,$H1491,TRUE,_xll.ohTrigger(RecalcTrigger,Trigger1Y)),NA())</f>
        <v>2.2004661570045769E-2</v>
      </c>
      <c r="N1491" s="181">
        <f>IFERROR(_xll.qlIndexFixing(ONIndex1M,I1491,TRUE,_xll.ohTrigger(RecalcTrigger,Trigger1M)),NA())</f>
        <v>2.1127614831309982E-2</v>
      </c>
      <c r="O1491" s="44">
        <f>IFERROR(_xll.qlIndexFixing(ONIndex3M,I1491,TRUE,_xll.ohTrigger(RecalcTrigger,Trigger3M)),NA())</f>
        <v>2.163945527238198E-2</v>
      </c>
      <c r="P1491" s="44">
        <f>IFERROR(_xll.qlIndexFixing(ONIndex6M,I1491,TRUE,_xll.ohTrigger(RecalcTrigger,Trigger6M)),NA())</f>
        <v>2.1729065770728084E-2</v>
      </c>
      <c r="Q1491" s="182">
        <f>IFERROR(_xll.qlIndexFixing(ONIndex1Y,I1491,TRUE,_xll.ohTrigger(RecalcTrigger,Trigger1Y)),NA())</f>
        <v>2.2013610051050403E-2</v>
      </c>
    </row>
    <row r="1492" spans="2:17" x14ac:dyDescent="0.2">
      <c r="B1492" s="39" t="s">
        <v>42</v>
      </c>
      <c r="D1492" s="42">
        <f>_xll.qlCalendarAdvance(Calendar,$D1491,B1492,"f",FALSE)</f>
        <v>49845</v>
      </c>
      <c r="E1492" s="176">
        <f>_xll.qlInterestRateIndexValueDate(IndexON,D1492)</f>
        <v>49845</v>
      </c>
      <c r="F1492" s="192">
        <f>IFERROR(_xll.qlIndexFixing(IndexON,D1492,TRUE,_xll.ohTrigger(RecalcTrigger,TriggerON)),NA())</f>
        <v>2.0748180828962237E-2</v>
      </c>
      <c r="H1492" s="42">
        <f>_xll.qlCalendarAdvance(Calendar,$H1491,B1492,"f",FALSE)</f>
        <v>49845</v>
      </c>
      <c r="I1492" s="176">
        <f>_xll.qlInterestRateIndexValueDate(Index1M,$H1492)</f>
        <v>49845</v>
      </c>
      <c r="J1492" s="181">
        <f>IFERROR(_xll.qlIndexFixing(Index1M,$H1492,TRUE,_xll.ohTrigger(RecalcTrigger,Trigger1M)),NA())</f>
        <v>2.1116164622861817E-2</v>
      </c>
      <c r="K1492" s="44">
        <f>IFERROR(_xll.qlIndexFixing(Index3M,H1492,TRUE,_xll.ohTrigger(RecalcTrigger,Trigger3M)),NA())</f>
        <v>2.1629974846469575E-2</v>
      </c>
      <c r="L1492" s="44">
        <f>IFERROR(_xll.qlIndexFixing(Index6M,$H1492,TRUE,_xll.ohTrigger(RecalcTrigger,Trigger6M)),NA())</f>
        <v>2.1717921030273382E-2</v>
      </c>
      <c r="M1492" s="182">
        <f>IFERROR(_xll.qlIndexFixing(Index1Y,$H1492,TRUE,_xll.ohTrigger(RecalcTrigger,Trigger1Y)),NA())</f>
        <v>2.1995436945022595E-2</v>
      </c>
      <c r="N1492" s="181">
        <f>IFERROR(_xll.qlIndexFixing(ONIndex1M,I1492,TRUE,_xll.ohTrigger(RecalcTrigger,Trigger1M)),NA())</f>
        <v>2.111809657365793E-2</v>
      </c>
      <c r="O1492" s="44">
        <f>IFERROR(_xll.qlIndexFixing(ONIndex3M,I1492,TRUE,_xll.ohTrigger(RecalcTrigger,Trigger3M)),NA())</f>
        <v>2.1630250878285073E-2</v>
      </c>
      <c r="P1492" s="44">
        <f>IFERROR(_xll.qlIndexFixing(ONIndex6M,I1492,TRUE,_xll.ohTrigger(RecalcTrigger,Trigger6M)),NA())</f>
        <v>2.1719533195764251E-2</v>
      </c>
      <c r="Q1492" s="182">
        <f>IFERROR(_xll.qlIndexFixing(ONIndex1Y,I1492,TRUE,_xll.ohTrigger(RecalcTrigger,Trigger1Y)),NA())</f>
        <v>2.2003247259463343E-2</v>
      </c>
    </row>
    <row r="1493" spans="2:17" x14ac:dyDescent="0.2">
      <c r="B1493" s="39" t="s">
        <v>42</v>
      </c>
      <c r="D1493" s="42">
        <f>_xll.qlCalendarAdvance(Calendar,$D1492,B1493,"f",FALSE)</f>
        <v>49852</v>
      </c>
      <c r="E1493" s="176">
        <f>_xll.qlInterestRateIndexValueDate(IndexON,D1493)</f>
        <v>49852</v>
      </c>
      <c r="F1493" s="192">
        <f>IFERROR(_xll.qlIndexFixing(IndexON,D1493,TRUE,_xll.ohTrigger(RecalcTrigger,TriggerON)),NA())</f>
        <v>2.0739447874029704E-2</v>
      </c>
      <c r="H1493" s="42">
        <f>_xll.qlCalendarAdvance(Calendar,$H1492,B1493,"f",FALSE)</f>
        <v>49852</v>
      </c>
      <c r="I1493" s="176">
        <f>_xll.qlInterestRateIndexValueDate(Index1M,$H1493)</f>
        <v>49852</v>
      </c>
      <c r="J1493" s="181">
        <f>IFERROR(_xll.qlIndexFixing(Index1M,$H1493,TRUE,_xll.ohTrigger(RecalcTrigger,Trigger1M)),NA())</f>
        <v>2.1106797993425096E-2</v>
      </c>
      <c r="K1493" s="44">
        <f>IFERROR(_xll.qlIndexFixing(Index3M,H1493,TRUE,_xll.ohTrigger(RecalcTrigger,Trigger3M)),NA())</f>
        <v>2.1621064932574232E-2</v>
      </c>
      <c r="L1493" s="44">
        <f>IFERROR(_xll.qlIndexFixing(Index6M,$H1493,TRUE,_xll.ohTrigger(RecalcTrigger,Trigger6M)),NA())</f>
        <v>2.1709000353267338E-2</v>
      </c>
      <c r="M1493" s="182">
        <f>IFERROR(_xll.qlIndexFixing(Index1Y,$H1493,TRUE,_xll.ohTrigger(RecalcTrigger,Trigger1Y)),NA())</f>
        <v>2.1986264922163601E-2</v>
      </c>
      <c r="N1493" s="181">
        <f>IFERROR(_xll.qlIndexFixing(ONIndex1M,I1493,TRUE,_xll.ohTrigger(RecalcTrigger,Trigger1M)),NA())</f>
        <v>2.110863070464597E-2</v>
      </c>
      <c r="O1493" s="44">
        <f>IFERROR(_xll.qlIndexFixing(ONIndex3M,I1493,TRUE,_xll.ohTrigger(RecalcTrigger,Trigger3M)),NA())</f>
        <v>2.1621092118755403E-2</v>
      </c>
      <c r="P1493" s="44">
        <f>IFERROR(_xll.qlIndexFixing(ONIndex6M,I1493,TRUE,_xll.ohTrigger(RecalcTrigger,Trigger6M)),NA())</f>
        <v>2.1710047172163183E-2</v>
      </c>
      <c r="Q1493" s="182">
        <f>IFERROR(_xll.qlIndexFixing(ONIndex1Y,I1493,TRUE,_xll.ohTrigger(RecalcTrigger,Trigger1Y)),NA())</f>
        <v>2.1992935860295493E-2</v>
      </c>
    </row>
    <row r="1494" spans="2:17" x14ac:dyDescent="0.2">
      <c r="B1494" s="39" t="s">
        <v>42</v>
      </c>
      <c r="D1494" s="42">
        <f>_xll.qlCalendarAdvance(Calendar,$D1493,B1494,"f",FALSE)</f>
        <v>49859</v>
      </c>
      <c r="E1494" s="176">
        <f>_xll.qlInterestRateIndexValueDate(IndexON,D1494)</f>
        <v>49859</v>
      </c>
      <c r="F1494" s="192">
        <f>IFERROR(_xll.qlIndexFixing(IndexON,D1494,TRUE,_xll.ohTrigger(RecalcTrigger,TriggerON)),NA())</f>
        <v>2.0730758250410153E-2</v>
      </c>
      <c r="H1494" s="42">
        <f>_xll.qlCalendarAdvance(Calendar,$H1493,B1494,"f",FALSE)</f>
        <v>49859</v>
      </c>
      <c r="I1494" s="176">
        <f>_xll.qlInterestRateIndexValueDate(Index1M,$H1494)</f>
        <v>49859</v>
      </c>
      <c r="J1494" s="181">
        <f>IFERROR(_xll.qlIndexFixing(Index1M,$H1494,TRUE,_xll.ohTrigger(RecalcTrigger,Trigger1M)),NA())</f>
        <v>2.1097483854022429E-2</v>
      </c>
      <c r="K1494" s="44">
        <f>IFERROR(_xll.qlIndexFixing(Index3M,H1494,TRUE,_xll.ohTrigger(RecalcTrigger,Trigger3M)),NA())</f>
        <v>2.1612200918844478E-2</v>
      </c>
      <c r="L1494" s="44">
        <f>IFERROR(_xll.qlIndexFixing(Index6M,$H1494,TRUE,_xll.ohTrigger(RecalcTrigger,Trigger6M)),NA())</f>
        <v>2.170007894988871E-2</v>
      </c>
      <c r="M1494" s="182">
        <f>IFERROR(_xll.qlIndexFixing(Index1Y,$H1494,TRUE,_xll.ohTrigger(RecalcTrigger,Trigger1Y)),NA())</f>
        <v>2.1977145500054585E-2</v>
      </c>
      <c r="N1494" s="181">
        <f>IFERROR(_xll.qlIndexFixing(ONIndex1M,I1494,TRUE,_xll.ohTrigger(RecalcTrigger,Trigger1M)),NA())</f>
        <v>2.1099217224436195E-2</v>
      </c>
      <c r="O1494" s="44">
        <f>IFERROR(_xll.qlIndexFixing(ONIndex3M,I1494,TRUE,_xll.ohTrigger(RecalcTrigger,Trigger3M)),NA())</f>
        <v>2.1611978993955061E-2</v>
      </c>
      <c r="P1494" s="44">
        <f>IFERROR(_xll.qlIndexFixing(ONIndex6M,I1494,TRUE,_xll.ohTrigger(RecalcTrigger,Trigger6M)),NA())</f>
        <v>2.1700607699924879E-2</v>
      </c>
      <c r="Q1494" s="182">
        <f>IFERROR(_xll.qlIndexFixing(ONIndex1Y,I1494,TRUE,_xll.ohTrigger(RecalcTrigger,Trigger1Y)),NA())</f>
        <v>2.1982675853627898E-2</v>
      </c>
    </row>
    <row r="1495" spans="2:17" x14ac:dyDescent="0.2">
      <c r="B1495" s="39" t="s">
        <v>42</v>
      </c>
      <c r="D1495" s="42">
        <f>_xll.qlCalendarAdvance(Calendar,$D1494,B1495,"f",FALSE)</f>
        <v>49866</v>
      </c>
      <c r="E1495" s="176">
        <f>_xll.qlInterestRateIndexValueDate(IndexON,D1495)</f>
        <v>49866</v>
      </c>
      <c r="F1495" s="192">
        <f>IFERROR(_xll.qlIndexFixing(IndexON,D1495,TRUE,_xll.ohTrigger(RecalcTrigger,TriggerON)),NA())</f>
        <v>2.0722111958508815E-2</v>
      </c>
      <c r="H1495" s="42">
        <f>_xll.qlCalendarAdvance(Calendar,$H1494,B1495,"f",FALSE)</f>
        <v>49866</v>
      </c>
      <c r="I1495" s="176">
        <f>_xll.qlInterestRateIndexValueDate(Index1M,$H1495)</f>
        <v>49866</v>
      </c>
      <c r="J1495" s="181">
        <f>IFERROR(_xll.qlIndexFixing(Index1M,$H1495,TRUE,_xll.ohTrigger(RecalcTrigger,Trigger1M)),NA())</f>
        <v>2.1088222204527184E-2</v>
      </c>
      <c r="K1495" s="44">
        <f>IFERROR(_xll.qlIndexFixing(Index3M,H1495,TRUE,_xll.ohTrigger(RecalcTrigger,Trigger3M)),NA())</f>
        <v>2.1603382804974629E-2</v>
      </c>
      <c r="L1495" s="44">
        <f>IFERROR(_xll.qlIndexFixing(Index6M,$H1495,TRUE,_xll.ohTrigger(RecalcTrigger,Trigger6M)),NA())</f>
        <v>2.1691204649443331E-2</v>
      </c>
      <c r="M1495" s="182">
        <f>IFERROR(_xll.qlIndexFixing(Index1Y,$H1495,TRUE,_xll.ohTrigger(RecalcTrigger,Trigger1Y)),NA())</f>
        <v>2.1968078677289116E-2</v>
      </c>
      <c r="N1495" s="181">
        <f>IFERROR(_xll.qlIndexFixing(ONIndex1M,I1495,TRUE,_xll.ohTrigger(RecalcTrigger,Trigger1M)),NA())</f>
        <v>2.108985613294756E-2</v>
      </c>
      <c r="O1495" s="44">
        <f>IFERROR(_xll.qlIndexFixing(ONIndex3M,I1495,TRUE,_xll.ohTrigger(RecalcTrigger,Trigger3M)),NA())</f>
        <v>2.1602911503803002E-2</v>
      </c>
      <c r="P1495" s="44">
        <f>IFERROR(_xll.qlIndexFixing(ONIndex6M,I1495,TRUE,_xll.ohTrigger(RecalcTrigger,Trigger6M)),NA())</f>
        <v>2.1691214778887247E-2</v>
      </c>
      <c r="Q1495" s="182">
        <f>IFERROR(_xll.qlIndexFixing(ONIndex1Y,I1495,TRUE,_xll.ohTrigger(RecalcTrigger,Trigger1Y)),NA())</f>
        <v>2.1972467239379512E-2</v>
      </c>
    </row>
    <row r="1496" spans="2:17" x14ac:dyDescent="0.2">
      <c r="B1496" s="39" t="s">
        <v>42</v>
      </c>
      <c r="D1496" s="42">
        <f>_xll.qlCalendarAdvance(Calendar,$D1495,B1496,"f",FALSE)</f>
        <v>49873</v>
      </c>
      <c r="E1496" s="176">
        <f>_xll.qlInterestRateIndexValueDate(IndexON,D1496)</f>
        <v>49873</v>
      </c>
      <c r="F1496" s="192">
        <f>IFERROR(_xll.qlIndexFixing(IndexON,D1496,TRUE,_xll.ohTrigger(RecalcTrigger,TriggerON)),NA())</f>
        <v>2.071350899792046E-2</v>
      </c>
      <c r="H1496" s="42">
        <f>_xll.qlCalendarAdvance(Calendar,$H1495,B1496,"f",FALSE)</f>
        <v>49873</v>
      </c>
      <c r="I1496" s="176">
        <f>_xll.qlInterestRateIndexValueDate(Index1M,$H1496)</f>
        <v>49873</v>
      </c>
      <c r="J1496" s="181">
        <f>IFERROR(_xll.qlIndexFixing(Index1M,$H1496,TRUE,_xll.ohTrigger(RecalcTrigger,Trigger1M)),NA())</f>
        <v>2.1079013044812724E-2</v>
      </c>
      <c r="K1496" s="44">
        <f>IFERROR(_xll.qlIndexFixing(Index3M,H1496,TRUE,_xll.ohTrigger(RecalcTrigger,Trigger3M)),NA())</f>
        <v>2.1594610590659875E-2</v>
      </c>
      <c r="L1496" s="44">
        <f>IFERROR(_xll.qlIndexFixing(Index6M,$H1496,TRUE,_xll.ohTrigger(RecalcTrigger,Trigger6M)),NA())</f>
        <v>2.1682377451298956E-2</v>
      </c>
      <c r="M1496" s="182">
        <f>IFERROR(_xll.qlIndexFixing(Index1Y,$H1496,TRUE,_xll.ohTrigger(RecalcTrigger,Trigger1Y)),NA())</f>
        <v>2.1959064452467869E-2</v>
      </c>
      <c r="N1496" s="181">
        <f>IFERROR(_xll.qlIndexFixing(ONIndex1M,I1496,TRUE,_xll.ohTrigger(RecalcTrigger,Trigger1M)),NA())</f>
        <v>2.1080547430180063E-2</v>
      </c>
      <c r="O1496" s="44">
        <f>IFERROR(_xll.qlIndexFixing(ONIndex3M,I1496,TRUE,_xll.ohTrigger(RecalcTrigger,Trigger3M)),NA())</f>
        <v>2.1593889648137132E-2</v>
      </c>
      <c r="P1496" s="44">
        <f>IFERROR(_xll.qlIndexFixing(ONIndex6M,I1496,TRUE,_xll.ohTrigger(RecalcTrigger,Trigger6M)),NA())</f>
        <v>2.1681868409131333E-2</v>
      </c>
      <c r="Q1496" s="182">
        <f>IFERROR(_xll.qlIndexFixing(ONIndex1Y,I1496,TRUE,_xll.ohTrigger(RecalcTrigger,Trigger1Y)),NA())</f>
        <v>2.1962310017469289E-2</v>
      </c>
    </row>
    <row r="1497" spans="2:17" x14ac:dyDescent="0.2">
      <c r="B1497" s="39" t="s">
        <v>42</v>
      </c>
      <c r="D1497" s="42">
        <f>_xll.qlCalendarAdvance(Calendar,$D1496,B1497,"f",FALSE)</f>
        <v>49880</v>
      </c>
      <c r="E1497" s="176">
        <f>_xll.qlInterestRateIndexValueDate(IndexON,D1497)</f>
        <v>49880</v>
      </c>
      <c r="F1497" s="192">
        <f>IFERROR(_xll.qlIndexFixing(IndexON,D1497,TRUE,_xll.ohTrigger(RecalcTrigger,TriggerON)),NA())</f>
        <v>2.0704949369050318E-2</v>
      </c>
      <c r="H1497" s="42">
        <f>_xll.qlCalendarAdvance(Calendar,$H1496,B1497,"f",FALSE)</f>
        <v>49880</v>
      </c>
      <c r="I1497" s="176">
        <f>_xll.qlInterestRateIndexValueDate(Index1M,$H1497)</f>
        <v>49880</v>
      </c>
      <c r="J1497" s="181">
        <f>IFERROR(_xll.qlIndexFixing(Index1M,$H1497,TRUE,_xll.ohTrigger(RecalcTrigger,Trigger1M)),NA())</f>
        <v>2.1069814971770597E-2</v>
      </c>
      <c r="K1497" s="44">
        <f>IFERROR(_xll.qlIndexFixing(Index3M,H1497,TRUE,_xll.ohTrigger(RecalcTrigger,Trigger3M)),NA())</f>
        <v>2.1585884275598061E-2</v>
      </c>
      <c r="L1497" s="44">
        <f>IFERROR(_xll.qlIndexFixing(Index6M,$H1497,TRUE,_xll.ohTrigger(RecalcTrigger,Trigger6M)),NA())</f>
        <v>2.1673597354827691E-2</v>
      </c>
      <c r="M1497" s="182">
        <f>IFERROR(_xll.qlIndexFixing(Index1Y,$H1497,TRUE,_xll.ohTrigger(RecalcTrigger,Trigger1Y)),NA())</f>
        <v>2.1950102824201068E-2</v>
      </c>
      <c r="N1497" s="181">
        <f>IFERROR(_xll.qlIndexFixing(ONIndex1M,I1497,TRUE,_xll.ohTrigger(RecalcTrigger,Trigger1M)),NA())</f>
        <v>2.1071291116214752E-2</v>
      </c>
      <c r="O1497" s="44">
        <f>IFERROR(_xll.qlIndexFixing(ONIndex3M,I1497,TRUE,_xll.ohTrigger(RecalcTrigger,Trigger3M)),NA())</f>
        <v>2.1584913427119545E-2</v>
      </c>
      <c r="P1497" s="44">
        <f>IFERROR(_xll.qlIndexFixing(ONIndex6M,I1497,TRUE,_xll.ohTrigger(RecalcTrigger,Trigger6M)),NA())</f>
        <v>2.167256859081923E-2</v>
      </c>
      <c r="Q1497" s="182">
        <f>IFERROR(_xll.qlIndexFixing(ONIndex1Y,I1497,TRUE,_xll.ohTrigger(RecalcTrigger,Trigger1Y)),NA())</f>
        <v>2.1952204188059321E-2</v>
      </c>
    </row>
    <row r="1498" spans="2:17" x14ac:dyDescent="0.2">
      <c r="B1498" s="39" t="s">
        <v>42</v>
      </c>
      <c r="D1498" s="42">
        <f>_xll.qlCalendarAdvance(Calendar,$D1497,B1498,"f",FALSE)</f>
        <v>49887</v>
      </c>
      <c r="E1498" s="176">
        <f>_xll.qlInterestRateIndexValueDate(IndexON,D1498)</f>
        <v>49887</v>
      </c>
      <c r="F1498" s="192">
        <f>IFERROR(_xll.qlIndexFixing(IndexON,D1498,TRUE,_xll.ohTrigger(RecalcTrigger,TriggerON)),NA())</f>
        <v>2.0696433071412113E-2</v>
      </c>
      <c r="H1498" s="42">
        <f>_xll.qlCalendarAdvance(Calendar,$H1497,B1498,"f",FALSE)</f>
        <v>49887</v>
      </c>
      <c r="I1498" s="176">
        <f>_xll.qlInterestRateIndexValueDate(Index1M,$H1498)</f>
        <v>49887</v>
      </c>
      <c r="J1498" s="181">
        <f>IFERROR(_xll.qlIndexFixing(Index1M,$H1498,TRUE,_xll.ohTrigger(RecalcTrigger,Trigger1M)),NA())</f>
        <v>2.1060868565180493E-2</v>
      </c>
      <c r="K1498" s="44">
        <f>IFERROR(_xll.qlIndexFixing(Index3M,H1498,TRUE,_xll.ohTrigger(RecalcTrigger,Trigger3M)),NA())</f>
        <v>2.1577203859487904E-2</v>
      </c>
      <c r="L1498" s="44">
        <f>IFERROR(_xll.qlIndexFixing(Index6M,$H1498,TRUE,_xll.ohTrigger(RecalcTrigger,Trigger6M)),NA())</f>
        <v>2.1664765396983841E-2</v>
      </c>
      <c r="M1498" s="182">
        <f>IFERROR(_xll.qlIndexFixing(Index1Y,$H1498,TRUE,_xll.ohTrigger(RecalcTrigger,Trigger1Y)),NA())</f>
        <v>2.194119379110604E-2</v>
      </c>
      <c r="N1498" s="181">
        <f>IFERROR(_xll.qlIndexFixing(ONIndex1M,I1498,TRUE,_xll.ohTrigger(RecalcTrigger,Trigger1M)),NA())</f>
        <v>2.1062087190808487E-2</v>
      </c>
      <c r="O1498" s="44">
        <f>IFERROR(_xll.qlIndexFixing(ONIndex3M,I1498,TRUE,_xll.ohTrigger(RecalcTrigger,Trigger3M)),NA())</f>
        <v>2.1575982840669194E-2</v>
      </c>
      <c r="P1498" s="44">
        <f>IFERROR(_xll.qlIndexFixing(ONIndex6M,I1498,TRUE,_xll.ohTrigger(RecalcTrigger,Trigger6M)),NA())</f>
        <v>2.1663315323707799E-2</v>
      </c>
      <c r="Q1498" s="182">
        <f>IFERROR(_xll.qlIndexFixing(ONIndex1Y,I1498,TRUE,_xll.ohTrigger(RecalcTrigger,Trigger1Y)),NA())</f>
        <v>2.1942149751068563E-2</v>
      </c>
    </row>
    <row r="1499" spans="2:17" x14ac:dyDescent="0.2">
      <c r="B1499" s="39" t="s">
        <v>42</v>
      </c>
      <c r="D1499" s="42">
        <f>_xll.qlCalendarAdvance(Calendar,$D1498,B1499,"f",FALSE)</f>
        <v>49894</v>
      </c>
      <c r="E1499" s="176">
        <f>_xll.qlInterestRateIndexValueDate(IndexON,D1499)</f>
        <v>49894</v>
      </c>
      <c r="F1499" s="192">
        <f>IFERROR(_xll.qlIndexFixing(IndexON,D1499,TRUE,_xll.ohTrigger(RecalcTrigger,TriggerON)),NA())</f>
        <v>2.068796010549212E-2</v>
      </c>
      <c r="H1499" s="42">
        <f>_xll.qlCalendarAdvance(Calendar,$H1498,B1499,"f",FALSE)</f>
        <v>49894</v>
      </c>
      <c r="I1499" s="176">
        <f>_xll.qlInterestRateIndexValueDate(Index1M,$H1499)</f>
        <v>49894</v>
      </c>
      <c r="J1499" s="181">
        <f>IFERROR(_xll.qlIndexFixing(Index1M,$H1499,TRUE,_xll.ohTrigger(RecalcTrigger,Trigger1M)),NA())</f>
        <v>2.1051700503075046E-2</v>
      </c>
      <c r="K1499" s="44">
        <f>IFERROR(_xll.qlIndexFixing(Index3M,H1499,TRUE,_xll.ohTrigger(RecalcTrigger,Trigger3M)),NA())</f>
        <v>2.1568569342029883E-2</v>
      </c>
      <c r="L1499" s="44">
        <f>IFERROR(_xll.qlIndexFixing(Index6M,$H1499,TRUE,_xll.ohTrigger(RecalcTrigger,Trigger6M)),NA())</f>
        <v>2.1656178464406876E-2</v>
      </c>
      <c r="M1499" s="182">
        <f>IFERROR(_xll.qlIndexFixing(Index1Y,$H1499,TRUE,_xll.ohTrigger(RecalcTrigger,Trigger1Y)),NA())</f>
        <v>2.1932337351809217E-2</v>
      </c>
      <c r="N1499" s="181">
        <f>IFERROR(_xll.qlIndexFixing(ONIndex1M,I1499,TRUE,_xll.ohTrigger(RecalcTrigger,Trigger1M)),NA())</f>
        <v>2.1052935654204408E-2</v>
      </c>
      <c r="O1499" s="44">
        <f>IFERROR(_xll.qlIndexFixing(ONIndex3M,I1499,TRUE,_xll.ohTrigger(RecalcTrigger,Trigger3M)),NA())</f>
        <v>2.1567097888867126E-2</v>
      </c>
      <c r="P1499" s="44">
        <f>IFERROR(_xll.qlIndexFixing(ONIndex6M,I1499,TRUE,_xll.ohTrigger(RecalcTrigger,Trigger6M)),NA())</f>
        <v>2.1654108607878086E-2</v>
      </c>
      <c r="Q1499" s="182">
        <f>IFERROR(_xll.qlIndexFixing(ONIndex1Y,I1499,TRUE,_xll.ohTrigger(RecalcTrigger,Trigger1Y)),NA())</f>
        <v>2.1932146706497013E-2</v>
      </c>
    </row>
    <row r="1500" spans="2:17" x14ac:dyDescent="0.2">
      <c r="B1500" s="39" t="s">
        <v>42</v>
      </c>
      <c r="D1500" s="42">
        <f>_xll.qlCalendarAdvance(Calendar,$D1499,B1500,"f",FALSE)</f>
        <v>49901</v>
      </c>
      <c r="E1500" s="176">
        <f>_xll.qlInterestRateIndexValueDate(IndexON,D1500)</f>
        <v>49901</v>
      </c>
      <c r="F1500" s="192">
        <f>IFERROR(_xll.qlIndexFixing(IndexON,D1500,TRUE,_xll.ohTrigger(RecalcTrigger,TriggerON)),NA())</f>
        <v>2.0679530470966156E-2</v>
      </c>
      <c r="H1500" s="42">
        <f>_xll.qlCalendarAdvance(Calendar,$H1499,B1500,"f",FALSE)</f>
        <v>49901</v>
      </c>
      <c r="I1500" s="176">
        <f>_xll.qlInterestRateIndexValueDate(Index1M,$H1500)</f>
        <v>49901</v>
      </c>
      <c r="J1500" s="181">
        <f>IFERROR(_xll.qlIndexFixing(Index1M,$H1500,TRUE,_xll.ohTrigger(RecalcTrigger,Trigger1M)),NA())</f>
        <v>2.1042701301214849E-2</v>
      </c>
      <c r="K1500" s="44">
        <f>IFERROR(_xll.qlIndexFixing(Index3M,H1500,TRUE,_xll.ohTrigger(RecalcTrigger,Trigger3M)),NA())</f>
        <v>2.1559980722927124E-2</v>
      </c>
      <c r="L1500" s="44">
        <f>IFERROR(_xll.qlIndexFixing(Index6M,$H1500,TRUE,_xll.ohTrigger(RecalcTrigger,Trigger6M)),NA())</f>
        <v>2.1647539669217668E-2</v>
      </c>
      <c r="M1500" s="182">
        <f>IFERROR(_xll.qlIndexFixing(Index1Y,$H1500,TRUE,_xll.ohTrigger(RecalcTrigger,Trigger1Y)),NA())</f>
        <v>2.1923533504944137E-2</v>
      </c>
      <c r="N1500" s="181">
        <f>IFERROR(_xll.qlIndexFixing(ONIndex1M,I1500,TRUE,_xll.ohTrigger(RecalcTrigger,Trigger1M)),NA())</f>
        <v>2.1043836506321467E-2</v>
      </c>
      <c r="O1500" s="44">
        <f>IFERROR(_xll.qlIndexFixing(ONIndex3M,I1500,TRUE,_xll.ohTrigger(RecalcTrigger,Trigger3M)),NA())</f>
        <v>2.1558258571632294E-2</v>
      </c>
      <c r="P1500" s="44">
        <f>IFERROR(_xll.qlIndexFixing(ONIndex6M,I1500,TRUE,_xll.ohTrigger(RecalcTrigger,Trigger6M)),NA())</f>
        <v>2.1644948443330092E-2</v>
      </c>
      <c r="Q1500" s="182">
        <f>IFERROR(_xll.qlIndexFixing(ONIndex1Y,I1500,TRUE,_xll.ohTrigger(RecalcTrigger,Trigger1Y)),NA())</f>
        <v>2.1922195054344673E-2</v>
      </c>
    </row>
    <row r="1501" spans="2:17" x14ac:dyDescent="0.2">
      <c r="B1501" s="39" t="s">
        <v>42</v>
      </c>
      <c r="D1501" s="42">
        <f>_xll.qlCalendarAdvance(Calendar,$D1500,B1501,"f",FALSE)</f>
        <v>49908</v>
      </c>
      <c r="E1501" s="176">
        <f>_xll.qlInterestRateIndexValueDate(IndexON,D1501)</f>
        <v>49908</v>
      </c>
      <c r="F1501" s="192">
        <f>IFERROR(_xll.qlIndexFixing(IndexON,D1501,TRUE,_xll.ohTrigger(RecalcTrigger,TriggerON)),NA())</f>
        <v>2.0671144167915267E-2</v>
      </c>
      <c r="H1501" s="42">
        <f>_xll.qlCalendarAdvance(Calendar,$H1500,B1501,"f",FALSE)</f>
        <v>49908</v>
      </c>
      <c r="I1501" s="176">
        <f>_xll.qlInterestRateIndexValueDate(Index1M,$H1501)</f>
        <v>49908</v>
      </c>
      <c r="J1501" s="181">
        <f>IFERROR(_xll.qlIndexFixing(Index1M,$H1501,TRUE,_xll.ohTrigger(RecalcTrigger,Trigger1M)),NA())</f>
        <v>2.1033754588504795E-2</v>
      </c>
      <c r="K1501" s="44">
        <f>IFERROR(_xll.qlIndexFixing(Index3M,H1501,TRUE,_xll.ohTrigger(RecalcTrigger,Trigger3M)),NA())</f>
        <v>2.1551438001881869E-2</v>
      </c>
      <c r="L1501" s="44">
        <f>IFERROR(_xll.qlIndexFixing(Index6M,$H1501,TRUE,_xll.ohTrigger(RecalcTrigger,Trigger6M)),NA())</f>
        <v>2.1638947973221381E-2</v>
      </c>
      <c r="M1501" s="182">
        <f>IFERROR(_xll.qlIndexFixing(Index1Y,$H1501,TRUE,_xll.ohTrigger(RecalcTrigger,Trigger1Y)),NA())</f>
        <v>2.1914782249152776E-2</v>
      </c>
      <c r="N1501" s="181">
        <f>IFERROR(_xll.qlIndexFixing(ONIndex1M,I1501,TRUE,_xll.ohTrigger(RecalcTrigger,Trigger1M)),NA())</f>
        <v>2.1034789747159666E-2</v>
      </c>
      <c r="O1501" s="44">
        <f>IFERROR(_xll.qlIndexFixing(ONIndex3M,I1501,TRUE,_xll.ohTrigger(RecalcTrigger,Trigger3M)),NA())</f>
        <v>2.1549464889045744E-2</v>
      </c>
      <c r="P1501" s="44">
        <f>IFERROR(_xll.qlIndexFixing(ONIndex6M,I1501,TRUE,_xll.ohTrigger(RecalcTrigger,Trigger6M)),NA())</f>
        <v>2.1635834830063816E-2</v>
      </c>
      <c r="Q1501" s="182">
        <f>IFERROR(_xll.qlIndexFixing(ONIndex1Y,I1501,TRUE,_xll.ohTrigger(RecalcTrigger,Trigger1Y)),NA())</f>
        <v>2.1912294794530496E-2</v>
      </c>
    </row>
    <row r="1502" spans="2:17" x14ac:dyDescent="0.2">
      <c r="B1502" s="39" t="s">
        <v>42</v>
      </c>
      <c r="D1502" s="42">
        <f>_xll.qlCalendarAdvance(Calendar,$D1501,B1502,"f",FALSE)</f>
        <v>49915</v>
      </c>
      <c r="E1502" s="176">
        <f>_xll.qlInterestRateIndexValueDate(IndexON,D1502)</f>
        <v>49915</v>
      </c>
      <c r="F1502" s="192">
        <f>IFERROR(_xll.qlIndexFixing(IndexON,D1502,TRUE,_xll.ohTrigger(RecalcTrigger,TriggerON)),NA())</f>
        <v>2.0662801196339453E-2</v>
      </c>
      <c r="H1502" s="42">
        <f>_xll.qlCalendarAdvance(Calendar,$H1501,B1502,"f",FALSE)</f>
        <v>49915</v>
      </c>
      <c r="I1502" s="176">
        <f>_xll.qlInterestRateIndexValueDate(Index1M,$H1502)</f>
        <v>49915</v>
      </c>
      <c r="J1502" s="181">
        <f>IFERROR(_xll.qlIndexFixing(Index1M,$H1502,TRUE,_xll.ohTrigger(RecalcTrigger,Trigger1M)),NA())</f>
        <v>2.1024860364825849E-2</v>
      </c>
      <c r="K1502" s="44">
        <f>IFERROR(_xll.qlIndexFixing(Index3M,H1502,TRUE,_xll.ohTrigger(RecalcTrigger,Trigger3M)),NA())</f>
        <v>2.1542941178599003E-2</v>
      </c>
      <c r="L1502" s="44">
        <f>IFERROR(_xll.qlIndexFixing(Index6M,$H1502,TRUE,_xll.ohTrigger(RecalcTrigger,Trigger6M)),NA())</f>
        <v>2.1630270148395303E-2</v>
      </c>
      <c r="M1502" s="182">
        <f>IFERROR(_xll.qlIndexFixing(Index1Y,$H1502,TRUE,_xll.ohTrigger(RecalcTrigger,Trigger1Y)),NA())</f>
        <v>2.1906083583085545E-2</v>
      </c>
      <c r="N1502" s="181">
        <f>IFERROR(_xll.qlIndexFixing(ONIndex1M,I1502,TRUE,_xll.ohTrigger(RecalcTrigger,Trigger1M)),NA())</f>
        <v>2.1025795376637957E-2</v>
      </c>
      <c r="O1502" s="44">
        <f>IFERROR(_xll.qlIndexFixing(ONIndex3M,I1502,TRUE,_xll.ohTrigger(RecalcTrigger,Trigger3M)),NA())</f>
        <v>2.154071684102643E-2</v>
      </c>
      <c r="P1502" s="44">
        <f>IFERROR(_xll.qlIndexFixing(ONIndex6M,I1502,TRUE,_xll.ohTrigger(RecalcTrigger,Trigger6M)),NA())</f>
        <v>2.1626767768079258E-2</v>
      </c>
      <c r="Q1502" s="182">
        <f>IFERROR(_xll.qlIndexFixing(ONIndex1Y,I1502,TRUE,_xll.ohTrigger(RecalcTrigger,Trigger1Y)),NA())</f>
        <v>2.1902445927216574E-2</v>
      </c>
    </row>
    <row r="1503" spans="2:17" x14ac:dyDescent="0.2">
      <c r="B1503" s="39" t="s">
        <v>42</v>
      </c>
      <c r="D1503" s="42">
        <f>_xll.qlCalendarAdvance(Calendar,$D1502,B1503,"f",FALSE)</f>
        <v>49922</v>
      </c>
      <c r="E1503" s="176">
        <f>_xll.qlInterestRateIndexValueDate(IndexON,D1503)</f>
        <v>49922</v>
      </c>
      <c r="F1503" s="192">
        <f>IFERROR(_xll.qlIndexFixing(IndexON,D1503,TRUE,_xll.ohTrigger(RecalcTrigger,TriggerON)),NA())</f>
        <v>2.0654501556238714E-2</v>
      </c>
      <c r="H1503" s="42">
        <f>_xll.qlCalendarAdvance(Calendar,$H1502,B1503,"f",FALSE)</f>
        <v>49922</v>
      </c>
      <c r="I1503" s="176">
        <f>_xll.qlInterestRateIndexValueDate(Index1M,$H1503)</f>
        <v>49922</v>
      </c>
      <c r="J1503" s="181">
        <f>IFERROR(_xll.qlIndexFixing(Index1M,$H1503,TRUE,_xll.ohTrigger(RecalcTrigger,Trigger1M)),NA())</f>
        <v>2.1016018630051377E-2</v>
      </c>
      <c r="K1503" s="44">
        <f>IFERROR(_xll.qlIndexFixing(Index3M,H1503,TRUE,_xll.ohTrigger(RecalcTrigger,Trigger3M)),NA())</f>
        <v>2.1534451100103571E-2</v>
      </c>
      <c r="L1503" s="44">
        <f>IFERROR(_xll.qlIndexFixing(Index6M,$H1503,TRUE,_xll.ohTrigger(RecalcTrigger,Trigger6M)),NA())</f>
        <v>2.1621670895407643E-2</v>
      </c>
      <c r="M1503" s="182">
        <f>IFERROR(_xll.qlIndexFixing(Index1Y,$H1503,TRUE,_xll.ohTrigger(RecalcTrigger,Trigger1Y)),NA())</f>
        <v>2.1897437505400852E-2</v>
      </c>
      <c r="N1503" s="181">
        <f>IFERROR(_xll.qlIndexFixing(ONIndex1M,I1503,TRUE,_xll.ohTrigger(RecalcTrigger,Trigger1M)),NA())</f>
        <v>2.1016853394918433E-2</v>
      </c>
      <c r="O1503" s="44">
        <f>IFERROR(_xll.qlIndexFixing(ONIndex3M,I1503,TRUE,_xll.ohTrigger(RecalcTrigger,Trigger3M)),NA())</f>
        <v>2.1532014427655399E-2</v>
      </c>
      <c r="P1503" s="44">
        <f>IFERROR(_xll.qlIndexFixing(ONIndex6M,I1503,TRUE,_xll.ohTrigger(RecalcTrigger,Trigger6M)),NA())</f>
        <v>2.1617747257457465E-2</v>
      </c>
      <c r="Q1503" s="182">
        <f>IFERROR(_xll.qlIndexFixing(ONIndex1Y,I1503,TRUE,_xll.ohTrigger(RecalcTrigger,Trigger1Y)),NA())</f>
        <v>2.1892648452240815E-2</v>
      </c>
    </row>
    <row r="1504" spans="2:17" x14ac:dyDescent="0.2">
      <c r="B1504" s="39" t="s">
        <v>42</v>
      </c>
      <c r="D1504" s="42">
        <f>_xll.qlCalendarAdvance(Calendar,$D1503,B1504,"f",FALSE)</f>
        <v>49929</v>
      </c>
      <c r="E1504" s="176">
        <f>_xll.qlInterestRateIndexValueDate(IndexON,D1504)</f>
        <v>49929</v>
      </c>
      <c r="F1504" s="192">
        <f>IFERROR(_xll.qlIndexFixing(IndexON,D1504,TRUE,_xll.ohTrigger(RecalcTrigger,TriggerON)),NA())</f>
        <v>2.0646245247694095E-2</v>
      </c>
      <c r="H1504" s="42">
        <f>_xll.qlCalendarAdvance(Calendar,$H1503,B1504,"f",FALSE)</f>
        <v>49929</v>
      </c>
      <c r="I1504" s="176">
        <f>_xll.qlInterestRateIndexValueDate(Index1M,$H1504)</f>
        <v>49929</v>
      </c>
      <c r="J1504" s="181">
        <f>IFERROR(_xll.qlIndexFixing(Index1M,$H1504,TRUE,_xll.ohTrigger(RecalcTrigger,Trigger1M)),NA())</f>
        <v>2.1007229384064872E-2</v>
      </c>
      <c r="K1504" s="44">
        <f>IFERROR(_xll.qlIndexFixing(Index3M,H1504,TRUE,_xll.ohTrigger(RecalcTrigger,Trigger3M)),NA())</f>
        <v>2.1526043287763412E-2</v>
      </c>
      <c r="L1504" s="44">
        <f>IFERROR(_xll.qlIndexFixing(Index6M,$H1504,TRUE,_xll.ohTrigger(RecalcTrigger,Trigger6M)),NA())</f>
        <v>2.1613206166909388E-2</v>
      </c>
      <c r="M1504" s="182">
        <f>IFERROR(_xll.qlIndexFixing(Index1Y,$H1504,TRUE,_xll.ohTrigger(RecalcTrigger,Trigger1Y)),NA())</f>
        <v>2.1888844014764874E-2</v>
      </c>
      <c r="N1504" s="181">
        <f>IFERROR(_xll.qlIndexFixing(ONIndex1M,I1504,TRUE,_xll.ohTrigger(RecalcTrigger,Trigger1M)),NA())</f>
        <v>2.1007963801920049E-2</v>
      </c>
      <c r="O1504" s="44">
        <f>IFERROR(_xll.qlIndexFixing(ONIndex3M,I1504,TRUE,_xll.ohTrigger(RecalcTrigger,Trigger3M)),NA())</f>
        <v>2.1523357648851604E-2</v>
      </c>
      <c r="P1504" s="44">
        <f>IFERROR(_xll.qlIndexFixing(ONIndex6M,I1504,TRUE,_xll.ohTrigger(RecalcTrigger,Trigger6M)),NA())</f>
        <v>2.1608773297955297E-2</v>
      </c>
      <c r="Q1504" s="182">
        <f>IFERROR(_xll.qlIndexFixing(ONIndex1Y,I1504,TRUE,_xll.ohTrigger(RecalcTrigger,Trigger1Y)),NA())</f>
        <v>2.1882902369765311E-2</v>
      </c>
    </row>
    <row r="1505" spans="2:17" x14ac:dyDescent="0.2">
      <c r="B1505" s="39" t="s">
        <v>42</v>
      </c>
      <c r="D1505" s="42">
        <f>_xll.qlCalendarAdvance(Calendar,$D1504,B1505,"f",FALSE)</f>
        <v>49936</v>
      </c>
      <c r="E1505" s="176">
        <f>_xll.qlInterestRateIndexValueDate(IndexON,D1505)</f>
        <v>49936</v>
      </c>
      <c r="F1505" s="192">
        <f>IFERROR(_xll.qlIndexFixing(IndexON,D1505,TRUE,_xll.ohTrigger(RecalcTrigger,TriggerON)),NA())</f>
        <v>2.0638032270543505E-2</v>
      </c>
      <c r="H1505" s="42">
        <f>_xll.qlCalendarAdvance(Calendar,$H1504,B1505,"f",FALSE)</f>
        <v>49936</v>
      </c>
      <c r="I1505" s="176">
        <f>_xll.qlInterestRateIndexValueDate(Index1M,$H1505)</f>
        <v>49936</v>
      </c>
      <c r="J1505" s="181">
        <f>IFERROR(_xll.qlIndexFixing(Index1M,$H1505,TRUE,_xll.ohTrigger(RecalcTrigger,Trigger1M)),NA())</f>
        <v>2.099849262673717E-2</v>
      </c>
      <c r="K1505" s="44">
        <f>IFERROR(_xll.qlIndexFixing(Index3M,H1505,TRUE,_xll.ohTrigger(RecalcTrigger,Trigger3M)),NA())</f>
        <v>2.1517681369441009E-2</v>
      </c>
      <c r="L1505" s="44">
        <f>IFERROR(_xll.qlIndexFixing(Index6M,$H1505,TRUE,_xll.ohTrigger(RecalcTrigger,Trigger6M)),NA())</f>
        <v>2.1604788520557635E-2</v>
      </c>
      <c r="M1505" s="182">
        <f>IFERROR(_xll.qlIndexFixing(Index1Y,$H1505,TRUE,_xll.ohTrigger(RecalcTrigger,Trigger1Y)),NA())</f>
        <v>2.1880303109852228E-2</v>
      </c>
      <c r="N1505" s="181">
        <f>IFERROR(_xll.qlIndexFixing(ONIndex1M,I1505,TRUE,_xll.ohTrigger(RecalcTrigger,Trigger1M)),NA())</f>
        <v>2.0999126597480711E-2</v>
      </c>
      <c r="O1505" s="44">
        <f>IFERROR(_xll.qlIndexFixing(ONIndex3M,I1505,TRUE,_xll.ohTrigger(RecalcTrigger,Trigger3M)),NA())</f>
        <v>2.1514746504533999E-2</v>
      </c>
      <c r="P1505" s="44">
        <f>IFERROR(_xll.qlIndexFixing(ONIndex6M,I1505,TRUE,_xll.ohTrigger(RecalcTrigger,Trigger6M)),NA())</f>
        <v>2.1599845889734848E-2</v>
      </c>
      <c r="Q1505" s="182">
        <f>IFERROR(_xll.qlIndexFixing(ONIndex1Y,I1505,TRUE,_xll.ohTrigger(RecalcTrigger,Trigger1Y)),NA())</f>
        <v>2.1873207679465878E-2</v>
      </c>
    </row>
    <row r="1506" spans="2:17" x14ac:dyDescent="0.2">
      <c r="B1506" s="39" t="s">
        <v>42</v>
      </c>
      <c r="D1506" s="42">
        <f>_xll.qlCalendarAdvance(Calendar,$D1505,B1506,"f",FALSE)</f>
        <v>49943</v>
      </c>
      <c r="E1506" s="176">
        <f>_xll.qlInterestRateIndexValueDate(IndexON,D1506)</f>
        <v>49943</v>
      </c>
      <c r="F1506" s="192">
        <f>IFERROR(_xll.qlIndexFixing(IndexON,D1506,TRUE,_xll.ohTrigger(RecalcTrigger,TriggerON)),NA())</f>
        <v>2.0629862624949036E-2</v>
      </c>
      <c r="H1506" s="42">
        <f>_xll.qlCalendarAdvance(Calendar,$H1505,B1506,"f",FALSE)</f>
        <v>49943</v>
      </c>
      <c r="I1506" s="176">
        <f>_xll.qlInterestRateIndexValueDate(Index1M,$H1506)</f>
        <v>49943</v>
      </c>
      <c r="J1506" s="181">
        <f>IFERROR(_xll.qlIndexFixing(Index1M,$H1506,TRUE,_xll.ohTrigger(RecalcTrigger,Trigger1M)),NA())</f>
        <v>2.098980835795683E-2</v>
      </c>
      <c r="K1506" s="44">
        <f>IFERROR(_xll.qlIndexFixing(Index3M,H1506,TRUE,_xll.ohTrigger(RecalcTrigger,Trigger3M)),NA())</f>
        <v>2.1509557004047553E-2</v>
      </c>
      <c r="L1506" s="44">
        <f>IFERROR(_xll.qlIndexFixing(Index6M,$H1506,TRUE,_xll.ohTrigger(RecalcTrigger,Trigger6M)),NA())</f>
        <v>2.1596417955769387E-2</v>
      </c>
      <c r="M1506" s="182">
        <f>IFERROR(_xll.qlIndexFixing(Index1Y,$H1506,TRUE,_xll.ohTrigger(RecalcTrigger,Trigger1Y)),NA())</f>
        <v>2.1871814789345745E-2</v>
      </c>
      <c r="N1506" s="181">
        <f>IFERROR(_xll.qlIndexFixing(ONIndex1M,I1506,TRUE,_xll.ohTrigger(RecalcTrigger,Trigger1M)),NA())</f>
        <v>2.0990341781843558E-2</v>
      </c>
      <c r="O1506" s="44">
        <f>IFERROR(_xll.qlIndexFixing(ONIndex3M,I1506,TRUE,_xll.ohTrigger(RecalcTrigger,Trigger3M)),NA())</f>
        <v>2.1506180994864676E-2</v>
      </c>
      <c r="P1506" s="44">
        <f>IFERROR(_xll.qlIndexFixing(ONIndex6M,I1506,TRUE,_xll.ohTrigger(RecalcTrigger,Trigger6M)),NA())</f>
        <v>2.1590965032877163E-2</v>
      </c>
      <c r="Q1506" s="182">
        <f>IFERROR(_xll.qlIndexFixing(ONIndex1Y,I1506,TRUE,_xll.ohTrigger(RecalcTrigger,Trigger1Y)),NA())</f>
        <v>2.18635643816667E-2</v>
      </c>
    </row>
    <row r="1507" spans="2:17" x14ac:dyDescent="0.2">
      <c r="B1507" s="39" t="s">
        <v>42</v>
      </c>
      <c r="D1507" s="42">
        <f>_xll.qlCalendarAdvance(Calendar,$D1506,B1507,"f",FALSE)</f>
        <v>49950</v>
      </c>
      <c r="E1507" s="176">
        <f>_xll.qlInterestRateIndexValueDate(IndexON,D1507)</f>
        <v>49950</v>
      </c>
      <c r="F1507" s="192">
        <f>IFERROR(_xll.qlIndexFixing(IndexON,D1507,TRUE,_xll.ohTrigger(RecalcTrigger,TriggerON)),NA())</f>
        <v>2.0621736310748595E-2</v>
      </c>
      <c r="H1507" s="42">
        <f>_xll.qlCalendarAdvance(Calendar,$H1506,B1507,"f",FALSE)</f>
        <v>49950</v>
      </c>
      <c r="I1507" s="176">
        <f>_xll.qlInterestRateIndexValueDate(Index1M,$H1507)</f>
        <v>49950</v>
      </c>
      <c r="J1507" s="181">
        <f>IFERROR(_xll.qlIndexFixing(Index1M,$H1507,TRUE,_xll.ohTrigger(RecalcTrigger,Trigger1M)),NA())</f>
        <v>2.0981176577594685E-2</v>
      </c>
      <c r="K1507" s="44">
        <f>IFERROR(_xll.qlIndexFixing(Index3M,H1507,TRUE,_xll.ohTrigger(RecalcTrigger,Trigger3M)),NA())</f>
        <v>2.1501145518422794E-2</v>
      </c>
      <c r="L1507" s="44">
        <f>IFERROR(_xll.qlIndexFixing(Index6M,$H1507,TRUE,_xll.ohTrigger(RecalcTrigger,Trigger6M)),NA())</f>
        <v>2.1588152392353954E-2</v>
      </c>
      <c r="M1507" s="182">
        <f>IFERROR(_xll.qlIndexFixing(Index1Y,$H1507,TRUE,_xll.ohTrigger(RecalcTrigger,Trigger1Y)),NA())</f>
        <v>2.1863379051936249E-2</v>
      </c>
      <c r="N1507" s="181">
        <f>IFERROR(_xll.qlIndexFixing(ONIndex1M,I1507,TRUE,_xll.ohTrigger(RecalcTrigger,Trigger1M)),NA())</f>
        <v>2.0981609354846498E-2</v>
      </c>
      <c r="O1507" s="44">
        <f>IFERROR(_xll.qlIndexFixing(ONIndex3M,I1507,TRUE,_xll.ohTrigger(RecalcTrigger,Trigger3M)),NA())</f>
        <v>2.1497661119843636E-2</v>
      </c>
      <c r="P1507" s="44">
        <f>IFERROR(_xll.qlIndexFixing(ONIndex6M,I1507,TRUE,_xll.ohTrigger(RecalcTrigger,Trigger6M)),NA())</f>
        <v>2.158213072722015E-2</v>
      </c>
      <c r="Q1507" s="182">
        <f>IFERROR(_xll.qlIndexFixing(ONIndex1Y,I1507,TRUE,_xll.ohTrigger(RecalcTrigger,Trigger1Y)),NA())</f>
        <v>2.1853972476286732E-2</v>
      </c>
    </row>
    <row r="1508" spans="2:17" x14ac:dyDescent="0.2">
      <c r="B1508" s="39" t="s">
        <v>42</v>
      </c>
      <c r="D1508" s="42">
        <f>_xll.qlCalendarAdvance(Calendar,$D1507,B1508,"f",FALSE)</f>
        <v>49957</v>
      </c>
      <c r="E1508" s="176">
        <f>_xll.qlInterestRateIndexValueDate(IndexON,D1508)</f>
        <v>49957</v>
      </c>
      <c r="F1508" s="192">
        <f>IFERROR(_xll.qlIndexFixing(IndexON,D1508,TRUE,_xll.ohTrigger(RecalcTrigger,TriggerON)),NA())</f>
        <v>2.0613653328023229E-2</v>
      </c>
      <c r="H1508" s="42">
        <f>_xll.qlCalendarAdvance(Calendar,$H1507,B1508,"f",FALSE)</f>
        <v>49957</v>
      </c>
      <c r="I1508" s="176">
        <f>_xll.qlInterestRateIndexValueDate(Index1M,$H1508)</f>
        <v>49957</v>
      </c>
      <c r="J1508" s="181">
        <f>IFERROR(_xll.qlIndexFixing(Index1M,$H1508,TRUE,_xll.ohTrigger(RecalcTrigger,Trigger1M)),NA())</f>
        <v>2.0972597285539296E-2</v>
      </c>
      <c r="K1508" s="44">
        <f>IFERROR(_xll.qlIndexFixing(Index3M,H1508,TRUE,_xll.ohTrigger(RecalcTrigger,Trigger3M)),NA())</f>
        <v>2.1492924075616419E-2</v>
      </c>
      <c r="L1508" s="44">
        <f>IFERROR(_xll.qlIndexFixing(Index6M,$H1508,TRUE,_xll.ohTrigger(RecalcTrigger,Trigger6M)),NA())</f>
        <v>2.1579878865139561E-2</v>
      </c>
      <c r="M1508" s="182">
        <f>IFERROR(_xll.qlIndexFixing(Index1Y,$H1508,TRUE,_xll.ohTrigger(RecalcTrigger,Trigger1Y)),NA())</f>
        <v>2.1854995896322338E-2</v>
      </c>
      <c r="N1508" s="181">
        <f>IFERROR(_xll.qlIndexFixing(ONIndex1M,I1508,TRUE,_xll.ohTrigger(RecalcTrigger,Trigger1M)),NA())</f>
        <v>2.097292931648953E-2</v>
      </c>
      <c r="O1508" s="44">
        <f>IFERROR(_xll.qlIndexFixing(ONIndex3M,I1508,TRUE,_xll.ohTrigger(RecalcTrigger,Trigger3M)),NA())</f>
        <v>2.1489186879308786E-2</v>
      </c>
      <c r="P1508" s="44">
        <f>IFERROR(_xll.qlIndexFixing(ONIndex6M,I1508,TRUE,_xll.ohTrigger(RecalcTrigger,Trigger6M)),NA())</f>
        <v>2.1573342972844856E-2</v>
      </c>
      <c r="Q1508" s="182">
        <f>IFERROR(_xll.qlIndexFixing(ONIndex1Y,I1508,TRUE,_xll.ohTrigger(RecalcTrigger,Trigger1Y)),NA())</f>
        <v>2.1844431963244926E-2</v>
      </c>
    </row>
    <row r="1509" spans="2:17" x14ac:dyDescent="0.2">
      <c r="B1509" s="39" t="s">
        <v>42</v>
      </c>
      <c r="D1509" s="42">
        <f>_xll.qlCalendarAdvance(Calendar,$D1508,B1509,"f",FALSE)</f>
        <v>49964</v>
      </c>
      <c r="E1509" s="176">
        <f>_xll.qlInterestRateIndexValueDate(IndexON,D1509)</f>
        <v>49964</v>
      </c>
      <c r="F1509" s="192">
        <f>IFERROR(_xll.qlIndexFixing(IndexON,D1509,TRUE,_xll.ohTrigger(RecalcTrigger,TriggerON)),NA())</f>
        <v>2.0605613676772938E-2</v>
      </c>
      <c r="H1509" s="42">
        <f>_xll.qlCalendarAdvance(Calendar,$H1508,B1509,"f",FALSE)</f>
        <v>49964</v>
      </c>
      <c r="I1509" s="176">
        <f>_xll.qlInterestRateIndexValueDate(Index1M,$H1509)</f>
        <v>49964</v>
      </c>
      <c r="J1509" s="181">
        <f>IFERROR(_xll.qlIndexFixing(Index1M,$H1509,TRUE,_xll.ohTrigger(RecalcTrigger,Trigger1M)),NA())</f>
        <v>2.0964070481669095E-2</v>
      </c>
      <c r="K1509" s="44">
        <f>IFERROR(_xll.qlIndexFixing(Index3M,H1509,TRUE,_xll.ohTrigger(RecalcTrigger,Trigger3M)),NA())</f>
        <v>2.1484748528553324E-2</v>
      </c>
      <c r="L1509" s="44">
        <f>IFERROR(_xll.qlIndexFixing(Index6M,$H1509,TRUE,_xll.ohTrigger(RecalcTrigger,Trigger6M)),NA())</f>
        <v>2.1571652420671879E-2</v>
      </c>
      <c r="M1509" s="182">
        <f>IFERROR(_xll.qlIndexFixing(Index1Y,$H1509,TRUE,_xll.ohTrigger(RecalcTrigger,Trigger1Y)),NA())</f>
        <v>2.1846665321211489E-2</v>
      </c>
      <c r="N1509" s="181">
        <f>IFERROR(_xll.qlIndexFixing(ONIndex1M,I1509,TRUE,_xll.ohTrigger(RecalcTrigger,Trigger1M)),NA())</f>
        <v>2.0964301666853702E-2</v>
      </c>
      <c r="O1509" s="44">
        <f>IFERROR(_xll.qlIndexFixing(ONIndex3M,I1509,TRUE,_xll.ohTrigger(RecalcTrigger,Trigger3M)),NA())</f>
        <v>2.1480758273341172E-2</v>
      </c>
      <c r="P1509" s="44">
        <f>IFERROR(_xll.qlIndexFixing(ONIndex6M,I1509,TRUE,_xll.ohTrigger(RecalcTrigger,Trigger6M)),NA())</f>
        <v>2.1564601769751279E-2</v>
      </c>
      <c r="Q1509" s="182">
        <f>IFERROR(_xll.qlIndexFixing(ONIndex1Y,I1509,TRUE,_xll.ohTrigger(RecalcTrigger,Trigger1Y)),NA())</f>
        <v>2.1834942842622329E-2</v>
      </c>
    </row>
    <row r="1510" spans="2:17" x14ac:dyDescent="0.2">
      <c r="B1510" s="39" t="s">
        <v>42</v>
      </c>
      <c r="D1510" s="42">
        <f>_xll.qlCalendarAdvance(Calendar,$D1509,B1510,"f",FALSE)</f>
        <v>49971</v>
      </c>
      <c r="E1510" s="176">
        <f>_xll.qlInterestRateIndexValueDate(IndexON,D1510)</f>
        <v>49971</v>
      </c>
      <c r="F1510" s="192">
        <f>IFERROR(_xll.qlIndexFixing(IndexON,D1510,TRUE,_xll.ohTrigger(RecalcTrigger,TriggerON)),NA())</f>
        <v>2.0597617356916675E-2</v>
      </c>
      <c r="H1510" s="42">
        <f>_xll.qlCalendarAdvance(Calendar,$H1509,B1510,"f",FALSE)</f>
        <v>49971</v>
      </c>
      <c r="I1510" s="176">
        <f>_xll.qlInterestRateIndexValueDate(Index1M,$H1510)</f>
        <v>49971</v>
      </c>
      <c r="J1510" s="181">
        <f>IFERROR(_xll.qlIndexFixing(Index1M,$H1510,TRUE,_xll.ohTrigger(RecalcTrigger,Trigger1M)),NA())</f>
        <v>2.0955596165867577E-2</v>
      </c>
      <c r="K1510" s="44">
        <f>IFERROR(_xll.qlIndexFixing(Index3M,H1510,TRUE,_xll.ohTrigger(RecalcTrigger,Trigger3M)),NA())</f>
        <v>2.1476618876949849E-2</v>
      </c>
      <c r="L1510" s="44">
        <f>IFERROR(_xll.qlIndexFixing(Index6M,$H1510,TRUE,_xll.ohTrigger(RecalcTrigger,Trigger6M)),NA())</f>
        <v>2.1563473058377355E-2</v>
      </c>
      <c r="M1510" s="182">
        <f>IFERROR(_xll.qlIndexFixing(Index1Y,$H1510,TRUE,_xll.ohTrigger(RecalcTrigger,Trigger1Y)),NA())</f>
        <v>2.1838387325318287E-2</v>
      </c>
      <c r="N1510" s="181">
        <f>IFERROR(_xll.qlIndexFixing(ONIndex1M,I1510,TRUE,_xll.ohTrigger(RecalcTrigger,Trigger1M)),NA())</f>
        <v>2.0955726405857966E-2</v>
      </c>
      <c r="O1510" s="44">
        <f>IFERROR(_xll.qlIndexFixing(ONIndex3M,I1510,TRUE,_xll.ohTrigger(RecalcTrigger,Trigger3M)),NA())</f>
        <v>2.1472375301940794E-2</v>
      </c>
      <c r="P1510" s="44">
        <f>IFERROR(_xll.qlIndexFixing(ONIndex6M,I1510,TRUE,_xll.ohTrigger(RecalcTrigger,Trigger6M)),NA())</f>
        <v>2.1555907117858375E-2</v>
      </c>
      <c r="Q1510" s="182">
        <f>IFERROR(_xll.qlIndexFixing(ONIndex1Y,I1510,TRUE,_xll.ohTrigger(RecalcTrigger,Trigger1Y)),NA())</f>
        <v>2.1825505114337895E-2</v>
      </c>
    </row>
    <row r="1511" spans="2:17" x14ac:dyDescent="0.2">
      <c r="B1511" s="39" t="s">
        <v>42</v>
      </c>
      <c r="D1511" s="42">
        <f>_xll.qlCalendarAdvance(Calendar,$D1510,B1511,"f",FALSE)</f>
        <v>49978</v>
      </c>
      <c r="E1511" s="176">
        <f>_xll.qlInterestRateIndexValueDate(IndexON,D1511)</f>
        <v>49978</v>
      </c>
      <c r="F1511" s="192">
        <f>IFERROR(_xll.qlIndexFixing(IndexON,D1511,TRUE,_xll.ohTrigger(RecalcTrigger,TriggerON)),NA())</f>
        <v>2.0589664368616534E-2</v>
      </c>
      <c r="H1511" s="42">
        <f>_xll.qlCalendarAdvance(Calendar,$H1510,B1511,"f",FALSE)</f>
        <v>49978</v>
      </c>
      <c r="I1511" s="176">
        <f>_xll.qlInterestRateIndexValueDate(Index1M,$H1511)</f>
        <v>49978</v>
      </c>
      <c r="J1511" s="181">
        <f>IFERROR(_xll.qlIndexFixing(Index1M,$H1511,TRUE,_xll.ohTrigger(RecalcTrigger,Trigger1M)),NA())</f>
        <v>2.0947164105554288E-2</v>
      </c>
      <c r="K1511" s="44">
        <f>IFERROR(_xll.qlIndexFixing(Index3M,H1511,TRUE,_xll.ohTrigger(RecalcTrigger,Trigger3M)),NA())</f>
        <v>2.1468535120529379E-2</v>
      </c>
      <c r="L1511" s="44">
        <f>IFERROR(_xll.qlIndexFixing(Index6M,$H1511,TRUE,_xll.ohTrigger(RecalcTrigger,Trigger6M)),NA())</f>
        <v>2.1555340777686428E-2</v>
      </c>
      <c r="M1511" s="182">
        <f>IFERROR(_xll.qlIndexFixing(Index1Y,$H1511,TRUE,_xll.ohTrigger(RecalcTrigger,Trigger1Y)),NA())</f>
        <v>2.1830161907366641E-2</v>
      </c>
      <c r="N1511" s="181">
        <f>IFERROR(_xll.qlIndexFixing(ONIndex1M,I1511,TRUE,_xll.ohTrigger(RecalcTrigger,Trigger1M)),NA())</f>
        <v>2.094720353358337E-2</v>
      </c>
      <c r="O1511" s="44">
        <f>IFERROR(_xll.qlIndexFixing(ONIndex3M,I1511,TRUE,_xll.ohTrigger(RecalcTrigger,Trigger3M)),NA())</f>
        <v>2.1464037965026606E-2</v>
      </c>
      <c r="P1511" s="44">
        <f>IFERROR(_xll.qlIndexFixing(ONIndex6M,I1511,TRUE,_xll.ohTrigger(RecalcTrigger,Trigger6M)),NA())</f>
        <v>2.1547259017247189E-2</v>
      </c>
      <c r="Q1511" s="182">
        <f>IFERROR(_xll.qlIndexFixing(ONIndex1Y,I1511,TRUE,_xll.ohTrigger(RecalcTrigger,Trigger1Y)),NA())</f>
        <v>2.1816118778472671E-2</v>
      </c>
    </row>
    <row r="1512" spans="2:17" x14ac:dyDescent="0.2">
      <c r="B1512" s="39" t="s">
        <v>42</v>
      </c>
      <c r="D1512" s="42">
        <f>_xll.qlCalendarAdvance(Calendar,$D1511,B1512,"f",FALSE)</f>
        <v>49985</v>
      </c>
      <c r="E1512" s="176">
        <f>_xll.qlInterestRateIndexValueDate(IndexON,D1512)</f>
        <v>49985</v>
      </c>
      <c r="F1512" s="192">
        <f>IFERROR(_xll.qlIndexFixing(IndexON,D1512,TRUE,_xll.ohTrigger(RecalcTrigger,TriggerON)),NA())</f>
        <v>2.0581754711791467E-2</v>
      </c>
      <c r="H1512" s="42">
        <f>_xll.qlCalendarAdvance(Calendar,$H1511,B1512,"f",FALSE)</f>
        <v>49985</v>
      </c>
      <c r="I1512" s="176">
        <f>_xll.qlInterestRateIndexValueDate(Index1M,$H1512)</f>
        <v>49985</v>
      </c>
      <c r="J1512" s="181">
        <f>IFERROR(_xll.qlIndexFixing(Index1M,$H1512,TRUE,_xll.ohTrigger(RecalcTrigger,Trigger1M)),NA())</f>
        <v>2.0938804998007106E-2</v>
      </c>
      <c r="K1512" s="44">
        <f>IFERROR(_xll.qlIndexFixing(Index3M,H1512,TRUE,_xll.ohTrigger(RecalcTrigger,Trigger3M)),NA())</f>
        <v>2.146049725901001E-2</v>
      </c>
      <c r="L1512" s="44">
        <f>IFERROR(_xll.qlIndexFixing(Index6M,$H1512,TRUE,_xll.ohTrigger(RecalcTrigger,Trigger6M)),NA())</f>
        <v>2.1547183247621966E-2</v>
      </c>
      <c r="M1512" s="182">
        <f>IFERROR(_xll.qlIndexFixing(Index1Y,$H1512,TRUE,_xll.ohTrigger(RecalcTrigger,Trigger1Y)),NA())</f>
        <v>2.1821989066087344E-2</v>
      </c>
      <c r="N1512" s="181">
        <f>IFERROR(_xll.qlIndexFixing(ONIndex1M,I1512,TRUE,_xll.ohTrigger(RecalcTrigger,Trigger1M)),NA())</f>
        <v>2.0938733049948866E-2</v>
      </c>
      <c r="O1512" s="44">
        <f>IFERROR(_xll.qlIndexFixing(ONIndex3M,I1512,TRUE,_xll.ohTrigger(RecalcTrigger,Trigger3M)),NA())</f>
        <v>2.1455746262841746E-2</v>
      </c>
      <c r="P1512" s="44">
        <f>IFERROR(_xll.qlIndexFixing(ONIndex6M,I1512,TRUE,_xll.ohTrigger(RecalcTrigger,Trigger6M)),NA())</f>
        <v>2.1538657467836675E-2</v>
      </c>
      <c r="Q1512" s="182">
        <f>IFERROR(_xll.qlIndexFixing(ONIndex1Y,I1512,TRUE,_xll.ohTrigger(RecalcTrigger,Trigger1Y)),NA())</f>
        <v>2.1806783834864563E-2</v>
      </c>
    </row>
    <row r="1513" spans="2:17" x14ac:dyDescent="0.2">
      <c r="B1513" s="39" t="s">
        <v>42</v>
      </c>
      <c r="D1513" s="42">
        <f>_xll.qlCalendarAdvance(Calendar,$D1512,B1513,"f",FALSE)</f>
        <v>49992</v>
      </c>
      <c r="E1513" s="176">
        <f>_xll.qlInterestRateIndexValueDate(IndexON,D1513)</f>
        <v>49992</v>
      </c>
      <c r="F1513" s="192">
        <f>IFERROR(_xll.qlIndexFixing(IndexON,D1513,TRUE,_xll.ohTrigger(RecalcTrigger,TriggerON)),NA())</f>
        <v>2.0573888386279382E-2</v>
      </c>
      <c r="H1513" s="42">
        <f>_xll.qlCalendarAdvance(Calendar,$H1512,B1513,"f",FALSE)</f>
        <v>49992</v>
      </c>
      <c r="I1513" s="176">
        <f>_xll.qlInterestRateIndexValueDate(Index1M,$H1513)</f>
        <v>49992</v>
      </c>
      <c r="J1513" s="181">
        <f>IFERROR(_xll.qlIndexFixing(Index1M,$H1513,TRUE,_xll.ohTrigger(RecalcTrigger,Trigger1M)),NA())</f>
        <v>2.0930488145712613E-2</v>
      </c>
      <c r="K1513" s="44">
        <f>IFERROR(_xll.qlIndexFixing(Index3M,H1513,TRUE,_xll.ohTrigger(RecalcTrigger,Trigger3M)),NA())</f>
        <v>2.1452505292117775E-2</v>
      </c>
      <c r="L1513" s="44">
        <f>IFERROR(_xll.qlIndexFixing(Index6M,$H1513,TRUE,_xll.ohTrigger(RecalcTrigger,Trigger6M)),NA())</f>
        <v>2.1539142237723467E-2</v>
      </c>
      <c r="M1513" s="182">
        <f>IFERROR(_xll.qlIndexFixing(Index1Y,$H1513,TRUE,_xll.ohTrigger(RecalcTrigger,Trigger1Y)),NA())</f>
        <v>2.1813868800220293E-2</v>
      </c>
      <c r="N1513" s="181">
        <f>IFERROR(_xll.qlIndexFixing(ONIndex1M,I1513,TRUE,_xll.ohTrigger(RecalcTrigger,Trigger1M)),NA())</f>
        <v>2.0930314955035501E-2</v>
      </c>
      <c r="O1513" s="44">
        <f>IFERROR(_xll.qlIndexFixing(ONIndex3M,I1513,TRUE,_xll.ohTrigger(RecalcTrigger,Trigger3M)),NA())</f>
        <v>2.1447500195143077E-2</v>
      </c>
      <c r="P1513" s="44">
        <f>IFERROR(_xll.qlIndexFixing(ONIndex6M,I1513,TRUE,_xll.ohTrigger(RecalcTrigger,Trigger6M)),NA())</f>
        <v>2.1530102469707879E-2</v>
      </c>
      <c r="Q1513" s="182">
        <f>IFERROR(_xll.qlIndexFixing(ONIndex1Y,I1513,TRUE,_xll.ohTrigger(RecalcTrigger,Trigger1Y)),NA())</f>
        <v>2.1797500283675664E-2</v>
      </c>
    </row>
    <row r="1514" spans="2:17" x14ac:dyDescent="0.2">
      <c r="B1514" s="39" t="s">
        <v>42</v>
      </c>
      <c r="D1514" s="42">
        <f>_xll.qlCalendarAdvance(Calendar,$D1513,B1514,"f",FALSE)</f>
        <v>49999</v>
      </c>
      <c r="E1514" s="176">
        <f>_xll.qlInterestRateIndexValueDate(IndexON,D1514)</f>
        <v>49999</v>
      </c>
      <c r="F1514" s="192">
        <f>IFERROR(_xll.qlIndexFixing(IndexON,D1514,TRUE,_xll.ohTrigger(RecalcTrigger,TriggerON)),NA())</f>
        <v>2.0566065392323418E-2</v>
      </c>
      <c r="H1514" s="42">
        <f>_xll.qlCalendarAdvance(Calendar,$H1513,B1514,"f",FALSE)</f>
        <v>49999</v>
      </c>
      <c r="I1514" s="176">
        <f>_xll.qlInterestRateIndexValueDate(Index1M,$H1514)</f>
        <v>49999</v>
      </c>
      <c r="J1514" s="181">
        <f>IFERROR(_xll.qlIndexFixing(Index1M,$H1514,TRUE,_xll.ohTrigger(RecalcTrigger,Trigger1M)),NA())</f>
        <v>2.0922223781025852E-2</v>
      </c>
      <c r="K1514" s="44">
        <f>IFERROR(_xll.qlIndexFixing(Index3M,H1514,TRUE,_xll.ohTrigger(RecalcTrigger,Trigger3M)),NA())</f>
        <v>2.1444559219571654E-2</v>
      </c>
      <c r="L1514" s="44">
        <f>IFERROR(_xll.qlIndexFixing(Index6M,$H1514,TRUE,_xll.ohTrigger(RecalcTrigger,Trigger6M)),NA())</f>
        <v>2.1531148304840923E-2</v>
      </c>
      <c r="M1514" s="182">
        <f>IFERROR(_xll.qlIndexFixing(Index1Y,$H1514,TRUE,_xll.ohTrigger(RecalcTrigger,Trigger1Y)),NA())</f>
        <v>2.1805801108512934E-2</v>
      </c>
      <c r="N1514" s="181">
        <f>IFERROR(_xll.qlIndexFixing(ONIndex1M,I1514,TRUE,_xll.ohTrigger(RecalcTrigger,Trigger1M)),NA())</f>
        <v>2.0921949248681182E-2</v>
      </c>
      <c r="O1514" s="44">
        <f>IFERROR(_xll.qlIndexFixing(ONIndex3M,I1514,TRUE,_xll.ohTrigger(RecalcTrigger,Trigger3M)),NA())</f>
        <v>2.1439299762011643E-2</v>
      </c>
      <c r="P1514" s="44">
        <f>IFERROR(_xll.qlIndexFixing(ONIndex6M,I1514,TRUE,_xll.ohTrigger(RecalcTrigger,Trigger6M)),NA())</f>
        <v>2.1521594022779755E-2</v>
      </c>
      <c r="Q1514" s="182">
        <f>IFERROR(_xll.qlIndexFixing(ONIndex1Y,I1514,TRUE,_xll.ohTrigger(RecalcTrigger,Trigger1Y)),NA())</f>
        <v>2.1788268124824928E-2</v>
      </c>
    </row>
    <row r="1515" spans="2:17" x14ac:dyDescent="0.2">
      <c r="B1515" s="39" t="s">
        <v>42</v>
      </c>
      <c r="D1515" s="42">
        <f>_xll.qlCalendarAdvance(Calendar,$D1514,B1515,"f",FALSE)</f>
        <v>50006</v>
      </c>
      <c r="E1515" s="176">
        <f>_xll.qlInterestRateIndexValueDate(IndexON,D1515)</f>
        <v>50006</v>
      </c>
      <c r="F1515" s="192">
        <f>IFERROR(_xll.qlIndexFixing(IndexON,D1515,TRUE,_xll.ohTrigger(RecalcTrigger,TriggerON)),NA())</f>
        <v>2.0558285729842529E-2</v>
      </c>
      <c r="H1515" s="42">
        <f>_xll.qlCalendarAdvance(Calendar,$H1514,B1515,"f",FALSE)</f>
        <v>50006</v>
      </c>
      <c r="I1515" s="176">
        <f>_xll.qlInterestRateIndexValueDate(Index1M,$H1515)</f>
        <v>50006</v>
      </c>
      <c r="J1515" s="181">
        <f>IFERROR(_xll.qlIndexFixing(Index1M,$H1515,TRUE,_xll.ohTrigger(RecalcTrigger,Trigger1M)),NA())</f>
        <v>2.0914011903830319E-2</v>
      </c>
      <c r="K1515" s="44">
        <f>IFERROR(_xll.qlIndexFixing(Index3M,H1515,TRUE,_xll.ohTrigger(RecalcTrigger,Trigger3M)),NA())</f>
        <v>2.1436659041101199E-2</v>
      </c>
      <c r="L1515" s="44">
        <f>IFERROR(_xll.qlIndexFixing(Index6M,$H1515,TRUE,_xll.ohTrigger(RecalcTrigger,Trigger6M)),NA())</f>
        <v>2.152320144842134E-2</v>
      </c>
      <c r="M1515" s="182">
        <f>IFERROR(_xll.qlIndexFixing(Index1Y,$H1515,TRUE,_xll.ohTrigger(RecalcTrigger,Trigger1Y)),NA())</f>
        <v>2.1797785989720708E-2</v>
      </c>
      <c r="N1515" s="181">
        <f>IFERROR(_xll.qlIndexFixing(ONIndex1M,I1515,TRUE,_xll.ohTrigger(RecalcTrigger,Trigger1M)),NA())</f>
        <v>2.0913635931129049E-2</v>
      </c>
      <c r="O1515" s="44">
        <f>IFERROR(_xll.qlIndexFixing(ONIndex3M,I1515,TRUE,_xll.ohTrigger(RecalcTrigger,Trigger3M)),NA())</f>
        <v>2.1431144963447446E-2</v>
      </c>
      <c r="P1515" s="44">
        <f>IFERROR(_xll.qlIndexFixing(ONIndex6M,I1515,TRUE,_xll.ohTrigger(RecalcTrigger,Trigger6M)),NA())</f>
        <v>2.151313212713335E-2</v>
      </c>
      <c r="Q1515" s="182">
        <f>IFERROR(_xll.qlIndexFixing(ONIndex1Y,I1515,TRUE,_xll.ohTrigger(RecalcTrigger,Trigger1Y)),NA())</f>
        <v>2.1779087358393401E-2</v>
      </c>
    </row>
    <row r="1516" spans="2:17" x14ac:dyDescent="0.2">
      <c r="B1516" s="39" t="s">
        <v>42</v>
      </c>
      <c r="D1516" s="42">
        <f>_xll.qlCalendarAdvance(Calendar,$D1515,B1516,"f",FALSE)</f>
        <v>50013</v>
      </c>
      <c r="E1516" s="176">
        <f>_xll.qlInterestRateIndexValueDate(IndexON,D1516)</f>
        <v>50013</v>
      </c>
      <c r="F1516" s="192">
        <f>IFERROR(_xll.qlIndexFixing(IndexON,D1516,TRUE,_xll.ohTrigger(RecalcTrigger,TriggerON)),NA())</f>
        <v>2.0550549398674622E-2</v>
      </c>
      <c r="H1516" s="42">
        <f>_xll.qlCalendarAdvance(Calendar,$H1515,B1516,"f",FALSE)</f>
        <v>50013</v>
      </c>
      <c r="I1516" s="176">
        <f>_xll.qlInterestRateIndexValueDate(Index1M,$H1516)</f>
        <v>50013</v>
      </c>
      <c r="J1516" s="181">
        <f>IFERROR(_xll.qlIndexFixing(Index1M,$H1516,TRUE,_xll.ohTrigger(RecalcTrigger,Trigger1M)),NA())</f>
        <v>2.0905852514012044E-2</v>
      </c>
      <c r="K1516" s="44">
        <f>IFERROR(_xll.qlIndexFixing(Index3M,H1516,TRUE,_xll.ohTrigger(RecalcTrigger,Trigger3M)),NA())</f>
        <v>2.1428653900620851E-2</v>
      </c>
      <c r="L1516" s="44">
        <f>IFERROR(_xll.qlIndexFixing(Index6M,$H1516,TRUE,_xll.ohTrigger(RecalcTrigger,Trigger6M)),NA())</f>
        <v>2.15153855785747E-2</v>
      </c>
      <c r="M1516" s="182">
        <f>IFERROR(_xll.qlIndexFixing(Index1Y,$H1516,TRUE,_xll.ohTrigger(RecalcTrigger,Trigger1Y)),NA())</f>
        <v>2.1789823442608158E-2</v>
      </c>
      <c r="N1516" s="181">
        <f>IFERROR(_xll.qlIndexFixing(ONIndex1M,I1516,TRUE,_xll.ohTrigger(RecalcTrigger,Trigger1M)),NA())</f>
        <v>2.0905375002054916E-2</v>
      </c>
      <c r="O1516" s="44">
        <f>IFERROR(_xll.qlIndexFixing(ONIndex3M,I1516,TRUE,_xll.ohTrigger(RecalcTrigger,Trigger3M)),NA())</f>
        <v>2.1423035799369439E-2</v>
      </c>
      <c r="P1516" s="44">
        <f>IFERROR(_xll.qlIndexFixing(ONIndex6M,I1516,TRUE,_xll.ohTrigger(RecalcTrigger,Trigger6M)),NA())</f>
        <v>2.150471678260657E-2</v>
      </c>
      <c r="Q1516" s="182">
        <f>IFERROR(_xll.qlIndexFixing(ONIndex1Y,I1516,TRUE,_xll.ohTrigger(RecalcTrigger,Trigger1Y)),NA())</f>
        <v>2.1769957984218991E-2</v>
      </c>
    </row>
    <row r="1517" spans="2:17" x14ac:dyDescent="0.2">
      <c r="B1517" s="39" t="s">
        <v>42</v>
      </c>
      <c r="D1517" s="42">
        <f>_xll.qlCalendarAdvance(Calendar,$D1516,B1517,"f",FALSE)</f>
        <v>50020</v>
      </c>
      <c r="E1517" s="176">
        <f>_xll.qlInterestRateIndexValueDate(IndexON,D1517)</f>
        <v>50020</v>
      </c>
      <c r="F1517" s="192">
        <f>IFERROR(_xll.qlIndexFixing(IndexON,D1517,TRUE,_xll.ohTrigger(RecalcTrigger,TriggerON)),NA())</f>
        <v>2.0542856399062837E-2</v>
      </c>
      <c r="H1517" s="42">
        <f>_xll.qlCalendarAdvance(Calendar,$H1516,B1517,"f",FALSE)</f>
        <v>50020</v>
      </c>
      <c r="I1517" s="176">
        <f>_xll.qlInterestRateIndexValueDate(Index1M,$H1517)</f>
        <v>50020</v>
      </c>
      <c r="J1517" s="181">
        <f>IFERROR(_xll.qlIndexFixing(Index1M,$H1517,TRUE,_xll.ohTrigger(RecalcTrigger,Trigger1M)),NA())</f>
        <v>2.0897745611464652E-2</v>
      </c>
      <c r="K1517" s="44">
        <f>IFERROR(_xll.qlIndexFixing(Index3M,H1517,TRUE,_xll.ohTrigger(RecalcTrigger,Trigger3M)),NA())</f>
        <v>2.1420839868282644E-2</v>
      </c>
      <c r="L1517" s="44">
        <f>IFERROR(_xll.qlIndexFixing(Index6M,$H1517,TRUE,_xll.ohTrigger(RecalcTrigger,Trigger6M)),NA())</f>
        <v>2.1507535775726078E-2</v>
      </c>
      <c r="M1517" s="182">
        <f>IFERROR(_xll.qlIndexFixing(Index1Y,$H1517,TRUE,_xll.ohTrigger(RecalcTrigger,Trigger1Y)),NA())</f>
        <v>2.178191346594649E-2</v>
      </c>
      <c r="N1517" s="181">
        <f>IFERROR(_xll.qlIndexFixing(ONIndex1M,I1517,TRUE,_xll.ohTrigger(RecalcTrigger,Trigger1M)),NA())</f>
        <v>2.0897166461701921E-2</v>
      </c>
      <c r="O1517" s="44">
        <f>IFERROR(_xll.qlIndexFixing(ONIndex3M,I1517,TRUE,_xll.ohTrigger(RecalcTrigger,Trigger3M)),NA())</f>
        <v>2.1414972269858668E-2</v>
      </c>
      <c r="P1517" s="44">
        <f>IFERROR(_xll.qlIndexFixing(ONIndex6M,I1517,TRUE,_xll.ohTrigger(RecalcTrigger,Trigger6M)),NA())</f>
        <v>2.1496347989442555E-2</v>
      </c>
      <c r="Q1517" s="182">
        <f>IFERROR(_xll.qlIndexFixing(ONIndex1Y,I1517,TRUE,_xll.ohTrigger(RecalcTrigger,Trigger1Y)),NA())</f>
        <v>2.1760880002382743E-2</v>
      </c>
    </row>
    <row r="1518" spans="2:17" x14ac:dyDescent="0.2">
      <c r="B1518" s="39" t="s">
        <v>42</v>
      </c>
      <c r="D1518" s="42">
        <f>_xll.qlCalendarAdvance(Calendar,$D1517,B1518,"f",FALSE)</f>
        <v>50027</v>
      </c>
      <c r="E1518" s="176">
        <f>_xll.qlInterestRateIndexValueDate(IndexON,D1518)</f>
        <v>50027</v>
      </c>
      <c r="F1518" s="192">
        <f>IFERROR(_xll.qlIndexFixing(IndexON,D1518,TRUE,_xll.ohTrigger(RecalcTrigger,TriggerON)),NA())</f>
        <v>2.0535206730845079E-2</v>
      </c>
      <c r="H1518" s="42">
        <f>_xll.qlCalendarAdvance(Calendar,$H1517,B1518,"f",FALSE)</f>
        <v>50027</v>
      </c>
      <c r="I1518" s="176">
        <f>_xll.qlInterestRateIndexValueDate(Index1M,$H1518)</f>
        <v>50027</v>
      </c>
      <c r="J1518" s="181">
        <f>IFERROR(_xll.qlIndexFixing(Index1M,$H1518,TRUE,_xll.ohTrigger(RecalcTrigger,Trigger1M)),NA())</f>
        <v>2.0889691196069107E-2</v>
      </c>
      <c r="K1518" s="44">
        <f>IFERROR(_xll.qlIndexFixing(Index3M,H1518,TRUE,_xll.ohTrigger(RecalcTrigger,Trigger3M)),NA())</f>
        <v>2.1413071723541763E-2</v>
      </c>
      <c r="L1518" s="44">
        <f>IFERROR(_xll.qlIndexFixing(Index6M,$H1518,TRUE,_xll.ohTrigger(RecalcTrigger,Trigger6M)),NA())</f>
        <v>2.1499733050584606E-2</v>
      </c>
      <c r="M1518" s="182">
        <f>IFERROR(_xll.qlIndexFixing(Index1Y,$H1518,TRUE,_xll.ohTrigger(RecalcTrigger,Trigger1Y)),NA())</f>
        <v>2.1774056058516456E-2</v>
      </c>
      <c r="N1518" s="181">
        <f>IFERROR(_xll.qlIndexFixing(ONIndex1M,I1518,TRUE,_xll.ohTrigger(RecalcTrigger,Trigger1M)),NA())</f>
        <v>2.0889010310070066E-2</v>
      </c>
      <c r="O1518" s="44">
        <f>IFERROR(_xll.qlIndexFixing(ONIndex3M,I1518,TRUE,_xll.ohTrigger(RecalcTrigger,Trigger3M)),NA())</f>
        <v>2.1406954374915133E-2</v>
      </c>
      <c r="P1518" s="44">
        <f>IFERROR(_xll.qlIndexFixing(ONIndex6M,I1518,TRUE,_xll.ohTrigger(RecalcTrigger,Trigger6M)),NA())</f>
        <v>2.1488025747398165E-2</v>
      </c>
      <c r="Q1518" s="182">
        <f>IFERROR(_xll.qlIndexFixing(ONIndex1Y,I1518,TRUE,_xll.ohTrigger(RecalcTrigger,Trigger1Y)),NA())</f>
        <v>2.1751853412884659E-2</v>
      </c>
    </row>
    <row r="1519" spans="2:17" x14ac:dyDescent="0.2">
      <c r="B1519" s="39" t="s">
        <v>42</v>
      </c>
      <c r="D1519" s="42">
        <f>_xll.qlCalendarAdvance(Calendar,$D1518,B1519,"f",FALSE)</f>
        <v>50038</v>
      </c>
      <c r="E1519" s="176">
        <f>_xll.qlInterestRateIndexValueDate(IndexON,D1519)</f>
        <v>50038</v>
      </c>
      <c r="F1519" s="192">
        <f>IFERROR(_xll.qlIndexFixing(IndexON,D1519,TRUE,_xll.ohTrigger(RecalcTrigger,TriggerON)),NA())</f>
        <v>2.0523273370857131E-2</v>
      </c>
      <c r="H1519" s="42">
        <f>_xll.qlCalendarAdvance(Calendar,$H1518,B1519,"f",FALSE)</f>
        <v>50038</v>
      </c>
      <c r="I1519" s="176">
        <f>_xll.qlInterestRateIndexValueDate(Index1M,$H1519)</f>
        <v>50038</v>
      </c>
      <c r="J1519" s="181">
        <f>IFERROR(_xll.qlIndexFixing(Index1M,$H1519,TRUE,_xll.ohTrigger(RecalcTrigger,Trigger1M)),NA())</f>
        <v>2.0877108456047302E-2</v>
      </c>
      <c r="K1519" s="44">
        <f>IFERROR(_xll.qlIndexFixing(Index3M,H1519,TRUE,_xll.ohTrigger(RecalcTrigger,Trigger3M)),NA())</f>
        <v>2.1401042727805263E-2</v>
      </c>
      <c r="L1519" s="44">
        <f>IFERROR(_xll.qlIndexFixing(Index6M,$H1519,TRUE,_xll.ohTrigger(RecalcTrigger,Trigger6M)),NA())</f>
        <v>2.1487566740241198E-2</v>
      </c>
      <c r="M1519" s="182">
        <f>IFERROR(_xll.qlIndexFixing(Index1Y,$H1519,TRUE,_xll.ohTrigger(RecalcTrigger,Trigger1Y)),NA())</f>
        <v>2.1761814912375055E-2</v>
      </c>
      <c r="N1519" s="181">
        <f>IFERROR(_xll.qlIndexFixing(ONIndex1M,I1519,TRUE,_xll.ohTrigger(RecalcTrigger,Trigger1M)),NA())</f>
        <v>2.0876299346678229E-2</v>
      </c>
      <c r="O1519" s="44">
        <f>IFERROR(_xll.qlIndexFixing(ONIndex3M,I1519,TRUE,_xll.ohTrigger(RecalcTrigger,Trigger3M)),NA())</f>
        <v>2.1394447026039654E-2</v>
      </c>
      <c r="P1519" s="44">
        <f>IFERROR(_xll.qlIndexFixing(ONIndex6M,I1519,TRUE,_xll.ohTrigger(RecalcTrigger,Trigger6M)),NA())</f>
        <v>2.1475041991059207E-2</v>
      </c>
      <c r="Q1519" s="182">
        <f>IFERROR(_xll.qlIndexFixing(ONIndex1Y,I1519,TRUE,_xll.ohTrigger(RecalcTrigger,Trigger1Y)),NA())</f>
        <v>2.1737772605822103E-2</v>
      </c>
    </row>
    <row r="1520" spans="2:17" x14ac:dyDescent="0.2">
      <c r="B1520" s="39" t="s">
        <v>42</v>
      </c>
      <c r="D1520" s="42">
        <f>_xll.qlCalendarAdvance(Calendar,$D1519,B1520,"f",FALSE)</f>
        <v>50045</v>
      </c>
      <c r="E1520" s="176">
        <f>_xll.qlInterestRateIndexValueDate(IndexON,D1520)</f>
        <v>50045</v>
      </c>
      <c r="F1520" s="192">
        <f>IFERROR(_xll.qlIndexFixing(IndexON,D1520,TRUE,_xll.ohTrigger(RecalcTrigger,TriggerON)),NA())</f>
        <v>2.0515735126281909E-2</v>
      </c>
      <c r="H1520" s="42">
        <f>_xll.qlCalendarAdvance(Calendar,$H1519,B1520,"f",FALSE)</f>
        <v>50045</v>
      </c>
      <c r="I1520" s="176">
        <f>_xll.qlInterestRateIndexValueDate(Index1M,$H1520)</f>
        <v>50045</v>
      </c>
      <c r="J1520" s="181">
        <f>IFERROR(_xll.qlIndexFixing(Index1M,$H1520,TRUE,_xll.ohTrigger(RecalcTrigger,Trigger1M)),NA())</f>
        <v>2.0869185710747237E-2</v>
      </c>
      <c r="K1520" s="44">
        <f>IFERROR(_xll.qlIndexFixing(Index3M,H1520,TRUE,_xll.ohTrigger(RecalcTrigger,Trigger3M)),NA())</f>
        <v>2.1393483891088933E-2</v>
      </c>
      <c r="L1520" s="44">
        <f>IFERROR(_xll.qlIndexFixing(Index6M,$H1520,TRUE,_xll.ohTrigger(RecalcTrigger,Trigger6M)),NA())</f>
        <v>2.1479885069575565E-2</v>
      </c>
      <c r="M1520" s="182">
        <f>IFERROR(_xll.qlIndexFixing(Index1Y,$H1520,TRUE,_xll.ohTrigger(RecalcTrigger,Trigger1Y)),NA())</f>
        <v>2.1754092677423342E-2</v>
      </c>
      <c r="N1520" s="181">
        <f>IFERROR(_xll.qlIndexFixing(ONIndex1M,I1520,TRUE,_xll.ohTrigger(RecalcTrigger,Trigger1M)),NA())</f>
        <v>2.0868277908634436E-2</v>
      </c>
      <c r="O1520" s="44">
        <f>IFERROR(_xll.qlIndexFixing(ONIndex3M,I1520,TRUE,_xll.ohTrigger(RecalcTrigger,Trigger3M)),NA())</f>
        <v>2.138654647703353E-2</v>
      </c>
      <c r="P1520" s="44">
        <f>IFERROR(_xll.qlIndexFixing(ONIndex6M,I1520,TRUE,_xll.ohTrigger(RecalcTrigger,Trigger6M)),NA())</f>
        <v>2.1466839452183306E-2</v>
      </c>
      <c r="Q1520" s="182">
        <f>IFERROR(_xll.qlIndexFixing(ONIndex1Y,I1520,TRUE,_xll.ohTrigger(RecalcTrigger,Trigger1Y)),NA())</f>
        <v>2.1728878168120191E-2</v>
      </c>
    </row>
    <row r="1521" spans="2:17" x14ac:dyDescent="0.2">
      <c r="B1521" s="39" t="s">
        <v>42</v>
      </c>
      <c r="D1521" s="42">
        <f>_xll.qlCalendarAdvance(Calendar,$D1520,B1521,"f",FALSE)</f>
        <v>50052</v>
      </c>
      <c r="E1521" s="176">
        <f>_xll.qlInterestRateIndexValueDate(IndexON,D1521)</f>
        <v>50052</v>
      </c>
      <c r="F1521" s="192">
        <f>IFERROR(_xll.qlIndexFixing(IndexON,D1521,TRUE,_xll.ohTrigger(RecalcTrigger,TriggerON)),NA())</f>
        <v>2.0508240213262807E-2</v>
      </c>
      <c r="H1521" s="42">
        <f>_xll.qlCalendarAdvance(Calendar,$H1520,B1521,"f",FALSE)</f>
        <v>50052</v>
      </c>
      <c r="I1521" s="176">
        <f>_xll.qlInterestRateIndexValueDate(Index1M,$H1521)</f>
        <v>50052</v>
      </c>
      <c r="J1521" s="181">
        <f>IFERROR(_xll.qlIndexFixing(Index1M,$H1521,TRUE,_xll.ohTrigger(RecalcTrigger,Trigger1M)),NA())</f>
        <v>2.0861315449044748E-2</v>
      </c>
      <c r="K1521" s="44">
        <f>IFERROR(_xll.qlIndexFixing(Index3M,H1521,TRUE,_xll.ohTrigger(RecalcTrigger,Trigger3M)),NA())</f>
        <v>2.1385793979795602E-2</v>
      </c>
      <c r="L1521" s="44">
        <f>IFERROR(_xll.qlIndexFixing(Index6M,$H1521,TRUE,_xll.ohTrigger(RecalcTrigger,Trigger6M)),NA())</f>
        <v>2.1472250474691115E-2</v>
      </c>
      <c r="M1521" s="182">
        <f>IFERROR(_xll.qlIndexFixing(Index1Y,$H1521,TRUE,_xll.ohTrigger(RecalcTrigger,Trigger1Y)),NA())</f>
        <v>2.174642300741203E-2</v>
      </c>
      <c r="N1521" s="181">
        <f>IFERROR(_xll.qlIndexFixing(ONIndex1M,I1521,TRUE,_xll.ohTrigger(RecalcTrigger,Trigger1M)),NA())</f>
        <v>2.086030885914969E-2</v>
      </c>
      <c r="O1521" s="44">
        <f>IFERROR(_xll.qlIndexFixing(ONIndex3M,I1521,TRUE,_xll.ohTrigger(RecalcTrigger,Trigger3M)),NA())</f>
        <v>2.1378691562594643E-2</v>
      </c>
      <c r="P1521" s="44">
        <f>IFERROR(_xll.qlIndexFixing(ONIndex6M,I1521,TRUE,_xll.ohTrigger(RecalcTrigger,Trigger6M)),NA())</f>
        <v>2.1458683464589123E-2</v>
      </c>
      <c r="Q1521" s="182">
        <f>IFERROR(_xll.qlIndexFixing(ONIndex1Y,I1521,TRUE,_xll.ohTrigger(RecalcTrigger,Trigger1Y)),NA())</f>
        <v>2.1720035122675396E-2</v>
      </c>
    </row>
    <row r="1522" spans="2:17" x14ac:dyDescent="0.2">
      <c r="B1522" s="39" t="s">
        <v>42</v>
      </c>
      <c r="D1522" s="42">
        <f>_xll.qlCalendarAdvance(Calendar,$D1521,B1522,"f",FALSE)</f>
        <v>50059</v>
      </c>
      <c r="E1522" s="176">
        <f>_xll.qlInterestRateIndexValueDate(IndexON,D1522)</f>
        <v>50059</v>
      </c>
      <c r="F1522" s="192">
        <f>IFERROR(_xll.qlIndexFixing(IndexON,D1522,TRUE,_xll.ohTrigger(RecalcTrigger,TriggerON)),NA())</f>
        <v>2.0500788631556688E-2</v>
      </c>
      <c r="H1522" s="42">
        <f>_xll.qlCalendarAdvance(Calendar,$H1521,B1522,"f",FALSE)</f>
        <v>50059</v>
      </c>
      <c r="I1522" s="176">
        <f>_xll.qlInterestRateIndexValueDate(Index1M,$H1522)</f>
        <v>50059</v>
      </c>
      <c r="J1522" s="181">
        <f>IFERROR(_xll.qlIndexFixing(Index1M,$H1522,TRUE,_xll.ohTrigger(RecalcTrigger,Trigger1M)),NA())</f>
        <v>2.0853497670835254E-2</v>
      </c>
      <c r="K1522" s="44">
        <f>IFERROR(_xll.qlIndexFixing(Index3M,H1522,TRUE,_xll.ohTrigger(RecalcTrigger,Trigger3M)),NA())</f>
        <v>2.1378238439765041E-2</v>
      </c>
      <c r="L1522" s="44">
        <f>IFERROR(_xll.qlIndexFixing(Index6M,$H1522,TRUE,_xll.ohTrigger(RecalcTrigger,Trigger6M)),NA())</f>
        <v>2.1464662955057487E-2</v>
      </c>
      <c r="M1522" s="182">
        <f>IFERROR(_xll.qlIndexFixing(Index1Y,$H1522,TRUE,_xll.ohTrigger(RecalcTrigger,Trigger1Y)),NA())</f>
        <v>2.1738805901158731E-2</v>
      </c>
      <c r="N1522" s="181">
        <f>IFERROR(_xll.qlIndexFixing(ONIndex1M,I1522,TRUE,_xll.ohTrigger(RecalcTrigger,Trigger1M)),NA())</f>
        <v>2.0852392198386083E-2</v>
      </c>
      <c r="O1522" s="44">
        <f>IFERROR(_xll.qlIndexFixing(ONIndex3M,I1522,TRUE,_xll.ohTrigger(RecalcTrigger,Trigger3M)),NA())</f>
        <v>2.1370882282641945E-2</v>
      </c>
      <c r="P1522" s="44">
        <f>IFERROR(_xll.qlIndexFixing(ONIndex6M,I1522,TRUE,_xll.ohTrigger(RecalcTrigger,Trigger6M)),NA())</f>
        <v>2.1450574028114566E-2</v>
      </c>
      <c r="Q1522" s="182">
        <f>IFERROR(_xll.qlIndexFixing(ONIndex1Y,I1522,TRUE,_xll.ohTrigger(RecalcTrigger,Trigger1Y)),NA())</f>
        <v>2.171124346964981E-2</v>
      </c>
    </row>
    <row r="1523" spans="2:17" x14ac:dyDescent="0.2">
      <c r="B1523" s="39" t="s">
        <v>42</v>
      </c>
      <c r="D1523" s="42">
        <f>_xll.qlCalendarAdvance(Calendar,$D1522,B1523,"f",FALSE)</f>
        <v>50066</v>
      </c>
      <c r="E1523" s="176">
        <f>_xll.qlInterestRateIndexValueDate(IndexON,D1523)</f>
        <v>50066</v>
      </c>
      <c r="F1523" s="192">
        <f>IFERROR(_xll.qlIndexFixing(IndexON,D1523,TRUE,_xll.ohTrigger(RecalcTrigger,TriggerON)),NA())</f>
        <v>2.0493380381325643E-2</v>
      </c>
      <c r="H1523" s="42">
        <f>_xll.qlCalendarAdvance(Calendar,$H1522,B1523,"f",FALSE)</f>
        <v>50066</v>
      </c>
      <c r="I1523" s="176">
        <f>_xll.qlInterestRateIndexValueDate(Index1M,$H1523)</f>
        <v>50066</v>
      </c>
      <c r="J1523" s="181">
        <f>IFERROR(_xll.qlIndexFixing(Index1M,$H1523,TRUE,_xll.ohTrigger(RecalcTrigger,Trigger1M)),NA())</f>
        <v>2.0845732376022032E-2</v>
      </c>
      <c r="K1523" s="44">
        <f>IFERROR(_xll.qlIndexFixing(Index3M,H1523,TRUE,_xll.ohTrigger(RecalcTrigger,Trigger3M)),NA())</f>
        <v>2.1370728788707778E-2</v>
      </c>
      <c r="L1523" s="44">
        <f>IFERROR(_xll.qlIndexFixing(Index6M,$H1523,TRUE,_xll.ohTrigger(RecalcTrigger,Trigger6M)),NA())</f>
        <v>2.1457122510145209E-2</v>
      </c>
      <c r="M1523" s="182">
        <f>IFERROR(_xll.qlIndexFixing(Index1Y,$H1523,TRUE,_xll.ohTrigger(RecalcTrigger,Trigger1Y)),NA())</f>
        <v>2.1731241357488162E-2</v>
      </c>
      <c r="N1523" s="181">
        <f>IFERROR(_xll.qlIndexFixing(ONIndex1M,I1523,TRUE,_xll.ohTrigger(RecalcTrigger,Trigger1M)),NA())</f>
        <v>2.0844527926262568E-2</v>
      </c>
      <c r="O1523" s="44">
        <f>IFERROR(_xll.qlIndexFixing(ONIndex3M,I1523,TRUE,_xll.ohTrigger(RecalcTrigger,Trigger3M)),NA())</f>
        <v>2.1363118637256484E-2</v>
      </c>
      <c r="P1523" s="44">
        <f>IFERROR(_xll.qlIndexFixing(ONIndex6M,I1523,TRUE,_xll.ohTrigger(RecalcTrigger,Trigger6M)),NA())</f>
        <v>2.1442511142921727E-2</v>
      </c>
      <c r="Q1523" s="182">
        <f>IFERROR(_xll.qlIndexFixing(ONIndex1Y,I1523,TRUE,_xll.ohTrigger(RecalcTrigger,Trigger1Y)),NA())</f>
        <v>2.1702503208800294E-2</v>
      </c>
    </row>
    <row r="1524" spans="2:17" x14ac:dyDescent="0.2">
      <c r="B1524" s="39" t="s">
        <v>42</v>
      </c>
      <c r="D1524" s="42">
        <f>_xll.qlCalendarAdvance(Calendar,$D1523,B1524,"f",FALSE)</f>
        <v>50073</v>
      </c>
      <c r="E1524" s="176">
        <f>_xll.qlInterestRateIndexValueDate(IndexON,D1524)</f>
        <v>50073</v>
      </c>
      <c r="F1524" s="192">
        <f>IFERROR(_xll.qlIndexFixing(IndexON,D1524,TRUE,_xll.ohTrigger(RecalcTrigger,TriggerON)),NA())</f>
        <v>2.0486015462488627E-2</v>
      </c>
      <c r="H1524" s="42">
        <f>_xll.qlCalendarAdvance(Calendar,$H1523,B1524,"f",FALSE)</f>
        <v>50073</v>
      </c>
      <c r="I1524" s="176">
        <f>_xll.qlInterestRateIndexValueDate(Index1M,$H1524)</f>
        <v>50073</v>
      </c>
      <c r="J1524" s="181">
        <f>IFERROR(_xll.qlIndexFixing(Index1M,$H1524,TRUE,_xll.ohTrigger(RecalcTrigger,Trigger1M)),NA())</f>
        <v>2.0837876387597234E-2</v>
      </c>
      <c r="K1524" s="44">
        <f>IFERROR(_xll.qlIndexFixing(Index3M,H1524,TRUE,_xll.ohTrigger(RecalcTrigger,Trigger3M)),NA())</f>
        <v>2.1363364860163568E-2</v>
      </c>
      <c r="L1524" s="44">
        <f>IFERROR(_xll.qlIndexFixing(Index6M,$H1524,TRUE,_xll.ohTrigger(RecalcTrigger,Trigger6M)),NA())</f>
        <v>2.1449629139429705E-2</v>
      </c>
      <c r="M1524" s="182">
        <f>IFERROR(_xll.qlIndexFixing(Index1Y,$H1524,TRUE,_xll.ohTrigger(RecalcTrigger,Trigger1Y)),NA())</f>
        <v>2.1723729375234369E-2</v>
      </c>
      <c r="N1524" s="181">
        <f>IFERROR(_xll.qlIndexFixing(ONIndex1M,I1524,TRUE,_xll.ohTrigger(RecalcTrigger,Trigger1M)),NA())</f>
        <v>2.08367160426981E-2</v>
      </c>
      <c r="O1524" s="44">
        <f>IFERROR(_xll.qlIndexFixing(ONIndex3M,I1524,TRUE,_xll.ohTrigger(RecalcTrigger,Trigger3M)),NA())</f>
        <v>2.1355400626357213E-2</v>
      </c>
      <c r="P1524" s="44">
        <f>IFERROR(_xll.qlIndexFixing(ONIndex6M,I1524,TRUE,_xll.ohTrigger(RecalcTrigger,Trigger6M)),NA())</f>
        <v>2.1434494808929561E-2</v>
      </c>
      <c r="Q1524" s="182">
        <f>IFERROR(_xll.qlIndexFixing(ONIndex1Y,I1524,TRUE,_xll.ohTrigger(RecalcTrigger,Trigger1Y)),NA())</f>
        <v>2.1693814340451034E-2</v>
      </c>
    </row>
    <row r="1525" spans="2:17" x14ac:dyDescent="0.2">
      <c r="B1525" s="39" t="s">
        <v>42</v>
      </c>
      <c r="D1525" s="42">
        <f>_xll.qlCalendarAdvance(Calendar,$D1524,B1525,"f",FALSE)</f>
        <v>50080</v>
      </c>
      <c r="E1525" s="176">
        <f>_xll.qlInterestRateIndexValueDate(IndexON,D1525)</f>
        <v>50080</v>
      </c>
      <c r="F1525" s="192">
        <f>IFERROR(_xll.qlIndexFixing(IndexON,D1525,TRUE,_xll.ohTrigger(RecalcTrigger,TriggerON)),NA())</f>
        <v>2.0478693875045639E-2</v>
      </c>
      <c r="H1525" s="42">
        <f>_xll.qlCalendarAdvance(Calendar,$H1524,B1525,"f",FALSE)</f>
        <v>50080</v>
      </c>
      <c r="I1525" s="176">
        <f>_xll.qlInterestRateIndexValueDate(Index1M,$H1525)</f>
        <v>50080</v>
      </c>
      <c r="J1525" s="181">
        <f>IFERROR(_xll.qlIndexFixing(Index1M,$H1525,TRUE,_xll.ohTrigger(RecalcTrigger,Trigger1M)),NA())</f>
        <v>2.0830206125380588E-2</v>
      </c>
      <c r="K1525" s="44">
        <f>IFERROR(_xll.qlIndexFixing(Index3M,H1525,TRUE,_xll.ohTrigger(RecalcTrigger,Trigger3M)),NA())</f>
        <v>2.1355847152485348E-2</v>
      </c>
      <c r="L1525" s="44">
        <f>IFERROR(_xll.qlIndexFixing(Index6M,$H1525,TRUE,_xll.ohTrigger(RecalcTrigger,Trigger6M)),NA())</f>
        <v>2.1442182842389076E-2</v>
      </c>
      <c r="M1525" s="182">
        <f>IFERROR(_xll.qlIndexFixing(Index1Y,$H1525,TRUE,_xll.ohTrigger(RecalcTrigger,Trigger1Y)),NA())</f>
        <v>2.1716269953238276E-2</v>
      </c>
      <c r="N1525" s="181">
        <f>IFERROR(_xll.qlIndexFixing(ONIndex1M,I1525,TRUE,_xll.ohTrigger(RecalcTrigger,Trigger1M)),NA())</f>
        <v>2.0828956547773725E-2</v>
      </c>
      <c r="O1525" s="44">
        <f>IFERROR(_xll.qlIndexFixing(ONIndex3M,I1525,TRUE,_xll.ohTrigger(RecalcTrigger,Trigger3M)),NA())</f>
        <v>2.1347728249944131E-2</v>
      </c>
      <c r="P1525" s="44">
        <f>IFERROR(_xll.qlIndexFixing(ONIndex6M,I1525,TRUE,_xll.ohTrigger(RecalcTrigger,Trigger6M)),NA())</f>
        <v>2.1426525026057019E-2</v>
      </c>
      <c r="Q1525" s="182">
        <f>IFERROR(_xll.qlIndexFixing(ONIndex1Y,I1525,TRUE,_xll.ohTrigger(RecalcTrigger,Trigger1Y)),NA())</f>
        <v>2.1685176864277844E-2</v>
      </c>
    </row>
    <row r="1526" spans="2:17" x14ac:dyDescent="0.2">
      <c r="B1526" s="39" t="s">
        <v>42</v>
      </c>
      <c r="D1526" s="42">
        <f>_xll.qlCalendarAdvance(Calendar,$D1525,B1526,"f",FALSE)</f>
        <v>50087</v>
      </c>
      <c r="E1526" s="176">
        <f>_xll.qlInterestRateIndexValueDate(IndexON,D1526)</f>
        <v>50087</v>
      </c>
      <c r="F1526" s="192">
        <f>IFERROR(_xll.qlIndexFixing(IndexON,D1526,TRUE,_xll.ohTrigger(RecalcTrigger,TriggerON)),NA())</f>
        <v>2.0471415619077726E-2</v>
      </c>
      <c r="H1526" s="42">
        <f>_xll.qlCalendarAdvance(Calendar,$H1525,B1526,"f",FALSE)</f>
        <v>50087</v>
      </c>
      <c r="I1526" s="176">
        <f>_xll.qlInterestRateIndexValueDate(Index1M,$H1526)</f>
        <v>50087</v>
      </c>
      <c r="J1526" s="181">
        <f>IFERROR(_xll.qlIndexFixing(Index1M,$H1526,TRUE,_xll.ohTrigger(RecalcTrigger,Trigger1M)),NA())</f>
        <v>2.08225883368129E-2</v>
      </c>
      <c r="K1526" s="44">
        <f>IFERROR(_xll.qlIndexFixing(Index3M,H1526,TRUE,_xll.ohTrigger(RecalcTrigger,Trigger3M)),NA())</f>
        <v>2.1348475166813426E-2</v>
      </c>
      <c r="L1526" s="44">
        <f>IFERROR(_xll.qlIndexFixing(Index6M,$H1526,TRUE,_xll.ohTrigger(RecalcTrigger,Trigger6M)),NA())</f>
        <v>2.1434783618504979E-2</v>
      </c>
      <c r="M1526" s="182">
        <f>IFERROR(_xll.qlIndexFixing(Index1Y,$H1526,TRUE,_xll.ohTrigger(RecalcTrigger,Trigger1Y)),NA())</f>
        <v>2.1708863090349473E-2</v>
      </c>
      <c r="N1526" s="181">
        <f>IFERROR(_xll.qlIndexFixing(ONIndex1M,I1526,TRUE,_xll.ohTrigger(RecalcTrigger,Trigger1M)),NA())</f>
        <v>2.0821249441489442E-2</v>
      </c>
      <c r="O1526" s="44">
        <f>IFERROR(_xll.qlIndexFixing(ONIndex3M,I1526,TRUE,_xll.ohTrigger(RecalcTrigger,Trigger3M)),NA())</f>
        <v>2.1340101508179332E-2</v>
      </c>
      <c r="P1526" s="44">
        <f>IFERROR(_xll.qlIndexFixing(ONIndex6M,I1526,TRUE,_xll.ohTrigger(RecalcTrigger,Trigger6M)),NA())</f>
        <v>2.1418601794466197E-2</v>
      </c>
      <c r="Q1526" s="182">
        <f>IFERROR(_xll.qlIndexFixing(ONIndex1Y,I1526,TRUE,_xll.ohTrigger(RecalcTrigger,Trigger1Y)),NA())</f>
        <v>2.1676590780361771E-2</v>
      </c>
    </row>
    <row r="1527" spans="2:17" x14ac:dyDescent="0.2">
      <c r="B1527" s="39" t="s">
        <v>42</v>
      </c>
      <c r="D1527" s="42">
        <f>_xll.qlCalendarAdvance(Calendar,$D1526,B1527,"f",FALSE)</f>
        <v>50094</v>
      </c>
      <c r="E1527" s="176">
        <f>_xll.qlInterestRateIndexValueDate(IndexON,D1527)</f>
        <v>50094</v>
      </c>
      <c r="F1527" s="192">
        <f>IFERROR(_xll.qlIndexFixing(IndexON,D1527,TRUE,_xll.ohTrigger(RecalcTrigger,TriggerON)),NA())</f>
        <v>2.0464180694584888E-2</v>
      </c>
      <c r="H1527" s="42">
        <f>_xll.qlCalendarAdvance(Calendar,$H1526,B1527,"f",FALSE)</f>
        <v>50094</v>
      </c>
      <c r="I1527" s="176">
        <f>_xll.qlInterestRateIndexValueDate(Index1M,$H1527)</f>
        <v>50094</v>
      </c>
      <c r="J1527" s="181">
        <f>IFERROR(_xll.qlIndexFixing(Index1M,$H1527,TRUE,_xll.ohTrigger(RecalcTrigger,Trigger1M)),NA())</f>
        <v>2.0815023021795758E-2</v>
      </c>
      <c r="K1527" s="44">
        <f>IFERROR(_xll.qlIndexFixing(Index3M,H1527,TRUE,_xll.ohTrigger(RecalcTrigger,Trigger3M)),NA())</f>
        <v>2.1341257446247857E-2</v>
      </c>
      <c r="L1527" s="44">
        <f>IFERROR(_xll.qlIndexFixing(Index6M,$H1527,TRUE,_xll.ohTrigger(RecalcTrigger,Trigger6M)),NA())</f>
        <v>2.1427431467261299E-2</v>
      </c>
      <c r="M1527" s="182">
        <f>IFERROR(_xll.qlIndexFixing(Index1Y,$H1527,TRUE,_xll.ohTrigger(RecalcTrigger,Trigger1Y)),NA())</f>
        <v>2.1701508785426205E-2</v>
      </c>
      <c r="N1527" s="181">
        <f>IFERROR(_xll.qlIndexFixing(ONIndex1M,I1527,TRUE,_xll.ohTrigger(RecalcTrigger,Trigger1M)),NA())</f>
        <v>2.0813594723764206E-2</v>
      </c>
      <c r="O1527" s="44">
        <f>IFERROR(_xll.qlIndexFixing(ONIndex3M,I1527,TRUE,_xll.ohTrigger(RecalcTrigger,Trigger3M)),NA())</f>
        <v>2.133252040073863E-2</v>
      </c>
      <c r="P1527" s="44">
        <f>IFERROR(_xll.qlIndexFixing(ONIndex6M,I1527,TRUE,_xll.ohTrigger(RecalcTrigger,Trigger6M)),NA())</f>
        <v>2.1410725113994999E-2</v>
      </c>
      <c r="Q1527" s="182">
        <f>IFERROR(_xll.qlIndexFixing(ONIndex1Y,I1527,TRUE,_xll.ohTrigger(RecalcTrigger,Trigger1Y)),NA())</f>
        <v>2.1668056088864907E-2</v>
      </c>
    </row>
    <row r="1528" spans="2:17" x14ac:dyDescent="0.2">
      <c r="B1528" s="39" t="s">
        <v>42</v>
      </c>
      <c r="D1528" s="42">
        <f>_xll.qlCalendarAdvance(Calendar,$D1527,B1528,"f",FALSE)</f>
        <v>50101</v>
      </c>
      <c r="E1528" s="176">
        <f>_xll.qlInterestRateIndexValueDate(IndexON,D1528)</f>
        <v>50101</v>
      </c>
      <c r="F1528" s="192">
        <f>IFERROR(_xll.qlIndexFixing(IndexON,D1528,TRUE,_xll.ohTrigger(RecalcTrigger,TriggerON)),NA())</f>
        <v>2.0456989101323986E-2</v>
      </c>
      <c r="H1528" s="42">
        <f>_xll.qlCalendarAdvance(Calendar,$H1527,B1528,"f",FALSE)</f>
        <v>50101</v>
      </c>
      <c r="I1528" s="176">
        <f>_xll.qlInterestRateIndexValueDate(Index1M,$H1528)</f>
        <v>50101</v>
      </c>
      <c r="J1528" s="181">
        <f>IFERROR(_xll.qlIndexFixing(Index1M,$H1528,TRUE,_xll.ohTrigger(RecalcTrigger,Trigger1M)),NA())</f>
        <v>2.0807693149208387E-2</v>
      </c>
      <c r="K1528" s="44">
        <f>IFERROR(_xll.qlIndexFixing(Index3M,H1528,TRUE,_xll.ohTrigger(RecalcTrigger,Trigger3M)),NA())</f>
        <v>2.1333980089632901E-2</v>
      </c>
      <c r="L1528" s="44">
        <f>IFERROR(_xll.qlIndexFixing(Index6M,$H1528,TRUE,_xll.ohTrigger(RecalcTrigger,Trigger6M)),NA())</f>
        <v>2.1420368456640079E-2</v>
      </c>
      <c r="M1528" s="182">
        <f>IFERROR(_xll.qlIndexFixing(Index1Y,$H1528,TRUE,_xll.ohTrigger(RecalcTrigger,Trigger1Y)),NA())</f>
        <v>2.1694207037333824E-2</v>
      </c>
      <c r="N1528" s="181">
        <f>IFERROR(_xll.qlIndexFixing(ONIndex1M,I1528,TRUE,_xll.ohTrigger(RecalcTrigger,Trigger1M)),NA())</f>
        <v>2.0805992394760109E-2</v>
      </c>
      <c r="O1528" s="44">
        <f>IFERROR(_xll.qlIndexFixing(ONIndex3M,I1528,TRUE,_xll.ohTrigger(RecalcTrigger,Trigger3M)),NA())</f>
        <v>2.1324984927946211E-2</v>
      </c>
      <c r="P1528" s="44">
        <f>IFERROR(_xll.qlIndexFixing(ONIndex6M,I1528,TRUE,_xll.ohTrigger(RecalcTrigger,Trigger6M)),NA())</f>
        <v>2.1402894984724474E-2</v>
      </c>
      <c r="Q1528" s="182">
        <f>IFERROR(_xll.qlIndexFixing(ONIndex1Y,I1528,TRUE,_xll.ohTrigger(RecalcTrigger,Trigger1Y)),NA())</f>
        <v>2.1659572789544113E-2</v>
      </c>
    </row>
    <row r="1529" spans="2:17" x14ac:dyDescent="0.2">
      <c r="B1529" s="39" t="s">
        <v>42</v>
      </c>
      <c r="D1529" s="42">
        <f>_xll.qlCalendarAdvance(Calendar,$D1528,B1529,"f",FALSE)</f>
        <v>50108</v>
      </c>
      <c r="E1529" s="176">
        <f>_xll.qlInterestRateIndexValueDate(IndexON,D1529)</f>
        <v>50108</v>
      </c>
      <c r="F1529" s="192">
        <f>IFERROR(_xll.qlIndexFixing(IndexON,D1529,TRUE,_xll.ohTrigger(RecalcTrigger,TriggerON)),NA())</f>
        <v>2.0449840839538158E-2</v>
      </c>
      <c r="H1529" s="42">
        <f>_xll.qlCalendarAdvance(Calendar,$H1528,B1529,"f",FALSE)</f>
        <v>50108</v>
      </c>
      <c r="I1529" s="176">
        <f>_xll.qlInterestRateIndexValueDate(Index1M,$H1529)</f>
        <v>50108</v>
      </c>
      <c r="J1529" s="181">
        <f>IFERROR(_xll.qlIndexFixing(Index1M,$H1529,TRUE,_xll.ohTrigger(RecalcTrigger,Trigger1M)),NA())</f>
        <v>2.0800242752589744E-2</v>
      </c>
      <c r="K1529" s="44">
        <f>IFERROR(_xll.qlIndexFixing(Index3M,H1529,TRUE,_xll.ohTrigger(RecalcTrigger,Trigger3M)),NA())</f>
        <v>2.1326748623275629E-2</v>
      </c>
      <c r="L1529" s="44">
        <f>IFERROR(_xll.qlIndexFixing(Index6M,$H1529,TRUE,_xll.ohTrigger(RecalcTrigger,Trigger6M)),NA())</f>
        <v>2.1413116327075869E-2</v>
      </c>
      <c r="M1529" s="182">
        <f>IFERROR(_xll.qlIndexFixing(Index1Y,$H1529,TRUE,_xll.ohTrigger(RecalcTrigger,Trigger1Y)),NA())</f>
        <v>2.1686957844946564E-2</v>
      </c>
      <c r="N1529" s="181">
        <f>IFERROR(_xll.qlIndexFixing(ONIndex1M,I1529,TRUE,_xll.ohTrigger(RecalcTrigger,Trigger1M)),NA())</f>
        <v>2.0798442454234012E-2</v>
      </c>
      <c r="O1529" s="44">
        <f>IFERROR(_xll.qlIndexFixing(ONIndex3M,I1529,TRUE,_xll.ohTrigger(RecalcTrigger,Trigger3M)),NA())</f>
        <v>2.1317495089558935E-2</v>
      </c>
      <c r="P1529" s="44">
        <f>IFERROR(_xll.qlIndexFixing(ONIndex6M,I1529,TRUE,_xll.ohTrigger(RecalcTrigger,Trigger6M)),NA())</f>
        <v>2.1395111406654621E-2</v>
      </c>
      <c r="Q1529" s="182">
        <f>IFERROR(_xll.qlIndexFixing(ONIndex1Y,I1529,TRUE,_xll.ohTrigger(RecalcTrigger,Trigger1Y)),NA())</f>
        <v>2.1651140882642528E-2</v>
      </c>
    </row>
    <row r="1530" spans="2:17" x14ac:dyDescent="0.2">
      <c r="B1530" s="39" t="s">
        <v>42</v>
      </c>
      <c r="D1530" s="42">
        <f>_xll.qlCalendarAdvance(Calendar,$D1529,B1530,"f",FALSE)</f>
        <v>50115</v>
      </c>
      <c r="E1530" s="176">
        <f>_xll.qlInterestRateIndexValueDate(IndexON,D1530)</f>
        <v>50115</v>
      </c>
      <c r="F1530" s="192">
        <f>IFERROR(_xll.qlIndexFixing(IndexON,D1530,TRUE,_xll.ohTrigger(RecalcTrigger,TriggerON)),NA())</f>
        <v>2.0442735909227405E-2</v>
      </c>
      <c r="H1530" s="42">
        <f>_xll.qlCalendarAdvance(Calendar,$H1529,B1530,"f",FALSE)</f>
        <v>50115</v>
      </c>
      <c r="I1530" s="176">
        <f>_xll.qlInterestRateIndexValueDate(Index1M,$H1530)</f>
        <v>50115</v>
      </c>
      <c r="J1530" s="181">
        <f>IFERROR(_xll.qlIndexFixing(Index1M,$H1530,TRUE,_xll.ohTrigger(RecalcTrigger,Trigger1M)),NA())</f>
        <v>2.0792844838648409E-2</v>
      </c>
      <c r="K1530" s="44">
        <f>IFERROR(_xll.qlIndexFixing(Index3M,H1530,TRUE,_xll.ohTrigger(RecalcTrigger,Trigger3M)),NA())</f>
        <v>2.1319563046930255E-2</v>
      </c>
      <c r="L1530" s="44">
        <f>IFERROR(_xll.qlIndexFixing(Index6M,$H1530,TRUE,_xll.ohTrigger(RecalcTrigger,Trigger6M)),NA())</f>
        <v>2.1405911274330936E-2</v>
      </c>
      <c r="M1530" s="182">
        <f>IFERROR(_xll.qlIndexFixing(Index1Y,$H1530,TRUE,_xll.ohTrigger(RecalcTrigger,Trigger1Y)),NA())</f>
        <v>2.1679761207146431E-2</v>
      </c>
      <c r="N1530" s="181">
        <f>IFERROR(_xll.qlIndexFixing(ONIndex1M,I1530,TRUE,_xll.ohTrigger(RecalcTrigger,Trigger1M)),NA())</f>
        <v>2.0790944902429054E-2</v>
      </c>
      <c r="O1530" s="44">
        <f>IFERROR(_xll.qlIndexFixing(ONIndex3M,I1530,TRUE,_xll.ohTrigger(RecalcTrigger,Trigger3M)),NA())</f>
        <v>2.1310050885819942E-2</v>
      </c>
      <c r="P1530" s="44">
        <f>IFERROR(_xll.qlIndexFixing(ONIndex6M,I1530,TRUE,_xll.ohTrigger(RecalcTrigger,Trigger6M)),NA())</f>
        <v>2.1387374379866486E-2</v>
      </c>
      <c r="Q1530" s="182">
        <f>IFERROR(_xll.qlIndexFixing(ONIndex1Y,I1530,TRUE,_xll.ohTrigger(RecalcTrigger,Trigger1Y)),NA())</f>
        <v>2.164276036799806E-2</v>
      </c>
    </row>
    <row r="1531" spans="2:17" x14ac:dyDescent="0.2">
      <c r="B1531" s="39" t="s">
        <v>42</v>
      </c>
      <c r="D1531" s="42">
        <f>_xll.qlCalendarAdvance(Calendar,$D1530,B1531,"f",FALSE)</f>
        <v>50122</v>
      </c>
      <c r="E1531" s="176">
        <f>_xll.qlInterestRateIndexValueDate(IndexON,D1531)</f>
        <v>50122</v>
      </c>
      <c r="F1531" s="192">
        <f>IFERROR(_xll.qlIndexFixing(IndexON,D1531,TRUE,_xll.ohTrigger(RecalcTrigger,TriggerON)),NA())</f>
        <v>2.0435674310310681E-2</v>
      </c>
      <c r="H1531" s="42">
        <f>_xll.qlCalendarAdvance(Calendar,$H1530,B1531,"f",FALSE)</f>
        <v>50122</v>
      </c>
      <c r="I1531" s="176">
        <f>_xll.qlInterestRateIndexValueDate(Index1M,$H1531)</f>
        <v>50122</v>
      </c>
      <c r="J1531" s="181">
        <f>IFERROR(_xll.qlIndexFixing(Index1M,$H1531,TRUE,_xll.ohTrigger(RecalcTrigger,Trigger1M)),NA())</f>
        <v>2.0785499407292879E-2</v>
      </c>
      <c r="K1531" s="44">
        <f>IFERROR(_xll.qlIndexFixing(Index3M,H1531,TRUE,_xll.ohTrigger(RecalcTrigger,Trigger3M)),NA())</f>
        <v>2.1312423360344834E-2</v>
      </c>
      <c r="L1531" s="44">
        <f>IFERROR(_xll.qlIndexFixing(Index6M,$H1531,TRUE,_xll.ohTrigger(RecalcTrigger,Trigger6M)),NA())</f>
        <v>2.1398753297899187E-2</v>
      </c>
      <c r="M1531" s="182">
        <f>IFERROR(_xll.qlIndexFixing(Index1Y,$H1531,TRUE,_xll.ohTrigger(RecalcTrigger,Trigger1Y)),NA())</f>
        <v>2.1672617122823423E-2</v>
      </c>
      <c r="N1531" s="181">
        <f>IFERROR(_xll.qlIndexFixing(ONIndex1M,I1531,TRUE,_xll.ohTrigger(RecalcTrigger,Trigger1M)),NA())</f>
        <v>2.0783499739102096E-2</v>
      </c>
      <c r="O1531" s="44">
        <f>IFERROR(_xll.qlIndexFixing(ONIndex3M,I1531,TRUE,_xll.ohTrigger(RecalcTrigger,Trigger3M)),NA())</f>
        <v>2.1302652316405046E-2</v>
      </c>
      <c r="P1531" s="44">
        <f>IFERROR(_xll.qlIndexFixing(ONIndex6M,I1531,TRUE,_xll.ohTrigger(RecalcTrigger,Trigger6M)),NA())</f>
        <v>2.1379683904116931E-2</v>
      </c>
      <c r="Q1531" s="182">
        <f>IFERROR(_xll.qlIndexFixing(ONIndex1Y,I1531,TRUE,_xll.ohTrigger(RecalcTrigger,Trigger1Y)),NA())</f>
        <v>2.1634431245610708E-2</v>
      </c>
    </row>
    <row r="1532" spans="2:17" x14ac:dyDescent="0.2">
      <c r="B1532" s="39" t="s">
        <v>42</v>
      </c>
      <c r="D1532" s="42">
        <f>_xll.qlCalendarAdvance(Calendar,$D1531,B1532,"f",FALSE)</f>
        <v>50129</v>
      </c>
      <c r="E1532" s="176">
        <f>_xll.qlInterestRateIndexValueDate(IndexON,D1532)</f>
        <v>50129</v>
      </c>
      <c r="F1532" s="192">
        <f>IFERROR(_xll.qlIndexFixing(IndexON,D1532,TRUE,_xll.ohTrigger(RecalcTrigger,TriggerON)),NA())</f>
        <v>2.0428656042787985E-2</v>
      </c>
      <c r="H1532" s="42">
        <f>_xll.qlCalendarAdvance(Calendar,$H1531,B1532,"f",FALSE)</f>
        <v>50129</v>
      </c>
      <c r="I1532" s="176">
        <f>_xll.qlInterestRateIndexValueDate(Index1M,$H1532)</f>
        <v>50129</v>
      </c>
      <c r="J1532" s="181">
        <f>IFERROR(_xll.qlIndexFixing(Index1M,$H1532,TRUE,_xll.ohTrigger(RecalcTrigger,Trigger1M)),NA())</f>
        <v>2.0778206458418574E-2</v>
      </c>
      <c r="K1532" s="44">
        <f>IFERROR(_xll.qlIndexFixing(Index3M,H1532,TRUE,_xll.ohTrigger(RecalcTrigger,Trigger3M)),NA())</f>
        <v>2.1305329563273578E-2</v>
      </c>
      <c r="L1532" s="44">
        <f>IFERROR(_xll.qlIndexFixing(Index6M,$H1532,TRUE,_xll.ohTrigger(RecalcTrigger,Trigger6M)),NA())</f>
        <v>2.1391642397277158E-2</v>
      </c>
      <c r="M1532" s="182">
        <f>IFERROR(_xll.qlIndexFixing(Index1Y,$H1532,TRUE,_xll.ohTrigger(RecalcTrigger,Trigger1Y)),NA())</f>
        <v>2.1665525590875756E-2</v>
      </c>
      <c r="N1532" s="181">
        <f>IFERROR(_xll.qlIndexFixing(ONIndex1M,I1532,TRUE,_xll.ohTrigger(RecalcTrigger,Trigger1M)),NA())</f>
        <v>2.0776106964415231E-2</v>
      </c>
      <c r="O1532" s="44">
        <f>IFERROR(_xll.qlIndexFixing(ONIndex3M,I1532,TRUE,_xll.ohTrigger(RecalcTrigger,Trigger3M)),NA())</f>
        <v>2.1295299381638433E-2</v>
      </c>
      <c r="P1532" s="44">
        <f>IFERROR(_xll.qlIndexFixing(ONIndex6M,I1532,TRUE,_xll.ohTrigger(RecalcTrigger,Trigger6M)),NA())</f>
        <v>2.1372039979649093E-2</v>
      </c>
      <c r="Q1532" s="182">
        <f>IFERROR(_xll.qlIndexFixing(ONIndex1Y,I1532,TRUE,_xll.ohTrigger(RecalcTrigger,Trigger1Y)),NA())</f>
        <v>2.1626153515561519E-2</v>
      </c>
    </row>
    <row r="1533" spans="2:17" x14ac:dyDescent="0.2">
      <c r="B1533" s="39" t="s">
        <v>42</v>
      </c>
      <c r="D1533" s="42">
        <f>_xll.qlCalendarAdvance(Calendar,$D1532,B1533,"f",FALSE)</f>
        <v>50137</v>
      </c>
      <c r="E1533" s="176">
        <f>_xll.qlInterestRateIndexValueDate(IndexON,D1533)</f>
        <v>50137</v>
      </c>
      <c r="F1533" s="192">
        <f>IFERROR(_xll.qlIndexFixing(IndexON,D1533,TRUE,_xll.ohTrigger(RecalcTrigger,TriggerON)),NA())</f>
        <v>2.0420688224396244E-2</v>
      </c>
      <c r="H1533" s="42">
        <f>_xll.qlCalendarAdvance(Calendar,$H1532,B1533,"f",FALSE)</f>
        <v>50137</v>
      </c>
      <c r="I1533" s="176">
        <f>_xll.qlInterestRateIndexValueDate(Index1M,$H1533)</f>
        <v>50137</v>
      </c>
      <c r="J1533" s="181">
        <f>IFERROR(_xll.qlIndexFixing(Index1M,$H1533,TRUE,_xll.ohTrigger(RecalcTrigger,Trigger1M)),NA())</f>
        <v>2.0769857485657E-2</v>
      </c>
      <c r="K1533" s="44">
        <f>IFERROR(_xll.qlIndexFixing(Index3M,H1533,TRUE,_xll.ohTrigger(RecalcTrigger,Trigger3M)),NA())</f>
        <v>2.1297152608220283E-2</v>
      </c>
      <c r="L1533" s="44">
        <f>IFERROR(_xll.qlIndexFixing(Index6M,$H1533,TRUE,_xll.ohTrigger(RecalcTrigger,Trigger6M)),NA())</f>
        <v>2.1383436973844056E-2</v>
      </c>
      <c r="M1533" s="182">
        <f>IFERROR(_xll.qlIndexFixing(Index1Y,$H1533,TRUE,_xll.ohTrigger(RecalcTrigger,Trigger1Y)),NA())</f>
        <v>2.1657485331380899E-2</v>
      </c>
      <c r="N1533" s="181">
        <f>IFERROR(_xll.qlIndexFixing(ONIndex1M,I1533,TRUE,_xll.ohTrigger(RecalcTrigger,Trigger1M)),NA())</f>
        <v>2.0767722228475227E-2</v>
      </c>
      <c r="O1533" s="44">
        <f>IFERROR(_xll.qlIndexFixing(ONIndex3M,I1533,TRUE,_xll.ohTrigger(RecalcTrigger,Trigger3M)),NA())</f>
        <v>2.1286951906563933E-2</v>
      </c>
      <c r="P1533" s="44">
        <f>IFERROR(_xll.qlIndexFixing(ONIndex6M,I1533,TRUE,_xll.ohTrigger(RecalcTrigger,Trigger6M)),NA())</f>
        <v>2.1363361067349151E-2</v>
      </c>
      <c r="Q1533" s="182">
        <f>IFERROR(_xll.qlIndexFixing(ONIndex1Y,I1533,TRUE,_xll.ohTrigger(RecalcTrigger,Trigger1Y)),NA())</f>
        <v>2.1616756182040175E-2</v>
      </c>
    </row>
    <row r="1534" spans="2:17" x14ac:dyDescent="0.2">
      <c r="B1534" s="39" t="s">
        <v>42</v>
      </c>
      <c r="D1534" s="42">
        <f>_xll.qlCalendarAdvance(Calendar,$D1533,B1534,"f",FALSE)</f>
        <v>50144</v>
      </c>
      <c r="E1534" s="176">
        <f>_xll.qlInterestRateIndexValueDate(IndexON,D1534)</f>
        <v>50144</v>
      </c>
      <c r="F1534" s="192">
        <f>IFERROR(_xll.qlIndexFixing(IndexON,D1534,TRUE,_xll.ohTrigger(RecalcTrigger,TriggerON)),NA())</f>
        <v>2.041376280981444E-2</v>
      </c>
      <c r="H1534" s="42">
        <f>_xll.qlCalendarAdvance(Calendar,$H1533,B1534,"f",FALSE)</f>
        <v>50144</v>
      </c>
      <c r="I1534" s="176">
        <f>_xll.qlInterestRateIndexValueDate(Index1M,$H1534)</f>
        <v>50144</v>
      </c>
      <c r="J1534" s="181">
        <f>IFERROR(_xll.qlIndexFixing(Index1M,$H1534,TRUE,_xll.ohTrigger(RecalcTrigger,Trigger1M)),NA())</f>
        <v>2.0762673658569507E-2</v>
      </c>
      <c r="K1534" s="44">
        <f>IFERROR(_xll.qlIndexFixing(Index3M,H1534,TRUE,_xll.ohTrigger(RecalcTrigger,Trigger3M)),NA())</f>
        <v>2.1290154274443598E-2</v>
      </c>
      <c r="L1534" s="44">
        <f>IFERROR(_xll.qlIndexFixing(Index6M,$H1534,TRUE,_xll.ohTrigger(RecalcTrigger,Trigger6M)),NA())</f>
        <v>2.1376423994471608E-2</v>
      </c>
      <c r="M1534" s="182">
        <f>IFERROR(_xll.qlIndexFixing(Index1Y,$H1534,TRUE,_xll.ohTrigger(RecalcTrigger,Trigger1Y)),NA())</f>
        <v>2.1650506407994152E-2</v>
      </c>
      <c r="N1534" s="181">
        <f>IFERROR(_xll.qlIndexFixing(ONIndex1M,I1534,TRUE,_xll.ohTrigger(RecalcTrigger,Trigger1M)),NA())</f>
        <v>2.0760441714963163E-2</v>
      </c>
      <c r="O1534" s="44">
        <f>IFERROR(_xll.qlIndexFixing(ONIndex3M,I1534,TRUE,_xll.ohTrigger(RecalcTrigger,Trigger3M)),NA())</f>
        <v>2.1279696759889388E-2</v>
      </c>
      <c r="P1534" s="44">
        <f>IFERROR(_xll.qlIndexFixing(ONIndex6M,I1534,TRUE,_xll.ohTrigger(RecalcTrigger,Trigger6M)),NA())</f>
        <v>2.135581689529209E-2</v>
      </c>
      <c r="Q1534" s="182">
        <f>IFERROR(_xll.qlIndexFixing(ONIndex1Y,I1534,TRUE,_xll.ohTrigger(RecalcTrigger,Trigger1Y)),NA())</f>
        <v>2.1608588578163612E-2</v>
      </c>
    </row>
    <row r="1535" spans="2:17" x14ac:dyDescent="0.2">
      <c r="B1535" s="39" t="s">
        <v>42</v>
      </c>
      <c r="D1535" s="42">
        <f>_xll.qlCalendarAdvance(Calendar,$D1534,B1535,"f",FALSE)</f>
        <v>50151</v>
      </c>
      <c r="E1535" s="176">
        <f>_xll.qlInterestRateIndexValueDate(IndexON,D1535)</f>
        <v>50151</v>
      </c>
      <c r="F1535" s="192">
        <f>IFERROR(_xll.qlIndexFixing(IndexON,D1535,TRUE,_xll.ohTrigger(RecalcTrigger,TriggerON)),NA())</f>
        <v>2.0406880726545618E-2</v>
      </c>
      <c r="H1535" s="42">
        <f>_xll.qlCalendarAdvance(Calendar,$H1534,B1535,"f",FALSE)</f>
        <v>50151</v>
      </c>
      <c r="I1535" s="176">
        <f>_xll.qlInterestRateIndexValueDate(Index1M,$H1535)</f>
        <v>50151</v>
      </c>
      <c r="J1535" s="181">
        <f>IFERROR(_xll.qlIndexFixing(Index1M,$H1535,TRUE,_xll.ohTrigger(RecalcTrigger,Trigger1M)),NA())</f>
        <v>2.0755542310548141E-2</v>
      </c>
      <c r="K1535" s="44">
        <f>IFERROR(_xll.qlIndexFixing(Index3M,H1535,TRUE,_xll.ohTrigger(RecalcTrigger,Trigger3M)),NA())</f>
        <v>2.1283201826632587E-2</v>
      </c>
      <c r="L1535" s="44">
        <f>IFERROR(_xll.qlIndexFixing(Index6M,$H1535,TRUE,_xll.ohTrigger(RecalcTrigger,Trigger6M)),NA())</f>
        <v>2.136945808650623E-2</v>
      </c>
      <c r="M1535" s="182">
        <f>IFERROR(_xll.qlIndexFixing(Index1Y,$H1535,TRUE,_xll.ohTrigger(RecalcTrigger,Trigger1Y)),NA())</f>
        <v>2.1643580033573251E-2</v>
      </c>
      <c r="N1535" s="181">
        <f>IFERROR(_xll.qlIndexFixing(ONIndex1M,I1535,TRUE,_xll.ohTrigger(RecalcTrigger,Trigger1M)),NA())</f>
        <v>2.0753213590172237E-2</v>
      </c>
      <c r="O1535" s="44">
        <f>IFERROR(_xll.qlIndexFixing(ONIndex3M,I1535,TRUE,_xll.ohTrigger(RecalcTrigger,Trigger3M)),NA())</f>
        <v>2.1272487247782079E-2</v>
      </c>
      <c r="P1535" s="44">
        <f>IFERROR(_xll.qlIndexFixing(ONIndex6M,I1535,TRUE,_xll.ohTrigger(RecalcTrigger,Trigger6M)),NA())</f>
        <v>2.1348319274516747E-2</v>
      </c>
      <c r="Q1535" s="182">
        <f>IFERROR(_xll.qlIndexFixing(ONIndex1Y,I1535,TRUE,_xll.ohTrigger(RecalcTrigger,Trigger1Y)),NA())</f>
        <v>2.1600472366625212E-2</v>
      </c>
    </row>
    <row r="1536" spans="2:17" x14ac:dyDescent="0.2">
      <c r="B1536" s="39" t="s">
        <v>42</v>
      </c>
      <c r="D1536" s="42">
        <f>_xll.qlCalendarAdvance(Calendar,$D1535,B1536,"f",FALSE)</f>
        <v>50158</v>
      </c>
      <c r="E1536" s="176">
        <f>_xll.qlInterestRateIndexValueDate(IndexON,D1536)</f>
        <v>50158</v>
      </c>
      <c r="F1536" s="192">
        <f>IFERROR(_xll.qlIndexFixing(IndexON,D1536,TRUE,_xll.ohTrigger(RecalcTrigger,TriggerON)),NA())</f>
        <v>2.0400041974832916E-2</v>
      </c>
      <c r="H1536" s="42">
        <f>_xll.qlCalendarAdvance(Calendar,$H1535,B1536,"f",FALSE)</f>
        <v>50158</v>
      </c>
      <c r="I1536" s="176">
        <f>_xll.qlInterestRateIndexValueDate(Index1M,$H1536)</f>
        <v>50158</v>
      </c>
      <c r="J1536" s="181">
        <f>IFERROR(_xll.qlIndexFixing(Index1M,$H1536,TRUE,_xll.ohTrigger(RecalcTrigger,Trigger1M)),NA())</f>
        <v>2.0748463441498353E-2</v>
      </c>
      <c r="K1536" s="44">
        <f>IFERROR(_xll.qlIndexFixing(Index3M,H1536,TRUE,_xll.ohTrigger(RecalcTrigger,Trigger3M)),NA())</f>
        <v>2.1276295264549452E-2</v>
      </c>
      <c r="L1536" s="44">
        <f>IFERROR(_xll.qlIndexFixing(Index6M,$H1536,TRUE,_xll.ohTrigger(RecalcTrigger,Trigger6M)),NA())</f>
        <v>2.1362539249460327E-2</v>
      </c>
      <c r="M1536" s="182">
        <f>IFERROR(_xll.qlIndexFixing(Index1Y,$H1536,TRUE,_xll.ohTrigger(RecalcTrigger,Trigger1Y)),NA())</f>
        <v>2.1636706207049938E-2</v>
      </c>
      <c r="N1536" s="181">
        <f>IFERROR(_xll.qlIndexFixing(ONIndex1M,I1536,TRUE,_xll.ohTrigger(RecalcTrigger,Trigger1M)),NA())</f>
        <v>2.0746037854021404E-2</v>
      </c>
      <c r="O1536" s="44">
        <f>IFERROR(_xll.qlIndexFixing(ONIndex3M,I1536,TRUE,_xll.ohTrigger(RecalcTrigger,Trigger3M)),NA())</f>
        <v>2.126532337016096E-2</v>
      </c>
      <c r="P1536" s="44">
        <f>IFERROR(_xll.qlIndexFixing(ONIndex6M,I1536,TRUE,_xll.ohTrigger(RecalcTrigger,Trigger6M)),NA())</f>
        <v>2.134086820486103E-2</v>
      </c>
      <c r="Q1536" s="182">
        <f>IFERROR(_xll.qlIndexFixing(ONIndex1Y,I1536,TRUE,_xll.ohTrigger(RecalcTrigger,Trigger1Y)),NA())</f>
        <v>2.1592407547506021E-2</v>
      </c>
    </row>
    <row r="1537" spans="2:17" x14ac:dyDescent="0.2">
      <c r="B1537" s="39" t="s">
        <v>42</v>
      </c>
      <c r="D1537" s="42">
        <f>_xll.qlCalendarAdvance(Calendar,$D1536,B1537,"f",FALSE)</f>
        <v>50165</v>
      </c>
      <c r="E1537" s="176">
        <f>_xll.qlInterestRateIndexValueDate(IndexON,D1537)</f>
        <v>50165</v>
      </c>
      <c r="F1537" s="192">
        <f>IFERROR(_xll.qlIndexFixing(IndexON,D1537,TRUE,_xll.ohTrigger(RecalcTrigger,TriggerON)),NA())</f>
        <v>2.0393246554433198E-2</v>
      </c>
      <c r="H1537" s="42">
        <f>_xll.qlCalendarAdvance(Calendar,$H1536,B1537,"f",FALSE)</f>
        <v>50165</v>
      </c>
      <c r="I1537" s="176">
        <f>_xll.qlInterestRateIndexValueDate(Index1M,$H1537)</f>
        <v>50165</v>
      </c>
      <c r="J1537" s="181">
        <f>IFERROR(_xll.qlIndexFixing(Index1M,$H1537,TRUE,_xll.ohTrigger(RecalcTrigger,Trigger1M)),NA())</f>
        <v>2.0741528869601157E-2</v>
      </c>
      <c r="K1537" s="44">
        <f>IFERROR(_xll.qlIndexFixing(Index3M,H1537,TRUE,_xll.ohTrigger(RecalcTrigger,Trigger3M)),NA())</f>
        <v>2.1269572036223403E-2</v>
      </c>
      <c r="L1537" s="44">
        <f>IFERROR(_xll.qlIndexFixing(Index6M,$H1537,TRUE,_xll.ohTrigger(RecalcTrigger,Trigger6M)),NA())</f>
        <v>2.1355815638153273E-2</v>
      </c>
      <c r="M1537" s="182">
        <f>IFERROR(_xll.qlIndexFixing(Index1Y,$H1537,TRUE,_xll.ohTrigger(RecalcTrigger,Trigger1Y)),NA())</f>
        <v>2.1629884927363952E-2</v>
      </c>
      <c r="N1537" s="181">
        <f>IFERROR(_xll.qlIndexFixing(ONIndex1M,I1537,TRUE,_xll.ohTrigger(RecalcTrigger,Trigger1M)),NA())</f>
        <v>2.0738914506267525E-2</v>
      </c>
      <c r="O1537" s="44">
        <f>IFERROR(_xll.qlIndexFixing(ONIndex3M,I1537,TRUE,_xll.ohTrigger(RecalcTrigger,Trigger3M)),NA())</f>
        <v>2.1258205127026031E-2</v>
      </c>
      <c r="P1537" s="44">
        <f>IFERROR(_xll.qlIndexFixing(ONIndex6M,I1537,TRUE,_xll.ohTrigger(RecalcTrigger,Trigger6M)),NA())</f>
        <v>2.1333463686405985E-2</v>
      </c>
      <c r="Q1537" s="182">
        <f>IFERROR(_xll.qlIndexFixing(ONIndex1Y,I1537,TRUE,_xll.ohTrigger(RecalcTrigger,Trigger1Y)),NA())</f>
        <v>2.15843941205629E-2</v>
      </c>
    </row>
    <row r="1538" spans="2:17" x14ac:dyDescent="0.2">
      <c r="B1538" s="39" t="s">
        <v>42</v>
      </c>
      <c r="D1538" s="42">
        <f>_xll.qlCalendarAdvance(Calendar,$D1537,B1538,"f",FALSE)</f>
        <v>50172</v>
      </c>
      <c r="E1538" s="176">
        <f>_xll.qlInterestRateIndexValueDate(IndexON,D1538)</f>
        <v>50172</v>
      </c>
      <c r="F1538" s="192">
        <f>IFERROR(_xll.qlIndexFixing(IndexON,D1538,TRUE,_xll.ohTrigger(RecalcTrigger,TriggerON)),NA())</f>
        <v>2.0386494465427507E-2</v>
      </c>
      <c r="H1538" s="42">
        <f>_xll.qlCalendarAdvance(Calendar,$H1537,B1538,"f",FALSE)</f>
        <v>50172</v>
      </c>
      <c r="I1538" s="176">
        <f>_xll.qlInterestRateIndexValueDate(Index1M,$H1538)</f>
        <v>50172</v>
      </c>
      <c r="J1538" s="181">
        <f>IFERROR(_xll.qlIndexFixing(Index1M,$H1538,TRUE,_xll.ohTrigger(RecalcTrigger,Trigger1M)),NA())</f>
        <v>2.0734558311017413E-2</v>
      </c>
      <c r="K1538" s="44">
        <f>IFERROR(_xll.qlIndexFixing(Index3M,H1538,TRUE,_xll.ohTrigger(RecalcTrigger,Trigger3M)),NA())</f>
        <v>2.126276012657553E-2</v>
      </c>
      <c r="L1538" s="44">
        <f>IFERROR(_xll.qlIndexFixing(Index6M,$H1538,TRUE,_xll.ohTrigger(RecalcTrigger,Trigger6M)),NA())</f>
        <v>2.1348993906640534E-2</v>
      </c>
      <c r="M1538" s="182">
        <f>IFERROR(_xll.qlIndexFixing(Index1Y,$H1538,TRUE,_xll.ohTrigger(RecalcTrigger,Trigger1Y)),NA())</f>
        <v>2.1623116193463687E-2</v>
      </c>
      <c r="N1538" s="181">
        <f>IFERROR(_xll.qlIndexFixing(ONIndex1M,I1538,TRUE,_xll.ohTrigger(RecalcTrigger,Trigger1M)),NA())</f>
        <v>2.0731843547234785E-2</v>
      </c>
      <c r="O1538" s="44">
        <f>IFERROR(_xll.qlIndexFixing(ONIndex3M,I1538,TRUE,_xll.ohTrigger(RecalcTrigger,Trigger3M)),NA())</f>
        <v>2.1251132518377291E-2</v>
      </c>
      <c r="P1538" s="44">
        <f>IFERROR(_xll.qlIndexFixing(ONIndex6M,I1538,TRUE,_xll.ohTrigger(RecalcTrigger,Trigger6M)),NA())</f>
        <v>2.1326105719151611E-2</v>
      </c>
      <c r="Q1538" s="182">
        <f>IFERROR(_xll.qlIndexFixing(ONIndex1Y,I1538,TRUE,_xll.ohTrigger(RecalcTrigger,Trigger1Y)),NA())</f>
        <v>2.1576432085795849E-2</v>
      </c>
    </row>
    <row r="1539" spans="2:17" x14ac:dyDescent="0.2">
      <c r="B1539" s="39" t="s">
        <v>42</v>
      </c>
      <c r="D1539" s="42">
        <f>_xll.qlCalendarAdvance(Calendar,$D1538,B1539,"f",FALSE)</f>
        <v>50179</v>
      </c>
      <c r="E1539" s="176">
        <f>_xll.qlInterestRateIndexValueDate(IndexON,D1539)</f>
        <v>50179</v>
      </c>
      <c r="F1539" s="192">
        <f>IFERROR(_xll.qlIndexFixing(IndexON,D1539,TRUE,_xll.ohTrigger(RecalcTrigger,TriggerON)),NA())</f>
        <v>2.0379785707815845E-2</v>
      </c>
      <c r="H1539" s="42">
        <f>_xll.qlCalendarAdvance(Calendar,$H1538,B1539,"f",FALSE)</f>
        <v>50179</v>
      </c>
      <c r="I1539" s="176">
        <f>_xll.qlInterestRateIndexValueDate(Index1M,$H1539)</f>
        <v>50179</v>
      </c>
      <c r="J1539" s="181">
        <f>IFERROR(_xll.qlIndexFixing(Index1M,$H1539,TRUE,_xll.ohTrigger(RecalcTrigger,Trigger1M)),NA())</f>
        <v>2.0727640234235151E-2</v>
      </c>
      <c r="K1539" s="44">
        <f>IFERROR(_xll.qlIndexFixing(Index3M,H1539,TRUE,_xll.ohTrigger(RecalcTrigger,Trigger3M)),NA())</f>
        <v>2.1255994104729281E-2</v>
      </c>
      <c r="L1539" s="44">
        <f>IFERROR(_xll.qlIndexFixing(Index6M,$H1539,TRUE,_xll.ohTrigger(RecalcTrigger,Trigger6M)),NA())</f>
        <v>2.1342219247433587E-2</v>
      </c>
      <c r="M1539" s="182">
        <f>IFERROR(_xll.qlIndexFixing(Index1Y,$H1539,TRUE,_xll.ohTrigger(RecalcTrigger,Trigger1Y)),NA())</f>
        <v>2.1616400004305092E-2</v>
      </c>
      <c r="N1539" s="181">
        <f>IFERROR(_xll.qlIndexFixing(ONIndex1M,I1539,TRUE,_xll.ohTrigger(RecalcTrigger,Trigger1M)),NA())</f>
        <v>2.0724824976761091E-2</v>
      </c>
      <c r="O1539" s="44">
        <f>IFERROR(_xll.qlIndexFixing(ONIndex3M,I1539,TRUE,_xll.ohTrigger(RecalcTrigger,Trigger3M)),NA())</f>
        <v>2.1244105544214742E-2</v>
      </c>
      <c r="P1539" s="44">
        <f>IFERROR(_xll.qlIndexFixing(ONIndex6M,I1539,TRUE,_xll.ohTrigger(RecalcTrigger,Trigger6M)),NA())</f>
        <v>2.1318794302854771E-2</v>
      </c>
      <c r="Q1539" s="182">
        <f>IFERROR(_xll.qlIndexFixing(ONIndex1Y,I1539,TRUE,_xll.ohTrigger(RecalcTrigger,Trigger1Y)),NA())</f>
        <v>2.1568521443366961E-2</v>
      </c>
    </row>
    <row r="1540" spans="2:17" x14ac:dyDescent="0.2">
      <c r="B1540" s="39" t="s">
        <v>42</v>
      </c>
      <c r="D1540" s="42">
        <f>_xll.qlCalendarAdvance(Calendar,$D1539,B1540,"f",FALSE)</f>
        <v>50186</v>
      </c>
      <c r="E1540" s="176">
        <f>_xll.qlInterestRateIndexValueDate(IndexON,D1540)</f>
        <v>50186</v>
      </c>
      <c r="F1540" s="192">
        <f>IFERROR(_xll.qlIndexFixing(IndexON,D1540,TRUE,_xll.ohTrigger(RecalcTrigger,TriggerON)),NA())</f>
        <v>2.0373120281598212E-2</v>
      </c>
      <c r="H1540" s="42">
        <f>_xll.qlCalendarAdvance(Calendar,$H1539,B1540,"f",FALSE)</f>
        <v>50186</v>
      </c>
      <c r="I1540" s="176">
        <f>_xll.qlInterestRateIndexValueDate(Index1M,$H1540)</f>
        <v>50186</v>
      </c>
      <c r="J1540" s="181">
        <f>IFERROR(_xll.qlIndexFixing(Index1M,$H1540,TRUE,_xll.ohTrigger(RecalcTrigger,Trigger1M)),NA())</f>
        <v>2.0720774639168101E-2</v>
      </c>
      <c r="K1540" s="44">
        <f>IFERROR(_xll.qlIndexFixing(Index3M,H1540,TRUE,_xll.ohTrigger(RecalcTrigger,Trigger3M)),NA())</f>
        <v>2.124927397045033E-2</v>
      </c>
      <c r="L1540" s="44">
        <f>IFERROR(_xll.qlIndexFixing(Index6M,$H1540,TRUE,_xll.ohTrigger(RecalcTrigger,Trigger6M)),NA())</f>
        <v>2.1335491660055404E-2</v>
      </c>
      <c r="M1540" s="182">
        <f>IFERROR(_xll.qlIndexFixing(Index1Y,$H1540,TRUE,_xll.ohTrigger(RecalcTrigger,Trigger1Y)),NA())</f>
        <v>2.1609736358852771E-2</v>
      </c>
      <c r="N1540" s="181">
        <f>IFERROR(_xll.qlIndexFixing(ONIndex1M,I1540,TRUE,_xll.ohTrigger(RecalcTrigger,Trigger1M)),NA())</f>
        <v>2.0717858794846444E-2</v>
      </c>
      <c r="O1540" s="44">
        <f>IFERROR(_xll.qlIndexFixing(ONIndex3M,I1540,TRUE,_xll.ohTrigger(RecalcTrigger,Trigger3M)),NA())</f>
        <v>2.1237124204457336E-2</v>
      </c>
      <c r="P1540" s="44">
        <f>IFERROR(_xll.qlIndexFixing(ONIndex6M,I1540,TRUE,_xll.ohTrigger(RecalcTrigger,Trigger6M)),NA())</f>
        <v>2.1311529438001742E-2</v>
      </c>
      <c r="Q1540" s="182">
        <f>IFERROR(_xll.qlIndexFixing(ONIndex1Y,I1540,TRUE,_xll.ohTrigger(RecalcTrigger,Trigger1Y)),NA())</f>
        <v>2.1560662193276237E-2</v>
      </c>
    </row>
    <row r="1541" spans="2:17" x14ac:dyDescent="0.2">
      <c r="B1541" s="39" t="s">
        <v>42</v>
      </c>
      <c r="D1541" s="42">
        <f>_xll.qlCalendarAdvance(Calendar,$D1540,B1541,"f",FALSE)</f>
        <v>50193</v>
      </c>
      <c r="E1541" s="176">
        <f>_xll.qlInterestRateIndexValueDate(IndexON,D1541)</f>
        <v>50193</v>
      </c>
      <c r="F1541" s="192">
        <f>IFERROR(_xll.qlIndexFixing(IndexON,D1541,TRUE,_xll.ohTrigger(RecalcTrigger,TriggerON)),NA())</f>
        <v>2.036649818669356E-2</v>
      </c>
      <c r="H1541" s="42">
        <f>_xll.qlCalendarAdvance(Calendar,$H1540,B1541,"f",FALSE)</f>
        <v>50193</v>
      </c>
      <c r="I1541" s="176">
        <f>_xll.qlInterestRateIndexValueDate(Index1M,$H1541)</f>
        <v>50193</v>
      </c>
      <c r="J1541" s="181">
        <f>IFERROR(_xll.qlIndexFixing(Index1M,$H1541,TRUE,_xll.ohTrigger(RecalcTrigger,Trigger1M)),NA())</f>
        <v>2.0713856277643328E-2</v>
      </c>
      <c r="K1541" s="44">
        <f>IFERROR(_xll.qlIndexFixing(Index3M,H1541,TRUE,_xll.ohTrigger(RecalcTrigger,Trigger3M)),NA())</f>
        <v>2.1242599723506107E-2</v>
      </c>
      <c r="L1541" s="44">
        <f>IFERROR(_xll.qlIndexFixing(Index6M,$H1541,TRUE,_xll.ohTrigger(RecalcTrigger,Trigger6M)),NA())</f>
        <v>2.1328651111171857E-2</v>
      </c>
      <c r="M1541" s="182">
        <f>IFERROR(_xll.qlIndexFixing(Index1Y,$H1541,TRUE,_xll.ohTrigger(RecalcTrigger,Trigger1Y)),NA())</f>
        <v>2.1603125256078659E-2</v>
      </c>
      <c r="N1541" s="181">
        <f>IFERROR(_xll.qlIndexFixing(ONIndex1M,I1541,TRUE,_xll.ohTrigger(RecalcTrigger,Trigger1M)),NA())</f>
        <v>2.0710945001490844E-2</v>
      </c>
      <c r="O1541" s="44">
        <f>IFERROR(_xll.qlIndexFixing(ONIndex3M,I1541,TRUE,_xll.ohTrigger(RecalcTrigger,Trigger3M)),NA())</f>
        <v>2.1230188499267166E-2</v>
      </c>
      <c r="P1541" s="44">
        <f>IFERROR(_xll.qlIndexFixing(ONIndex6M,I1541,TRUE,_xll.ohTrigger(RecalcTrigger,Trigger6M)),NA())</f>
        <v>2.1304311124106246E-2</v>
      </c>
      <c r="Q1541" s="182">
        <f>IFERROR(_xll.qlIndexFixing(ONIndex1Y,I1541,TRUE,_xll.ohTrigger(RecalcTrigger,Trigger1Y)),NA())</f>
        <v>2.1552854335361582E-2</v>
      </c>
    </row>
    <row r="1542" spans="2:17" x14ac:dyDescent="0.2">
      <c r="B1542" s="39" t="s">
        <v>42</v>
      </c>
      <c r="D1542" s="42">
        <f>_xll.qlCalendarAdvance(Calendar,$D1541,B1542,"f",FALSE)</f>
        <v>50200</v>
      </c>
      <c r="E1542" s="176">
        <f>_xll.qlInterestRateIndexValueDate(IndexON,D1542)</f>
        <v>50200</v>
      </c>
      <c r="F1542" s="192">
        <f>IFERROR(_xll.qlIndexFixing(IndexON,D1542,TRUE,_xll.ohTrigger(RecalcTrigger,TriggerON)),NA())</f>
        <v>2.0359919423182937E-2</v>
      </c>
      <c r="H1542" s="42">
        <f>_xll.qlCalendarAdvance(Calendar,$H1541,B1542,"f",FALSE)</f>
        <v>50200</v>
      </c>
      <c r="I1542" s="176">
        <f>_xll.qlInterestRateIndexValueDate(Index1M,$H1542)</f>
        <v>50200</v>
      </c>
      <c r="J1542" s="181">
        <f>IFERROR(_xll.qlIndexFixing(Index1M,$H1542,TRUE,_xll.ohTrigger(RecalcTrigger,Trigger1M)),NA())</f>
        <v>2.0707092280529214E-2</v>
      </c>
      <c r="K1542" s="44">
        <f>IFERROR(_xll.qlIndexFixing(Index3M,H1542,TRUE,_xll.ohTrigger(RecalcTrigger,Trigger3M)),NA())</f>
        <v>2.1235971363669334E-2</v>
      </c>
      <c r="L1542" s="44">
        <f>IFERROR(_xll.qlIndexFixing(Index6M,$H1542,TRUE,_xll.ohTrigger(RecalcTrigger,Trigger6M)),NA())</f>
        <v>2.1322014689580629E-2</v>
      </c>
      <c r="M1542" s="182">
        <f>IFERROR(_xll.qlIndexFixing(Index1Y,$H1542,TRUE,_xll.ohTrigger(RecalcTrigger,Trigger1Y)),NA())</f>
        <v>2.1596566694963792E-2</v>
      </c>
      <c r="N1542" s="181">
        <f>IFERROR(_xll.qlIndexFixing(ONIndex1M,I1542,TRUE,_xll.ohTrigger(RecalcTrigger,Trigger1M)),NA())</f>
        <v>2.0704083596694289E-2</v>
      </c>
      <c r="O1542" s="44">
        <f>IFERROR(_xll.qlIndexFixing(ONIndex3M,I1542,TRUE,_xll.ohTrigger(RecalcTrigger,Trigger3M)),NA())</f>
        <v>2.122329842848214E-2</v>
      </c>
      <c r="P1542" s="44">
        <f>IFERROR(_xll.qlIndexFixing(ONIndex6M,I1542,TRUE,_xll.ohTrigger(RecalcTrigger,Trigger6M)),NA())</f>
        <v>2.1297139361411421E-2</v>
      </c>
      <c r="Q1542" s="182">
        <f>IFERROR(_xll.qlIndexFixing(ONIndex1Y,I1542,TRUE,_xll.ohTrigger(RecalcTrigger,Trigger1Y)),NA())</f>
        <v>2.1545097869704044E-2</v>
      </c>
    </row>
    <row r="1543" spans="2:17" x14ac:dyDescent="0.2">
      <c r="B1543" s="39" t="s">
        <v>42</v>
      </c>
      <c r="D1543" s="42">
        <f>_xll.qlCalendarAdvance(Calendar,$D1542,B1543,"f",FALSE)</f>
        <v>50207</v>
      </c>
      <c r="E1543" s="176">
        <f>_xll.qlInterestRateIndexValueDate(IndexON,D1543)</f>
        <v>50207</v>
      </c>
      <c r="F1543" s="192">
        <f>IFERROR(_xll.qlIndexFixing(IndexON,D1543,TRUE,_xll.ohTrigger(RecalcTrigger,TriggerON)),NA())</f>
        <v>2.0353383991066343E-2</v>
      </c>
      <c r="H1543" s="42">
        <f>_xll.qlCalendarAdvance(Calendar,$H1542,B1543,"f",FALSE)</f>
        <v>50207</v>
      </c>
      <c r="I1543" s="176">
        <f>_xll.qlInterestRateIndexValueDate(Index1M,$H1543)</f>
        <v>50207</v>
      </c>
      <c r="J1543" s="181">
        <f>IFERROR(_xll.qlIndexFixing(Index1M,$H1543,TRUE,_xll.ohTrigger(RecalcTrigger,Trigger1M)),NA())</f>
        <v>2.0700380761757214E-2</v>
      </c>
      <c r="K1543" s="44">
        <f>IFERROR(_xll.qlIndexFixing(Index3M,H1543,TRUE,_xll.ohTrigger(RecalcTrigger,Trigger3M)),NA())</f>
        <v>2.1229388890706555E-2</v>
      </c>
      <c r="L1543" s="44">
        <f>IFERROR(_xll.qlIndexFixing(Index6M,$H1543,TRUE,_xll.ohTrigger(RecalcTrigger,Trigger6M)),NA())</f>
        <v>2.1315425335586859E-2</v>
      </c>
      <c r="M1543" s="182">
        <f>IFERROR(_xll.qlIndexFixing(Index1Y,$H1543,TRUE,_xll.ohTrigger(RecalcTrigger,Trigger1Y)),NA())</f>
        <v>2.1590060674496314E-2</v>
      </c>
      <c r="N1543" s="181">
        <f>IFERROR(_xll.qlIndexFixing(ONIndex1M,I1543,TRUE,_xll.ohTrigger(RecalcTrigger,Trigger1M)),NA())</f>
        <v>2.0697274580456781E-2</v>
      </c>
      <c r="O1543" s="44">
        <f>IFERROR(_xll.qlIndexFixing(ONIndex3M,I1543,TRUE,_xll.ohTrigger(RecalcTrigger,Trigger3M)),NA())</f>
        <v>2.1216453992183304E-2</v>
      </c>
      <c r="P1543" s="44">
        <f>IFERROR(_xll.qlIndexFixing(ONIndex6M,I1543,TRUE,_xll.ohTrigger(RecalcTrigger,Trigger6M)),NA())</f>
        <v>2.1290014149755176E-2</v>
      </c>
      <c r="Q1543" s="182">
        <f>IFERROR(_xll.qlIndexFixing(ONIndex1Y,I1543,TRUE,_xll.ohTrigger(RecalcTrigger,Trigger1Y)),NA())</f>
        <v>2.1537392796222576E-2</v>
      </c>
    </row>
    <row r="1544" spans="2:17" x14ac:dyDescent="0.2">
      <c r="B1544" s="39" t="s">
        <v>42</v>
      </c>
      <c r="D1544" s="42">
        <f>_xll.qlCalendarAdvance(Calendar,$D1543,B1544,"f",FALSE)</f>
        <v>50214</v>
      </c>
      <c r="E1544" s="176">
        <f>_xll.qlInterestRateIndexValueDate(IndexON,D1544)</f>
        <v>50214</v>
      </c>
      <c r="F1544" s="192">
        <f>IFERROR(_xll.qlIndexFixing(IndexON,D1544,TRUE,_xll.ohTrigger(RecalcTrigger,TriggerON)),NA())</f>
        <v>2.034689189026273E-2</v>
      </c>
      <c r="H1544" s="42">
        <f>_xll.qlCalendarAdvance(Calendar,$H1543,B1544,"f",FALSE)</f>
        <v>50214</v>
      </c>
      <c r="I1544" s="176">
        <f>_xll.qlInterestRateIndexValueDate(Index1M,$H1544)</f>
        <v>50214</v>
      </c>
      <c r="J1544" s="181">
        <f>IFERROR(_xll.qlIndexFixing(Index1M,$H1544,TRUE,_xll.ohTrigger(RecalcTrigger,Trigger1M)),NA())</f>
        <v>2.0693721721246283E-2</v>
      </c>
      <c r="K1544" s="44">
        <f>IFERROR(_xll.qlIndexFixing(Index3M,H1544,TRUE,_xll.ohTrigger(RecalcTrigger,Trigger3M)),NA())</f>
        <v>2.1222852304394902E-2</v>
      </c>
      <c r="L1544" s="44">
        <f>IFERROR(_xll.qlIndexFixing(Index6M,$H1544,TRUE,_xll.ohTrigger(RecalcTrigger,Trigger6M)),NA())</f>
        <v>2.1308883048727741E-2</v>
      </c>
      <c r="M1544" s="182">
        <f>IFERROR(_xll.qlIndexFixing(Index1Y,$H1544,TRUE,_xll.ohTrigger(RecalcTrigger,Trigger1Y)),NA())</f>
        <v>2.1583607193673471E-2</v>
      </c>
      <c r="N1544" s="181">
        <f>IFERROR(_xll.qlIndexFixing(ONIndex1M,I1544,TRUE,_xll.ohTrigger(RecalcTrigger,Trigger1M)),NA())</f>
        <v>2.069051795277832E-2</v>
      </c>
      <c r="O1544" s="44">
        <f>IFERROR(_xll.qlIndexFixing(ONIndex3M,I1544,TRUE,_xll.ohTrigger(RecalcTrigger,Trigger3M)),NA())</f>
        <v>2.1209655190370658E-2</v>
      </c>
      <c r="P1544" s="44">
        <f>IFERROR(_xll.qlIndexFixing(ONIndex6M,I1544,TRUE,_xll.ohTrigger(RecalcTrigger,Trigger6M)),NA())</f>
        <v>2.128293548938065E-2</v>
      </c>
      <c r="Q1544" s="182">
        <f>IFERROR(_xll.qlIndexFixing(ONIndex1Y,I1544,TRUE,_xll.ohTrigger(RecalcTrigger,Trigger1Y)),NA())</f>
        <v>2.1529739115079272E-2</v>
      </c>
    </row>
    <row r="1545" spans="2:17" x14ac:dyDescent="0.2">
      <c r="B1545" s="39" t="s">
        <v>42</v>
      </c>
      <c r="D1545" s="42">
        <f>_xll.qlCalendarAdvance(Calendar,$D1544,B1545,"f",FALSE)</f>
        <v>50221</v>
      </c>
      <c r="E1545" s="176">
        <f>_xll.qlInterestRateIndexValueDate(IndexON,D1545)</f>
        <v>50221</v>
      </c>
      <c r="F1545" s="192">
        <f>IFERROR(_xll.qlIndexFixing(IndexON,D1545,TRUE,_xll.ohTrigger(RecalcTrigger,TriggerON)),NA())</f>
        <v>2.0340443120934193E-2</v>
      </c>
      <c r="H1545" s="42">
        <f>_xll.qlCalendarAdvance(Calendar,$H1544,B1545,"f",FALSE)</f>
        <v>50221</v>
      </c>
      <c r="I1545" s="176">
        <f>_xll.qlInterestRateIndexValueDate(Index1M,$H1545)</f>
        <v>50221</v>
      </c>
      <c r="J1545" s="181">
        <f>IFERROR(_xll.qlIndexFixing(Index1M,$H1545,TRUE,_xll.ohTrigger(RecalcTrigger,Trigger1M)),NA())</f>
        <v>2.0687233886308692E-2</v>
      </c>
      <c r="K1545" s="44">
        <f>IFERROR(_xll.qlIndexFixing(Index3M,H1545,TRUE,_xll.ohTrigger(RecalcTrigger,Trigger3M)),NA())</f>
        <v>2.1216361604507086E-2</v>
      </c>
      <c r="L1545" s="44">
        <f>IFERROR(_xll.qlIndexFixing(Index6M,$H1545,TRUE,_xll.ohTrigger(RecalcTrigger,Trigger6M)),NA())</f>
        <v>2.1302559784129049E-2</v>
      </c>
      <c r="M1545" s="182">
        <f>IFERROR(_xll.qlIndexFixing(Index1Y,$H1545,TRUE,_xll.ohTrigger(RecalcTrigger,Trigger1Y)),NA())</f>
        <v>2.157720625149917E-2</v>
      </c>
      <c r="N1545" s="181">
        <f>IFERROR(_xll.qlIndexFixing(ONIndex1M,I1545,TRUE,_xll.ohTrigger(RecalcTrigger,Trigger1M)),NA())</f>
        <v>2.0683813713739951E-2</v>
      </c>
      <c r="O1545" s="44">
        <f>IFERROR(_xll.qlIndexFixing(ONIndex3M,I1545,TRUE,_xll.ohTrigger(RecalcTrigger,Trigger3M)),NA())</f>
        <v>2.1202902023125247E-2</v>
      </c>
      <c r="P1545" s="44">
        <f>IFERROR(_xll.qlIndexFixing(ONIndex6M,I1545,TRUE,_xll.ohTrigger(RecalcTrigger,Trigger6M)),NA())</f>
        <v>2.1275903380125749E-2</v>
      </c>
      <c r="Q1545" s="182">
        <f>IFERROR(_xll.qlIndexFixing(ONIndex1Y,I1545,TRUE,_xll.ohTrigger(RecalcTrigger,Trigger1Y)),NA())</f>
        <v>2.1522136826112037E-2</v>
      </c>
    </row>
    <row r="1546" spans="2:17" x14ac:dyDescent="0.2">
      <c r="B1546" s="39" t="s">
        <v>42</v>
      </c>
      <c r="D1546" s="42">
        <f>_xll.qlCalendarAdvance(Calendar,$D1545,B1546,"f",FALSE)</f>
        <v>50228</v>
      </c>
      <c r="E1546" s="176">
        <f>_xll.qlInterestRateIndexValueDate(IndexON,D1546)</f>
        <v>50228</v>
      </c>
      <c r="F1546" s="192">
        <f>IFERROR(_xll.qlIndexFixing(IndexON,D1546,TRUE,_xll.ohTrigger(RecalcTrigger,TriggerON)),NA())</f>
        <v>2.0334037682918638E-2</v>
      </c>
      <c r="H1546" s="42">
        <f>_xll.qlCalendarAdvance(Calendar,$H1545,B1546,"f",FALSE)</f>
        <v>50228</v>
      </c>
      <c r="I1546" s="176">
        <f>_xll.qlInterestRateIndexValueDate(Index1M,$H1546)</f>
        <v>50228</v>
      </c>
      <c r="J1546" s="181">
        <f>IFERROR(_xll.qlIndexFixing(Index1M,$H1546,TRUE,_xll.ohTrigger(RecalcTrigger,Trigger1M)),NA())</f>
        <v>2.0680683179608708E-2</v>
      </c>
      <c r="K1546" s="44">
        <f>IFERROR(_xll.qlIndexFixing(Index3M,H1546,TRUE,_xll.ohTrigger(RecalcTrigger,Trigger3M)),NA())</f>
        <v>2.120991679081935E-2</v>
      </c>
      <c r="L1546" s="44">
        <f>IFERROR(_xll.qlIndexFixing(Index6M,$H1546,TRUE,_xll.ohTrigger(RecalcTrigger,Trigger6M)),NA())</f>
        <v>2.1296114617890431E-2</v>
      </c>
      <c r="M1546" s="182">
        <f>IFERROR(_xll.qlIndexFixing(Index1Y,$H1546,TRUE,_xll.ohTrigger(RecalcTrigger,Trigger1Y)),NA())</f>
        <v>2.1570857846987757E-2</v>
      </c>
      <c r="N1546" s="181">
        <f>IFERROR(_xll.qlIndexFixing(ONIndex1M,I1546,TRUE,_xll.ohTrigger(RecalcTrigger,Trigger1M)),NA())</f>
        <v>2.0677161863098537E-2</v>
      </c>
      <c r="O1546" s="44">
        <f>IFERROR(_xll.qlIndexFixing(ONIndex3M,I1546,TRUE,_xll.ohTrigger(RecalcTrigger,Trigger3M)),NA())</f>
        <v>2.1196194490203935E-2</v>
      </c>
      <c r="P1546" s="44">
        <f>IFERROR(_xll.qlIndexFixing(ONIndex6M,I1546,TRUE,_xll.ohTrigger(RecalcTrigger,Trigger6M)),NA())</f>
        <v>2.126891782207152E-2</v>
      </c>
      <c r="Q1546" s="182">
        <f>IFERROR(_xll.qlIndexFixing(ONIndex1Y,I1546,TRUE,_xll.ohTrigger(RecalcTrigger,Trigger1Y)),NA())</f>
        <v>2.1514585929564012E-2</v>
      </c>
    </row>
    <row r="1547" spans="2:17" x14ac:dyDescent="0.2">
      <c r="B1547" s="39" t="s">
        <v>42</v>
      </c>
      <c r="D1547" s="42">
        <f>_xll.qlCalendarAdvance(Calendar,$D1546,B1547,"f",FALSE)</f>
        <v>50235</v>
      </c>
      <c r="E1547" s="176">
        <f>_xll.qlInterestRateIndexValueDate(IndexON,D1547)</f>
        <v>50235</v>
      </c>
      <c r="F1547" s="192">
        <f>IFERROR(_xll.qlIndexFixing(IndexON,D1547,TRUE,_xll.ohTrigger(RecalcTrigger,TriggerON)),NA())</f>
        <v>2.0327675576297111E-2</v>
      </c>
      <c r="H1547" s="42">
        <f>_xll.qlCalendarAdvance(Calendar,$H1546,B1547,"f",FALSE)</f>
        <v>50235</v>
      </c>
      <c r="I1547" s="176">
        <f>_xll.qlInterestRateIndexValueDate(Index1M,$H1547)</f>
        <v>50235</v>
      </c>
      <c r="J1547" s="181">
        <f>IFERROR(_xll.qlIndexFixing(Index1M,$H1547,TRUE,_xll.ohTrigger(RecalcTrigger,Trigger1M)),NA())</f>
        <v>2.0674184953991252E-2</v>
      </c>
      <c r="K1547" s="44">
        <f>IFERROR(_xll.qlIndexFixing(Index3M,H1547,TRUE,_xll.ohTrigger(RecalcTrigger,Trigger3M)),NA())</f>
        <v>2.1203517863107937E-2</v>
      </c>
      <c r="L1547" s="44">
        <f>IFERROR(_xll.qlIndexFixing(Index6M,$H1547,TRUE,_xll.ohTrigger(RecalcTrigger,Trigger6M)),NA())</f>
        <v>2.1289716520234769E-2</v>
      </c>
      <c r="M1547" s="182">
        <f>IFERROR(_xll.qlIndexFixing(Index1Y,$H1547,TRUE,_xll.ohTrigger(RecalcTrigger,Trigger1Y)),NA())</f>
        <v>2.1564561979158681E-2</v>
      </c>
      <c r="N1547" s="181">
        <f>IFERROR(_xll.qlIndexFixing(ONIndex1M,I1547,TRUE,_xll.ohTrigger(RecalcTrigger,Trigger1M)),NA())</f>
        <v>2.0670562401097214E-2</v>
      </c>
      <c r="O1547" s="44">
        <f>IFERROR(_xll.qlIndexFixing(ONIndex3M,I1547,TRUE,_xll.ohTrigger(RecalcTrigger,Trigger3M)),NA())</f>
        <v>2.1189532591768812E-2</v>
      </c>
      <c r="P1547" s="44">
        <f>IFERROR(_xll.qlIndexFixing(ONIndex6M,I1547,TRUE,_xll.ohTrigger(RecalcTrigger,Trigger6M)),NA())</f>
        <v>2.1261978814974825E-2</v>
      </c>
      <c r="Q1547" s="182">
        <f>IFERROR(_xll.qlIndexFixing(ONIndex1Y,I1547,TRUE,_xll.ohTrigger(RecalcTrigger,Trigger1Y)),NA())</f>
        <v>2.1507086425029964E-2</v>
      </c>
    </row>
    <row r="1548" spans="2:17" x14ac:dyDescent="0.2">
      <c r="B1548" s="39" t="s">
        <v>42</v>
      </c>
      <c r="D1548" s="42">
        <f>_xll.qlCalendarAdvance(Calendar,$D1547,B1548,"f",FALSE)</f>
        <v>50242</v>
      </c>
      <c r="E1548" s="176">
        <f>_xll.qlInterestRateIndexValueDate(IndexON,D1548)</f>
        <v>50242</v>
      </c>
      <c r="F1548" s="192">
        <f>IFERROR(_xll.qlIndexFixing(IndexON,D1548,TRUE,_xll.ohTrigger(RecalcTrigger,TriggerON)),NA())</f>
        <v>2.0321356800988566E-2</v>
      </c>
      <c r="H1548" s="42">
        <f>_xll.qlCalendarAdvance(Calendar,$H1547,B1548,"f",FALSE)</f>
        <v>50242</v>
      </c>
      <c r="I1548" s="176">
        <f>_xll.qlInterestRateIndexValueDate(Index1M,$H1548)</f>
        <v>50242</v>
      </c>
      <c r="J1548" s="181">
        <f>IFERROR(_xll.qlIndexFixing(Index1M,$H1548,TRUE,_xll.ohTrigger(RecalcTrigger,Trigger1M)),NA())</f>
        <v>2.0667739209372659E-2</v>
      </c>
      <c r="K1548" s="44">
        <f>IFERROR(_xll.qlIndexFixing(Index3M,H1548,TRUE,_xll.ohTrigger(RecalcTrigger,Trigger3M)),NA())</f>
        <v>2.1197164821154378E-2</v>
      </c>
      <c r="L1548" s="44">
        <f>IFERROR(_xll.qlIndexFixing(Index6M,$H1548,TRUE,_xll.ohTrigger(RecalcTrigger,Trigger6M)),NA())</f>
        <v>2.1283365490711012E-2</v>
      </c>
      <c r="M1548" s="182">
        <f>IFERROR(_xll.qlIndexFixing(Index1Y,$H1548,TRUE,_xll.ohTrigger(RecalcTrigger,Trigger1Y)),NA())</f>
        <v>2.1558318647042274E-2</v>
      </c>
      <c r="N1548" s="181">
        <f>IFERROR(_xll.qlIndexFixing(ONIndex1M,I1548,TRUE,_xll.ohTrigger(RecalcTrigger,Trigger1M)),NA())</f>
        <v>2.0664015327654939E-2</v>
      </c>
      <c r="O1548" s="44">
        <f>IFERROR(_xll.qlIndexFixing(ONIndex3M,I1548,TRUE,_xll.ohTrigger(RecalcTrigger,Trigger3M)),NA())</f>
        <v>2.1182916327738832E-2</v>
      </c>
      <c r="P1548" s="44">
        <f>IFERROR(_xll.qlIndexFixing(ONIndex6M,I1548,TRUE,_xll.ohTrigger(RecalcTrigger,Trigger6M)),NA())</f>
        <v>2.1255086359159847E-2</v>
      </c>
      <c r="Q1548" s="182">
        <f>IFERROR(_xll.qlIndexFixing(ONIndex1Y,I1548,TRUE,_xll.ohTrigger(RecalcTrigger,Trigger1Y)),NA())</f>
        <v>2.149963831283408E-2</v>
      </c>
    </row>
    <row r="1549" spans="2:17" x14ac:dyDescent="0.2">
      <c r="B1549" s="39" t="s">
        <v>42</v>
      </c>
      <c r="D1549" s="42">
        <f>_xll.qlCalendarAdvance(Calendar,$D1548,B1549,"f",FALSE)</f>
        <v>50249</v>
      </c>
      <c r="E1549" s="176">
        <f>_xll.qlInterestRateIndexValueDate(IndexON,D1549)</f>
        <v>50249</v>
      </c>
      <c r="F1549" s="192">
        <f>IFERROR(_xll.qlIndexFixing(IndexON,D1549,TRUE,_xll.ohTrigger(RecalcTrigger,TriggerON)),NA())</f>
        <v>2.031508135707405E-2</v>
      </c>
      <c r="H1549" s="42">
        <f>_xll.qlCalendarAdvance(Calendar,$H1548,B1549,"f",FALSE)</f>
        <v>50249</v>
      </c>
      <c r="I1549" s="176">
        <f>_xll.qlInterestRateIndexValueDate(Index1M,$H1549)</f>
        <v>50249</v>
      </c>
      <c r="J1549" s="181">
        <f>IFERROR(_xll.qlIndexFixing(Index1M,$H1549,TRUE,_xll.ohTrigger(RecalcTrigger,Trigger1M)),NA())</f>
        <v>2.0661345945666657E-2</v>
      </c>
      <c r="K1549" s="44">
        <f>IFERROR(_xll.qlIndexFixing(Index3M,H1549,TRUE,_xll.ohTrigger(RecalcTrigger,Trigger3M)),NA())</f>
        <v>2.1190857664738431E-2</v>
      </c>
      <c r="L1549" s="44">
        <f>IFERROR(_xll.qlIndexFixing(Index6M,$H1549,TRUE,_xll.ohTrigger(RecalcTrigger,Trigger6M)),NA())</f>
        <v>2.1277061528871211E-2</v>
      </c>
      <c r="M1549" s="182">
        <f>IFERROR(_xll.qlIndexFixing(Index1Y,$H1549,TRUE,_xll.ohTrigger(RecalcTrigger,Trigger1Y)),NA())</f>
        <v>2.1552127849675307E-2</v>
      </c>
      <c r="N1549" s="181">
        <f>IFERROR(_xll.qlIndexFixing(ONIndex1M,I1549,TRUE,_xll.ohTrigger(RecalcTrigger,Trigger1M)),NA())</f>
        <v>2.065752064277171E-2</v>
      </c>
      <c r="O1549" s="44">
        <f>IFERROR(_xll.qlIndexFixing(ONIndex3M,I1549,TRUE,_xll.ohTrigger(RecalcTrigger,Trigger3M)),NA())</f>
        <v>2.1176345698276089E-2</v>
      </c>
      <c r="P1549" s="44">
        <f>IFERROR(_xll.qlIndexFixing(ONIndex6M,I1549,TRUE,_xll.ohTrigger(RecalcTrigger,Trigger6M)),NA())</f>
        <v>2.1248240454545542E-2</v>
      </c>
      <c r="Q1549" s="182">
        <f>IFERROR(_xll.qlIndexFixing(ONIndex1Y,I1549,TRUE,_xll.ohTrigger(RecalcTrigger,Trigger1Y)),NA())</f>
        <v>2.1492241592895311E-2</v>
      </c>
    </row>
    <row r="1550" spans="2:17" x14ac:dyDescent="0.2">
      <c r="B1550" s="39" t="s">
        <v>42</v>
      </c>
      <c r="D1550" s="42">
        <f>_xll.qlCalendarAdvance(Calendar,$D1549,B1550,"f",FALSE)</f>
        <v>50256</v>
      </c>
      <c r="E1550" s="176">
        <f>_xll.qlInterestRateIndexValueDate(IndexON,D1550)</f>
        <v>50256</v>
      </c>
      <c r="F1550" s="192">
        <f>IFERROR(_xll.qlIndexFixing(IndexON,D1550,TRUE,_xll.ohTrigger(RecalcTrigger,TriggerON)),NA())</f>
        <v>2.0308849244472515E-2</v>
      </c>
      <c r="H1550" s="42">
        <f>_xll.qlCalendarAdvance(Calendar,$H1549,B1550,"f",FALSE)</f>
        <v>50256</v>
      </c>
      <c r="I1550" s="176">
        <f>_xll.qlInterestRateIndexValueDate(Index1M,$H1550)</f>
        <v>50256</v>
      </c>
      <c r="J1550" s="181">
        <f>IFERROR(_xll.qlIndexFixing(Index1M,$H1550,TRUE,_xll.ohTrigger(RecalcTrigger,Trigger1M)),NA())</f>
        <v>2.065500516278174E-2</v>
      </c>
      <c r="K1550" s="44">
        <f>IFERROR(_xll.qlIndexFixing(Index3M,H1550,TRUE,_xll.ohTrigger(RecalcTrigger,Trigger3M)),NA())</f>
        <v>2.118459639364163E-2</v>
      </c>
      <c r="L1550" s="44">
        <f>IFERROR(_xll.qlIndexFixing(Index6M,$H1550,TRUE,_xll.ohTrigger(RecalcTrigger,Trigger6M)),NA())</f>
        <v>2.1270804634273131E-2</v>
      </c>
      <c r="M1550" s="182">
        <f>IFERROR(_xll.qlIndexFixing(Index1Y,$H1550,TRUE,_xll.ohTrigger(RecalcTrigger,Trigger1Y)),NA())</f>
        <v>2.1545989586103209E-2</v>
      </c>
      <c r="N1550" s="181">
        <f>IFERROR(_xll.qlIndexFixing(ONIndex1M,I1550,TRUE,_xll.ohTrigger(RecalcTrigger,Trigger1M)),NA())</f>
        <v>2.0651078346285434E-2</v>
      </c>
      <c r="O1550" s="44">
        <f>IFERROR(_xll.qlIndexFixing(ONIndex3M,I1550,TRUE,_xll.ohTrigger(RecalcTrigger,Trigger3M)),NA())</f>
        <v>2.1169820703137443E-2</v>
      </c>
      <c r="P1550" s="44">
        <f>IFERROR(_xll.qlIndexFixing(ONIndex6M,I1550,TRUE,_xll.ohTrigger(RecalcTrigger,Trigger6M)),NA())</f>
        <v>2.1241441100888769E-2</v>
      </c>
      <c r="Q1550" s="182">
        <f>IFERROR(_xll.qlIndexFixing(ONIndex1Y,I1550,TRUE,_xll.ohTrigger(RecalcTrigger,Trigger1Y)),NA())</f>
        <v>2.1484896265051567E-2</v>
      </c>
    </row>
    <row r="1551" spans="2:17" x14ac:dyDescent="0.2">
      <c r="B1551" s="39" t="s">
        <v>42</v>
      </c>
      <c r="D1551" s="42">
        <f>_xll.qlCalendarAdvance(Calendar,$D1550,B1551,"f",FALSE)</f>
        <v>50263</v>
      </c>
      <c r="E1551" s="176">
        <f>_xll.qlInterestRateIndexValueDate(IndexON,D1551)</f>
        <v>50263</v>
      </c>
      <c r="F1551" s="192">
        <f>IFERROR(_xll.qlIndexFixing(IndexON,D1551,TRUE,_xll.ohTrigger(RecalcTrigger,TriggerON)),NA())</f>
        <v>2.030266046326501E-2</v>
      </c>
      <c r="H1551" s="42">
        <f>_xll.qlCalendarAdvance(Calendar,$H1550,B1551,"f",FALSE)</f>
        <v>50263</v>
      </c>
      <c r="I1551" s="176">
        <f>_xll.qlInterestRateIndexValueDate(Index1M,$H1551)</f>
        <v>50263</v>
      </c>
      <c r="J1551" s="181">
        <f>IFERROR(_xll.qlIndexFixing(Index1M,$H1551,TRUE,_xll.ohTrigger(RecalcTrigger,Trigger1M)),NA())</f>
        <v>2.0648716860647322E-2</v>
      </c>
      <c r="K1551" s="44">
        <f>IFERROR(_xll.qlIndexFixing(Index3M,H1551,TRUE,_xll.ohTrigger(RecalcTrigger,Trigger3M)),NA())</f>
        <v>2.1178381007649905E-2</v>
      </c>
      <c r="L1551" s="44">
        <f>IFERROR(_xll.qlIndexFixing(Index6M,$H1551,TRUE,_xll.ohTrigger(RecalcTrigger,Trigger6M)),NA())</f>
        <v>2.1264594806475422E-2</v>
      </c>
      <c r="M1551" s="182">
        <f>IFERROR(_xll.qlIndexFixing(Index1Y,$H1551,TRUE,_xll.ohTrigger(RecalcTrigger,Trigger1Y)),NA())</f>
        <v>2.1539903855379627E-2</v>
      </c>
      <c r="N1551" s="181">
        <f>IFERROR(_xll.qlIndexFixing(ONIndex1M,I1551,TRUE,_xll.ohTrigger(RecalcTrigger,Trigger1M)),NA())</f>
        <v>2.0644688438601344E-2</v>
      </c>
      <c r="O1551" s="44">
        <f>IFERROR(_xll.qlIndexFixing(ONIndex3M,I1551,TRUE,_xll.ohTrigger(RecalcTrigger,Trigger3M)),NA())</f>
        <v>2.116334134264708E-2</v>
      </c>
      <c r="P1551" s="44">
        <f>IFERROR(_xll.qlIndexFixing(ONIndex6M,I1551,TRUE,_xll.ohTrigger(RecalcTrigger,Trigger6M)),NA())</f>
        <v>2.1234688298432669E-2</v>
      </c>
      <c r="Q1551" s="182">
        <f>IFERROR(_xll.qlIndexFixing(ONIndex1Y,I1551,TRUE,_xll.ohTrigger(RecalcTrigger,Trigger1Y)),NA())</f>
        <v>2.1477602329545986E-2</v>
      </c>
    </row>
    <row r="1552" spans="2:17" x14ac:dyDescent="0.2">
      <c r="B1552" s="39" t="s">
        <v>42</v>
      </c>
      <c r="D1552" s="42">
        <f>_xll.qlCalendarAdvance(Calendar,$D1551,B1552,"f",FALSE)</f>
        <v>50270</v>
      </c>
      <c r="E1552" s="176">
        <f>_xll.qlInterestRateIndexValueDate(IndexON,D1552)</f>
        <v>50270</v>
      </c>
      <c r="F1552" s="192">
        <f>IFERROR(_xll.qlIndexFixing(IndexON,D1552,TRUE,_xll.ohTrigger(RecalcTrigger,TriggerON)),NA())</f>
        <v>2.0296515013370486E-2</v>
      </c>
      <c r="H1552" s="42">
        <f>_xll.qlCalendarAdvance(Calendar,$H1551,B1552,"f",FALSE)</f>
        <v>50270</v>
      </c>
      <c r="I1552" s="176">
        <f>_xll.qlInterestRateIndexValueDate(Index1M,$H1552)</f>
        <v>50270</v>
      </c>
      <c r="J1552" s="181">
        <f>IFERROR(_xll.qlIndexFixing(Index1M,$H1552,TRUE,_xll.ohTrigger(RecalcTrigger,Trigger1M)),NA())</f>
        <v>2.0642481039164058E-2</v>
      </c>
      <c r="K1552" s="44">
        <f>IFERROR(_xll.qlIndexFixing(Index3M,H1552,TRUE,_xll.ohTrigger(RecalcTrigger,Trigger3M)),NA())</f>
        <v>2.1172211506546541E-2</v>
      </c>
      <c r="L1552" s="44">
        <f>IFERROR(_xll.qlIndexFixing(Index6M,$H1552,TRUE,_xll.ohTrigger(RecalcTrigger,Trigger6M)),NA())</f>
        <v>2.1258432045041145E-2</v>
      </c>
      <c r="M1552" s="182">
        <f>IFERROR(_xll.qlIndexFixing(Index1Y,$H1552,TRUE,_xll.ohTrigger(RecalcTrigger,Trigger1Y)),NA())</f>
        <v>2.1533870656565757E-2</v>
      </c>
      <c r="N1552" s="181">
        <f>IFERROR(_xll.qlIndexFixing(ONIndex1M,I1552,TRUE,_xll.ohTrigger(RecalcTrigger,Trigger1M)),NA())</f>
        <v>2.0638350919314208E-2</v>
      </c>
      <c r="O1552" s="44">
        <f>IFERROR(_xll.qlIndexFixing(ONIndex3M,I1552,TRUE,_xll.ohTrigger(RecalcTrigger,Trigger3M)),NA())</f>
        <v>2.1156907616399767E-2</v>
      </c>
      <c r="P1552" s="44">
        <f>IFERROR(_xll.qlIndexFixing(ONIndex6M,I1552,TRUE,_xll.ohTrigger(RecalcTrigger,Trigger6M)),NA())</f>
        <v>2.1227982047015148E-2</v>
      </c>
      <c r="Q1552" s="182">
        <f>IFERROR(_xll.qlIndexFixing(ONIndex1Y,I1552,TRUE,_xll.ohTrigger(RecalcTrigger,Trigger1Y)),NA())</f>
        <v>2.1470359786297522E-2</v>
      </c>
    </row>
    <row r="1553" spans="2:17" x14ac:dyDescent="0.2">
      <c r="B1553" s="39" t="s">
        <v>42</v>
      </c>
      <c r="D1553" s="42">
        <f>_xll.qlCalendarAdvance(Calendar,$D1552,B1553,"f",FALSE)</f>
        <v>50277</v>
      </c>
      <c r="E1553" s="176">
        <f>_xll.qlInterestRateIndexValueDate(IndexON,D1553)</f>
        <v>50277</v>
      </c>
      <c r="F1553" s="192">
        <f>IFERROR(_xll.qlIndexFixing(IndexON,D1553,TRUE,_xll.ohTrigger(RecalcTrigger,TriggerON)),NA())</f>
        <v>2.0290412894788945E-2</v>
      </c>
      <c r="H1553" s="42">
        <f>_xll.qlCalendarAdvance(Calendar,$H1552,B1553,"f",FALSE)</f>
        <v>50277</v>
      </c>
      <c r="I1553" s="176">
        <f>_xll.qlInterestRateIndexValueDate(Index1M,$H1553)</f>
        <v>50277</v>
      </c>
      <c r="J1553" s="181">
        <f>IFERROR(_xll.qlIndexFixing(Index1M,$H1553,TRUE,_xll.ohTrigger(RecalcTrigger,Trigger1M)),NA())</f>
        <v>2.0636297698258737E-2</v>
      </c>
      <c r="K1553" s="44">
        <f>IFERROR(_xll.qlIndexFixing(Index3M,H1553,TRUE,_xll.ohTrigger(RecalcTrigger,Trigger3M)),NA())</f>
        <v>2.116608789012012E-2</v>
      </c>
      <c r="L1553" s="44">
        <f>IFERROR(_xll.qlIndexFixing(Index6M,$H1553,TRUE,_xll.ohTrigger(RecalcTrigger,Trigger6M)),NA())</f>
        <v>2.125231634953555E-2</v>
      </c>
      <c r="M1553" s="182">
        <f>IFERROR(_xll.qlIndexFixing(Index1Y,$H1553,TRUE,_xll.ohTrigger(RecalcTrigger,Trigger1Y)),NA())</f>
        <v>2.152788998873123E-2</v>
      </c>
      <c r="N1553" s="181">
        <f>IFERROR(_xll.qlIndexFixing(ONIndex1M,I1553,TRUE,_xll.ohTrigger(RecalcTrigger,Trigger1M)),NA())</f>
        <v>2.0632065788505072E-2</v>
      </c>
      <c r="O1553" s="44">
        <f>IFERROR(_xll.qlIndexFixing(ONIndex3M,I1553,TRUE,_xll.ohTrigger(RecalcTrigger,Trigger3M)),NA())</f>
        <v>2.1150519524719691E-2</v>
      </c>
      <c r="P1553" s="44">
        <f>IFERROR(_xll.qlIndexFixing(ONIndex6M,I1553,TRUE,_xll.ohTrigger(RecalcTrigger,Trigger6M)),NA())</f>
        <v>2.1221322346798299E-2</v>
      </c>
      <c r="Q1553" s="182">
        <f>IFERROR(_xll.qlIndexFixing(ONIndex1Y,I1553,TRUE,_xll.ohTrigger(RecalcTrigger,Trigger1Y)),NA())</f>
        <v>2.1463168635063035E-2</v>
      </c>
    </row>
    <row r="1554" spans="2:17" x14ac:dyDescent="0.2">
      <c r="B1554" s="39" t="s">
        <v>42</v>
      </c>
      <c r="D1554" s="42">
        <f>_xll.qlCalendarAdvance(Calendar,$D1553,B1554,"f",FALSE)</f>
        <v>50284</v>
      </c>
      <c r="E1554" s="176">
        <f>_xll.qlInterestRateIndexValueDate(IndexON,D1554)</f>
        <v>50284</v>
      </c>
      <c r="F1554" s="192">
        <f>IFERROR(_xll.qlIndexFixing(IndexON,D1554,TRUE,_xll.ohTrigger(RecalcTrigger,TriggerON)),NA())</f>
        <v>2.0284354107601432E-2</v>
      </c>
      <c r="H1554" s="42">
        <f>_xll.qlCalendarAdvance(Calendar,$H1553,B1554,"f",FALSE)</f>
        <v>50284</v>
      </c>
      <c r="I1554" s="176">
        <f>_xll.qlInterestRateIndexValueDate(Index1M,$H1554)</f>
        <v>50284</v>
      </c>
      <c r="J1554" s="181">
        <f>IFERROR(_xll.qlIndexFixing(Index1M,$H1554,TRUE,_xll.ohTrigger(RecalcTrigger,Trigger1M)),NA())</f>
        <v>2.0630017601814675E-2</v>
      </c>
      <c r="K1554" s="44">
        <f>IFERROR(_xll.qlIndexFixing(Index3M,H1554,TRUE,_xll.ohTrigger(RecalcTrigger,Trigger3M)),NA())</f>
        <v>2.115982334548545E-2</v>
      </c>
      <c r="L1554" s="44">
        <f>IFERROR(_xll.qlIndexFixing(Index6M,$H1554,TRUE,_xll.ohTrigger(RecalcTrigger,Trigger6M)),NA())</f>
        <v>2.1245651767938727E-2</v>
      </c>
      <c r="M1554" s="182">
        <f>IFERROR(_xll.qlIndexFixing(Index1Y,$H1554,TRUE,_xll.ohTrigger(RecalcTrigger,Trigger1Y)),NA())</f>
        <v>2.1521961850954341E-2</v>
      </c>
      <c r="N1554" s="181">
        <f>IFERROR(_xll.qlIndexFixing(ONIndex1M,I1554,TRUE,_xll.ohTrigger(RecalcTrigger,Trigger1M)),NA())</f>
        <v>2.0625833046254982E-2</v>
      </c>
      <c r="O1554" s="44">
        <f>IFERROR(_xll.qlIndexFixing(ONIndex3M,I1554,TRUE,_xll.ohTrigger(RecalcTrigger,Trigger3M)),NA())</f>
        <v>2.1144177067444758E-2</v>
      </c>
      <c r="P1554" s="44">
        <f>IFERROR(_xll.qlIndexFixing(ONIndex6M,I1554,TRUE,_xll.ohTrigger(RecalcTrigger,Trigger6M)),NA())</f>
        <v>2.1214709197701076E-2</v>
      </c>
      <c r="Q1554" s="182">
        <f>IFERROR(_xll.qlIndexFixing(ONIndex1Y,I1554,TRUE,_xll.ohTrigger(RecalcTrigger,Trigger1Y)),NA())</f>
        <v>2.1456028876166711E-2</v>
      </c>
    </row>
    <row r="1555" spans="2:17" x14ac:dyDescent="0.2">
      <c r="B1555" s="39" t="s">
        <v>42</v>
      </c>
      <c r="D1555" s="42">
        <f>_xll.qlCalendarAdvance(Calendar,$D1554,B1555,"f",FALSE)</f>
        <v>50291</v>
      </c>
      <c r="E1555" s="176">
        <f>_xll.qlInterestRateIndexValueDate(IndexON,D1555)</f>
        <v>50291</v>
      </c>
      <c r="F1555" s="192">
        <f>IFERROR(_xll.qlIndexFixing(IndexON,D1555,TRUE,_xll.ohTrigger(RecalcTrigger,TriggerON)),NA())</f>
        <v>2.0278338651807948E-2</v>
      </c>
      <c r="H1555" s="42">
        <f>_xll.qlCalendarAdvance(Calendar,$H1554,B1555,"f",FALSE)</f>
        <v>50291</v>
      </c>
      <c r="I1555" s="176">
        <f>_xll.qlInterestRateIndexValueDate(Index1M,$H1555)</f>
        <v>50291</v>
      </c>
      <c r="J1555" s="181">
        <f>IFERROR(_xll.qlIndexFixing(Index1M,$H1555,TRUE,_xll.ohTrigger(RecalcTrigger,Trigger1M)),NA())</f>
        <v>2.0623935816626547E-2</v>
      </c>
      <c r="K1555" s="44">
        <f>IFERROR(_xll.qlIndexFixing(Index3M,H1555,TRUE,_xll.ohTrigger(RecalcTrigger,Trigger3M)),NA())</f>
        <v>2.1153788569239194E-2</v>
      </c>
      <c r="L1555" s="44">
        <f>IFERROR(_xll.qlIndexFixing(Index6M,$H1555,TRUE,_xll.ohTrigger(RecalcTrigger,Trigger6M)),NA())</f>
        <v>2.1239621165307764E-2</v>
      </c>
      <c r="M1555" s="182">
        <f>IFERROR(_xll.qlIndexFixing(Index1Y,$H1555,TRUE,_xll.ohTrigger(RecalcTrigger,Trigger1Y)),NA())</f>
        <v>2.1516086242320709E-2</v>
      </c>
      <c r="N1555" s="181">
        <f>IFERROR(_xll.qlIndexFixing(ONIndex1M,I1555,TRUE,_xll.ohTrigger(RecalcTrigger,Trigger1M)),NA())</f>
        <v>2.0619652692644985E-2</v>
      </c>
      <c r="O1555" s="44">
        <f>IFERROR(_xll.qlIndexFixing(ONIndex3M,I1555,TRUE,_xll.ohTrigger(RecalcTrigger,Trigger3M)),NA())</f>
        <v>2.1137880244574969E-2</v>
      </c>
      <c r="P1555" s="44">
        <f>IFERROR(_xll.qlIndexFixing(ONIndex6M,I1555,TRUE,_xll.ohTrigger(RecalcTrigger,Trigger6M)),NA())</f>
        <v>2.1208142599723478E-2</v>
      </c>
      <c r="Q1555" s="182">
        <f>IFERROR(_xll.qlIndexFixing(ONIndex1Y,I1555,TRUE,_xll.ohTrigger(RecalcTrigger,Trigger1Y)),NA())</f>
        <v>2.1448940509608549E-2</v>
      </c>
    </row>
    <row r="1556" spans="2:17" x14ac:dyDescent="0.2">
      <c r="B1556" s="39" t="s">
        <v>42</v>
      </c>
      <c r="D1556" s="42">
        <f>_xll.qlCalendarAdvance(Calendar,$D1555,B1556,"f",FALSE)</f>
        <v>50298</v>
      </c>
      <c r="E1556" s="176">
        <f>_xll.qlInterestRateIndexValueDate(IndexON,D1556)</f>
        <v>50298</v>
      </c>
      <c r="F1556" s="192">
        <f>IFERROR(_xll.qlIndexFixing(IndexON,D1556,TRUE,_xll.ohTrigger(RecalcTrigger,TriggerON)),NA())</f>
        <v>2.0272366527327446E-2</v>
      </c>
      <c r="H1556" s="42">
        <f>_xll.qlCalendarAdvance(Calendar,$H1555,B1556,"f",FALSE)</f>
        <v>50298</v>
      </c>
      <c r="I1556" s="176">
        <f>_xll.qlInterestRateIndexValueDate(Index1M,$H1556)</f>
        <v>50298</v>
      </c>
      <c r="J1556" s="181">
        <f>IFERROR(_xll.qlIndexFixing(Index1M,$H1556,TRUE,_xll.ohTrigger(RecalcTrigger,Trigger1M)),NA())</f>
        <v>2.0617906508713424E-2</v>
      </c>
      <c r="K1556" s="44">
        <f>IFERROR(_xll.qlIndexFixing(Index3M,H1556,TRUE,_xll.ohTrigger(RecalcTrigger,Trigger3M)),NA())</f>
        <v>2.1147799674305131E-2</v>
      </c>
      <c r="L1556" s="44">
        <f>IFERROR(_xll.qlIndexFixing(Index6M,$H1556,TRUE,_xll.ohTrigger(RecalcTrigger,Trigger6M)),NA())</f>
        <v>2.1233637618948493E-2</v>
      </c>
      <c r="M1556" s="182">
        <f>IFERROR(_xll.qlIndexFixing(Index1Y,$H1556,TRUE,_xll.ohTrigger(RecalcTrigger,Trigger1Y)),NA())</f>
        <v>2.1510263161923948E-2</v>
      </c>
      <c r="N1556" s="181">
        <f>IFERROR(_xll.qlIndexFixing(ONIndex1M,I1556,TRUE,_xll.ohTrigger(RecalcTrigger,Trigger1M)),NA())</f>
        <v>2.0613524727431942E-2</v>
      </c>
      <c r="O1556" s="44">
        <f>IFERROR(_xll.qlIndexFixing(ONIndex3M,I1556,TRUE,_xll.ohTrigger(RecalcTrigger,Trigger3M)),NA())</f>
        <v>2.1131629056272416E-2</v>
      </c>
      <c r="P1556" s="44">
        <f>IFERROR(_xll.qlIndexFixing(ONIndex6M,I1556,TRUE,_xll.ohTrigger(RecalcTrigger,Trigger6M)),NA())</f>
        <v>2.1201622552865507E-2</v>
      </c>
      <c r="Q1556" s="182">
        <f>IFERROR(_xll.qlIndexFixing(ONIndex1Y,I1556,TRUE,_xll.ohTrigger(RecalcTrigger,Trigger1Y)),NA())</f>
        <v>2.1441903535145412E-2</v>
      </c>
    </row>
    <row r="1557" spans="2:17" x14ac:dyDescent="0.2">
      <c r="B1557" s="39" t="s">
        <v>42</v>
      </c>
      <c r="D1557" s="42">
        <f>_xll.qlCalendarAdvance(Calendar,$D1556,B1557,"f",FALSE)</f>
        <v>50305</v>
      </c>
      <c r="E1557" s="176">
        <f>_xll.qlInterestRateIndexValueDate(IndexON,D1557)</f>
        <v>50305</v>
      </c>
      <c r="F1557" s="192">
        <f>IFERROR(_xll.qlIndexFixing(IndexON,D1557,TRUE,_xll.ohTrigger(RecalcTrigger,TriggerON)),NA())</f>
        <v>2.0266437734159926E-2</v>
      </c>
      <c r="H1557" s="42">
        <f>_xll.qlCalendarAdvance(Calendar,$H1556,B1557,"f",FALSE)</f>
        <v>50305</v>
      </c>
      <c r="I1557" s="176">
        <f>_xll.qlInterestRateIndexValueDate(Index1M,$H1557)</f>
        <v>50305</v>
      </c>
      <c r="J1557" s="181">
        <f>IFERROR(_xll.qlIndexFixing(Index1M,$H1557,TRUE,_xll.ohTrigger(RecalcTrigger,Trigger1M)),NA())</f>
        <v>2.0611929677991563E-2</v>
      </c>
      <c r="K1557" s="44">
        <f>IFERROR(_xll.qlIndexFixing(Index3M,H1557,TRUE,_xll.ohTrigger(RecalcTrigger,Trigger3M)),NA())</f>
        <v>2.1141856660477527E-2</v>
      </c>
      <c r="L1557" s="44">
        <f>IFERROR(_xll.qlIndexFixing(Index6M,$H1557,TRUE,_xll.ohTrigger(RecalcTrigger,Trigger6M)),NA())</f>
        <v>2.1227701128445377E-2</v>
      </c>
      <c r="M1557" s="182">
        <f>IFERROR(_xll.qlIndexFixing(Index1Y,$H1557,TRUE,_xll.ohTrigger(RecalcTrigger,Trigger1Y)),NA())</f>
        <v>2.1504492608866554E-2</v>
      </c>
      <c r="N1557" s="181">
        <f>IFERROR(_xll.qlIndexFixing(ONIndex1M,I1557,TRUE,_xll.ohTrigger(RecalcTrigger,Trigger1M)),NA())</f>
        <v>2.0607449150858992E-2</v>
      </c>
      <c r="O1557" s="44">
        <f>IFERROR(_xll.qlIndexFixing(ONIndex3M,I1557,TRUE,_xll.ohTrigger(RecalcTrigger,Trigger3M)),NA())</f>
        <v>2.1125423502293961E-2</v>
      </c>
      <c r="P1557" s="44">
        <f>IFERROR(_xll.qlIndexFixing(ONIndex6M,I1557,TRUE,_xll.ohTrigger(RecalcTrigger,Trigger6M)),NA())</f>
        <v>2.1195149057127161E-2</v>
      </c>
      <c r="Q1557" s="182">
        <f>IFERROR(_xll.qlIndexFixing(ONIndex1Y,I1557,TRUE,_xll.ohTrigger(RecalcTrigger,Trigger1Y)),NA())</f>
        <v>2.1434917952777299E-2</v>
      </c>
    </row>
    <row r="1558" spans="2:17" x14ac:dyDescent="0.2">
      <c r="B1558" s="39" t="s">
        <v>42</v>
      </c>
      <c r="D1558" s="42">
        <f>_xll.qlCalendarAdvance(Calendar,$D1557,B1558,"f",FALSE)</f>
        <v>50312</v>
      </c>
      <c r="E1558" s="176">
        <f>_xll.qlInterestRateIndexValueDate(IndexON,D1558)</f>
        <v>50312</v>
      </c>
      <c r="F1558" s="192">
        <f>IFERROR(_xll.qlIndexFixing(IndexON,D1558,TRUE,_xll.ohTrigger(RecalcTrigger,TriggerON)),NA())</f>
        <v>2.026055227246748E-2</v>
      </c>
      <c r="H1558" s="42">
        <f>_xll.qlCalendarAdvance(Calendar,$H1557,B1558,"f",FALSE)</f>
        <v>50312</v>
      </c>
      <c r="I1558" s="176">
        <f>_xll.qlInterestRateIndexValueDate(Index1M,$H1558)</f>
        <v>50312</v>
      </c>
      <c r="J1558" s="181">
        <f>IFERROR(_xll.qlIndexFixing(Index1M,$H1558,TRUE,_xll.ohTrigger(RecalcTrigger,Trigger1M)),NA())</f>
        <v>2.0606005324385317E-2</v>
      </c>
      <c r="K1558" s="44">
        <f>IFERROR(_xll.qlIndexFixing(Index3M,H1558,TRUE,_xll.ohTrigger(RecalcTrigger,Trigger3M)),NA())</f>
        <v>2.1135959527554215E-2</v>
      </c>
      <c r="L1558" s="44">
        <f>IFERROR(_xll.qlIndexFixing(Index6M,$H1558,TRUE,_xll.ohTrigger(RecalcTrigger,Trigger6M)),NA())</f>
        <v>2.1221811693387823E-2</v>
      </c>
      <c r="M1558" s="182">
        <f>IFERROR(_xll.qlIndexFixing(Index1Y,$H1558,TRUE,_xll.ohTrigger(RecalcTrigger,Trigger1Y)),NA())</f>
        <v>2.1498774582258795E-2</v>
      </c>
      <c r="N1558" s="181">
        <f>IFERROR(_xll.qlIndexFixing(ONIndex1M,I1558,TRUE,_xll.ohTrigger(RecalcTrigger,Trigger1M)),NA())</f>
        <v>2.0601425962682995E-2</v>
      </c>
      <c r="O1558" s="44">
        <f>IFERROR(_xll.qlIndexFixing(ONIndex3M,I1558,TRUE,_xll.ohTrigger(RecalcTrigger,Trigger3M)),NA())</f>
        <v>2.1119263582720649E-2</v>
      </c>
      <c r="P1558" s="44">
        <f>IFERROR(_xll.qlIndexFixing(ONIndex6M,I1558,TRUE,_xll.ohTrigger(RecalcTrigger,Trigger6M)),NA())</f>
        <v>2.118872211250844E-2</v>
      </c>
      <c r="Q1558" s="182">
        <f>IFERROR(_xll.qlIndexFixing(ONIndex1Y,I1558,TRUE,_xll.ohTrigger(RecalcTrigger,Trigger1Y)),NA())</f>
        <v>2.1427983762747349E-2</v>
      </c>
    </row>
    <row r="1559" spans="2:17" x14ac:dyDescent="0.2">
      <c r="B1559" s="39" t="s">
        <v>42</v>
      </c>
      <c r="D1559" s="42">
        <f>_xll.qlCalendarAdvance(Calendar,$D1558,B1559,"f",FALSE)</f>
        <v>50319</v>
      </c>
      <c r="E1559" s="176">
        <f>_xll.qlInterestRateIndexValueDate(IndexON,D1559)</f>
        <v>50319</v>
      </c>
      <c r="F1559" s="192">
        <f>IFERROR(_xll.qlIndexFixing(IndexON,D1559,TRUE,_xll.ohTrigger(RecalcTrigger,TriggerON)),NA())</f>
        <v>2.0254710141925925E-2</v>
      </c>
      <c r="H1559" s="42">
        <f>_xll.qlCalendarAdvance(Calendar,$H1558,B1559,"f",FALSE)</f>
        <v>50319</v>
      </c>
      <c r="I1559" s="176">
        <f>_xll.qlInterestRateIndexValueDate(Index1M,$H1559)</f>
        <v>50319</v>
      </c>
      <c r="J1559" s="181">
        <f>IFERROR(_xll.qlIndexFixing(Index1M,$H1559,TRUE,_xll.ohTrigger(RecalcTrigger,Trigger1M)),NA())</f>
        <v>2.0600299740315336E-2</v>
      </c>
      <c r="K1559" s="44">
        <f>IFERROR(_xll.qlIndexFixing(Index3M,H1559,TRUE,_xll.ohTrigger(RecalcTrigger,Trigger3M)),NA())</f>
        <v>2.1130309758040582E-2</v>
      </c>
      <c r="L1559" s="44">
        <f>IFERROR(_xll.qlIndexFixing(Index6M,$H1559,TRUE,_xll.ohTrigger(RecalcTrigger,Trigger6M)),NA())</f>
        <v>2.1216182757173255E-2</v>
      </c>
      <c r="M1559" s="182">
        <f>IFERROR(_xll.qlIndexFixing(Index1Y,$H1559,TRUE,_xll.ohTrigger(RecalcTrigger,Trigger1Y)),NA())</f>
        <v>2.1493109081218709E-2</v>
      </c>
      <c r="N1559" s="181">
        <f>IFERROR(_xll.qlIndexFixing(ONIndex1M,I1559,TRUE,_xll.ohTrigger(RecalcTrigger,Trigger1M)),NA())</f>
        <v>2.0595455163066045E-2</v>
      </c>
      <c r="O1559" s="44">
        <f>IFERROR(_xll.qlIndexFixing(ONIndex3M,I1559,TRUE,_xll.ohTrigger(RecalcTrigger,Trigger3M)),NA())</f>
        <v>2.1113149297633527E-2</v>
      </c>
      <c r="P1559" s="44">
        <f>IFERROR(_xll.qlIndexFixing(ONIndex6M,I1559,TRUE,_xll.ohTrigger(RecalcTrigger,Trigger6M)),NA())</f>
        <v>2.1182341718928299E-2</v>
      </c>
      <c r="Q1559" s="182">
        <f>IFERROR(_xll.qlIndexFixing(ONIndex1Y,I1559,TRUE,_xll.ohTrigger(RecalcTrigger,Trigger1Y)),NA())</f>
        <v>2.1421100964893469E-2</v>
      </c>
    </row>
    <row r="1560" spans="2:17" x14ac:dyDescent="0.2">
      <c r="B1560" s="39" t="s">
        <v>42</v>
      </c>
      <c r="D1560" s="42">
        <f>_xll.qlCalendarAdvance(Calendar,$D1559,B1560,"f",FALSE)</f>
        <v>50326</v>
      </c>
      <c r="E1560" s="176">
        <f>_xll.qlInterestRateIndexValueDate(IndexON,D1560)</f>
        <v>50326</v>
      </c>
      <c r="F1560" s="192">
        <f>IFERROR(_xll.qlIndexFixing(IndexON,D1560,TRUE,_xll.ohTrigger(RecalcTrigger,TriggerON)),NA())</f>
        <v>2.0248911342859444E-2</v>
      </c>
      <c r="H1560" s="42">
        <f>_xll.qlCalendarAdvance(Calendar,$H1559,B1560,"f",FALSE)</f>
        <v>50326</v>
      </c>
      <c r="I1560" s="176">
        <f>_xll.qlInterestRateIndexValueDate(Index1M,$H1560)</f>
        <v>50326</v>
      </c>
      <c r="J1560" s="181">
        <f>IFERROR(_xll.qlIndexFixing(Index1M,$H1560,TRUE,_xll.ohTrigger(RecalcTrigger,Trigger1M)),NA())</f>
        <v>2.0594483761160215E-2</v>
      </c>
      <c r="K1560" s="44">
        <f>IFERROR(_xll.qlIndexFixing(Index3M,H1560,TRUE,_xll.ohTrigger(RecalcTrigger,Trigger3M)),NA())</f>
        <v>2.112450732852093E-2</v>
      </c>
      <c r="L1560" s="44">
        <f>IFERROR(_xll.qlIndexFixing(Index6M,$H1560,TRUE,_xll.ohTrigger(RecalcTrigger,Trigger6M)),NA())</f>
        <v>2.1210390457912509E-2</v>
      </c>
      <c r="M1560" s="182">
        <f>IFERROR(_xll.qlIndexFixing(Index1Y,$H1560,TRUE,_xll.ohTrigger(RecalcTrigger,Trigger1Y)),NA())</f>
        <v>2.1487496104872772E-2</v>
      </c>
      <c r="N1560" s="181">
        <f>IFERROR(_xll.qlIndexFixing(ONIndex1M,I1560,TRUE,_xll.ohTrigger(RecalcTrigger,Trigger1M)),NA())</f>
        <v>2.0589536752008142E-2</v>
      </c>
      <c r="O1560" s="44">
        <f>IFERROR(_xll.qlIndexFixing(ONIndex3M,I1560,TRUE,_xll.ohTrigger(RecalcTrigger,Trigger3M)),NA())</f>
        <v>2.1107080646951548E-2</v>
      </c>
      <c r="P1560" s="44">
        <f>IFERROR(_xll.qlIndexFixing(ONIndex6M,I1560,TRUE,_xll.ohTrigger(RecalcTrigger,Trigger6M)),NA())</f>
        <v>2.1176007876467784E-2</v>
      </c>
      <c r="Q1560" s="182">
        <f>IFERROR(_xll.qlIndexFixing(ONIndex1Y,I1560,TRUE,_xll.ohTrigger(RecalcTrigger,Trigger1Y)),NA())</f>
        <v>2.1414269559296706E-2</v>
      </c>
    </row>
    <row r="1561" spans="2:17" x14ac:dyDescent="0.2">
      <c r="B1561" s="39" t="s">
        <v>42</v>
      </c>
      <c r="D1561" s="42">
        <f>_xll.qlCalendarAdvance(Calendar,$D1560,B1561,"f",FALSE)</f>
        <v>50333</v>
      </c>
      <c r="E1561" s="176">
        <f>_xll.qlInterestRateIndexValueDate(IndexON,D1561)</f>
        <v>50333</v>
      </c>
      <c r="F1561" s="192">
        <f>IFERROR(_xll.qlIndexFixing(IndexON,D1561,TRUE,_xll.ohTrigger(RecalcTrigger,TriggerON)),NA())</f>
        <v>2.0243155875024899E-2</v>
      </c>
      <c r="H1561" s="42">
        <f>_xll.qlCalendarAdvance(Calendar,$H1560,B1561,"f",FALSE)</f>
        <v>50333</v>
      </c>
      <c r="I1561" s="176">
        <f>_xll.qlInterestRateIndexValueDate(Index1M,$H1561)</f>
        <v>50333</v>
      </c>
      <c r="J1561" s="181">
        <f>IFERROR(_xll.qlIndexFixing(Index1M,$H1561,TRUE,_xll.ohTrigger(RecalcTrigger,Trigger1M)),NA())</f>
        <v>2.0588720261939898E-2</v>
      </c>
      <c r="K1561" s="44">
        <f>IFERROR(_xll.qlIndexFixing(Index3M,H1561,TRUE,_xll.ohTrigger(RecalcTrigger,Trigger3M)),NA())</f>
        <v>2.1118750782030862E-2</v>
      </c>
      <c r="L1561" s="44">
        <f>IFERROR(_xll.qlIndexFixing(Index6M,$H1561,TRUE,_xll.ohTrigger(RecalcTrigger,Trigger6M)),NA())</f>
        <v>2.1204645215665393E-2</v>
      </c>
      <c r="M1561" s="182">
        <f>IFERROR(_xll.qlIndexFixing(Index1Y,$H1561,TRUE,_xll.ohTrigger(RecalcTrigger,Trigger1Y)),NA())</f>
        <v>2.1481935652355455E-2</v>
      </c>
      <c r="N1561" s="181">
        <f>IFERROR(_xll.qlIndexFixing(ONIndex1M,I1561,TRUE,_xll.ohTrigger(RecalcTrigger,Trigger1M)),NA())</f>
        <v>2.0583670729347192E-2</v>
      </c>
      <c r="O1561" s="44">
        <f>IFERROR(_xll.qlIndexFixing(ONIndex3M,I1561,TRUE,_xll.ohTrigger(RecalcTrigger,Trigger3M)),NA())</f>
        <v>2.110105763075576E-2</v>
      </c>
      <c r="P1561" s="44">
        <f>IFERROR(_xll.qlIndexFixing(ONIndex6M,I1561,TRUE,_xll.ohTrigger(RecalcTrigger,Trigger6M)),NA())</f>
        <v>2.1169720585126894E-2</v>
      </c>
      <c r="Q1561" s="182">
        <f>IFERROR(_xll.qlIndexFixing(ONIndex1Y,I1561,TRUE,_xll.ohTrigger(RecalcTrigger,Trigger1Y)),NA())</f>
        <v>2.140748954571392E-2</v>
      </c>
    </row>
    <row r="1562" spans="2:17" x14ac:dyDescent="0.2">
      <c r="B1562" s="39" t="s">
        <v>42</v>
      </c>
      <c r="D1562" s="42">
        <f>_xll.qlCalendarAdvance(Calendar,$D1561,B1562,"f",FALSE)</f>
        <v>50340</v>
      </c>
      <c r="E1562" s="176">
        <f>_xll.qlInterestRateIndexValueDate(IndexON,D1562)</f>
        <v>50340</v>
      </c>
      <c r="F1562" s="192">
        <f>IFERROR(_xll.qlIndexFixing(IndexON,D1562,TRUE,_xll.ohTrigger(RecalcTrigger,TriggerON)),NA())</f>
        <v>2.0237443738584382E-2</v>
      </c>
      <c r="H1562" s="42">
        <f>_xll.qlCalendarAdvance(Calendar,$H1561,B1562,"f",FALSE)</f>
        <v>50340</v>
      </c>
      <c r="I1562" s="176">
        <f>_xll.qlInterestRateIndexValueDate(Index1M,$H1562)</f>
        <v>50340</v>
      </c>
      <c r="J1562" s="181">
        <f>IFERROR(_xll.qlIndexFixing(Index1M,$H1562,TRUE,_xll.ohTrigger(RecalcTrigger,Trigger1M)),NA())</f>
        <v>2.0583009242573343E-2</v>
      </c>
      <c r="K1562" s="44">
        <f>IFERROR(_xll.qlIndexFixing(Index3M,H1562,TRUE,_xll.ohTrigger(RecalcTrigger,Trigger3M)),NA())</f>
        <v>2.1113040118373051E-2</v>
      </c>
      <c r="L1562" s="44">
        <f>IFERROR(_xll.qlIndexFixing(Index6M,$H1562,TRUE,_xll.ohTrigger(RecalcTrigger,Trigger6M)),NA())</f>
        <v>2.1198947030032014E-2</v>
      </c>
      <c r="M1562" s="182">
        <f>IFERROR(_xll.qlIndexFixing(Index1Y,$H1562,TRUE,_xll.ohTrigger(RecalcTrigger,Trigger1Y)),NA())</f>
        <v>2.1476427722809222E-2</v>
      </c>
      <c r="N1562" s="181">
        <f>IFERROR(_xll.qlIndexFixing(ONIndex1M,I1562,TRUE,_xll.ohTrigger(RecalcTrigger,Trigger1M)),NA())</f>
        <v>2.0577857095326335E-2</v>
      </c>
      <c r="O1562" s="44">
        <f>IFERROR(_xll.qlIndexFixing(ONIndex3M,I1562,TRUE,_xll.ohTrigger(RecalcTrigger,Trigger3M)),NA())</f>
        <v>2.1095080248965115E-2</v>
      </c>
      <c r="P1562" s="44">
        <f>IFERROR(_xll.qlIndexFixing(ONIndex6M,I1562,TRUE,_xll.ohTrigger(RecalcTrigger,Trigger6M)),NA())</f>
        <v>2.1163479844905631E-2</v>
      </c>
      <c r="Q1562" s="182">
        <f>IFERROR(_xll.qlIndexFixing(ONIndex1Y,I1562,TRUE,_xll.ohTrigger(RecalcTrigger,Trigger1Y)),NA())</f>
        <v>2.1400760924388251E-2</v>
      </c>
    </row>
    <row r="1563" spans="2:17" x14ac:dyDescent="0.2">
      <c r="B1563" s="39" t="s">
        <v>42</v>
      </c>
      <c r="D1563" s="42">
        <f>_xll.qlCalendarAdvance(Calendar,$D1562,B1563,"f",FALSE)</f>
        <v>50347</v>
      </c>
      <c r="E1563" s="176">
        <f>_xll.qlInterestRateIndexValueDate(IndexON,D1563)</f>
        <v>50347</v>
      </c>
      <c r="F1563" s="192">
        <f>IFERROR(_xll.qlIndexFixing(IndexON,D1563,TRUE,_xll.ohTrigger(RecalcTrigger,TriggerON)),NA())</f>
        <v>2.0231774933456848E-2</v>
      </c>
      <c r="H1563" s="42">
        <f>_xll.qlCalendarAdvance(Calendar,$H1562,B1563,"f",FALSE)</f>
        <v>50347</v>
      </c>
      <c r="I1563" s="176">
        <f>_xll.qlInterestRateIndexValueDate(Index1M,$H1563)</f>
        <v>50347</v>
      </c>
      <c r="J1563" s="181">
        <f>IFERROR(_xll.qlIndexFixing(Index1M,$H1563,TRUE,_xll.ohTrigger(RecalcTrigger,Trigger1M)),NA())</f>
        <v>2.057717071046513E-2</v>
      </c>
      <c r="K1563" s="44">
        <f>IFERROR(_xll.qlIndexFixing(Index3M,H1563,TRUE,_xll.ohTrigger(RecalcTrigger,Trigger3M)),NA())</f>
        <v>2.1107375337350163E-2</v>
      </c>
      <c r="L1563" s="44">
        <f>IFERROR(_xll.qlIndexFixing(Index6M,$H1563,TRUE,_xll.ohTrigger(RecalcTrigger,Trigger6M)),NA())</f>
        <v>2.1193295900615163E-2</v>
      </c>
      <c r="M1563" s="182">
        <f>IFERROR(_xll.qlIndexFixing(Index1Y,$H1563,TRUE,_xll.ohTrigger(RecalcTrigger,Trigger1Y)),NA())</f>
        <v>2.1470972315385195E-2</v>
      </c>
      <c r="N1563" s="181">
        <f>IFERROR(_xll.qlIndexFixing(ONIndex1M,I1563,TRUE,_xll.ohTrigger(RecalcTrigger,Trigger1M)),NA())</f>
        <v>2.0572095849783478E-2</v>
      </c>
      <c r="O1563" s="44">
        <f>IFERROR(_xll.qlIndexFixing(ONIndex3M,I1563,TRUE,_xll.ohTrigger(RecalcTrigger,Trigger3M)),NA())</f>
        <v>2.1089148501579613E-2</v>
      </c>
      <c r="P1563" s="44">
        <f>IFERROR(_xll.qlIndexFixing(ONIndex6M,I1563,TRUE,_xll.ohTrigger(RecalcTrigger,Trigger6M)),NA())</f>
        <v>2.1157285655722946E-2</v>
      </c>
      <c r="Q1563" s="182">
        <f>IFERROR(_xll.qlIndexFixing(ONIndex1Y,I1563,TRUE,_xll.ohTrigger(RecalcTrigger,Trigger1Y)),NA())</f>
        <v>2.1394083695400745E-2</v>
      </c>
    </row>
    <row r="1564" spans="2:17" x14ac:dyDescent="0.2">
      <c r="B1564" s="39" t="s">
        <v>42</v>
      </c>
      <c r="D1564" s="42">
        <f>_xll.qlCalendarAdvance(Calendar,$D1563,B1564,"f",FALSE)</f>
        <v>50354</v>
      </c>
      <c r="E1564" s="176">
        <f>_xll.qlInterestRateIndexValueDate(IndexON,D1564)</f>
        <v>50354</v>
      </c>
      <c r="F1564" s="192">
        <f>IFERROR(_xll.qlIndexFixing(IndexON,D1564,TRUE,_xll.ohTrigger(RecalcTrigger,TriggerON)),NA())</f>
        <v>2.0226149459642295E-2</v>
      </c>
      <c r="H1564" s="42">
        <f>_xll.qlCalendarAdvance(Calendar,$H1563,B1564,"f",FALSE)</f>
        <v>50354</v>
      </c>
      <c r="I1564" s="176">
        <f>_xll.qlInterestRateIndexValueDate(Index1M,$H1564)</f>
        <v>50354</v>
      </c>
      <c r="J1564" s="181">
        <f>IFERROR(_xll.qlIndexFixing(Index1M,$H1564,TRUE,_xll.ohTrigger(RecalcTrigger,Trigger1M)),NA())</f>
        <v>2.0571561217977579E-2</v>
      </c>
      <c r="K1564" s="44">
        <f>IFERROR(_xll.qlIndexFixing(Index3M,H1564,TRUE,_xll.ohTrigger(RecalcTrigger,Trigger3M)),NA())</f>
        <v>2.1101756438765756E-2</v>
      </c>
      <c r="L1564" s="44">
        <f>IFERROR(_xll.qlIndexFixing(Index6M,$H1564,TRUE,_xll.ohTrigger(RecalcTrigger,Trigger6M)),NA())</f>
        <v>2.1187463224786349E-2</v>
      </c>
      <c r="M1564" s="182">
        <f>IFERROR(_xll.qlIndexFixing(Index1Y,$H1564,TRUE,_xll.ohTrigger(RecalcTrigger,Trigger1Y)),NA())</f>
        <v>2.1465569429241382E-2</v>
      </c>
      <c r="N1564" s="181">
        <f>IFERROR(_xll.qlIndexFixing(ONIndex1M,I1564,TRUE,_xll.ohTrigger(RecalcTrigger,Trigger1M)),NA())</f>
        <v>2.0566386992718622E-2</v>
      </c>
      <c r="O1564" s="44">
        <f>IFERROR(_xll.qlIndexFixing(ONIndex3M,I1564,TRUE,_xll.ohTrigger(RecalcTrigger,Trigger3M)),NA())</f>
        <v>2.1083262388599255E-2</v>
      </c>
      <c r="P1564" s="44">
        <f>IFERROR(_xll.qlIndexFixing(ONIndex6M,I1564,TRUE,_xll.ohTrigger(RecalcTrigger,Trigger6M)),NA())</f>
        <v>2.1151138017740934E-2</v>
      </c>
      <c r="Q1564" s="182">
        <f>IFERROR(_xll.qlIndexFixing(ONIndex1Y,I1564,TRUE,_xll.ohTrigger(RecalcTrigger,Trigger1Y)),NA())</f>
        <v>2.1387457858427217E-2</v>
      </c>
    </row>
    <row r="1565" spans="2:17" x14ac:dyDescent="0.2">
      <c r="B1565" s="39" t="s">
        <v>42</v>
      </c>
      <c r="D1565" s="42">
        <f>_xll.qlCalendarAdvance(Calendar,$D1564,B1565,"f",FALSE)</f>
        <v>50361</v>
      </c>
      <c r="E1565" s="176">
        <f>_xll.qlInterestRateIndexValueDate(IndexON,D1565)</f>
        <v>50361</v>
      </c>
      <c r="F1565" s="192">
        <f>IFERROR(_xll.qlIndexFixing(IndexON,D1565,TRUE,_xll.ohTrigger(RecalcTrigger,TriggerON)),NA())</f>
        <v>2.0220567317140725E-2</v>
      </c>
      <c r="H1565" s="42">
        <f>_xll.qlCalendarAdvance(Calendar,$H1564,B1565,"f",FALSE)</f>
        <v>50361</v>
      </c>
      <c r="I1565" s="176">
        <f>_xll.qlInterestRateIndexValueDate(Index1M,$H1565)</f>
        <v>50361</v>
      </c>
      <c r="J1565" s="181">
        <f>IFERROR(_xll.qlIndexFixing(Index1M,$H1565,TRUE,_xll.ohTrigger(RecalcTrigger,Trigger1M)),NA())</f>
        <v>2.056600420208695E-2</v>
      </c>
      <c r="K1565" s="44">
        <f>IFERROR(_xll.qlIndexFixing(Index3M,H1565,TRUE,_xll.ohTrigger(RecalcTrigger,Trigger3M)),NA())</f>
        <v>2.1096183422426897E-2</v>
      </c>
      <c r="L1565" s="44">
        <f>IFERROR(_xll.qlIndexFixing(Index6M,$H1565,TRUE,_xll.ohTrigger(RecalcTrigger,Trigger6M)),NA())</f>
        <v>2.1181903166609117E-2</v>
      </c>
      <c r="M1565" s="182">
        <f>IFERROR(_xll.qlIndexFixing(Index1Y,$H1565,TRUE,_xll.ohTrigger(RecalcTrigger,Trigger1Y)),NA())</f>
        <v>2.146021906354556E-2</v>
      </c>
      <c r="N1565" s="181">
        <f>IFERROR(_xll.qlIndexFixing(ONIndex1M,I1565,TRUE,_xll.ohTrigger(RecalcTrigger,Trigger1M)),NA())</f>
        <v>2.0560730524212811E-2</v>
      </c>
      <c r="O1565" s="44">
        <f>IFERROR(_xll.qlIndexFixing(ONIndex3M,I1565,TRUE,_xll.ohTrigger(RecalcTrigger,Trigger3M)),NA())</f>
        <v>2.1077421910105087E-2</v>
      </c>
      <c r="P1565" s="44">
        <f>IFERROR(_xll.qlIndexFixing(ONIndex6M,I1565,TRUE,_xll.ohTrigger(RecalcTrigger,Trigger6M)),NA())</f>
        <v>2.1145036930716454E-2</v>
      </c>
      <c r="Q1565" s="182">
        <f>IFERROR(_xll.qlIndexFixing(ONIndex1Y,I1565,TRUE,_xll.ohTrigger(RecalcTrigger,Trigger1Y)),NA())</f>
        <v>2.1380883413710805E-2</v>
      </c>
    </row>
    <row r="1566" spans="2:17" x14ac:dyDescent="0.2">
      <c r="B1566" s="39" t="s">
        <v>42</v>
      </c>
      <c r="D1566" s="42">
        <f>_xll.qlCalendarAdvance(Calendar,$D1565,B1566,"f",FALSE)</f>
        <v>50368</v>
      </c>
      <c r="E1566" s="176">
        <f>_xll.qlInterestRateIndexValueDate(IndexON,D1566)</f>
        <v>50368</v>
      </c>
      <c r="F1566" s="192">
        <f>IFERROR(_xll.qlIndexFixing(IndexON,D1566,TRUE,_xll.ohTrigger(RecalcTrigger,TriggerON)),NA())</f>
        <v>2.0215028505952137E-2</v>
      </c>
      <c r="H1566" s="42">
        <f>_xll.qlCalendarAdvance(Calendar,$H1565,B1566,"f",FALSE)</f>
        <v>50368</v>
      </c>
      <c r="I1566" s="176">
        <f>_xll.qlInterestRateIndexValueDate(Index1M,$H1566)</f>
        <v>50368</v>
      </c>
      <c r="J1566" s="181">
        <f>IFERROR(_xll.qlIndexFixing(Index1M,$H1566,TRUE,_xll.ohTrigger(RecalcTrigger,Trigger1M)),NA())</f>
        <v>2.0560499662720298E-2</v>
      </c>
      <c r="K1566" s="44">
        <f>IFERROR(_xll.qlIndexFixing(Index3M,H1566,TRUE,_xll.ohTrigger(RecalcTrigger,Trigger3M)),NA())</f>
        <v>2.1090656288139782E-2</v>
      </c>
      <c r="L1566" s="44">
        <f>IFERROR(_xll.qlIndexFixing(Index6M,$H1566,TRUE,_xll.ohTrigger(RecalcTrigger,Trigger6M)),NA())</f>
        <v>2.1176390160705893E-2</v>
      </c>
      <c r="M1566" s="182">
        <f>IFERROR(_xll.qlIndexFixing(Index1Y,$H1566,TRUE,_xll.ohTrigger(RecalcTrigger,Trigger1Y)),NA())</f>
        <v>2.1454921217472611E-2</v>
      </c>
      <c r="N1566" s="181">
        <f>IFERROR(_xll.qlIndexFixing(ONIndex1M,I1566,TRUE,_xll.ohTrigger(RecalcTrigger,Trigger1M)),NA())</f>
        <v>2.0555126444103955E-2</v>
      </c>
      <c r="O1566" s="44">
        <f>IFERROR(_xll.qlIndexFixing(ONIndex3M,I1566,TRUE,_xll.ohTrigger(RecalcTrigger,Trigger3M)),NA())</f>
        <v>2.1071627065935017E-2</v>
      </c>
      <c r="P1566" s="44">
        <f>IFERROR(_xll.qlIndexFixing(ONIndex6M,I1566,TRUE,_xll.ohTrigger(RecalcTrigger,Trigger6M)),NA())</f>
        <v>2.1138982394892647E-2</v>
      </c>
      <c r="Q1566" s="182">
        <f>IFERROR(_xll.qlIndexFixing(ONIndex1Y,I1566,TRUE,_xll.ohTrigger(RecalcTrigger,Trigger1Y)),NA())</f>
        <v>2.1374360361170464E-2</v>
      </c>
    </row>
    <row r="1567" spans="2:17" x14ac:dyDescent="0.2">
      <c r="B1567" s="39" t="s">
        <v>42</v>
      </c>
      <c r="D1567" s="42">
        <f>_xll.qlCalendarAdvance(Calendar,$D1566,B1567,"f",FALSE)</f>
        <v>50375</v>
      </c>
      <c r="E1567" s="176">
        <f>_xll.qlInterestRateIndexValueDate(IndexON,D1567)</f>
        <v>50375</v>
      </c>
      <c r="F1567" s="192">
        <f>IFERROR(_xll.qlIndexFixing(IndexON,D1567,TRUE,_xll.ohTrigger(RecalcTrigger,TriggerON)),NA())</f>
        <v>2.0209533026157578E-2</v>
      </c>
      <c r="H1567" s="42">
        <f>_xll.qlCalendarAdvance(Calendar,$H1566,B1567,"f",FALSE)</f>
        <v>50375</v>
      </c>
      <c r="I1567" s="176">
        <f>_xll.qlInterestRateIndexValueDate(Index1M,$H1567)</f>
        <v>50375</v>
      </c>
      <c r="J1567" s="181">
        <f>IFERROR(_xll.qlIndexFixing(Index1M,$H1567,TRUE,_xll.ohTrigger(RecalcTrigger,Trigger1M)),NA())</f>
        <v>2.0555824577229185E-2</v>
      </c>
      <c r="K1567" s="44">
        <f>IFERROR(_xll.qlIndexFixing(Index3M,H1567,TRUE,_xll.ohTrigger(RecalcTrigger,Trigger3M)),NA())</f>
        <v>2.1084725134059259E-2</v>
      </c>
      <c r="L1567" s="44">
        <f>IFERROR(_xll.qlIndexFixing(Index6M,$H1567,TRUE,_xll.ohTrigger(RecalcTrigger,Trigger6M)),NA())</f>
        <v>2.1171161937295586E-2</v>
      </c>
      <c r="M1567" s="182">
        <f>IFERROR(_xll.qlIndexFixing(Index1Y,$H1567,TRUE,_xll.ohTrigger(RecalcTrigger,Trigger1Y)),NA())</f>
        <v>2.1449675890204967E-2</v>
      </c>
      <c r="N1567" s="181">
        <f>IFERROR(_xll.qlIndexFixing(ONIndex1M,I1567,TRUE,_xll.ohTrigger(RecalcTrigger,Trigger1M)),NA())</f>
        <v>2.0549574752635191E-2</v>
      </c>
      <c r="O1567" s="44">
        <f>IFERROR(_xll.qlIndexFixing(ONIndex3M,I1567,TRUE,_xll.ohTrigger(RecalcTrigger,Trigger3M)),NA())</f>
        <v>2.1065877856251136E-2</v>
      </c>
      <c r="P1567" s="44">
        <f>IFERROR(_xll.qlIndexFixing(ONIndex6M,I1567,TRUE,_xll.ohTrigger(RecalcTrigger,Trigger6M)),NA())</f>
        <v>2.1132974410107419E-2</v>
      </c>
      <c r="Q1567" s="182">
        <f>IFERROR(_xll.qlIndexFixing(ONIndex1Y,I1567,TRUE,_xll.ohTrigger(RecalcTrigger,Trigger1Y)),NA())</f>
        <v>2.1367888700806192E-2</v>
      </c>
    </row>
    <row r="1568" spans="2:17" x14ac:dyDescent="0.2">
      <c r="B1568" s="39" t="s">
        <v>42</v>
      </c>
      <c r="D1568" s="42">
        <f>_xll.qlCalendarAdvance(Calendar,$D1567,B1568,"f",FALSE)</f>
        <v>50382</v>
      </c>
      <c r="E1568" s="176">
        <f>_xll.qlInterestRateIndexValueDate(IndexON,D1568)</f>
        <v>50382</v>
      </c>
      <c r="F1568" s="192">
        <f>IFERROR(_xll.qlIndexFixing(IndexON,D1568,TRUE,_xll.ohTrigger(RecalcTrigger,TriggerON)),NA())</f>
        <v>2.0204080877594954E-2</v>
      </c>
      <c r="H1568" s="42">
        <f>_xll.qlCalendarAdvance(Calendar,$H1567,B1568,"f",FALSE)</f>
        <v>50382</v>
      </c>
      <c r="I1568" s="176">
        <f>_xll.qlInterestRateIndexValueDate(Index1M,$H1568)</f>
        <v>50382</v>
      </c>
      <c r="J1568" s="181">
        <f>IFERROR(_xll.qlIndexFixing(Index1M,$H1568,TRUE,_xll.ohTrigger(RecalcTrigger,Trigger1M)),NA())</f>
        <v>2.0549845199164377E-2</v>
      </c>
      <c r="K1568" s="44">
        <f>IFERROR(_xll.qlIndexFixing(Index3M,H1568,TRUE,_xll.ohTrigger(RecalcTrigger,Trigger3M)),NA())</f>
        <v>2.1079283835789907E-2</v>
      </c>
      <c r="L1568" s="44">
        <f>IFERROR(_xll.qlIndexFixing(Index6M,$H1568,TRUE,_xll.ohTrigger(RecalcTrigger,Trigger6M)),NA())</f>
        <v>2.1165746083125131E-2</v>
      </c>
      <c r="M1568" s="182">
        <f>IFERROR(_xll.qlIndexFixing(Index1Y,$H1568,TRUE,_xll.ohTrigger(RecalcTrigger,Trigger1Y)),NA())</f>
        <v>2.1444483080934384E-2</v>
      </c>
      <c r="N1568" s="181">
        <f>IFERROR(_xll.qlIndexFixing(ONIndex1M,I1568,TRUE,_xll.ohTrigger(RecalcTrigger,Trigger1M)),NA())</f>
        <v>2.0544075449482335E-2</v>
      </c>
      <c r="O1568" s="44">
        <f>IFERROR(_xll.qlIndexFixing(ONIndex3M,I1568,TRUE,_xll.ohTrigger(RecalcTrigger,Trigger3M)),NA())</f>
        <v>2.1060174280891353E-2</v>
      </c>
      <c r="P1568" s="44">
        <f>IFERROR(_xll.qlIndexFixing(ONIndex6M,I1568,TRUE,_xll.ohTrigger(RecalcTrigger,Trigger6M)),NA())</f>
        <v>2.1127012976360771E-2</v>
      </c>
      <c r="Q1568" s="182">
        <f>IFERROR(_xll.qlIndexFixing(ONIndex1Y,I1568,TRUE,_xll.ohTrigger(RecalcTrigger,Trigger1Y)),NA())</f>
        <v>2.1361468432536945E-2</v>
      </c>
    </row>
    <row r="1569" spans="2:17" x14ac:dyDescent="0.2">
      <c r="B1569" s="39" t="s">
        <v>42</v>
      </c>
      <c r="D1569" s="42">
        <f>_xll.qlCalendarAdvance(Calendar,$D1568,B1569,"f",FALSE)</f>
        <v>50389</v>
      </c>
      <c r="E1569" s="176">
        <f>_xll.qlInterestRateIndexValueDate(IndexON,D1569)</f>
        <v>50389</v>
      </c>
      <c r="F1569" s="192">
        <f>IFERROR(_xll.qlIndexFixing(IndexON,D1569,TRUE,_xll.ohTrigger(RecalcTrigger,TriggerON)),NA())</f>
        <v>2.0198672060426359E-2</v>
      </c>
      <c r="H1569" s="42">
        <f>_xll.qlCalendarAdvance(Calendar,$H1568,B1569,"f",FALSE)</f>
        <v>50389</v>
      </c>
      <c r="I1569" s="176">
        <f>_xll.qlInterestRateIndexValueDate(Index1M,$H1569)</f>
        <v>50389</v>
      </c>
      <c r="J1569" s="181">
        <f>IFERROR(_xll.qlIndexFixing(Index1M,$H1569,TRUE,_xll.ohTrigger(RecalcTrigger,Trigger1M)),NA())</f>
        <v>2.0544501536703539E-2</v>
      </c>
      <c r="K1569" s="44">
        <f>IFERROR(_xll.qlIndexFixing(Index3M,H1569,TRUE,_xll.ohTrigger(RecalcTrigger,Trigger3M)),NA())</f>
        <v>2.1073888413586792E-2</v>
      </c>
      <c r="L1569" s="44">
        <f>IFERROR(_xll.qlIndexFixing(Index6M,$H1569,TRUE,_xll.ohTrigger(RecalcTrigger,Trigger6M)),NA())</f>
        <v>2.1160377282860045E-2</v>
      </c>
      <c r="M1569" s="182">
        <f>IFERROR(_xll.qlIndexFixing(Index1Y,$H1569,TRUE,_xll.ohTrigger(RecalcTrigger,Trigger1Y)),NA())</f>
        <v>2.1439342788860172E-2</v>
      </c>
      <c r="N1569" s="181">
        <f>IFERROR(_xll.qlIndexFixing(ONIndex1M,I1569,TRUE,_xll.ohTrigger(RecalcTrigger,Trigger1M)),NA())</f>
        <v>2.0538628534969572E-2</v>
      </c>
      <c r="O1569" s="44">
        <f>IFERROR(_xll.qlIndexFixing(ONIndex3M,I1569,TRUE,_xll.ohTrigger(RecalcTrigger,Trigger3M)),NA())</f>
        <v>2.1054516340017759E-2</v>
      </c>
      <c r="P1569" s="44">
        <f>IFERROR(_xll.qlIndexFixing(ONIndex6M,I1569,TRUE,_xll.ohTrigger(RecalcTrigger,Trigger6M)),NA())</f>
        <v>2.112109809389584E-2</v>
      </c>
      <c r="Q1569" s="182">
        <f>IFERROR(_xll.qlIndexFixing(ONIndex1Y,I1569,TRUE,_xll.ohTrigger(RecalcTrigger,Trigger1Y)),NA())</f>
        <v>2.1355099556605861E-2</v>
      </c>
    </row>
    <row r="1570" spans="2:17" x14ac:dyDescent="0.2">
      <c r="B1570" s="39" t="s">
        <v>42</v>
      </c>
      <c r="D1570" s="42">
        <f>_xll.qlCalendarAdvance(Calendar,$D1569,B1570,"f",FALSE)</f>
        <v>50396</v>
      </c>
      <c r="E1570" s="176">
        <f>_xll.qlInterestRateIndexValueDate(IndexON,D1570)</f>
        <v>50396</v>
      </c>
      <c r="F1570" s="192">
        <f>IFERROR(_xll.qlIndexFixing(IndexON,D1570,TRUE,_xll.ohTrigger(RecalcTrigger,TriggerON)),NA())</f>
        <v>2.0193306574570746E-2</v>
      </c>
      <c r="H1570" s="42">
        <f>_xll.qlCalendarAdvance(Calendar,$H1569,B1570,"f",FALSE)</f>
        <v>50396</v>
      </c>
      <c r="I1570" s="176">
        <f>_xll.qlInterestRateIndexValueDate(Index1M,$H1570)</f>
        <v>50396</v>
      </c>
      <c r="J1570" s="181">
        <f>IFERROR(_xll.qlIndexFixing(Index1M,$H1570,TRUE,_xll.ohTrigger(RecalcTrigger,Trigger1M)),NA())</f>
        <v>2.0539210353510837E-2</v>
      </c>
      <c r="K1570" s="44">
        <f>IFERROR(_xll.qlIndexFixing(Index3M,H1570,TRUE,_xll.ohTrigger(RecalcTrigger,Trigger3M)),NA())</f>
        <v>2.1068538867268019E-2</v>
      </c>
      <c r="L1570" s="44">
        <f>IFERROR(_xll.qlIndexFixing(Index6M,$H1570,TRUE,_xll.ohTrigger(RecalcTrigger,Trigger6M)),NA())</f>
        <v>2.1155055536125823E-2</v>
      </c>
      <c r="M1570" s="182">
        <f>IFERROR(_xll.qlIndexFixing(Index1Y,$H1570,TRUE,_xll.ohTrigger(RecalcTrigger,Trigger1Y)),NA())</f>
        <v>2.1434255013189407E-2</v>
      </c>
      <c r="N1570" s="181">
        <f>IFERROR(_xll.qlIndexFixing(ONIndex1M,I1570,TRUE,_xll.ohTrigger(RecalcTrigger,Trigger1M)),NA())</f>
        <v>2.0533234008934809E-2</v>
      </c>
      <c r="O1570" s="44">
        <f>IFERROR(_xll.qlIndexFixing(ONIndex3M,I1570,TRUE,_xll.ohTrigger(RecalcTrigger,Trigger3M)),NA())</f>
        <v>2.1048904033549309E-2</v>
      </c>
      <c r="P1570" s="44">
        <f>IFERROR(_xll.qlIndexFixing(ONIndex6M,I1570,TRUE,_xll.ohTrigger(RecalcTrigger,Trigger6M)),NA())</f>
        <v>2.1115229762307397E-2</v>
      </c>
      <c r="Q1570" s="182">
        <f>IFERROR(_xll.qlIndexFixing(ONIndex1Y,I1570,TRUE,_xll.ohTrigger(RecalcTrigger,Trigger1Y)),NA())</f>
        <v>2.1348782072688754E-2</v>
      </c>
    </row>
    <row r="1571" spans="2:17" x14ac:dyDescent="0.2">
      <c r="B1571" s="39" t="s">
        <v>42</v>
      </c>
      <c r="D1571" s="42">
        <f>_xll.qlCalendarAdvance(Calendar,$D1570,B1571,"f",FALSE)</f>
        <v>50403</v>
      </c>
      <c r="E1571" s="176">
        <f>_xll.qlInterestRateIndexValueDate(IndexON,D1571)</f>
        <v>50403</v>
      </c>
      <c r="F1571" s="192">
        <f>IFERROR(_xll.qlIndexFixing(IndexON,D1571,TRUE,_xll.ohTrigger(RecalcTrigger,TriggerON)),NA())</f>
        <v>2.0187984419947069E-2</v>
      </c>
      <c r="H1571" s="42">
        <f>_xll.qlCalendarAdvance(Calendar,$H1570,B1571,"f",FALSE)</f>
        <v>50403</v>
      </c>
      <c r="I1571" s="176">
        <f>_xll.qlInterestRateIndexValueDate(Index1M,$H1571)</f>
        <v>50403</v>
      </c>
      <c r="J1571" s="181">
        <f>IFERROR(_xll.qlIndexFixing(Index1M,$H1571,TRUE,_xll.ohTrigger(RecalcTrigger,Trigger1M)),NA())</f>
        <v>2.053397164951307E-2</v>
      </c>
      <c r="K1571" s="44">
        <f>IFERROR(_xll.qlIndexFixing(Index3M,H1571,TRUE,_xll.ohTrigger(RecalcTrigger,Trigger3M)),NA())</f>
        <v>2.1063235196652579E-2</v>
      </c>
      <c r="L1571" s="44">
        <f>IFERROR(_xll.qlIndexFixing(Index6M,$H1571,TRUE,_xll.ohTrigger(RecalcTrigger,Trigger6M)),NA())</f>
        <v>2.1149780842551522E-2</v>
      </c>
      <c r="M1571" s="182">
        <f>IFERROR(_xll.qlIndexFixing(Index1Y,$H1571,TRUE,_xll.ohTrigger(RecalcTrigger,Trigger1Y)),NA())</f>
        <v>2.1429219753138051E-2</v>
      </c>
      <c r="N1571" s="181">
        <f>IFERROR(_xll.qlIndexFixing(ONIndex1M,I1571,TRUE,_xll.ohTrigger(RecalcTrigger,Trigger1M)),NA())</f>
        <v>2.0527891871378046E-2</v>
      </c>
      <c r="O1571" s="44">
        <f>IFERROR(_xll.qlIndexFixing(ONIndex3M,I1571,TRUE,_xll.ohTrigger(RecalcTrigger,Trigger3M)),NA())</f>
        <v>2.1043337361404957E-2</v>
      </c>
      <c r="P1571" s="44">
        <f>IFERROR(_xll.qlIndexFixing(ONIndex6M,I1571,TRUE,_xll.ohTrigger(RecalcTrigger,Trigger6M)),NA())</f>
        <v>2.1109407981838579E-2</v>
      </c>
      <c r="Q1571" s="182">
        <f>IFERROR(_xll.qlIndexFixing(ONIndex1Y,I1571,TRUE,_xll.ohTrigger(RecalcTrigger,Trigger1Y)),NA())</f>
        <v>2.1342515980947718E-2</v>
      </c>
    </row>
    <row r="1572" spans="2:17" x14ac:dyDescent="0.2">
      <c r="B1572" s="39" t="s">
        <v>42</v>
      </c>
      <c r="D1572" s="42">
        <f>_xll.qlCalendarAdvance(Calendar,$D1571,B1572,"f",FALSE)</f>
        <v>50410</v>
      </c>
      <c r="E1572" s="176">
        <f>_xll.qlInterestRateIndexValueDate(IndexON,D1572)</f>
        <v>50410</v>
      </c>
      <c r="F1572" s="192">
        <f>IFERROR(_xll.qlIndexFixing(IndexON,D1572,TRUE,_xll.ohTrigger(RecalcTrigger,TriggerON)),NA())</f>
        <v>2.0182705596717421E-2</v>
      </c>
      <c r="H1572" s="42">
        <f>_xll.qlCalendarAdvance(Calendar,$H1571,B1572,"f",FALSE)</f>
        <v>50410</v>
      </c>
      <c r="I1572" s="176">
        <f>_xll.qlInterestRateIndexValueDate(Index1M,$H1572)</f>
        <v>50410</v>
      </c>
      <c r="J1572" s="181">
        <f>IFERROR(_xll.qlIndexFixing(Index1M,$H1572,TRUE,_xll.ohTrigger(RecalcTrigger,Trigger1M)),NA())</f>
        <v>2.0528785424644872E-2</v>
      </c>
      <c r="K1572" s="44">
        <f>IFERROR(_xll.qlIndexFixing(Index3M,H1572,TRUE,_xll.ohTrigger(RecalcTrigger,Trigger3M)),NA())</f>
        <v>2.1057977401563073E-2</v>
      </c>
      <c r="L1572" s="44">
        <f>IFERROR(_xll.qlIndexFixing(Index6M,$H1572,TRUE,_xll.ohTrigger(RecalcTrigger,Trigger6M)),NA())</f>
        <v>2.1144300201881277E-2</v>
      </c>
      <c r="M1572" s="182">
        <f>IFERROR(_xll.qlIndexFixing(Index1Y,$H1572,TRUE,_xll.ohTrigger(RecalcTrigger,Trigger1Y)),NA())</f>
        <v>2.142423700792917E-2</v>
      </c>
      <c r="N1572" s="181">
        <f>IFERROR(_xll.qlIndexFixing(ONIndex1M,I1572,TRUE,_xll.ohTrigger(RecalcTrigger,Trigger1M)),NA())</f>
        <v>2.0522602122299283E-2</v>
      </c>
      <c r="O1572" s="44">
        <f>IFERROR(_xll.qlIndexFixing(ONIndex3M,I1572,TRUE,_xll.ohTrigger(RecalcTrigger,Trigger3M)),NA())</f>
        <v>2.1037816323746794E-2</v>
      </c>
      <c r="P1572" s="44">
        <f>IFERROR(_xll.qlIndexFixing(ONIndex6M,I1572,TRUE,_xll.ohTrigger(RecalcTrigger,Trigger6M)),NA())</f>
        <v>2.1103632752489387E-2</v>
      </c>
      <c r="Q1572" s="182">
        <f>IFERROR(_xll.qlIndexFixing(ONIndex1Y,I1572,TRUE,_xll.ohTrigger(RecalcTrigger,Trigger1Y)),NA())</f>
        <v>2.1336301281463799E-2</v>
      </c>
    </row>
    <row r="1573" spans="2:17" x14ac:dyDescent="0.2">
      <c r="B1573" s="39" t="s">
        <v>42</v>
      </c>
      <c r="D1573" s="42">
        <f>_xll.qlCalendarAdvance(Calendar,$D1572,B1573,"f",FALSE)</f>
        <v>50417</v>
      </c>
      <c r="E1573" s="176">
        <f>_xll.qlInterestRateIndexValueDate(IndexON,D1573)</f>
        <v>50417</v>
      </c>
      <c r="F1573" s="192">
        <f>IFERROR(_xll.qlIndexFixing(IndexON,D1573,TRUE,_xll.ohTrigger(RecalcTrigger,TriggerON)),NA())</f>
        <v>2.0177470104800754E-2</v>
      </c>
      <c r="H1573" s="42">
        <f>_xll.qlCalendarAdvance(Calendar,$H1572,B1573,"f",FALSE)</f>
        <v>50417</v>
      </c>
      <c r="I1573" s="176">
        <f>_xll.qlInterestRateIndexValueDate(Index1M,$H1573)</f>
        <v>50417</v>
      </c>
      <c r="J1573" s="181">
        <f>IFERROR(_xll.qlIndexFixing(Index1M,$H1573,TRUE,_xll.ohTrigger(RecalcTrigger,Trigger1M)),NA())</f>
        <v>2.052365167883043E-2</v>
      </c>
      <c r="K1573" s="44">
        <f>IFERROR(_xll.qlIndexFixing(Index3M,H1573,TRUE,_xll.ohTrigger(RecalcTrigger,Trigger3M)),NA())</f>
        <v>2.10527654818203E-2</v>
      </c>
      <c r="L1573" s="44">
        <f>IFERROR(_xll.qlIndexFixing(Index6M,$H1573,TRUE,_xll.ohTrigger(RecalcTrigger,Trigger6M)),NA())</f>
        <v>2.1139116551386037E-2</v>
      </c>
      <c r="M1573" s="182">
        <f>IFERROR(_xll.qlIndexFixing(Index1Y,$H1573,TRUE,_xll.ohTrigger(RecalcTrigger,Trigger1Y)),NA())</f>
        <v>2.1419306776795155E-2</v>
      </c>
      <c r="N1573" s="181">
        <f>IFERROR(_xll.qlIndexFixing(ONIndex1M,I1573,TRUE,_xll.ohTrigger(RecalcTrigger,Trigger1M)),NA())</f>
        <v>2.051736476169852E-2</v>
      </c>
      <c r="O1573" s="44">
        <f>IFERROR(_xll.qlIndexFixing(ONIndex3M,I1573,TRUE,_xll.ohTrigger(RecalcTrigger,Trigger3M)),NA())</f>
        <v>2.1032340920412729E-2</v>
      </c>
      <c r="P1573" s="44">
        <f>IFERROR(_xll.qlIndexFixing(ONIndex6M,I1573,TRUE,_xll.ohTrigger(RecalcTrigger,Trigger6M)),NA())</f>
        <v>2.1097904074178775E-2</v>
      </c>
      <c r="Q1573" s="182">
        <f>IFERROR(_xll.qlIndexFixing(ONIndex1Y,I1573,TRUE,_xll.ohTrigger(RecalcTrigger,Trigger1Y)),NA())</f>
        <v>2.1330137974074903E-2</v>
      </c>
    </row>
    <row r="1574" spans="2:17" x14ac:dyDescent="0.2">
      <c r="B1574" s="39" t="s">
        <v>42</v>
      </c>
      <c r="D1574" s="42">
        <f>_xll.qlCalendarAdvance(Calendar,$D1573,B1574,"f",FALSE)</f>
        <v>50424</v>
      </c>
      <c r="E1574" s="176">
        <f>_xll.qlInterestRateIndexValueDate(IndexON,D1574)</f>
        <v>50424</v>
      </c>
      <c r="F1574" s="192">
        <f>IFERROR(_xll.qlIndexFixing(IndexON,D1574,TRUE,_xll.ohTrigger(RecalcTrigger,TriggerON)),NA())</f>
        <v>2.017227794419707E-2</v>
      </c>
      <c r="H1574" s="42">
        <f>_xll.qlCalendarAdvance(Calendar,$H1573,B1574,"f",FALSE)</f>
        <v>50424</v>
      </c>
      <c r="I1574" s="176">
        <f>_xll.qlInterestRateIndexValueDate(Index1M,$H1574)</f>
        <v>50424</v>
      </c>
      <c r="J1574" s="181">
        <f>IFERROR(_xll.qlIndexFixing(Index1M,$H1574,TRUE,_xll.ohTrigger(RecalcTrigger,Trigger1M)),NA())</f>
        <v>2.0518570412001769E-2</v>
      </c>
      <c r="K1574" s="44">
        <f>IFERROR(_xll.qlIndexFixing(Index3M,H1574,TRUE,_xll.ohTrigger(RecalcTrigger,Trigger3M)),NA())</f>
        <v>2.1047599437248654E-2</v>
      </c>
      <c r="L1574" s="44">
        <f>IFERROR(_xll.qlIndexFixing(Index6M,$H1574,TRUE,_xll.ohTrigger(RecalcTrigger,Trigger6M)),NA())</f>
        <v>2.1133979950201463E-2</v>
      </c>
      <c r="M1574" s="182">
        <f>IFERROR(_xll.qlIndexFixing(Index1Y,$H1574,TRUE,_xll.ohTrigger(RecalcTrigger,Trigger1Y)),NA())</f>
        <v>2.1414429058974838E-2</v>
      </c>
      <c r="N1574" s="181">
        <f>IFERROR(_xll.qlIndexFixing(ONIndex1M,I1574,TRUE,_xll.ohTrigger(RecalcTrigger,Trigger1M)),NA())</f>
        <v>2.0512179789575757E-2</v>
      </c>
      <c r="O1574" s="44">
        <f>IFERROR(_xll.qlIndexFixing(ONIndex3M,I1574,TRUE,_xll.ohTrigger(RecalcTrigger,Trigger3M)),NA())</f>
        <v>2.1026911151564853E-2</v>
      </c>
      <c r="P1574" s="44">
        <f>IFERROR(_xll.qlIndexFixing(ONIndex6M,I1574,TRUE,_xll.ohTrigger(RecalcTrigger,Trigger6M)),NA())</f>
        <v>2.1092221946906742E-2</v>
      </c>
      <c r="Q1574" s="182">
        <f>IFERROR(_xll.qlIndexFixing(ONIndex1Y,I1574,TRUE,_xll.ohTrigger(RecalcTrigger,Trigger1Y)),NA())</f>
        <v>2.1324026058862078E-2</v>
      </c>
    </row>
    <row r="1575" spans="2:17" x14ac:dyDescent="0.2">
      <c r="B1575" s="39" t="s">
        <v>42</v>
      </c>
      <c r="D1575" s="42">
        <f>_xll.qlCalendarAdvance(Calendar,$D1574,B1575,"f",FALSE)</f>
        <v>50431</v>
      </c>
      <c r="E1575" s="176">
        <f>_xll.qlInterestRateIndexValueDate(IndexON,D1575)</f>
        <v>50431</v>
      </c>
      <c r="F1575" s="192">
        <f>IFERROR(_xll.qlIndexFixing(IndexON,D1575,TRUE,_xll.ohTrigger(RecalcTrigger,TriggerON)),NA())</f>
        <v>2.0167129114825322E-2</v>
      </c>
      <c r="H1575" s="42">
        <f>_xll.qlCalendarAdvance(Calendar,$H1574,B1575,"f",FALSE)</f>
        <v>50431</v>
      </c>
      <c r="I1575" s="176">
        <f>_xll.qlInterestRateIndexValueDate(Index1M,$H1575)</f>
        <v>50431</v>
      </c>
      <c r="J1575" s="181">
        <f>IFERROR(_xll.qlIndexFixing(Index1M,$H1575,TRUE,_xll.ohTrigger(RecalcTrigger,Trigger1M)),NA())</f>
        <v>2.0513541624098759E-2</v>
      </c>
      <c r="K1575" s="44">
        <f>IFERROR(_xll.qlIndexFixing(Index3M,H1575,TRUE,_xll.ohTrigger(RecalcTrigger,Trigger3M)),NA())</f>
        <v>2.1042727857201779E-2</v>
      </c>
      <c r="L1575" s="44">
        <f>IFERROR(_xll.qlIndexFixing(Index6M,$H1575,TRUE,_xll.ohTrigger(RecalcTrigger,Trigger6M)),NA())</f>
        <v>2.1128890397971129E-2</v>
      </c>
      <c r="M1575" s="182">
        <f>IFERROR(_xll.qlIndexFixing(Index1Y,$H1575,TRUE,_xll.ohTrigger(RecalcTrigger,Trigger1Y)),NA())</f>
        <v>2.1409603853717041E-2</v>
      </c>
      <c r="N1575" s="181">
        <f>IFERROR(_xll.qlIndexFixing(ONIndex1M,I1575,TRUE,_xll.ohTrigger(RecalcTrigger,Trigger1M)),NA())</f>
        <v>2.0507047205930995E-2</v>
      </c>
      <c r="O1575" s="44">
        <f>IFERROR(_xll.qlIndexFixing(ONIndex3M,I1575,TRUE,_xll.ohTrigger(RecalcTrigger,Trigger3M)),NA())</f>
        <v>2.1021527017041075E-2</v>
      </c>
      <c r="P1575" s="44">
        <f>IFERROR(_xll.qlIndexFixing(ONIndex6M,I1575,TRUE,_xll.ohTrigger(RecalcTrigger,Trigger6M)),NA())</f>
        <v>2.1086586370835381E-2</v>
      </c>
      <c r="Q1575" s="182">
        <f>IFERROR(_xll.qlIndexFixing(ONIndex1Y,I1575,TRUE,_xll.ohTrigger(RecalcTrigger,Trigger1Y)),NA())</f>
        <v>2.1317965535744277E-2</v>
      </c>
    </row>
    <row r="1576" spans="2:17" x14ac:dyDescent="0.2">
      <c r="B1576" s="39" t="s">
        <v>42</v>
      </c>
      <c r="D1576" s="42">
        <f>_xll.qlCalendarAdvance(Calendar,$D1575,B1576,"f",FALSE)</f>
        <v>50438</v>
      </c>
      <c r="E1576" s="176">
        <f>_xll.qlInterestRateIndexValueDate(IndexON,D1576)</f>
        <v>50438</v>
      </c>
      <c r="F1576" s="192">
        <f>IFERROR(_xll.qlIndexFixing(IndexON,D1576,TRUE,_xll.ohTrigger(RecalcTrigger,TriggerON)),NA())</f>
        <v>2.0162023616766556E-2</v>
      </c>
      <c r="H1576" s="42">
        <f>_xll.qlCalendarAdvance(Calendar,$H1575,B1576,"f",FALSE)</f>
        <v>50438</v>
      </c>
      <c r="I1576" s="176">
        <f>_xll.qlInterestRateIndexValueDate(Index1M,$H1576)</f>
        <v>50438</v>
      </c>
      <c r="J1576" s="181">
        <f>IFERROR(_xll.qlIndexFixing(Index1M,$H1576,TRUE,_xll.ohTrigger(RecalcTrigger,Trigger1M)),NA())</f>
        <v>2.0507891774741951E-2</v>
      </c>
      <c r="K1576" s="44">
        <f>IFERROR(_xll.qlIndexFixing(Index3M,H1576,TRUE,_xll.ohTrigger(RecalcTrigger,Trigger3M)),NA())</f>
        <v>2.1037656547649105E-2</v>
      </c>
      <c r="L1576" s="44">
        <f>IFERROR(_xll.qlIndexFixing(Index6M,$H1576,TRUE,_xll.ohTrigger(RecalcTrigger,Trigger6M)),NA())</f>
        <v>2.1123847894343538E-2</v>
      </c>
      <c r="M1576" s="182">
        <f>IFERROR(_xll.qlIndexFixing(Index1Y,$H1576,TRUE,_xll.ohTrigger(RecalcTrigger,Trigger1Y)),NA())</f>
        <v>2.1404831160277471E-2</v>
      </c>
      <c r="N1576" s="181">
        <f>IFERROR(_xll.qlIndexFixing(ONIndex1M,I1576,TRUE,_xll.ohTrigger(RecalcTrigger,Trigger1M)),NA())</f>
        <v>2.0501967010764233E-2</v>
      </c>
      <c r="O1576" s="44">
        <f>IFERROR(_xll.qlIndexFixing(ONIndex3M,I1576,TRUE,_xll.ohTrigger(RecalcTrigger,Trigger3M)),NA())</f>
        <v>2.1016188517084533E-2</v>
      </c>
      <c r="P1576" s="44">
        <f>IFERROR(_xll.qlIndexFixing(ONIndex6M,I1576,TRUE,_xll.ohTrigger(RecalcTrigger,Trigger6M)),NA())</f>
        <v>2.1080997345721553E-2</v>
      </c>
      <c r="Q1576" s="182">
        <f>IFERROR(_xll.qlIndexFixing(ONIndex1Y,I1576,TRUE,_xll.ohTrigger(RecalcTrigger,Trigger1Y)),NA())</f>
        <v>2.1311956404883592E-2</v>
      </c>
    </row>
    <row r="1577" spans="2:17" x14ac:dyDescent="0.2">
      <c r="B1577" s="39" t="s">
        <v>42</v>
      </c>
      <c r="D1577" s="42">
        <f>_xll.qlCalendarAdvance(Calendar,$D1576,B1577,"f",FALSE)</f>
        <v>50445</v>
      </c>
      <c r="E1577" s="176">
        <f>_xll.qlInterestRateIndexValueDate(IndexON,D1577)</f>
        <v>50445</v>
      </c>
      <c r="F1577" s="192">
        <f>IFERROR(_xll.qlIndexFixing(IndexON,D1577,TRUE,_xll.ohTrigger(RecalcTrigger,TriggerON)),NA())</f>
        <v>2.0156961450020772E-2</v>
      </c>
      <c r="H1577" s="42">
        <f>_xll.qlCalendarAdvance(Calendar,$H1576,B1577,"f",FALSE)</f>
        <v>50445</v>
      </c>
      <c r="I1577" s="176">
        <f>_xll.qlInterestRateIndexValueDate(Index1M,$H1577)</f>
        <v>50445</v>
      </c>
      <c r="J1577" s="181">
        <f>IFERROR(_xll.qlIndexFixing(Index1M,$H1577,TRUE,_xll.ohTrigger(RecalcTrigger,Trigger1M)),NA())</f>
        <v>2.0502957530056414E-2</v>
      </c>
      <c r="K1577" s="44">
        <f>IFERROR(_xll.qlIndexFixing(Index3M,H1577,TRUE,_xll.ohTrigger(RecalcTrigger,Trigger3M)),NA())</f>
        <v>2.1032376552827022E-2</v>
      </c>
      <c r="L1577" s="44">
        <f>IFERROR(_xll.qlIndexFixing(Index6M,$H1577,TRUE,_xll.ohTrigger(RecalcTrigger,Trigger6M)),NA())</f>
        <v>2.1118852438969431E-2</v>
      </c>
      <c r="M1577" s="182">
        <f>IFERROR(_xll.qlIndexFixing(Index1Y,$H1577,TRUE,_xll.ohTrigger(RecalcTrigger,Trigger1Y)),NA())</f>
        <v>2.140011097792005E-2</v>
      </c>
      <c r="N1577" s="181">
        <f>IFERROR(_xll.qlIndexFixing(ONIndex1M,I1577,TRUE,_xll.ohTrigger(RecalcTrigger,Trigger1M)),NA())</f>
        <v>2.0496939204075471E-2</v>
      </c>
      <c r="O1577" s="44">
        <f>IFERROR(_xll.qlIndexFixing(ONIndex3M,I1577,TRUE,_xll.ohTrigger(RecalcTrigger,Trigger3M)),NA())</f>
        <v>2.101089565120895E-2</v>
      </c>
      <c r="P1577" s="44">
        <f>IFERROR(_xll.qlIndexFixing(ONIndex6M,I1577,TRUE,_xll.ohTrigger(RecalcTrigger,Trigger6M)),NA())</f>
        <v>2.1075454871646304E-2</v>
      </c>
      <c r="Q1577" s="182">
        <f>IFERROR(_xll.qlIndexFixing(ONIndex1Y,I1577,TRUE,_xll.ohTrigger(RecalcTrigger,Trigger1Y)),NA())</f>
        <v>2.1305998666117931E-2</v>
      </c>
    </row>
    <row r="1578" spans="2:17" x14ac:dyDescent="0.2">
      <c r="B1578" s="39" t="s">
        <v>42</v>
      </c>
      <c r="D1578" s="42">
        <f>_xll.qlCalendarAdvance(Calendar,$D1577,B1578,"f",FALSE)</f>
        <v>50452</v>
      </c>
      <c r="E1578" s="176">
        <f>_xll.qlInterestRateIndexValueDate(IndexON,D1578)</f>
        <v>50452</v>
      </c>
      <c r="F1578" s="192">
        <f>IFERROR(_xll.qlIndexFixing(IndexON,D1578,TRUE,_xll.ohTrigger(RecalcTrigger,TriggerON)),NA())</f>
        <v>2.015194261458797E-2</v>
      </c>
      <c r="H1578" s="42">
        <f>_xll.qlCalendarAdvance(Calendar,$H1577,B1578,"f",FALSE)</f>
        <v>50452</v>
      </c>
      <c r="I1578" s="176">
        <f>_xll.qlInterestRateIndexValueDate(Index1M,$H1578)</f>
        <v>50452</v>
      </c>
      <c r="J1578" s="181">
        <f>IFERROR(_xll.qlIndexFixing(Index1M,$H1578,TRUE,_xll.ohTrigger(RecalcTrigger,Trigger1M)),NA())</f>
        <v>2.0498075755071721E-2</v>
      </c>
      <c r="K1578" s="44">
        <f>IFERROR(_xll.qlIndexFixing(Index3M,H1578,TRUE,_xll.ohTrigger(RecalcTrigger,Trigger3M)),NA())</f>
        <v>2.1027394007213616E-2</v>
      </c>
      <c r="L1578" s="44">
        <f>IFERROR(_xll.qlIndexFixing(Index6M,$H1578,TRUE,_xll.ohTrigger(RecalcTrigger,Trigger6M)),NA())</f>
        <v>2.1113904031501783E-2</v>
      </c>
      <c r="M1578" s="182">
        <f>IFERROR(_xll.qlIndexFixing(Index1Y,$H1578,TRUE,_xll.ohTrigger(RecalcTrigger,Trigger1Y)),NA())</f>
        <v>2.1395443305917139E-2</v>
      </c>
      <c r="N1578" s="181">
        <f>IFERROR(_xll.qlIndexFixing(ONIndex1M,I1578,TRUE,_xll.ohTrigger(RecalcTrigger,Trigger1M)),NA())</f>
        <v>2.0491963785945755E-2</v>
      </c>
      <c r="O1578" s="44">
        <f>IFERROR(_xll.qlIndexFixing(ONIndex3M,I1578,TRUE,_xll.ohTrigger(RecalcTrigger,Trigger3M)),NA())</f>
        <v>2.1005648419981648E-2</v>
      </c>
      <c r="P1578" s="44">
        <f>IFERROR(_xll.qlIndexFixing(ONIndex6M,I1578,TRUE,_xll.ohTrigger(RecalcTrigger,Trigger6M)),NA())</f>
        <v>2.1069958948771728E-2</v>
      </c>
      <c r="Q1578" s="182">
        <f>IFERROR(_xll.qlIndexFixing(ONIndex1Y,I1578,TRUE,_xll.ohTrigger(RecalcTrigger,Trigger1Y)),NA())</f>
        <v>2.1300092319447295E-2</v>
      </c>
    </row>
    <row r="1579" spans="2:17" x14ac:dyDescent="0.2">
      <c r="B1579" s="39" t="s">
        <v>42</v>
      </c>
      <c r="D1579" s="42">
        <f>_xll.qlCalendarAdvance(Calendar,$D1578,B1579,"f",FALSE)</f>
        <v>50459</v>
      </c>
      <c r="E1579" s="176">
        <f>_xll.qlInterestRateIndexValueDate(IndexON,D1579)</f>
        <v>50459</v>
      </c>
      <c r="F1579" s="192">
        <f>IFERROR(_xll.qlIndexFixing(IndexON,D1579,TRUE,_xll.ohTrigger(RecalcTrigger,TriggerON)),NA())</f>
        <v>2.014696711046815E-2</v>
      </c>
      <c r="H1579" s="42">
        <f>_xll.qlCalendarAdvance(Calendar,$H1578,B1579,"f",FALSE)</f>
        <v>50459</v>
      </c>
      <c r="I1579" s="176">
        <f>_xll.qlInterestRateIndexValueDate(Index1M,$H1579)</f>
        <v>50459</v>
      </c>
      <c r="J1579" s="181">
        <f>IFERROR(_xll.qlIndexFixing(Index1M,$H1579,TRUE,_xll.ohTrigger(RecalcTrigger,Trigger1M)),NA())</f>
        <v>2.0493246449729986E-2</v>
      </c>
      <c r="K1579" s="44">
        <f>IFERROR(_xll.qlIndexFixing(Index3M,H1579,TRUE,_xll.ohTrigger(RecalcTrigger,Trigger3M)),NA())</f>
        <v>2.1022457335913149E-2</v>
      </c>
      <c r="L1579" s="44">
        <f>IFERROR(_xll.qlIndexFixing(Index6M,$H1579,TRUE,_xll.ohTrigger(RecalcTrigger,Trigger6M)),NA())</f>
        <v>2.1109002671598053E-2</v>
      </c>
      <c r="M1579" s="182">
        <f>IFERROR(_xll.qlIndexFixing(Index1Y,$H1579,TRUE,_xll.ohTrigger(RecalcTrigger,Trigger1Y)),NA())</f>
        <v>2.139082814354909E-2</v>
      </c>
      <c r="N1579" s="181">
        <f>IFERROR(_xll.qlIndexFixing(ONIndex1M,I1579,TRUE,_xll.ohTrigger(RecalcTrigger,Trigger1M)),NA())</f>
        <v>2.0487040756131947E-2</v>
      </c>
      <c r="O1579" s="44">
        <f>IFERROR(_xll.qlIndexFixing(ONIndex3M,I1579,TRUE,_xll.ohTrigger(RecalcTrigger,Trigger3M)),NA())</f>
        <v>2.1000446822997398E-2</v>
      </c>
      <c r="P1579" s="44">
        <f>IFERROR(_xll.qlIndexFixing(ONIndex6M,I1579,TRUE,_xll.ohTrigger(RecalcTrigger,Trigger6M)),NA())</f>
        <v>2.1064509576854684E-2</v>
      </c>
      <c r="Q1579" s="182">
        <f>IFERROR(_xll.qlIndexFixing(ONIndex1Y,I1579,TRUE,_xll.ohTrigger(RecalcTrigger,Trigger1Y)),NA())</f>
        <v>2.1294237365033775E-2</v>
      </c>
    </row>
    <row r="1580" spans="2:17" x14ac:dyDescent="0.2">
      <c r="B1580" s="39" t="s">
        <v>42</v>
      </c>
      <c r="D1580" s="42">
        <f>_xll.qlCalendarAdvance(Calendar,$D1579,B1580,"f",FALSE)</f>
        <v>50466</v>
      </c>
      <c r="E1580" s="176">
        <f>_xll.qlInterestRateIndexValueDate(IndexON,D1580)</f>
        <v>50466</v>
      </c>
      <c r="F1580" s="192">
        <f>IFERROR(_xll.qlIndexFixing(IndexON,D1580,TRUE,_xll.ohTrigger(RecalcTrigger,TriggerON)),NA())</f>
        <v>2.0142034937580267E-2</v>
      </c>
      <c r="H1580" s="42">
        <f>_xll.qlCalendarAdvance(Calendar,$H1579,B1580,"f",FALSE)</f>
        <v>50466</v>
      </c>
      <c r="I1580" s="176">
        <f>_xll.qlInterestRateIndexValueDate(Index1M,$H1580)</f>
        <v>50466</v>
      </c>
      <c r="J1580" s="181">
        <f>IFERROR(_xll.qlIndexFixing(Index1M,$H1580,TRUE,_xll.ohTrigger(RecalcTrigger,Trigger1M)),NA())</f>
        <v>2.0489184866057969E-2</v>
      </c>
      <c r="K1580" s="44">
        <f>IFERROR(_xll.qlIndexFixing(Index3M,H1580,TRUE,_xll.ohTrigger(RecalcTrigger,Trigger3M)),NA())</f>
        <v>2.1018093919766601E-2</v>
      </c>
      <c r="L1580" s="44">
        <f>IFERROR(_xll.qlIndexFixing(Index6M,$H1580,TRUE,_xll.ohTrigger(RecalcTrigger,Trigger6M)),NA())</f>
        <v>2.1104981997571718E-2</v>
      </c>
      <c r="M1580" s="182">
        <f>IFERROR(_xll.qlIndexFixing(Index1Y,$H1580,TRUE,_xll.ohTrigger(RecalcTrigger,Trigger1Y)),NA())</f>
        <v>2.1386265490104028E-2</v>
      </c>
      <c r="N1580" s="181">
        <f>IFERROR(_xll.qlIndexFixing(ONIndex1M,I1580,TRUE,_xll.ohTrigger(RecalcTrigger,Trigger1M)),NA())</f>
        <v>2.0482170114877185E-2</v>
      </c>
      <c r="O1580" s="44">
        <f>IFERROR(_xll.qlIndexFixing(ONIndex3M,I1580,TRUE,_xll.ohTrigger(RecalcTrigger,Trigger3M)),NA())</f>
        <v>2.0995290860499338E-2</v>
      </c>
      <c r="P1580" s="44">
        <f>IFERROR(_xll.qlIndexFixing(ONIndex6M,I1580,TRUE,_xll.ohTrigger(RecalcTrigger,Trigger6M)),NA())</f>
        <v>2.105910675597622E-2</v>
      </c>
      <c r="Q1580" s="182">
        <f>IFERROR(_xll.qlIndexFixing(ONIndex1Y,I1580,TRUE,_xll.ohTrigger(RecalcTrigger,Trigger1Y)),NA())</f>
        <v>2.1288433802634232E-2</v>
      </c>
    </row>
    <row r="1581" spans="2:17" x14ac:dyDescent="0.2">
      <c r="B1581" s="39" t="s">
        <v>42</v>
      </c>
      <c r="D1581" s="42">
        <f>_xll.qlCalendarAdvance(Calendar,$D1580,B1581,"f",FALSE)</f>
        <v>50473</v>
      </c>
      <c r="E1581" s="176">
        <f>_xll.qlInterestRateIndexValueDate(IndexON,D1581)</f>
        <v>50473</v>
      </c>
      <c r="F1581" s="192">
        <f>IFERROR(_xll.qlIndexFixing(IndexON,D1581,TRUE,_xll.ohTrigger(RecalcTrigger,TriggerON)),NA())</f>
        <v>2.0137146096086411E-2</v>
      </c>
      <c r="H1581" s="42">
        <f>_xll.qlCalendarAdvance(Calendar,$H1580,B1581,"f",FALSE)</f>
        <v>50473</v>
      </c>
      <c r="I1581" s="176">
        <f>_xll.qlInterestRateIndexValueDate(Index1M,$H1581)</f>
        <v>50473</v>
      </c>
      <c r="J1581" s="181">
        <f>IFERROR(_xll.qlIndexFixing(Index1M,$H1581,TRUE,_xll.ohTrigger(RecalcTrigger,Trigger1M)),NA())</f>
        <v>2.0484470950294466E-2</v>
      </c>
      <c r="K1581" s="44">
        <f>IFERROR(_xll.qlIndexFixing(Index3M,H1581,TRUE,_xll.ohTrigger(RecalcTrigger,Trigger3M)),NA())</f>
        <v>2.1013254994274502E-2</v>
      </c>
      <c r="L1581" s="44">
        <f>IFERROR(_xll.qlIndexFixing(Index6M,$H1581,TRUE,_xll.ohTrigger(RecalcTrigger,Trigger6M)),NA())</f>
        <v>2.1100183985383859E-2</v>
      </c>
      <c r="M1581" s="182">
        <f>IFERROR(_xll.qlIndexFixing(Index1Y,$H1581,TRUE,_xll.ohTrigger(RecalcTrigger,Trigger1Y)),NA())</f>
        <v>2.1381755344878961E-2</v>
      </c>
      <c r="N1581" s="181">
        <f>IFERROR(_xll.qlIndexFixing(ONIndex1M,I1581,TRUE,_xll.ohTrigger(RecalcTrigger,Trigger1M)),NA())</f>
        <v>2.0477351862019377E-2</v>
      </c>
      <c r="O1581" s="44">
        <f>IFERROR(_xll.qlIndexFixing(ONIndex3M,I1581,TRUE,_xll.ohTrigger(RecalcTrigger,Trigger3M)),NA())</f>
        <v>2.0990180532406422E-2</v>
      </c>
      <c r="P1581" s="44">
        <f>IFERROR(_xll.qlIndexFixing(ONIndex6M,I1581,TRUE,_xll.ohTrigger(RecalcTrigger,Trigger6M)),NA())</f>
        <v>2.1053750486217382E-2</v>
      </c>
      <c r="Q1581" s="182">
        <f>IFERROR(_xll.qlIndexFixing(ONIndex1Y,I1581,TRUE,_xll.ohTrigger(RecalcTrigger,Trigger1Y)),NA())</f>
        <v>2.1282681632491807E-2</v>
      </c>
    </row>
    <row r="1582" spans="2:17" x14ac:dyDescent="0.2">
      <c r="B1582" s="39" t="s">
        <v>42</v>
      </c>
      <c r="D1582" s="42">
        <f>_xll.qlCalendarAdvance(Calendar,$D1581,B1582,"f",FALSE)</f>
        <v>50480</v>
      </c>
      <c r="E1582" s="176">
        <f>_xll.qlInterestRateIndexValueDate(IndexON,D1582)</f>
        <v>50480</v>
      </c>
      <c r="F1582" s="192">
        <f>IFERROR(_xll.qlIndexFixing(IndexON,D1582,TRUE,_xll.ohTrigger(RecalcTrigger,TriggerON)),NA())</f>
        <v>2.0132300585905538E-2</v>
      </c>
      <c r="H1582" s="42">
        <f>_xll.qlCalendarAdvance(Calendar,$H1581,B1582,"f",FALSE)</f>
        <v>50480</v>
      </c>
      <c r="I1582" s="176">
        <f>_xll.qlInterestRateIndexValueDate(Index1M,$H1582)</f>
        <v>50480</v>
      </c>
      <c r="J1582" s="181">
        <f>IFERROR(_xll.qlIndexFixing(Index1M,$H1582,TRUE,_xll.ohTrigger(RecalcTrigger,Trigger1M)),NA())</f>
        <v>2.0479809512996477E-2</v>
      </c>
      <c r="K1582" s="44">
        <f>IFERROR(_xll.qlIndexFixing(Index3M,H1582,TRUE,_xll.ohTrigger(RecalcTrigger,Trigger3M)),NA())</f>
        <v>2.1008461947972859E-2</v>
      </c>
      <c r="L1582" s="44">
        <f>IFERROR(_xll.qlIndexFixing(Index6M,$H1582,TRUE,_xll.ohTrigger(RecalcTrigger,Trigger6M)),NA())</f>
        <v>2.1095433027983026E-2</v>
      </c>
      <c r="M1582" s="182">
        <f>IFERROR(_xll.qlIndexFixing(Index1Y,$H1582,TRUE,_xll.ohTrigger(RecalcTrigger,Trigger1Y)),NA())</f>
        <v>2.1377297707178E-2</v>
      </c>
      <c r="N1582" s="181">
        <f>IFERROR(_xll.qlIndexFixing(ONIndex1M,I1582,TRUE,_xll.ohTrigger(RecalcTrigger,Trigger1M)),NA())</f>
        <v>2.0472585997720616E-2</v>
      </c>
      <c r="O1582" s="44">
        <f>IFERROR(_xll.qlIndexFixing(ONIndex3M,I1582,TRUE,_xll.ohTrigger(RecalcTrigger,Trigger3M)),NA())</f>
        <v>2.0985115838637602E-2</v>
      </c>
      <c r="P1582" s="44">
        <f>IFERROR(_xll.qlIndexFixing(ONIndex6M,I1582,TRUE,_xll.ohTrigger(RecalcTrigger,Trigger6M)),NA())</f>
        <v>2.1048440767497123E-2</v>
      </c>
      <c r="Q1582" s="182">
        <f>IFERROR(_xll.qlIndexFixing(ONIndex1Y,I1582,TRUE,_xll.ohTrigger(RecalcTrigger,Trigger1Y)),NA())</f>
        <v>2.1276980854363359E-2</v>
      </c>
    </row>
    <row r="1583" spans="2:17" x14ac:dyDescent="0.2">
      <c r="B1583" s="39" t="s">
        <v>42</v>
      </c>
      <c r="D1583" s="42">
        <f>_xll.qlCalendarAdvance(Calendar,$D1582,B1583,"f",FALSE)</f>
        <v>50487</v>
      </c>
      <c r="E1583" s="176">
        <f>_xll.qlInterestRateIndexValueDate(IndexON,D1583)</f>
        <v>50487</v>
      </c>
      <c r="F1583" s="192">
        <f>IFERROR(_xll.qlIndexFixing(IndexON,D1583,TRUE,_xll.ohTrigger(RecalcTrigger,TriggerON)),NA())</f>
        <v>2.0127498406875555E-2</v>
      </c>
      <c r="H1583" s="42">
        <f>_xll.qlCalendarAdvance(Calendar,$H1582,B1583,"f",FALSE)</f>
        <v>50487</v>
      </c>
      <c r="I1583" s="176">
        <f>_xll.qlInterestRateIndexValueDate(Index1M,$H1583)</f>
        <v>50487</v>
      </c>
      <c r="J1583" s="181">
        <f>IFERROR(_xll.qlIndexFixing(Index1M,$H1583,TRUE,_xll.ohTrigger(RecalcTrigger,Trigger1M)),NA())</f>
        <v>2.0476200850473622E-2</v>
      </c>
      <c r="K1583" s="44">
        <f>IFERROR(_xll.qlIndexFixing(Index3M,H1583,TRUE,_xll.ohTrigger(RecalcTrigger,Trigger3M)),NA())</f>
        <v>2.1003714780697822E-2</v>
      </c>
      <c r="L1583" s="44">
        <f>IFERROR(_xll.qlIndexFixing(Index6M,$H1583,TRUE,_xll.ohTrigger(RecalcTrigger,Trigger6M)),NA())</f>
        <v>2.1090729125037101E-2</v>
      </c>
      <c r="M1583" s="182">
        <f>IFERROR(_xll.qlIndexFixing(Index1Y,$H1583,TRUE,_xll.ohTrigger(RecalcTrigger,Trigger1Y)),NA())</f>
        <v>2.1372892576313918E-2</v>
      </c>
      <c r="N1583" s="181">
        <f>IFERROR(_xll.qlIndexFixing(ONIndex1M,I1583,TRUE,_xll.ohTrigger(RecalcTrigger,Trigger1M)),NA())</f>
        <v>2.0467872521818808E-2</v>
      </c>
      <c r="O1583" s="44">
        <f>IFERROR(_xll.qlIndexFixing(ONIndex3M,I1583,TRUE,_xll.ohTrigger(RecalcTrigger,Trigger3M)),NA())</f>
        <v>2.0980096779192881E-2</v>
      </c>
      <c r="P1583" s="44">
        <f>IFERROR(_xll.qlIndexFixing(ONIndex6M,I1583,TRUE,_xll.ohTrigger(RecalcTrigger,Trigger6M)),NA())</f>
        <v>2.1043177599815444E-2</v>
      </c>
      <c r="Q1583" s="182">
        <f>IFERROR(_xll.qlIndexFixing(ONIndex1Y,I1583,TRUE,_xll.ohTrigger(RecalcTrigger,Trigger1Y)),NA())</f>
        <v>2.1271331468410981E-2</v>
      </c>
    </row>
    <row r="1584" spans="2:17" x14ac:dyDescent="0.2">
      <c r="B1584" s="39" t="s">
        <v>42</v>
      </c>
      <c r="D1584" s="42">
        <f>_xll.qlCalendarAdvance(Calendar,$D1583,B1584,"f",FALSE)</f>
        <v>50494</v>
      </c>
      <c r="E1584" s="176">
        <f>_xll.qlInterestRateIndexValueDate(IndexON,D1584)</f>
        <v>50494</v>
      </c>
      <c r="F1584" s="192">
        <f>IFERROR(_xll.qlIndexFixing(IndexON,D1584,TRUE,_xll.ohTrigger(RecalcTrigger,TriggerON)),NA())</f>
        <v>2.01227395592396E-2</v>
      </c>
      <c r="H1584" s="42">
        <f>_xll.qlCalendarAdvance(Calendar,$H1583,B1584,"f",FALSE)</f>
        <v>50494</v>
      </c>
      <c r="I1584" s="176">
        <f>_xll.qlInterestRateIndexValueDate(Index1M,$H1584)</f>
        <v>50494</v>
      </c>
      <c r="J1584" s="181">
        <f>IFERROR(_xll.qlIndexFixing(Index1M,$H1584,TRUE,_xll.ohTrigger(RecalcTrigger,Trigger1M)),NA())</f>
        <v>2.047064407354084E-2</v>
      </c>
      <c r="K1584" s="44">
        <f>IFERROR(_xll.qlIndexFixing(Index3M,H1584,TRUE,_xll.ohTrigger(RecalcTrigger,Trigger3M)),NA())</f>
        <v>2.0999013492283773E-2</v>
      </c>
      <c r="L1584" s="44">
        <f>IFERROR(_xll.qlIndexFixing(Index6M,$H1584,TRUE,_xll.ohTrigger(RecalcTrigger,Trigger6M)),NA())</f>
        <v>2.108607227621221E-2</v>
      </c>
      <c r="M1584" s="182">
        <f>IFERROR(_xll.qlIndexFixing(Index1Y,$H1584,TRUE,_xll.ohTrigger(RecalcTrigger,Trigger1Y)),NA())</f>
        <v>2.1368539951607701E-2</v>
      </c>
      <c r="N1584" s="181">
        <f>IFERROR(_xll.qlIndexFixing(ONIndex1M,I1584,TRUE,_xll.ohTrigger(RecalcTrigger,Trigger1M)),NA())</f>
        <v>2.0463211434395001E-2</v>
      </c>
      <c r="O1584" s="44">
        <f>IFERROR(_xll.qlIndexFixing(ONIndex3M,I1584,TRUE,_xll.ohTrigger(RecalcTrigger,Trigger3M)),NA())</f>
        <v>2.0975123354153302E-2</v>
      </c>
      <c r="P1584" s="44">
        <f>IFERROR(_xll.qlIndexFixing(ONIndex6M,I1584,TRUE,_xll.ohTrigger(RecalcTrigger,Trigger6M)),NA())</f>
        <v>2.1037960983172344E-2</v>
      </c>
      <c r="Q1584" s="182">
        <f>IFERROR(_xll.qlIndexFixing(ONIndex1Y,I1584,TRUE,_xll.ohTrigger(RecalcTrigger,Trigger1Y)),NA())</f>
        <v>2.126573347471572E-2</v>
      </c>
    </row>
    <row r="1585" spans="2:17" x14ac:dyDescent="0.2">
      <c r="B1585" s="39" t="s">
        <v>42</v>
      </c>
      <c r="D1585" s="42">
        <f>_xll.qlCalendarAdvance(Calendar,$D1584,B1585,"f",FALSE)</f>
        <v>50501</v>
      </c>
      <c r="E1585" s="176">
        <f>_xll.qlInterestRateIndexValueDate(IndexON,D1585)</f>
        <v>50501</v>
      </c>
      <c r="F1585" s="192">
        <f>IFERROR(_xll.qlIndexFixing(IndexON,D1585,TRUE,_xll.ohTrigger(RecalcTrigger,TriggerON)),NA())</f>
        <v>2.0118024042916627E-2</v>
      </c>
      <c r="H1585" s="42">
        <f>_xll.qlCalendarAdvance(Calendar,$H1584,B1585,"f",FALSE)</f>
        <v>50501</v>
      </c>
      <c r="I1585" s="176">
        <f>_xll.qlInterestRateIndexValueDate(Index1M,$H1585)</f>
        <v>50501</v>
      </c>
      <c r="J1585" s="181">
        <f>IFERROR(_xll.qlIndexFixing(Index1M,$H1585,TRUE,_xll.ohTrigger(RecalcTrigger,Trigger1M)),NA())</f>
        <v>2.0465883863694599E-2</v>
      </c>
      <c r="K1585" s="44">
        <f>IFERROR(_xll.qlIndexFixing(Index3M,H1585,TRUE,_xll.ohTrigger(RecalcTrigger,Trigger3M)),NA())</f>
        <v>2.0994079222062357E-2</v>
      </c>
      <c r="L1585" s="44">
        <f>IFERROR(_xll.qlIndexFixing(Index6M,$H1585,TRUE,_xll.ohTrigger(RecalcTrigger,Trigger6M)),NA())</f>
        <v>2.1081168844235484E-2</v>
      </c>
      <c r="M1585" s="182">
        <f>IFERROR(_xll.qlIndexFixing(Index1Y,$H1585,TRUE,_xll.ohTrigger(RecalcTrigger,Trigger1Y)),NA())</f>
        <v>2.1364239832388332E-2</v>
      </c>
      <c r="N1585" s="181">
        <f>IFERROR(_xll.qlIndexFixing(ONIndex1M,I1585,TRUE,_xll.ohTrigger(RecalcTrigger,Trigger1M)),NA())</f>
        <v>2.0458602735449194E-2</v>
      </c>
      <c r="O1585" s="44">
        <f>IFERROR(_xll.qlIndexFixing(ONIndex3M,I1585,TRUE,_xll.ohTrigger(RecalcTrigger,Trigger3M)),NA())</f>
        <v>2.0970195563599914E-2</v>
      </c>
      <c r="P1585" s="44">
        <f>IFERROR(_xll.qlIndexFixing(ONIndex6M,I1585,TRUE,_xll.ohTrigger(RecalcTrigger,Trigger6M)),NA())</f>
        <v>2.1032790917567823E-2</v>
      </c>
      <c r="Q1585" s="182">
        <f>IFERROR(_xll.qlIndexFixing(ONIndex1Y,I1585,TRUE,_xll.ohTrigger(RecalcTrigger,Trigger1Y)),NA())</f>
        <v>2.1260186873034437E-2</v>
      </c>
    </row>
    <row r="1586" spans="2:17" x14ac:dyDescent="0.2">
      <c r="B1586" s="39" t="s">
        <v>42</v>
      </c>
      <c r="D1586" s="42">
        <f>_xll.qlCalendarAdvance(Calendar,$D1585,B1586,"f",FALSE)</f>
        <v>50508</v>
      </c>
      <c r="E1586" s="176">
        <f>_xll.qlInterestRateIndexValueDate(IndexON,D1586)</f>
        <v>50508</v>
      </c>
      <c r="F1586" s="192">
        <f>IFERROR(_xll.qlIndexFixing(IndexON,D1586,TRUE,_xll.ohTrigger(RecalcTrigger,TriggerON)),NA())</f>
        <v>2.0113351857744544E-2</v>
      </c>
      <c r="H1586" s="42">
        <f>_xll.qlCalendarAdvance(Calendar,$H1585,B1586,"f",FALSE)</f>
        <v>50508</v>
      </c>
      <c r="I1586" s="176">
        <f>_xll.qlInterestRateIndexValueDate(Index1M,$H1586)</f>
        <v>50508</v>
      </c>
      <c r="J1586" s="181">
        <f>IFERROR(_xll.qlIndexFixing(Index1M,$H1586,TRUE,_xll.ohTrigger(RecalcTrigger,Trigger1M)),NA())</f>
        <v>2.0461428840767591E-2</v>
      </c>
      <c r="K1586" s="44">
        <f>IFERROR(_xll.qlIndexFixing(Index3M,H1586,TRUE,_xll.ohTrigger(RecalcTrigger,Trigger3M)),NA())</f>
        <v>2.0989466678453767E-2</v>
      </c>
      <c r="L1586" s="44">
        <f>IFERROR(_xll.qlIndexFixing(Index6M,$H1586,TRUE,_xll.ohTrigger(RecalcTrigger,Trigger6M)),NA())</f>
        <v>2.1076603004060324E-2</v>
      </c>
      <c r="M1586" s="182">
        <f>IFERROR(_xll.qlIndexFixing(Index1Y,$H1586,TRUE,_xll.ohTrigger(RecalcTrigger,Trigger1Y)),NA())</f>
        <v>2.1359992217992341E-2</v>
      </c>
      <c r="N1586" s="181">
        <f>IFERROR(_xll.qlIndexFixing(ONIndex1M,I1586,TRUE,_xll.ohTrigger(RecalcTrigger,Trigger1M)),NA())</f>
        <v>2.0454046424981387E-2</v>
      </c>
      <c r="O1586" s="44">
        <f>IFERROR(_xll.qlIndexFixing(ONIndex3M,I1586,TRUE,_xll.ohTrigger(RecalcTrigger,Trigger3M)),NA())</f>
        <v>2.0965313407370623E-2</v>
      </c>
      <c r="P1586" s="44">
        <f>IFERROR(_xll.qlIndexFixing(ONIndex6M,I1586,TRUE,_xll.ohTrigger(RecalcTrigger,Trigger6M)),NA())</f>
        <v>2.1027667403001882E-2</v>
      </c>
      <c r="Q1586" s="182">
        <f>IFERROR(_xll.qlIndexFixing(ONIndex1Y,I1586,TRUE,_xll.ohTrigger(RecalcTrigger,Trigger1Y)),NA())</f>
        <v>2.1254691663529224E-2</v>
      </c>
    </row>
    <row r="1587" spans="2:17" x14ac:dyDescent="0.2">
      <c r="B1587" s="39" t="s">
        <v>42</v>
      </c>
      <c r="D1587" s="42">
        <f>_xll.qlCalendarAdvance(Calendar,$D1586,B1587,"f",FALSE)</f>
        <v>50515</v>
      </c>
      <c r="E1587" s="176">
        <f>_xll.qlInterestRateIndexValueDate(IndexON,D1587)</f>
        <v>50515</v>
      </c>
      <c r="F1587" s="192">
        <f>IFERROR(_xll.qlIndexFixing(IndexON,D1587,TRUE,_xll.ohTrigger(RecalcTrigger,TriggerON)),NA())</f>
        <v>2.0108723003966489E-2</v>
      </c>
      <c r="H1587" s="42">
        <f>_xll.qlCalendarAdvance(Calendar,$H1586,B1587,"f",FALSE)</f>
        <v>50515</v>
      </c>
      <c r="I1587" s="176">
        <f>_xll.qlInterestRateIndexValueDate(Index1M,$H1587)</f>
        <v>50515</v>
      </c>
      <c r="J1587" s="181">
        <f>IFERROR(_xll.qlIndexFixing(Index1M,$H1587,TRUE,_xll.ohTrigger(RecalcTrigger,Trigger1M)),NA())</f>
        <v>2.045702629301379E-2</v>
      </c>
      <c r="K1587" s="44">
        <f>IFERROR(_xll.qlIndexFixing(Index3M,H1587,TRUE,_xll.ohTrigger(RecalcTrigger,Trigger3M)),NA())</f>
        <v>2.0984900010548257E-2</v>
      </c>
      <c r="L1587" s="44">
        <f>IFERROR(_xll.qlIndexFixing(Index6M,$H1587,TRUE,_xll.ohTrigger(RecalcTrigger,Trigger6M)),NA())</f>
        <v>2.1072084214298598E-2</v>
      </c>
      <c r="M1587" s="182">
        <f>IFERROR(_xll.qlIndexFixing(Index1Y,$H1587,TRUE,_xll.ohTrigger(RecalcTrigger,Trigger1Y)),NA())</f>
        <v>2.1355797107765362E-2</v>
      </c>
      <c r="N1587" s="181">
        <f>IFERROR(_xll.qlIndexFixing(ONIndex1M,I1587,TRUE,_xll.ohTrigger(RecalcTrigger,Trigger1M)),NA())</f>
        <v>2.044954250299158E-2</v>
      </c>
      <c r="O1587" s="44">
        <f>IFERROR(_xll.qlIndexFixing(ONIndex3M,I1587,TRUE,_xll.ohTrigger(RecalcTrigger,Trigger3M)),NA())</f>
        <v>2.0960476885465429E-2</v>
      </c>
      <c r="P1587" s="44">
        <f>IFERROR(_xll.qlIndexFixing(ONIndex6M,I1587,TRUE,_xll.ohTrigger(RecalcTrigger,Trigger6M)),NA())</f>
        <v>2.1022590439636613E-2</v>
      </c>
      <c r="Q1587" s="182">
        <f>IFERROR(_xll.qlIndexFixing(ONIndex1Y,I1587,TRUE,_xll.ohTrigger(RecalcTrigger,Trigger1Y)),NA())</f>
        <v>2.1249247846200081E-2</v>
      </c>
    </row>
    <row r="1588" spans="2:17" x14ac:dyDescent="0.2">
      <c r="B1588" s="39" t="s">
        <v>42</v>
      </c>
      <c r="D1588" s="42">
        <f>_xll.qlCalendarAdvance(Calendar,$D1587,B1588,"f",FALSE)</f>
        <v>50522</v>
      </c>
      <c r="E1588" s="176">
        <f>_xll.qlInterestRateIndexValueDate(IndexON,D1588)</f>
        <v>50522</v>
      </c>
      <c r="F1588" s="192">
        <f>IFERROR(_xll.qlIndexFixing(IndexON,D1588,TRUE,_xll.ohTrigger(RecalcTrigger,TriggerON)),NA())</f>
        <v>2.0104137481501416E-2</v>
      </c>
      <c r="H1588" s="42">
        <f>_xll.qlCalendarAdvance(Calendar,$H1587,B1588,"f",FALSE)</f>
        <v>50522</v>
      </c>
      <c r="I1588" s="176">
        <f>_xll.qlInterestRateIndexValueDate(Index1M,$H1588)</f>
        <v>50522</v>
      </c>
      <c r="J1588" s="181">
        <f>IFERROR(_xll.qlIndexFixing(Index1M,$H1588,TRUE,_xll.ohTrigger(RecalcTrigger,Trigger1M)),NA())</f>
        <v>2.045267622037376E-2</v>
      </c>
      <c r="K1588" s="44">
        <f>IFERROR(_xll.qlIndexFixing(Index3M,H1588,TRUE,_xll.ohTrigger(RecalcTrigger,Trigger3M)),NA())</f>
        <v>2.0980379218189075E-2</v>
      </c>
      <c r="L1588" s="44">
        <f>IFERROR(_xll.qlIndexFixing(Index6M,$H1588,TRUE,_xll.ohTrigger(RecalcTrigger,Trigger6M)),NA())</f>
        <v>2.1067612474632763E-2</v>
      </c>
      <c r="M1588" s="182">
        <f>IFERROR(_xll.qlIndexFixing(Index1Y,$H1588,TRUE,_xll.ohTrigger(RecalcTrigger,Trigger1Y)),NA())</f>
        <v>2.1351654501059913E-2</v>
      </c>
      <c r="N1588" s="181">
        <f>IFERROR(_xll.qlIndexFixing(ONIndex1M,I1588,TRUE,_xll.ohTrigger(RecalcTrigger,Trigger1M)),NA())</f>
        <v>2.0445090969317681E-2</v>
      </c>
      <c r="O1588" s="44">
        <f>IFERROR(_xll.qlIndexFixing(ONIndex3M,I1588,TRUE,_xll.ohTrigger(RecalcTrigger,Trigger3M)),NA())</f>
        <v>2.0955685997884332E-2</v>
      </c>
      <c r="P1588" s="44">
        <f>IFERROR(_xll.qlIndexFixing(ONIndex6M,I1588,TRUE,_xll.ohTrigger(RecalcTrigger,Trigger6M)),NA())</f>
        <v>2.101756002714783E-2</v>
      </c>
      <c r="Q1588" s="182">
        <f>IFERROR(_xll.qlIndexFixing(ONIndex1Y,I1588,TRUE,_xll.ohTrigger(RecalcTrigger,Trigger1Y)),NA())</f>
        <v>2.1243855420884916E-2</v>
      </c>
    </row>
    <row r="1589" spans="2:17" x14ac:dyDescent="0.2">
      <c r="B1589" s="39" t="s">
        <v>42</v>
      </c>
      <c r="D1589" s="42">
        <f>_xll.qlCalendarAdvance(Calendar,$D1588,B1589,"f",FALSE)</f>
        <v>50529</v>
      </c>
      <c r="E1589" s="176">
        <f>_xll.qlInterestRateIndexValueDate(IndexON,D1589)</f>
        <v>50529</v>
      </c>
      <c r="F1589" s="192">
        <f>IFERROR(_xll.qlIndexFixing(IndexON,D1589,TRUE,_xll.ohTrigger(RecalcTrigger,TriggerON)),NA())</f>
        <v>2.009959529026828E-2</v>
      </c>
      <c r="H1589" s="42">
        <f>_xll.qlCalendarAdvance(Calendar,$H1588,B1589,"f",FALSE)</f>
        <v>50529</v>
      </c>
      <c r="I1589" s="176">
        <f>_xll.qlInterestRateIndexValueDate(Index1M,$H1589)</f>
        <v>50529</v>
      </c>
      <c r="J1589" s="181">
        <f>IFERROR(_xll.qlIndexFixing(Index1M,$H1589,TRUE,_xll.ohTrigger(RecalcTrigger,Trigger1M)),NA())</f>
        <v>2.0448648843792036E-2</v>
      </c>
      <c r="K1589" s="44">
        <f>IFERROR(_xll.qlIndexFixing(Index3M,H1589,TRUE,_xll.ohTrigger(RecalcTrigger,Trigger3M)),NA())</f>
        <v>2.0976195227528225E-2</v>
      </c>
      <c r="L1589" s="44">
        <f>IFERROR(_xll.qlIndexFixing(Index6M,$H1589,TRUE,_xll.ohTrigger(RecalcTrigger,Trigger6M)),NA())</f>
        <v>2.1063493832568683E-2</v>
      </c>
      <c r="M1589" s="182">
        <f>IFERROR(_xll.qlIndexFixing(Index1Y,$H1589,TRUE,_xll.ohTrigger(RecalcTrigger,Trigger1Y)),NA())</f>
        <v>2.1347564397237617E-2</v>
      </c>
      <c r="N1589" s="181">
        <f>IFERROR(_xll.qlIndexFixing(ONIndex1M,I1589,TRUE,_xll.ohTrigger(RecalcTrigger,Trigger1M)),NA())</f>
        <v>2.0440691824202828E-2</v>
      </c>
      <c r="O1589" s="44">
        <f>IFERROR(_xll.qlIndexFixing(ONIndex3M,I1589,TRUE,_xll.ohTrigger(RecalcTrigger,Trigger3M)),NA())</f>
        <v>2.0950940744870472E-2</v>
      </c>
      <c r="P1589" s="44">
        <f>IFERROR(_xll.qlIndexFixing(ONIndex6M,I1589,TRUE,_xll.ohTrigger(RecalcTrigger,Trigger6M)),NA())</f>
        <v>2.1012576165778674E-2</v>
      </c>
      <c r="Q1589" s="182">
        <f>IFERROR(_xll.qlIndexFixing(ONIndex1Y,I1589,TRUE,_xll.ohTrigger(RecalcTrigger,Trigger1Y)),NA())</f>
        <v>2.1238514387745822E-2</v>
      </c>
    </row>
    <row r="1590" spans="2:17" x14ac:dyDescent="0.2">
      <c r="B1590" s="39" t="s">
        <v>42</v>
      </c>
      <c r="D1590" s="42">
        <f>_xll.qlCalendarAdvance(Calendar,$D1589,B1590,"f",FALSE)</f>
        <v>50536</v>
      </c>
      <c r="E1590" s="176">
        <f>_xll.qlInterestRateIndexValueDate(IndexON,D1590)</f>
        <v>50536</v>
      </c>
      <c r="F1590" s="192">
        <f>IFERROR(_xll.qlIndexFixing(IndexON,D1590,TRUE,_xll.ohTrigger(RecalcTrigger,TriggerON)),NA())</f>
        <v>2.0095096430267079E-2</v>
      </c>
      <c r="H1590" s="42">
        <f>_xll.qlCalendarAdvance(Calendar,$H1589,B1590,"f",FALSE)</f>
        <v>50536</v>
      </c>
      <c r="I1590" s="176">
        <f>_xll.qlInterestRateIndexValueDate(Index1M,$H1590)</f>
        <v>50536</v>
      </c>
      <c r="J1590" s="181">
        <f>IFERROR(_xll.qlIndexFixing(Index1M,$H1590,TRUE,_xll.ohTrigger(RecalcTrigger,Trigger1M)),NA())</f>
        <v>2.0444407232035156E-2</v>
      </c>
      <c r="K1590" s="44">
        <f>IFERROR(_xll.qlIndexFixing(Index3M,H1590,TRUE,_xll.ohTrigger(RecalcTrigger,Trigger3M)),NA())</f>
        <v>2.0971769208935183E-2</v>
      </c>
      <c r="L1590" s="44">
        <f>IFERROR(_xll.qlIndexFixing(Index6M,$H1590,TRUE,_xll.ohTrigger(RecalcTrigger,Trigger6M)),NA())</f>
        <v>2.1059119301709679E-2</v>
      </c>
      <c r="M1590" s="182">
        <f>IFERROR(_xll.qlIndexFixing(Index1Y,$H1590,TRUE,_xll.ohTrigger(RecalcTrigger,Trigger1Y)),NA())</f>
        <v>2.1343526795668089E-2</v>
      </c>
      <c r="N1590" s="181">
        <f>IFERROR(_xll.qlIndexFixing(ONIndex1M,I1590,TRUE,_xll.ohTrigger(RecalcTrigger,Trigger1M)),NA())</f>
        <v>2.0436345067484929E-2</v>
      </c>
      <c r="O1590" s="44">
        <f>IFERROR(_xll.qlIndexFixing(ONIndex3M,I1590,TRUE,_xll.ohTrigger(RecalcTrigger,Trigger3M)),NA())</f>
        <v>2.0946241126018617E-2</v>
      </c>
      <c r="P1590" s="44">
        <f>IFERROR(_xll.qlIndexFixing(ONIndex6M,I1590,TRUE,_xll.ohTrigger(RecalcTrigger,Trigger6M)),NA())</f>
        <v>2.100763885536705E-2</v>
      </c>
      <c r="Q1590" s="182">
        <f>IFERROR(_xll.qlIndexFixing(ONIndex1Y,I1590,TRUE,_xll.ohTrigger(RecalcTrigger,Trigger1Y)),NA())</f>
        <v>2.1233224746620705E-2</v>
      </c>
    </row>
    <row r="1591" spans="2:17" x14ac:dyDescent="0.2">
      <c r="B1591" s="39" t="s">
        <v>42</v>
      </c>
      <c r="D1591" s="42">
        <f>_xll.qlCalendarAdvance(Calendar,$D1590,B1591,"f",FALSE)</f>
        <v>50543</v>
      </c>
      <c r="E1591" s="176">
        <f>_xll.qlInterestRateIndexValueDate(IndexON,D1591)</f>
        <v>50543</v>
      </c>
      <c r="F1591" s="192">
        <f>IFERROR(_xll.qlIndexFixing(IndexON,D1591,TRUE,_xll.ohTrigger(RecalcTrigger,TriggerON)),NA())</f>
        <v>2.009064090157886E-2</v>
      </c>
      <c r="H1591" s="42">
        <f>_xll.qlCalendarAdvance(Calendar,$H1590,B1591,"f",FALSE)</f>
        <v>50543</v>
      </c>
      <c r="I1591" s="176">
        <f>_xll.qlInterestRateIndexValueDate(Index1M,$H1591)</f>
        <v>50543</v>
      </c>
      <c r="J1591" s="181">
        <f>IFERROR(_xll.qlIndexFixing(Index1M,$H1591,TRUE,_xll.ohTrigger(RecalcTrigger,Trigger1M)),NA())</f>
        <v>2.0440218098207837E-2</v>
      </c>
      <c r="K1591" s="44">
        <f>IFERROR(_xll.qlIndexFixing(Index3M,H1591,TRUE,_xll.ohTrigger(RecalcTrigger,Trigger3M)),NA())</f>
        <v>2.096738906810372E-2</v>
      </c>
      <c r="L1591" s="44">
        <f>IFERROR(_xll.qlIndexFixing(Index6M,$H1591,TRUE,_xll.ohTrigger(RecalcTrigger,Trigger6M)),NA())</f>
        <v>2.1054791822748668E-2</v>
      </c>
      <c r="M1591" s="182">
        <f>IFERROR(_xll.qlIndexFixing(Index1Y,$H1591,TRUE,_xll.ohTrigger(RecalcTrigger,Trigger1Y)),NA())</f>
        <v>2.1339541695728492E-2</v>
      </c>
      <c r="N1591" s="181">
        <f>IFERROR(_xll.qlIndexFixing(ONIndex1M,I1591,TRUE,_xll.ohTrigger(RecalcTrigger,Trigger1M)),NA())</f>
        <v>2.043205069924503E-2</v>
      </c>
      <c r="O1591" s="44">
        <f>IFERROR(_xll.qlIndexFixing(ONIndex3M,I1591,TRUE,_xll.ohTrigger(RecalcTrigger,Trigger3M)),NA())</f>
        <v>2.0941587141733997E-2</v>
      </c>
      <c r="P1591" s="44">
        <f>IFERROR(_xll.qlIndexFixing(ONIndex6M,I1591,TRUE,_xll.ohTrigger(RecalcTrigger,Trigger6M)),NA())</f>
        <v>2.1002748096075052E-2</v>
      </c>
      <c r="Q1591" s="182">
        <f>IFERROR(_xll.qlIndexFixing(ONIndex1Y,I1591,TRUE,_xll.ohTrigger(RecalcTrigger,Trigger1Y)),NA())</f>
        <v>2.1227986497671658E-2</v>
      </c>
    </row>
    <row r="1592" spans="2:17" x14ac:dyDescent="0.2">
      <c r="B1592" s="39" t="s">
        <v>42</v>
      </c>
      <c r="D1592" s="42">
        <f>_xll.qlCalendarAdvance(Calendar,$D1591,B1592,"f",FALSE)</f>
        <v>50550</v>
      </c>
      <c r="E1592" s="176">
        <f>_xll.qlInterestRateIndexValueDate(IndexON,D1592)</f>
        <v>50550</v>
      </c>
      <c r="F1592" s="192">
        <f>IFERROR(_xll.qlIndexFixing(IndexON,D1592,TRUE,_xll.ohTrigger(RecalcTrigger,TriggerON)),NA())</f>
        <v>2.0086228704122577E-2</v>
      </c>
      <c r="H1592" s="42">
        <f>_xll.qlCalendarAdvance(Calendar,$H1591,B1592,"f",FALSE)</f>
        <v>50550</v>
      </c>
      <c r="I1592" s="176">
        <f>_xll.qlInterestRateIndexValueDate(Index1M,$H1592)</f>
        <v>50550</v>
      </c>
      <c r="J1592" s="181">
        <f>IFERROR(_xll.qlIndexFixing(Index1M,$H1592,TRUE,_xll.ohTrigger(RecalcTrigger,Trigger1M)),NA())</f>
        <v>2.0436081442257798E-2</v>
      </c>
      <c r="K1592" s="44">
        <f>IFERROR(_xll.qlIndexFixing(Index3M,H1592,TRUE,_xll.ohTrigger(RecalcTrigger,Trigger3M)),NA())</f>
        <v>2.0963054804879668E-2</v>
      </c>
      <c r="L1592" s="44">
        <f>IFERROR(_xll.qlIndexFixing(Index6M,$H1592,TRUE,_xll.ohTrigger(RecalcTrigger,Trigger6M)),NA())</f>
        <v>2.1050511395379515E-2</v>
      </c>
      <c r="M1592" s="182">
        <f>IFERROR(_xll.qlIndexFixing(Index1Y,$H1592,TRUE,_xll.ohTrigger(RecalcTrigger,Trigger1Y)),NA())</f>
        <v>2.1335609096804653E-2</v>
      </c>
      <c r="N1592" s="181">
        <f>IFERROR(_xll.qlIndexFixing(ONIndex1M,I1592,TRUE,_xll.ohTrigger(RecalcTrigger,Trigger1M)),NA())</f>
        <v>2.0427808719483131E-2</v>
      </c>
      <c r="O1592" s="44">
        <f>IFERROR(_xll.qlIndexFixing(ONIndex3M,I1592,TRUE,_xll.ohTrigger(RecalcTrigger,Trigger3M)),NA())</f>
        <v>2.0936978791611383E-2</v>
      </c>
      <c r="P1592" s="44">
        <f>IFERROR(_xll.qlIndexFixing(ONIndex6M,I1592,TRUE,_xll.ohTrigger(RecalcTrigger,Trigger6M)),NA())</f>
        <v>2.0997903887821634E-2</v>
      </c>
      <c r="Q1592" s="182">
        <f>IFERROR(_xll.qlIndexFixing(ONIndex1Y,I1592,TRUE,_xll.ohTrigger(RecalcTrigger,Trigger1Y)),NA())</f>
        <v>2.1222799640898682E-2</v>
      </c>
    </row>
    <row r="1593" spans="2:17" x14ac:dyDescent="0.2">
      <c r="B1593" s="39" t="s">
        <v>42</v>
      </c>
      <c r="D1593" s="42">
        <f>_xll.qlCalendarAdvance(Calendar,$D1592,B1593,"f",FALSE)</f>
        <v>50557</v>
      </c>
      <c r="E1593" s="176">
        <f>_xll.qlInterestRateIndexValueDate(IndexON,D1593)</f>
        <v>50557</v>
      </c>
      <c r="F1593" s="192">
        <f>IFERROR(_xll.qlIndexFixing(IndexON,D1593,TRUE,_xll.ohTrigger(RecalcTrigger,TriggerON)),NA())</f>
        <v>2.0081859838060323E-2</v>
      </c>
      <c r="H1593" s="42">
        <f>_xll.qlCalendarAdvance(Calendar,$H1592,B1593,"f",FALSE)</f>
        <v>50557</v>
      </c>
      <c r="I1593" s="176">
        <f>_xll.qlInterestRateIndexValueDate(Index1M,$H1593)</f>
        <v>50557</v>
      </c>
      <c r="J1593" s="181">
        <f>IFERROR(_xll.qlIndexFixing(Index1M,$H1593,TRUE,_xll.ohTrigger(RecalcTrigger,Trigger1M)),NA())</f>
        <v>2.0431712981975624E-2</v>
      </c>
      <c r="K1593" s="44">
        <f>IFERROR(_xll.qlIndexFixing(Index3M,H1593,TRUE,_xll.ohTrigger(RecalcTrigger,Trigger3M)),NA())</f>
        <v>2.0958766419115035E-2</v>
      </c>
      <c r="L1593" s="44">
        <f>IFERROR(_xll.qlIndexFixing(Index6M,$H1593,TRUE,_xll.ohTrigger(RecalcTrigger,Trigger6M)),NA())</f>
        <v>2.1045959516904311E-2</v>
      </c>
      <c r="M1593" s="182">
        <f>IFERROR(_xll.qlIndexFixing(Index1Y,$H1593,TRUE,_xll.ohTrigger(RecalcTrigger,Trigger1Y)),NA())</f>
        <v>2.1331728998289945E-2</v>
      </c>
      <c r="N1593" s="181">
        <f>IFERROR(_xll.qlIndexFixing(ONIndex1M,I1593,TRUE,_xll.ohTrigger(RecalcTrigger,Trigger1M)),NA())</f>
        <v>2.0423619128118187E-2</v>
      </c>
      <c r="O1593" s="44">
        <f>IFERROR(_xll.qlIndexFixing(ONIndex3M,I1593,TRUE,_xll.ohTrigger(RecalcTrigger,Trigger3M)),NA())</f>
        <v>2.0932416075974958E-2</v>
      </c>
      <c r="P1593" s="44">
        <f>IFERROR(_xll.qlIndexFixing(ONIndex6M,I1593,TRUE,_xll.ohTrigger(RecalcTrigger,Trigger6M)),NA())</f>
        <v>2.0993106230525749E-2</v>
      </c>
      <c r="Q1593" s="182">
        <f>IFERROR(_xll.qlIndexFixing(ONIndex1Y,I1593,TRUE,_xll.ohTrigger(RecalcTrigger,Trigger1Y)),NA())</f>
        <v>2.1217664176139683E-2</v>
      </c>
    </row>
    <row r="1594" spans="2:17" x14ac:dyDescent="0.2">
      <c r="B1594" s="39" t="s">
        <v>42</v>
      </c>
      <c r="D1594" s="42">
        <f>_xll.qlCalendarAdvance(Calendar,$D1593,B1594,"f",FALSE)</f>
        <v>50564</v>
      </c>
      <c r="E1594" s="176">
        <f>_xll.qlInterestRateIndexValueDate(IndexON,D1594)</f>
        <v>50564</v>
      </c>
      <c r="F1594" s="192">
        <f>IFERROR(_xll.qlIndexFixing(IndexON,D1594,TRUE,_xll.ohTrigger(RecalcTrigger,TriggerON)),NA())</f>
        <v>2.0077534303148958E-2</v>
      </c>
      <c r="H1594" s="42">
        <f>_xll.qlCalendarAdvance(Calendar,$H1593,B1594,"f",FALSE)</f>
        <v>50564</v>
      </c>
      <c r="I1594" s="176">
        <f>_xll.qlInterestRateIndexValueDate(Index1M,$H1594)</f>
        <v>50564</v>
      </c>
      <c r="J1594" s="181">
        <f>IFERROR(_xll.qlIndexFixing(Index1M,$H1594,TRUE,_xll.ohTrigger(RecalcTrigger,Trigger1M)),NA())</f>
        <v>2.0427677758878181E-2</v>
      </c>
      <c r="K1594" s="44">
        <f>IFERROR(_xll.qlIndexFixing(Index3M,H1594,TRUE,_xll.ohTrigger(RecalcTrigger,Trigger3M)),NA())</f>
        <v>2.0954523910662697E-2</v>
      </c>
      <c r="L1594" s="44">
        <f>IFERROR(_xll.qlIndexFixing(Index6M,$H1594,TRUE,_xll.ohTrigger(RecalcTrigger,Trigger6M)),NA())</f>
        <v>2.1041770071355798E-2</v>
      </c>
      <c r="M1594" s="182">
        <f>IFERROR(_xll.qlIndexFixing(Index1Y,$H1594,TRUE,_xll.ohTrigger(RecalcTrigger,Trigger1Y)),NA())</f>
        <v>2.132790139958618E-2</v>
      </c>
      <c r="N1594" s="181">
        <f>IFERROR(_xll.qlIndexFixing(ONIndex1M,I1594,TRUE,_xll.ohTrigger(RecalcTrigger,Trigger1M)),NA())</f>
        <v>2.0419481925231242E-2</v>
      </c>
      <c r="O1594" s="44">
        <f>IFERROR(_xll.qlIndexFixing(ONIndex3M,I1594,TRUE,_xll.ohTrigger(RecalcTrigger,Trigger3M)),NA())</f>
        <v>2.092789899466263E-2</v>
      </c>
      <c r="P1594" s="44">
        <f>IFERROR(_xll.qlIndexFixing(ONIndex6M,I1594,TRUE,_xll.ohTrigger(RecalcTrigger,Trigger6M)),NA())</f>
        <v>2.0988355124268443E-2</v>
      </c>
      <c r="Q1594" s="182">
        <f>IFERROR(_xll.qlIndexFixing(ONIndex1Y,I1594,TRUE,_xll.ohTrigger(RecalcTrigger,Trigger1Y)),NA())</f>
        <v>2.1212580103637801E-2</v>
      </c>
    </row>
    <row r="1595" spans="2:17" x14ac:dyDescent="0.2">
      <c r="B1595" s="39" t="s">
        <v>42</v>
      </c>
      <c r="D1595" s="42">
        <f>_xll.qlCalendarAdvance(Calendar,$D1594,B1595,"f",FALSE)</f>
        <v>50571</v>
      </c>
      <c r="E1595" s="176">
        <f>_xll.qlInterestRateIndexValueDate(IndexON,D1595)</f>
        <v>50571</v>
      </c>
      <c r="F1595" s="192">
        <f>IFERROR(_xll.qlIndexFixing(IndexON,D1595,TRUE,_xll.ohTrigger(RecalcTrigger,TriggerON)),NA())</f>
        <v>2.0073252099631622E-2</v>
      </c>
      <c r="H1595" s="42">
        <f>_xll.qlCalendarAdvance(Calendar,$H1594,B1595,"f",FALSE)</f>
        <v>50571</v>
      </c>
      <c r="I1595" s="176">
        <f>_xll.qlInterestRateIndexValueDate(Index1M,$H1595)</f>
        <v>50571</v>
      </c>
      <c r="J1595" s="181">
        <f>IFERROR(_xll.qlIndexFixing(Index1M,$H1595,TRUE,_xll.ohTrigger(RecalcTrigger,Trigger1M)),NA())</f>
        <v>2.0423695010513592E-2</v>
      </c>
      <c r="K1595" s="44">
        <f>IFERROR(_xll.qlIndexFixing(Index3M,H1595,TRUE,_xll.ohTrigger(RecalcTrigger,Trigger3M)),NA())</f>
        <v>2.0950327279373782E-2</v>
      </c>
      <c r="L1595" s="44">
        <f>IFERROR(_xll.qlIndexFixing(Index6M,$H1595,TRUE,_xll.ohTrigger(RecalcTrigger,Trigger6M)),NA())</f>
        <v>2.1037627673781357E-2</v>
      </c>
      <c r="M1595" s="182">
        <f>IFERROR(_xll.qlIndexFixing(Index1Y,$H1595,TRUE,_xll.ohTrigger(RecalcTrigger,Trigger1Y)),NA())</f>
        <v>2.1324126300103607E-2</v>
      </c>
      <c r="N1595" s="181">
        <f>IFERROR(_xll.qlIndexFixing(ONIndex1M,I1595,TRUE,_xll.ohTrigger(RecalcTrigger,Trigger1M)),NA())</f>
        <v>2.0415397110741251E-2</v>
      </c>
      <c r="O1595" s="44">
        <f>IFERROR(_xll.qlIndexFixing(ONIndex3M,I1595,TRUE,_xll.ohTrigger(RecalcTrigger,Trigger3M)),NA())</f>
        <v>2.09234275476744E-2</v>
      </c>
      <c r="P1595" s="44">
        <f>IFERROR(_xll.qlIndexFixing(ONIndex6M,I1595,TRUE,_xll.ohTrigger(RecalcTrigger,Trigger6M)),NA())</f>
        <v>2.0983650569049717E-2</v>
      </c>
      <c r="Q1595" s="182">
        <f>IFERROR(_xll.qlIndexFixing(ONIndex1Y,I1595,TRUE,_xll.ohTrigger(RecalcTrigger,Trigger1Y)),NA())</f>
        <v>2.1207547423149897E-2</v>
      </c>
    </row>
    <row r="1596" spans="2:17" x14ac:dyDescent="0.2">
      <c r="B1596" s="39" t="s">
        <v>42</v>
      </c>
      <c r="D1596" s="42">
        <f>_xll.qlCalendarAdvance(Calendar,$D1595,B1596,"f",FALSE)</f>
        <v>50578</v>
      </c>
      <c r="E1596" s="176">
        <f>_xll.qlInterestRateIndexValueDate(IndexON,D1596)</f>
        <v>50578</v>
      </c>
      <c r="F1596" s="192">
        <f>IFERROR(_xll.qlIndexFixing(IndexON,D1596,TRUE,_xll.ohTrigger(RecalcTrigger,TriggerON)),NA())</f>
        <v>2.0069013227346222E-2</v>
      </c>
      <c r="H1596" s="42">
        <f>_xll.qlCalendarAdvance(Calendar,$H1595,B1596,"f",FALSE)</f>
        <v>50578</v>
      </c>
      <c r="I1596" s="176">
        <f>_xll.qlInterestRateIndexValueDate(Index1M,$H1596)</f>
        <v>50578</v>
      </c>
      <c r="J1596" s="181">
        <f>IFERROR(_xll.qlIndexFixing(Index1M,$H1596,TRUE,_xll.ohTrigger(RecalcTrigger,Trigger1M)),NA())</f>
        <v>2.0419764736835933E-2</v>
      </c>
      <c r="K1596" s="44">
        <f>IFERROR(_xll.qlIndexFixing(Index3M,H1596,TRUE,_xll.ohTrigger(RecalcTrigger,Trigger3M)),NA())</f>
        <v>2.0946176525105577E-2</v>
      </c>
      <c r="L1596" s="44">
        <f>IFERROR(_xll.qlIndexFixing(Index6M,$H1596,TRUE,_xll.ohTrigger(RecalcTrigger,Trigger6M)),NA())</f>
        <v>2.1033532323890901E-2</v>
      </c>
      <c r="M1596" s="182">
        <f>IFERROR(_xll.qlIndexFixing(Index1Y,$H1596,TRUE,_xll.ohTrigger(RecalcTrigger,Trigger1Y)),NA())</f>
        <v>2.1320403699259582E-2</v>
      </c>
      <c r="N1596" s="181">
        <f>IFERROR(_xll.qlIndexFixing(ONIndex1M,I1596,TRUE,_xll.ohTrigger(RecalcTrigger,Trigger1M)),NA())</f>
        <v>2.0411364684729261E-2</v>
      </c>
      <c r="O1596" s="44">
        <f>IFERROR(_xll.qlIndexFixing(ONIndex3M,I1596,TRUE,_xll.ohTrigger(RecalcTrigger,Trigger3M)),NA())</f>
        <v>2.0919001735091314E-2</v>
      </c>
      <c r="P1596" s="44">
        <f>IFERROR(_xll.qlIndexFixing(ONIndex6M,I1596,TRUE,_xll.ohTrigger(RecalcTrigger,Trigger6M)),NA())</f>
        <v>2.0978992564950616E-2</v>
      </c>
      <c r="Q1596" s="182">
        <f>IFERROR(_xll.qlIndexFixing(ONIndex1Y,I1596,TRUE,_xll.ohTrigger(RecalcTrigger,Trigger1Y)),NA())</f>
        <v>2.1202566134838063E-2</v>
      </c>
    </row>
    <row r="1597" spans="2:17" x14ac:dyDescent="0.2">
      <c r="B1597" s="39" t="s">
        <v>42</v>
      </c>
      <c r="D1597" s="42">
        <f>_xll.qlCalendarAdvance(Calendar,$D1596,B1597,"f",FALSE)</f>
        <v>50585</v>
      </c>
      <c r="E1597" s="176">
        <f>_xll.qlInterestRateIndexValueDate(IndexON,D1597)</f>
        <v>50585</v>
      </c>
      <c r="F1597" s="192">
        <f>IFERROR(_xll.qlIndexFixing(IndexON,D1597,TRUE,_xll.ohTrigger(RecalcTrigger,TriggerON)),NA())</f>
        <v>2.0064817686292757E-2</v>
      </c>
      <c r="H1597" s="42">
        <f>_xll.qlCalendarAdvance(Calendar,$H1596,B1597,"f",FALSE)</f>
        <v>50585</v>
      </c>
      <c r="I1597" s="176">
        <f>_xll.qlInterestRateIndexValueDate(Index1M,$H1597)</f>
        <v>50585</v>
      </c>
      <c r="J1597" s="181">
        <f>IFERROR(_xll.qlIndexFixing(Index1M,$H1597,TRUE,_xll.ohTrigger(RecalcTrigger,Trigger1M)),NA())</f>
        <v>2.0415886937793875E-2</v>
      </c>
      <c r="K1597" s="44">
        <f>IFERROR(_xll.qlIndexFixing(Index3M,H1597,TRUE,_xll.ohTrigger(RecalcTrigger,Trigger3M)),NA())</f>
        <v>2.0942071647713608E-2</v>
      </c>
      <c r="L1597" s="44">
        <f>IFERROR(_xll.qlIndexFixing(Index6M,$H1597,TRUE,_xll.ohTrigger(RecalcTrigger,Trigger6M)),NA())</f>
        <v>2.1029484021397451E-2</v>
      </c>
      <c r="M1597" s="182">
        <f>IFERROR(_xll.qlIndexFixing(Index1Y,$H1597,TRUE,_xll.ohTrigger(RecalcTrigger,Trigger1Y)),NA())</f>
        <v>2.1316733596480564E-2</v>
      </c>
      <c r="N1597" s="181">
        <f>IFERROR(_xll.qlIndexFixing(ONIndex1M,I1597,TRUE,_xll.ohTrigger(RecalcTrigger,Trigger1M)),NA())</f>
        <v>2.0407384647114224E-2</v>
      </c>
      <c r="O1597" s="44">
        <f>IFERROR(_xll.qlIndexFixing(ONIndex3M,I1597,TRUE,_xll.ohTrigger(RecalcTrigger,Trigger3M)),NA())</f>
        <v>2.0914621556832325E-2</v>
      </c>
      <c r="P1597" s="44">
        <f>IFERROR(_xll.qlIndexFixing(ONIndex6M,I1597,TRUE,_xll.ohTrigger(RecalcTrigger,Trigger6M)),NA())</f>
        <v>2.0974381111809048E-2</v>
      </c>
      <c r="Q1597" s="182">
        <f>IFERROR(_xll.qlIndexFixing(ONIndex1Y,I1597,TRUE,_xll.ohTrigger(RecalcTrigger,Trigger1Y)),NA())</f>
        <v>2.1197636238459161E-2</v>
      </c>
    </row>
    <row r="1598" spans="2:17" x14ac:dyDescent="0.2">
      <c r="B1598" s="39" t="s">
        <v>42</v>
      </c>
      <c r="D1598" s="42">
        <f>_xll.qlCalendarAdvance(Calendar,$D1597,B1598,"f",FALSE)</f>
        <v>50592</v>
      </c>
      <c r="E1598" s="176">
        <f>_xll.qlInterestRateIndexValueDate(IndexON,D1598)</f>
        <v>50592</v>
      </c>
      <c r="F1598" s="192">
        <f>IFERROR(_xll.qlIndexFixing(IndexON,D1598,TRUE,_xll.ohTrigger(RecalcTrigger,TriggerON)),NA())</f>
        <v>2.0060665476552275E-2</v>
      </c>
      <c r="H1598" s="42">
        <f>_xll.qlCalendarAdvance(Calendar,$H1597,B1598,"f",FALSE)</f>
        <v>50592</v>
      </c>
      <c r="I1598" s="176">
        <f>_xll.qlInterestRateIndexValueDate(Index1M,$H1598)</f>
        <v>50592</v>
      </c>
      <c r="J1598" s="181">
        <f>IFERROR(_xll.qlIndexFixing(Index1M,$H1598,TRUE,_xll.ohTrigger(RecalcTrigger,Trigger1M)),NA())</f>
        <v>2.0412363538882306E-2</v>
      </c>
      <c r="K1598" s="44">
        <f>IFERROR(_xll.qlIndexFixing(Index3M,H1598,TRUE,_xll.ohTrigger(RecalcTrigger,Trigger3M)),NA())</f>
        <v>2.0938012647056921E-2</v>
      </c>
      <c r="L1598" s="44">
        <f>IFERROR(_xll.qlIndexFixing(Index6M,$H1598,TRUE,_xll.ohTrigger(RecalcTrigger,Trigger6M)),NA())</f>
        <v>2.102581689796159E-2</v>
      </c>
      <c r="M1598" s="182">
        <f>IFERROR(_xll.qlIndexFixing(Index1Y,$H1598,TRUE,_xll.ohTrigger(RecalcTrigger,Trigger1Y)),NA())</f>
        <v>2.131311599120056E-2</v>
      </c>
      <c r="N1598" s="181">
        <f>IFERROR(_xll.qlIndexFixing(ONIndex1M,I1598,TRUE,_xll.ohTrigger(RecalcTrigger,Trigger1M)),NA())</f>
        <v>2.0403456997977187E-2</v>
      </c>
      <c r="O1598" s="44">
        <f>IFERROR(_xll.qlIndexFixing(ONIndex3M,I1598,TRUE,_xll.ohTrigger(RecalcTrigger,Trigger3M)),NA())</f>
        <v>2.0910287012978479E-2</v>
      </c>
      <c r="P1598" s="44">
        <f>IFERROR(_xll.qlIndexFixing(ONIndex6M,I1598,TRUE,_xll.ohTrigger(RecalcTrigger,Trigger6M)),NA())</f>
        <v>2.0969816209787107E-2</v>
      </c>
      <c r="Q1598" s="182">
        <f>IFERROR(_xll.qlIndexFixing(ONIndex1Y,I1598,TRUE,_xll.ohTrigger(RecalcTrigger,Trigger1Y)),NA())</f>
        <v>2.1192757734337375E-2</v>
      </c>
    </row>
    <row r="1599" spans="2:17" x14ac:dyDescent="0.2">
      <c r="B1599" s="39" t="s">
        <v>42</v>
      </c>
      <c r="D1599" s="42">
        <f>_xll.qlCalendarAdvance(Calendar,$D1598,B1599,"f",FALSE)</f>
        <v>50599</v>
      </c>
      <c r="E1599" s="176">
        <f>_xll.qlInterestRateIndexValueDate(IndexON,D1599)</f>
        <v>50599</v>
      </c>
      <c r="F1599" s="192">
        <f>IFERROR(_xll.qlIndexFixing(IndexON,D1599,TRUE,_xll.ohTrigger(RecalcTrigger,TriggerON)),NA())</f>
        <v>2.0056556597962683E-2</v>
      </c>
      <c r="H1599" s="42">
        <f>_xll.qlCalendarAdvance(Calendar,$H1598,B1599,"f",FALSE)</f>
        <v>50599</v>
      </c>
      <c r="I1599" s="176">
        <f>_xll.qlInterestRateIndexValueDate(Index1M,$H1599)</f>
        <v>50599</v>
      </c>
      <c r="J1599" s="181">
        <f>IFERROR(_xll.qlIndexFixing(Index1M,$H1599,TRUE,_xll.ohTrigger(RecalcTrigger,Trigger1M)),NA())</f>
        <v>2.0408594226549011E-2</v>
      </c>
      <c r="K1599" s="44">
        <f>IFERROR(_xll.qlIndexFixing(Index3M,H1599,TRUE,_xll.ohTrigger(RecalcTrigger,Trigger3M)),NA())</f>
        <v>2.0933999522994573E-2</v>
      </c>
      <c r="L1599" s="44">
        <f>IFERROR(_xll.qlIndexFixing(Index6M,$H1599,TRUE,_xll.ohTrigger(RecalcTrigger,Trigger6M)),NA())</f>
        <v>2.1021865823486811E-2</v>
      </c>
      <c r="M1599" s="182">
        <f>IFERROR(_xll.qlIndexFixing(Index1Y,$H1599,TRUE,_xll.ohTrigger(RecalcTrigger,Trigger1Y)),NA())</f>
        <v>2.1309550882861794E-2</v>
      </c>
      <c r="N1599" s="181">
        <f>IFERROR(_xll.qlIndexFixing(ONIndex1M,I1599,TRUE,_xll.ohTrigger(RecalcTrigger,Trigger1M)),NA())</f>
        <v>2.0399581737237105E-2</v>
      </c>
      <c r="O1599" s="44">
        <f>IFERROR(_xll.qlIndexFixing(ONIndex3M,I1599,TRUE,_xll.ohTrigger(RecalcTrigger,Trigger3M)),NA())</f>
        <v>2.0905998103448731E-2</v>
      </c>
      <c r="P1599" s="44">
        <f>IFERROR(_xll.qlIndexFixing(ONIndex6M,I1599,TRUE,_xll.ohTrigger(RecalcTrigger,Trigger6M)),NA())</f>
        <v>2.0965297858560605E-2</v>
      </c>
      <c r="Q1599" s="182">
        <f>IFERROR(_xll.qlIndexFixing(ONIndex1Y,I1599,TRUE,_xll.ohTrigger(RecalcTrigger,Trigger1Y)),NA())</f>
        <v>2.1187930622310613E-2</v>
      </c>
    </row>
    <row r="1600" spans="2:17" x14ac:dyDescent="0.2">
      <c r="B1600" s="39" t="s">
        <v>42</v>
      </c>
      <c r="D1600" s="42">
        <f>_xll.qlCalendarAdvance(Calendar,$D1599,B1600,"f",FALSE)</f>
        <v>50606</v>
      </c>
      <c r="E1600" s="176">
        <f>_xll.qlInterestRateIndexValueDate(IndexON,D1600)</f>
        <v>50606</v>
      </c>
      <c r="F1600" s="192">
        <f>IFERROR(_xll.qlIndexFixing(IndexON,D1600,TRUE,_xll.ohTrigger(RecalcTrigger,TriggerON)),NA())</f>
        <v>2.0052491050848165E-2</v>
      </c>
      <c r="H1600" s="42">
        <f>_xll.qlCalendarAdvance(Calendar,$H1599,B1600,"f",FALSE)</f>
        <v>50606</v>
      </c>
      <c r="I1600" s="176">
        <f>_xll.qlInterestRateIndexValueDate(Index1M,$H1600)</f>
        <v>50606</v>
      </c>
      <c r="J1600" s="181">
        <f>IFERROR(_xll.qlIndexFixing(Index1M,$H1600,TRUE,_xll.ohTrigger(RecalcTrigger,Trigger1M)),NA())</f>
        <v>2.0404877391666843E-2</v>
      </c>
      <c r="K1600" s="44">
        <f>IFERROR(_xll.qlIndexFixing(Index3M,H1600,TRUE,_xll.ohTrigger(RecalcTrigger,Trigger3M)),NA())</f>
        <v>2.0930032275389129E-2</v>
      </c>
      <c r="L1600" s="44">
        <f>IFERROR(_xll.qlIndexFixing(Index6M,$H1600,TRUE,_xll.ohTrigger(RecalcTrigger,Trigger6M)),NA())</f>
        <v>2.1017961798287025E-2</v>
      </c>
      <c r="M1600" s="182">
        <f>IFERROR(_xll.qlIndexFixing(Index1Y,$H1600,TRUE,_xll.ohTrigger(RecalcTrigger,Trigger1Y)),NA())</f>
        <v>2.1306038270914263E-2</v>
      </c>
      <c r="N1600" s="181">
        <f>IFERROR(_xll.qlIndexFixing(ONIndex1M,I1600,TRUE,_xll.ohTrigger(RecalcTrigger,Trigger1M)),NA())</f>
        <v>2.0395758864975022E-2</v>
      </c>
      <c r="O1600" s="44">
        <f>IFERROR(_xll.qlIndexFixing(ONIndex3M,I1600,TRUE,_xll.ohTrigger(RecalcTrigger,Trigger3M)),NA())</f>
        <v>2.090175482824308E-2</v>
      </c>
      <c r="P1600" s="44">
        <f>IFERROR(_xll.qlIndexFixing(ONIndex6M,I1600,TRUE,_xll.ohTrigger(RecalcTrigger,Trigger6M)),NA())</f>
        <v>2.0960826058534776E-2</v>
      </c>
      <c r="Q1600" s="182">
        <f>IFERROR(_xll.qlIndexFixing(ONIndex1Y,I1600,TRUE,_xll.ohTrigger(RecalcTrigger,Trigger1Y)),NA())</f>
        <v>2.1183154902216783E-2</v>
      </c>
    </row>
    <row r="1601" spans="2:17" x14ac:dyDescent="0.2">
      <c r="B1601" s="39" t="s">
        <v>42</v>
      </c>
      <c r="D1601" s="42">
        <f>_xll.qlCalendarAdvance(Calendar,$D1600,B1601,"f",FALSE)</f>
        <v>50613</v>
      </c>
      <c r="E1601" s="176">
        <f>_xll.qlInterestRateIndexValueDate(IndexON,D1601)</f>
        <v>50613</v>
      </c>
      <c r="F1601" s="192">
        <f>IFERROR(_xll.qlIndexFixing(IndexON,D1601,TRUE,_xll.ohTrigger(RecalcTrigger,TriggerON)),NA())</f>
        <v>2.004846883480349E-2</v>
      </c>
      <c r="H1601" s="42">
        <f>_xll.qlCalendarAdvance(Calendar,$H1600,B1601,"f",FALSE)</f>
        <v>50613</v>
      </c>
      <c r="I1601" s="176">
        <f>_xll.qlInterestRateIndexValueDate(Index1M,$H1601)</f>
        <v>50613</v>
      </c>
      <c r="J1601" s="181">
        <f>IFERROR(_xll.qlIndexFixing(Index1M,$H1601,TRUE,_xll.ohTrigger(RecalcTrigger,Trigger1M)),NA())</f>
        <v>2.0401213034191363E-2</v>
      </c>
      <c r="K1601" s="44">
        <f>IFERROR(_xll.qlIndexFixing(Index3M,H1601,TRUE,_xll.ohTrigger(RecalcTrigger,Trigger3M)),NA())</f>
        <v>2.092611090410405E-2</v>
      </c>
      <c r="L1601" s="44">
        <f>IFERROR(_xll.qlIndexFixing(Index6M,$H1601,TRUE,_xll.ohTrigger(RecalcTrigger,Trigger6M)),NA())</f>
        <v>2.1014104822086502E-2</v>
      </c>
      <c r="M1601" s="182">
        <f>IFERROR(_xll.qlIndexFixing(Index1Y,$H1601,TRUE,_xll.ohTrigger(RecalcTrigger,Trigger1Y)),NA())</f>
        <v>2.1302578154817287E-2</v>
      </c>
      <c r="N1601" s="181">
        <f>IFERROR(_xll.qlIndexFixing(ONIndex1M,I1601,TRUE,_xll.ohTrigger(RecalcTrigger,Trigger1M)),NA())</f>
        <v>2.0391988381109893E-2</v>
      </c>
      <c r="O1601" s="44">
        <f>IFERROR(_xll.qlIndexFixing(ONIndex3M,I1601,TRUE,_xll.ohTrigger(RecalcTrigger,Trigger3M)),NA())</f>
        <v>2.0897557187523619E-2</v>
      </c>
      <c r="P1601" s="44">
        <f>IFERROR(_xll.qlIndexFixing(ONIndex6M,I1601,TRUE,_xll.ohTrigger(RecalcTrigger,Trigger6M)),NA())</f>
        <v>2.0956400809547526E-2</v>
      </c>
      <c r="Q1601" s="182">
        <f>IFERROR(_xll.qlIndexFixing(ONIndex1Y,I1601,TRUE,_xll.ohTrigger(RecalcTrigger,Trigger1Y)),NA())</f>
        <v>2.1178430574380069E-2</v>
      </c>
    </row>
    <row r="1602" spans="2:17" x14ac:dyDescent="0.2">
      <c r="B1602" s="39" t="s">
        <v>42</v>
      </c>
      <c r="D1602" s="42">
        <f>_xll.qlCalendarAdvance(Calendar,$D1601,B1602,"f",FALSE)</f>
        <v>50620</v>
      </c>
      <c r="E1602" s="176">
        <f>_xll.qlInterestRateIndexValueDate(IndexON,D1602)</f>
        <v>50620</v>
      </c>
      <c r="F1602" s="192">
        <f>IFERROR(_xll.qlIndexFixing(IndexON,D1602,TRUE,_xll.ohTrigger(RecalcTrigger,TriggerON)),NA())</f>
        <v>2.0044489950071798E-2</v>
      </c>
      <c r="H1602" s="42">
        <f>_xll.qlCalendarAdvance(Calendar,$H1601,B1602,"f",FALSE)</f>
        <v>50620</v>
      </c>
      <c r="I1602" s="176">
        <f>_xll.qlInterestRateIndexValueDate(Index1M,$H1602)</f>
        <v>50620</v>
      </c>
      <c r="J1602" s="181">
        <f>IFERROR(_xll.qlIndexFixing(Index1M,$H1602,TRUE,_xll.ohTrigger(RecalcTrigger,Trigger1M)),NA())</f>
        <v>2.0397601154067663E-2</v>
      </c>
      <c r="K1602" s="44">
        <f>IFERROR(_xll.qlIndexFixing(Index3M,H1602,TRUE,_xll.ohTrigger(RecalcTrigger,Trigger3M)),NA())</f>
        <v>2.092223540900191E-2</v>
      </c>
      <c r="L1602" s="44">
        <f>IFERROR(_xll.qlIndexFixing(Index6M,$H1602,TRUE,_xll.ohTrigger(RecalcTrigger,Trigger6M)),NA())</f>
        <v>2.101029489461391E-2</v>
      </c>
      <c r="M1602" s="182">
        <f>IFERROR(_xll.qlIndexFixing(Index1Y,$H1602,TRUE,_xll.ohTrigger(RecalcTrigger,Trigger1Y)),NA())</f>
        <v>2.1299170534036849E-2</v>
      </c>
      <c r="N1602" s="181">
        <f>IFERROR(_xll.qlIndexFixing(ONIndex1M,I1602,TRUE,_xll.ohTrigger(RecalcTrigger,Trigger1M)),NA())</f>
        <v>2.0388270285641719E-2</v>
      </c>
      <c r="O1602" s="44">
        <f>IFERROR(_xll.qlIndexFixing(ONIndex3M,I1602,TRUE,_xll.ohTrigger(RecalcTrigger,Trigger3M)),NA())</f>
        <v>2.0893405180966163E-2</v>
      </c>
      <c r="P1602" s="44">
        <f>IFERROR(_xll.qlIndexFixing(ONIndex6M,I1602,TRUE,_xll.ohTrigger(RecalcTrigger,Trigger6M)),NA())</f>
        <v>2.0952022111436763E-2</v>
      </c>
      <c r="Q1602" s="182">
        <f>IFERROR(_xll.qlIndexFixing(ONIndex1Y,I1602,TRUE,_xll.ohTrigger(RecalcTrigger,Trigger1Y)),NA())</f>
        <v>2.117375763863838E-2</v>
      </c>
    </row>
    <row r="1603" spans="2:17" x14ac:dyDescent="0.2">
      <c r="B1603" s="39" t="s">
        <v>42</v>
      </c>
      <c r="D1603" s="42">
        <f>_xll.qlCalendarAdvance(Calendar,$D1602,B1603,"f",FALSE)</f>
        <v>50627</v>
      </c>
      <c r="E1603" s="176">
        <f>_xll.qlInterestRateIndexValueDate(IndexON,D1603)</f>
        <v>50627</v>
      </c>
      <c r="F1603" s="192">
        <f>IFERROR(_xll.qlIndexFixing(IndexON,D1603,TRUE,_xll.ohTrigger(RecalcTrigger,TriggerON)),NA())</f>
        <v>2.0040554396572041E-2</v>
      </c>
      <c r="H1603" s="42">
        <f>_xll.qlCalendarAdvance(Calendar,$H1602,B1603,"f",FALSE)</f>
        <v>50627</v>
      </c>
      <c r="I1603" s="176">
        <f>_xll.qlInterestRateIndexValueDate(Index1M,$H1603)</f>
        <v>50627</v>
      </c>
      <c r="J1603" s="181">
        <f>IFERROR(_xll.qlIndexFixing(Index1M,$H1603,TRUE,_xll.ohTrigger(RecalcTrigger,Trigger1M)),NA())</f>
        <v>2.0394041751251306E-2</v>
      </c>
      <c r="K1603" s="44">
        <f>IFERROR(_xll.qlIndexFixing(Index3M,H1603,TRUE,_xll.ohTrigger(RecalcTrigger,Trigger3M)),NA())</f>
        <v>2.0918405789952327E-2</v>
      </c>
      <c r="L1603" s="44">
        <f>IFERROR(_xll.qlIndexFixing(Index6M,$H1603,TRUE,_xll.ohTrigger(RecalcTrigger,Trigger6M)),NA())</f>
        <v>2.1006532015601004E-2</v>
      </c>
      <c r="M1603" s="182">
        <f>IFERROR(_xll.qlIndexFixing(Index1Y,$H1603,TRUE,_xll.ohTrigger(RecalcTrigger,Trigger1Y)),NA())</f>
        <v>2.1295815408047147E-2</v>
      </c>
      <c r="N1603" s="181">
        <f>IFERROR(_xll.qlIndexFixing(ONIndex1M,I1603,TRUE,_xll.ohTrigger(RecalcTrigger,Trigger1M)),NA())</f>
        <v>2.0384604578651544E-2</v>
      </c>
      <c r="O1603" s="44">
        <f>IFERROR(_xll.qlIndexFixing(ONIndex3M,I1603,TRUE,_xll.ohTrigger(RecalcTrigger,Trigger3M)),NA())</f>
        <v>2.088929880881385E-2</v>
      </c>
      <c r="P1603" s="44">
        <f>IFERROR(_xll.qlIndexFixing(ONIndex6M,I1603,TRUE,_xll.ohTrigger(RecalcTrigger,Trigger6M)),NA())</f>
        <v>2.0947689964445626E-2</v>
      </c>
      <c r="Q1603" s="182">
        <f>IFERROR(_xll.qlIndexFixing(ONIndex1Y,I1603,TRUE,_xll.ohTrigger(RecalcTrigger,Trigger1Y)),NA())</f>
        <v>2.1169136094991714E-2</v>
      </c>
    </row>
    <row r="1604" spans="2:17" x14ac:dyDescent="0.2">
      <c r="B1604" s="39" t="s">
        <v>42</v>
      </c>
      <c r="D1604" s="42">
        <f>_xll.qlCalendarAdvance(Calendar,$D1603,B1604,"f",FALSE)</f>
        <v>50634</v>
      </c>
      <c r="E1604" s="176">
        <f>_xll.qlInterestRateIndexValueDate(IndexON,D1604)</f>
        <v>50634</v>
      </c>
      <c r="F1604" s="192">
        <f>IFERROR(_xll.qlIndexFixing(IndexON,D1604,TRUE,_xll.ohTrigger(RecalcTrigger,TriggerON)),NA())</f>
        <v>2.0036662174466313E-2</v>
      </c>
      <c r="H1604" s="42">
        <f>_xll.qlCalendarAdvance(Calendar,$H1603,B1604,"f",FALSE)</f>
        <v>50634</v>
      </c>
      <c r="I1604" s="176">
        <f>_xll.qlInterestRateIndexValueDate(Index1M,$H1604)</f>
        <v>50634</v>
      </c>
      <c r="J1604" s="181">
        <f>IFERROR(_xll.qlIndexFixing(Index1M,$H1604,TRUE,_xll.ohTrigger(RecalcTrigger,Trigger1M)),NA())</f>
        <v>2.039053482569261E-2</v>
      </c>
      <c r="K1604" s="44">
        <f>IFERROR(_xll.qlIndexFixing(Index3M,H1604,TRUE,_xll.ohTrigger(RecalcTrigger,Trigger3M)),NA())</f>
        <v>2.0914622046818755E-2</v>
      </c>
      <c r="L1604" s="44">
        <f>IFERROR(_xll.qlIndexFixing(Index6M,$H1604,TRUE,_xll.ohTrigger(RecalcTrigger,Trigger6M)),NA())</f>
        <v>2.1002816184783068E-2</v>
      </c>
      <c r="M1604" s="182">
        <f>IFERROR(_xll.qlIndexFixing(Index1Y,$H1604,TRUE,_xll.ohTrigger(RecalcTrigger,Trigger1Y)),NA())</f>
        <v>2.1292512776331485E-2</v>
      </c>
      <c r="N1604" s="181">
        <f>IFERROR(_xll.qlIndexFixing(ONIndex1M,I1604,TRUE,_xll.ohTrigger(RecalcTrigger,Trigger1M)),NA())</f>
        <v>2.0380991260058323E-2</v>
      </c>
      <c r="O1604" s="44">
        <f>IFERROR(_xll.qlIndexFixing(ONIndex3M,I1604,TRUE,_xll.ohTrigger(RecalcTrigger,Trigger3M)),NA())</f>
        <v>2.0885238071147727E-2</v>
      </c>
      <c r="P1604" s="44">
        <f>IFERROR(_xll.qlIndexFixing(ONIndex6M,I1604,TRUE,_xll.ohTrigger(RecalcTrigger,Trigger6M)),NA())</f>
        <v>2.0943404368412022E-2</v>
      </c>
      <c r="Q1604" s="182">
        <f>IFERROR(_xll.qlIndexFixing(ONIndex1Y,I1604,TRUE,_xll.ohTrigger(RecalcTrigger,Trigger1Y)),NA())</f>
        <v>2.1164565943359026E-2</v>
      </c>
    </row>
    <row r="1605" spans="2:17" x14ac:dyDescent="0.2">
      <c r="B1605" s="39" t="s">
        <v>42</v>
      </c>
      <c r="D1605" s="42">
        <f>_xll.qlCalendarAdvance(Calendar,$D1604,B1605,"f",FALSE)</f>
        <v>50641</v>
      </c>
      <c r="E1605" s="176">
        <f>_xll.qlInterestRateIndexValueDate(IndexON,D1605)</f>
        <v>50641</v>
      </c>
      <c r="F1605" s="192">
        <f>IFERROR(_xll.qlIndexFixing(IndexON,D1605,TRUE,_xll.ohTrigger(RecalcTrigger,TriggerON)),NA())</f>
        <v>2.0032813283511475E-2</v>
      </c>
      <c r="H1605" s="42">
        <f>_xll.qlCalendarAdvance(Calendar,$H1604,B1605,"f",FALSE)</f>
        <v>50641</v>
      </c>
      <c r="I1605" s="176">
        <f>_xll.qlInterestRateIndexValueDate(Index1M,$H1605)</f>
        <v>50641</v>
      </c>
      <c r="J1605" s="181">
        <f>IFERROR(_xll.qlIndexFixing(Index1M,$H1605,TRUE,_xll.ohTrigger(RecalcTrigger,Trigger1M)),NA())</f>
        <v>2.0387080377344519E-2</v>
      </c>
      <c r="K1605" s="44">
        <f>IFERROR(_xll.qlIndexFixing(Index3M,H1605,TRUE,_xll.ohTrigger(RecalcTrigger,Trigger3M)),NA())</f>
        <v>2.0910884179475224E-2</v>
      </c>
      <c r="L1605" s="44">
        <f>IFERROR(_xll.qlIndexFixing(Index6M,$H1605,TRUE,_xll.ohTrigger(RecalcTrigger,Trigger6M)),NA())</f>
        <v>2.0999147401898899E-2</v>
      </c>
      <c r="M1605" s="182">
        <f>IFERROR(_xll.qlIndexFixing(Index1Y,$H1605,TRUE,_xll.ohTrigger(RecalcTrigger,Trigger1Y)),NA())</f>
        <v>2.1289262638380713E-2</v>
      </c>
      <c r="N1605" s="181">
        <f>IFERROR(_xll.qlIndexFixing(ONIndex1M,I1605,TRUE,_xll.ohTrigger(RecalcTrigger,Trigger1M)),NA())</f>
        <v>2.0377430329943103E-2</v>
      </c>
      <c r="O1605" s="44">
        <f>IFERROR(_xll.qlIndexFixing(ONIndex3M,I1605,TRUE,_xll.ohTrigger(RecalcTrigger,Trigger3M)),NA())</f>
        <v>2.0881222967643609E-2</v>
      </c>
      <c r="P1605" s="44">
        <f>IFERROR(_xll.qlIndexFixing(ONIndex6M,I1605,TRUE,_xll.ohTrigger(RecalcTrigger,Trigger6M)),NA())</f>
        <v>2.0939165323498043E-2</v>
      </c>
      <c r="Q1605" s="182">
        <f>IFERROR(_xll.qlIndexFixing(ONIndex1Y,I1605,TRUE,_xll.ohTrigger(RecalcTrigger,Trigger1Y)),NA())</f>
        <v>2.1160047183821362E-2</v>
      </c>
    </row>
    <row r="1606" spans="2:17" x14ac:dyDescent="0.2">
      <c r="B1606" s="39" t="s">
        <v>42</v>
      </c>
      <c r="D1606" s="42">
        <f>_xll.qlCalendarAdvance(Calendar,$D1605,B1606,"f",FALSE)</f>
        <v>50648</v>
      </c>
      <c r="E1606" s="176">
        <f>_xll.qlInterestRateIndexValueDate(IndexON,D1606)</f>
        <v>50648</v>
      </c>
      <c r="F1606" s="192">
        <f>IFERROR(_xll.qlIndexFixing(IndexON,D1606,TRUE,_xll.ohTrigger(RecalcTrigger,TriggerON)),NA())</f>
        <v>2.0029007723869618E-2</v>
      </c>
      <c r="H1606" s="42">
        <f>_xll.qlCalendarAdvance(Calendar,$H1605,B1606,"f",FALSE)</f>
        <v>50648</v>
      </c>
      <c r="I1606" s="176">
        <f>_xll.qlInterestRateIndexValueDate(Index1M,$H1606)</f>
        <v>50648</v>
      </c>
      <c r="J1606" s="181">
        <f>IFERROR(_xll.qlIndexFixing(Index1M,$H1606,TRUE,_xll.ohTrigger(RecalcTrigger,Trigger1M)),NA())</f>
        <v>2.0383348096918108E-2</v>
      </c>
      <c r="K1606" s="44">
        <f>IFERROR(_xll.qlIndexFixing(Index3M,H1606,TRUE,_xll.ohTrigger(RecalcTrigger,Trigger3M)),NA())</f>
        <v>2.0906849505932239E-2</v>
      </c>
      <c r="L1606" s="44">
        <f>IFERROR(_xll.qlIndexFixing(Index6M,$H1606,TRUE,_xll.ohTrigger(RecalcTrigger,Trigger6M)),NA())</f>
        <v>2.0994448770647916E-2</v>
      </c>
      <c r="M1606" s="182">
        <f>IFERROR(_xll.qlIndexFixing(Index1Y,$H1606,TRUE,_xll.ohTrigger(RecalcTrigger,Trigger1Y)),NA())</f>
        <v>2.1286064993693454E-2</v>
      </c>
      <c r="N1606" s="181">
        <f>IFERROR(_xll.qlIndexFixing(ONIndex1M,I1606,TRUE,_xll.ohTrigger(RecalcTrigger,Trigger1M)),NA())</f>
        <v>2.0373921788224836E-2</v>
      </c>
      <c r="O1606" s="44">
        <f>IFERROR(_xll.qlIndexFixing(ONIndex3M,I1606,TRUE,_xll.ohTrigger(RecalcTrigger,Trigger3M)),NA())</f>
        <v>2.0877253498463588E-2</v>
      </c>
      <c r="P1606" s="44">
        <f>IFERROR(_xll.qlIndexFixing(ONIndex6M,I1606,TRUE,_xll.ohTrigger(RecalcTrigger,Trigger6M)),NA())</f>
        <v>2.0934972829460552E-2</v>
      </c>
      <c r="Q1606" s="182">
        <f>IFERROR(_xll.qlIndexFixing(ONIndex1Y,I1606,TRUE,_xll.ohTrigger(RecalcTrigger,Trigger1Y)),NA())</f>
        <v>2.1155579816459769E-2</v>
      </c>
    </row>
    <row r="1607" spans="2:17" x14ac:dyDescent="0.2">
      <c r="B1607" s="39" t="s">
        <v>42</v>
      </c>
      <c r="D1607" s="42">
        <f>_xll.qlCalendarAdvance(Calendar,$D1606,B1607,"f",FALSE)</f>
        <v>50655</v>
      </c>
      <c r="E1607" s="176">
        <f>_xll.qlInterestRateIndexValueDate(IndexON,D1607)</f>
        <v>50655</v>
      </c>
      <c r="F1607" s="192">
        <f>IFERROR(_xll.qlIndexFixing(IndexON,D1607,TRUE,_xll.ohTrigger(RecalcTrigger,TriggerON)),NA())</f>
        <v>2.0025245495459698E-2</v>
      </c>
      <c r="H1607" s="42">
        <f>_xll.qlCalendarAdvance(Calendar,$H1606,B1607,"f",FALSE)</f>
        <v>50655</v>
      </c>
      <c r="I1607" s="176">
        <f>_xll.qlInterestRateIndexValueDate(Index1M,$H1607)</f>
        <v>50655</v>
      </c>
      <c r="J1607" s="181">
        <f>IFERROR(_xll.qlIndexFixing(Index1M,$H1607,TRUE,_xll.ohTrigger(RecalcTrigger,Trigger1M)),NA())</f>
        <v>2.0379995041579134E-2</v>
      </c>
      <c r="K1607" s="44">
        <f>IFERROR(_xll.qlIndexFixing(Index3M,H1607,TRUE,_xll.ohTrigger(RecalcTrigger,Trigger3M)),NA())</f>
        <v>2.0903200321432301E-2</v>
      </c>
      <c r="L1607" s="44">
        <f>IFERROR(_xll.qlIndexFixing(Index6M,$H1607,TRUE,_xll.ohTrigger(RecalcTrigger,Trigger6M)),NA())</f>
        <v>2.0990864616643019E-2</v>
      </c>
      <c r="M1607" s="182">
        <f>IFERROR(_xll.qlIndexFixing(Index1Y,$H1607,TRUE,_xll.ohTrigger(RecalcTrigger,Trigger1Y)),NA())</f>
        <v>2.1282919841776549E-2</v>
      </c>
      <c r="N1607" s="181">
        <f>IFERROR(_xll.qlIndexFixing(ONIndex1M,I1607,TRUE,_xll.ohTrigger(RecalcTrigger,Trigger1M)),NA())</f>
        <v>2.0370465634984569E-2</v>
      </c>
      <c r="O1607" s="44">
        <f>IFERROR(_xll.qlIndexFixing(ONIndex3M,I1607,TRUE,_xll.ohTrigger(RecalcTrigger,Trigger3M)),NA())</f>
        <v>2.0873329663769757E-2</v>
      </c>
      <c r="P1607" s="44">
        <f>IFERROR(_xll.qlIndexFixing(ONIndex6M,I1607,TRUE,_xll.ohTrigger(RecalcTrigger,Trigger6M)),NA())</f>
        <v>2.0930826886542686E-2</v>
      </c>
      <c r="Q1607" s="182">
        <f>IFERROR(_xll.qlIndexFixing(ONIndex1Y,I1607,TRUE,_xll.ohTrigger(RecalcTrigger,Trigger1Y)),NA())</f>
        <v>2.1151163841112153E-2</v>
      </c>
    </row>
    <row r="1608" spans="2:17" x14ac:dyDescent="0.2">
      <c r="B1608" s="39" t="s">
        <v>42</v>
      </c>
      <c r="D1608" s="42">
        <f>_xll.qlCalendarAdvance(Calendar,$D1607,B1608,"f",FALSE)</f>
        <v>50662</v>
      </c>
      <c r="E1608" s="176">
        <f>_xll.qlInterestRateIndexValueDate(IndexON,D1608)</f>
        <v>50662</v>
      </c>
      <c r="F1608" s="192">
        <f>IFERROR(_xll.qlIndexFixing(IndexON,D1608,TRUE,_xll.ohTrigger(RecalcTrigger,TriggerON)),NA())</f>
        <v>2.0021526598200667E-2</v>
      </c>
      <c r="H1608" s="42">
        <f>_xll.qlCalendarAdvance(Calendar,$H1607,B1608,"f",FALSE)</f>
        <v>50662</v>
      </c>
      <c r="I1608" s="176">
        <f>_xll.qlInterestRateIndexValueDate(Index1M,$H1608)</f>
        <v>50662</v>
      </c>
      <c r="J1608" s="181">
        <f>IFERROR(_xll.qlIndexFixing(Index1M,$H1608,TRUE,_xll.ohTrigger(RecalcTrigger,Trigger1M)),NA())</f>
        <v>2.0376694460357059E-2</v>
      </c>
      <c r="K1608" s="44">
        <f>IFERROR(_xll.qlIndexFixing(Index3M,H1608,TRUE,_xll.ohTrigger(RecalcTrigger,Trigger3M)),NA())</f>
        <v>2.0899597009690168E-2</v>
      </c>
      <c r="L1608" s="44">
        <f>IFERROR(_xll.qlIndexFixing(Index6M,$H1608,TRUE,_xll.ohTrigger(RecalcTrigger,Trigger6M)),NA())</f>
        <v>2.0987327501680988E-2</v>
      </c>
      <c r="M1608" s="182">
        <f>IFERROR(_xll.qlIndexFixing(Index1Y,$H1608,TRUE,_xll.ohTrigger(RecalcTrigger,Trigger1Y)),NA())</f>
        <v>2.1279827182145716E-2</v>
      </c>
      <c r="N1608" s="181">
        <f>IFERROR(_xll.qlIndexFixing(ONIndex1M,I1608,TRUE,_xll.ohTrigger(RecalcTrigger,Trigger1M)),NA())</f>
        <v>2.0367061869979164E-2</v>
      </c>
      <c r="O1608" s="44">
        <f>IFERROR(_xll.qlIndexFixing(ONIndex3M,I1608,TRUE,_xll.ohTrigger(RecalcTrigger,Trigger3M)),NA())</f>
        <v>2.0869451463318978E-2</v>
      </c>
      <c r="P1608" s="44">
        <f>IFERROR(_xll.qlIndexFixing(ONIndex6M,I1608,TRUE,_xll.ohTrigger(RecalcTrigger,Trigger6M)),NA())</f>
        <v>2.0926727494582353E-2</v>
      </c>
      <c r="Q1608" s="182">
        <f>IFERROR(_xll.qlIndexFixing(ONIndex1Y,I1608,TRUE,_xll.ohTrigger(RecalcTrigger,Trigger1Y)),NA())</f>
        <v>2.1146799257778515E-2</v>
      </c>
    </row>
    <row r="1609" spans="2:17" x14ac:dyDescent="0.2">
      <c r="B1609" s="39" t="s">
        <v>42</v>
      </c>
      <c r="D1609" s="42">
        <f>_xll.qlCalendarAdvance(Calendar,$D1608,B1609,"f",FALSE)</f>
        <v>50669</v>
      </c>
      <c r="E1609" s="176">
        <f>_xll.qlInterestRateIndexValueDate(IndexON,D1609)</f>
        <v>50669</v>
      </c>
      <c r="F1609" s="192">
        <f>IFERROR(_xll.qlIndexFixing(IndexON,D1609,TRUE,_xll.ohTrigger(RecalcTrigger,TriggerON)),NA())</f>
        <v>2.0017851032254619E-2</v>
      </c>
      <c r="H1609" s="42">
        <f>_xll.qlCalendarAdvance(Calendar,$H1608,B1609,"f",FALSE)</f>
        <v>50669</v>
      </c>
      <c r="I1609" s="176">
        <f>_xll.qlInterestRateIndexValueDate(Index1M,$H1609)</f>
        <v>50669</v>
      </c>
      <c r="J1609" s="181">
        <f>IFERROR(_xll.qlIndexFixing(Index1M,$H1609,TRUE,_xll.ohTrigger(RecalcTrigger,Trigger1M)),NA())</f>
        <v>2.0373446353214069E-2</v>
      </c>
      <c r="K1609" s="44">
        <f>IFERROR(_xll.qlIndexFixing(Index3M,H1609,TRUE,_xll.ohTrigger(RecalcTrigger,Trigger3M)),NA())</f>
        <v>2.0896039570583821E-2</v>
      </c>
      <c r="L1609" s="44">
        <f>IFERROR(_xll.qlIndexFixing(Index6M,$H1609,TRUE,_xll.ohTrigger(RecalcTrigger,Trigger6M)),NA())</f>
        <v>2.0983837425517786E-2</v>
      </c>
      <c r="M1609" s="182">
        <f>IFERROR(_xll.qlIndexFixing(Index1Y,$H1609,TRUE,_xll.ohTrigger(RecalcTrigger,Trigger1Y)),NA())</f>
        <v>2.127678701432334E-2</v>
      </c>
      <c r="N1609" s="181">
        <f>IFERROR(_xll.qlIndexFixing(ONIndex1M,I1609,TRUE,_xll.ohTrigger(RecalcTrigger,Trigger1M)),NA())</f>
        <v>2.0363710493532805E-2</v>
      </c>
      <c r="O1609" s="44">
        <f>IFERROR(_xll.qlIndexFixing(ONIndex3M,I1609,TRUE,_xll.ohTrigger(RecalcTrigger,Trigger3M)),NA())</f>
        <v>2.0865618897273341E-2</v>
      </c>
      <c r="P1609" s="44">
        <f>IFERROR(_xll.qlIndexFixing(ONIndex6M,I1609,TRUE,_xll.ohTrigger(RecalcTrigger,Trigger6M)),NA())</f>
        <v>2.0922674653579554E-2</v>
      </c>
      <c r="Q1609" s="182">
        <f>IFERROR(_xll.qlIndexFixing(ONIndex1Y,I1609,TRUE,_xll.ohTrigger(RecalcTrigger,Trigger1Y)),NA())</f>
        <v>2.1142486066620947E-2</v>
      </c>
    </row>
    <row r="1610" spans="2:17" x14ac:dyDescent="0.2">
      <c r="B1610" s="39" t="s">
        <v>42</v>
      </c>
      <c r="D1610" s="42">
        <f>_xll.qlCalendarAdvance(Calendar,$D1609,B1610,"f",FALSE)</f>
        <v>50676</v>
      </c>
      <c r="E1610" s="176">
        <f>_xll.qlInterestRateIndexValueDate(IndexON,D1610)</f>
        <v>50676</v>
      </c>
      <c r="F1610" s="192">
        <f>IFERROR(_xll.qlIndexFixing(IndexON,D1610,TRUE,_xll.ohTrigger(RecalcTrigger,TriggerON)),NA())</f>
        <v>2.0014218797621552E-2</v>
      </c>
      <c r="H1610" s="42">
        <f>_xll.qlCalendarAdvance(Calendar,$H1609,B1610,"f",FALSE)</f>
        <v>50676</v>
      </c>
      <c r="I1610" s="176">
        <f>_xll.qlInterestRateIndexValueDate(Index1M,$H1610)</f>
        <v>50676</v>
      </c>
      <c r="J1610" s="181">
        <f>IFERROR(_xll.qlIndexFixing(Index1M,$H1610,TRUE,_xll.ohTrigger(RecalcTrigger,Trigger1M)),NA())</f>
        <v>2.0370250720109638E-2</v>
      </c>
      <c r="K1610" s="44">
        <f>IFERROR(_xll.qlIndexFixing(Index3M,H1610,TRUE,_xll.ohTrigger(RecalcTrigger,Trigger3M)),NA())</f>
        <v>2.0892882975110959E-2</v>
      </c>
      <c r="L1610" s="44">
        <f>IFERROR(_xll.qlIndexFixing(Index6M,$H1610,TRUE,_xll.ohTrigger(RecalcTrigger,Trigger6M)),NA())</f>
        <v>2.0980394387911615E-2</v>
      </c>
      <c r="M1610" s="182">
        <f>IFERROR(_xll.qlIndexFixing(Index1Y,$H1610,TRUE,_xll.ohTrigger(RecalcTrigger,Trigger1Y)),NA())</f>
        <v>2.127379933784157E-2</v>
      </c>
      <c r="N1610" s="181">
        <f>IFERROR(_xll.qlIndexFixing(ONIndex1M,I1610,TRUE,_xll.ohTrigger(RecalcTrigger,Trigger1M)),NA())</f>
        <v>2.0360411505402354E-2</v>
      </c>
      <c r="O1610" s="44">
        <f>IFERROR(_xll.qlIndexFixing(ONIndex3M,I1610,TRUE,_xll.ohTrigger(RecalcTrigger,Trigger3M)),NA())</f>
        <v>2.0861831965551803E-2</v>
      </c>
      <c r="P1610" s="44">
        <f>IFERROR(_xll.qlIndexFixing(ONIndex6M,I1610,TRUE,_xll.ohTrigger(RecalcTrigger,Trigger6M)),NA())</f>
        <v>2.091866836369638E-2</v>
      </c>
      <c r="Q1610" s="182">
        <f>IFERROR(_xll.qlIndexFixing(ONIndex1Y,I1610,TRUE,_xll.ohTrigger(RecalcTrigger,Trigger1Y)),NA())</f>
        <v>2.1138224267558403E-2</v>
      </c>
    </row>
    <row r="1611" spans="2:17" x14ac:dyDescent="0.2">
      <c r="B1611" s="39" t="s">
        <v>42</v>
      </c>
      <c r="D1611" s="42">
        <f>_xll.qlCalendarAdvance(Calendar,$D1610,B1611,"f",FALSE)</f>
        <v>50683</v>
      </c>
      <c r="E1611" s="176">
        <f>_xll.qlInterestRateIndexValueDate(IndexON,D1611)</f>
        <v>50683</v>
      </c>
      <c r="F1611" s="192">
        <f>IFERROR(_xll.qlIndexFixing(IndexON,D1611,TRUE,_xll.ohTrigger(RecalcTrigger,TriggerON)),NA())</f>
        <v>2.0010629894220422E-2</v>
      </c>
      <c r="H1611" s="42">
        <f>_xll.qlCalendarAdvance(Calendar,$H1610,B1611,"f",FALSE)</f>
        <v>50683</v>
      </c>
      <c r="I1611" s="176">
        <f>_xll.qlInterestRateIndexValueDate(Index1M,$H1611)</f>
        <v>50683</v>
      </c>
      <c r="J1611" s="181">
        <f>IFERROR(_xll.qlIndexFixing(Index1M,$H1611,TRUE,_xll.ohTrigger(RecalcTrigger,Trigger1M)),NA())</f>
        <v>2.0367455706176724E-2</v>
      </c>
      <c r="K1611" s="44">
        <f>IFERROR(_xll.qlIndexFixing(Index3M,H1611,TRUE,_xll.ohTrigger(RecalcTrigger,Trigger3M)),NA())</f>
        <v>2.0889420359840181E-2</v>
      </c>
      <c r="L1611" s="44">
        <f>IFERROR(_xll.qlIndexFixing(Index6M,$H1611,TRUE,_xll.ohTrigger(RecalcTrigger,Trigger6M)),NA())</f>
        <v>2.0977372840996735E-2</v>
      </c>
      <c r="M1611" s="182">
        <f>IFERROR(_xll.qlIndexFixing(Index1Y,$H1611,TRUE,_xll.ohTrigger(RecalcTrigger,Trigger1Y)),NA())</f>
        <v>2.1270864152238778E-2</v>
      </c>
      <c r="N1611" s="181">
        <f>IFERROR(_xll.qlIndexFixing(ONIndex1M,I1611,TRUE,_xll.ohTrigger(RecalcTrigger,Trigger1M)),NA())</f>
        <v>2.0357164905830949E-2</v>
      </c>
      <c r="O1611" s="44">
        <f>IFERROR(_xll.qlIndexFixing(ONIndex3M,I1611,TRUE,_xll.ohTrigger(RecalcTrigger,Trigger3M)),NA())</f>
        <v>2.0858090668073315E-2</v>
      </c>
      <c r="P1611" s="44">
        <f>IFERROR(_xll.qlIndexFixing(ONIndex6M,I1611,TRUE,_xll.ohTrigger(RecalcTrigger,Trigger6M)),NA())</f>
        <v>2.0914708624689693E-2</v>
      </c>
      <c r="Q1611" s="182">
        <f>IFERROR(_xll.qlIndexFixing(ONIndex1Y,I1611,TRUE,_xll.ohTrigger(RecalcTrigger,Trigger1Y)),NA())</f>
        <v>2.1134013860509837E-2</v>
      </c>
    </row>
    <row r="1612" spans="2:17" x14ac:dyDescent="0.2">
      <c r="B1612" s="39" t="s">
        <v>42</v>
      </c>
      <c r="D1612" s="42">
        <f>_xll.qlCalendarAdvance(Calendar,$D1611,B1612,"f",FALSE)</f>
        <v>50690</v>
      </c>
      <c r="E1612" s="176">
        <f>_xll.qlInterestRateIndexValueDate(IndexON,D1612)</f>
        <v>50690</v>
      </c>
      <c r="F1612" s="192">
        <f>IFERROR(_xll.qlIndexFixing(IndexON,D1612,TRUE,_xll.ohTrigger(RecalcTrigger,TriggerON)),NA())</f>
        <v>2.0007084321970181E-2</v>
      </c>
      <c r="H1612" s="42">
        <f>_xll.qlCalendarAdvance(Calendar,$H1611,B1612,"f",FALSE)</f>
        <v>50690</v>
      </c>
      <c r="I1612" s="176">
        <f>_xll.qlInterestRateIndexValueDate(Index1M,$H1612)</f>
        <v>50690</v>
      </c>
      <c r="J1612" s="181">
        <f>IFERROR(_xll.qlIndexFixing(Index1M,$H1612,TRUE,_xll.ohTrigger(RecalcTrigger,Trigger1M)),NA())</f>
        <v>2.0364368597061037E-2</v>
      </c>
      <c r="K1612" s="44">
        <f>IFERROR(_xll.qlIndexFixing(Index3M,H1612,TRUE,_xll.ohTrigger(RecalcTrigger,Trigger3M)),NA())</f>
        <v>2.0886003619488194E-2</v>
      </c>
      <c r="L1612" s="44">
        <f>IFERROR(_xll.qlIndexFixing(Index6M,$H1612,TRUE,_xll.ohTrigger(RecalcTrigger,Trigger6M)),NA())</f>
        <v>2.0974027048351898E-2</v>
      </c>
      <c r="M1612" s="182">
        <f>IFERROR(_xll.qlIndexFixing(Index1Y,$H1612,TRUE,_xll.ohTrigger(RecalcTrigger,Trigger1Y)),NA())</f>
        <v>2.1267981457063323E-2</v>
      </c>
      <c r="N1612" s="181">
        <f>IFERROR(_xll.qlIndexFixing(ONIndex1M,I1612,TRUE,_xll.ohTrigger(RecalcTrigger,Trigger1M)),NA())</f>
        <v>2.0353970694575452E-2</v>
      </c>
      <c r="O1612" s="44">
        <f>IFERROR(_xll.qlIndexFixing(ONIndex3M,I1612,TRUE,_xll.ohTrigger(RecalcTrigger,Trigger3M)),NA())</f>
        <v>2.085439500499997E-2</v>
      </c>
      <c r="P1612" s="44">
        <f>IFERROR(_xll.qlIndexFixing(ONIndex6M,I1612,TRUE,_xll.ohTrigger(RecalcTrigger,Trigger6M)),NA())</f>
        <v>2.0910795436721585E-2</v>
      </c>
      <c r="Q1612" s="182">
        <f>IFERROR(_xll.qlIndexFixing(ONIndex1Y,I1612,TRUE,_xll.ohTrigger(RecalcTrigger,Trigger1Y)),NA())</f>
        <v>2.1129854845475249E-2</v>
      </c>
    </row>
    <row r="1613" spans="2:17" x14ac:dyDescent="0.2">
      <c r="B1613" s="39" t="s">
        <v>42</v>
      </c>
      <c r="D1613" s="42">
        <f>_xll.qlCalendarAdvance(Calendar,$D1612,B1613,"f",FALSE)</f>
        <v>50697</v>
      </c>
      <c r="E1613" s="176">
        <f>_xll.qlInterestRateIndexValueDate(IndexON,D1613)</f>
        <v>50697</v>
      </c>
      <c r="F1613" s="192">
        <f>IFERROR(_xll.qlIndexFixing(IndexON,D1613,TRUE,_xll.ohTrigger(RecalcTrigger,TriggerON)),NA())</f>
        <v>2.0003582081195015E-2</v>
      </c>
      <c r="H1613" s="42">
        <f>_xll.qlCalendarAdvance(Calendar,$H1612,B1613,"f",FALSE)</f>
        <v>50697</v>
      </c>
      <c r="I1613" s="176">
        <f>_xll.qlInterestRateIndexValueDate(Index1M,$H1613)</f>
        <v>50697</v>
      </c>
      <c r="J1613" s="181">
        <f>IFERROR(_xll.qlIndexFixing(Index1M,$H1613,TRUE,_xll.ohTrigger(RecalcTrigger,Trigger1M)),NA())</f>
        <v>2.0361333964808239E-2</v>
      </c>
      <c r="K1613" s="44">
        <f>IFERROR(_xll.qlIndexFixing(Index3M,H1613,TRUE,_xll.ohTrigger(RecalcTrigger,Trigger3M)),NA())</f>
        <v>2.0882632753936953E-2</v>
      </c>
      <c r="L1613" s="44">
        <f>IFERROR(_xll.qlIndexFixing(Index6M,$H1613,TRUE,_xll.ohTrigger(RecalcTrigger,Trigger6M)),NA())</f>
        <v>2.0970728296261169E-2</v>
      </c>
      <c r="M1613" s="182">
        <f>IFERROR(_xll.qlIndexFixing(Index1Y,$H1613,TRUE,_xll.ohTrigger(RecalcTrigger,Trigger1Y)),NA())</f>
        <v>2.1265151251870451E-2</v>
      </c>
      <c r="N1613" s="181">
        <f>IFERROR(_xll.qlIndexFixing(ONIndex1M,I1613,TRUE,_xll.ohTrigger(RecalcTrigger,Trigger1M)),NA())</f>
        <v>2.0350828871716908E-2</v>
      </c>
      <c r="O1613" s="44">
        <f>IFERROR(_xll.qlIndexFixing(ONIndex3M,I1613,TRUE,_xll.ohTrigger(RecalcTrigger,Trigger3M)),NA())</f>
        <v>2.085074497633177E-2</v>
      </c>
      <c r="P1613" s="44">
        <f>IFERROR(_xll.qlIndexFixing(ONIndex6M,I1613,TRUE,_xll.ohTrigger(RecalcTrigger,Trigger6M)),NA())</f>
        <v>2.0906928799792057E-2</v>
      </c>
      <c r="Q1613" s="182">
        <f>IFERROR(_xll.qlIndexFixing(ONIndex1Y,I1613,TRUE,_xll.ohTrigger(RecalcTrigger,Trigger1Y)),NA())</f>
        <v>2.1125747222697777E-2</v>
      </c>
    </row>
    <row r="1614" spans="2:17" x14ac:dyDescent="0.2">
      <c r="B1614" s="39" t="s">
        <v>42</v>
      </c>
      <c r="D1614" s="42">
        <f>_xll.qlCalendarAdvance(Calendar,$D1613,B1614,"f",FALSE)</f>
        <v>50704</v>
      </c>
      <c r="E1614" s="176">
        <f>_xll.qlInterestRateIndexValueDate(IndexON,D1614)</f>
        <v>50704</v>
      </c>
      <c r="F1614" s="192">
        <f>IFERROR(_xll.qlIndexFixing(IndexON,D1614,TRUE,_xll.ohTrigger(RecalcTrigger,TriggerON)),NA())</f>
        <v>2.0000123171489692E-2</v>
      </c>
      <c r="H1614" s="42">
        <f>_xll.qlCalendarAdvance(Calendar,$H1613,B1614,"f",FALSE)</f>
        <v>50704</v>
      </c>
      <c r="I1614" s="176">
        <f>_xll.qlInterestRateIndexValueDate(Index1M,$H1614)</f>
        <v>50704</v>
      </c>
      <c r="J1614" s="181">
        <f>IFERROR(_xll.qlIndexFixing(Index1M,$H1614,TRUE,_xll.ohTrigger(RecalcTrigger,Trigger1M)),NA())</f>
        <v>2.0358351809373891E-2</v>
      </c>
      <c r="K1614" s="44">
        <f>IFERROR(_xll.qlIndexFixing(Index3M,H1614,TRUE,_xll.ohTrigger(RecalcTrigger,Trigger3M)),NA())</f>
        <v>2.0879307763069292E-2</v>
      </c>
      <c r="L1614" s="44">
        <f>IFERROR(_xll.qlIndexFixing(Index6M,$H1614,TRUE,_xll.ohTrigger(RecalcTrigger,Trigger6M)),NA())</f>
        <v>2.0967476584494771E-2</v>
      </c>
      <c r="M1614" s="182">
        <f>IFERROR(_xll.qlIndexFixing(Index1Y,$H1614,TRUE,_xll.ohTrigger(RecalcTrigger,Trigger1Y)),NA())</f>
        <v>2.12623735362234E-2</v>
      </c>
      <c r="N1614" s="181">
        <f>IFERROR(_xll.qlIndexFixing(ONIndex1M,I1614,TRUE,_xll.ohTrigger(RecalcTrigger,Trigger1M)),NA())</f>
        <v>2.0347739437417411E-2</v>
      </c>
      <c r="O1614" s="44">
        <f>IFERROR(_xll.qlIndexFixing(ONIndex3M,I1614,TRUE,_xll.ohTrigger(RecalcTrigger,Trigger3M)),NA())</f>
        <v>2.084714058190662E-2</v>
      </c>
      <c r="P1614" s="44">
        <f>IFERROR(_xll.qlIndexFixing(ONIndex6M,I1614,TRUE,_xll.ohTrigger(RecalcTrigger,Trigger6M)),NA())</f>
        <v>2.0903108713901108E-2</v>
      </c>
      <c r="Q1614" s="182">
        <f>IFERROR(_xll.qlIndexFixing(ONIndex1Y,I1614,TRUE,_xll.ohTrigger(RecalcTrigger,Trigger1Y)),NA())</f>
        <v>2.1121690991934283E-2</v>
      </c>
    </row>
    <row r="1615" spans="2:17" x14ac:dyDescent="0.2">
      <c r="B1615" s="39" t="s">
        <v>42</v>
      </c>
      <c r="D1615" s="42">
        <f>_xll.qlCalendarAdvance(Calendar,$D1614,B1615,"f",FALSE)</f>
        <v>50711</v>
      </c>
      <c r="E1615" s="176">
        <f>_xll.qlInterestRateIndexValueDate(IndexON,D1615)</f>
        <v>50711</v>
      </c>
      <c r="F1615" s="192">
        <f>IFERROR(_xll.qlIndexFixing(IndexON,D1615,TRUE,_xll.ohTrigger(RecalcTrigger,TriggerON)),NA())</f>
        <v>1.9996707593016305E-2</v>
      </c>
      <c r="H1615" s="42">
        <f>_xll.qlCalendarAdvance(Calendar,$H1614,B1615,"f",FALSE)</f>
        <v>50711</v>
      </c>
      <c r="I1615" s="176">
        <f>_xll.qlInterestRateIndexValueDate(Index1M,$H1615)</f>
        <v>50711</v>
      </c>
      <c r="J1615" s="181">
        <f>IFERROR(_xll.qlIndexFixing(Index1M,$H1615,TRUE,_xll.ohTrigger(RecalcTrigger,Trigger1M)),NA())</f>
        <v>2.0355059663704322E-2</v>
      </c>
      <c r="K1615" s="44">
        <f>IFERROR(_xll.qlIndexFixing(Index3M,H1615,TRUE,_xll.ohTrigger(RecalcTrigger,Trigger3M)),NA())</f>
        <v>2.087602864677069E-2</v>
      </c>
      <c r="L1615" s="44">
        <f>IFERROR(_xll.qlIndexFixing(Index6M,$H1615,TRUE,_xll.ohTrigger(RecalcTrigger,Trigger6M)),NA())</f>
        <v>2.0964271912826925E-2</v>
      </c>
      <c r="M1615" s="182">
        <f>IFERROR(_xll.qlIndexFixing(Index1Y,$H1615,TRUE,_xll.ohTrigger(RecalcTrigger,Trigger1Y)),NA())</f>
        <v>2.1259648309694512E-2</v>
      </c>
      <c r="N1615" s="181">
        <f>IFERROR(_xll.qlIndexFixing(ONIndex1M,I1615,TRUE,_xll.ohTrigger(RecalcTrigger,Trigger1M)),NA())</f>
        <v>2.0344702391352776E-2</v>
      </c>
      <c r="O1615" s="44">
        <f>IFERROR(_xll.qlIndexFixing(ONIndex3M,I1615,TRUE,_xll.ohTrigger(RecalcTrigger,Trigger3M)),NA())</f>
        <v>2.0843581821805568E-2</v>
      </c>
      <c r="P1615" s="44">
        <f>IFERROR(_xll.qlIndexFixing(ONIndex6M,I1615,TRUE,_xll.ohTrigger(RecalcTrigger,Trigger6M)),NA())</f>
        <v>2.0899335178967693E-2</v>
      </c>
      <c r="Q1615" s="182">
        <f>IFERROR(_xll.qlIndexFixing(ONIndex1Y,I1615,TRUE,_xll.ohTrigger(RecalcTrigger,Trigger1Y)),NA())</f>
        <v>2.1117686153103721E-2</v>
      </c>
    </row>
    <row r="1616" spans="2:17" x14ac:dyDescent="0.2">
      <c r="B1616" s="39" t="s">
        <v>42</v>
      </c>
      <c r="D1616" s="42">
        <f>_xll.qlCalendarAdvance(Calendar,$D1615,B1616,"f",FALSE)</f>
        <v>50718</v>
      </c>
      <c r="E1616" s="176">
        <f>_xll.qlInterestRateIndexValueDate(IndexON,D1616)</f>
        <v>50718</v>
      </c>
      <c r="F1616" s="192">
        <f>IFERROR(_xll.qlIndexFixing(IndexON,D1616,TRUE,_xll.ohTrigger(RecalcTrigger,TriggerON)),NA())</f>
        <v>1.99933353458559E-2</v>
      </c>
      <c r="H1616" s="42">
        <f>_xll.qlCalendarAdvance(Calendar,$H1615,B1616,"f",FALSE)</f>
        <v>50718</v>
      </c>
      <c r="I1616" s="176">
        <f>_xll.qlInterestRateIndexValueDate(Index1M,$H1616)</f>
        <v>50718</v>
      </c>
      <c r="J1616" s="181">
        <f>IFERROR(_xll.qlIndexFixing(Index1M,$H1616,TRUE,_xll.ohTrigger(RecalcTrigger,Trigger1M)),NA())</f>
        <v>2.0352178873974856E-2</v>
      </c>
      <c r="K1616" s="44">
        <f>IFERROR(_xll.qlIndexFixing(Index3M,H1616,TRUE,_xll.ohTrigger(RecalcTrigger,Trigger3M)),NA())</f>
        <v>2.0872795404928386E-2</v>
      </c>
      <c r="L1616" s="44">
        <f>IFERROR(_xll.qlIndexFixing(Index6M,$H1616,TRUE,_xll.ohTrigger(RecalcTrigger,Trigger6M)),NA())</f>
        <v>2.0960723958845944E-2</v>
      </c>
      <c r="M1616" s="182">
        <f>IFERROR(_xll.qlIndexFixing(Index1Y,$H1616,TRUE,_xll.ohTrigger(RecalcTrigger,Trigger1Y)),NA())</f>
        <v>2.1256975571863457E-2</v>
      </c>
      <c r="N1616" s="181">
        <f>IFERROR(_xll.qlIndexFixing(ONIndex1M,I1616,TRUE,_xll.ohTrigger(RecalcTrigger,Trigger1M)),NA())</f>
        <v>2.034171773376614E-2</v>
      </c>
      <c r="O1616" s="44">
        <f>IFERROR(_xll.qlIndexFixing(ONIndex3M,I1616,TRUE,_xll.ohTrigger(RecalcTrigger,Trigger3M)),NA())</f>
        <v>2.0840068696109659E-2</v>
      </c>
      <c r="P1616" s="44">
        <f>IFERROR(_xll.qlIndexFixing(ONIndex6M,I1616,TRUE,_xll.ohTrigger(RecalcTrigger,Trigger6M)),NA())</f>
        <v>2.089560819499181E-2</v>
      </c>
      <c r="Q1616" s="182">
        <f>IFERROR(_xll.qlIndexFixing(ONIndex1Y,I1616,TRUE,_xll.ohTrigger(RecalcTrigger,Trigger1Y)),NA())</f>
        <v>2.1113732706449229E-2</v>
      </c>
    </row>
    <row r="1617" spans="2:17" x14ac:dyDescent="0.2">
      <c r="B1617" s="39" t="s">
        <v>42</v>
      </c>
      <c r="D1617" s="42">
        <f>_xll.qlCalendarAdvance(Calendar,$D1616,B1617,"f",FALSE)</f>
        <v>50725</v>
      </c>
      <c r="E1617" s="176">
        <f>_xll.qlInterestRateIndexValueDate(IndexON,D1617)</f>
        <v>50725</v>
      </c>
      <c r="F1617" s="192">
        <f>IFERROR(_xll.qlIndexFixing(IndexON,D1617,TRUE,_xll.ohTrigger(RecalcTrigger,TriggerON)),NA())</f>
        <v>1.9990006429927432E-2</v>
      </c>
      <c r="H1617" s="42">
        <f>_xll.qlCalendarAdvance(Calendar,$H1616,B1617,"f",FALSE)</f>
        <v>50725</v>
      </c>
      <c r="I1617" s="176">
        <f>_xll.qlInterestRateIndexValueDate(Index1M,$H1617)</f>
        <v>50725</v>
      </c>
      <c r="J1617" s="181">
        <f>IFERROR(_xll.qlIndexFixing(Index1M,$H1617,TRUE,_xll.ohTrigger(RecalcTrigger,Trigger1M)),NA())</f>
        <v>2.0349350558005685E-2</v>
      </c>
      <c r="K1617" s="44">
        <f>IFERROR(_xll.qlIndexFixing(Index3M,H1617,TRUE,_xll.ohTrigger(RecalcTrigger,Trigger3M)),NA())</f>
        <v>2.0869608037430501E-2</v>
      </c>
      <c r="L1617" s="44">
        <f>IFERROR(_xll.qlIndexFixing(Index6M,$H1617,TRUE,_xll.ohTrigger(RecalcTrigger,Trigger6M)),NA())</f>
        <v>2.0957610184645006E-2</v>
      </c>
      <c r="M1617" s="182">
        <f>IFERROR(_xll.qlIndexFixing(Index1Y,$H1617,TRUE,_xll.ohTrigger(RecalcTrigger,Trigger1Y)),NA())</f>
        <v>2.1254355322318119E-2</v>
      </c>
      <c r="N1617" s="181">
        <f>IFERROR(_xll.qlIndexFixing(ONIndex1M,I1617,TRUE,_xll.ohTrigger(RecalcTrigger,Trigger1M)),NA())</f>
        <v>2.0338785464576459E-2</v>
      </c>
      <c r="O1617" s="44">
        <f>IFERROR(_xll.qlIndexFixing(ONIndex3M,I1617,TRUE,_xll.ohTrigger(RecalcTrigger,Trigger3M)),NA())</f>
        <v>2.0836601204575755E-2</v>
      </c>
      <c r="P1617" s="44">
        <f>IFERROR(_xll.qlIndexFixing(ONIndex6M,I1617,TRUE,_xll.ohTrigger(RecalcTrigger,Trigger6M)),NA())</f>
        <v>2.0891927762054507E-2</v>
      </c>
      <c r="Q1617" s="182">
        <f>IFERROR(_xll.qlIndexFixing(ONIndex1Y,I1617,TRUE,_xll.ohTrigger(RecalcTrigger,Trigger1Y)),NA())</f>
        <v>2.1109830651808714E-2</v>
      </c>
    </row>
    <row r="1618" spans="2:17" x14ac:dyDescent="0.2">
      <c r="B1618" s="39" t="s">
        <v>42</v>
      </c>
      <c r="D1618" s="42">
        <f>_xll.qlCalendarAdvance(Calendar,$D1617,B1618,"f",FALSE)</f>
        <v>50732</v>
      </c>
      <c r="E1618" s="176">
        <f>_xll.qlInterestRateIndexValueDate(IndexON,D1618)</f>
        <v>50732</v>
      </c>
      <c r="F1618" s="192">
        <f>IFERROR(_xll.qlIndexFixing(IndexON,D1618,TRUE,_xll.ohTrigger(RecalcTrigger,TriggerON)),NA())</f>
        <v>1.9986720845230899E-2</v>
      </c>
      <c r="H1618" s="42">
        <f>_xll.qlCalendarAdvance(Calendar,$H1617,B1618,"f",FALSE)</f>
        <v>50732</v>
      </c>
      <c r="I1618" s="176">
        <f>_xll.qlInterestRateIndexValueDate(Index1M,$H1618)</f>
        <v>50732</v>
      </c>
      <c r="J1618" s="181">
        <f>IFERROR(_xll.qlIndexFixing(Index1M,$H1618,TRUE,_xll.ohTrigger(RecalcTrigger,Trigger1M)),NA())</f>
        <v>2.0346574715758996E-2</v>
      </c>
      <c r="K1618" s="44">
        <f>IFERROR(_xll.qlIndexFixing(Index3M,H1618,TRUE,_xll.ohTrigger(RecalcTrigger,Trigger3M)),NA())</f>
        <v>2.0866466544167801E-2</v>
      </c>
      <c r="L1618" s="44">
        <f>IFERROR(_xll.qlIndexFixing(Index6M,$H1618,TRUE,_xll.ohTrigger(RecalcTrigger,Trigger6M)),NA())</f>
        <v>2.0954543447184056E-2</v>
      </c>
      <c r="M1618" s="182">
        <f>IFERROR(_xll.qlIndexFixing(Index1Y,$H1618,TRUE,_xll.ohTrigger(RecalcTrigger,Trigger1Y)),NA())</f>
        <v>2.1251787560654378E-2</v>
      </c>
      <c r="N1618" s="181">
        <f>IFERROR(_xll.qlIndexFixing(ONIndex1M,I1618,TRUE,_xll.ohTrigger(RecalcTrigger,Trigger1M)),NA())</f>
        <v>2.0335905583783731E-2</v>
      </c>
      <c r="O1618" s="44">
        <f>IFERROR(_xll.qlIndexFixing(ONIndex3M,I1618,TRUE,_xll.ohTrigger(RecalcTrigger,Trigger3M)),NA())</f>
        <v>2.0833179347528041E-2</v>
      </c>
      <c r="P1618" s="44">
        <f>IFERROR(_xll.qlIndexFixing(ONIndex6M,I1618,TRUE,_xll.ohTrigger(RecalcTrigger,Trigger6M)),NA())</f>
        <v>2.0888293880074738E-2</v>
      </c>
      <c r="Q1618" s="182">
        <f>IFERROR(_xll.qlIndexFixing(ONIndex1Y,I1618,TRUE,_xll.ohTrigger(RecalcTrigger,Trigger1Y)),NA())</f>
        <v>2.1105979989263224E-2</v>
      </c>
    </row>
    <row r="1619" spans="2:17" x14ac:dyDescent="0.2">
      <c r="B1619" s="39" t="s">
        <v>42</v>
      </c>
      <c r="D1619" s="42">
        <f>_xll.qlCalendarAdvance(Calendar,$D1618,B1619,"f",FALSE)</f>
        <v>50739</v>
      </c>
      <c r="E1619" s="176">
        <f>_xll.qlInterestRateIndexValueDate(IndexON,D1619)</f>
        <v>50739</v>
      </c>
      <c r="F1619" s="192">
        <f>IFERROR(_xll.qlIndexFixing(IndexON,D1619,TRUE,_xll.ohTrigger(RecalcTrigger,TriggerON)),NA())</f>
        <v>1.9983478591685255E-2</v>
      </c>
      <c r="H1619" s="42">
        <f>_xll.qlCalendarAdvance(Calendar,$H1618,B1619,"f",FALSE)</f>
        <v>50739</v>
      </c>
      <c r="I1619" s="176">
        <f>_xll.qlInterestRateIndexValueDate(Index1M,$H1619)</f>
        <v>50739</v>
      </c>
      <c r="J1619" s="181">
        <f>IFERROR(_xll.qlIndexFixing(Index1M,$H1619,TRUE,_xll.ohTrigger(RecalcTrigger,Trigger1M)),NA())</f>
        <v>2.034422818317163E-2</v>
      </c>
      <c r="K1619" s="44">
        <f>IFERROR(_xll.qlIndexFixing(Index3M,H1619,TRUE,_xll.ohTrigger(RecalcTrigger,Trigger3M)),NA())</f>
        <v>2.0862605682456941E-2</v>
      </c>
      <c r="L1619" s="44">
        <f>IFERROR(_xll.qlIndexFixing(Index6M,$H1619,TRUE,_xll.ohTrigger(RecalcTrigger,Trigger6M)),NA())</f>
        <v>2.0951923622721417E-2</v>
      </c>
      <c r="M1619" s="182">
        <f>IFERROR(_xll.qlIndexFixing(Index1Y,$H1619,TRUE,_xll.ohTrigger(RecalcTrigger,Trigger1Y)),NA())</f>
        <v>2.1249272286476772E-2</v>
      </c>
      <c r="N1619" s="181">
        <f>IFERROR(_xll.qlIndexFixing(ONIndex1M,I1619,TRUE,_xll.ohTrigger(RecalcTrigger,Trigger1M)),NA())</f>
        <v>2.0333078091387957E-2</v>
      </c>
      <c r="O1619" s="44">
        <f>IFERROR(_xll.qlIndexFixing(ONIndex3M,I1619,TRUE,_xll.ohTrigger(RecalcTrigger,Trigger3M)),NA())</f>
        <v>2.0829803124723378E-2</v>
      </c>
      <c r="P1619" s="44">
        <f>IFERROR(_xll.qlIndexFixing(ONIndex6M,I1619,TRUE,_xll.ohTrigger(RecalcTrigger,Trigger6M)),NA())</f>
        <v>2.0884706549133547E-2</v>
      </c>
      <c r="Q1619" s="182">
        <f>IFERROR(_xll.qlIndexFixing(ONIndex1Y,I1619,TRUE,_xll.ohTrigger(RecalcTrigger,Trigger1Y)),NA())</f>
        <v>2.1102180718731711E-2</v>
      </c>
    </row>
    <row r="1620" spans="2:17" x14ac:dyDescent="0.2">
      <c r="B1620" s="39" t="s">
        <v>42</v>
      </c>
      <c r="D1620" s="42">
        <f>_xll.qlCalendarAdvance(Calendar,$D1619,B1620,"f",FALSE)</f>
        <v>50746</v>
      </c>
      <c r="E1620" s="176">
        <f>_xll.qlInterestRateIndexValueDate(IndexON,D1620)</f>
        <v>50746</v>
      </c>
      <c r="F1620" s="192">
        <f>IFERROR(_xll.qlIndexFixing(IndexON,D1620,TRUE,_xll.ohTrigger(RecalcTrigger,TriggerON)),NA())</f>
        <v>1.998027966953364E-2</v>
      </c>
      <c r="H1620" s="42">
        <f>_xll.qlCalendarAdvance(Calendar,$H1619,B1620,"f",FALSE)</f>
        <v>50746</v>
      </c>
      <c r="I1620" s="176">
        <f>_xll.qlInterestRateIndexValueDate(Index1M,$H1620)</f>
        <v>50746</v>
      </c>
      <c r="J1620" s="181">
        <f>IFERROR(_xll.qlIndexFixing(Index1M,$H1620,TRUE,_xll.ohTrigger(RecalcTrigger,Trigger1M)),NA())</f>
        <v>2.0341560887861022E-2</v>
      </c>
      <c r="K1620" s="44">
        <f>IFERROR(_xll.qlIndexFixing(Index3M,H1620,TRUE,_xll.ohTrigger(RecalcTrigger,Trigger3M)),NA())</f>
        <v>2.0859549732366221E-2</v>
      </c>
      <c r="L1620" s="44">
        <f>IFERROR(_xll.qlIndexFixing(Index6M,$H1620,TRUE,_xll.ohTrigger(RecalcTrigger,Trigger6M)),NA())</f>
        <v>2.0948954148261752E-2</v>
      </c>
      <c r="M1620" s="182">
        <f>IFERROR(_xll.qlIndexFixing(Index1Y,$H1620,TRUE,_xll.ohTrigger(RecalcTrigger,Trigger1Y)),NA())</f>
        <v>2.1246809499397168E-2</v>
      </c>
      <c r="N1620" s="181">
        <f>IFERROR(_xll.qlIndexFixing(ONIndex1M,I1620,TRUE,_xll.ohTrigger(RecalcTrigger,Trigger1M)),NA())</f>
        <v>2.0330302987470183E-2</v>
      </c>
      <c r="O1620" s="44">
        <f>IFERROR(_xll.qlIndexFixing(ONIndex3M,I1620,TRUE,_xll.ohTrigger(RecalcTrigger,Trigger3M)),NA())</f>
        <v>2.0826472536242813E-2</v>
      </c>
      <c r="P1620" s="44">
        <f>IFERROR(_xll.qlIndexFixing(ONIndex6M,I1620,TRUE,_xll.ohTrigger(RecalcTrigger,Trigger6M)),NA())</f>
        <v>2.0881165769068843E-2</v>
      </c>
      <c r="Q1620" s="182">
        <f>IFERROR(_xll.qlIndexFixing(ONIndex1Y,I1620,TRUE,_xll.ohTrigger(RecalcTrigger,Trigger1Y)),NA())</f>
        <v>2.1098432840376269E-2</v>
      </c>
    </row>
    <row r="1621" spans="2:17" x14ac:dyDescent="0.2">
      <c r="B1621" s="39" t="s">
        <v>42</v>
      </c>
      <c r="D1621" s="42">
        <f>_xll.qlCalendarAdvance(Calendar,$D1620,B1621,"f",FALSE)</f>
        <v>50753</v>
      </c>
      <c r="E1621" s="176">
        <f>_xll.qlInterestRateIndexValueDate(IndexON,D1621)</f>
        <v>50753</v>
      </c>
      <c r="F1621" s="192">
        <f>IFERROR(_xll.qlIndexFixing(IndexON,D1621,TRUE,_xll.ohTrigger(RecalcTrigger,TriggerON)),NA())</f>
        <v>1.9977124078451869E-2</v>
      </c>
      <c r="H1621" s="42">
        <f>_xll.qlCalendarAdvance(Calendar,$H1620,B1621,"f",FALSE)</f>
        <v>50753</v>
      </c>
      <c r="I1621" s="176">
        <f>_xll.qlInterestRateIndexValueDate(Index1M,$H1621)</f>
        <v>50753</v>
      </c>
      <c r="J1621" s="181">
        <f>IFERROR(_xll.qlIndexFixing(Index1M,$H1621,TRUE,_xll.ohTrigger(RecalcTrigger,Trigger1M)),NA())</f>
        <v>2.0338946069107425E-2</v>
      </c>
      <c r="K1621" s="44">
        <f>IFERROR(_xll.qlIndexFixing(Index3M,H1621,TRUE,_xll.ohTrigger(RecalcTrigger,Trigger3M)),NA())</f>
        <v>2.0856539650926008E-2</v>
      </c>
      <c r="L1621" s="44">
        <f>IFERROR(_xll.qlIndexFixing(Index6M,$H1621,TRUE,_xll.ohTrigger(RecalcTrigger,Trigger6M)),NA())</f>
        <v>2.094603171261103E-2</v>
      </c>
      <c r="M1621" s="182">
        <f>IFERROR(_xll.qlIndexFixing(Index1Y,$H1621,TRUE,_xll.ohTrigger(RecalcTrigger,Trigger1Y)),NA())</f>
        <v>2.1244399199035646E-2</v>
      </c>
      <c r="N1621" s="181">
        <f>IFERROR(_xll.qlIndexFixing(ONIndex1M,I1621,TRUE,_xll.ohTrigger(RecalcTrigger,Trigger1M)),NA())</f>
        <v>2.0327580271868317E-2</v>
      </c>
      <c r="O1621" s="44">
        <f>IFERROR(_xll.qlIndexFixing(ONIndex3M,I1621,TRUE,_xll.ohTrigger(RecalcTrigger,Trigger3M)),NA())</f>
        <v>2.0823187582086344E-2</v>
      </c>
      <c r="P1621" s="44">
        <f>IFERROR(_xll.qlIndexFixing(ONIndex6M,I1621,TRUE,_xll.ohTrigger(RecalcTrigger,Trigger6M)),NA())</f>
        <v>2.0877671540123766E-2</v>
      </c>
      <c r="Q1621" s="182">
        <f>IFERROR(_xll.qlIndexFixing(ONIndex1Y,I1621,TRUE,_xll.ohTrigger(RecalcTrigger,Trigger1Y)),NA())</f>
        <v>2.1094736354034804E-2</v>
      </c>
    </row>
    <row r="1622" spans="2:17" x14ac:dyDescent="0.2">
      <c r="B1622" s="39" t="s">
        <v>42</v>
      </c>
      <c r="D1622" s="42">
        <f>_xll.qlCalendarAdvance(Calendar,$D1621,B1622,"f",FALSE)</f>
        <v>50760</v>
      </c>
      <c r="E1622" s="176">
        <f>_xll.qlInterestRateIndexValueDate(IndexON,D1622)</f>
        <v>50760</v>
      </c>
      <c r="F1622" s="192">
        <f>IFERROR(_xll.qlIndexFixing(IndexON,D1622,TRUE,_xll.ohTrigger(RecalcTrigger,TriggerON)),NA())</f>
        <v>1.9974011818764126E-2</v>
      </c>
      <c r="H1622" s="42">
        <f>_xll.qlCalendarAdvance(Calendar,$H1621,B1622,"f",FALSE)</f>
        <v>50760</v>
      </c>
      <c r="I1622" s="176">
        <f>_xll.qlInterestRateIndexValueDate(Index1M,$H1622)</f>
        <v>50760</v>
      </c>
      <c r="J1622" s="181">
        <f>IFERROR(_xll.qlIndexFixing(Index1M,$H1622,TRUE,_xll.ohTrigger(RecalcTrigger,Trigger1M)),NA())</f>
        <v>2.0336383726876843E-2</v>
      </c>
      <c r="K1622" s="44">
        <f>IFERROR(_xll.qlIndexFixing(Index3M,H1622,TRUE,_xll.ohTrigger(RecalcTrigger,Trigger3M)),NA())</f>
        <v>2.0853575438033643E-2</v>
      </c>
      <c r="L1622" s="44">
        <f>IFERROR(_xll.qlIndexFixing(Index6M,$H1622,TRUE,_xll.ohTrigger(RecalcTrigger,Trigger6M)),NA())</f>
        <v>2.0943156315564405E-2</v>
      </c>
      <c r="M1622" s="182">
        <f>IFERROR(_xll.qlIndexFixing(Index1Y,$H1622,TRUE,_xll.ohTrigger(RecalcTrigger,Trigger1Y)),NA())</f>
        <v>2.1242041385020949E-2</v>
      </c>
      <c r="N1622" s="181">
        <f>IFERROR(_xll.qlIndexFixing(ONIndex1M,I1622,TRUE,_xll.ohTrigger(RecalcTrigger,Trigger1M)),NA())</f>
        <v>2.0324909944744451E-2</v>
      </c>
      <c r="O1622" s="44">
        <f>IFERROR(_xll.qlIndexFixing(ONIndex3M,I1622,TRUE,_xll.ohTrigger(RecalcTrigger,Trigger3M)),NA())</f>
        <v>2.0819948262253973E-2</v>
      </c>
      <c r="P1622" s="44">
        <f>IFERROR(_xll.qlIndexFixing(ONIndex6M,I1622,TRUE,_xll.ohTrigger(RecalcTrigger,Trigger6M)),NA())</f>
        <v>2.0874223862136221E-2</v>
      </c>
      <c r="Q1622" s="182">
        <f>IFERROR(_xll.qlIndexFixing(ONIndex1Y,I1622,TRUE,_xll.ohTrigger(RecalcTrigger,Trigger1Y)),NA())</f>
        <v>2.1091091259707317E-2</v>
      </c>
    </row>
    <row r="1623" spans="2:17" x14ac:dyDescent="0.2">
      <c r="B1623" s="39" t="s">
        <v>42</v>
      </c>
      <c r="D1623" s="42">
        <f>_xll.qlCalendarAdvance(Calendar,$D1622,B1623,"f",FALSE)</f>
        <v>50768</v>
      </c>
      <c r="E1623" s="176">
        <f>_xll.qlInterestRateIndexValueDate(IndexON,D1623)</f>
        <v>50768</v>
      </c>
      <c r="F1623" s="192">
        <f>IFERROR(_xll.qlIndexFixing(IndexON,D1623,TRUE,_xll.ohTrigger(RecalcTrigger,TriggerON)),NA())</f>
        <v>1.9970508009095056E-2</v>
      </c>
      <c r="H1623" s="42">
        <f>_xll.qlCalendarAdvance(Calendar,$H1622,B1623,"f",FALSE)</f>
        <v>50768</v>
      </c>
      <c r="I1623" s="176">
        <f>_xll.qlInterestRateIndexValueDate(Index1M,$H1623)</f>
        <v>50768</v>
      </c>
      <c r="J1623" s="181">
        <f>IFERROR(_xll.qlIndexFixing(Index1M,$H1623,TRUE,_xll.ohTrigger(RecalcTrigger,Trigger1M)),NA())</f>
        <v>2.0334304203920035E-2</v>
      </c>
      <c r="K1623" s="44">
        <f>IFERROR(_xll.qlIndexFixing(Index3M,H1623,TRUE,_xll.ohTrigger(RecalcTrigger,Trigger3M)),NA())</f>
        <v>2.0850243931596787E-2</v>
      </c>
      <c r="L1623" s="44">
        <f>IFERROR(_xll.qlIndexFixing(Index6M,$H1623,TRUE,_xll.ohTrigger(RecalcTrigger,Trigger6M)),NA())</f>
        <v>2.0939927745545955E-2</v>
      </c>
      <c r="M1623" s="182">
        <f>IFERROR(_xll.qlIndexFixing(Index1Y,$H1623,TRUE,_xll.ohTrigger(RecalcTrigger,Trigger1Y)),NA())</f>
        <v>2.1239411008963094E-2</v>
      </c>
      <c r="N1623" s="181">
        <f>IFERROR(_xll.qlIndexFixing(ONIndex1M,I1623,TRUE,_xll.ohTrigger(RecalcTrigger,Trigger1M)),NA())</f>
        <v>2.0321922291282046E-2</v>
      </c>
      <c r="O1623" s="44">
        <f>IFERROR(_xll.qlIndexFixing(ONIndex3M,I1623,TRUE,_xll.ohTrigger(RecalcTrigger,Trigger3M)),NA())</f>
        <v>2.0816302061239522E-2</v>
      </c>
      <c r="P1623" s="44">
        <f>IFERROR(_xll.qlIndexFixing(ONIndex6M,I1623,TRUE,_xll.ohTrigger(RecalcTrigger,Trigger6M)),NA())</f>
        <v>2.0870340659914222E-2</v>
      </c>
      <c r="Q1623" s="182">
        <f>IFERROR(_xll.qlIndexFixing(ONIndex1Y,I1623,TRUE,_xll.ohTrigger(RecalcTrigger,Trigger1Y)),NA())</f>
        <v>2.1086988366709747E-2</v>
      </c>
    </row>
    <row r="1624" spans="2:17" x14ac:dyDescent="0.2">
      <c r="B1624" s="39" t="s">
        <v>42</v>
      </c>
      <c r="D1624" s="42">
        <f>_xll.qlCalendarAdvance(Calendar,$D1623,B1624,"f",FALSE)</f>
        <v>50775</v>
      </c>
      <c r="E1624" s="176">
        <f>_xll.qlInterestRateIndexValueDate(IndexON,D1624)</f>
        <v>50775</v>
      </c>
      <c r="F1624" s="192">
        <f>IFERROR(_xll.qlIndexFixing(IndexON,D1624,TRUE,_xll.ohTrigger(RecalcTrigger,TriggerON)),NA())</f>
        <v>1.9967488602024019E-2</v>
      </c>
      <c r="H1624" s="42">
        <f>_xll.qlCalendarAdvance(Calendar,$H1623,B1624,"f",FALSE)</f>
        <v>50775</v>
      </c>
      <c r="I1624" s="176">
        <f>_xll.qlInterestRateIndexValueDate(Index1M,$H1624)</f>
        <v>50775</v>
      </c>
      <c r="J1624" s="181">
        <f>IFERROR(_xll.qlIndexFixing(Index1M,$H1624,TRUE,_xll.ohTrigger(RecalcTrigger,Trigger1M)),NA())</f>
        <v>2.0331861536017508E-2</v>
      </c>
      <c r="K1624" s="44">
        <f>IFERROR(_xll.qlIndexFixing(Index3M,H1624,TRUE,_xll.ohTrigger(RecalcTrigger,Trigger3M)),NA())</f>
        <v>2.0847378008113662E-2</v>
      </c>
      <c r="L1624" s="44">
        <f>IFERROR(_xll.qlIndexFixing(Index6M,$H1624,TRUE,_xll.ohTrigger(RecalcTrigger,Trigger6M)),NA())</f>
        <v>2.0936736833165531E-2</v>
      </c>
      <c r="M1624" s="182">
        <f>IFERROR(_xll.qlIndexFixing(Index1Y,$H1624,TRUE,_xll.ohTrigger(RecalcTrigger,Trigger1Y)),NA())</f>
        <v>2.1237165664477864E-2</v>
      </c>
      <c r="N1624" s="181">
        <f>IFERROR(_xll.qlIndexFixing(ONIndex1M,I1624,TRUE,_xll.ohTrigger(RecalcTrigger,Trigger1M)),NA())</f>
        <v>2.031936422492775E-2</v>
      </c>
      <c r="O1624" s="44">
        <f>IFERROR(_xll.qlIndexFixing(ONIndex3M,I1624,TRUE,_xll.ohTrigger(RecalcTrigger,Trigger3M)),NA())</f>
        <v>2.0813160529337127E-2</v>
      </c>
      <c r="P1624" s="44">
        <f>IFERROR(_xll.qlIndexFixing(ONIndex6M,I1624,TRUE,_xll.ohTrigger(RecalcTrigger,Trigger6M)),NA())</f>
        <v>2.0866992734013268E-2</v>
      </c>
      <c r="Q1624" s="182">
        <f>IFERROR(_xll.qlIndexFixing(ONIndex1Y,I1624,TRUE,_xll.ohTrigger(RecalcTrigger,Trigger1Y)),NA())</f>
        <v>2.1083453398311747E-2</v>
      </c>
    </row>
    <row r="1625" spans="2:17" x14ac:dyDescent="0.2">
      <c r="B1625" s="39" t="s">
        <v>42</v>
      </c>
      <c r="D1625" s="42">
        <f>_xll.qlCalendarAdvance(Calendar,$D1624,B1625,"f",FALSE)</f>
        <v>50782</v>
      </c>
      <c r="E1625" s="176">
        <f>_xll.qlInterestRateIndexValueDate(IndexON,D1625)</f>
        <v>50782</v>
      </c>
      <c r="F1625" s="192">
        <f>IFERROR(_xll.qlIndexFixing(IndexON,D1625,TRUE,_xll.ohTrigger(RecalcTrigger,TriggerON)),NA())</f>
        <v>1.9964512526103873E-2</v>
      </c>
      <c r="H1625" s="42">
        <f>_xll.qlCalendarAdvance(Calendar,$H1624,B1625,"f",FALSE)</f>
        <v>50782</v>
      </c>
      <c r="I1625" s="176">
        <f>_xll.qlInterestRateIndexValueDate(Index1M,$H1625)</f>
        <v>50782</v>
      </c>
      <c r="J1625" s="181">
        <f>IFERROR(_xll.qlIndexFixing(Index1M,$H1625,TRUE,_xll.ohTrigger(RecalcTrigger,Trigger1M)),NA())</f>
        <v>2.0329471350400367E-2</v>
      </c>
      <c r="K1625" s="44">
        <f>IFERROR(_xll.qlIndexFixing(Index3M,H1625,TRUE,_xll.ohTrigger(RecalcTrigger,Trigger3M)),NA())</f>
        <v>2.0844557952869512E-2</v>
      </c>
      <c r="L1625" s="44">
        <f>IFERROR(_xll.qlIndexFixing(Index6M,$H1625,TRUE,_xll.ohTrigger(RecalcTrigger,Trigger6M)),NA())</f>
        <v>2.0934006066441802E-2</v>
      </c>
      <c r="M1625" s="182">
        <f>IFERROR(_xll.qlIndexFixing(Index1Y,$H1625,TRUE,_xll.ohTrigger(RecalcTrigger,Trigger1Y)),NA())</f>
        <v>2.1234972805224128E-2</v>
      </c>
      <c r="N1625" s="181">
        <f>IFERROR(_xll.qlIndexFixing(ONIndex1M,I1625,TRUE,_xll.ohTrigger(RecalcTrigger,Trigger1M)),NA())</f>
        <v>2.0316858547051453E-2</v>
      </c>
      <c r="O1625" s="44">
        <f>IFERROR(_xll.qlIndexFixing(ONIndex3M,I1625,TRUE,_xll.ohTrigger(RecalcTrigger,Trigger3M)),NA())</f>
        <v>2.0810064631596736E-2</v>
      </c>
      <c r="P1625" s="44">
        <f>IFERROR(_xll.qlIndexFixing(ONIndex6M,I1625,TRUE,_xll.ohTrigger(RecalcTrigger,Trigger6M)),NA())</f>
        <v>2.0863691359150893E-2</v>
      </c>
      <c r="Q1625" s="182">
        <f>IFERROR(_xll.qlIndexFixing(ONIndex1Y,I1625,TRUE,_xll.ohTrigger(RecalcTrigger,Trigger1Y)),NA())</f>
        <v>2.1079969821765632E-2</v>
      </c>
    </row>
    <row r="1626" spans="2:17" x14ac:dyDescent="0.2">
      <c r="B1626" s="39" t="s">
        <v>42</v>
      </c>
      <c r="D1626" s="42">
        <f>_xll.qlCalendarAdvance(Calendar,$D1625,B1626,"f",FALSE)</f>
        <v>50789</v>
      </c>
      <c r="E1626" s="176">
        <f>_xll.qlInterestRateIndexValueDate(IndexON,D1626)</f>
        <v>50789</v>
      </c>
      <c r="F1626" s="192">
        <f>IFERROR(_xll.qlIndexFixing(IndexON,D1626,TRUE,_xll.ohTrigger(RecalcTrigger,TriggerON)),NA())</f>
        <v>1.9961579781496708E-2</v>
      </c>
      <c r="H1626" s="42">
        <f>_xll.qlCalendarAdvance(Calendar,$H1625,B1626,"f",FALSE)</f>
        <v>50789</v>
      </c>
      <c r="I1626" s="176">
        <f>_xll.qlInterestRateIndexValueDate(Index1M,$H1626)</f>
        <v>50789</v>
      </c>
      <c r="J1626" s="181">
        <f>IFERROR(_xll.qlIndexFixing(Index1M,$H1626,TRUE,_xll.ohTrigger(RecalcTrigger,Trigger1M)),NA())</f>
        <v>2.0327133647036685E-2</v>
      </c>
      <c r="K1626" s="44">
        <f>IFERROR(_xll.qlIndexFixing(Index3M,H1626,TRUE,_xll.ohTrigger(RecalcTrigger,Trigger3M)),NA())</f>
        <v>2.0841783765767976E-2</v>
      </c>
      <c r="L1626" s="44">
        <f>IFERROR(_xll.qlIndexFixing(Index6M,$H1626,TRUE,_xll.ohTrigger(RecalcTrigger,Trigger6M)),NA())</f>
        <v>2.0931322334823699E-2</v>
      </c>
      <c r="M1626" s="182">
        <f>IFERROR(_xll.qlIndexFixing(Index1Y,$H1626,TRUE,_xll.ohTrigger(RecalcTrigger,Trigger1Y)),NA())</f>
        <v>2.1232832430864157E-2</v>
      </c>
      <c r="N1626" s="181">
        <f>IFERROR(_xll.qlIndexFixing(ONIndex1M,I1626,TRUE,_xll.ohTrigger(RecalcTrigger,Trigger1M)),NA())</f>
        <v>2.0314405257491064E-2</v>
      </c>
      <c r="O1626" s="44">
        <f>IFERROR(_xll.qlIndexFixing(ONIndex3M,I1626,TRUE,_xll.ohTrigger(RecalcTrigger,Trigger3M)),NA())</f>
        <v>2.0807014368261489E-2</v>
      </c>
      <c r="P1626" s="44">
        <f>IFERROR(_xll.qlIndexFixing(ONIndex6M,I1626,TRUE,_xll.ohTrigger(RecalcTrigger,Trigger6M)),NA())</f>
        <v>2.0860436535165006E-2</v>
      </c>
      <c r="Q1626" s="182">
        <f>IFERROR(_xll.qlIndexFixing(ONIndex1Y,I1626,TRUE,_xll.ohTrigger(RecalcTrigger,Trigger1Y)),NA())</f>
        <v>2.1076537637476633E-2</v>
      </c>
    </row>
    <row r="1627" spans="2:17" x14ac:dyDescent="0.2">
      <c r="B1627" s="39" t="s">
        <v>42</v>
      </c>
      <c r="D1627" s="42">
        <f>_xll.qlCalendarAdvance(Calendar,$D1626,B1627,"f",FALSE)</f>
        <v>50796</v>
      </c>
      <c r="E1627" s="176">
        <f>_xll.qlInterestRateIndexValueDate(IndexON,D1627)</f>
        <v>50796</v>
      </c>
      <c r="F1627" s="192">
        <f>IFERROR(_xll.qlIndexFixing(IndexON,D1627,TRUE,_xll.ohTrigger(RecalcTrigger,TriggerON)),NA())</f>
        <v>1.9958690368040433E-2</v>
      </c>
      <c r="H1627" s="42">
        <f>_xll.qlCalendarAdvance(Calendar,$H1626,B1627,"f",FALSE)</f>
        <v>50796</v>
      </c>
      <c r="I1627" s="176">
        <f>_xll.qlInterestRateIndexValueDate(Index1M,$H1627)</f>
        <v>50796</v>
      </c>
      <c r="J1627" s="181">
        <f>IFERROR(_xll.qlIndexFixing(Index1M,$H1627,TRUE,_xll.ohTrigger(RecalcTrigger,Trigger1M)),NA())</f>
        <v>2.0324848425892082E-2</v>
      </c>
      <c r="K1627" s="44">
        <f>IFERROR(_xll.qlIndexFixing(Index3M,H1627,TRUE,_xll.ohTrigger(RecalcTrigger,Trigger3M)),NA())</f>
        <v>2.0839055446715406E-2</v>
      </c>
      <c r="L1627" s="44">
        <f>IFERROR(_xll.qlIndexFixing(Index6M,$H1627,TRUE,_xll.ohTrigger(RecalcTrigger,Trigger6M)),NA())</f>
        <v>2.0928685638126741E-2</v>
      </c>
      <c r="M1627" s="182">
        <f>IFERROR(_xll.qlIndexFixing(Index1Y,$H1627,TRUE,_xll.ohTrigger(RecalcTrigger,Trigger1Y)),NA())</f>
        <v>2.1230744541067548E-2</v>
      </c>
      <c r="N1627" s="181">
        <f>IFERROR(_xll.qlIndexFixing(ONIndex1M,I1627,TRUE,_xll.ohTrigger(RecalcTrigger,Trigger1M)),NA())</f>
        <v>2.0312004356408675E-2</v>
      </c>
      <c r="O1627" s="44">
        <f>IFERROR(_xll.qlIndexFixing(ONIndex3M,I1627,TRUE,_xll.ohTrigger(RecalcTrigger,Trigger3M)),NA())</f>
        <v>2.0804009739169294E-2</v>
      </c>
      <c r="P1627" s="44">
        <f>IFERROR(_xll.qlIndexFixing(ONIndex6M,I1627,TRUE,_xll.ohTrigger(RecalcTrigger,Trigger6M)),NA())</f>
        <v>2.0857228262217697E-2</v>
      </c>
      <c r="Q1627" s="182">
        <f>IFERROR(_xll.qlIndexFixing(ONIndex1Y,I1627,TRUE,_xll.ohTrigger(RecalcTrigger,Trigger1Y)),NA())</f>
        <v>2.1073156845120566E-2</v>
      </c>
    </row>
    <row r="1628" spans="2:17" x14ac:dyDescent="0.2">
      <c r="B1628" s="39" t="s">
        <v>42</v>
      </c>
      <c r="D1628" s="42">
        <f>_xll.qlCalendarAdvance(Calendar,$D1627,B1628,"f",FALSE)</f>
        <v>50803</v>
      </c>
      <c r="E1628" s="176">
        <f>_xll.qlInterestRateIndexValueDate(IndexON,D1628)</f>
        <v>50803</v>
      </c>
      <c r="F1628" s="192">
        <f>IFERROR(_xll.qlIndexFixing(IndexON,D1628,TRUE,_xll.ohTrigger(RecalcTrigger,TriggerON)),NA())</f>
        <v>1.995584428589714E-2</v>
      </c>
      <c r="H1628" s="42">
        <f>_xll.qlCalendarAdvance(Calendar,$H1627,B1628,"f",FALSE)</f>
        <v>50803</v>
      </c>
      <c r="I1628" s="176">
        <f>_xll.qlInterestRateIndexValueDate(Index1M,$H1628)</f>
        <v>50803</v>
      </c>
      <c r="J1628" s="181">
        <f>IFERROR(_xll.qlIndexFixing(Index1M,$H1628,TRUE,_xll.ohTrigger(RecalcTrigger,Trigger1M)),NA())</f>
        <v>2.0320566407653735E-2</v>
      </c>
      <c r="K1628" s="44">
        <f>IFERROR(_xll.qlIndexFixing(Index3M,H1628,TRUE,_xll.ohTrigger(RecalcTrigger,Trigger3M)),NA())</f>
        <v>2.0836372995620852E-2</v>
      </c>
      <c r="L1628" s="44">
        <f>IFERROR(_xll.qlIndexFixing(Index6M,$H1628,TRUE,_xll.ohTrigger(RecalcTrigger,Trigger6M)),NA())</f>
        <v>2.0926095976166448E-2</v>
      </c>
      <c r="M1628" s="182">
        <f>IFERROR(_xll.qlIndexFixing(Index1Y,$H1628,TRUE,_xll.ohTrigger(RecalcTrigger,Trigger1Y)),NA())</f>
        <v>2.1228709135512558E-2</v>
      </c>
      <c r="N1628" s="181">
        <f>IFERROR(_xll.qlIndexFixing(ONIndex1M,I1628,TRUE,_xll.ohTrigger(RecalcTrigger,Trigger1M)),NA())</f>
        <v>2.030965584372324E-2</v>
      </c>
      <c r="O1628" s="44">
        <f>IFERROR(_xll.qlIndexFixing(ONIndex3M,I1628,TRUE,_xll.ohTrigger(RecalcTrigger,Trigger3M)),NA())</f>
        <v>2.0801050744482241E-2</v>
      </c>
      <c r="P1628" s="44">
        <f>IFERROR(_xll.qlIndexFixing(ONIndex6M,I1628,TRUE,_xll.ohTrigger(RecalcTrigger,Trigger6M)),NA())</f>
        <v>2.0854066540308969E-2</v>
      </c>
      <c r="Q1628" s="182">
        <f>IFERROR(_xll.qlIndexFixing(ONIndex1Y,I1628,TRUE,_xll.ohTrigger(RecalcTrigger,Trigger1Y)),NA())</f>
        <v>2.1069827444859524E-2</v>
      </c>
    </row>
    <row r="1629" spans="2:17" x14ac:dyDescent="0.2">
      <c r="B1629" s="39" t="s">
        <v>42</v>
      </c>
      <c r="D1629" s="42">
        <f>_xll.qlCalendarAdvance(Calendar,$D1628,B1629,"f",FALSE)</f>
        <v>50810</v>
      </c>
      <c r="E1629" s="176">
        <f>_xll.qlInterestRateIndexValueDate(IndexON,D1629)</f>
        <v>50810</v>
      </c>
      <c r="F1629" s="192">
        <f>IFERROR(_xll.qlIndexFixing(IndexON,D1629,TRUE,_xll.ohTrigger(RecalcTrigger,TriggerON)),NA())</f>
        <v>1.9953041534904736E-2</v>
      </c>
      <c r="H1629" s="42">
        <f>_xll.qlCalendarAdvance(Calendar,$H1628,B1629,"f",FALSE)</f>
        <v>50810</v>
      </c>
      <c r="I1629" s="176">
        <f>_xll.qlInterestRateIndexValueDate(Index1M,$H1629)</f>
        <v>50810</v>
      </c>
      <c r="J1629" s="181">
        <f>IFERROR(_xll.qlIndexFixing(Index1M,$H1629,TRUE,_xll.ohTrigger(RecalcTrigger,Trigger1M)),NA())</f>
        <v>2.0318368018759872E-2</v>
      </c>
      <c r="K1629" s="44">
        <f>IFERROR(_xll.qlIndexFixing(Index3M,H1629,TRUE,_xll.ohTrigger(RecalcTrigger,Trigger3M)),NA())</f>
        <v>2.0833322672277065E-2</v>
      </c>
      <c r="L1629" s="44">
        <f>IFERROR(_xll.qlIndexFixing(Index6M,$H1629,TRUE,_xll.ohTrigger(RecalcTrigger,Trigger6M)),NA())</f>
        <v>2.0923553348765056E-2</v>
      </c>
      <c r="M1629" s="182">
        <f>IFERROR(_xll.qlIndexFixing(Index1Y,$H1629,TRUE,_xll.ohTrigger(RecalcTrigger,Trigger1Y)),NA())</f>
        <v>2.1226726213885438E-2</v>
      </c>
      <c r="N1629" s="181">
        <f>IFERROR(_xll.qlIndexFixing(ONIndex1M,I1629,TRUE,_xll.ohTrigger(RecalcTrigger,Trigger1M)),NA())</f>
        <v>2.0307359719353713E-2</v>
      </c>
      <c r="O1629" s="44">
        <f>IFERROR(_xll.qlIndexFixing(ONIndex3M,I1629,TRUE,_xll.ohTrigger(RecalcTrigger,Trigger3M)),NA())</f>
        <v>2.0798137384119286E-2</v>
      </c>
      <c r="P1629" s="44">
        <f>IFERROR(_xll.qlIndexFixing(ONIndex6M,I1629,TRUE,_xll.ohTrigger(RecalcTrigger,Trigger6M)),NA())</f>
        <v>2.0850951369276727E-2</v>
      </c>
      <c r="Q1629" s="182">
        <f>IFERROR(_xll.qlIndexFixing(ONIndex1Y,I1629,TRUE,_xll.ohTrigger(RecalcTrigger,Trigger1Y)),NA())</f>
        <v>2.1066549436612458E-2</v>
      </c>
    </row>
    <row r="1630" spans="2:17" x14ac:dyDescent="0.2">
      <c r="B1630" s="39" t="s">
        <v>42</v>
      </c>
      <c r="D1630" s="42">
        <f>_xll.qlCalendarAdvance(Calendar,$D1629,B1630,"f",FALSE)</f>
        <v>50817</v>
      </c>
      <c r="E1630" s="176">
        <f>_xll.qlInterestRateIndexValueDate(IndexON,D1630)</f>
        <v>50817</v>
      </c>
      <c r="F1630" s="192">
        <f>IFERROR(_xll.qlIndexFixing(IndexON,D1630,TRUE,_xll.ohTrigger(RecalcTrigger,TriggerON)),NA())</f>
        <v>1.9950282115306361E-2</v>
      </c>
      <c r="H1630" s="42">
        <f>_xll.qlCalendarAdvance(Calendar,$H1629,B1630,"f",FALSE)</f>
        <v>50817</v>
      </c>
      <c r="I1630" s="176">
        <f>_xll.qlInterestRateIndexValueDate(Index1M,$H1630)</f>
        <v>50817</v>
      </c>
      <c r="J1630" s="181">
        <f>IFERROR(_xll.qlIndexFixing(Index1M,$H1630,TRUE,_xll.ohTrigger(RecalcTrigger,Trigger1M)),NA())</f>
        <v>2.0316222097340977E-2</v>
      </c>
      <c r="K1630" s="44">
        <f>IFERROR(_xll.qlIndexFixing(Index3M,H1630,TRUE,_xll.ohTrigger(RecalcTrigger,Trigger3M)),NA())</f>
        <v>2.0830728828235164E-2</v>
      </c>
      <c r="L1630" s="44">
        <f>IFERROR(_xll.qlIndexFixing(Index6M,$H1630,TRUE,_xll.ohTrigger(RecalcTrigger,Trigger6M)),NA())</f>
        <v>2.0921057755745692E-2</v>
      </c>
      <c r="M1630" s="182">
        <f>IFERROR(_xll.qlIndexFixing(Index1Y,$H1630,TRUE,_xll.ohTrigger(RecalcTrigger,Trigger1Y)),NA())</f>
        <v>2.1224795775880212E-2</v>
      </c>
      <c r="N1630" s="181">
        <f>IFERROR(_xll.qlIndexFixing(ONIndex1M,I1630,TRUE,_xll.ohTrigger(RecalcTrigger,Trigger1M)),NA())</f>
        <v>2.0305115983381139E-2</v>
      </c>
      <c r="O1630" s="44">
        <f>IFERROR(_xll.qlIndexFixing(ONIndex3M,I1630,TRUE,_xll.ohTrigger(RecalcTrigger,Trigger3M)),NA())</f>
        <v>2.0795269657918336E-2</v>
      </c>
      <c r="P1630" s="44">
        <f>IFERROR(_xll.qlIndexFixing(ONIndex6M,I1630,TRUE,_xll.ohTrigger(RecalcTrigger,Trigger6M)),NA())</f>
        <v>2.0847882749283064E-2</v>
      </c>
      <c r="Q1630" s="182">
        <f>IFERROR(_xll.qlIndexFixing(ONIndex1Y,I1630,TRUE,_xll.ohTrigger(RecalcTrigger,Trigger1Y)),NA())</f>
        <v>2.1063322820541464E-2</v>
      </c>
    </row>
    <row r="1631" spans="2:17" x14ac:dyDescent="0.2">
      <c r="B1631" s="39" t="s">
        <v>42</v>
      </c>
      <c r="D1631" s="42">
        <f>_xll.qlCalendarAdvance(Calendar,$D1630,B1631,"f",FALSE)</f>
        <v>50824</v>
      </c>
      <c r="E1631" s="176">
        <f>_xll.qlInterestRateIndexValueDate(IndexON,D1631)</f>
        <v>50824</v>
      </c>
      <c r="F1631" s="192">
        <f>IFERROR(_xll.qlIndexFixing(IndexON,D1631,TRUE,_xll.ohTrigger(RecalcTrigger,TriggerON)),NA())</f>
        <v>1.9947566026696784E-2</v>
      </c>
      <c r="H1631" s="42">
        <f>_xll.qlCalendarAdvance(Calendar,$H1630,B1631,"f",FALSE)</f>
        <v>50824</v>
      </c>
      <c r="I1631" s="176">
        <f>_xll.qlInterestRateIndexValueDate(Index1M,$H1631)</f>
        <v>50824</v>
      </c>
      <c r="J1631" s="181">
        <f>IFERROR(_xll.qlIndexFixing(Index1M,$H1631,TRUE,_xll.ohTrigger(RecalcTrigger,Trigger1M)),NA())</f>
        <v>2.0314128643371E-2</v>
      </c>
      <c r="K1631" s="44">
        <f>IFERROR(_xll.qlIndexFixing(Index3M,H1631,TRUE,_xll.ohTrigger(RecalcTrigger,Trigger3M)),NA())</f>
        <v>2.0828180849260674E-2</v>
      </c>
      <c r="L1631" s="44">
        <f>IFERROR(_xll.qlIndexFixing(Index6M,$H1631,TRUE,_xll.ohTrigger(RecalcTrigger,Trigger6M)),NA())</f>
        <v>2.0918609196935521E-2</v>
      </c>
      <c r="M1631" s="182">
        <f>IFERROR(_xll.qlIndexFixing(Index1Y,$H1631,TRUE,_xll.ohTrigger(RecalcTrigger,Trigger1Y)),NA())</f>
        <v>2.1222917821199561E-2</v>
      </c>
      <c r="N1631" s="181">
        <f>IFERROR(_xll.qlIndexFixing(ONIndex1M,I1631,TRUE,_xll.ohTrigger(RecalcTrigger,Trigger1M)),NA())</f>
        <v>2.0302924635805519E-2</v>
      </c>
      <c r="O1631" s="44">
        <f>IFERROR(_xll.qlIndexFixing(ONIndex3M,I1631,TRUE,_xll.ohTrigger(RecalcTrigger,Trigger3M)),NA())</f>
        <v>2.0792447566122529E-2</v>
      </c>
      <c r="P1631" s="44">
        <f>IFERROR(_xll.qlIndexFixing(ONIndex6M,I1631,TRUE,_xll.ohTrigger(RecalcTrigger,Trigger6M)),NA())</f>
        <v>2.0844860680246935E-2</v>
      </c>
      <c r="Q1631" s="182">
        <f>IFERROR(_xll.qlIndexFixing(ONIndex1Y,I1631,TRUE,_xll.ohTrigger(RecalcTrigger,Trigger1Y)),NA())</f>
        <v>2.1060147596322354E-2</v>
      </c>
    </row>
    <row r="1632" spans="2:17" x14ac:dyDescent="0.2">
      <c r="B1632" s="39" t="s">
        <v>42</v>
      </c>
      <c r="D1632" s="42">
        <f>_xll.qlCalendarAdvance(Calendar,$D1631,B1632,"f",FALSE)</f>
        <v>50831</v>
      </c>
      <c r="E1632" s="176">
        <f>_xll.qlInterestRateIndexValueDate(IndexON,D1632)</f>
        <v>50831</v>
      </c>
      <c r="F1632" s="192">
        <f>IFERROR(_xll.qlIndexFixing(IndexON,D1632,TRUE,_xll.ohTrigger(RecalcTrigger,TriggerON)),NA())</f>
        <v>1.9944893269481234E-2</v>
      </c>
      <c r="H1632" s="42">
        <f>_xll.qlCalendarAdvance(Calendar,$H1631,B1632,"f",FALSE)</f>
        <v>50831</v>
      </c>
      <c r="I1632" s="176">
        <f>_xll.qlInterestRateIndexValueDate(Index1M,$H1632)</f>
        <v>50831</v>
      </c>
      <c r="J1632" s="181">
        <f>IFERROR(_xll.qlIndexFixing(Index1M,$H1632,TRUE,_xll.ohTrigger(RecalcTrigger,Trigger1M)),NA())</f>
        <v>2.0314209552350013E-2</v>
      </c>
      <c r="K1632" s="44">
        <f>IFERROR(_xll.qlIndexFixing(Index3M,H1632,TRUE,_xll.ohTrigger(RecalcTrigger,Trigger3M)),NA())</f>
        <v>2.0826949082209979E-2</v>
      </c>
      <c r="L1632" s="44">
        <f>IFERROR(_xll.qlIndexFixing(Index6M,$H1632,TRUE,_xll.ohTrigger(RecalcTrigger,Trigger6M)),NA())</f>
        <v>2.0917534704240889E-2</v>
      </c>
      <c r="M1632" s="182">
        <f>IFERROR(_xll.qlIndexFixing(Index1Y,$H1632,TRUE,_xll.ohTrigger(RecalcTrigger,Trigger1Y)),NA())</f>
        <v>2.1221609173396987E-2</v>
      </c>
      <c r="N1632" s="181">
        <f>IFERROR(_xll.qlIndexFixing(ONIndex1M,I1632,TRUE,_xll.ohTrigger(RecalcTrigger,Trigger1M)),NA())</f>
        <v>2.03007856767079E-2</v>
      </c>
      <c r="O1632" s="44">
        <f>IFERROR(_xll.qlIndexFixing(ONIndex3M,I1632,TRUE,_xll.ohTrigger(RecalcTrigger,Trigger3M)),NA())</f>
        <v>2.078967110865082E-2</v>
      </c>
      <c r="P1632" s="44">
        <f>IFERROR(_xll.qlIndexFixing(ONIndex6M,I1632,TRUE,_xll.ohTrigger(RecalcTrigger,Trigger6M)),NA())</f>
        <v>2.0841885162168339E-2</v>
      </c>
      <c r="Q1632" s="182">
        <f>IFERROR(_xll.qlIndexFixing(ONIndex1Y,I1632,TRUE,_xll.ohTrigger(RecalcTrigger,Trigger1Y)),NA())</f>
        <v>2.1057023764279315E-2</v>
      </c>
    </row>
    <row r="1633" spans="2:17" x14ac:dyDescent="0.2">
      <c r="B1633" s="39" t="s">
        <v>42</v>
      </c>
      <c r="D1633" s="42">
        <f>_xll.qlCalendarAdvance(Calendar,$D1632,B1633,"f",FALSE)</f>
        <v>50838</v>
      </c>
      <c r="E1633" s="176">
        <f>_xll.qlInterestRateIndexValueDate(IndexON,D1633)</f>
        <v>50838</v>
      </c>
      <c r="F1633" s="192">
        <f>IFERROR(_xll.qlIndexFixing(IndexON,D1633,TRUE,_xll.ohTrigger(RecalcTrigger,TriggerON)),NA())</f>
        <v>1.9942263843497621E-2</v>
      </c>
      <c r="H1633" s="42">
        <f>_xll.qlCalendarAdvance(Calendar,$H1632,B1633,"f",FALSE)</f>
        <v>50838</v>
      </c>
      <c r="I1633" s="176">
        <f>_xll.qlInterestRateIndexValueDate(Index1M,$H1633)</f>
        <v>50838</v>
      </c>
      <c r="J1633" s="181">
        <f>IFERROR(_xll.qlIndexFixing(Index1M,$H1633,TRUE,_xll.ohTrigger(RecalcTrigger,Trigger1M)),NA())</f>
        <v>2.0312668329401373E-2</v>
      </c>
      <c r="K1633" s="44">
        <f>IFERROR(_xll.qlIndexFixing(Index3M,H1633,TRUE,_xll.ohTrigger(RecalcTrigger,Trigger3M)),NA())</f>
        <v>2.0824502243591739E-2</v>
      </c>
      <c r="L1633" s="44">
        <f>IFERROR(_xll.qlIndexFixing(Index6M,$H1633,TRUE,_xll.ohTrigger(RecalcTrigger,Trigger6M)),NA())</f>
        <v>2.0915189890994869E-2</v>
      </c>
      <c r="M1633" s="182">
        <f>IFERROR(_xll.qlIndexFixing(Index1Y,$H1633,TRUE,_xll.ohTrigger(RecalcTrigger,Trigger1Y)),NA())</f>
        <v>2.1219839831420152E-2</v>
      </c>
      <c r="N1633" s="181">
        <f>IFERROR(_xll.qlIndexFixing(ONIndex1M,I1633,TRUE,_xll.ohTrigger(RecalcTrigger,Trigger1M)),NA())</f>
        <v>2.0298699105926188E-2</v>
      </c>
      <c r="O1633" s="44">
        <f>IFERROR(_xll.qlIndexFixing(ONIndex3M,I1633,TRUE,_xll.ohTrigger(RecalcTrigger,Trigger3M)),NA())</f>
        <v>2.0786940285503208E-2</v>
      </c>
      <c r="P1633" s="44">
        <f>IFERROR(_xll.qlIndexFixing(ONIndex6M,I1633,TRUE,_xll.ohTrigger(RecalcTrigger,Trigger6M)),NA())</f>
        <v>2.0838956195128322E-2</v>
      </c>
      <c r="Q1633" s="182">
        <f>IFERROR(_xll.qlIndexFixing(ONIndex1Y,I1633,TRUE,_xll.ohTrigger(RecalcTrigger,Trigger1Y)),NA())</f>
        <v>2.1053951324250253E-2</v>
      </c>
    </row>
    <row r="1634" spans="2:17" x14ac:dyDescent="0.2">
      <c r="B1634" s="39" t="s">
        <v>42</v>
      </c>
      <c r="D1634" s="42">
        <f>_xll.qlCalendarAdvance(Calendar,$D1633,B1634,"f",FALSE)</f>
        <v>50845</v>
      </c>
      <c r="E1634" s="176">
        <f>_xll.qlInterestRateIndexValueDate(IndexON,D1634)</f>
        <v>50845</v>
      </c>
      <c r="F1634" s="192">
        <f>IFERROR(_xll.qlIndexFixing(IndexON,D1634,TRUE,_xll.ohTrigger(RecalcTrigger,TriggerON)),NA())</f>
        <v>1.9939677748583851E-2</v>
      </c>
      <c r="H1634" s="42">
        <f>_xll.qlCalendarAdvance(Calendar,$H1633,B1634,"f",FALSE)</f>
        <v>50845</v>
      </c>
      <c r="I1634" s="176">
        <f>_xll.qlInterestRateIndexValueDate(Index1M,$H1634)</f>
        <v>50845</v>
      </c>
      <c r="J1634" s="181">
        <f>IFERROR(_xll.qlIndexFixing(Index1M,$H1634,TRUE,_xll.ohTrigger(RecalcTrigger,Trigger1M)),NA())</f>
        <v>2.031032137739101E-2</v>
      </c>
      <c r="K1634" s="44">
        <f>IFERROR(_xll.qlIndexFixing(Index3M,H1634,TRUE,_xll.ohTrigger(RecalcTrigger,Trigger3M)),NA())</f>
        <v>2.0822101277652064E-2</v>
      </c>
      <c r="L1634" s="44">
        <f>IFERROR(_xll.qlIndexFixing(Index6M,$H1634,TRUE,_xll.ohTrigger(RecalcTrigger,Trigger6M)),NA())</f>
        <v>2.0912892119513849E-2</v>
      </c>
      <c r="M1634" s="182">
        <f>IFERROR(_xll.qlIndexFixing(Index1Y,$H1634,TRUE,_xll.ohTrigger(RecalcTrigger,Trigger1Y)),NA())</f>
        <v>2.1218122974933491E-2</v>
      </c>
      <c r="N1634" s="181">
        <f>IFERROR(_xll.qlIndexFixing(ONIndex1M,I1634,TRUE,_xll.ohTrigger(RecalcTrigger,Trigger1M)),NA())</f>
        <v>2.0296664923460384E-2</v>
      </c>
      <c r="O1634" s="44">
        <f>IFERROR(_xll.qlIndexFixing(ONIndex3M,I1634,TRUE,_xll.ohTrigger(RecalcTrigger,Trigger3M)),NA())</f>
        <v>2.0784255096679694E-2</v>
      </c>
      <c r="P1634" s="44">
        <f>IFERROR(_xll.qlIndexFixing(ONIndex6M,I1634,TRUE,_xll.ohTrigger(RecalcTrigger,Trigger6M)),NA())</f>
        <v>2.0836073778964792E-2</v>
      </c>
      <c r="Q1634" s="182">
        <f>IFERROR(_xll.qlIndexFixing(ONIndex1Y,I1634,TRUE,_xll.ohTrigger(RecalcTrigger,Trigger1Y)),NA())</f>
        <v>2.1050930276235169E-2</v>
      </c>
    </row>
    <row r="1635" spans="2:17" x14ac:dyDescent="0.2">
      <c r="B1635" s="39" t="s">
        <v>42</v>
      </c>
      <c r="D1635" s="42">
        <f>_xll.qlCalendarAdvance(Calendar,$D1634,B1635,"f",FALSE)</f>
        <v>50852</v>
      </c>
      <c r="E1635" s="176">
        <f>_xll.qlInterestRateIndexValueDate(IndexON,D1635)</f>
        <v>50852</v>
      </c>
      <c r="F1635" s="192">
        <f>IFERROR(_xll.qlIndexFixing(IndexON,D1635,TRUE,_xll.ohTrigger(RecalcTrigger,TriggerON)),NA())</f>
        <v>1.9937134984983063E-2</v>
      </c>
      <c r="H1635" s="42">
        <f>_xll.qlCalendarAdvance(Calendar,$H1634,B1635,"f",FALSE)</f>
        <v>50852</v>
      </c>
      <c r="I1635" s="176">
        <f>_xll.qlInterestRateIndexValueDate(Index1M,$H1635)</f>
        <v>50852</v>
      </c>
      <c r="J1635" s="181">
        <f>IFERROR(_xll.qlIndexFixing(Index1M,$H1635,TRUE,_xll.ohTrigger(RecalcTrigger,Trigger1M)),NA())</f>
        <v>2.0308456012893834E-2</v>
      </c>
      <c r="K1635" s="44">
        <f>IFERROR(_xll.qlIndexFixing(Index3M,H1635,TRUE,_xll.ohTrigger(RecalcTrigger,Trigger3M)),NA())</f>
        <v>2.0819746184306383E-2</v>
      </c>
      <c r="L1635" s="44">
        <f>IFERROR(_xll.qlIndexFixing(Index6M,$H1635,TRUE,_xll.ohTrigger(RecalcTrigger,Trigger6M)),NA())</f>
        <v>2.0910641389635293E-2</v>
      </c>
      <c r="M1635" s="182">
        <f>IFERROR(_xll.qlIndexFixing(Index1Y,$H1635,TRUE,_xll.ohTrigger(RecalcTrigger,Trigger1Y)),NA())</f>
        <v>2.1216458603671284E-2</v>
      </c>
      <c r="N1635" s="181">
        <f>IFERROR(_xll.qlIndexFixing(ONIndex1M,I1635,TRUE,_xll.ohTrigger(RecalcTrigger,Trigger1M)),NA())</f>
        <v>2.0294683129472579E-2</v>
      </c>
      <c r="O1635" s="44">
        <f>IFERROR(_xll.qlIndexFixing(ONIndex3M,I1635,TRUE,_xll.ohTrigger(RecalcTrigger,Trigger3M)),NA())</f>
        <v>2.0781615542018184E-2</v>
      </c>
      <c r="P1635" s="44">
        <f>IFERROR(_xll.qlIndexFixing(ONIndex6M,I1635,TRUE,_xll.ohTrigger(RecalcTrigger,Trigger6M)),NA())</f>
        <v>2.0833237913839842E-2</v>
      </c>
      <c r="Q1635" s="182">
        <f>IFERROR(_xll.qlIndexFixing(ONIndex1Y,I1635,TRUE,_xll.ohTrigger(RecalcTrigger,Trigger1Y)),NA())</f>
        <v>2.1047960620234063E-2</v>
      </c>
    </row>
    <row r="1636" spans="2:17" x14ac:dyDescent="0.2">
      <c r="B1636" s="39" t="s">
        <v>42</v>
      </c>
      <c r="D1636" s="42">
        <f>_xll.qlCalendarAdvance(Calendar,$D1635,B1636,"f",FALSE)</f>
        <v>50859</v>
      </c>
      <c r="E1636" s="176">
        <f>_xll.qlInterestRateIndexValueDate(IndexON,D1636)</f>
        <v>50859</v>
      </c>
      <c r="F1636" s="192">
        <f>IFERROR(_xll.qlIndexFixing(IndexON,D1636,TRUE,_xll.ohTrigger(RecalcTrigger,TriggerON)),NA())</f>
        <v>1.993463555261421E-2</v>
      </c>
      <c r="H1636" s="42">
        <f>_xll.qlCalendarAdvance(Calendar,$H1635,B1636,"f",FALSE)</f>
        <v>50859</v>
      </c>
      <c r="I1636" s="176">
        <f>_xll.qlInterestRateIndexValueDate(Index1M,$H1636)</f>
        <v>50859</v>
      </c>
      <c r="J1636" s="181">
        <f>IFERROR(_xll.qlIndexFixing(Index1M,$H1636,TRUE,_xll.ohTrigger(RecalcTrigger,Trigger1M)),NA())</f>
        <v>2.0305325191022905E-2</v>
      </c>
      <c r="K1636" s="44">
        <f>IFERROR(_xll.qlIndexFixing(Index3M,H1636,TRUE,_xll.ohTrigger(RecalcTrigger,Trigger3M)),NA())</f>
        <v>2.0817436963475416E-2</v>
      </c>
      <c r="L1636" s="44">
        <f>IFERROR(_xll.qlIndexFixing(Index6M,$H1636,TRUE,_xll.ohTrigger(RecalcTrigger,Trigger6M)),NA())</f>
        <v>2.0908437701201522E-2</v>
      </c>
      <c r="M1636" s="182">
        <f>IFERROR(_xll.qlIndexFixing(Index1Y,$H1636,TRUE,_xll.ohTrigger(RecalcTrigger,Trigger1Y)),NA())</f>
        <v>2.1214315287813701E-2</v>
      </c>
      <c r="N1636" s="181">
        <f>IFERROR(_xll.qlIndexFixing(ONIndex1M,I1636,TRUE,_xll.ohTrigger(RecalcTrigger,Trigger1M)),NA())</f>
        <v>2.0292753723881729E-2</v>
      </c>
      <c r="O1636" s="44">
        <f>IFERROR(_xll.qlIndexFixing(ONIndex3M,I1636,TRUE,_xll.ohTrigger(RecalcTrigger,Trigger3M)),NA())</f>
        <v>2.0779021621761817E-2</v>
      </c>
      <c r="P1636" s="44">
        <f>IFERROR(_xll.qlIndexFixing(ONIndex6M,I1636,TRUE,_xll.ohTrigger(RecalcTrigger,Trigger6M)),NA())</f>
        <v>2.0830448599672424E-2</v>
      </c>
      <c r="Q1636" s="182">
        <f>IFERROR(_xll.qlIndexFixing(ONIndex1Y,I1636,TRUE,_xll.ohTrigger(RecalcTrigger,Trigger1Y)),NA())</f>
        <v>2.1045042356327981E-2</v>
      </c>
    </row>
    <row r="1637" spans="2:17" x14ac:dyDescent="0.2">
      <c r="B1637" s="39" t="s">
        <v>42</v>
      </c>
      <c r="D1637" s="42">
        <f>_xll.qlCalendarAdvance(Calendar,$D1636,B1637,"f",FALSE)</f>
        <v>50866</v>
      </c>
      <c r="E1637" s="176">
        <f>_xll.qlInterestRateIndexValueDate(IndexON,D1637)</f>
        <v>50866</v>
      </c>
      <c r="F1637" s="192">
        <f>IFERROR(_xll.qlIndexFixing(IndexON,D1637,TRUE,_xll.ohTrigger(RecalcTrigger,TriggerON)),NA())</f>
        <v>1.9932179451477294E-2</v>
      </c>
      <c r="H1637" s="42">
        <f>_xll.qlCalendarAdvance(Calendar,$H1636,B1637,"f",FALSE)</f>
        <v>50866</v>
      </c>
      <c r="I1637" s="176">
        <f>_xll.qlInterestRateIndexValueDate(Index1M,$H1637)</f>
        <v>50866</v>
      </c>
      <c r="J1637" s="181">
        <f>IFERROR(_xll.qlIndexFixing(Index1M,$H1637,TRUE,_xll.ohTrigger(RecalcTrigger,Trigger1M)),NA())</f>
        <v>2.0303553839679005E-2</v>
      </c>
      <c r="K1637" s="44">
        <f>IFERROR(_xll.qlIndexFixing(Index3M,H1637,TRUE,_xll.ohTrigger(RecalcTrigger,Trigger3M)),NA())</f>
        <v>2.081473413870669E-2</v>
      </c>
      <c r="L1637" s="44">
        <f>IFERROR(_xll.qlIndexFixing(Index6M,$H1637,TRUE,_xll.ohTrigger(RecalcTrigger,Trigger6M)),NA())</f>
        <v>2.090582222684615E-2</v>
      </c>
      <c r="M1637" s="182">
        <f>IFERROR(_xll.qlIndexFixing(Index1Y,$H1637,TRUE,_xll.ohTrigger(RecalcTrigger,Trigger1Y)),NA())</f>
        <v>2.1213287315800057E-2</v>
      </c>
      <c r="N1637" s="181">
        <f>IFERROR(_xll.qlIndexFixing(ONIndex1M,I1637,TRUE,_xll.ohTrigger(RecalcTrigger,Trigger1M)),NA())</f>
        <v>2.0290876706606786E-2</v>
      </c>
      <c r="O1637" s="44">
        <f>IFERROR(_xll.qlIndexFixing(ONIndex3M,I1637,TRUE,_xll.ohTrigger(RecalcTrigger,Trigger3M)),NA())</f>
        <v>2.0776473335829548E-2</v>
      </c>
      <c r="P1637" s="44">
        <f>IFERROR(_xll.qlIndexFixing(ONIndex6M,I1637,TRUE,_xll.ohTrigger(RecalcTrigger,Trigger6M)),NA())</f>
        <v>2.082770583646254E-2</v>
      </c>
      <c r="Q1637" s="182">
        <f>IFERROR(_xll.qlIndexFixing(ONIndex1Y,I1637,TRUE,_xll.ohTrigger(RecalcTrigger,Trigger1Y)),NA())</f>
        <v>2.1042175484435877E-2</v>
      </c>
    </row>
    <row r="1638" spans="2:17" x14ac:dyDescent="0.2">
      <c r="B1638" s="39" t="s">
        <v>42</v>
      </c>
      <c r="D1638" s="42">
        <f>_xll.qlCalendarAdvance(Calendar,$D1637,B1638,"f",FALSE)</f>
        <v>50873</v>
      </c>
      <c r="E1638" s="176">
        <f>_xll.qlInterestRateIndexValueDate(IndexON,D1638)</f>
        <v>50873</v>
      </c>
      <c r="F1638" s="192">
        <f>IFERROR(_xll.qlIndexFixing(IndexON,D1638,TRUE,_xll.ohTrigger(RecalcTrigger,TriggerON)),NA())</f>
        <v>1.9929766681572314E-2</v>
      </c>
      <c r="H1638" s="42">
        <f>_xll.qlCalendarAdvance(Calendar,$H1637,B1638,"f",FALSE)</f>
        <v>50873</v>
      </c>
      <c r="I1638" s="176">
        <f>_xll.qlInterestRateIndexValueDate(Index1M,$H1638)</f>
        <v>50873</v>
      </c>
      <c r="J1638" s="181">
        <f>IFERROR(_xll.qlIndexFixing(Index1M,$H1638,TRUE,_xll.ohTrigger(RecalcTrigger,Trigger1M)),NA())</f>
        <v>2.0301834961465946E-2</v>
      </c>
      <c r="K1638" s="44">
        <f>IFERROR(_xll.qlIndexFixing(Index3M,H1638,TRUE,_xll.ohTrigger(RecalcTrigger,Trigger3M)),NA())</f>
        <v>2.0812513512381059E-2</v>
      </c>
      <c r="L1638" s="44">
        <f>IFERROR(_xll.qlIndexFixing(Index6M,$H1638,TRUE,_xll.ohTrigger(RecalcTrigger,Trigger6M)),NA())</f>
        <v>2.0903709381160918E-2</v>
      </c>
      <c r="M1638" s="182">
        <f>IFERROR(_xll.qlIndexFixing(Index1Y,$H1638,TRUE,_xll.ohTrigger(RecalcTrigger,Trigger1Y)),NA())</f>
        <v>2.1211780398700333E-2</v>
      </c>
      <c r="N1638" s="181">
        <f>IFERROR(_xll.qlIndexFixing(ONIndex1M,I1638,TRUE,_xll.ohTrigger(RecalcTrigger,Trigger1M)),NA())</f>
        <v>2.0289052077809844E-2</v>
      </c>
      <c r="O1638" s="44">
        <f>IFERROR(_xll.qlIndexFixing(ONIndex3M,I1638,TRUE,_xll.ohTrigger(RecalcTrigger,Trigger3M)),NA())</f>
        <v>2.077397068414033E-2</v>
      </c>
      <c r="P1638" s="44">
        <f>IFERROR(_xll.qlIndexFixing(ONIndex6M,I1638,TRUE,_xll.ohTrigger(RecalcTrigger,Trigger6M)),NA())</f>
        <v>2.0825009624210189E-2</v>
      </c>
      <c r="Q1638" s="182">
        <f>IFERROR(_xll.qlIndexFixing(ONIndex1Y,I1638,TRUE,_xll.ohTrigger(RecalcTrigger,Trigger1Y)),NA())</f>
        <v>2.1039360004638796E-2</v>
      </c>
    </row>
    <row r="1639" spans="2:17" x14ac:dyDescent="0.2">
      <c r="B1639" s="39" t="s">
        <v>42</v>
      </c>
      <c r="D1639" s="42">
        <f>_xll.qlCalendarAdvance(Calendar,$D1638,B1639,"f",FALSE)</f>
        <v>50880</v>
      </c>
      <c r="E1639" s="176">
        <f>_xll.qlInterestRateIndexValueDate(IndexON,D1639)</f>
        <v>50880</v>
      </c>
      <c r="F1639" s="192">
        <f>IFERROR(_xll.qlIndexFixing(IndexON,D1639,TRUE,_xll.ohTrigger(RecalcTrigger,TriggerON)),NA())</f>
        <v>1.9927397242818223E-2</v>
      </c>
      <c r="H1639" s="42">
        <f>_xll.qlCalendarAdvance(Calendar,$H1638,B1639,"f",FALSE)</f>
        <v>50880</v>
      </c>
      <c r="I1639" s="176">
        <f>_xll.qlInterestRateIndexValueDate(Index1M,$H1639)</f>
        <v>50880</v>
      </c>
      <c r="J1639" s="181">
        <f>IFERROR(_xll.qlIndexFixing(Index1M,$H1639,TRUE,_xll.ohTrigger(RecalcTrigger,Trigger1M)),NA())</f>
        <v>2.0300168556367515E-2</v>
      </c>
      <c r="K1639" s="44">
        <f>IFERROR(_xll.qlIndexFixing(Index3M,H1639,TRUE,_xll.ohTrigger(RecalcTrigger,Trigger3M)),NA())</f>
        <v>2.0810338755719221E-2</v>
      </c>
      <c r="L1639" s="44">
        <f>IFERROR(_xll.qlIndexFixing(Index6M,$H1639,TRUE,_xll.ohTrigger(RecalcTrigger,Trigger6M)),NA())</f>
        <v>2.0901643573783105E-2</v>
      </c>
      <c r="M1639" s="182">
        <f>IFERROR(_xll.qlIndexFixing(Index1Y,$H1639,TRUE,_xll.ohTrigger(RecalcTrigger,Trigger1Y)),NA())</f>
        <v>2.1210325965844976E-2</v>
      </c>
      <c r="N1639" s="181">
        <f>IFERROR(_xll.qlIndexFixing(ONIndex1M,I1639,TRUE,_xll.ohTrigger(RecalcTrigger,Trigger1M)),NA())</f>
        <v>2.0287279837409855E-2</v>
      </c>
      <c r="O1639" s="44">
        <f>IFERROR(_xll.qlIndexFixing(ONIndex3M,I1639,TRUE,_xll.ohTrigger(RecalcTrigger,Trigger3M)),NA())</f>
        <v>2.0771513666856256E-2</v>
      </c>
      <c r="P1639" s="44">
        <f>IFERROR(_xll.qlIndexFixing(ONIndex6M,I1639,TRUE,_xll.ohTrigger(RecalcTrigger,Trigger6M)),NA())</f>
        <v>2.0822359962996417E-2</v>
      </c>
      <c r="Q1639" s="182">
        <f>IFERROR(_xll.qlIndexFixing(ONIndex1Y,I1639,TRUE,_xll.ohTrigger(RecalcTrigger,Trigger1Y)),NA())</f>
        <v>2.1036595916774647E-2</v>
      </c>
    </row>
    <row r="1640" spans="2:17" x14ac:dyDescent="0.2">
      <c r="B1640" s="39" t="s">
        <v>42</v>
      </c>
      <c r="D1640" s="42">
        <f>_xll.qlCalendarAdvance(Calendar,$D1639,B1640,"f",FALSE)</f>
        <v>50887</v>
      </c>
      <c r="E1640" s="176">
        <f>_xll.qlInterestRateIndexValueDate(IndexON,D1640)</f>
        <v>50887</v>
      </c>
      <c r="F1640" s="192">
        <f>IFERROR(_xll.qlIndexFixing(IndexON,D1640,TRUE,_xll.ohTrigger(RecalcTrigger,TriggerON)),NA())</f>
        <v>1.9925071135377115E-2</v>
      </c>
      <c r="H1640" s="42">
        <f>_xll.qlCalendarAdvance(Calendar,$H1639,B1640,"f",FALSE)</f>
        <v>50887</v>
      </c>
      <c r="I1640" s="176">
        <f>_xll.qlInterestRateIndexValueDate(Index1M,$H1640)</f>
        <v>50887</v>
      </c>
      <c r="J1640" s="181">
        <f>IFERROR(_xll.qlIndexFixing(Index1M,$H1640,TRUE,_xll.ohTrigger(RecalcTrigger,Trigger1M)),NA())</f>
        <v>2.0298554624354002E-2</v>
      </c>
      <c r="K1640" s="44">
        <f>IFERROR(_xll.qlIndexFixing(Index3M,H1640,TRUE,_xll.ohTrigger(RecalcTrigger,Trigger3M)),NA())</f>
        <v>2.0808209868643696E-2</v>
      </c>
      <c r="L1640" s="44">
        <f>IFERROR(_xll.qlIndexFixing(Index6M,$H1640,TRUE,_xll.ohTrigger(RecalcTrigger,Trigger6M)),NA())</f>
        <v>2.089962480456789E-2</v>
      </c>
      <c r="M1640" s="182">
        <f>IFERROR(_xll.qlIndexFixing(Index1Y,$H1640,TRUE,_xll.ohTrigger(RecalcTrigger,Trigger1Y)),NA())</f>
        <v>2.1208924017008784E-2</v>
      </c>
      <c r="N1640" s="181">
        <f>IFERROR(_xll.qlIndexFixing(ONIndex1M,I1640,TRUE,_xll.ohTrigger(RecalcTrigger,Trigger1M)),NA())</f>
        <v>2.0285559985325774E-2</v>
      </c>
      <c r="O1640" s="44">
        <f>IFERROR(_xll.qlIndexFixing(ONIndex3M,I1640,TRUE,_xll.ohTrigger(RecalcTrigger,Trigger3M)),NA())</f>
        <v>2.0769102283815233E-2</v>
      </c>
      <c r="P1640" s="44">
        <f>IFERROR(_xll.qlIndexFixing(ONIndex6M,I1640,TRUE,_xll.ohTrigger(RecalcTrigger,Trigger6M)),NA())</f>
        <v>2.0819756852659133E-2</v>
      </c>
      <c r="Q1640" s="182">
        <f>IFERROR(_xll.qlIndexFixing(ONIndex1Y,I1640,TRUE,_xll.ohTrigger(RecalcTrigger,Trigger1Y)),NA())</f>
        <v>2.1033883221005523E-2</v>
      </c>
    </row>
    <row r="1641" spans="2:17" x14ac:dyDescent="0.2">
      <c r="B1641" s="39" t="s">
        <v>42</v>
      </c>
      <c r="D1641" s="42">
        <f>_xll.qlCalendarAdvance(Calendar,$D1640,B1641,"f",FALSE)</f>
        <v>50894</v>
      </c>
      <c r="E1641" s="176">
        <f>_xll.qlInterestRateIndexValueDate(IndexON,D1641)</f>
        <v>50894</v>
      </c>
      <c r="F1641" s="192">
        <f>IFERROR(_xll.qlIndexFixing(IndexON,D1641,TRUE,_xll.ohTrigger(RecalcTrigger,TriggerON)),NA())</f>
        <v>1.9922788359086896E-2</v>
      </c>
      <c r="H1641" s="42">
        <f>_xll.qlCalendarAdvance(Calendar,$H1640,B1641,"f",FALSE)</f>
        <v>50894</v>
      </c>
      <c r="I1641" s="176">
        <f>_xll.qlInterestRateIndexValueDate(Index1M,$H1641)</f>
        <v>50894</v>
      </c>
      <c r="J1641" s="181">
        <f>IFERROR(_xll.qlIndexFixing(Index1M,$H1641,TRUE,_xll.ohTrigger(RecalcTrigger,Trigger1M)),NA())</f>
        <v>2.0298365946081694E-2</v>
      </c>
      <c r="K1641" s="44">
        <f>IFERROR(_xll.qlIndexFixing(Index3M,H1641,TRUE,_xll.ohTrigger(RecalcTrigger,Trigger3M)),NA())</f>
        <v>2.0806578944299783E-2</v>
      </c>
      <c r="L1641" s="44">
        <f>IFERROR(_xll.qlIndexFixing(Index6M,$H1641,TRUE,_xll.ohTrigger(RecalcTrigger,Trigger6M)),NA())</f>
        <v>2.0898124875381275E-2</v>
      </c>
      <c r="M1641" s="182">
        <f>IFERROR(_xll.qlIndexFixing(Index1Y,$H1641,TRUE,_xll.ohTrigger(RecalcTrigger,Trigger1Y)),NA())</f>
        <v>2.1207574551975191E-2</v>
      </c>
      <c r="N1641" s="181">
        <f>IFERROR(_xll.qlIndexFixing(ONIndex1M,I1641,TRUE,_xll.ohTrigger(RecalcTrigger,Trigger1M)),NA())</f>
        <v>2.0283892521638647E-2</v>
      </c>
      <c r="O1641" s="44">
        <f>IFERROR(_xll.qlIndexFixing(ONIndex3M,I1641,TRUE,_xll.ohTrigger(RecalcTrigger,Trigger3M)),NA())</f>
        <v>2.0766736535017261E-2</v>
      </c>
      <c r="P1641" s="44">
        <f>IFERROR(_xll.qlIndexFixing(ONIndex6M,I1641,TRUE,_xll.ohTrigger(RecalcTrigger,Trigger6M)),NA())</f>
        <v>2.0817200293360427E-2</v>
      </c>
      <c r="Q1641" s="182">
        <f>IFERROR(_xll.qlIndexFixing(ONIndex1Y,I1641,TRUE,_xll.ohTrigger(RecalcTrigger,Trigger1Y)),NA())</f>
        <v>2.1031221917331422E-2</v>
      </c>
    </row>
    <row r="1642" spans="2:17" x14ac:dyDescent="0.2">
      <c r="B1642" s="39" t="s">
        <v>42</v>
      </c>
      <c r="D1642" s="42">
        <f>_xll.qlCalendarAdvance(Calendar,$D1641,B1642,"f",FALSE)</f>
        <v>50901</v>
      </c>
      <c r="E1642" s="176">
        <f>_xll.qlInterestRateIndexValueDate(IndexON,D1642)</f>
        <v>50901</v>
      </c>
      <c r="F1642" s="192">
        <f>IFERROR(_xll.qlIndexFixing(IndexON,D1642,TRUE,_xll.ohTrigger(RecalcTrigger,TriggerON)),NA())</f>
        <v>1.9920548913947567E-2</v>
      </c>
      <c r="H1642" s="42">
        <f>_xll.qlCalendarAdvance(Calendar,$H1641,B1642,"f",FALSE)</f>
        <v>50901</v>
      </c>
      <c r="I1642" s="176">
        <f>_xll.qlInterestRateIndexValueDate(Index1M,$H1642)</f>
        <v>50901</v>
      </c>
      <c r="J1642" s="181">
        <f>IFERROR(_xll.qlIndexFixing(Index1M,$H1642,TRUE,_xll.ohTrigger(RecalcTrigger,Trigger1M)),NA())</f>
        <v>2.0296867954748058E-2</v>
      </c>
      <c r="K1642" s="44">
        <f>IFERROR(_xll.qlIndexFixing(Index3M,H1642,TRUE,_xll.ohTrigger(RecalcTrigger,Trigger3M)),NA())</f>
        <v>2.080454495693616E-2</v>
      </c>
      <c r="L1642" s="44">
        <f>IFERROR(_xll.qlIndexFixing(Index6M,$H1642,TRUE,_xll.ohTrigger(RecalcTrigger,Trigger6M)),NA())</f>
        <v>2.0896203432471231E-2</v>
      </c>
      <c r="M1642" s="182">
        <f>IFERROR(_xll.qlIndexFixing(Index1Y,$H1642,TRUE,_xll.ohTrigger(RecalcTrigger,Trigger1Y)),NA())</f>
        <v>2.1206277570535156E-2</v>
      </c>
      <c r="N1642" s="181">
        <f>IFERROR(_xll.qlIndexFixing(ONIndex1M,I1642,TRUE,_xll.ohTrigger(RecalcTrigger,Trigger1M)),NA())</f>
        <v>2.0282277446267427E-2</v>
      </c>
      <c r="O1642" s="44">
        <f>IFERROR(_xll.qlIndexFixing(ONIndex3M,I1642,TRUE,_xll.ohTrigger(RecalcTrigger,Trigger3M)),NA())</f>
        <v>2.0764416420624432E-2</v>
      </c>
      <c r="P1642" s="44">
        <f>IFERROR(_xll.qlIndexFixing(ONIndex6M,I1642,TRUE,_xll.ohTrigger(RecalcTrigger,Trigger6M)),NA())</f>
        <v>2.0814690285019255E-2</v>
      </c>
      <c r="Q1642" s="182">
        <f>IFERROR(_xll.qlIndexFixing(ONIndex1Y,I1642,TRUE,_xll.ohTrigger(RecalcTrigger,Trigger1Y)),NA())</f>
        <v>2.1028612005509206E-2</v>
      </c>
    </row>
    <row r="1643" spans="2:17" x14ac:dyDescent="0.2">
      <c r="B1643" s="39" t="s">
        <v>42</v>
      </c>
      <c r="D1643" s="42">
        <f>_xll.qlCalendarAdvance(Calendar,$D1642,B1643,"f",FALSE)</f>
        <v>50908</v>
      </c>
      <c r="E1643" s="176">
        <f>_xll.qlInterestRateIndexValueDate(IndexON,D1643)</f>
        <v>50908</v>
      </c>
      <c r="F1643" s="192">
        <f>IFERROR(_xll.qlIndexFixing(IndexON,D1643,TRUE,_xll.ohTrigger(RecalcTrigger,TriggerON)),NA())</f>
        <v>1.9918352800202266E-2</v>
      </c>
      <c r="H1643" s="42">
        <f>_xll.qlCalendarAdvance(Calendar,$H1642,B1643,"f",FALSE)</f>
        <v>50908</v>
      </c>
      <c r="I1643" s="176">
        <f>_xll.qlInterestRateIndexValueDate(Index1M,$H1643)</f>
        <v>50908</v>
      </c>
      <c r="J1643" s="181">
        <f>IFERROR(_xll.qlIndexFixing(Index1M,$H1643,TRUE,_xll.ohTrigger(RecalcTrigger,Trigger1M)),NA())</f>
        <v>2.0295422445203704E-2</v>
      </c>
      <c r="K1643" s="44">
        <f>IFERROR(_xll.qlIndexFixing(Index3M,H1643,TRUE,_xll.ohTrigger(RecalcTrigger,Trigger3M)),NA())</f>
        <v>2.0802556841561331E-2</v>
      </c>
      <c r="L1643" s="44">
        <f>IFERROR(_xll.qlIndexFixing(Index6M,$H1643,TRUE,_xll.ohTrigger(RecalcTrigger,Trigger6M)),NA())</f>
        <v>2.0894329029988921E-2</v>
      </c>
      <c r="M1643" s="182">
        <f>IFERROR(_xll.qlIndexFixing(Index1Y,$H1643,TRUE,_xll.ohTrigger(RecalcTrigger,Trigger1Y)),NA())</f>
        <v>2.1205033072488947E-2</v>
      </c>
      <c r="N1643" s="181">
        <f>IFERROR(_xll.qlIndexFixing(ONIndex1M,I1643,TRUE,_xll.ohTrigger(RecalcTrigger,Trigger1M)),NA())</f>
        <v>2.0280714759374208E-2</v>
      </c>
      <c r="O1643" s="44">
        <f>IFERROR(_xll.qlIndexFixing(ONIndex3M,I1643,TRUE,_xll.ohTrigger(RecalcTrigger,Trigger3M)),NA())</f>
        <v>2.0762141940393608E-2</v>
      </c>
      <c r="P1643" s="44">
        <f>IFERROR(_xll.qlIndexFixing(ONIndex6M,I1643,TRUE,_xll.ohTrigger(RecalcTrigger,Trigger6M)),NA())</f>
        <v>2.081222682755457E-2</v>
      </c>
      <c r="Q1643" s="182">
        <f>IFERROR(_xll.qlIndexFixing(ONIndex1Y,I1643,TRUE,_xll.ohTrigger(RecalcTrigger,Trigger1Y)),NA())</f>
        <v>2.1026053485863061E-2</v>
      </c>
    </row>
    <row r="1644" spans="2:17" x14ac:dyDescent="0.2">
      <c r="B1644" s="39" t="s">
        <v>42</v>
      </c>
      <c r="D1644" s="42">
        <f>_xll.qlCalendarAdvance(Calendar,$D1643,B1644,"f",FALSE)</f>
        <v>50915</v>
      </c>
      <c r="E1644" s="176">
        <f>_xll.qlInterestRateIndexValueDate(IndexON,D1644)</f>
        <v>50915</v>
      </c>
      <c r="F1644" s="192">
        <f>IFERROR(_xll.qlIndexFixing(IndexON,D1644,TRUE,_xll.ohTrigger(RecalcTrigger,TriggerON)),NA())</f>
        <v>1.9916200017607855E-2</v>
      </c>
      <c r="H1644" s="42">
        <f>_xll.qlCalendarAdvance(Calendar,$H1643,B1644,"f",FALSE)</f>
        <v>50915</v>
      </c>
      <c r="I1644" s="176">
        <f>_xll.qlInterestRateIndexValueDate(Index1M,$H1644)</f>
        <v>50915</v>
      </c>
      <c r="J1644" s="181">
        <f>IFERROR(_xll.qlIndexFixing(Index1M,$H1644,TRUE,_xll.ohTrigger(RecalcTrigger,Trigger1M)),NA())</f>
        <v>2.0294029417428992E-2</v>
      </c>
      <c r="K1644" s="44">
        <f>IFERROR(_xll.qlIndexFixing(Index3M,H1644,TRUE,_xll.ohTrigger(RecalcTrigger,Trigger3M)),NA())</f>
        <v>2.0800614598108343E-2</v>
      </c>
      <c r="L1644" s="44">
        <f>IFERROR(_xll.qlIndexFixing(Index6M,$H1644,TRUE,_xll.ohTrigger(RecalcTrigger,Trigger6M)),NA())</f>
        <v>2.0892501667802647E-2</v>
      </c>
      <c r="M1644" s="182">
        <f>IFERROR(_xll.qlIndexFixing(Index1Y,$H1644,TRUE,_xll.ohTrigger(RecalcTrigger,Trigger1Y)),NA())</f>
        <v>2.1203841057643467E-2</v>
      </c>
      <c r="N1644" s="181">
        <f>IFERROR(_xll.qlIndexFixing(ONIndex1M,I1644,TRUE,_xll.ohTrigger(RecalcTrigger,Trigger1M)),NA())</f>
        <v>2.0279204460796896E-2</v>
      </c>
      <c r="O1644" s="44">
        <f>IFERROR(_xll.qlIndexFixing(ONIndex3M,I1644,TRUE,_xll.ohTrigger(RecalcTrigger,Trigger3M)),NA())</f>
        <v>2.0759913094567928E-2</v>
      </c>
      <c r="P1644" s="44">
        <f>IFERROR(_xll.qlIndexFixing(ONIndex6M,I1644,TRUE,_xll.ohTrigger(RecalcTrigger,Trigger6M)),NA())</f>
        <v>2.0809809921128464E-2</v>
      </c>
      <c r="Q1644" s="182">
        <f>IFERROR(_xll.qlIndexFixing(ONIndex1Y,I1644,TRUE,_xll.ohTrigger(RecalcTrigger,Trigger1Y)),NA())</f>
        <v>2.1023546358230893E-2</v>
      </c>
    </row>
    <row r="1645" spans="2:17" x14ac:dyDescent="0.2">
      <c r="B1645" s="39" t="s">
        <v>42</v>
      </c>
      <c r="D1645" s="42">
        <f>_xll.qlCalendarAdvance(Calendar,$D1644,B1645,"f",FALSE)</f>
        <v>50922</v>
      </c>
      <c r="E1645" s="176">
        <f>_xll.qlInterestRateIndexValueDate(IndexON,D1645)</f>
        <v>50922</v>
      </c>
      <c r="F1645" s="192">
        <f>IFERROR(_xll.qlIndexFixing(IndexON,D1645,TRUE,_xll.ohTrigger(RecalcTrigger,TriggerON)),NA())</f>
        <v>1.9914090566083287E-2</v>
      </c>
      <c r="H1645" s="42">
        <f>_xll.qlCalendarAdvance(Calendar,$H1644,B1645,"f",FALSE)</f>
        <v>50922</v>
      </c>
      <c r="I1645" s="176">
        <f>_xll.qlInterestRateIndexValueDate(Index1M,$H1645)</f>
        <v>50922</v>
      </c>
      <c r="J1645" s="181">
        <f>IFERROR(_xll.qlIndexFixing(Index1M,$H1645,TRUE,_xll.ohTrigger(RecalcTrigger,Trigger1M)),NA())</f>
        <v>2.0291272059938786E-2</v>
      </c>
      <c r="K1645" s="44">
        <f>IFERROR(_xll.qlIndexFixing(Index3M,H1645,TRUE,_xll.ohTrigger(RecalcTrigger,Trigger3M)),NA())</f>
        <v>2.0798718226509364E-2</v>
      </c>
      <c r="L1645" s="44">
        <f>IFERROR(_xll.qlIndexFixing(Index6M,$H1645,TRUE,_xll.ohTrigger(RecalcTrigger,Trigger6M)),NA())</f>
        <v>2.0890236526097717E-2</v>
      </c>
      <c r="M1645" s="182">
        <f>IFERROR(_xll.qlIndexFixing(Index1Y,$H1645,TRUE,_xll.ohTrigger(RecalcTrigger,Trigger1Y)),NA())</f>
        <v>2.1202701525814924E-2</v>
      </c>
      <c r="N1645" s="181">
        <f>IFERROR(_xll.qlIndexFixing(ONIndex1M,I1645,TRUE,_xll.ohTrigger(RecalcTrigger,Trigger1M)),NA())</f>
        <v>2.0277746550616538E-2</v>
      </c>
      <c r="O1645" s="44">
        <f>IFERROR(_xll.qlIndexFixing(ONIndex3M,I1645,TRUE,_xll.ohTrigger(RecalcTrigger,Trigger3M)),NA())</f>
        <v>2.0757729883066345E-2</v>
      </c>
      <c r="P1645" s="44">
        <f>IFERROR(_xll.qlIndexFixing(ONIndex6M,I1645,TRUE,_xll.ohTrigger(RecalcTrigger,Trigger6M)),NA())</f>
        <v>2.0807439565659891E-2</v>
      </c>
      <c r="Q1645" s="182">
        <f>IFERROR(_xll.qlIndexFixing(ONIndex1Y,I1645,TRUE,_xll.ohTrigger(RecalcTrigger,Trigger1Y)),NA())</f>
        <v>2.1021090622531657E-2</v>
      </c>
    </row>
    <row r="1646" spans="2:17" x14ac:dyDescent="0.2">
      <c r="B1646" s="39" t="s">
        <v>42</v>
      </c>
      <c r="D1646" s="42">
        <f>_xll.qlCalendarAdvance(Calendar,$D1645,B1646,"f",FALSE)</f>
        <v>50929</v>
      </c>
      <c r="E1646" s="176">
        <f>_xll.qlInterestRateIndexValueDate(IndexON,D1646)</f>
        <v>50929</v>
      </c>
      <c r="F1646" s="192">
        <f>IFERROR(_xll.qlIndexFixing(IndexON,D1646,TRUE,_xll.ohTrigger(RecalcTrigger,TriggerON)),NA())</f>
        <v>1.9912024445871701E-2</v>
      </c>
      <c r="H1646" s="42">
        <f>_xll.qlCalendarAdvance(Calendar,$H1645,B1646,"f",FALSE)</f>
        <v>50929</v>
      </c>
      <c r="I1646" s="176">
        <f>_xll.qlInterestRateIndexValueDate(Index1M,$H1646)</f>
        <v>50929</v>
      </c>
      <c r="J1646" s="181">
        <f>IFERROR(_xll.qlIndexFixing(Index1M,$H1646,TRUE,_xll.ohTrigger(RecalcTrigger,Trigger1M)),NA())</f>
        <v>2.0289972966051138E-2</v>
      </c>
      <c r="K1646" s="44">
        <f>IFERROR(_xll.qlIndexFixing(Index3M,H1646,TRUE,_xll.ohTrigger(RecalcTrigger,Trigger3M)),NA())</f>
        <v>2.0796867726697442E-2</v>
      </c>
      <c r="L1646" s="44">
        <f>IFERROR(_xll.qlIndexFixing(Index6M,$H1646,TRUE,_xll.ohTrigger(RecalcTrigger,Trigger6M)),NA())</f>
        <v>2.0888499983005099E-2</v>
      </c>
      <c r="M1646" s="182">
        <f>IFERROR(_xll.qlIndexFixing(Index1Y,$H1646,TRUE,_xll.ohTrigger(RecalcTrigger,Trigger1Y)),NA())</f>
        <v>2.1201614476827054E-2</v>
      </c>
      <c r="N1646" s="181">
        <f>IFERROR(_xll.qlIndexFixing(ONIndex1M,I1646,TRUE,_xll.ohTrigger(RecalcTrigger,Trigger1M)),NA())</f>
        <v>2.0276341028752087E-2</v>
      </c>
      <c r="O1646" s="44">
        <f>IFERROR(_xll.qlIndexFixing(ONIndex3M,I1646,TRUE,_xll.ohTrigger(RecalcTrigger,Trigger3M)),NA())</f>
        <v>2.0755592305726767E-2</v>
      </c>
      <c r="P1646" s="44">
        <f>IFERROR(_xll.qlIndexFixing(ONIndex6M,I1646,TRUE,_xll.ohTrigger(RecalcTrigger,Trigger6M)),NA())</f>
        <v>2.0805115761148851E-2</v>
      </c>
      <c r="Q1646" s="182">
        <f>IFERROR(_xll.qlIndexFixing(ONIndex1Y,I1646,TRUE,_xll.ohTrigger(RecalcTrigger,Trigger1Y)),NA())</f>
        <v>2.1018686279008492E-2</v>
      </c>
    </row>
    <row r="1647" spans="2:17" x14ac:dyDescent="0.2">
      <c r="B1647" s="39" t="s">
        <v>42</v>
      </c>
      <c r="D1647" s="42">
        <f>_xll.qlCalendarAdvance(Calendar,$D1646,B1647,"f",FALSE)</f>
        <v>50936</v>
      </c>
      <c r="E1647" s="176">
        <f>_xll.qlInterestRateIndexValueDate(IndexON,D1647)</f>
        <v>50936</v>
      </c>
      <c r="F1647" s="192">
        <f>IFERROR(_xll.qlIndexFixing(IndexON,D1647,TRUE,_xll.ohTrigger(RecalcTrigger,TriggerON)),NA())</f>
        <v>1.9910001656973098E-2</v>
      </c>
      <c r="H1647" s="42">
        <f>_xll.qlCalendarAdvance(Calendar,$H1646,B1647,"f",FALSE)</f>
        <v>50936</v>
      </c>
      <c r="I1647" s="176">
        <f>_xll.qlInterestRateIndexValueDate(Index1M,$H1647)</f>
        <v>50936</v>
      </c>
      <c r="J1647" s="181">
        <f>IFERROR(_xll.qlIndexFixing(Index1M,$H1647,TRUE,_xll.ohTrigger(RecalcTrigger,Trigger1M)),NA())</f>
        <v>2.0288726345124131E-2</v>
      </c>
      <c r="K1647" s="44">
        <f>IFERROR(_xll.qlIndexFixing(Index3M,H1647,TRUE,_xll.ohTrigger(RecalcTrigger,Trigger3M)),NA())</f>
        <v>2.0795063098611791E-2</v>
      </c>
      <c r="L1647" s="44">
        <f>IFERROR(_xll.qlIndexFixing(Index6M,$H1647,TRUE,_xll.ohTrigger(RecalcTrigger,Trigger6M)),NA())</f>
        <v>2.0886810477154783E-2</v>
      </c>
      <c r="M1647" s="182">
        <f>IFERROR(_xll.qlIndexFixing(Index1Y,$H1647,TRUE,_xll.ohTrigger(RecalcTrigger,Trigger1Y)),NA())</f>
        <v>2.1200579910511341E-2</v>
      </c>
      <c r="N1647" s="181">
        <f>IFERROR(_xll.qlIndexFixing(ONIndex1M,I1647,TRUE,_xll.ohTrigger(RecalcTrigger,Trigger1M)),NA())</f>
        <v>2.0274987895446683E-2</v>
      </c>
      <c r="O1647" s="44">
        <f>IFERROR(_xll.qlIndexFixing(ONIndex3M,I1647,TRUE,_xll.ohTrigger(RecalcTrigger,Trigger3M)),NA())</f>
        <v>2.0753500362792332E-2</v>
      </c>
      <c r="P1647" s="44">
        <f>IFERROR(_xll.qlIndexFixing(ONIndex6M,I1647,TRUE,_xll.ohTrigger(RecalcTrigger,Trigger6M)),NA())</f>
        <v>2.0802838507595345E-2</v>
      </c>
      <c r="Q1647" s="182">
        <f>IFERROR(_xll.qlIndexFixing(ONIndex1Y,I1647,TRUE,_xll.ohTrigger(RecalcTrigger,Trigger1Y)),NA())</f>
        <v>2.1016333327418257E-2</v>
      </c>
    </row>
    <row r="1648" spans="2:17" x14ac:dyDescent="0.2">
      <c r="B1648" s="39" t="s">
        <v>42</v>
      </c>
      <c r="D1648" s="42">
        <f>_xll.qlCalendarAdvance(Calendar,$D1647,B1648,"f",FALSE)</f>
        <v>50943</v>
      </c>
      <c r="E1648" s="176">
        <f>_xll.qlInterestRateIndexValueDate(IndexON,D1648)</f>
        <v>50943</v>
      </c>
      <c r="F1648" s="192">
        <f>IFERROR(_xll.qlIndexFixing(IndexON,D1648,TRUE,_xll.ohTrigger(RecalcTrigger,TriggerON)),NA())</f>
        <v>1.9908022199144337E-2</v>
      </c>
      <c r="H1648" s="42">
        <f>_xll.qlCalendarAdvance(Calendar,$H1647,B1648,"f",FALSE)</f>
        <v>50943</v>
      </c>
      <c r="I1648" s="176">
        <f>_xll.qlInterestRateIndexValueDate(Index1M,$H1648)</f>
        <v>50943</v>
      </c>
      <c r="J1648" s="181">
        <f>IFERROR(_xll.qlIndexFixing(Index1M,$H1648,TRUE,_xll.ohTrigger(RecalcTrigger,Trigger1M)),NA())</f>
        <v>2.0287532197136159E-2</v>
      </c>
      <c r="K1648" s="44">
        <f>IFERROR(_xll.qlIndexFixing(Index3M,H1648,TRUE,_xll.ohTrigger(RecalcTrigger,Trigger3M)),NA())</f>
        <v>2.0793304342188106E-2</v>
      </c>
      <c r="L1648" s="44">
        <f>IFERROR(_xll.qlIndexFixing(Index6M,$H1648,TRUE,_xll.ohTrigger(RecalcTrigger,Trigger6M)),NA())</f>
        <v>2.0885168008428521E-2</v>
      </c>
      <c r="M1648" s="182">
        <f>IFERROR(_xll.qlIndexFixing(Index1Y,$H1648,TRUE,_xll.ohTrigger(RecalcTrigger,Trigger1Y)),NA())</f>
        <v>2.1199597826708574E-2</v>
      </c>
      <c r="N1648" s="181">
        <f>IFERROR(_xll.qlIndexFixing(ONIndex1M,I1648,TRUE,_xll.ohTrigger(RecalcTrigger,Trigger1M)),NA())</f>
        <v>2.0273687150457187E-2</v>
      </c>
      <c r="O1648" s="44">
        <f>IFERROR(_xll.qlIndexFixing(ONIndex3M,I1648,TRUE,_xll.ohTrigger(RecalcTrigger,Trigger3M)),NA())</f>
        <v>2.0751454054181995E-2</v>
      </c>
      <c r="P1648" s="44">
        <f>IFERROR(_xll.qlIndexFixing(ONIndex6M,I1648,TRUE,_xll.ohTrigger(RecalcTrigger,Trigger6M)),NA())</f>
        <v>2.0800607804999371E-2</v>
      </c>
      <c r="Q1648" s="182">
        <f>IFERROR(_xll.qlIndexFixing(ONIndex1Y,I1648,TRUE,_xll.ohTrigger(RecalcTrigger,Trigger1Y)),NA())</f>
        <v>2.1014031767842001E-2</v>
      </c>
    </row>
    <row r="1649" spans="2:17" x14ac:dyDescent="0.2">
      <c r="B1649" s="39" t="s">
        <v>42</v>
      </c>
      <c r="D1649" s="42">
        <f>_xll.qlCalendarAdvance(Calendar,$D1648,B1649,"f",FALSE)</f>
        <v>50950</v>
      </c>
      <c r="E1649" s="176">
        <f>_xll.qlInterestRateIndexValueDate(IndexON,D1649)</f>
        <v>50950</v>
      </c>
      <c r="F1649" s="192">
        <f>IFERROR(_xll.qlIndexFixing(IndexON,D1649,TRUE,_xll.ohTrigger(RecalcTrigger,TriggerON)),NA())</f>
        <v>1.9906086072628559E-2</v>
      </c>
      <c r="H1649" s="42">
        <f>_xll.qlCalendarAdvance(Calendar,$H1648,B1649,"f",FALSE)</f>
        <v>50950</v>
      </c>
      <c r="I1649" s="176">
        <f>_xll.qlInterestRateIndexValueDate(Index1M,$H1649)</f>
        <v>50950</v>
      </c>
      <c r="J1649" s="181">
        <f>IFERROR(_xll.qlIndexFixing(Index1M,$H1649,TRUE,_xll.ohTrigger(RecalcTrigger,Trigger1M)),NA())</f>
        <v>2.0286390522073705E-2</v>
      </c>
      <c r="K1649" s="44">
        <f>IFERROR(_xll.qlIndexFixing(Index3M,H1649,TRUE,_xll.ohTrigger(RecalcTrigger,Trigger3M)),NA())</f>
        <v>2.0791591457365598E-2</v>
      </c>
      <c r="L1649" s="44">
        <f>IFERROR(_xll.qlIndexFixing(Index6M,$H1649,TRUE,_xll.ohTrigger(RecalcTrigger,Trigger6M)),NA())</f>
        <v>2.0883572576710727E-2</v>
      </c>
      <c r="M1649" s="182">
        <f>IFERROR(_xll.qlIndexFixing(Index1Y,$H1649,TRUE,_xll.ohTrigger(RecalcTrigger,Trigger1Y)),NA())</f>
        <v>2.1198668225266178E-2</v>
      </c>
      <c r="N1649" s="181">
        <f>IFERROR(_xll.qlIndexFixing(ONIndex1M,I1649,TRUE,_xll.ohTrigger(RecalcTrigger,Trigger1M)),NA())</f>
        <v>2.0272438793783598E-2</v>
      </c>
      <c r="O1649" s="44">
        <f>IFERROR(_xll.qlIndexFixing(ONIndex3M,I1649,TRUE,_xll.ohTrigger(RecalcTrigger,Trigger3M)),NA())</f>
        <v>2.0749453379733662E-2</v>
      </c>
      <c r="P1649" s="44">
        <f>IFERROR(_xll.qlIndexFixing(ONIndex6M,I1649,TRUE,_xll.ohTrigger(RecalcTrigger,Trigger6M)),NA())</f>
        <v>2.0798423653360931E-2</v>
      </c>
      <c r="Q1649" s="182">
        <f>IFERROR(_xll.qlIndexFixing(ONIndex1Y,I1649,TRUE,_xll.ohTrigger(RecalcTrigger,Trigger1Y)),NA())</f>
        <v>2.1011781600279722E-2</v>
      </c>
    </row>
    <row r="1650" spans="2:17" x14ac:dyDescent="0.2">
      <c r="B1650" s="39" t="s">
        <v>42</v>
      </c>
      <c r="D1650" s="42">
        <f>_xll.qlCalendarAdvance(Calendar,$D1649,B1650,"f",FALSE)</f>
        <v>50957</v>
      </c>
      <c r="E1650" s="176">
        <f>_xll.qlInterestRateIndexValueDate(IndexON,D1650)</f>
        <v>50957</v>
      </c>
      <c r="F1650" s="192">
        <f>IFERROR(_xll.qlIndexFixing(IndexON,D1650,TRUE,_xll.ohTrigger(RecalcTrigger,TriggerON)),NA())</f>
        <v>1.9904193277263671E-2</v>
      </c>
      <c r="H1650" s="42">
        <f>_xll.qlCalendarAdvance(Calendar,$H1649,B1650,"f",FALSE)</f>
        <v>50957</v>
      </c>
      <c r="I1650" s="176">
        <f>_xll.qlInterestRateIndexValueDate(Index1M,$H1650)</f>
        <v>50957</v>
      </c>
      <c r="J1650" s="181">
        <f>IFERROR(_xll.qlIndexFixing(Index1M,$H1650,TRUE,_xll.ohTrigger(RecalcTrigger,Trigger1M)),NA())</f>
        <v>2.0286773366874747E-2</v>
      </c>
      <c r="K1650" s="44">
        <f>IFERROR(_xll.qlIndexFixing(Index3M,H1650,TRUE,_xll.ohTrigger(RecalcTrigger,Trigger3M)),NA())</f>
        <v>2.0789924444087012E-2</v>
      </c>
      <c r="L1650" s="44">
        <f>IFERROR(_xll.qlIndexFixing(Index6M,$H1650,TRUE,_xll.ohTrigger(RecalcTrigger,Trigger6M)),NA())</f>
        <v>2.0882525333928273E-2</v>
      </c>
      <c r="M1650" s="182">
        <f>IFERROR(_xll.qlIndexFixing(Index1Y,$H1650,TRUE,_xll.ohTrigger(RecalcTrigger,Trigger1Y)),NA())</f>
        <v>2.1197791106041548E-2</v>
      </c>
      <c r="N1650" s="181">
        <f>IFERROR(_xll.qlIndexFixing(ONIndex1M,I1650,TRUE,_xll.ohTrigger(RecalcTrigger,Trigger1M)),NA())</f>
        <v>2.0271242825506963E-2</v>
      </c>
      <c r="O1650" s="44">
        <f>IFERROR(_xll.qlIndexFixing(ONIndex3M,I1650,TRUE,_xll.ohTrigger(RecalcTrigger,Trigger3M)),NA())</f>
        <v>2.0747498339690473E-2</v>
      </c>
      <c r="P1650" s="44">
        <f>IFERROR(_xll.qlIndexFixing(ONIndex6M,I1650,TRUE,_xll.ohTrigger(RecalcTrigger,Trigger6M)),NA())</f>
        <v>2.0796286052598978E-2</v>
      </c>
      <c r="Q1650" s="182">
        <f>IFERROR(_xll.qlIndexFixing(ONIndex1Y,I1650,TRUE,_xll.ohTrigger(RecalcTrigger,Trigger1Y)),NA())</f>
        <v>2.1009582824812467E-2</v>
      </c>
    </row>
    <row r="1651" spans="2:17" x14ac:dyDescent="0.2">
      <c r="B1651" s="39" t="s">
        <v>42</v>
      </c>
      <c r="D1651" s="42">
        <f>_xll.qlCalendarAdvance(Calendar,$D1650,B1651,"f",FALSE)</f>
        <v>50964</v>
      </c>
      <c r="E1651" s="176">
        <f>_xll.qlInterestRateIndexValueDate(IndexON,D1651)</f>
        <v>50964</v>
      </c>
      <c r="F1651" s="192">
        <f>IFERROR(_xll.qlIndexFixing(IndexON,D1651,TRUE,_xll.ohTrigger(RecalcTrigger,TriggerON)),NA())</f>
        <v>1.9902343813049672E-2</v>
      </c>
      <c r="H1651" s="42">
        <f>_xll.qlCalendarAdvance(Calendar,$H1650,B1651,"f",FALSE)</f>
        <v>50964</v>
      </c>
      <c r="I1651" s="176">
        <f>_xll.qlInterestRateIndexValueDate(Index1M,$H1651)</f>
        <v>50964</v>
      </c>
      <c r="J1651" s="181">
        <f>IFERROR(_xll.qlIndexFixing(Index1M,$H1651,TRUE,_xll.ohTrigger(RecalcTrigger,Trigger1M)),NA())</f>
        <v>2.0285747710969287E-2</v>
      </c>
      <c r="K1651" s="44">
        <f>IFERROR(_xll.qlIndexFixing(Index3M,H1651,TRUE,_xll.ohTrigger(RecalcTrigger,Trigger3M)),NA())</f>
        <v>2.0788303302292435E-2</v>
      </c>
      <c r="L1651" s="44">
        <f>IFERROR(_xll.qlIndexFixing(Index6M,$H1651,TRUE,_xll.ohTrigger(RecalcTrigger,Trigger6M)),NA())</f>
        <v>2.0881027250397539E-2</v>
      </c>
      <c r="M1651" s="182">
        <f>IFERROR(_xll.qlIndexFixing(Index1Y,$H1651,TRUE,_xll.ohTrigger(RecalcTrigger,Trigger1Y)),NA())</f>
        <v>2.1196966468897838E-2</v>
      </c>
      <c r="N1651" s="181">
        <f>IFERROR(_xll.qlIndexFixing(ONIndex1M,I1651,TRUE,_xll.ohTrigger(RecalcTrigger,Trigger1M)),NA())</f>
        <v>2.0270099245546236E-2</v>
      </c>
      <c r="O1651" s="44">
        <f>IFERROR(_xll.qlIndexFixing(ONIndex3M,I1651,TRUE,_xll.ohTrigger(RecalcTrigger,Trigger3M)),NA())</f>
        <v>2.0745588933809289E-2</v>
      </c>
      <c r="P1651" s="44">
        <f>IFERROR(_xll.qlIndexFixing(ONIndex6M,I1651,TRUE,_xll.ohTrigger(RecalcTrigger,Trigger6M)),NA())</f>
        <v>2.0794195002875604E-2</v>
      </c>
      <c r="Q1651" s="182">
        <f>IFERROR(_xll.qlIndexFixing(ONIndex1Y,I1651,TRUE,_xll.ohTrigger(RecalcTrigger,Trigger1Y)),NA())</f>
        <v>2.1007435441278144E-2</v>
      </c>
    </row>
    <row r="1652" spans="2:17" x14ac:dyDescent="0.2">
      <c r="B1652" s="39" t="s">
        <v>42</v>
      </c>
      <c r="D1652" s="42">
        <f>_xll.qlCalendarAdvance(Calendar,$D1651,B1652,"f",FALSE)</f>
        <v>50971</v>
      </c>
      <c r="E1652" s="176">
        <f>_xll.qlInterestRateIndexValueDate(IndexON,D1652)</f>
        <v>50971</v>
      </c>
      <c r="F1652" s="192">
        <f>IFERROR(_xll.qlIndexFixing(IndexON,D1652,TRUE,_xll.ohTrigger(RecalcTrigger,TriggerON)),NA())</f>
        <v>1.9900537680229702E-2</v>
      </c>
      <c r="H1652" s="42">
        <f>_xll.qlCalendarAdvance(Calendar,$H1651,B1652,"f",FALSE)</f>
        <v>50971</v>
      </c>
      <c r="I1652" s="176">
        <f>_xll.qlInterestRateIndexValueDate(Index1M,$H1652)</f>
        <v>50971</v>
      </c>
      <c r="J1652" s="181">
        <f>IFERROR(_xll.qlIndexFixing(Index1M,$H1652,TRUE,_xll.ohTrigger(RecalcTrigger,Trigger1M)),NA())</f>
        <v>2.0284774536695933E-2</v>
      </c>
      <c r="K1652" s="44">
        <f>IFERROR(_xll.qlIndexFixing(Index3M,H1652,TRUE,_xll.ohTrigger(RecalcTrigger,Trigger3M)),NA())</f>
        <v>2.0786728031926379E-2</v>
      </c>
      <c r="L1652" s="44">
        <f>IFERROR(_xll.qlIndexFixing(Index6M,$H1652,TRUE,_xll.ohTrigger(RecalcTrigger,Trigger6M)),NA())</f>
        <v>2.0879576206225964E-2</v>
      </c>
      <c r="M1652" s="182">
        <f>IFERROR(_xll.qlIndexFixing(Index1Y,$H1652,TRUE,_xll.ohTrigger(RecalcTrigger,Trigger1Y)),NA())</f>
        <v>2.1196194313708384E-2</v>
      </c>
      <c r="N1652" s="181">
        <f>IFERROR(_xll.qlIndexFixing(ONIndex1M,I1652,TRUE,_xll.ohTrigger(RecalcTrigger,Trigger1M)),NA())</f>
        <v>2.0269008054063509E-2</v>
      </c>
      <c r="O1652" s="44">
        <f>IFERROR(_xll.qlIndexFixing(ONIndex3M,I1652,TRUE,_xll.ohTrigger(RecalcTrigger,Trigger3M)),NA())</f>
        <v>2.0743725162333249E-2</v>
      </c>
      <c r="P1652" s="44">
        <f>IFERROR(_xll.qlIndexFixing(ONIndex6M,I1652,TRUE,_xll.ohTrigger(RecalcTrigger,Trigger6M)),NA())</f>
        <v>2.0792150504109763E-2</v>
      </c>
      <c r="Q1652" s="182">
        <f>IFERROR(_xll.qlIndexFixing(ONIndex1Y,I1652,TRUE,_xll.ohTrigger(RecalcTrigger,Trigger1Y)),NA())</f>
        <v>2.1005339449838845E-2</v>
      </c>
    </row>
    <row r="1653" spans="2:17" x14ac:dyDescent="0.2">
      <c r="B1653" s="39" t="s">
        <v>42</v>
      </c>
      <c r="D1653" s="42">
        <f>_xll.qlCalendarAdvance(Calendar,$D1652,B1653,"f",FALSE)</f>
        <v>50978</v>
      </c>
      <c r="E1653" s="176">
        <f>_xll.qlInterestRateIndexValueDate(IndexON,D1653)</f>
        <v>50978</v>
      </c>
      <c r="F1653" s="192">
        <f>IFERROR(_xll.qlIndexFixing(IndexON,D1653,TRUE,_xll.ohTrigger(RecalcTrigger,TriggerON)),NA())</f>
        <v>1.9898774878479575E-2</v>
      </c>
      <c r="H1653" s="42">
        <f>_xll.qlCalendarAdvance(Calendar,$H1652,B1653,"f",FALSE)</f>
        <v>50978</v>
      </c>
      <c r="I1653" s="176">
        <f>_xll.qlInterestRateIndexValueDate(Index1M,$H1653)</f>
        <v>50978</v>
      </c>
      <c r="J1653" s="181">
        <f>IFERROR(_xll.qlIndexFixing(Index1M,$H1653,TRUE,_xll.ohTrigger(RecalcTrigger,Trigger1M)),NA())</f>
        <v>2.0284356350576321E-2</v>
      </c>
      <c r="K1653" s="44">
        <f>IFERROR(_xll.qlIndexFixing(Index3M,H1653,TRUE,_xll.ohTrigger(RecalcTrigger,Trigger3M)),NA())</f>
        <v>2.078519863293686E-2</v>
      </c>
      <c r="L1653" s="44">
        <f>IFERROR(_xll.qlIndexFixing(Index6M,$H1653,TRUE,_xll.ohTrigger(RecalcTrigger,Trigger6M)),NA())</f>
        <v>2.0878172201311797E-2</v>
      </c>
      <c r="M1653" s="182">
        <f>IFERROR(_xll.qlIndexFixing(Index1Y,$H1653,TRUE,_xll.ohTrigger(RecalcTrigger,Trigger1Y)),NA())</f>
        <v>2.1195474640353387E-2</v>
      </c>
      <c r="N1653" s="181">
        <f>IFERROR(_xll.qlIndexFixing(ONIndex1M,I1653,TRUE,_xll.ohTrigger(RecalcTrigger,Trigger1M)),NA())</f>
        <v>2.0267969250896689E-2</v>
      </c>
      <c r="O1653" s="44">
        <f>IFERROR(_xll.qlIndexFixing(ONIndex3M,I1653,TRUE,_xll.ohTrigger(RecalcTrigger,Trigger3M)),NA())</f>
        <v>2.0741907025181305E-2</v>
      </c>
      <c r="P1653" s="44">
        <f>IFERROR(_xll.qlIndexFixing(ONIndex6M,I1653,TRUE,_xll.ohTrigger(RecalcTrigger,Trigger6M)),NA())</f>
        <v>2.0790152556382502E-2</v>
      </c>
      <c r="Q1653" s="182">
        <f>IFERROR(_xll.qlIndexFixing(ONIndex1Y,I1653,TRUE,_xll.ohTrigger(RecalcTrigger,Trigger1Y)),NA())</f>
        <v>2.1003294850413523E-2</v>
      </c>
    </row>
    <row r="1654" spans="2:17" x14ac:dyDescent="0.2">
      <c r="B1654" s="39" t="s">
        <v>42</v>
      </c>
      <c r="D1654" s="42">
        <f>_xll.qlCalendarAdvance(Calendar,$D1653,B1654,"f",FALSE)</f>
        <v>50985</v>
      </c>
      <c r="E1654" s="176">
        <f>_xll.qlInterestRateIndexValueDate(IndexON,D1654)</f>
        <v>50985</v>
      </c>
      <c r="F1654" s="192">
        <f>IFERROR(_xll.qlIndexFixing(IndexON,D1654,TRUE,_xll.ohTrigger(RecalcTrigger,TriggerON)),NA())</f>
        <v>1.989705540804243E-2</v>
      </c>
      <c r="H1654" s="42">
        <f>_xll.qlCalendarAdvance(Calendar,$H1653,B1654,"f",FALSE)</f>
        <v>50985</v>
      </c>
      <c r="I1654" s="176">
        <f>_xll.qlInterestRateIndexValueDate(Index1M,$H1654)</f>
        <v>50985</v>
      </c>
      <c r="J1654" s="181">
        <f>IFERROR(_xll.qlIndexFixing(Index1M,$H1654,TRUE,_xll.ohTrigger(RecalcTrigger,Trigger1M)),NA())</f>
        <v>2.028298563298905E-2</v>
      </c>
      <c r="K1654" s="44">
        <f>IFERROR(_xll.qlIndexFixing(Index3M,H1654,TRUE,_xll.ohTrigger(RecalcTrigger,Trigger3M)),NA())</f>
        <v>2.0783715105267504E-2</v>
      </c>
      <c r="L1654" s="44">
        <f>IFERROR(_xll.qlIndexFixing(Index6M,$H1654,TRUE,_xll.ohTrigger(RecalcTrigger,Trigger6M)),NA())</f>
        <v>2.0876815235556817E-2</v>
      </c>
      <c r="M1654" s="182">
        <f>IFERROR(_xll.qlIndexFixing(Index1Y,$H1654,TRUE,_xll.ohTrigger(RecalcTrigger,Trigger1Y)),NA())</f>
        <v>2.119480744872191E-2</v>
      </c>
      <c r="N1654" s="181">
        <f>IFERROR(_xll.qlIndexFixing(ONIndex1M,I1654,TRUE,_xll.ohTrigger(RecalcTrigger,Trigger1M)),NA())</f>
        <v>2.0266982836126823E-2</v>
      </c>
      <c r="O1654" s="44">
        <f>IFERROR(_xll.qlIndexFixing(ONIndex3M,I1654,TRUE,_xll.ohTrigger(RecalcTrigger,Trigger3M)),NA())</f>
        <v>2.0740134522191367E-2</v>
      </c>
      <c r="P1654" s="44">
        <f>IFERROR(_xll.qlIndexFixing(ONIndex6M,I1654,TRUE,_xll.ohTrigger(RecalcTrigger,Trigger6M)),NA())</f>
        <v>2.0788201159450681E-2</v>
      </c>
      <c r="Q1654" s="182">
        <f>IFERROR(_xll.qlIndexFixing(ONIndex1Y,I1654,TRUE,_xll.ohTrigger(RecalcTrigger,Trigger1Y)),NA())</f>
        <v>2.1001301642921133E-2</v>
      </c>
    </row>
    <row r="1655" spans="2:17" x14ac:dyDescent="0.2">
      <c r="B1655" s="39" t="s">
        <v>42</v>
      </c>
      <c r="D1655" s="42">
        <f>_xll.qlCalendarAdvance(Calendar,$D1654,B1655,"f",FALSE)</f>
        <v>50992</v>
      </c>
      <c r="E1655" s="176">
        <f>_xll.qlInterestRateIndexValueDate(IndexON,D1655)</f>
        <v>50992</v>
      </c>
      <c r="F1655" s="192">
        <f>IFERROR(_xll.qlIndexFixing(IndexON,D1655,TRUE,_xll.ohTrigger(RecalcTrigger,TriggerON)),NA())</f>
        <v>1.9895379268594082E-2</v>
      </c>
      <c r="H1655" s="42">
        <f>_xll.qlCalendarAdvance(Calendar,$H1654,B1655,"f",FALSE)</f>
        <v>50992</v>
      </c>
      <c r="I1655" s="176">
        <f>_xll.qlInterestRateIndexValueDate(Index1M,$H1655)</f>
        <v>50992</v>
      </c>
      <c r="J1655" s="181">
        <f>IFERROR(_xll.qlIndexFixing(Index1M,$H1655,TRUE,_xll.ohTrigger(RecalcTrigger,Trigger1M)),NA())</f>
        <v>2.0282169903528505E-2</v>
      </c>
      <c r="K1655" s="44">
        <f>IFERROR(_xll.qlIndexFixing(Index3M,H1655,TRUE,_xll.ohTrigger(RecalcTrigger,Trigger3M)),NA())</f>
        <v>2.0782277448870734E-2</v>
      </c>
      <c r="L1655" s="44">
        <f>IFERROR(_xll.qlIndexFixing(Index6M,$H1655,TRUE,_xll.ohTrigger(RecalcTrigger,Trigger6M)),NA())</f>
        <v>2.0875505308864561E-2</v>
      </c>
      <c r="M1655" s="182">
        <f>IFERROR(_xll.qlIndexFixing(Index1Y,$H1655,TRUE,_xll.ohTrigger(RecalcTrigger,Trigger1Y)),NA())</f>
        <v>2.1194192738710538E-2</v>
      </c>
      <c r="N1655" s="181">
        <f>IFERROR(_xll.qlIndexFixing(ONIndex1M,I1655,TRUE,_xll.ohTrigger(RecalcTrigger,Trigger1M)),NA())</f>
        <v>2.0266048809672865E-2</v>
      </c>
      <c r="O1655" s="44">
        <f>IFERROR(_xll.qlIndexFixing(ONIndex3M,I1655,TRUE,_xll.ohTrigger(RecalcTrigger,Trigger3M)),NA())</f>
        <v>2.0738407653525526E-2</v>
      </c>
      <c r="P1655" s="44">
        <f>IFERROR(_xll.qlIndexFixing(ONIndex6M,I1655,TRUE,_xll.ohTrigger(RecalcTrigger,Trigger6M)),NA())</f>
        <v>2.078629631355744E-2</v>
      </c>
      <c r="Q1655" s="182">
        <f>IFERROR(_xll.qlIndexFixing(ONIndex1Y,I1655,TRUE,_xll.ohTrigger(RecalcTrigger,Trigger1Y)),NA())</f>
        <v>2.0999359827604813E-2</v>
      </c>
    </row>
    <row r="1656" spans="2:17" x14ac:dyDescent="0.2">
      <c r="B1656" s="39" t="s">
        <v>42</v>
      </c>
      <c r="D1656" s="42">
        <f>_xll.qlCalendarAdvance(Calendar,$D1655,B1656,"f",FALSE)</f>
        <v>50999</v>
      </c>
      <c r="E1656" s="176">
        <f>_xll.qlInterestRateIndexValueDate(IndexON,D1656)</f>
        <v>50999</v>
      </c>
      <c r="F1656" s="192">
        <f>IFERROR(_xll.qlIndexFixing(IndexON,D1656,TRUE,_xll.ohTrigger(RecalcTrigger,TriggerON)),NA())</f>
        <v>1.9893746460458717E-2</v>
      </c>
      <c r="H1656" s="42">
        <f>_xll.qlCalendarAdvance(Calendar,$H1655,B1656,"f",FALSE)</f>
        <v>50999</v>
      </c>
      <c r="I1656" s="176">
        <f>_xll.qlInterestRateIndexValueDate(Index1M,$H1656)</f>
        <v>50999</v>
      </c>
      <c r="J1656" s="181">
        <f>IFERROR(_xll.qlIndexFixing(Index1M,$H1656,TRUE,_xll.ohTrigger(RecalcTrigger,Trigger1M)),NA())</f>
        <v>2.0281406655653398E-2</v>
      </c>
      <c r="K1656" s="44">
        <f>IFERROR(_xll.qlIndexFixing(Index3M,H1656,TRUE,_xll.ohTrigger(RecalcTrigger,Trigger3M)),NA())</f>
        <v>2.07808856636937E-2</v>
      </c>
      <c r="L1656" s="44">
        <f>IFERROR(_xll.qlIndexFixing(Index6M,$H1656,TRUE,_xll.ohTrigger(RecalcTrigger,Trigger6M)),NA())</f>
        <v>2.0874242421142972E-2</v>
      </c>
      <c r="M1656" s="182">
        <f>IFERROR(_xll.qlIndexFixing(Index1Y,$H1656,TRUE,_xll.ohTrigger(RecalcTrigger,Trigger1Y)),NA())</f>
        <v>2.1193630510224718E-2</v>
      </c>
      <c r="N1656" s="181">
        <f>IFERROR(_xll.qlIndexFixing(ONIndex1M,I1656,TRUE,_xll.ohTrigger(RecalcTrigger,Trigger1M)),NA())</f>
        <v>2.0265167171696907E-2</v>
      </c>
      <c r="O1656" s="44">
        <f>IFERROR(_xll.qlIndexFixing(ONIndex3M,I1656,TRUE,_xll.ohTrigger(RecalcTrigger,Trigger3M)),NA())</f>
        <v>2.0736726419183782E-2</v>
      </c>
      <c r="P1656" s="44">
        <f>IFERROR(_xll.qlIndexFixing(ONIndex6M,I1656,TRUE,_xll.ohTrigger(RecalcTrigger,Trigger6M)),NA())</f>
        <v>2.0784438018621731E-2</v>
      </c>
      <c r="Q1656" s="182">
        <f>IFERROR(_xll.qlIndexFixing(ONIndex1Y,I1656,TRUE,_xll.ohTrigger(RecalcTrigger,Trigger1Y)),NA())</f>
        <v>2.0997469404221425E-2</v>
      </c>
    </row>
    <row r="1657" spans="2:17" x14ac:dyDescent="0.2">
      <c r="B1657" s="39" t="s">
        <v>42</v>
      </c>
      <c r="D1657" s="42">
        <f>_xll.qlCalendarAdvance(Calendar,$D1656,B1657,"f",FALSE)</f>
        <v>51006</v>
      </c>
      <c r="E1657" s="176">
        <f>_xll.qlInterestRateIndexValueDate(IndexON,D1657)</f>
        <v>51006</v>
      </c>
      <c r="F1657" s="192">
        <f>IFERROR(_xll.qlIndexFixing(IndexON,D1657,TRUE,_xll.ohTrigger(RecalcTrigger,TriggerON)),NA())</f>
        <v>1.9892156983636333E-2</v>
      </c>
      <c r="H1657" s="42">
        <f>_xll.qlCalendarAdvance(Calendar,$H1656,B1657,"f",FALSE)</f>
        <v>51006</v>
      </c>
      <c r="I1657" s="176">
        <f>_xll.qlInterestRateIndexValueDate(Index1M,$H1657)</f>
        <v>51006</v>
      </c>
      <c r="J1657" s="181">
        <f>IFERROR(_xll.qlIndexFixing(Index1M,$H1657,TRUE,_xll.ohTrigger(RecalcTrigger,Trigger1M)),NA())</f>
        <v>2.0280695889344089E-2</v>
      </c>
      <c r="K1657" s="44">
        <f>IFERROR(_xll.qlIndexFixing(Index3M,H1657,TRUE,_xll.ohTrigger(RecalcTrigger,Trigger3M)),NA())</f>
        <v>2.0779539749691472E-2</v>
      </c>
      <c r="L1657" s="44">
        <f>IFERROR(_xll.qlIndexFixing(Index6M,$H1657,TRUE,_xll.ohTrigger(RecalcTrigger,Trigger6M)),NA())</f>
        <v>2.0873026572303072E-2</v>
      </c>
      <c r="M1657" s="182">
        <f>IFERROR(_xll.qlIndexFixing(Index1Y,$H1657,TRUE,_xll.ohTrigger(RecalcTrigger,Trigger1Y)),NA())</f>
        <v>2.1193120763176983E-2</v>
      </c>
      <c r="N1657" s="181">
        <f>IFERROR(_xll.qlIndexFixing(ONIndex1M,I1657,TRUE,_xll.ohTrigger(RecalcTrigger,Trigger1M)),NA())</f>
        <v>2.0264337922117903E-2</v>
      </c>
      <c r="O1657" s="44">
        <f>IFERROR(_xll.qlIndexFixing(ONIndex3M,I1657,TRUE,_xll.ohTrigger(RecalcTrigger,Trigger3M)),NA())</f>
        <v>2.0735090819247182E-2</v>
      </c>
      <c r="P1657" s="44">
        <f>IFERROR(_xll.qlIndexFixing(ONIndex6M,I1657,TRUE,_xll.ohTrigger(RecalcTrigger,Trigger6M)),NA())</f>
        <v>2.078262627456251E-2</v>
      </c>
      <c r="Q1657" s="182">
        <f>IFERROR(_xll.qlIndexFixing(ONIndex1Y,I1657,TRUE,_xll.ohTrigger(RecalcTrigger,Trigger1Y)),NA())</f>
        <v>2.0995630372852014E-2</v>
      </c>
    </row>
    <row r="1658" spans="2:17" x14ac:dyDescent="0.2">
      <c r="B1658" s="39" t="s">
        <v>42</v>
      </c>
      <c r="D1658" s="42">
        <f>_xll.qlCalendarAdvance(Calendar,$D1657,B1658,"f",FALSE)</f>
        <v>51013</v>
      </c>
      <c r="E1658" s="176">
        <f>_xll.qlInterestRateIndexValueDate(IndexON,D1658)</f>
        <v>51013</v>
      </c>
      <c r="F1658" s="192">
        <f>IFERROR(_xll.qlIndexFixing(IndexON,D1658,TRUE,_xll.ohTrigger(RecalcTrigger,TriggerON)),NA())</f>
        <v>1.9890610837964839E-2</v>
      </c>
      <c r="H1658" s="42">
        <f>_xll.qlCalendarAdvance(Calendar,$H1657,B1658,"f",FALSE)</f>
        <v>51013</v>
      </c>
      <c r="I1658" s="176">
        <f>_xll.qlInterestRateIndexValueDate(Index1M,$H1658)</f>
        <v>51013</v>
      </c>
      <c r="J1658" s="181">
        <f>IFERROR(_xll.qlIndexFixing(Index1M,$H1658,TRUE,_xll.ohTrigger(RecalcTrigger,Trigger1M)),NA())</f>
        <v>2.0278476726009763E-2</v>
      </c>
      <c r="K1658" s="44">
        <f>IFERROR(_xll.qlIndexFixing(Index3M,H1658,TRUE,_xll.ohTrigger(RecalcTrigger,Trigger3M)),NA())</f>
        <v>2.0777733525774021E-2</v>
      </c>
      <c r="L1658" s="44">
        <f>IFERROR(_xll.qlIndexFixing(Index6M,$H1658,TRUE,_xll.ohTrigger(RecalcTrigger,Trigger6M)),NA())</f>
        <v>2.0870803251247658E-2</v>
      </c>
      <c r="M1658" s="182">
        <f>IFERROR(_xll.qlIndexFixing(Index1Y,$H1658,TRUE,_xll.ohTrigger(RecalcTrigger,Trigger1Y)),NA())</f>
        <v>2.1192663497488499E-2</v>
      </c>
      <c r="N1658" s="181">
        <f>IFERROR(_xll.qlIndexFixing(ONIndex1M,I1658,TRUE,_xll.ohTrigger(RecalcTrigger,Trigger1M)),NA())</f>
        <v>2.026356106077376E-2</v>
      </c>
      <c r="O1658" s="44">
        <f>IFERROR(_xll.qlIndexFixing(ONIndex3M,I1658,TRUE,_xll.ohTrigger(RecalcTrigger,Trigger3M)),NA())</f>
        <v>2.0733500853472586E-2</v>
      </c>
      <c r="P1658" s="44">
        <f>IFERROR(_xll.qlIndexFixing(ONIndex6M,I1658,TRUE,_xll.ohTrigger(RecalcTrigger,Trigger6M)),NA())</f>
        <v>2.0780861081541868E-2</v>
      </c>
      <c r="Q1658" s="182">
        <f>IFERROR(_xll.qlIndexFixing(ONIndex1Y,I1658,TRUE,_xll.ohTrigger(RecalcTrigger,Trigger1Y)),NA())</f>
        <v>2.0993842733496582E-2</v>
      </c>
    </row>
    <row r="1659" spans="2:17" x14ac:dyDescent="0.2">
      <c r="B1659" s="39" t="s">
        <v>42</v>
      </c>
      <c r="D1659" s="42">
        <f>_xll.qlCalendarAdvance(Calendar,$D1658,B1659,"f",FALSE)</f>
        <v>51020</v>
      </c>
      <c r="E1659" s="176">
        <f>_xll.qlInterestRateIndexValueDate(IndexON,D1659)</f>
        <v>51020</v>
      </c>
      <c r="F1659" s="192">
        <f>IFERROR(_xll.qlIndexFixing(IndexON,D1659,TRUE,_xll.ohTrigger(RecalcTrigger,TriggerON)),NA())</f>
        <v>1.9889108023525282E-2</v>
      </c>
      <c r="H1659" s="42">
        <f>_xll.qlCalendarAdvance(Calendar,$H1658,B1659,"f",FALSE)</f>
        <v>51020</v>
      </c>
      <c r="I1659" s="176">
        <f>_xll.qlInterestRateIndexValueDate(Index1M,$H1659)</f>
        <v>51020</v>
      </c>
      <c r="J1659" s="181">
        <f>IFERROR(_xll.qlIndexFixing(Index1M,$H1659,TRUE,_xll.ohTrigger(RecalcTrigger,Trigger1M)),NA())</f>
        <v>2.027785977951365E-2</v>
      </c>
      <c r="K1659" s="44">
        <f>IFERROR(_xll.qlIndexFixing(Index3M,H1659,TRUE,_xll.ohTrigger(RecalcTrigger,Trigger3M)),NA())</f>
        <v>2.077647614886936E-2</v>
      </c>
      <c r="L1659" s="44">
        <f>IFERROR(_xll.qlIndexFixing(Index6M,$H1659,TRUE,_xll.ohTrigger(RecalcTrigger,Trigger6M)),NA())</f>
        <v>2.0869674888500545E-2</v>
      </c>
      <c r="M1659" s="182">
        <f>IFERROR(_xll.qlIndexFixing(Index1Y,$H1659,TRUE,_xll.ohTrigger(RecalcTrigger,Trigger1Y)),NA())</f>
        <v>2.1192258713089294E-2</v>
      </c>
      <c r="N1659" s="181">
        <f>IFERROR(_xll.qlIndexFixing(ONIndex1M,I1659,TRUE,_xll.ohTrigger(RecalcTrigger,Trigger1M)),NA())</f>
        <v>2.0262836587826571E-2</v>
      </c>
      <c r="O1659" s="44">
        <f>IFERROR(_xll.qlIndexFixing(ONIndex3M,I1659,TRUE,_xll.ohTrigger(RecalcTrigger,Trigger3M)),NA())</f>
        <v>2.0731956521941042E-2</v>
      </c>
      <c r="P1659" s="44">
        <f>IFERROR(_xll.qlIndexFixing(ONIndex6M,I1659,TRUE,_xll.ohTrigger(RecalcTrigger,Trigger6M)),NA())</f>
        <v>2.0779142439478759E-2</v>
      </c>
      <c r="Q1659" s="182">
        <f>IFERROR(_xll.qlIndexFixing(ONIndex1Y,I1659,TRUE,_xll.ohTrigger(RecalcTrigger,Trigger1Y)),NA())</f>
        <v>2.0992106486155127E-2</v>
      </c>
    </row>
    <row r="1660" spans="2:17" x14ac:dyDescent="0.2">
      <c r="B1660" s="39" t="s">
        <v>42</v>
      </c>
      <c r="D1660" s="42">
        <f>_xll.qlCalendarAdvance(Calendar,$D1659,B1660,"f",FALSE)</f>
        <v>51027</v>
      </c>
      <c r="E1660" s="176">
        <f>_xll.qlInterestRateIndexValueDate(IndexON,D1660)</f>
        <v>51027</v>
      </c>
      <c r="F1660" s="192">
        <f>IFERROR(_xll.qlIndexFixing(IndexON,D1660,TRUE,_xll.ohTrigger(RecalcTrigger,TriggerON)),NA())</f>
        <v>1.9887648540236613E-2</v>
      </c>
      <c r="H1660" s="42">
        <f>_xll.qlCalendarAdvance(Calendar,$H1659,B1660,"f",FALSE)</f>
        <v>51027</v>
      </c>
      <c r="I1660" s="176">
        <f>_xll.qlInterestRateIndexValueDate(Index1M,$H1660)</f>
        <v>51027</v>
      </c>
      <c r="J1660" s="181">
        <f>IFERROR(_xll.qlIndexFixing(Index1M,$H1660,TRUE,_xll.ohTrigger(RecalcTrigger,Trigger1M)),NA())</f>
        <v>2.0277295305824193E-2</v>
      </c>
      <c r="K1660" s="44">
        <f>IFERROR(_xll.qlIndexFixing(Index3M,H1660,TRUE,_xll.ohTrigger(RecalcTrigger,Trigger3M)),NA())</f>
        <v>2.0775264640396772E-2</v>
      </c>
      <c r="L1660" s="44">
        <f>IFERROR(_xll.qlIndexFixing(Index6M,$H1660,TRUE,_xll.ohTrigger(RecalcTrigger,Trigger6M)),NA())</f>
        <v>2.0868593559041426E-2</v>
      </c>
      <c r="M1660" s="182">
        <f>IFERROR(_xll.qlIndexFixing(Index1Y,$H1660,TRUE,_xll.ohTrigger(RecalcTrigger,Trigger1Y)),NA())</f>
        <v>2.1191906409915591E-2</v>
      </c>
      <c r="N1660" s="181">
        <f>IFERROR(_xll.qlIndexFixing(ONIndex1M,I1660,TRUE,_xll.ohTrigger(RecalcTrigger,Trigger1M)),NA())</f>
        <v>2.0262164503357383E-2</v>
      </c>
      <c r="O1660" s="44">
        <f>IFERROR(_xll.qlIndexFixing(ONIndex3M,I1660,TRUE,_xll.ohTrigger(RecalcTrigger,Trigger3M)),NA())</f>
        <v>2.0730457824733595E-2</v>
      </c>
      <c r="P1660" s="44">
        <f>IFERROR(_xll.qlIndexFixing(ONIndex6M,I1660,TRUE,_xll.ohTrigger(RecalcTrigger,Trigger6M)),NA())</f>
        <v>2.0777470348292137E-2</v>
      </c>
      <c r="Q1660" s="182">
        <f>IFERROR(_xll.qlIndexFixing(ONIndex1Y,I1660,TRUE,_xll.ohTrigger(RecalcTrigger,Trigger1Y)),NA())</f>
        <v>2.0990421630746603E-2</v>
      </c>
    </row>
    <row r="1661" spans="2:17" x14ac:dyDescent="0.2">
      <c r="B1661" s="39" t="s">
        <v>42</v>
      </c>
      <c r="D1661" s="42">
        <f>_xll.qlCalendarAdvance(Calendar,$D1660,B1661,"f",FALSE)</f>
        <v>51034</v>
      </c>
      <c r="E1661" s="176">
        <f>_xll.qlInterestRateIndexValueDate(IndexON,D1661)</f>
        <v>51034</v>
      </c>
      <c r="F1661" s="192">
        <f>IFERROR(_xll.qlIndexFixing(IndexON,D1661,TRUE,_xll.ohTrigger(RecalcTrigger,TriggerON)),NA())</f>
        <v>1.9886232388179881E-2</v>
      </c>
      <c r="H1661" s="42">
        <f>_xll.qlCalendarAdvance(Calendar,$H1660,B1661,"f",FALSE)</f>
        <v>51034</v>
      </c>
      <c r="I1661" s="176">
        <f>_xll.qlInterestRateIndexValueDate(Index1M,$H1661)</f>
        <v>51034</v>
      </c>
      <c r="J1661" s="181">
        <f>IFERROR(_xll.qlIndexFixing(Index1M,$H1661,TRUE,_xll.ohTrigger(RecalcTrigger,Trigger1M)),NA())</f>
        <v>2.0276783304922479E-2</v>
      </c>
      <c r="K1661" s="44">
        <f>IFERROR(_xll.qlIndexFixing(Index3M,H1661,TRUE,_xll.ohTrigger(RecalcTrigger,Trigger3M)),NA())</f>
        <v>2.0774099000317063E-2</v>
      </c>
      <c r="L1661" s="44">
        <f>IFERROR(_xll.qlIndexFixing(Index6M,$H1661,TRUE,_xll.ohTrigger(RecalcTrigger,Trigger6M)),NA())</f>
        <v>2.0867559262795495E-2</v>
      </c>
      <c r="M1661" s="182">
        <f>IFERROR(_xll.qlIndexFixing(Index1Y,$H1661,TRUE,_xll.ohTrigger(RecalcTrigger,Trigger1Y)),NA())</f>
        <v>2.1191606587914472E-2</v>
      </c>
      <c r="N1661" s="181">
        <f>IFERROR(_xll.qlIndexFixing(ONIndex1M,I1661,TRUE,_xll.ohTrigger(RecalcTrigger,Trigger1M)),NA())</f>
        <v>2.0261544807204102E-2</v>
      </c>
      <c r="O1661" s="44">
        <f>IFERROR(_xll.qlIndexFixing(ONIndex3M,I1661,TRUE,_xll.ohTrigger(RecalcTrigger,Trigger3M)),NA())</f>
        <v>2.0729004761769199E-2</v>
      </c>
      <c r="P1661" s="44">
        <f>IFERROR(_xll.qlIndexFixing(ONIndex6M,I1661,TRUE,_xll.ohTrigger(RecalcTrigger,Trigger6M)),NA())</f>
        <v>2.0775844808063049E-2</v>
      </c>
      <c r="Q1661" s="182">
        <f>IFERROR(_xll.qlIndexFixing(ONIndex1Y,I1661,TRUE,_xll.ohTrigger(RecalcTrigger,Trigger1Y)),NA())</f>
        <v>2.098878816751415E-2</v>
      </c>
    </row>
    <row r="1662" spans="2:17" x14ac:dyDescent="0.2">
      <c r="B1662" s="39" t="s">
        <v>42</v>
      </c>
      <c r="D1662" s="42">
        <f>_xll.qlCalendarAdvance(Calendar,$D1661,B1662,"f",FALSE)</f>
        <v>51041</v>
      </c>
      <c r="E1662" s="176">
        <f>_xll.qlInterestRateIndexValueDate(IndexON,D1662)</f>
        <v>51041</v>
      </c>
      <c r="F1662" s="192">
        <f>IFERROR(_xll.qlIndexFixing(IndexON,D1662,TRUE,_xll.ohTrigger(RecalcTrigger,TriggerON)),NA())</f>
        <v>1.9884859567274038E-2</v>
      </c>
      <c r="H1662" s="42">
        <f>_xll.qlCalendarAdvance(Calendar,$H1661,B1662,"f",FALSE)</f>
        <v>51041</v>
      </c>
      <c r="I1662" s="176">
        <f>_xll.qlInterestRateIndexValueDate(Index1M,$H1662)</f>
        <v>51041</v>
      </c>
      <c r="J1662" s="181">
        <f>IFERROR(_xll.qlIndexFixing(Index1M,$H1662,TRUE,_xll.ohTrigger(RecalcTrigger,Trigger1M)),NA())</f>
        <v>2.0276323776811211E-2</v>
      </c>
      <c r="K1662" s="44">
        <f>IFERROR(_xll.qlIndexFixing(Index3M,H1662,TRUE,_xll.ohTrigger(RecalcTrigger,Trigger3M)),NA())</f>
        <v>2.0772979228590158E-2</v>
      </c>
      <c r="L1662" s="44">
        <f>IFERROR(_xll.qlIndexFixing(Index6M,$H1662,TRUE,_xll.ohTrigger(RecalcTrigger,Trigger6M)),NA())</f>
        <v>2.0866571999689269E-2</v>
      </c>
      <c r="M1662" s="182">
        <f>IFERROR(_xll.qlIndexFixing(Index1Y,$H1662,TRUE,_xll.ohTrigger(RecalcTrigger,Trigger1Y)),NA())</f>
        <v>2.119135924703832E-2</v>
      </c>
      <c r="N1662" s="181">
        <f>IFERROR(_xll.qlIndexFixing(ONIndex1M,I1662,TRUE,_xll.ohTrigger(RecalcTrigger,Trigger1M)),NA())</f>
        <v>2.0260977499366728E-2</v>
      </c>
      <c r="O1662" s="44">
        <f>IFERROR(_xll.qlIndexFixing(ONIndex3M,I1662,TRUE,_xll.ohTrigger(RecalcTrigger,Trigger3M)),NA())</f>
        <v>2.07275973331289E-2</v>
      </c>
      <c r="P1662" s="44">
        <f>IFERROR(_xll.qlIndexFixing(ONIndex6M,I1662,TRUE,_xll.ohTrigger(RecalcTrigger,Trigger6M)),NA())</f>
        <v>2.0774265818872539E-2</v>
      </c>
      <c r="Q1662" s="182">
        <f>IFERROR(_xll.qlIndexFixing(ONIndex1Y,I1662,TRUE,_xll.ohTrigger(RecalcTrigger,Trigger1Y)),NA())</f>
        <v>2.0987206096133582E-2</v>
      </c>
    </row>
    <row r="1663" spans="2:17" x14ac:dyDescent="0.2">
      <c r="B1663" s="39" t="s">
        <v>42</v>
      </c>
      <c r="D1663" s="42">
        <f>_xll.qlCalendarAdvance(Calendar,$D1662,B1663,"f",FALSE)</f>
        <v>51048</v>
      </c>
      <c r="E1663" s="176">
        <f>_xll.qlInterestRateIndexValueDate(IndexON,D1663)</f>
        <v>51048</v>
      </c>
      <c r="F1663" s="192">
        <f>IFERROR(_xll.qlIndexFixing(IndexON,D1663,TRUE,_xll.ohTrigger(RecalcTrigger,TriggerON)),NA())</f>
        <v>1.9883530077681177E-2</v>
      </c>
      <c r="H1663" s="42">
        <f>_xll.qlCalendarAdvance(Calendar,$H1662,B1663,"f",FALSE)</f>
        <v>51048</v>
      </c>
      <c r="I1663" s="176">
        <f>_xll.qlInterestRateIndexValueDate(Index1M,$H1663)</f>
        <v>51048</v>
      </c>
      <c r="J1663" s="181">
        <f>IFERROR(_xll.qlIndexFixing(Index1M,$H1663,TRUE,_xll.ohTrigger(RecalcTrigger,Trigger1M)),NA())</f>
        <v>2.02775334039401E-2</v>
      </c>
      <c r="K1663" s="44">
        <f>IFERROR(_xll.qlIndexFixing(Index3M,H1663,TRUE,_xll.ohTrigger(RecalcTrigger,Trigger3M)),NA())</f>
        <v>2.0772427557820716E-2</v>
      </c>
      <c r="L1663" s="44">
        <f>IFERROR(_xll.qlIndexFixing(Index6M,$H1663,TRUE,_xll.ohTrigger(RecalcTrigger,Trigger6M)),NA())</f>
        <v>2.0866175362056354E-2</v>
      </c>
      <c r="M1663" s="182">
        <f>IFERROR(_xll.qlIndexFixing(Index1Y,$H1663,TRUE,_xll.ohTrigger(RecalcTrigger,Trigger1Y)),NA())</f>
        <v>2.1191164101827305E-2</v>
      </c>
      <c r="N1663" s="181">
        <f>IFERROR(_xll.qlIndexFixing(ONIndex1M,I1663,TRUE,_xll.ohTrigger(RecalcTrigger,Trigger1M)),NA())</f>
        <v>2.0260462580007355E-2</v>
      </c>
      <c r="O1663" s="44">
        <f>IFERROR(_xll.qlIndexFixing(ONIndex3M,I1663,TRUE,_xll.ohTrigger(RecalcTrigger,Trigger3M)),NA())</f>
        <v>2.0726235538812698E-2</v>
      </c>
      <c r="P1663" s="44">
        <f>IFERROR(_xll.qlIndexFixing(ONIndex6M,I1663,TRUE,_xll.ohTrigger(RecalcTrigger,Trigger6M)),NA())</f>
        <v>2.0772733380477471E-2</v>
      </c>
      <c r="Q1663" s="182">
        <f>IFERROR(_xll.qlIndexFixing(ONIndex1Y,I1663,TRUE,_xll.ohTrigger(RecalcTrigger,Trigger1Y)),NA())</f>
        <v>2.0985675416848038E-2</v>
      </c>
    </row>
    <row r="1664" spans="2:17" x14ac:dyDescent="0.2">
      <c r="B1664" s="39" t="s">
        <v>42</v>
      </c>
      <c r="D1664" s="42">
        <f>_xll.qlCalendarAdvance(Calendar,$D1663,B1664,"f",FALSE)</f>
        <v>51055</v>
      </c>
      <c r="E1664" s="176">
        <f>_xll.qlInterestRateIndexValueDate(IndexON,D1664)</f>
        <v>51055</v>
      </c>
      <c r="F1664" s="192">
        <f>IFERROR(_xll.qlIndexFixing(IndexON,D1664,TRUE,_xll.ohTrigger(RecalcTrigger,TriggerON)),NA())</f>
        <v>1.988224391915816E-2</v>
      </c>
      <c r="H1664" s="42">
        <f>_xll.qlCalendarAdvance(Calendar,$H1663,B1664,"f",FALSE)</f>
        <v>51055</v>
      </c>
      <c r="I1664" s="176">
        <f>_xll.qlInterestRateIndexValueDate(Index1M,$H1664)</f>
        <v>51055</v>
      </c>
      <c r="J1664" s="181">
        <f>IFERROR(_xll.qlIndexFixing(Index1M,$H1664,TRUE,_xll.ohTrigger(RecalcTrigger,Trigger1M)),NA())</f>
        <v>2.0277190008377678E-2</v>
      </c>
      <c r="K1664" s="44">
        <f>IFERROR(_xll.qlIndexFixing(Index3M,H1664,TRUE,_xll.ohTrigger(RecalcTrigger,Trigger3M)),NA())</f>
        <v>2.0771402740818502E-2</v>
      </c>
      <c r="L1664" s="44">
        <f>IFERROR(_xll.qlIndexFixing(Index6M,$H1664,TRUE,_xll.ohTrigger(RecalcTrigger,Trigger6M)),NA())</f>
        <v>2.0865285473914898E-2</v>
      </c>
      <c r="M1664" s="182">
        <f>IFERROR(_xll.qlIndexFixing(Index1Y,$H1664,TRUE,_xll.ohTrigger(RecalcTrigger,Trigger1Y)),NA())</f>
        <v>2.1191019725140342E-2</v>
      </c>
      <c r="N1664" s="181">
        <f>IFERROR(_xll.qlIndexFixing(ONIndex1M,I1664,TRUE,_xll.ohTrigger(RecalcTrigger,Trigger1M)),NA())</f>
        <v>2.0260000048963889E-2</v>
      </c>
      <c r="O1664" s="44">
        <f>IFERROR(_xll.qlIndexFixing(ONIndex3M,I1664,TRUE,_xll.ohTrigger(RecalcTrigger,Trigger3M)),NA())</f>
        <v>2.0724919378820594E-2</v>
      </c>
      <c r="P1664" s="44">
        <f>IFERROR(_xll.qlIndexFixing(ONIndex6M,I1664,TRUE,_xll.ohTrigger(RecalcTrigger,Trigger6M)),NA())</f>
        <v>2.0771247493202027E-2</v>
      </c>
      <c r="Q1664" s="182">
        <f>IFERROR(_xll.qlIndexFixing(ONIndex1Y,I1664,TRUE,_xll.ohTrigger(RecalcTrigger,Trigger1Y)),NA())</f>
        <v>2.0984196129657517E-2</v>
      </c>
    </row>
    <row r="1665" spans="2:17" x14ac:dyDescent="0.2">
      <c r="B1665" s="39" t="s">
        <v>42</v>
      </c>
      <c r="D1665" s="42">
        <f>_xll.qlCalendarAdvance(Calendar,$D1664,B1665,"f",FALSE)</f>
        <v>51062</v>
      </c>
      <c r="E1665" s="176">
        <f>_xll.qlInterestRateIndexValueDate(IndexON,D1665)</f>
        <v>51062</v>
      </c>
      <c r="F1665" s="192">
        <f>IFERROR(_xll.qlIndexFixing(IndexON,D1665,TRUE,_xll.ohTrigger(RecalcTrigger,TriggerON)),NA())</f>
        <v>1.9881001091867079E-2</v>
      </c>
      <c r="H1665" s="42">
        <f>_xll.qlCalendarAdvance(Calendar,$H1664,B1665,"f",FALSE)</f>
        <v>51062</v>
      </c>
      <c r="I1665" s="176">
        <f>_xll.qlInterestRateIndexValueDate(Index1M,$H1665)</f>
        <v>51062</v>
      </c>
      <c r="J1665" s="181">
        <f>IFERROR(_xll.qlIndexFixing(Index1M,$H1665,TRUE,_xll.ohTrigger(RecalcTrigger,Trigger1M)),NA())</f>
        <v>2.027689909432456E-2</v>
      </c>
      <c r="K1665" s="44">
        <f>IFERROR(_xll.qlIndexFixing(Index3M,H1665,TRUE,_xll.ohTrigger(RecalcTrigger,Trigger3M)),NA())</f>
        <v>2.0770423794662506E-2</v>
      </c>
      <c r="L1665" s="44">
        <f>IFERROR(_xll.qlIndexFixing(Index6M,$H1665,TRUE,_xll.ohTrigger(RecalcTrigger,Trigger6M)),NA())</f>
        <v>2.0864442621389947E-2</v>
      </c>
      <c r="M1665" s="182">
        <f>IFERROR(_xll.qlIndexFixing(Index1Y,$H1665,TRUE,_xll.ohTrigger(RecalcTrigger,Trigger1Y)),NA())</f>
        <v>2.1190924404423016E-2</v>
      </c>
      <c r="N1665" s="181">
        <f>IFERROR(_xll.qlIndexFixing(ONIndex1M,I1665,TRUE,_xll.ohTrigger(RecalcTrigger,Trigger1M)),NA())</f>
        <v>2.025958990623633E-2</v>
      </c>
      <c r="O1665" s="44">
        <f>IFERROR(_xll.qlIndexFixing(ONIndex3M,I1665,TRUE,_xll.ohTrigger(RecalcTrigger,Trigger3M)),NA())</f>
        <v>2.0723648852990495E-2</v>
      </c>
      <c r="P1665" s="44">
        <f>IFERROR(_xll.qlIndexFixing(ONIndex6M,I1665,TRUE,_xll.ohTrigger(RecalcTrigger,Trigger6M)),NA())</f>
        <v>2.0769808156803071E-2</v>
      </c>
      <c r="Q1665" s="182">
        <f>IFERROR(_xll.qlIndexFixing(ONIndex1Y,I1665,TRUE,_xll.ohTrigger(RecalcTrigger,Trigger1Y)),NA())</f>
        <v>2.0982768234318883E-2</v>
      </c>
    </row>
    <row r="1666" spans="2:17" x14ac:dyDescent="0.2">
      <c r="B1666" s="39" t="s">
        <v>42</v>
      </c>
      <c r="D1666" s="42">
        <f>_xll.qlCalendarAdvance(Calendar,$D1665,B1666,"f",FALSE)</f>
        <v>51069</v>
      </c>
      <c r="E1666" s="176">
        <f>_xll.qlInterestRateIndexValueDate(IndexON,D1666)</f>
        <v>51069</v>
      </c>
      <c r="F1666" s="192">
        <f>IFERROR(_xll.qlIndexFixing(IndexON,D1666,TRUE,_xll.ohTrigger(RecalcTrigger,TriggerON)),NA())</f>
        <v>1.9879801595970026E-2</v>
      </c>
      <c r="H1666" s="42">
        <f>_xll.qlCalendarAdvance(Calendar,$H1665,B1666,"f",FALSE)</f>
        <v>51069</v>
      </c>
      <c r="I1666" s="176">
        <f>_xll.qlInterestRateIndexValueDate(Index1M,$H1666)</f>
        <v>51069</v>
      </c>
      <c r="J1666" s="181">
        <f>IFERROR(_xll.qlIndexFixing(Index1M,$H1666,TRUE,_xll.ohTrigger(RecalcTrigger,Trigger1M)),NA())</f>
        <v>2.0276660661778294E-2</v>
      </c>
      <c r="K1666" s="44">
        <f>IFERROR(_xll.qlIndexFixing(Index3M,H1666,TRUE,_xll.ohTrigger(RecalcTrigger,Trigger3M)),NA())</f>
        <v>2.0769490719318367E-2</v>
      </c>
      <c r="L1666" s="44">
        <f>IFERROR(_xll.qlIndexFixing(Index6M,$H1666,TRUE,_xll.ohTrigger(RecalcTrigger,Trigger6M)),NA())</f>
        <v>2.0863646804423042E-2</v>
      </c>
      <c r="M1666" s="182">
        <f>IFERROR(_xll.qlIndexFixing(Index1Y,$H1666,TRUE,_xll.ohTrigger(RecalcTrigger,Trigger1Y)),NA())</f>
        <v>2.1190876427129551E-2</v>
      </c>
      <c r="N1666" s="181">
        <f>IFERROR(_xll.qlIndexFixing(ONIndex1M,I1666,TRUE,_xll.ohTrigger(RecalcTrigger,Trigger1M)),NA())</f>
        <v>2.0259232151986772E-2</v>
      </c>
      <c r="O1666" s="44">
        <f>IFERROR(_xll.qlIndexFixing(ONIndex3M,I1666,TRUE,_xll.ohTrigger(RecalcTrigger,Trigger3M)),NA())</f>
        <v>2.0722423961565539E-2</v>
      </c>
      <c r="P1666" s="44">
        <f>IFERROR(_xll.qlIndexFixing(ONIndex6M,I1666,TRUE,_xll.ohTrigger(RecalcTrigger,Trigger6M)),NA())</f>
        <v>2.0768415371361648E-2</v>
      </c>
      <c r="Q1666" s="182">
        <f>IFERROR(_xll.qlIndexFixing(ONIndex1Y,I1666,TRUE,_xll.ohTrigger(RecalcTrigger,Trigger1Y)),NA())</f>
        <v>2.0981391731156318E-2</v>
      </c>
    </row>
    <row r="1667" spans="2:17" x14ac:dyDescent="0.2">
      <c r="B1667" s="39" t="s">
        <v>42</v>
      </c>
      <c r="D1667" s="42">
        <f>_xll.qlCalendarAdvance(Calendar,$D1666,B1667,"f",FALSE)</f>
        <v>51076</v>
      </c>
      <c r="E1667" s="176">
        <f>_xll.qlInterestRateIndexValueDate(IndexON,D1667)</f>
        <v>51076</v>
      </c>
      <c r="F1667" s="192">
        <f>IFERROR(_xll.qlIndexFixing(IndexON,D1667,TRUE,_xll.ohTrigger(RecalcTrigger,TriggerON)),NA())</f>
        <v>1.987864543106177E-2</v>
      </c>
      <c r="H1667" s="42">
        <f>_xll.qlCalendarAdvance(Calendar,$H1666,B1667,"f",FALSE)</f>
        <v>51076</v>
      </c>
      <c r="I1667" s="176">
        <f>_xll.qlInterestRateIndexValueDate(Index1M,$H1667)</f>
        <v>51076</v>
      </c>
      <c r="J1667" s="181">
        <f>IFERROR(_xll.qlIndexFixing(Index1M,$H1667,TRUE,_xll.ohTrigger(RecalcTrigger,Trigger1M)),NA())</f>
        <v>2.0274813227881938E-2</v>
      </c>
      <c r="K1667" s="44">
        <f>IFERROR(_xll.qlIndexFixing(Index3M,H1667,TRUE,_xll.ohTrigger(RecalcTrigger,Trigger3M)),NA())</f>
        <v>2.0768603514755252E-2</v>
      </c>
      <c r="L1667" s="44">
        <f>IFERROR(_xll.qlIndexFixing(Index6M,$H1667,TRUE,_xll.ohTrigger(RecalcTrigger,Trigger6M)),NA())</f>
        <v>2.0862341178977808E-2</v>
      </c>
      <c r="M1667" s="182">
        <f>IFERROR(_xll.qlIndexFixing(Index1Y,$H1667,TRUE,_xll.ohTrigger(RecalcTrigger,Trigger1Y)),NA())</f>
        <v>2.1190874080719704E-2</v>
      </c>
      <c r="N1667" s="181">
        <f>IFERROR(_xll.qlIndexFixing(ONIndex1M,I1667,TRUE,_xll.ohTrigger(RecalcTrigger,Trigger1M)),NA())</f>
        <v>2.0258926785972076E-2</v>
      </c>
      <c r="O1667" s="44">
        <f>IFERROR(_xll.qlIndexFixing(ONIndex3M,I1667,TRUE,_xll.ohTrigger(RecalcTrigger,Trigger3M)),NA())</f>
        <v>2.0721244704302588E-2</v>
      </c>
      <c r="P1667" s="44">
        <f>IFERROR(_xll.qlIndexFixing(ONIndex6M,I1667,TRUE,_xll.ohTrigger(RecalcTrigger,Trigger6M)),NA())</f>
        <v>2.0767069136796712E-2</v>
      </c>
      <c r="Q1667" s="182">
        <f>IFERROR(_xll.qlIndexFixing(ONIndex1Y,I1667,TRUE,_xll.ohTrigger(RecalcTrigger,Trigger1Y)),NA())</f>
        <v>2.0980066619926685E-2</v>
      </c>
    </row>
    <row r="1668" spans="2:17" x14ac:dyDescent="0.2">
      <c r="B1668" s="39" t="s">
        <v>42</v>
      </c>
      <c r="D1668" s="42">
        <f>_xll.qlCalendarAdvance(Calendar,$D1667,B1668,"f",FALSE)</f>
        <v>51083</v>
      </c>
      <c r="E1668" s="176">
        <f>_xll.qlInterestRateIndexValueDate(IndexON,D1668)</f>
        <v>51083</v>
      </c>
      <c r="F1668" s="192">
        <f>IFERROR(_xll.qlIndexFixing(IndexON,D1668,TRUE,_xll.ohTrigger(RecalcTrigger,TriggerON)),NA())</f>
        <v>1.9877532597466496E-2</v>
      </c>
      <c r="H1668" s="42">
        <f>_xll.qlCalendarAdvance(Calendar,$H1667,B1668,"f",FALSE)</f>
        <v>51083</v>
      </c>
      <c r="I1668" s="176">
        <f>_xll.qlInterestRateIndexValueDate(Index1M,$H1668)</f>
        <v>51083</v>
      </c>
      <c r="J1668" s="181">
        <f>IFERROR(_xll.qlIndexFixing(Index1M,$H1668,TRUE,_xll.ohTrigger(RecalcTrigger,Trigger1M)),NA())</f>
        <v>2.0274668536397183E-2</v>
      </c>
      <c r="K1668" s="44">
        <f>IFERROR(_xll.qlIndexFixing(Index3M,H1668,TRUE,_xll.ohTrigger(RecalcTrigger,Trigger3M)),NA())</f>
        <v>2.076776218094057E-2</v>
      </c>
      <c r="L1668" s="44">
        <f>IFERROR(_xll.qlIndexFixing(Index6M,$H1668,TRUE,_xll.ohTrigger(RecalcTrigger,Trigger6M)),NA())</f>
        <v>2.0861636113386824E-2</v>
      </c>
      <c r="M1668" s="182">
        <f>IFERROR(_xll.qlIndexFixing(Index1Y,$H1668,TRUE,_xll.ohTrigger(RecalcTrigger,Trigger1Y)),NA())</f>
        <v>2.1190915652660538E-2</v>
      </c>
      <c r="N1668" s="181">
        <f>IFERROR(_xll.qlIndexFixing(ONIndex1M,I1668,TRUE,_xll.ohTrigger(RecalcTrigger,Trigger1M)),NA())</f>
        <v>2.0258673808435379E-2</v>
      </c>
      <c r="O1668" s="44">
        <f>IFERROR(_xll.qlIndexFixing(ONIndex3M,I1668,TRUE,_xll.ohTrigger(RecalcTrigger,Trigger3M)),NA())</f>
        <v>2.0720111081444781E-2</v>
      </c>
      <c r="P1668" s="44">
        <f>IFERROR(_xll.qlIndexFixing(ONIndex6M,I1668,TRUE,_xll.ohTrigger(RecalcTrigger,Trigger6M)),NA())</f>
        <v>2.0765769453270355E-2</v>
      </c>
      <c r="Q1668" s="182">
        <f>IFERROR(_xll.qlIndexFixing(ONIndex1Y,I1668,TRUE,_xll.ohTrigger(RecalcTrigger,Trigger1Y)),NA())</f>
        <v>2.0978792900629983E-2</v>
      </c>
    </row>
    <row r="1669" spans="2:17" x14ac:dyDescent="0.2">
      <c r="B1669" s="39" t="s">
        <v>42</v>
      </c>
      <c r="D1669" s="42">
        <f>_xll.qlCalendarAdvance(Calendar,$D1668,B1669,"f",FALSE)</f>
        <v>51090</v>
      </c>
      <c r="E1669" s="176">
        <f>_xll.qlInterestRateIndexValueDate(IndexON,D1669)</f>
        <v>51090</v>
      </c>
      <c r="F1669" s="192">
        <f>IFERROR(_xll.qlIndexFixing(IndexON,D1669,TRUE,_xll.ohTrigger(RecalcTrigger,TriggerON)),NA())</f>
        <v>1.9876463094941066E-2</v>
      </c>
      <c r="H1669" s="42">
        <f>_xll.qlCalendarAdvance(Calendar,$H1668,B1669,"f",FALSE)</f>
        <v>51090</v>
      </c>
      <c r="I1669" s="176">
        <f>_xll.qlInterestRateIndexValueDate(Index1M,$H1669)</f>
        <v>51090</v>
      </c>
      <c r="J1669" s="181">
        <f>IFERROR(_xll.qlIndexFixing(Index1M,$H1669,TRUE,_xll.ohTrigger(RecalcTrigger,Trigger1M)),NA())</f>
        <v>2.0274576317670455E-2</v>
      </c>
      <c r="K1669" s="44">
        <f>IFERROR(_xll.qlIndexFixing(Index3M,H1669,TRUE,_xll.ohTrigger(RecalcTrigger,Trigger3M)),NA())</f>
        <v>2.076696671784525E-2</v>
      </c>
      <c r="L1669" s="44">
        <f>IFERROR(_xll.qlIndexFixing(Index6M,$H1669,TRUE,_xll.ohTrigger(RecalcTrigger,Trigger6M)),NA())</f>
        <v>2.0860978080522743E-2</v>
      </c>
      <c r="M1669" s="182">
        <f>IFERROR(_xll.qlIndexFixing(Index1Y,$H1669,TRUE,_xll.ohTrigger(RecalcTrigger,Trigger1Y)),NA())</f>
        <v>2.1190999430424649E-2</v>
      </c>
      <c r="N1669" s="181">
        <f>IFERROR(_xll.qlIndexFixing(ONIndex1M,I1669,TRUE,_xll.ohTrigger(RecalcTrigger,Trigger1M)),NA())</f>
        <v>2.0258473219295636E-2</v>
      </c>
      <c r="O1669" s="44">
        <f>IFERROR(_xll.qlIndexFixing(ONIndex3M,I1669,TRUE,_xll.ohTrigger(RecalcTrigger,Trigger3M)),NA())</f>
        <v>2.0719023092667932E-2</v>
      </c>
      <c r="P1669" s="44">
        <f>IFERROR(_xll.qlIndexFixing(ONIndex6M,I1669,TRUE,_xll.ohTrigger(RecalcTrigger,Trigger6M)),NA())</f>
        <v>2.0764516320539439E-2</v>
      </c>
      <c r="Q1669" s="182">
        <f>IFERROR(_xll.qlIndexFixing(ONIndex1Y,I1669,TRUE,_xll.ohTrigger(RecalcTrigger,Trigger1Y)),NA())</f>
        <v>2.0977570573428306E-2</v>
      </c>
    </row>
    <row r="1670" spans="2:17" x14ac:dyDescent="0.2">
      <c r="B1670" s="39" t="s">
        <v>42</v>
      </c>
      <c r="D1670" s="42">
        <f>_xll.qlCalendarAdvance(Calendar,$D1669,B1670,"f",FALSE)</f>
        <v>51097</v>
      </c>
      <c r="E1670" s="176">
        <f>_xll.qlInterestRateIndexValueDate(IndexON,D1670)</f>
        <v>51097</v>
      </c>
      <c r="F1670" s="192">
        <f>IFERROR(_xll.qlIndexFixing(IndexON,D1670,TRUE,_xll.ohTrigger(RecalcTrigger,TriggerON)),NA())</f>
        <v>1.9875436923728618E-2</v>
      </c>
      <c r="H1670" s="42">
        <f>_xll.qlCalendarAdvance(Calendar,$H1669,B1670,"f",FALSE)</f>
        <v>51097</v>
      </c>
      <c r="I1670" s="176">
        <f>_xll.qlInterestRateIndexValueDate(Index1M,$H1670)</f>
        <v>51097</v>
      </c>
      <c r="J1670" s="181">
        <f>IFERROR(_xll.qlIndexFixing(Index1M,$H1670,TRUE,_xll.ohTrigger(RecalcTrigger,Trigger1M)),NA())</f>
        <v>2.0274536571701751E-2</v>
      </c>
      <c r="K1670" s="44">
        <f>IFERROR(_xll.qlIndexFixing(Index3M,H1670,TRUE,_xll.ohTrigger(RecalcTrigger,Trigger3M)),NA())</f>
        <v>2.0766217125444623E-2</v>
      </c>
      <c r="L1670" s="44">
        <f>IFERROR(_xll.qlIndexFixing(Index6M,$H1670,TRUE,_xll.ohTrigger(RecalcTrigger,Trigger6M)),NA())</f>
        <v>2.086036708034238E-2</v>
      </c>
      <c r="M1670" s="182">
        <f>IFERROR(_xll.qlIndexFixing(Index1Y,$H1670,TRUE,_xll.ohTrigger(RecalcTrigger,Trigger1Y)),NA())</f>
        <v>2.1191123701489293E-2</v>
      </c>
      <c r="N1670" s="181">
        <f>IFERROR(_xll.qlIndexFixing(ONIndex1M,I1670,TRUE,_xll.ohTrigger(RecalcTrigger,Trigger1M)),NA())</f>
        <v>2.0258325018390755E-2</v>
      </c>
      <c r="O1670" s="44">
        <f>IFERROR(_xll.qlIndexFixing(ONIndex3M,I1670,TRUE,_xll.ohTrigger(RecalcTrigger,Trigger3M)),NA())</f>
        <v>2.0717980738377273E-2</v>
      </c>
      <c r="P1670" s="44">
        <f>IFERROR(_xll.qlIndexFixing(ONIndex6M,I1670,TRUE,_xll.ohTrigger(RecalcTrigger,Trigger6M)),NA())</f>
        <v>2.0763309738928148E-2</v>
      </c>
      <c r="Q1670" s="182">
        <f>IFERROR(_xll.qlIndexFixing(ONIndex1Y,I1670,TRUE,_xll.ohTrigger(RecalcTrigger,Trigger1Y)),NA())</f>
        <v>2.0976399638240606E-2</v>
      </c>
    </row>
    <row r="1671" spans="2:17" x14ac:dyDescent="0.2">
      <c r="B1671" s="39" t="s">
        <v>42</v>
      </c>
      <c r="D1671" s="42">
        <f>_xll.qlCalendarAdvance(Calendar,$D1670,B1671,"f",FALSE)</f>
        <v>51104</v>
      </c>
      <c r="E1671" s="176">
        <f>_xll.qlInterestRateIndexValueDate(IndexON,D1671)</f>
        <v>51104</v>
      </c>
      <c r="F1671" s="192">
        <f>IFERROR(_xll.qlIndexFixing(IndexON,D1671,TRUE,_xll.ohTrigger(RecalcTrigger,TriggerON)),NA())</f>
        <v>1.9874454083667059E-2</v>
      </c>
      <c r="H1671" s="42">
        <f>_xll.qlCalendarAdvance(Calendar,$H1670,B1671,"f",FALSE)</f>
        <v>51104</v>
      </c>
      <c r="I1671" s="176">
        <f>_xll.qlInterestRateIndexValueDate(Index1M,$H1671)</f>
        <v>51104</v>
      </c>
      <c r="J1671" s="181">
        <f>IFERROR(_xll.qlIndexFixing(Index1M,$H1671,TRUE,_xll.ohTrigger(RecalcTrigger,Trigger1M)),NA())</f>
        <v>2.0274549298493781E-2</v>
      </c>
      <c r="K1671" s="44">
        <f>IFERROR(_xll.qlIndexFixing(Index3M,H1671,TRUE,_xll.ohTrigger(RecalcTrigger,Trigger3M)),NA())</f>
        <v>2.0764965353095056E-2</v>
      </c>
      <c r="L1671" s="44">
        <f>IFERROR(_xll.qlIndexFixing(Index6M,$H1671,TRUE,_xll.ohTrigger(RecalcTrigger,Trigger6M)),NA())</f>
        <v>2.0860373251122184E-2</v>
      </c>
      <c r="M1671" s="182">
        <f>IFERROR(_xll.qlIndexFixing(Index1Y,$H1671,TRUE,_xll.ohTrigger(RecalcTrigger,Trigger1Y)),NA())</f>
        <v>2.1191286753335703E-2</v>
      </c>
      <c r="N1671" s="181">
        <f>IFERROR(_xll.qlIndexFixing(ONIndex1M,I1671,TRUE,_xll.ohTrigger(RecalcTrigger,Trigger1M)),NA())</f>
        <v>2.025822920604492E-2</v>
      </c>
      <c r="O1671" s="44">
        <f>IFERROR(_xll.qlIndexFixing(ONIndex3M,I1671,TRUE,_xll.ohTrigger(RecalcTrigger,Trigger3M)),NA())</f>
        <v>2.0716984018329665E-2</v>
      </c>
      <c r="P1671" s="44">
        <f>IFERROR(_xll.qlIndexFixing(ONIndex6M,I1671,TRUE,_xll.ohTrigger(RecalcTrigger,Trigger6M)),NA())</f>
        <v>2.0762149708031252E-2</v>
      </c>
      <c r="Q1671" s="182">
        <f>IFERROR(_xll.qlIndexFixing(ONIndex1Y,I1671,TRUE,_xll.ohTrigger(RecalcTrigger,Trigger1Y)),NA())</f>
        <v>2.0975280094985838E-2</v>
      </c>
    </row>
    <row r="1672" spans="2:17" x14ac:dyDescent="0.2">
      <c r="B1672" s="39" t="s">
        <v>42</v>
      </c>
      <c r="D1672" s="42">
        <f>_xll.qlCalendarAdvance(Calendar,$D1671,B1672,"f",FALSE)</f>
        <v>51111</v>
      </c>
      <c r="E1672" s="176">
        <f>_xll.qlInterestRateIndexValueDate(IndexON,D1672)</f>
        <v>51111</v>
      </c>
      <c r="F1672" s="192">
        <f>IFERROR(_xll.qlIndexFixing(IndexON,D1672,TRUE,_xll.ohTrigger(RecalcTrigger,TriggerON)),NA())</f>
        <v>1.987351457475639E-2</v>
      </c>
      <c r="H1672" s="42">
        <f>_xll.qlCalendarAdvance(Calendar,$H1671,B1672,"f",FALSE)</f>
        <v>51111</v>
      </c>
      <c r="I1672" s="176">
        <f>_xll.qlInterestRateIndexValueDate(Index1M,$H1672)</f>
        <v>51111</v>
      </c>
      <c r="J1672" s="181">
        <f>IFERROR(_xll.qlIndexFixing(Index1M,$H1672,TRUE,_xll.ohTrigger(RecalcTrigger,Trigger1M)),NA())</f>
        <v>2.0276332177977561E-2</v>
      </c>
      <c r="K1672" s="44">
        <f>IFERROR(_xll.qlIndexFixing(Index3M,H1672,TRUE,_xll.ohTrigger(RecalcTrigger,Trigger3M)),NA())</f>
        <v>2.0764304263043699E-2</v>
      </c>
      <c r="L1672" s="44">
        <f>IFERROR(_xll.qlIndexFixing(Index6M,$H1672,TRUE,_xll.ohTrigger(RecalcTrigger,Trigger6M)),NA())</f>
        <v>2.0859859646448632E-2</v>
      </c>
      <c r="M1672" s="182">
        <f>IFERROR(_xll.qlIndexFixing(Index1Y,$H1672,TRUE,_xll.ohTrigger(RecalcTrigger,Trigger1Y)),NA())</f>
        <v>2.1191486873449326E-2</v>
      </c>
      <c r="N1672" s="181">
        <f>IFERROR(_xll.qlIndexFixing(ONIndex1M,I1672,TRUE,_xll.ohTrigger(RecalcTrigger,Trigger1M)),NA())</f>
        <v>2.02581857818529E-2</v>
      </c>
      <c r="O1672" s="44">
        <f>IFERROR(_xll.qlIndexFixing(ONIndex3M,I1672,TRUE,_xll.ohTrigger(RecalcTrigger,Trigger3M)),NA())</f>
        <v>2.0716032932444062E-2</v>
      </c>
      <c r="P1672" s="44">
        <f>IFERROR(_xll.qlIndexFixing(ONIndex6M,I1672,TRUE,_xll.ohTrigger(RecalcTrigger,Trigger6M)),NA())</f>
        <v>2.0761036228335028E-2</v>
      </c>
      <c r="Q1672" s="182">
        <f>IFERROR(_xll.qlIndexFixing(ONIndex1Y,I1672,TRUE,_xll.ohTrigger(RecalcTrigger,Trigger1Y)),NA())</f>
        <v>2.0974211943745047E-2</v>
      </c>
    </row>
    <row r="1673" spans="2:17" x14ac:dyDescent="0.2">
      <c r="B1673" s="39" t="s">
        <v>42</v>
      </c>
      <c r="D1673" s="42">
        <f>_xll.qlCalendarAdvance(Calendar,$D1672,B1673,"f",FALSE)</f>
        <v>51118</v>
      </c>
      <c r="E1673" s="176">
        <f>_xll.qlInterestRateIndexValueDate(IndexON,D1673)</f>
        <v>51118</v>
      </c>
      <c r="F1673" s="192">
        <f>IFERROR(_xll.qlIndexFixing(IndexON,D1673,TRUE,_xll.ohTrigger(RecalcTrigger,TriggerON)),NA())</f>
        <v>1.9872618397158703E-2</v>
      </c>
      <c r="H1673" s="42">
        <f>_xll.qlCalendarAdvance(Calendar,$H1672,B1673,"f",FALSE)</f>
        <v>51118</v>
      </c>
      <c r="I1673" s="176">
        <f>_xll.qlInterestRateIndexValueDate(Index1M,$H1673)</f>
        <v>51118</v>
      </c>
      <c r="J1673" s="181">
        <f>IFERROR(_xll.qlIndexFixing(Index1M,$H1673,TRUE,_xll.ohTrigger(RecalcTrigger,Trigger1M)),NA())</f>
        <v>2.0276461115917854E-2</v>
      </c>
      <c r="K1673" s="44">
        <f>IFERROR(_xll.qlIndexFixing(Index3M,H1673,TRUE,_xll.ohTrigger(RecalcTrigger,Trigger3M)),NA())</f>
        <v>2.0763689041011162E-2</v>
      </c>
      <c r="L1673" s="44">
        <f>IFERROR(_xll.qlIndexFixing(Index6M,$H1673,TRUE,_xll.ohTrigger(RecalcTrigger,Trigger6M)),NA())</f>
        <v>2.0859393077011599E-2</v>
      </c>
      <c r="M1673" s="182">
        <f>IFERROR(_xll.qlIndexFixing(Index1Y,$H1673,TRUE,_xll.ohTrigger(RecalcTrigger,Trigger1Y)),NA())</f>
        <v>2.1191722349317377E-2</v>
      </c>
      <c r="N1673" s="181">
        <f>IFERROR(_xll.qlIndexFixing(ONIndex1M,I1673,TRUE,_xll.ohTrigger(RecalcTrigger,Trigger1M)),NA())</f>
        <v>2.0258194746219926E-2</v>
      </c>
      <c r="O1673" s="44">
        <f>IFERROR(_xll.qlIndexFixing(ONIndex3M,I1673,TRUE,_xll.ohTrigger(RecalcTrigger,Trigger3M)),NA())</f>
        <v>2.0715127480963602E-2</v>
      </c>
      <c r="P1673" s="44">
        <f>IFERROR(_xll.qlIndexFixing(ONIndex6M,I1673,TRUE,_xll.ohTrigger(RecalcTrigger,Trigger6M)),NA())</f>
        <v>2.0759969299434244E-2</v>
      </c>
      <c r="Q1673" s="182">
        <f>IFERROR(_xll.qlIndexFixing(ONIndex1Y,I1673,TRUE,_xll.ohTrigger(RecalcTrigger,Trigger1Y)),NA())</f>
        <v>2.0973195184680327E-2</v>
      </c>
    </row>
    <row r="1674" spans="2:17" x14ac:dyDescent="0.2">
      <c r="B1674" s="39" t="s">
        <v>42</v>
      </c>
      <c r="D1674" s="42">
        <f>_xll.qlCalendarAdvance(Calendar,$D1673,B1674,"f",FALSE)</f>
        <v>51125</v>
      </c>
      <c r="E1674" s="176">
        <f>_xll.qlInterestRateIndexValueDate(IndexON,D1674)</f>
        <v>51125</v>
      </c>
      <c r="F1674" s="192">
        <f>IFERROR(_xll.qlIndexFixing(IndexON,D1674,TRUE,_xll.ohTrigger(RecalcTrigger,TriggerON)),NA())</f>
        <v>1.9871765550711906E-2</v>
      </c>
      <c r="H1674" s="42">
        <f>_xll.qlCalendarAdvance(Calendar,$H1673,B1674,"f",FALSE)</f>
        <v>51125</v>
      </c>
      <c r="I1674" s="176">
        <f>_xll.qlInterestRateIndexValueDate(Index1M,$H1674)</f>
        <v>51125</v>
      </c>
      <c r="J1674" s="181">
        <f>IFERROR(_xll.qlIndexFixing(Index1M,$H1674,TRUE,_xll.ohTrigger(RecalcTrigger,Trigger1M)),NA())</f>
        <v>2.0276642535357627E-2</v>
      </c>
      <c r="K1674" s="44">
        <f>IFERROR(_xll.qlIndexFixing(Index3M,H1674,TRUE,_xll.ohTrigger(RecalcTrigger,Trigger3M)),NA())</f>
        <v>2.0763119686975182E-2</v>
      </c>
      <c r="L1674" s="44">
        <f>IFERROR(_xll.qlIndexFixing(Index6M,$H1674,TRUE,_xll.ohTrigger(RecalcTrigger,Trigger6M)),NA())</f>
        <v>2.0858973542779199E-2</v>
      </c>
      <c r="M1674" s="182">
        <f>IFERROR(_xll.qlIndexFixing(Index1Y,$H1674,TRUE,_xll.ohTrigger(RecalcTrigger,Trigger1Y)),NA())</f>
        <v>2.1191991468429944E-2</v>
      </c>
      <c r="N1674" s="181">
        <f>IFERROR(_xll.qlIndexFixing(ONIndex1M,I1674,TRUE,_xll.ohTrigger(RecalcTrigger,Trigger1M)),NA())</f>
        <v>2.025825609890286E-2</v>
      </c>
      <c r="O1674" s="44">
        <f>IFERROR(_xll.qlIndexFixing(ONIndex3M,I1674,TRUE,_xll.ohTrigger(RecalcTrigger,Trigger3M)),NA())</f>
        <v>2.071426766380724E-2</v>
      </c>
      <c r="P1674" s="44">
        <f>IFERROR(_xll.qlIndexFixing(ONIndex6M,I1674,TRUE,_xll.ohTrigger(RecalcTrigger,Trigger6M)),NA())</f>
        <v>2.075894892157204E-2</v>
      </c>
      <c r="Q1674" s="182">
        <f>IFERROR(_xll.qlIndexFixing(ONIndex1Y,I1674,TRUE,_xll.ohTrigger(RecalcTrigger,Trigger1Y)),NA())</f>
        <v>2.0972229817386445E-2</v>
      </c>
    </row>
    <row r="1675" spans="2:17" x14ac:dyDescent="0.2">
      <c r="B1675" s="39" t="s">
        <v>42</v>
      </c>
      <c r="D1675" s="42">
        <f>_xll.qlCalendarAdvance(Calendar,$D1674,B1675,"f",FALSE)</f>
        <v>51132</v>
      </c>
      <c r="E1675" s="176">
        <f>_xll.qlInterestRateIndexValueDate(IndexON,D1675)</f>
        <v>51132</v>
      </c>
      <c r="F1675" s="192">
        <f>IFERROR(_xll.qlIndexFixing(IndexON,D1675,TRUE,_xll.ohTrigger(RecalcTrigger,TriggerON)),NA())</f>
        <v>1.9870956035497045E-2</v>
      </c>
      <c r="H1675" s="42">
        <f>_xll.qlCalendarAdvance(Calendar,$H1674,B1675,"f",FALSE)</f>
        <v>51132</v>
      </c>
      <c r="I1675" s="176">
        <f>_xll.qlInterestRateIndexValueDate(Index1M,$H1675)</f>
        <v>51132</v>
      </c>
      <c r="J1675" s="181">
        <f>IFERROR(_xll.qlIndexFixing(Index1M,$H1675,TRUE,_xll.ohTrigger(RecalcTrigger,Trigger1M)),NA())</f>
        <v>2.027687643629934E-2</v>
      </c>
      <c r="K1675" s="44">
        <f>IFERROR(_xll.qlIndexFixing(Index3M,H1675,TRUE,_xll.ohTrigger(RecalcTrigger,Trigger3M)),NA())</f>
        <v>2.0762596200916163E-2</v>
      </c>
      <c r="L1675" s="44">
        <f>IFERROR(_xll.qlIndexFixing(Index6M,$H1675,TRUE,_xll.ohTrigger(RecalcTrigger,Trigger6M)),NA())</f>
        <v>2.085860104372176E-2</v>
      </c>
      <c r="M1675" s="182">
        <f>IFERROR(_xll.qlIndexFixing(Index1Y,$H1675,TRUE,_xll.ohTrigger(RecalcTrigger,Trigger1Y)),NA())</f>
        <v>2.1192292518278675E-2</v>
      </c>
      <c r="N1675" s="181">
        <f>IFERROR(_xll.qlIndexFixing(ONIndex1M,I1675,TRUE,_xll.ohTrigger(RecalcTrigger,Trigger1M)),NA())</f>
        <v>2.0258369839982748E-2</v>
      </c>
      <c r="O1675" s="44">
        <f>IFERROR(_xll.qlIndexFixing(ONIndex3M,I1675,TRUE,_xll.ohTrigger(RecalcTrigger,Trigger3M)),NA())</f>
        <v>2.0713453480812882E-2</v>
      </c>
      <c r="P1675" s="44">
        <f>IFERROR(_xll.qlIndexFixing(ONIndex6M,I1675,TRUE,_xll.ohTrigger(RecalcTrigger,Trigger6M)),NA())</f>
        <v>2.0757975094586323E-2</v>
      </c>
      <c r="Q1675" s="182">
        <f>IFERROR(_xll.qlIndexFixing(ONIndex1Y,I1675,TRUE,_xll.ohTrigger(RecalcTrigger,Trigger1Y)),NA())</f>
        <v>2.0971315842268634E-2</v>
      </c>
    </row>
    <row r="1676" spans="2:17" x14ac:dyDescent="0.2">
      <c r="B1676" s="39" t="s">
        <v>42</v>
      </c>
      <c r="D1676" s="42">
        <f>_xll.qlCalendarAdvance(Calendar,$D1675,B1676,"f",FALSE)</f>
        <v>51139</v>
      </c>
      <c r="E1676" s="176">
        <f>_xll.qlInterestRateIndexValueDate(IndexON,D1676)</f>
        <v>51139</v>
      </c>
      <c r="F1676" s="192">
        <f>IFERROR(_xll.qlIndexFixing(IndexON,D1676,TRUE,_xll.ohTrigger(RecalcTrigger,TriggerON)),NA())</f>
        <v>1.9870189851433073E-2</v>
      </c>
      <c r="H1676" s="42">
        <f>_xll.qlCalendarAdvance(Calendar,$H1675,B1676,"f",FALSE)</f>
        <v>51139</v>
      </c>
      <c r="I1676" s="176">
        <f>_xll.qlInterestRateIndexValueDate(Index1M,$H1676)</f>
        <v>51139</v>
      </c>
      <c r="J1676" s="181">
        <f>IFERROR(_xll.qlIndexFixing(Index1M,$H1676,TRUE,_xll.ohTrigger(RecalcTrigger,Trigger1M)),NA())</f>
        <v>2.0277162818742991E-2</v>
      </c>
      <c r="K1676" s="44">
        <f>IFERROR(_xll.qlIndexFixing(Index3M,H1676,TRUE,_xll.ohTrigger(RecalcTrigger,Trigger3M)),NA())</f>
        <v>2.0762118582816295E-2</v>
      </c>
      <c r="L1676" s="44">
        <f>IFERROR(_xll.qlIndexFixing(Index6M,$H1676,TRUE,_xll.ohTrigger(RecalcTrigger,Trigger6M)),NA())</f>
        <v>2.085768876343257E-2</v>
      </c>
      <c r="M1676" s="182">
        <f>IFERROR(_xll.qlIndexFixing(Index1Y,$H1676,TRUE,_xll.ohTrigger(RecalcTrigger,Trigger1Y)),NA())</f>
        <v>2.119262378635588E-2</v>
      </c>
      <c r="N1676" s="181">
        <f>IFERROR(_xll.qlIndexFixing(ONIndex1M,I1676,TRUE,_xll.ohTrigger(RecalcTrigger,Trigger1M)),NA())</f>
        <v>2.0258535969297498E-2</v>
      </c>
      <c r="O1676" s="44">
        <f>IFERROR(_xll.qlIndexFixing(ONIndex3M,I1676,TRUE,_xll.ohTrigger(RecalcTrigger,Trigger3M)),NA())</f>
        <v>2.0712684932061576E-2</v>
      </c>
      <c r="P1676" s="44">
        <f>IFERROR(_xll.qlIndexFixing(ONIndex6M,I1676,TRUE,_xll.ohTrigger(RecalcTrigger,Trigger6M)),NA())</f>
        <v>2.0757047818558139E-2</v>
      </c>
      <c r="Q1676" s="182">
        <f>IFERROR(_xll.qlIndexFixing(ONIndex1Y,I1676,TRUE,_xll.ohTrigger(RecalcTrigger,Trigger1Y)),NA())</f>
        <v>2.0970453259083754E-2</v>
      </c>
    </row>
    <row r="1677" spans="2:17" x14ac:dyDescent="0.2">
      <c r="B1677" s="39" t="s">
        <v>42</v>
      </c>
      <c r="D1677" s="42">
        <f>_xll.qlCalendarAdvance(Calendar,$D1676,B1677,"f",FALSE)</f>
        <v>51146</v>
      </c>
      <c r="E1677" s="176">
        <f>_xll.qlInterestRateIndexValueDate(IndexON,D1677)</f>
        <v>51146</v>
      </c>
      <c r="F1677" s="192">
        <f>IFERROR(_xll.qlIndexFixing(IndexON,D1677,TRUE,_xll.ohTrigger(RecalcTrigger,TriggerON)),NA())</f>
        <v>1.9869466998601037E-2</v>
      </c>
      <c r="H1677" s="42">
        <f>_xll.qlCalendarAdvance(Calendar,$H1676,B1677,"f",FALSE)</f>
        <v>51146</v>
      </c>
      <c r="I1677" s="176">
        <f>_xll.qlInterestRateIndexValueDate(Index1M,$H1677)</f>
        <v>51146</v>
      </c>
      <c r="J1677" s="181">
        <f>IFERROR(_xll.qlIndexFixing(Index1M,$H1677,TRUE,_xll.ohTrigger(RecalcTrigger,Trigger1M)),NA())</f>
        <v>2.0277501682700861E-2</v>
      </c>
      <c r="K1677" s="44">
        <f>IFERROR(_xll.qlIndexFixing(Index3M,H1677,TRUE,_xll.ohTrigger(RecalcTrigger,Trigger3M)),NA())</f>
        <v>2.0761686832660435E-2</v>
      </c>
      <c r="L1677" s="44">
        <f>IFERROR(_xll.qlIndexFixing(Index6M,$H1677,TRUE,_xll.ohTrigger(RecalcTrigger,Trigger6M)),NA())</f>
        <v>2.0857406991020212E-2</v>
      </c>
      <c r="M1677" s="182">
        <f>IFERROR(_xll.qlIndexFixing(Index1Y,$H1677,TRUE,_xll.ohTrigger(RecalcTrigger,Trigger1Y)),NA())</f>
        <v>2.1192983560155195E-2</v>
      </c>
      <c r="N1677" s="181">
        <f>IFERROR(_xll.qlIndexFixing(ONIndex1M,I1677,TRUE,_xll.ohTrigger(RecalcTrigger,Trigger1M)),NA())</f>
        <v>2.0258754487171293E-2</v>
      </c>
      <c r="O1677" s="44">
        <f>IFERROR(_xll.qlIndexFixing(ONIndex3M,I1677,TRUE,_xll.ohTrigger(RecalcTrigger,Trigger3M)),NA())</f>
        <v>2.0711962017634367E-2</v>
      </c>
      <c r="P1677" s="44">
        <f>IFERROR(_xll.qlIndexFixing(ONIndex6M,I1677,TRUE,_xll.ohTrigger(RecalcTrigger,Trigger6M)),NA())</f>
        <v>2.0756167093568534E-2</v>
      </c>
      <c r="Q1677" s="182">
        <f>IFERROR(_xll.qlIndexFixing(ONIndex1Y,I1677,TRUE,_xll.ohTrigger(RecalcTrigger,Trigger1Y)),NA())</f>
        <v>2.0969642067912853E-2</v>
      </c>
    </row>
    <row r="1678" spans="2:17" x14ac:dyDescent="0.2">
      <c r="B1678" s="39" t="s">
        <v>42</v>
      </c>
      <c r="D1678" s="42">
        <f>_xll.qlCalendarAdvance(Calendar,$D1677,B1678,"f",FALSE)</f>
        <v>51153</v>
      </c>
      <c r="E1678" s="176">
        <f>_xll.qlInterestRateIndexValueDate(IndexON,D1678)</f>
        <v>51153</v>
      </c>
      <c r="F1678" s="192">
        <f>IFERROR(_xll.qlIndexFixing(IndexON,D1678,TRUE,_xll.ohTrigger(RecalcTrigger,TriggerON)),NA())</f>
        <v>1.9868787477000938E-2</v>
      </c>
      <c r="H1678" s="42">
        <f>_xll.qlCalendarAdvance(Calendar,$H1677,B1678,"f",FALSE)</f>
        <v>51153</v>
      </c>
      <c r="I1678" s="176">
        <f>_xll.qlInterestRateIndexValueDate(Index1M,$H1678)</f>
        <v>51153</v>
      </c>
      <c r="J1678" s="181">
        <f>IFERROR(_xll.qlIndexFixing(Index1M,$H1678,TRUE,_xll.ohTrigger(RecalcTrigger,Trigger1M)),NA())</f>
        <v>2.0277893028168039E-2</v>
      </c>
      <c r="K1678" s="44">
        <f>IFERROR(_xll.qlIndexFixing(Index3M,H1678,TRUE,_xll.ohTrigger(RecalcTrigger,Trigger3M)),NA())</f>
        <v>2.0761300950431664E-2</v>
      </c>
      <c r="L1678" s="44">
        <f>IFERROR(_xll.qlIndexFixing(Index6M,$H1678,TRUE,_xll.ohTrigger(RecalcTrigger,Trigger6M)),NA())</f>
        <v>2.0857172251041303E-2</v>
      </c>
      <c r="M1678" s="182">
        <f>IFERROR(_xll.qlIndexFixing(Index1Y,$H1678,TRUE,_xll.ohTrigger(RecalcTrigger,Trigger1Y)),NA())</f>
        <v>2.1193370127169587E-2</v>
      </c>
      <c r="N1678" s="181">
        <f>IFERROR(_xll.qlIndexFixing(ONIndex1M,I1678,TRUE,_xll.ohTrigger(RecalcTrigger,Trigger1M)),NA())</f>
        <v>2.0259025393198904E-2</v>
      </c>
      <c r="O1678" s="44">
        <f>IFERROR(_xll.qlIndexFixing(ONIndex3M,I1678,TRUE,_xll.ohTrigger(RecalcTrigger,Trigger3M)),NA())</f>
        <v>2.0711284737531255E-2</v>
      </c>
      <c r="P1678" s="44">
        <f>IFERROR(_xll.qlIndexFixing(ONIndex6M,I1678,TRUE,_xll.ohTrigger(RecalcTrigger,Trigger6M)),NA())</f>
        <v>2.075533291937437E-2</v>
      </c>
      <c r="Q1678" s="182">
        <f>IFERROR(_xll.qlIndexFixing(ONIndex1Y,I1678,TRUE,_xll.ohTrigger(RecalcTrigger,Trigger1Y)),NA())</f>
        <v>2.0968882268755928E-2</v>
      </c>
    </row>
    <row r="1679" spans="2:17" x14ac:dyDescent="0.2">
      <c r="B1679" s="39" t="s">
        <v>42</v>
      </c>
      <c r="D1679" s="42">
        <f>_xll.qlCalendarAdvance(Calendar,$D1678,B1679,"f",FALSE)</f>
        <v>51160</v>
      </c>
      <c r="E1679" s="176">
        <f>_xll.qlInterestRateIndexValueDate(IndexON,D1679)</f>
        <v>51160</v>
      </c>
      <c r="F1679" s="192">
        <f>IFERROR(_xll.qlIndexFixing(IndexON,D1679,TRUE,_xll.ohTrigger(RecalcTrigger,TriggerON)),NA())</f>
        <v>1.9868151286470681E-2</v>
      </c>
      <c r="H1679" s="42">
        <f>_xll.qlCalendarAdvance(Calendar,$H1678,B1679,"f",FALSE)</f>
        <v>51160</v>
      </c>
      <c r="I1679" s="176">
        <f>_xll.qlInterestRateIndexValueDate(Index1M,$H1679)</f>
        <v>51160</v>
      </c>
      <c r="J1679" s="181">
        <f>IFERROR(_xll.qlIndexFixing(Index1M,$H1679,TRUE,_xll.ohTrigger(RecalcTrigger,Trigger1M)),NA())</f>
        <v>2.027833685515926E-2</v>
      </c>
      <c r="K1679" s="44">
        <f>IFERROR(_xll.qlIndexFixing(Index3M,H1679,TRUE,_xll.ohTrigger(RecalcTrigger,Trigger3M)),NA())</f>
        <v>2.0760960936120183E-2</v>
      </c>
      <c r="L1679" s="44">
        <f>IFERROR(_xll.qlIndexFixing(Index6M,$H1679,TRUE,_xll.ohTrigger(RecalcTrigger,Trigger6M)),NA())</f>
        <v>2.0856984543479815E-2</v>
      </c>
      <c r="M1679" s="182">
        <f>IFERROR(_xll.qlIndexFixing(Index1Y,$H1679,TRUE,_xll.ohTrigger(RecalcTrigger,Trigger1Y)),NA())</f>
        <v>2.119378177489226E-2</v>
      </c>
      <c r="N1679" s="181">
        <f>IFERROR(_xll.qlIndexFixing(ONIndex1M,I1679,TRUE,_xll.ohTrigger(RecalcTrigger,Trigger1M)),NA())</f>
        <v>2.0259348687866607E-2</v>
      </c>
      <c r="O1679" s="44">
        <f>IFERROR(_xll.qlIndexFixing(ONIndex3M,I1679,TRUE,_xll.ohTrigger(RecalcTrigger,Trigger3M)),NA())</f>
        <v>2.071065309175224E-2</v>
      </c>
      <c r="P1679" s="44">
        <f>IFERROR(_xll.qlIndexFixing(ONIndex6M,I1679,TRUE,_xll.ohTrigger(RecalcTrigger,Trigger6M)),NA())</f>
        <v>2.0754545296137739E-2</v>
      </c>
      <c r="Q1679" s="182">
        <f>IFERROR(_xll.qlIndexFixing(ONIndex1Y,I1679,TRUE,_xll.ohTrigger(RecalcTrigger,Trigger1Y)),NA())</f>
        <v>2.0968173861531936E-2</v>
      </c>
    </row>
    <row r="1680" spans="2:17" x14ac:dyDescent="0.2">
      <c r="B1680" s="39" t="s">
        <v>42</v>
      </c>
      <c r="D1680" s="42">
        <f>_xll.qlCalendarAdvance(Calendar,$D1679,B1680,"f",FALSE)</f>
        <v>51167</v>
      </c>
      <c r="E1680" s="176">
        <f>_xll.qlInterestRateIndexValueDate(IndexON,D1680)</f>
        <v>51167</v>
      </c>
      <c r="F1680" s="192">
        <f>IFERROR(_xll.qlIndexFixing(IndexON,D1680,TRUE,_xll.ohTrigger(RecalcTrigger,TriggerON)),NA())</f>
        <v>1.9867558427253407E-2</v>
      </c>
      <c r="H1680" s="42">
        <f>_xll.qlCalendarAdvance(Calendar,$H1679,B1680,"f",FALSE)</f>
        <v>51167</v>
      </c>
      <c r="I1680" s="176">
        <f>_xll.qlInterestRateIndexValueDate(Index1M,$H1680)</f>
        <v>51167</v>
      </c>
      <c r="J1680" s="181">
        <f>IFERROR(_xll.qlIndexFixing(Index1M,$H1680,TRUE,_xll.ohTrigger(RecalcTrigger,Trigger1M)),NA())</f>
        <v>2.0276423195151171E-2</v>
      </c>
      <c r="K1680" s="44">
        <f>IFERROR(_xll.qlIndexFixing(Index3M,H1680,TRUE,_xll.ohTrigger(RecalcTrigger,Trigger3M)),NA())</f>
        <v>2.0760089827718708E-2</v>
      </c>
      <c r="L1680" s="44">
        <f>IFERROR(_xll.qlIndexFixing(Index6M,$H1680,TRUE,_xll.ohTrigger(RecalcTrigger,Trigger6M)),NA())</f>
        <v>2.0856843868322383E-2</v>
      </c>
      <c r="M1680" s="182">
        <f>IFERROR(_xll.qlIndexFixing(Index1Y,$H1680,TRUE,_xll.ohTrigger(RecalcTrigger,Trigger1Y)),NA())</f>
        <v>2.1194216790815068E-2</v>
      </c>
      <c r="N1680" s="181">
        <f>IFERROR(_xll.qlIndexFixing(ONIndex1M,I1680,TRUE,_xll.ohTrigger(RecalcTrigger,Trigger1M)),NA())</f>
        <v>2.0259724370688126E-2</v>
      </c>
      <c r="O1680" s="44">
        <f>IFERROR(_xll.qlIndexFixing(ONIndex3M,I1680,TRUE,_xll.ohTrigger(RecalcTrigger,Trigger3M)),NA())</f>
        <v>2.0710067080216277E-2</v>
      </c>
      <c r="P1680" s="44">
        <f>IFERROR(_xll.qlIndexFixing(ONIndex6M,I1680,TRUE,_xll.ohTrigger(RecalcTrigger,Trigger6M)),NA())</f>
        <v>2.0753804223858641E-2</v>
      </c>
      <c r="Q1680" s="182">
        <f>IFERROR(_xll.qlIndexFixing(ONIndex1Y,I1680,TRUE,_xll.ohTrigger(RecalcTrigger,Trigger1Y)),NA())</f>
        <v>2.0967516846402967E-2</v>
      </c>
    </row>
    <row r="1681" spans="2:17" x14ac:dyDescent="0.2">
      <c r="B1681" s="39" t="s">
        <v>42</v>
      </c>
      <c r="D1681" s="42">
        <f>_xll.qlCalendarAdvance(Calendar,$D1680,B1681,"f",FALSE)</f>
        <v>51174</v>
      </c>
      <c r="E1681" s="176">
        <f>_xll.qlInterestRateIndexValueDate(IndexON,D1681)</f>
        <v>51174</v>
      </c>
      <c r="F1681" s="192">
        <f>IFERROR(_xll.qlIndexFixing(IndexON,D1681,TRUE,_xll.ohTrigger(RecalcTrigger,TriggerON)),NA())</f>
        <v>1.9867008899187022E-2</v>
      </c>
      <c r="H1681" s="42">
        <f>_xll.qlCalendarAdvance(Calendar,$H1680,B1681,"f",FALSE)</f>
        <v>51174</v>
      </c>
      <c r="I1681" s="176">
        <f>_xll.qlInterestRateIndexValueDate(Index1M,$H1681)</f>
        <v>51174</v>
      </c>
      <c r="J1681" s="181">
        <f>IFERROR(_xll.qlIndexFixing(Index1M,$H1681,TRUE,_xll.ohTrigger(RecalcTrigger,Trigger1M)),NA())</f>
        <v>2.0276956871967972E-2</v>
      </c>
      <c r="K1681" s="44">
        <f>IFERROR(_xll.qlIndexFixing(Index3M,H1681,TRUE,_xll.ohTrigger(RecalcTrigger,Trigger3M)),NA())</f>
        <v>2.0759838287196509E-2</v>
      </c>
      <c r="L1681" s="44">
        <f>IFERROR(_xll.qlIndexFixing(Index6M,$H1681,TRUE,_xll.ohTrigger(RecalcTrigger,Trigger6M)),NA())</f>
        <v>2.0856750225559655E-2</v>
      </c>
      <c r="M1681" s="182">
        <f>IFERROR(_xll.qlIndexFixing(Index1Y,$H1681,TRUE,_xll.ohTrigger(RecalcTrigger,Trigger1Y)),NA())</f>
        <v>2.1194673462428777E-2</v>
      </c>
      <c r="N1681" s="181">
        <f>IFERROR(_xll.qlIndexFixing(ONIndex1M,I1681,TRUE,_xll.ohTrigger(RecalcTrigger,Trigger1M)),NA())</f>
        <v>2.0260152441987644E-2</v>
      </c>
      <c r="O1681" s="44">
        <f>IFERROR(_xll.qlIndexFixing(ONIndex3M,I1681,TRUE,_xll.ohTrigger(RecalcTrigger,Trigger3M)),NA())</f>
        <v>2.0709526702842318E-2</v>
      </c>
      <c r="P1681" s="44">
        <f>IFERROR(_xll.qlIndexFixing(ONIndex6M,I1681,TRUE,_xll.ohTrigger(RecalcTrigger,Trigger6M)),NA())</f>
        <v>2.0753109702537076E-2</v>
      </c>
      <c r="Q1681" s="182">
        <f>IFERROR(_xll.qlIndexFixing(ONIndex1Y,I1681,TRUE,_xll.ohTrigger(RecalcTrigger,Trigger1Y)),NA())</f>
        <v>2.0966911223287976E-2</v>
      </c>
    </row>
    <row r="1682" spans="2:17" x14ac:dyDescent="0.2">
      <c r="B1682" s="39" t="s">
        <v>42</v>
      </c>
      <c r="D1682" s="42">
        <f>_xll.qlCalendarAdvance(Calendar,$D1681,B1682,"f",FALSE)</f>
        <v>51181</v>
      </c>
      <c r="E1682" s="176">
        <f>_xll.qlInterestRateIndexValueDate(IndexON,D1682)</f>
        <v>51181</v>
      </c>
      <c r="F1682" s="192">
        <f>IFERROR(_xll.qlIndexFixing(IndexON,D1682,TRUE,_xll.ohTrigger(RecalcTrigger,TriggerON)),NA())</f>
        <v>1.9866502702352573E-2</v>
      </c>
      <c r="H1682" s="42">
        <f>_xll.qlCalendarAdvance(Calendar,$H1681,B1682,"f",FALSE)</f>
        <v>51181</v>
      </c>
      <c r="I1682" s="176">
        <f>_xll.qlInterestRateIndexValueDate(Index1M,$H1682)</f>
        <v>51181</v>
      </c>
      <c r="J1682" s="181">
        <f>IFERROR(_xll.qlIndexFixing(Index1M,$H1682,TRUE,_xll.ohTrigger(RecalcTrigger,Trigger1M)),NA())</f>
        <v>2.0277543018669568E-2</v>
      </c>
      <c r="K1682" s="44">
        <f>IFERROR(_xll.qlIndexFixing(Index3M,H1682,TRUE,_xll.ohTrigger(RecalcTrigger,Trigger3M)),NA())</f>
        <v>2.0759632611958692E-2</v>
      </c>
      <c r="L1682" s="44">
        <f>IFERROR(_xll.qlIndexFixing(Index6M,$H1682,TRUE,_xll.ohTrigger(RecalcTrigger,Trigger6M)),NA())</f>
        <v>2.08567036151854E-2</v>
      </c>
      <c r="M1682" s="182">
        <f>IFERROR(_xll.qlIndexFixing(Index1Y,$H1682,TRUE,_xll.ohTrigger(RecalcTrigger,Trigger1Y)),NA())</f>
        <v>2.1195150077223036E-2</v>
      </c>
      <c r="N1682" s="181">
        <f>IFERROR(_xll.qlIndexFixing(ONIndex1M,I1682,TRUE,_xll.ohTrigger(RecalcTrigger,Trigger1M)),NA())</f>
        <v>2.0260632901603071E-2</v>
      </c>
      <c r="O1682" s="44">
        <f>IFERROR(_xll.qlIndexFixing(ONIndex3M,I1682,TRUE,_xll.ohTrigger(RecalcTrigger,Trigger3M)),NA())</f>
        <v>2.0709031959873503E-2</v>
      </c>
      <c r="P1682" s="44">
        <f>IFERROR(_xll.qlIndexFixing(ONIndex6M,I1682,TRUE,_xll.ohTrigger(RecalcTrigger,Trigger6M)),NA())</f>
        <v>2.0752461732173044E-2</v>
      </c>
      <c r="Q1682" s="182">
        <f>IFERROR(_xll.qlIndexFixing(ONIndex1Y,I1682,TRUE,_xll.ohTrigger(RecalcTrigger,Trigger1Y)),NA())</f>
        <v>2.0966356992105917E-2</v>
      </c>
    </row>
    <row r="1683" spans="2:17" x14ac:dyDescent="0.2">
      <c r="B1683" s="39" t="s">
        <v>42</v>
      </c>
      <c r="D1683" s="42">
        <f>_xll.qlCalendarAdvance(Calendar,$D1682,B1683,"f",FALSE)</f>
        <v>51188</v>
      </c>
      <c r="E1683" s="176">
        <f>_xll.qlInterestRateIndexValueDate(IndexON,D1683)</f>
        <v>51188</v>
      </c>
      <c r="F1683" s="192">
        <f>IFERROR(_xll.qlIndexFixing(IndexON,D1683,TRUE,_xll.ohTrigger(RecalcTrigger,TriggerON)),NA())</f>
        <v>1.9866039836669014E-2</v>
      </c>
      <c r="H1683" s="42">
        <f>_xll.qlCalendarAdvance(Calendar,$H1682,B1683,"f",FALSE)</f>
        <v>51188</v>
      </c>
      <c r="I1683" s="176">
        <f>_xll.qlInterestRateIndexValueDate(Index1M,$H1683)</f>
        <v>51188</v>
      </c>
      <c r="J1683" s="181">
        <f>IFERROR(_xll.qlIndexFixing(Index1M,$H1683,TRUE,_xll.ohTrigger(RecalcTrigger,Trigger1M)),NA())</f>
        <v>2.0278181635261554E-2</v>
      </c>
      <c r="K1683" s="44">
        <f>IFERROR(_xll.qlIndexFixing(Index3M,H1683,TRUE,_xll.ohTrigger(RecalcTrigger,Trigger3M)),NA())</f>
        <v>2.0759472801997157E-2</v>
      </c>
      <c r="L1683" s="44">
        <f>IFERROR(_xll.qlIndexFixing(Index6M,$H1683,TRUE,_xll.ohTrigger(RecalcTrigger,Trigger6M)),NA())</f>
        <v>2.085670403719472E-2</v>
      </c>
      <c r="M1683" s="182">
        <f>IFERROR(_xll.qlIndexFixing(Index1Y,$H1683,TRUE,_xll.ohTrigger(RecalcTrigger,Trigger1Y)),NA())</f>
        <v>2.1195644922684838E-2</v>
      </c>
      <c r="N1683" s="181">
        <f>IFERROR(_xll.qlIndexFixing(ONIndex1M,I1683,TRUE,_xll.ohTrigger(RecalcTrigger,Trigger1M)),NA())</f>
        <v>2.0261165749615451E-2</v>
      </c>
      <c r="O1683" s="44">
        <f>IFERROR(_xll.qlIndexFixing(ONIndex3M,I1683,TRUE,_xll.ohTrigger(RecalcTrigger,Trigger3M)),NA())</f>
        <v>2.0708582851147739E-2</v>
      </c>
      <c r="P1683" s="44">
        <f>IFERROR(_xll.qlIndexFixing(ONIndex6M,I1683,TRUE,_xll.ohTrigger(RecalcTrigger,Trigger6M)),NA())</f>
        <v>2.0751860312766546E-2</v>
      </c>
      <c r="Q1683" s="182">
        <f>IFERROR(_xll.qlIndexFixing(ONIndex1Y,I1683,TRUE,_xll.ohTrigger(RecalcTrigger,Trigger1Y)),NA())</f>
        <v>2.0965854153018881E-2</v>
      </c>
    </row>
    <row r="1684" spans="2:17" x14ac:dyDescent="0.2">
      <c r="B1684" s="39" t="s">
        <v>42</v>
      </c>
      <c r="D1684" s="42">
        <f>_xll.qlCalendarAdvance(Calendar,$D1683,B1684,"f",FALSE)</f>
        <v>51195</v>
      </c>
      <c r="E1684" s="176">
        <f>_xll.qlInterestRateIndexValueDate(IndexON,D1684)</f>
        <v>51195</v>
      </c>
      <c r="F1684" s="192">
        <f>IFERROR(_xll.qlIndexFixing(IndexON,D1684,TRUE,_xll.ohTrigger(RecalcTrigger,TriggerON)),NA())</f>
        <v>1.9865620302136344E-2</v>
      </c>
      <c r="H1684" s="42">
        <f>_xll.qlCalendarAdvance(Calendar,$H1683,B1684,"f",FALSE)</f>
        <v>51195</v>
      </c>
      <c r="I1684" s="176">
        <f>_xll.qlInterestRateIndexValueDate(Index1M,$H1684)</f>
        <v>51195</v>
      </c>
      <c r="J1684" s="181">
        <f>IFERROR(_xll.qlIndexFixing(Index1M,$H1684,TRUE,_xll.ohTrigger(RecalcTrigger,Trigger1M)),NA())</f>
        <v>2.0278872721755103E-2</v>
      </c>
      <c r="K1684" s="44">
        <f>IFERROR(_xll.qlIndexFixing(Index3M,H1684,TRUE,_xll.ohTrigger(RecalcTrigger,Trigger3M)),NA())</f>
        <v>2.0760539242984762E-2</v>
      </c>
      <c r="L1684" s="44">
        <f>IFERROR(_xll.qlIndexFixing(Index6M,$H1684,TRUE,_xll.ohTrigger(RecalcTrigger,Trigger6M)),NA())</f>
        <v>2.0857979116903135E-2</v>
      </c>
      <c r="M1684" s="182">
        <f>IFERROR(_xll.qlIndexFixing(Index1Y,$H1684,TRUE,_xll.ohTrigger(RecalcTrigger,Trigger1Y)),NA())</f>
        <v>2.1195496657295143E-2</v>
      </c>
      <c r="N1684" s="181">
        <f>IFERROR(_xll.qlIndexFixing(ONIndex1M,I1684,TRUE,_xll.ohTrigger(RecalcTrigger,Trigger1M)),NA())</f>
        <v>2.0261750986024785E-2</v>
      </c>
      <c r="O1684" s="44">
        <f>IFERROR(_xll.qlIndexFixing(ONIndex3M,I1684,TRUE,_xll.ohTrigger(RecalcTrigger,Trigger3M)),NA())</f>
        <v>2.0708179376746072E-2</v>
      </c>
      <c r="P1684" s="44">
        <f>IFERROR(_xll.qlIndexFixing(ONIndex6M,I1684,TRUE,_xll.ohTrigger(RecalcTrigger,Trigger6M)),NA())</f>
        <v>2.0751305444155488E-2</v>
      </c>
      <c r="Q1684" s="182">
        <f>IFERROR(_xll.qlIndexFixing(ONIndex1Y,I1684,TRUE,_xll.ohTrigger(RecalcTrigger,Trigger1Y)),NA())</f>
        <v>2.0965402705864777E-2</v>
      </c>
    </row>
    <row r="1685" spans="2:17" x14ac:dyDescent="0.2">
      <c r="B1685" s="39" t="s">
        <v>42</v>
      </c>
      <c r="D1685" s="42">
        <f>_xll.qlCalendarAdvance(Calendar,$D1684,B1685,"f",FALSE)</f>
        <v>51202</v>
      </c>
      <c r="E1685" s="176">
        <f>_xll.qlInterestRateIndexValueDate(IndexON,D1685)</f>
        <v>51202</v>
      </c>
      <c r="F1685" s="192">
        <f>IFERROR(_xll.qlIndexFixing(IndexON,D1685,TRUE,_xll.ohTrigger(RecalcTrigger,TriggerON)),NA())</f>
        <v>1.9865244098916657E-2</v>
      </c>
      <c r="H1685" s="42">
        <f>_xll.qlCalendarAdvance(Calendar,$H1684,B1685,"f",FALSE)</f>
        <v>51202</v>
      </c>
      <c r="I1685" s="176">
        <f>_xll.qlInterestRateIndexValueDate(Index1M,$H1685)</f>
        <v>51202</v>
      </c>
      <c r="J1685" s="181">
        <f>IFERROR(_xll.qlIndexFixing(Index1M,$H1685,TRUE,_xll.ohTrigger(RecalcTrigger,Trigger1M)),NA())</f>
        <v>2.0282101929418459E-2</v>
      </c>
      <c r="K1685" s="44">
        <f>IFERROR(_xll.qlIndexFixing(Index3M,H1685,TRUE,_xll.ohTrigger(RecalcTrigger,Trigger3M)),NA())</f>
        <v>2.0760477708759922E-2</v>
      </c>
      <c r="L1685" s="44">
        <f>IFERROR(_xll.qlIndexFixing(Index6M,$H1685,TRUE,_xll.ohTrigger(RecalcTrigger,Trigger6M)),NA())</f>
        <v>2.0858080334107389E-2</v>
      </c>
      <c r="M1685" s="182">
        <f>IFERROR(_xll.qlIndexFixing(Index1Y,$H1685,TRUE,_xll.ohTrigger(RecalcTrigger,Trigger1Y)),NA())</f>
        <v>2.1196023361913952E-2</v>
      </c>
      <c r="N1685" s="181">
        <f>IFERROR(_xll.qlIndexFixing(ONIndex1M,I1685,TRUE,_xll.ohTrigger(RecalcTrigger,Trigger1M)),NA())</f>
        <v>2.0262388610750026E-2</v>
      </c>
      <c r="O1685" s="44">
        <f>IFERROR(_xll.qlIndexFixing(ONIndex3M,I1685,TRUE,_xll.ohTrigger(RecalcTrigger,Trigger3M)),NA())</f>
        <v>2.070782153650641E-2</v>
      </c>
      <c r="P1685" s="44">
        <f>IFERROR(_xll.qlIndexFixing(ONIndex6M,I1685,TRUE,_xll.ohTrigger(RecalcTrigger,Trigger6M)),NA())</f>
        <v>2.0750797126664056E-2</v>
      </c>
      <c r="Q1685" s="182">
        <f>IFERROR(_xll.qlIndexFixing(ONIndex1Y,I1685,TRUE,_xll.ohTrigger(RecalcTrigger,Trigger1Y)),NA())</f>
        <v>2.0965002650724651E-2</v>
      </c>
    </row>
    <row r="1686" spans="2:17" x14ac:dyDescent="0.2">
      <c r="B1686" s="39" t="s">
        <v>42</v>
      </c>
      <c r="D1686" s="42">
        <f>_xll.qlCalendarAdvance(Calendar,$D1685,B1686,"f",FALSE)</f>
        <v>51209</v>
      </c>
      <c r="E1686" s="176">
        <f>_xll.qlInterestRateIndexValueDate(IndexON,D1686)</f>
        <v>51209</v>
      </c>
      <c r="F1686" s="192">
        <f>IFERROR(_xll.qlIndexFixing(IndexON,D1686,TRUE,_xll.ohTrigger(RecalcTrigger,TriggerON)),NA())</f>
        <v>1.9864911226928905E-2</v>
      </c>
      <c r="H1686" s="42">
        <f>_xll.qlCalendarAdvance(Calendar,$H1685,B1686,"f",FALSE)</f>
        <v>51209</v>
      </c>
      <c r="I1686" s="176">
        <f>_xll.qlInterestRateIndexValueDate(Index1M,$H1686)</f>
        <v>51209</v>
      </c>
      <c r="J1686" s="181">
        <f>IFERROR(_xll.qlIndexFixing(Index1M,$H1686,TRUE,_xll.ohTrigger(RecalcTrigger,Trigger1M)),NA())</f>
        <v>2.0282913127267082E-2</v>
      </c>
      <c r="K1686" s="44">
        <f>IFERROR(_xll.qlIndexFixing(Index3M,H1686,TRUE,_xll.ohTrigger(RecalcTrigger,Trigger3M)),NA())</f>
        <v>2.0760462045005135E-2</v>
      </c>
      <c r="L1686" s="44">
        <f>IFERROR(_xll.qlIndexFixing(Index6M,$H1686,TRUE,_xll.ohTrigger(RecalcTrigger,Trigger6M)),NA())</f>
        <v>2.0858228589056046E-2</v>
      </c>
      <c r="M1686" s="182">
        <f>IFERROR(_xll.qlIndexFixing(Index1Y,$H1686,TRUE,_xll.ohTrigger(RecalcTrigger,Trigger1Y)),NA())</f>
        <v>2.1196563296292048E-2</v>
      </c>
      <c r="N1686" s="181">
        <f>IFERROR(_xll.qlIndexFixing(ONIndex1M,I1686,TRUE,_xll.ohTrigger(RecalcTrigger,Trigger1M)),NA())</f>
        <v>2.0263078623953268E-2</v>
      </c>
      <c r="O1686" s="44">
        <f>IFERROR(_xll.qlIndexFixing(ONIndex3M,I1686,TRUE,_xll.ohTrigger(RecalcTrigger,Trigger3M)),NA())</f>
        <v>2.0707509330590845E-2</v>
      </c>
      <c r="P1686" s="44">
        <f>IFERROR(_xll.qlIndexFixing(ONIndex6M,I1686,TRUE,_xll.ohTrigger(RecalcTrigger,Trigger6M)),NA())</f>
        <v>2.075033536004911E-2</v>
      </c>
      <c r="Q1686" s="182">
        <f>IFERROR(_xll.qlIndexFixing(ONIndex1Y,I1686,TRUE,_xll.ohTrigger(RecalcTrigger,Trigger1Y)),NA())</f>
        <v>2.0964653987679549E-2</v>
      </c>
    </row>
    <row r="1687" spans="2:17" x14ac:dyDescent="0.2">
      <c r="B1687" s="39" t="s">
        <v>42</v>
      </c>
      <c r="D1687" s="42">
        <f>_xll.qlCalendarAdvance(Calendar,$D1686,B1687,"f",FALSE)</f>
        <v>51216</v>
      </c>
      <c r="E1687" s="176">
        <f>_xll.qlInterestRateIndexValueDate(IndexON,D1687)</f>
        <v>51216</v>
      </c>
      <c r="F1687" s="192">
        <f>IFERROR(_xll.qlIndexFixing(IndexON,D1687,TRUE,_xll.ohTrigger(RecalcTrigger,TriggerON)),NA())</f>
        <v>1.9864621686010997E-2</v>
      </c>
      <c r="H1687" s="42">
        <f>_xll.qlCalendarAdvance(Calendar,$H1686,B1687,"f",FALSE)</f>
        <v>51216</v>
      </c>
      <c r="I1687" s="176">
        <f>_xll.qlInterestRateIndexValueDate(Index1M,$H1687)</f>
        <v>51216</v>
      </c>
      <c r="J1687" s="181">
        <f>IFERROR(_xll.qlIndexFixing(Index1M,$H1687,TRUE,_xll.ohTrigger(RecalcTrigger,Trigger1M)),NA())</f>
        <v>2.0283776806703603E-2</v>
      </c>
      <c r="K1687" s="44">
        <f>IFERROR(_xll.qlIndexFixing(Index3M,H1687,TRUE,_xll.ohTrigger(RecalcTrigger,Trigger3M)),NA())</f>
        <v>2.0760492251718641E-2</v>
      </c>
      <c r="L1687" s="44">
        <f>IFERROR(_xll.qlIndexFixing(Index6M,$H1687,TRUE,_xll.ohTrigger(RecalcTrigger,Trigger6M)),NA())</f>
        <v>2.0858423881758792E-2</v>
      </c>
      <c r="M1687" s="182">
        <f>IFERROR(_xll.qlIndexFixing(Index1Y,$H1687,TRUE,_xll.ohTrigger(RecalcTrigger,Trigger1Y)),NA())</f>
        <v>2.119711474331254E-2</v>
      </c>
      <c r="N1687" s="181">
        <f>IFERROR(_xll.qlIndexFixing(ONIndex1M,I1687,TRUE,_xll.ohTrigger(RecalcTrigger,Trigger1M)),NA())</f>
        <v>2.0263821025391371E-2</v>
      </c>
      <c r="O1687" s="44">
        <f>IFERROR(_xll.qlIndexFixing(ONIndex3M,I1687,TRUE,_xll.ohTrigger(RecalcTrigger,Trigger3M)),NA())</f>
        <v>2.0707242758999378E-2</v>
      </c>
      <c r="P1687" s="44">
        <f>IFERROR(_xll.qlIndexFixing(ONIndex6M,I1687,TRUE,_xll.ohTrigger(RecalcTrigger,Trigger6M)),NA())</f>
        <v>2.0749920144391698E-2</v>
      </c>
      <c r="Q1687" s="182">
        <f>IFERROR(_xll.qlIndexFixing(ONIndex1Y,I1687,TRUE,_xll.ohTrigger(RecalcTrigger,Trigger1Y)),NA())</f>
        <v>2.0964356716486332E-2</v>
      </c>
    </row>
    <row r="1688" spans="2:17" x14ac:dyDescent="0.2">
      <c r="B1688" s="39" t="s">
        <v>42</v>
      </c>
      <c r="D1688" s="42">
        <f>_xll.qlCalendarAdvance(Calendar,$D1687,B1688,"f",FALSE)</f>
        <v>51223</v>
      </c>
      <c r="E1688" s="176">
        <f>_xll.qlInterestRateIndexValueDate(IndexON,D1688)</f>
        <v>51223</v>
      </c>
      <c r="F1688" s="192">
        <f>IFERROR(_xll.qlIndexFixing(IndexON,D1688,TRUE,_xll.ohTrigger(RecalcTrigger,TriggerON)),NA())</f>
        <v>1.9864375476325025E-2</v>
      </c>
      <c r="H1688" s="42">
        <f>_xll.qlCalendarAdvance(Calendar,$H1687,B1688,"f",FALSE)</f>
        <v>51223</v>
      </c>
      <c r="I1688" s="176">
        <f>_xll.qlInterestRateIndexValueDate(Index1M,$H1688)</f>
        <v>51223</v>
      </c>
      <c r="J1688" s="181">
        <f>IFERROR(_xll.qlIndexFixing(Index1M,$H1688,TRUE,_xll.ohTrigger(RecalcTrigger,Trigger1M)),NA())</f>
        <v>2.0284692967742757E-2</v>
      </c>
      <c r="K1688" s="44">
        <f>IFERROR(_xll.qlIndexFixing(Index3M,H1688,TRUE,_xll.ohTrigger(RecalcTrigger,Trigger3M)),NA())</f>
        <v>2.0760568328900442E-2</v>
      </c>
      <c r="L1688" s="44">
        <f>IFERROR(_xll.qlIndexFixing(Index6M,$H1688,TRUE,_xll.ohTrigger(RecalcTrigger,Trigger6M)),NA())</f>
        <v>2.0858666212230162E-2</v>
      </c>
      <c r="M1688" s="182">
        <f>IFERROR(_xll.qlIndexFixing(Index1Y,$H1688,TRUE,_xll.ohTrigger(RecalcTrigger,Trigger1Y)),NA())</f>
        <v>2.1197675985855868E-2</v>
      </c>
      <c r="N1688" s="181">
        <f>IFERROR(_xll.qlIndexFixing(ONIndex1M,I1688,TRUE,_xll.ohTrigger(RecalcTrigger,Trigger1M)),NA())</f>
        <v>2.0264615815307474E-2</v>
      </c>
      <c r="O1688" s="44">
        <f>IFERROR(_xll.qlIndexFixing(ONIndex3M,I1688,TRUE,_xll.ohTrigger(RecalcTrigger,Trigger3M)),NA())</f>
        <v>2.0707021821569915E-2</v>
      </c>
      <c r="P1688" s="44">
        <f>IFERROR(_xll.qlIndexFixing(ONIndex6M,I1688,TRUE,_xll.ohTrigger(RecalcTrigger,Trigger6M)),NA())</f>
        <v>2.0749551479610773E-2</v>
      </c>
      <c r="Q1688" s="182">
        <f>IFERROR(_xll.qlIndexFixing(ONIndex1Y,I1688,TRUE,_xll.ohTrigger(RecalcTrigger,Trigger1Y)),NA())</f>
        <v>2.0964110837388139E-2</v>
      </c>
    </row>
    <row r="1689" spans="2:17" x14ac:dyDescent="0.2">
      <c r="B1689" s="39" t="s">
        <v>42</v>
      </c>
      <c r="D1689" s="42">
        <f>_xll.qlCalendarAdvance(Calendar,$D1688,B1689,"f",FALSE)</f>
        <v>51230</v>
      </c>
      <c r="E1689" s="176">
        <f>_xll.qlInterestRateIndexValueDate(IndexON,D1689)</f>
        <v>51230</v>
      </c>
      <c r="F1689" s="192">
        <f>IFERROR(_xll.qlIndexFixing(IndexON,D1689,TRUE,_xll.ohTrigger(RecalcTrigger,TriggerON)),NA())</f>
        <v>1.9864172597789942E-2</v>
      </c>
      <c r="H1689" s="42">
        <f>_xll.qlCalendarAdvance(Calendar,$H1688,B1689,"f",FALSE)</f>
        <v>51230</v>
      </c>
      <c r="I1689" s="176">
        <f>_xll.qlInterestRateIndexValueDate(Index1M,$H1689)</f>
        <v>51230</v>
      </c>
      <c r="J1689" s="181">
        <f>IFERROR(_xll.qlIndexFixing(Index1M,$H1689,TRUE,_xll.ohTrigger(RecalcTrigger,Trigger1M)),NA())</f>
        <v>2.0283751225939027E-2</v>
      </c>
      <c r="K1689" s="44">
        <f>IFERROR(_xll.qlIndexFixing(Index3M,H1689,TRUE,_xll.ohTrigger(RecalcTrigger,Trigger3M)),NA())</f>
        <v>2.0760083526556693E-2</v>
      </c>
      <c r="L1689" s="44">
        <f>IFERROR(_xll.qlIndexFixing(Index6M,$H1689,TRUE,_xll.ohTrigger(RecalcTrigger,Trigger6M)),NA())</f>
        <v>2.0858324410737639E-2</v>
      </c>
      <c r="M1689" s="182">
        <f>IFERROR(_xll.qlIndexFixing(Index1Y,$H1689,TRUE,_xll.ohTrigger(RecalcTrigger,Trigger1Y)),NA())</f>
        <v>2.1198245306798702E-2</v>
      </c>
      <c r="N1689" s="181">
        <f>IFERROR(_xll.qlIndexFixing(ONIndex1M,I1689,TRUE,_xll.ohTrigger(RecalcTrigger,Trigger1M)),NA())</f>
        <v>2.0265462993458438E-2</v>
      </c>
      <c r="O1689" s="44">
        <f>IFERROR(_xll.qlIndexFixing(ONIndex3M,I1689,TRUE,_xll.ohTrigger(RecalcTrigger,Trigger3M)),NA())</f>
        <v>2.0706846518545596E-2</v>
      </c>
      <c r="P1689" s="44">
        <f>IFERROR(_xll.qlIndexFixing(ONIndex6M,I1689,TRUE,_xll.ohTrigger(RecalcTrigger,Trigger6M)),NA())</f>
        <v>2.0749229365787381E-2</v>
      </c>
      <c r="Q1689" s="182">
        <f>IFERROR(_xll.qlIndexFixing(ONIndex1Y,I1689,TRUE,_xll.ohTrigger(RecalcTrigger,Trigger1Y)),NA())</f>
        <v>2.0963916350222878E-2</v>
      </c>
    </row>
    <row r="1690" spans="2:17" x14ac:dyDescent="0.2">
      <c r="B1690" s="39" t="s">
        <v>42</v>
      </c>
      <c r="D1690" s="42">
        <f>_xll.qlCalendarAdvance(Calendar,$D1689,B1690,"f",FALSE)</f>
        <v>51237</v>
      </c>
      <c r="E1690" s="176">
        <f>_xll.qlInterestRateIndexValueDate(IndexON,D1690)</f>
        <v>51237</v>
      </c>
      <c r="F1690" s="192">
        <f>IFERROR(_xll.qlIndexFixing(IndexON,D1690,TRUE,_xll.ohTrigger(RecalcTrigger,TriggerON)),NA())</f>
        <v>1.9864013050567841E-2</v>
      </c>
      <c r="H1690" s="42">
        <f>_xll.qlCalendarAdvance(Calendar,$H1689,B1690,"f",FALSE)</f>
        <v>51237</v>
      </c>
      <c r="I1690" s="176">
        <f>_xll.qlInterestRateIndexValueDate(Index1M,$H1690)</f>
        <v>51237</v>
      </c>
      <c r="J1690" s="181">
        <f>IFERROR(_xll.qlIndexFixing(Index1M,$H1690,TRUE,_xll.ohTrigger(RecalcTrigger,Trigger1M)),NA())</f>
        <v>2.0284760935946743E-2</v>
      </c>
      <c r="K1690" s="44">
        <f>IFERROR(_xll.qlIndexFixing(Index3M,H1690,TRUE,_xll.ohTrigger(RecalcTrigger,Trigger3M)),NA())</f>
        <v>2.0760248058890995E-2</v>
      </c>
      <c r="L1690" s="44">
        <f>IFERROR(_xll.qlIndexFixing(Index6M,$H1690,TRUE,_xll.ohTrigger(RecalcTrigger,Trigger6M)),NA())</f>
        <v>2.0858654402779016E-2</v>
      </c>
      <c r="M1690" s="182">
        <f>IFERROR(_xll.qlIndexFixing(Index1Y,$H1690,TRUE,_xll.ohTrigger(RecalcTrigger,Trigger1Y)),NA())</f>
        <v>2.11988209890146E-2</v>
      </c>
      <c r="N1690" s="181">
        <f>IFERROR(_xll.qlIndexFixing(ONIndex1M,I1690,TRUE,_xll.ohTrigger(RecalcTrigger,Trigger1M)),NA())</f>
        <v>2.0266362560087403E-2</v>
      </c>
      <c r="O1690" s="44">
        <f>IFERROR(_xll.qlIndexFixing(ONIndex3M,I1690,TRUE,_xll.ohTrigger(RecalcTrigger,Trigger3M)),NA())</f>
        <v>2.0706716849764328E-2</v>
      </c>
      <c r="P1690" s="44">
        <f>IFERROR(_xll.qlIndexFixing(ONIndex6M,I1690,TRUE,_xll.ohTrigger(RecalcTrigger,Trigger6M)),NA())</f>
        <v>2.0748953802840475E-2</v>
      </c>
      <c r="Q1690" s="182">
        <f>IFERROR(_xll.qlIndexFixing(ONIndex1Y,I1690,TRUE,_xll.ohTrigger(RecalcTrigger,Trigger1Y)),NA())</f>
        <v>2.0963773255071594E-2</v>
      </c>
    </row>
    <row r="1691" spans="2:17" x14ac:dyDescent="0.2">
      <c r="B1691" s="39" t="s">
        <v>42</v>
      </c>
      <c r="D1691" s="42">
        <f>_xll.qlCalendarAdvance(Calendar,$D1690,B1691,"f",FALSE)</f>
        <v>51244</v>
      </c>
      <c r="E1691" s="176">
        <f>_xll.qlInterestRateIndexValueDate(IndexON,D1691)</f>
        <v>51244</v>
      </c>
      <c r="F1691" s="192">
        <f>IFERROR(_xll.qlIndexFixing(IndexON,D1691,TRUE,_xll.ohTrigger(RecalcTrigger,TriggerON)),NA())</f>
        <v>1.9863896834415584E-2</v>
      </c>
      <c r="H1691" s="42">
        <f>_xll.qlCalendarAdvance(Calendar,$H1690,B1691,"f",FALSE)</f>
        <v>51244</v>
      </c>
      <c r="I1691" s="176">
        <f>_xll.qlInterestRateIndexValueDate(Index1M,$H1691)</f>
        <v>51244</v>
      </c>
      <c r="J1691" s="181">
        <f>IFERROR(_xll.qlIndexFixing(Index1M,$H1691,TRUE,_xll.ohTrigger(RecalcTrigger,Trigger1M)),NA())</f>
        <v>2.0285823118850264E-2</v>
      </c>
      <c r="K1691" s="44">
        <f>IFERROR(_xll.qlIndexFixing(Index3M,H1691,TRUE,_xll.ohTrigger(RecalcTrigger,Trigger3M)),NA())</f>
        <v>2.076045845910518E-2</v>
      </c>
      <c r="L1691" s="44">
        <f>IFERROR(_xll.qlIndexFixing(Index6M,$H1691,TRUE,_xll.ohTrigger(RecalcTrigger,Trigger6M)),NA())</f>
        <v>2.0859025573995008E-2</v>
      </c>
      <c r="M1691" s="182">
        <f>IFERROR(_xll.qlIndexFixing(Index1Y,$H1691,TRUE,_xll.ohTrigger(RecalcTrigger,Trigger1Y)),NA())</f>
        <v>2.1199401315372901E-2</v>
      </c>
      <c r="N1691" s="181">
        <f>IFERROR(_xll.qlIndexFixing(ONIndex1M,I1691,TRUE,_xll.ohTrigger(RecalcTrigger,Trigger1M)),NA())</f>
        <v>2.0267314515113322E-2</v>
      </c>
      <c r="O1691" s="44">
        <f>IFERROR(_xll.qlIndexFixing(ONIndex3M,I1691,TRUE,_xll.ohTrigger(RecalcTrigger,Trigger3M)),NA())</f>
        <v>2.0706632815307158E-2</v>
      </c>
      <c r="P1691" s="44">
        <f>IFERROR(_xll.qlIndexFixing(ONIndex6M,I1691,TRUE,_xll.ohTrigger(RecalcTrigger,Trigger6M)),NA())</f>
        <v>2.0748724790932149E-2</v>
      </c>
      <c r="Q1691" s="182">
        <f>IFERROR(_xll.qlIndexFixing(ONIndex1Y,I1691,TRUE,_xll.ohTrigger(RecalcTrigger,Trigger1Y)),NA())</f>
        <v>2.0963681551934288E-2</v>
      </c>
    </row>
    <row r="1692" spans="2:17" x14ac:dyDescent="0.2">
      <c r="B1692" s="39" t="s">
        <v>42</v>
      </c>
      <c r="D1692" s="42">
        <f>_xll.qlCalendarAdvance(Calendar,$D1691,B1692,"f",FALSE)</f>
        <v>51251</v>
      </c>
      <c r="E1692" s="176">
        <f>_xll.qlInterestRateIndexValueDate(IndexON,D1692)</f>
        <v>51251</v>
      </c>
      <c r="F1692" s="192">
        <f>IFERROR(_xll.qlIndexFixing(IndexON,D1692,TRUE,_xll.ohTrigger(RecalcTrigger,TriggerON)),NA())</f>
        <v>1.9863823949495263E-2</v>
      </c>
      <c r="H1692" s="42">
        <f>_xll.qlCalendarAdvance(Calendar,$H1691,B1692,"f",FALSE)</f>
        <v>51251</v>
      </c>
      <c r="I1692" s="176">
        <f>_xll.qlInterestRateIndexValueDate(Index1M,$H1692)</f>
        <v>51251</v>
      </c>
      <c r="J1692" s="181">
        <f>IFERROR(_xll.qlIndexFixing(Index1M,$H1692,TRUE,_xll.ohTrigger(RecalcTrigger,Trigger1M)),NA())</f>
        <v>2.0286937774649592E-2</v>
      </c>
      <c r="K1692" s="44">
        <f>IFERROR(_xll.qlIndexFixing(Index3M,H1692,TRUE,_xll.ohTrigger(RecalcTrigger,Trigger3M)),NA())</f>
        <v>2.0760714727203707E-2</v>
      </c>
      <c r="L1692" s="44">
        <f>IFERROR(_xll.qlIndexFixing(Index6M,$H1692,TRUE,_xll.ohTrigger(RecalcTrigger,Trigger6M)),NA())</f>
        <v>2.0859434771185723E-2</v>
      </c>
      <c r="M1692" s="182">
        <f>IFERROR(_xll.qlIndexFixing(Index1Y,$H1692,TRUE,_xll.ohTrigger(RecalcTrigger,Trigger1Y)),NA())</f>
        <v>2.1199984568739172E-2</v>
      </c>
      <c r="N1692" s="181">
        <f>IFERROR(_xll.qlIndexFixing(ONIndex1M,I1692,TRUE,_xll.ohTrigger(RecalcTrigger,Trigger1M)),NA())</f>
        <v>2.0268318858455148E-2</v>
      </c>
      <c r="O1692" s="44">
        <f>IFERROR(_xll.qlIndexFixing(ONIndex3M,I1692,TRUE,_xll.ohTrigger(RecalcTrigger,Trigger3M)),NA())</f>
        <v>2.0706594415093038E-2</v>
      </c>
      <c r="P1692" s="44">
        <f>IFERROR(_xll.qlIndexFixing(ONIndex6M,I1692,TRUE,_xll.ohTrigger(RecalcTrigger,Trigger6M)),NA())</f>
        <v>2.0748542329981357E-2</v>
      </c>
      <c r="Q1692" s="182">
        <f>IFERROR(_xll.qlIndexFixing(ONIndex1Y,I1692,TRUE,_xll.ohTrigger(RecalcTrigger,Trigger1Y)),NA())</f>
        <v>2.0963641240892006E-2</v>
      </c>
    </row>
    <row r="1693" spans="2:17" x14ac:dyDescent="0.2">
      <c r="B1693" s="39" t="s">
        <v>42</v>
      </c>
      <c r="D1693" s="42">
        <f>_xll.qlCalendarAdvance(Calendar,$D1692,B1693,"f",FALSE)</f>
        <v>51258</v>
      </c>
      <c r="E1693" s="176">
        <f>_xll.qlInterestRateIndexValueDate(IndexON,D1693)</f>
        <v>51258</v>
      </c>
      <c r="F1693" s="192">
        <f>IFERROR(_xll.qlIndexFixing(IndexON,D1693,TRUE,_xll.ohTrigger(RecalcTrigger,TriggerON)),NA())</f>
        <v>1.9863794395806877E-2</v>
      </c>
      <c r="H1693" s="42">
        <f>_xll.qlCalendarAdvance(Calendar,$H1692,B1693,"f",FALSE)</f>
        <v>51258</v>
      </c>
      <c r="I1693" s="176">
        <f>_xll.qlInterestRateIndexValueDate(Index1M,$H1693)</f>
        <v>51258</v>
      </c>
      <c r="J1693" s="181">
        <f>IFERROR(_xll.qlIndexFixing(Index1M,$H1693,TRUE,_xll.ohTrigger(RecalcTrigger,Trigger1M)),NA())</f>
        <v>2.0290060997481488E-2</v>
      </c>
      <c r="K1693" s="44">
        <f>IFERROR(_xll.qlIndexFixing(Index3M,H1693,TRUE,_xll.ohTrigger(RecalcTrigger,Trigger3M)),NA())</f>
        <v>2.0761636772004748E-2</v>
      </c>
      <c r="L1693" s="44">
        <f>IFERROR(_xll.qlIndexFixing(Index6M,$H1693,TRUE,_xll.ohTrigger(RecalcTrigger,Trigger6M)),NA())</f>
        <v>2.0860518093035914E-2</v>
      </c>
      <c r="M1693" s="182">
        <f>IFERROR(_xll.qlIndexFixing(Index1Y,$H1693,TRUE,_xll.ohTrigger(RecalcTrigger,Trigger1Y)),NA())</f>
        <v>2.1200569031974981E-2</v>
      </c>
      <c r="N1693" s="181">
        <f>IFERROR(_xll.qlIndexFixing(ONIndex1M,I1693,TRUE,_xll.ohTrigger(RecalcTrigger,Trigger1M)),NA())</f>
        <v>2.0269375590193928E-2</v>
      </c>
      <c r="O1693" s="44">
        <f>IFERROR(_xll.qlIndexFixing(ONIndex3M,I1693,TRUE,_xll.ohTrigger(RecalcTrigger,Trigger3M)),NA())</f>
        <v>2.0706601649040923E-2</v>
      </c>
      <c r="P1693" s="44">
        <f>IFERROR(_xll.qlIndexFixing(ONIndex6M,I1693,TRUE,_xll.ohTrigger(RecalcTrigger,Trigger6M)),NA())</f>
        <v>2.0748406419907051E-2</v>
      </c>
      <c r="Q1693" s="182">
        <f>IFERROR(_xll.qlIndexFixing(ONIndex1Y,I1693,TRUE,_xll.ohTrigger(RecalcTrigger,Trigger1Y)),NA())</f>
        <v>2.0963652321701609E-2</v>
      </c>
    </row>
    <row r="1694" spans="2:17" x14ac:dyDescent="0.2">
      <c r="B1694" s="39" t="s">
        <v>42</v>
      </c>
      <c r="D1694" s="42">
        <f>_xll.qlCalendarAdvance(Calendar,$D1693,B1694,"f",FALSE)</f>
        <v>51265</v>
      </c>
      <c r="E1694" s="176">
        <f>_xll.qlInterestRateIndexValueDate(IndexON,D1694)</f>
        <v>51265</v>
      </c>
      <c r="F1694" s="192">
        <f>IFERROR(_xll.qlIndexFixing(IndexON,D1694,TRUE,_xll.ohTrigger(RecalcTrigger,TriggerON)),NA())</f>
        <v>1.9863808173269382E-2</v>
      </c>
      <c r="H1694" s="42">
        <f>_xll.qlCalendarAdvance(Calendar,$H1693,B1694,"f",FALSE)</f>
        <v>51265</v>
      </c>
      <c r="I1694" s="176">
        <f>_xll.qlInterestRateIndexValueDate(Index1M,$H1694)</f>
        <v>51265</v>
      </c>
      <c r="J1694" s="181">
        <f>IFERROR(_xll.qlIndexFixing(Index1M,$H1694,TRUE,_xll.ohTrigger(RecalcTrigger,Trigger1M)),NA())</f>
        <v>2.0291292048440976E-2</v>
      </c>
      <c r="K1694" s="44">
        <f>IFERROR(_xll.qlIndexFixing(Index3M,H1694,TRUE,_xll.ohTrigger(RecalcTrigger,Trigger3M)),NA())</f>
        <v>2.0761988072115233E-2</v>
      </c>
      <c r="L1694" s="44">
        <f>IFERROR(_xll.qlIndexFixing(Index6M,$H1694,TRUE,_xll.ohTrigger(RecalcTrigger,Trigger6M)),NA())</f>
        <v>2.0860995083925141E-2</v>
      </c>
      <c r="M1694" s="182">
        <f>IFERROR(_xll.qlIndexFixing(Index1Y,$H1694,TRUE,_xll.ohTrigger(RecalcTrigger,Trigger1Y)),NA())</f>
        <v>2.1201152987938565E-2</v>
      </c>
      <c r="N1694" s="181">
        <f>IFERROR(_xll.qlIndexFixing(ONIndex1M,I1694,TRUE,_xll.ohTrigger(RecalcTrigger,Trigger1M)),NA())</f>
        <v>2.0270484710329661E-2</v>
      </c>
      <c r="O1694" s="44">
        <f>IFERROR(_xll.qlIndexFixing(ONIndex3M,I1694,TRUE,_xll.ohTrigger(RecalcTrigger,Trigger3M)),NA())</f>
        <v>2.0706654517393952E-2</v>
      </c>
      <c r="P1694" s="44">
        <f>IFERROR(_xll.qlIndexFixing(ONIndex6M,I1694,TRUE,_xll.ohTrigger(RecalcTrigger,Trigger6M)),NA())</f>
        <v>2.0748317060790278E-2</v>
      </c>
      <c r="Q1694" s="182">
        <f>IFERROR(_xll.qlIndexFixing(ONIndex1Y,I1694,TRUE,_xll.ohTrigger(RecalcTrigger,Trigger1Y)),NA())</f>
        <v>2.0963714794687283E-2</v>
      </c>
    </row>
    <row r="1695" spans="2:17" x14ac:dyDescent="0.2">
      <c r="B1695" s="39" t="s">
        <v>42</v>
      </c>
      <c r="D1695" s="42">
        <f>_xll.qlCalendarAdvance(Calendar,$D1694,B1695,"f",FALSE)</f>
        <v>51272</v>
      </c>
      <c r="E1695" s="176">
        <f>_xll.qlInterestRateIndexValueDate(IndexON,D1695)</f>
        <v>51272</v>
      </c>
      <c r="F1695" s="192">
        <f>IFERROR(_xll.qlIndexFixing(IndexON,D1695,TRUE,_xll.ohTrigger(RecalcTrigger,TriggerON)),NA())</f>
        <v>1.9863865281963822E-2</v>
      </c>
      <c r="H1695" s="42">
        <f>_xll.qlCalendarAdvance(Calendar,$H1694,B1695,"f",FALSE)</f>
        <v>51272</v>
      </c>
      <c r="I1695" s="176">
        <f>_xll.qlInterestRateIndexValueDate(Index1M,$H1695)</f>
        <v>51272</v>
      </c>
      <c r="J1695" s="181">
        <f>IFERROR(_xll.qlIndexFixing(Index1M,$H1695,TRUE,_xll.ohTrigger(RecalcTrigger,Trigger1M)),NA())</f>
        <v>2.0292575581113616E-2</v>
      </c>
      <c r="K1695" s="44">
        <f>IFERROR(_xll.qlIndexFixing(Index3M,H1695,TRUE,_xll.ohTrigger(RecalcTrigger,Trigger3M)),NA())</f>
        <v>2.076238524274775E-2</v>
      </c>
      <c r="L1695" s="44">
        <f>IFERROR(_xll.qlIndexFixing(Index6M,$H1695,TRUE,_xll.ohTrigger(RecalcTrigger,Trigger6M)),NA())</f>
        <v>2.0861500295163697E-2</v>
      </c>
      <c r="M1695" s="182">
        <f>IFERROR(_xll.qlIndexFixing(Index1Y,$H1695,TRUE,_xll.ohTrigger(RecalcTrigger,Trigger1Y)),NA())</f>
        <v>2.1201734719483278E-2</v>
      </c>
      <c r="N1695" s="181">
        <f>IFERROR(_xll.qlIndexFixing(ONIndex1M,I1695,TRUE,_xll.ohTrigger(RecalcTrigger,Trigger1M)),NA())</f>
        <v>2.0271646218862349E-2</v>
      </c>
      <c r="O1695" s="44">
        <f>IFERROR(_xll.qlIndexFixing(ONIndex3M,I1695,TRUE,_xll.ohTrigger(RecalcTrigger,Trigger3M)),NA())</f>
        <v>2.0706753019990032E-2</v>
      </c>
      <c r="P1695" s="44">
        <f>IFERROR(_xll.qlIndexFixing(ONIndex6M,I1695,TRUE,_xll.ohTrigger(RecalcTrigger,Trigger6M)),NA())</f>
        <v>2.0748274252712084E-2</v>
      </c>
      <c r="Q1695" s="182">
        <f>IFERROR(_xll.qlIndexFixing(ONIndex1Y,I1695,TRUE,_xll.ohTrigger(RecalcTrigger,Trigger1Y)),NA())</f>
        <v>2.0963828659524841E-2</v>
      </c>
    </row>
    <row r="1696" spans="2:17" x14ac:dyDescent="0.2">
      <c r="B1696" s="39" t="s">
        <v>42</v>
      </c>
      <c r="D1696" s="42">
        <f>_xll.qlCalendarAdvance(Calendar,$D1695,B1696,"f",FALSE)</f>
        <v>51279</v>
      </c>
      <c r="E1696" s="176">
        <f>_xll.qlInterestRateIndexValueDate(IndexON,D1696)</f>
        <v>51279</v>
      </c>
      <c r="F1696" s="192">
        <f>IFERROR(_xll.qlIndexFixing(IndexON,D1696,TRUE,_xll.ohTrigger(RecalcTrigger,TriggerON)),NA())</f>
        <v>1.9863965721890198E-2</v>
      </c>
      <c r="H1696" s="42">
        <f>_xll.qlCalendarAdvance(Calendar,$H1695,B1696,"f",FALSE)</f>
        <v>51279</v>
      </c>
      <c r="I1696" s="176">
        <f>_xll.qlInterestRateIndexValueDate(Index1M,$H1696)</f>
        <v>51279</v>
      </c>
      <c r="J1696" s="181">
        <f>IFERROR(_xll.qlIndexFixing(Index1M,$H1696,TRUE,_xll.ohTrigger(RecalcTrigger,Trigger1M)),NA())</f>
        <v>2.0293911595511683E-2</v>
      </c>
      <c r="K1696" s="44">
        <f>IFERROR(_xll.qlIndexFixing(Index3M,H1696,TRUE,_xll.ohTrigger(RecalcTrigger,Trigger3M)),NA())</f>
        <v>2.0762828283912869E-2</v>
      </c>
      <c r="L1696" s="44">
        <f>IFERROR(_xll.qlIndexFixing(Index6M,$H1696,TRUE,_xll.ohTrigger(RecalcTrigger,Trigger6M)),NA())</f>
        <v>2.08620305905085E-2</v>
      </c>
      <c r="M1696" s="182">
        <f>IFERROR(_xll.qlIndexFixing(Index1Y,$H1696,TRUE,_xll.ohTrigger(RecalcTrigger,Trigger1Y)),NA())</f>
        <v>2.1202312509459587E-2</v>
      </c>
      <c r="N1696" s="181">
        <f>IFERROR(_xll.qlIndexFixing(ONIndex1M,I1696,TRUE,_xll.ohTrigger(RecalcTrigger,Trigger1M)),NA())</f>
        <v>2.0272860115791991E-2</v>
      </c>
      <c r="O1696" s="44">
        <f>IFERROR(_xll.qlIndexFixing(ONIndex3M,I1696,TRUE,_xll.ohTrigger(RecalcTrigger,Trigger3M)),NA())</f>
        <v>2.0706897156829163E-2</v>
      </c>
      <c r="P1696" s="44">
        <f>IFERROR(_xll.qlIndexFixing(ONIndex6M,I1696,TRUE,_xll.ohTrigger(RecalcTrigger,Trigger6M)),NA())</f>
        <v>2.0748277995267239E-2</v>
      </c>
      <c r="Q1696" s="182">
        <f>IFERROR(_xll.qlIndexFixing(ONIndex1Y,I1696,TRUE,_xll.ohTrigger(RecalcTrigger,Trigger1Y)),NA())</f>
        <v>2.0963993916457424E-2</v>
      </c>
    </row>
    <row r="1697" spans="2:17" x14ac:dyDescent="0.2">
      <c r="B1697" s="39" t="s">
        <v>42</v>
      </c>
      <c r="D1697" s="42">
        <f>_xll.qlCalendarAdvance(Calendar,$D1696,B1697,"f",FALSE)</f>
        <v>51286</v>
      </c>
      <c r="E1697" s="176">
        <f>_xll.qlInterestRateIndexValueDate(IndexON,D1697)</f>
        <v>51286</v>
      </c>
      <c r="F1697" s="192">
        <f>IFERROR(_xll.qlIndexFixing(IndexON,D1697,TRUE,_xll.ohTrigger(RecalcTrigger,TriggerON)),NA())</f>
        <v>1.986410949304851E-2</v>
      </c>
      <c r="H1697" s="42">
        <f>_xll.qlCalendarAdvance(Calendar,$H1696,B1697,"f",FALSE)</f>
        <v>51286</v>
      </c>
      <c r="I1697" s="176">
        <f>_xll.qlInterestRateIndexValueDate(Index1M,$H1697)</f>
        <v>51286</v>
      </c>
      <c r="J1697" s="181">
        <f>IFERROR(_xll.qlIndexFixing(Index1M,$H1697,TRUE,_xll.ohTrigger(RecalcTrigger,Trigger1M)),NA())</f>
        <v>2.0293298147769517E-2</v>
      </c>
      <c r="K1697" s="44">
        <f>IFERROR(_xll.qlIndexFixing(Index3M,H1697,TRUE,_xll.ohTrigger(RecalcTrigger,Trigger3M)),NA())</f>
        <v>2.0763317195629974E-2</v>
      </c>
      <c r="L1697" s="44">
        <f>IFERROR(_xll.qlIndexFixing(Index6M,$H1697,TRUE,_xll.ohTrigger(RecalcTrigger,Trigger6M)),NA())</f>
        <v>2.0862582833716028E-2</v>
      </c>
      <c r="M1697" s="182">
        <f>IFERROR(_xll.qlIndexFixing(Index1Y,$H1697,TRUE,_xll.ohTrigger(RecalcTrigger,Trigger1Y)),NA())</f>
        <v>2.1202884640713515E-2</v>
      </c>
      <c r="N1697" s="181">
        <f>IFERROR(_xll.qlIndexFixing(ONIndex1M,I1697,TRUE,_xll.ohTrigger(RecalcTrigger,Trigger1M)),NA())</f>
        <v>2.0274126400956494E-2</v>
      </c>
      <c r="O1697" s="44">
        <f>IFERROR(_xll.qlIndexFixing(ONIndex3M,I1697,TRUE,_xll.ohTrigger(RecalcTrigger,Trigger3M)),NA())</f>
        <v>2.0707086927992391E-2</v>
      </c>
      <c r="P1697" s="44">
        <f>IFERROR(_xll.qlIndexFixing(ONIndex6M,I1697,TRUE,_xll.ohTrigger(RecalcTrigger,Trigger6M)),NA())</f>
        <v>2.0748328289104112E-2</v>
      </c>
      <c r="Q1697" s="182">
        <f>IFERROR(_xll.qlIndexFixing(ONIndex1Y,I1697,TRUE,_xll.ohTrigger(RecalcTrigger,Trigger1Y)),NA())</f>
        <v>2.0964210565322938E-2</v>
      </c>
    </row>
    <row r="1698" spans="2:17" x14ac:dyDescent="0.2">
      <c r="B1698" s="39" t="s">
        <v>42</v>
      </c>
      <c r="D1698" s="42">
        <f>_xll.qlCalendarAdvance(Calendar,$D1697,B1698,"f",FALSE)</f>
        <v>51293</v>
      </c>
      <c r="E1698" s="176">
        <f>_xll.qlInterestRateIndexValueDate(IndexON,D1698)</f>
        <v>51293</v>
      </c>
      <c r="F1698" s="192">
        <f>IFERROR(_xll.qlIndexFixing(IndexON,D1698,TRUE,_xll.ohTrigger(RecalcTrigger,TriggerON)),NA())</f>
        <v>1.9864296595276665E-2</v>
      </c>
      <c r="H1698" s="42">
        <f>_xll.qlCalendarAdvance(Calendar,$H1697,B1698,"f",FALSE)</f>
        <v>51293</v>
      </c>
      <c r="I1698" s="176">
        <f>_xll.qlInterestRateIndexValueDate(Index1M,$H1698)</f>
        <v>51293</v>
      </c>
      <c r="J1698" s="181">
        <f>IFERROR(_xll.qlIndexFixing(Index1M,$H1698,TRUE,_xll.ohTrigger(RecalcTrigger,Trigger1M)),NA())</f>
        <v>2.02947276413246E-2</v>
      </c>
      <c r="K1698" s="44">
        <f>IFERROR(_xll.qlIndexFixing(Index3M,H1698,TRUE,_xll.ohTrigger(RecalcTrigger,Trigger3M)),NA())</f>
        <v>2.0763851977914034E-2</v>
      </c>
      <c r="L1698" s="44">
        <f>IFERROR(_xll.qlIndexFixing(Index6M,$H1698,TRUE,_xll.ohTrigger(RecalcTrigger,Trigger6M)),NA())</f>
        <v>2.0862511920696356E-2</v>
      </c>
      <c r="M1698" s="182">
        <f>IFERROR(_xll.qlIndexFixing(Index1Y,$H1698,TRUE,_xll.ohTrigger(RecalcTrigger,Trigger1Y)),NA())</f>
        <v>2.1203449396087315E-2</v>
      </c>
      <c r="N1698" s="181">
        <f>IFERROR(_xll.qlIndexFixing(ONIndex1M,I1698,TRUE,_xll.ohTrigger(RecalcTrigger,Trigger1M)),NA())</f>
        <v>2.0275445074598997E-2</v>
      </c>
      <c r="O1698" s="44">
        <f>IFERROR(_xll.qlIndexFixing(ONIndex3M,I1698,TRUE,_xll.ohTrigger(RecalcTrigger,Trigger3M)),NA())</f>
        <v>2.070732233339867E-2</v>
      </c>
      <c r="P1698" s="44">
        <f>IFERROR(_xll.qlIndexFixing(ONIndex6M,I1698,TRUE,_xll.ohTrigger(RecalcTrigger,Trigger6M)),NA())</f>
        <v>2.0748425133655379E-2</v>
      </c>
      <c r="Q1698" s="182">
        <f>IFERROR(_xll.qlIndexFixing(ONIndex1Y,I1698,TRUE,_xll.ohTrigger(RecalcTrigger,Trigger1Y)),NA())</f>
        <v>2.096447860620243E-2</v>
      </c>
    </row>
    <row r="1699" spans="2:17" x14ac:dyDescent="0.2">
      <c r="B1699" s="39" t="s">
        <v>42</v>
      </c>
      <c r="D1699" s="42">
        <f>_xll.qlCalendarAdvance(Calendar,$D1698,B1699,"f",FALSE)</f>
        <v>51300</v>
      </c>
      <c r="E1699" s="176">
        <f>_xll.qlInterestRateIndexValueDate(IndexON,D1699)</f>
        <v>51300</v>
      </c>
      <c r="F1699" s="192">
        <f>IFERROR(_xll.qlIndexFixing(IndexON,D1699,TRUE,_xll.ohTrigger(RecalcTrigger,TriggerON)),NA())</f>
        <v>1.9864527028736756E-2</v>
      </c>
      <c r="H1699" s="42">
        <f>_xll.qlCalendarAdvance(Calendar,$H1698,B1699,"f",FALSE)</f>
        <v>51300</v>
      </c>
      <c r="I1699" s="176">
        <f>_xll.qlInterestRateIndexValueDate(Index1M,$H1699)</f>
        <v>51300</v>
      </c>
      <c r="J1699" s="181">
        <f>IFERROR(_xll.qlIndexFixing(Index1M,$H1699,TRUE,_xll.ohTrigger(RecalcTrigger,Trigger1M)),NA())</f>
        <v>2.0296209607899761E-2</v>
      </c>
      <c r="K1699" s="44">
        <f>IFERROR(_xll.qlIndexFixing(Index3M,H1699,TRUE,_xll.ohTrigger(RecalcTrigger,Trigger3M)),NA())</f>
        <v>2.0764432630782668E-2</v>
      </c>
      <c r="L1699" s="44">
        <f>IFERROR(_xll.qlIndexFixing(Index6M,$H1699,TRUE,_xll.ohTrigger(RecalcTrigger,Trigger6M)),NA())</f>
        <v>2.0863099010113753E-2</v>
      </c>
      <c r="M1699" s="182">
        <f>IFERROR(_xll.qlIndexFixing(Index1Y,$H1699,TRUE,_xll.ohTrigger(RecalcTrigger,Trigger1Y)),NA())</f>
        <v>2.1204005058419684E-2</v>
      </c>
      <c r="N1699" s="181">
        <f>IFERROR(_xll.qlIndexFixing(ONIndex1M,I1699,TRUE,_xll.ohTrigger(RecalcTrigger,Trigger1M)),NA())</f>
        <v>2.0276816136638454E-2</v>
      </c>
      <c r="O1699" s="44">
        <f>IFERROR(_xll.qlIndexFixing(ONIndex3M,I1699,TRUE,_xll.ohTrigger(RecalcTrigger,Trigger3M)),NA())</f>
        <v>2.0707603373048E-2</v>
      </c>
      <c r="P1699" s="44">
        <f>IFERROR(_xll.qlIndexFixing(ONIndex6M,I1699,TRUE,_xll.ohTrigger(RecalcTrigger,Trigger6M)),NA())</f>
        <v>2.0748568529245226E-2</v>
      </c>
      <c r="Q1699" s="182">
        <f>IFERROR(_xll.qlIndexFixing(ONIndex1Y,I1699,TRUE,_xll.ohTrigger(RecalcTrigger,Trigger1Y)),NA())</f>
        <v>2.0964798039176946E-2</v>
      </c>
    </row>
    <row r="1700" spans="2:17" x14ac:dyDescent="0.2">
      <c r="B1700" s="39" t="s">
        <v>42</v>
      </c>
      <c r="D1700" s="42">
        <f>_xll.qlCalendarAdvance(Calendar,$D1699,B1700,"f",FALSE)</f>
        <v>51307</v>
      </c>
      <c r="E1700" s="176">
        <f>_xll.qlInterestRateIndexValueDate(IndexON,D1700)</f>
        <v>51307</v>
      </c>
      <c r="F1700" s="192">
        <f>IFERROR(_xll.qlIndexFixing(IndexON,D1700,TRUE,_xll.ohTrigger(RecalcTrigger,TriggerON)),NA())</f>
        <v>1.9864800793428783E-2</v>
      </c>
      <c r="H1700" s="42">
        <f>_xll.qlCalendarAdvance(Calendar,$H1699,B1700,"f",FALSE)</f>
        <v>51307</v>
      </c>
      <c r="I1700" s="176">
        <f>_xll.qlInterestRateIndexValueDate(Index1M,$H1700)</f>
        <v>51307</v>
      </c>
      <c r="J1700" s="181">
        <f>IFERROR(_xll.qlIndexFixing(Index1M,$H1700,TRUE,_xll.ohTrigger(RecalcTrigger,Trigger1M)),NA())</f>
        <v>2.0297744047513909E-2</v>
      </c>
      <c r="K1700" s="44">
        <f>IFERROR(_xll.qlIndexFixing(Index3M,H1700,TRUE,_xll.ohTrigger(RecalcTrigger,Trigger3M)),NA())</f>
        <v>2.0765059154258789E-2</v>
      </c>
      <c r="L1700" s="44">
        <f>IFERROR(_xll.qlIndexFixing(Index6M,$H1700,TRUE,_xll.ohTrigger(RecalcTrigger,Trigger6M)),NA())</f>
        <v>2.086369889987932E-2</v>
      </c>
      <c r="M1700" s="182">
        <f>IFERROR(_xll.qlIndexFixing(Index1Y,$H1700,TRUE,_xll.ohTrigger(RecalcTrigger,Trigger1Y)),NA())</f>
        <v>2.1204549910546211E-2</v>
      </c>
      <c r="N1700" s="181">
        <f>IFERROR(_xll.qlIndexFixing(ONIndex1M,I1700,TRUE,_xll.ohTrigger(RecalcTrigger,Trigger1M)),NA())</f>
        <v>2.0278239586912772E-2</v>
      </c>
      <c r="O1700" s="44">
        <f>IFERROR(_xll.qlIndexFixing(ONIndex3M,I1700,TRUE,_xll.ohTrigger(RecalcTrigger,Trigger3M)),NA())</f>
        <v>2.0707930047102474E-2</v>
      </c>
      <c r="P1700" s="44">
        <f>IFERROR(_xll.qlIndexFixing(ONIndex6M,I1700,TRUE,_xll.ohTrigger(RecalcTrigger,Trigger6M)),NA())</f>
        <v>2.0748758475792606E-2</v>
      </c>
      <c r="Q1700" s="182">
        <f>IFERROR(_xll.qlIndexFixing(ONIndex1Y,I1700,TRUE,_xll.ohTrigger(RecalcTrigger,Trigger1Y)),NA())</f>
        <v>2.0965168864003347E-2</v>
      </c>
    </row>
    <row r="1701" spans="2:17" x14ac:dyDescent="0.2">
      <c r="B1701" s="39" t="s">
        <v>42</v>
      </c>
      <c r="D1701" s="42">
        <f>_xll.qlCalendarAdvance(Calendar,$D1700,B1701,"f",FALSE)</f>
        <v>51314</v>
      </c>
      <c r="E1701" s="176">
        <f>_xll.qlInterestRateIndexValueDate(IndexON,D1701)</f>
        <v>51314</v>
      </c>
      <c r="F1701" s="192">
        <f>IFERROR(_xll.qlIndexFixing(IndexON,D1701,TRUE,_xll.ohTrigger(RecalcTrigger,TriggerON)),NA())</f>
        <v>1.9865117889352746E-2</v>
      </c>
      <c r="H1701" s="42">
        <f>_xll.qlCalendarAdvance(Calendar,$H1700,B1701,"f",FALSE)</f>
        <v>51314</v>
      </c>
      <c r="I1701" s="176">
        <f>_xll.qlInterestRateIndexValueDate(Index1M,$H1701)</f>
        <v>51314</v>
      </c>
      <c r="J1701" s="181">
        <f>IFERROR(_xll.qlIndexFixing(Index1M,$H1701,TRUE,_xll.ohTrigger(RecalcTrigger,Trigger1M)),NA())</f>
        <v>2.0299330960188655E-2</v>
      </c>
      <c r="K1701" s="44">
        <f>IFERROR(_xll.qlIndexFixing(Index3M,H1701,TRUE,_xll.ohTrigger(RecalcTrigger,Trigger3M)),NA())</f>
        <v>2.0765731548360009E-2</v>
      </c>
      <c r="L1701" s="44">
        <f>IFERROR(_xll.qlIndexFixing(Index6M,$H1701,TRUE,_xll.ohTrigger(RecalcTrigger,Trigger6M)),NA())</f>
        <v>2.0864308436776786E-2</v>
      </c>
      <c r="M1701" s="182">
        <f>IFERROR(_xll.qlIndexFixing(Index1Y,$H1701,TRUE,_xll.ohTrigger(RecalcTrigger,Trigger1Y)),NA())</f>
        <v>2.1205082235298267E-2</v>
      </c>
      <c r="N1701" s="181">
        <f>IFERROR(_xll.qlIndexFixing(ONIndex1M,I1701,TRUE,_xll.ohTrigger(RecalcTrigger,Trigger1M)),NA())</f>
        <v>2.0279715425827183E-2</v>
      </c>
      <c r="O1701" s="44">
        <f>IFERROR(_xll.qlIndexFixing(ONIndex3M,I1701,TRUE,_xll.ohTrigger(RecalcTrigger,Trigger3M)),NA())</f>
        <v>2.0708302355318953E-2</v>
      </c>
      <c r="P1701" s="44">
        <f>IFERROR(_xll.qlIndexFixing(ONIndex6M,I1701,TRUE,_xll.ohTrigger(RecalcTrigger,Trigger6M)),NA())</f>
        <v>2.0748994973216472E-2</v>
      </c>
      <c r="Q1701" s="182">
        <f>IFERROR(_xll.qlIndexFixing(ONIndex1Y,I1701,TRUE,_xll.ohTrigger(RecalcTrigger,Trigger1Y)),NA())</f>
        <v>2.0965591081005819E-2</v>
      </c>
    </row>
    <row r="1702" spans="2:17" x14ac:dyDescent="0.2">
      <c r="B1702" s="39" t="s">
        <v>42</v>
      </c>
      <c r="D1702" s="42">
        <f>_xll.qlCalendarAdvance(Calendar,$D1701,B1702,"f",FALSE)</f>
        <v>51321</v>
      </c>
      <c r="E1702" s="176">
        <f>_xll.qlInterestRateIndexValueDate(IndexON,D1702)</f>
        <v>51321</v>
      </c>
      <c r="F1702" s="192">
        <f>IFERROR(_xll.qlIndexFixing(IndexON,D1702,TRUE,_xll.ohTrigger(RecalcTrigger,TriggerON)),NA())</f>
        <v>1.9865478316346552E-2</v>
      </c>
      <c r="H1702" s="42">
        <f>_xll.qlCalendarAdvance(Calendar,$H1701,B1702,"f",FALSE)</f>
        <v>51321</v>
      </c>
      <c r="I1702" s="176">
        <f>_xll.qlInterestRateIndexValueDate(Index1M,$H1702)</f>
        <v>51321</v>
      </c>
      <c r="J1702" s="181">
        <f>IFERROR(_xll.qlIndexFixing(Index1M,$H1702,TRUE,_xll.ohTrigger(RecalcTrigger,Trigger1M)),NA())</f>
        <v>2.030302979932035E-2</v>
      </c>
      <c r="K1702" s="44">
        <f>IFERROR(_xll.qlIndexFixing(Index3M,H1702,TRUE,_xll.ohTrigger(RecalcTrigger,Trigger3M)),NA())</f>
        <v>2.0766449155324402E-2</v>
      </c>
      <c r="L1702" s="44">
        <f>IFERROR(_xll.qlIndexFixing(Index6M,$H1702,TRUE,_xll.ohTrigger(RecalcTrigger,Trigger6M)),NA())</f>
        <v>2.0865563498890634E-2</v>
      </c>
      <c r="M1702" s="182">
        <f>IFERROR(_xll.qlIndexFixing(Index1Y,$H1702,TRUE,_xll.ohTrigger(RecalcTrigger,Trigger1Y)),NA())</f>
        <v>2.1205600315505224E-2</v>
      </c>
      <c r="N1702" s="181">
        <f>IFERROR(_xll.qlIndexFixing(ONIndex1M,I1702,TRUE,_xll.ohTrigger(RecalcTrigger,Trigger1M)),NA())</f>
        <v>2.0281243652976455E-2</v>
      </c>
      <c r="O1702" s="44">
        <f>IFERROR(_xll.qlIndexFixing(ONIndex3M,I1702,TRUE,_xll.ohTrigger(RecalcTrigger,Trigger3M)),NA())</f>
        <v>2.0708720297859529E-2</v>
      </c>
      <c r="P1702" s="44">
        <f>IFERROR(_xll.qlIndexFixing(ONIndex6M,I1702,TRUE,_xll.ohTrigger(RecalcTrigger,Trigger6M)),NA())</f>
        <v>2.0749278021597872E-2</v>
      </c>
      <c r="Q1702" s="182">
        <f>IFERROR(_xll.qlIndexFixing(ONIndex1Y,I1702,TRUE,_xll.ohTrigger(RecalcTrigger,Trigger1Y)),NA())</f>
        <v>2.0966064689860175E-2</v>
      </c>
    </row>
    <row r="1703" spans="2:17" x14ac:dyDescent="0.2">
      <c r="B1703" s="39" t="s">
        <v>42</v>
      </c>
      <c r="D1703" s="42">
        <f>_xll.qlCalendarAdvance(Calendar,$D1702,B1703,"f",FALSE)</f>
        <v>51328</v>
      </c>
      <c r="E1703" s="176">
        <f>_xll.qlInterestRateIndexValueDate(IndexON,D1703)</f>
        <v>51328</v>
      </c>
      <c r="F1703" s="192">
        <f>IFERROR(_xll.qlIndexFixing(IndexON,D1703,TRUE,_xll.ohTrigger(RecalcTrigger,TriggerON)),NA())</f>
        <v>1.986588207465334E-2</v>
      </c>
      <c r="H1703" s="42">
        <f>_xll.qlCalendarAdvance(Calendar,$H1702,B1703,"f",FALSE)</f>
        <v>51328</v>
      </c>
      <c r="I1703" s="176">
        <f>_xll.qlInterestRateIndexValueDate(Index1M,$H1703)</f>
        <v>51328</v>
      </c>
      <c r="J1703" s="181">
        <f>IFERROR(_xll.qlIndexFixing(Index1M,$H1703,TRUE,_xll.ohTrigger(RecalcTrigger,Trigger1M)),NA())</f>
        <v>2.0304733186390769E-2</v>
      </c>
      <c r="K1703" s="44">
        <f>IFERROR(_xll.qlIndexFixing(Index3M,H1703,TRUE,_xll.ohTrigger(RecalcTrigger,Trigger3M)),NA())</f>
        <v>2.0767207257982697E-2</v>
      </c>
      <c r="L1703" s="44">
        <f>IFERROR(_xll.qlIndexFixing(Index6M,$H1703,TRUE,_xll.ohTrigger(RecalcTrigger,Trigger6M)),NA())</f>
        <v>2.0866181567950413E-2</v>
      </c>
      <c r="M1703" s="182">
        <f>IFERROR(_xll.qlIndexFixing(Index1Y,$H1703,TRUE,_xll.ohTrigger(RecalcTrigger,Trigger1Y)),NA())</f>
        <v>2.1206102433991791E-2</v>
      </c>
      <c r="N1703" s="181">
        <f>IFERROR(_xll.qlIndexFixing(ONIndex1M,I1703,TRUE,_xll.ohTrigger(RecalcTrigger,Trigger1M)),NA())</f>
        <v>2.0282824268441635E-2</v>
      </c>
      <c r="O1703" s="44">
        <f>IFERROR(_xll.qlIndexFixing(ONIndex3M,I1703,TRUE,_xll.ohTrigger(RecalcTrigger,Trigger3M)),NA())</f>
        <v>2.0709183874643156E-2</v>
      </c>
      <c r="P1703" s="44">
        <f>IFERROR(_xll.qlIndexFixing(ONIndex6M,I1703,TRUE,_xll.ohTrigger(RecalcTrigger,Trigger6M)),NA())</f>
        <v>2.0749607620936805E-2</v>
      </c>
      <c r="Q1703" s="182">
        <f>IFERROR(_xll.qlIndexFixing(ONIndex1Y,I1703,TRUE,_xll.ohTrigger(RecalcTrigger,Trigger1Y)),NA())</f>
        <v>2.0966589690809556E-2</v>
      </c>
    </row>
    <row r="1704" spans="2:17" x14ac:dyDescent="0.2">
      <c r="B1704" s="39" t="s">
        <v>42</v>
      </c>
      <c r="D1704" s="42">
        <f>_xll.qlCalendarAdvance(Calendar,$D1703,B1704,"f",FALSE)</f>
        <v>51335</v>
      </c>
      <c r="E1704" s="176">
        <f>_xll.qlInterestRateIndexValueDate(IndexON,D1704)</f>
        <v>51335</v>
      </c>
      <c r="F1704" s="192">
        <f>IFERROR(_xll.qlIndexFixing(IndexON,D1704,TRUE,_xll.ohTrigger(RecalcTrigger,TriggerON)),NA())</f>
        <v>1.9866329164111018E-2</v>
      </c>
      <c r="H1704" s="42">
        <f>_xll.qlCalendarAdvance(Calendar,$H1703,B1704,"f",FALSE)</f>
        <v>51335</v>
      </c>
      <c r="I1704" s="176">
        <f>_xll.qlInterestRateIndexValueDate(Index1M,$H1704)</f>
        <v>51335</v>
      </c>
      <c r="J1704" s="181">
        <f>IFERROR(_xll.qlIndexFixing(Index1M,$H1704,TRUE,_xll.ohTrigger(RecalcTrigger,Trigger1M)),NA())</f>
        <v>2.0306489055360991E-2</v>
      </c>
      <c r="K1704" s="44">
        <f>IFERROR(_xll.qlIndexFixing(Index3M,H1704,TRUE,_xll.ohTrigger(RecalcTrigger,Trigger3M)),NA())</f>
        <v>2.0767999592143635E-2</v>
      </c>
      <c r="L1704" s="44">
        <f>IFERROR(_xll.qlIndexFixing(Index6M,$H1704,TRUE,_xll.ohTrigger(RecalcTrigger,Trigger6M)),NA())</f>
        <v>2.0866799631066066E-2</v>
      </c>
      <c r="M1704" s="182">
        <f>IFERROR(_xll.qlIndexFixing(Index1Y,$H1704,TRUE,_xll.ohTrigger(RecalcTrigger,Trigger1Y)),NA())</f>
        <v>2.1206586873582012E-2</v>
      </c>
      <c r="N1704" s="181">
        <f>IFERROR(_xll.qlIndexFixing(ONIndex1M,I1704,TRUE,_xll.ohTrigger(RecalcTrigger,Trigger1M)),NA())</f>
        <v>2.0284457272384815E-2</v>
      </c>
      <c r="O1704" s="44">
        <f>IFERROR(_xll.qlIndexFixing(ONIndex3M,I1704,TRUE,_xll.ohTrigger(RecalcTrigger,Trigger3M)),NA())</f>
        <v>2.070969308575088E-2</v>
      </c>
      <c r="P1704" s="44">
        <f>IFERROR(_xll.qlIndexFixing(ONIndex6M,I1704,TRUE,_xll.ohTrigger(RecalcTrigger,Trigger6M)),NA())</f>
        <v>2.0749983771233271E-2</v>
      </c>
      <c r="Q1704" s="182">
        <f>IFERROR(_xll.qlIndexFixing(ONIndex1Y,I1704,TRUE,_xll.ohTrigger(RecalcTrigger,Trigger1Y)),NA())</f>
        <v>2.0967166083772915E-2</v>
      </c>
    </row>
    <row r="1705" spans="2:17" x14ac:dyDescent="0.2">
      <c r="B1705" s="39" t="s">
        <v>42</v>
      </c>
      <c r="D1705" s="42">
        <f>_xll.qlCalendarAdvance(Calendar,$D1704,B1705,"f",FALSE)</f>
        <v>51342</v>
      </c>
      <c r="E1705" s="176">
        <f>_xll.qlInterestRateIndexValueDate(IndexON,D1705)</f>
        <v>51342</v>
      </c>
      <c r="F1705" s="192">
        <f>IFERROR(_xll.qlIndexFixing(IndexON,D1705,TRUE,_xll.ohTrigger(RecalcTrigger,TriggerON)),NA())</f>
        <v>1.9866819584719586E-2</v>
      </c>
      <c r="H1705" s="42">
        <f>_xll.qlCalendarAdvance(Calendar,$H1704,B1705,"f",FALSE)</f>
        <v>51342</v>
      </c>
      <c r="I1705" s="176">
        <f>_xll.qlInterestRateIndexValueDate(Index1M,$H1705)</f>
        <v>51342</v>
      </c>
      <c r="J1705" s="181">
        <f>IFERROR(_xll.qlIndexFixing(Index1M,$H1705,TRUE,_xll.ohTrigger(RecalcTrigger,Trigger1M)),NA())</f>
        <v>2.030899621332137E-2</v>
      </c>
      <c r="K1705" s="44">
        <f>IFERROR(_xll.qlIndexFixing(Index3M,H1705,TRUE,_xll.ohTrigger(RecalcTrigger,Trigger3M)),NA())</f>
        <v>2.0768819890566156E-2</v>
      </c>
      <c r="L1705" s="44">
        <f>IFERROR(_xll.qlIndexFixing(Index6M,$H1705,TRUE,_xll.ohTrigger(RecalcTrigger,Trigger6M)),NA())</f>
        <v>2.0867414551965873E-2</v>
      </c>
      <c r="M1705" s="182">
        <f>IFERROR(_xll.qlIndexFixing(Index1Y,$H1705,TRUE,_xll.ohTrigger(RecalcTrigger,Trigger1Y)),NA())</f>
        <v>2.1207051917095932E-2</v>
      </c>
      <c r="N1705" s="181">
        <f>IFERROR(_xll.qlIndexFixing(ONIndex1M,I1705,TRUE,_xll.ohTrigger(RecalcTrigger,Trigger1M)),NA())</f>
        <v>2.0286142664643902E-2</v>
      </c>
      <c r="O1705" s="44">
        <f>IFERROR(_xll.qlIndexFixing(ONIndex3M,I1705,TRUE,_xll.ohTrigger(RecalcTrigger,Trigger3M)),NA())</f>
        <v>2.0710247931182701E-2</v>
      </c>
      <c r="P1705" s="44">
        <f>IFERROR(_xll.qlIndexFixing(ONIndex6M,I1705,TRUE,_xll.ohTrigger(RecalcTrigger,Trigger6M)),NA())</f>
        <v>2.0750406472406224E-2</v>
      </c>
      <c r="Q1705" s="182">
        <f>IFERROR(_xll.qlIndexFixing(ONIndex1Y,I1705,TRUE,_xll.ohTrigger(RecalcTrigger,Trigger1Y)),NA())</f>
        <v>2.0967793868588158E-2</v>
      </c>
    </row>
    <row r="1706" spans="2:17" x14ac:dyDescent="0.2">
      <c r="B1706" s="39" t="s">
        <v>42</v>
      </c>
      <c r="D1706" s="42">
        <f>_xll.qlCalendarAdvance(Calendar,$D1705,B1706,"f",FALSE)</f>
        <v>51349</v>
      </c>
      <c r="E1706" s="176">
        <f>_xll.qlInterestRateIndexValueDate(IndexON,D1706)</f>
        <v>51349</v>
      </c>
      <c r="F1706" s="192">
        <f>IFERROR(_xll.qlIndexFixing(IndexON,D1706,TRUE,_xll.ohTrigger(RecalcTrigger,TriggerON)),NA())</f>
        <v>1.9867353336641136E-2</v>
      </c>
      <c r="H1706" s="42">
        <f>_xll.qlCalendarAdvance(Calendar,$H1705,B1706,"f",FALSE)</f>
        <v>51349</v>
      </c>
      <c r="I1706" s="176">
        <f>_xll.qlInterestRateIndexValueDate(Index1M,$H1706)</f>
        <v>51349</v>
      </c>
      <c r="J1706" s="181">
        <f>IFERROR(_xll.qlIndexFixing(Index1M,$H1706,TRUE,_xll.ohTrigger(RecalcTrigger,Trigger1M)),NA())</f>
        <v>2.0310158239111357E-2</v>
      </c>
      <c r="K1706" s="44">
        <f>IFERROR(_xll.qlIndexFixing(Index3M,H1706,TRUE,_xll.ohTrigger(RecalcTrigger,Trigger3M)),NA())</f>
        <v>2.0769661886007436E-2</v>
      </c>
      <c r="L1706" s="44">
        <f>IFERROR(_xll.qlIndexFixing(Index6M,$H1706,TRUE,_xll.ohTrigger(RecalcTrigger,Trigger6M)),NA())</f>
        <v>2.0868023194373725E-2</v>
      </c>
      <c r="M1706" s="182">
        <f>IFERROR(_xll.qlIndexFixing(Index1Y,$H1706,TRUE,_xll.ohTrigger(RecalcTrigger,Trigger1Y)),NA())</f>
        <v>2.1207495847352487E-2</v>
      </c>
      <c r="N1706" s="181">
        <f>IFERROR(_xll.qlIndexFixing(ONIndex1M,I1706,TRUE,_xll.ohTrigger(RecalcTrigger,Trigger1M)),NA())</f>
        <v>2.028788044538099E-2</v>
      </c>
      <c r="O1706" s="44">
        <f>IFERROR(_xll.qlIndexFixing(ONIndex3M,I1706,TRUE,_xll.ohTrigger(RecalcTrigger,Trigger3M)),NA())</f>
        <v>2.0710848410695482E-2</v>
      </c>
      <c r="P1706" s="44">
        <f>IFERROR(_xll.qlIndexFixing(ONIndex6M,I1706,TRUE,_xll.ohTrigger(RecalcTrigger,Trigger6M)),NA())</f>
        <v>2.075087572453671E-2</v>
      </c>
      <c r="Q1706" s="182">
        <f>IFERROR(_xll.qlIndexFixing(ONIndex1Y,I1706,TRUE,_xll.ohTrigger(RecalcTrigger,Trigger1Y)),NA())</f>
        <v>2.0968473045579472E-2</v>
      </c>
    </row>
    <row r="1707" spans="2:17" x14ac:dyDescent="0.2">
      <c r="B1707" s="39" t="s">
        <v>42</v>
      </c>
      <c r="D1707" s="42">
        <f>_xll.qlCalendarAdvance(Calendar,$D1706,B1707,"f",FALSE)</f>
        <v>51356</v>
      </c>
      <c r="E1707" s="176">
        <f>_xll.qlInterestRateIndexValueDate(IndexON,D1707)</f>
        <v>51356</v>
      </c>
      <c r="F1707" s="192">
        <f>IFERROR(_xll.qlIndexFixing(IndexON,D1707,TRUE,_xll.ohTrigger(RecalcTrigger,TriggerON)),NA())</f>
        <v>1.9867930419713575E-2</v>
      </c>
      <c r="H1707" s="42">
        <f>_xll.qlCalendarAdvance(Calendar,$H1706,B1707,"f",FALSE)</f>
        <v>51356</v>
      </c>
      <c r="I1707" s="176">
        <f>_xll.qlInterestRateIndexValueDate(Index1M,$H1707)</f>
        <v>51356</v>
      </c>
      <c r="J1707" s="181">
        <f>IFERROR(_xll.qlIndexFixing(Index1M,$H1707,TRUE,_xll.ohTrigger(RecalcTrigger,Trigger1M)),NA())</f>
        <v>2.0312071553938167E-2</v>
      </c>
      <c r="K1707" s="44">
        <f>IFERROR(_xll.qlIndexFixing(Index3M,H1707,TRUE,_xll.ohTrigger(RecalcTrigger,Trigger3M)),NA())</f>
        <v>2.077051931121408E-2</v>
      </c>
      <c r="L1707" s="44">
        <f>IFERROR(_xll.qlIndexFixing(Index6M,$H1707,TRUE,_xll.ohTrigger(RecalcTrigger,Trigger6M)),NA())</f>
        <v>2.0868622422008654E-2</v>
      </c>
      <c r="M1707" s="182">
        <f>IFERROR(_xll.qlIndexFixing(Index1Y,$H1707,TRUE,_xll.ohTrigger(RecalcTrigger,Trigger1Y)),NA())</f>
        <v>2.1207916947168393E-2</v>
      </c>
      <c r="N1707" s="181">
        <f>IFERROR(_xll.qlIndexFixing(ONIndex1M,I1707,TRUE,_xll.ohTrigger(RecalcTrigger,Trigger1M)),NA())</f>
        <v>2.0289670614352939E-2</v>
      </c>
      <c r="O1707" s="44">
        <f>IFERROR(_xll.qlIndexFixing(ONIndex3M,I1707,TRUE,_xll.ohTrigger(RecalcTrigger,Trigger3M)),NA())</f>
        <v>2.0711494524694452E-2</v>
      </c>
      <c r="P1707" s="44">
        <f>IFERROR(_xll.qlIndexFixing(ONIndex6M,I1707,TRUE,_xll.ohTrigger(RecalcTrigger,Trigger6M)),NA())</f>
        <v>2.075139152762473E-2</v>
      </c>
      <c r="Q1707" s="182">
        <f>IFERROR(_xll.qlIndexFixing(ONIndex1Y,I1707,TRUE,_xll.ohTrigger(RecalcTrigger,Trigger1Y)),NA())</f>
        <v>2.0969203614503718E-2</v>
      </c>
    </row>
    <row r="1708" spans="2:17" x14ac:dyDescent="0.2">
      <c r="B1708" s="39" t="s">
        <v>42</v>
      </c>
      <c r="D1708" s="42">
        <f>_xll.qlCalendarAdvance(Calendar,$D1707,B1708,"f",FALSE)</f>
        <v>51363</v>
      </c>
      <c r="E1708" s="176">
        <f>_xll.qlInterestRateIndexValueDate(IndexON,D1708)</f>
        <v>51363</v>
      </c>
      <c r="F1708" s="192">
        <f>IFERROR(_xll.qlIndexFixing(IndexON,D1708,TRUE,_xll.ohTrigger(RecalcTrigger,TriggerON)),NA())</f>
        <v>1.9868550833855858E-2</v>
      </c>
      <c r="H1708" s="42">
        <f>_xll.qlCalendarAdvance(Calendar,$H1707,B1708,"f",FALSE)</f>
        <v>51363</v>
      </c>
      <c r="I1708" s="176">
        <f>_xll.qlInterestRateIndexValueDate(Index1M,$H1708)</f>
        <v>51363</v>
      </c>
      <c r="J1708" s="181">
        <f>IFERROR(_xll.qlIndexFixing(Index1M,$H1708,TRUE,_xll.ohTrigger(RecalcTrigger,Trigger1M)),NA())</f>
        <v>2.0314037350772841E-2</v>
      </c>
      <c r="K1708" s="44">
        <f>IFERROR(_xll.qlIndexFixing(Index3M,H1708,TRUE,_xll.ohTrigger(RecalcTrigger,Trigger3M)),NA())</f>
        <v>2.0771385898935336E-2</v>
      </c>
      <c r="L1708" s="44">
        <f>IFERROR(_xll.qlIndexFixing(Index6M,$H1708,TRUE,_xll.ohTrigger(RecalcTrigger,Trigger6M)),NA())</f>
        <v>2.0869209098586611E-2</v>
      </c>
      <c r="M1708" s="182">
        <f>IFERROR(_xll.qlIndexFixing(Index1Y,$H1708,TRUE,_xll.ohTrigger(RecalcTrigger,Trigger1Y)),NA())</f>
        <v>2.1208313499359255E-2</v>
      </c>
      <c r="N1708" s="181">
        <f>IFERROR(_xll.qlIndexFixing(ONIndex1M,I1708,TRUE,_xll.ohTrigger(RecalcTrigger,Trigger1M)),NA())</f>
        <v>2.0291513171802888E-2</v>
      </c>
      <c r="O1708" s="44">
        <f>IFERROR(_xll.qlIndexFixing(ONIndex3M,I1708,TRUE,_xll.ohTrigger(RecalcTrigger,Trigger3M)),NA())</f>
        <v>2.0712186272855426E-2</v>
      </c>
      <c r="P1708" s="44">
        <f>IFERROR(_xll.qlIndexFixing(ONIndex6M,I1708,TRUE,_xll.ohTrigger(RecalcTrigger,Trigger6M)),NA())</f>
        <v>2.0751953881589236E-2</v>
      </c>
      <c r="Q1708" s="182">
        <f>IFERROR(_xll.qlIndexFixing(ONIndex1Y,I1708,TRUE,_xll.ohTrigger(RecalcTrigger,Trigger1Y)),NA())</f>
        <v>2.0969985575441941E-2</v>
      </c>
    </row>
    <row r="1709" spans="2:17" x14ac:dyDescent="0.2">
      <c r="B1709" s="39" t="s">
        <v>42</v>
      </c>
      <c r="D1709" s="42">
        <f>_xll.qlCalendarAdvance(Calendar,$D1708,B1709,"f",FALSE)</f>
        <v>51370</v>
      </c>
      <c r="E1709" s="176">
        <f>_xll.qlInterestRateIndexValueDate(IndexON,D1709)</f>
        <v>51370</v>
      </c>
      <c r="F1709" s="192">
        <f>IFERROR(_xll.qlIndexFixing(IndexON,D1709,TRUE,_xll.ohTrigger(RecalcTrigger,TriggerON)),NA())</f>
        <v>1.9869214579392169E-2</v>
      </c>
      <c r="H1709" s="42">
        <f>_xll.qlCalendarAdvance(Calendar,$H1708,B1709,"f",FALSE)</f>
        <v>51370</v>
      </c>
      <c r="I1709" s="176">
        <f>_xll.qlInterestRateIndexValueDate(Index1M,$H1709)</f>
        <v>51370</v>
      </c>
      <c r="J1709" s="181">
        <f>IFERROR(_xll.qlIndexFixing(Index1M,$H1709,TRUE,_xll.ohTrigger(RecalcTrigger,Trigger1M)),NA())</f>
        <v>2.0316055629637484E-2</v>
      </c>
      <c r="K1709" s="44">
        <f>IFERROR(_xll.qlIndexFixing(Index3M,H1709,TRUE,_xll.ohTrigger(RecalcTrigger,Trigger3M)),NA())</f>
        <v>2.077225538190812E-2</v>
      </c>
      <c r="L1709" s="44">
        <f>IFERROR(_xll.qlIndexFixing(Index6M,$H1709,TRUE,_xll.ohTrigger(RecalcTrigger,Trigger6M)),NA())</f>
        <v>2.0869780087821352E-2</v>
      </c>
      <c r="M1709" s="182">
        <f>IFERROR(_xll.qlIndexFixing(Index1Y,$H1709,TRUE,_xll.ohTrigger(RecalcTrigger,Trigger1Y)),NA())</f>
        <v>2.1208683786739124E-2</v>
      </c>
      <c r="N1709" s="181">
        <f>IFERROR(_xll.qlIndexFixing(ONIndex1M,I1709,TRUE,_xll.ohTrigger(RecalcTrigger,Trigger1M)),NA())</f>
        <v>2.0293408117649792E-2</v>
      </c>
      <c r="O1709" s="44">
        <f>IFERROR(_xll.qlIndexFixing(ONIndex3M,I1709,TRUE,_xll.ohTrigger(RecalcTrigger,Trigger3M)),NA())</f>
        <v>2.0712923655259452E-2</v>
      </c>
      <c r="P1709" s="44">
        <f>IFERROR(_xll.qlIndexFixing(ONIndex6M,I1709,TRUE,_xll.ohTrigger(RecalcTrigger,Trigger6M)),NA())</f>
        <v>2.0752562786592321E-2</v>
      </c>
      <c r="Q1709" s="182">
        <f>IFERROR(_xll.qlIndexFixing(ONIndex1Y,I1709,TRUE,_xll.ohTrigger(RecalcTrigger,Trigger1Y)),NA())</f>
        <v>2.0970818928313095E-2</v>
      </c>
    </row>
    <row r="1710" spans="2:17" x14ac:dyDescent="0.2">
      <c r="B1710" s="39" t="s">
        <v>42</v>
      </c>
      <c r="D1710" s="42">
        <f>_xll.qlCalendarAdvance(Calendar,$D1709,B1710,"f",FALSE)</f>
        <v>51377</v>
      </c>
      <c r="E1710" s="176">
        <f>_xll.qlInterestRateIndexValueDate(IndexON,D1710)</f>
        <v>51377</v>
      </c>
      <c r="F1710" s="192">
        <f>IFERROR(_xll.qlIndexFixing(IndexON,D1710,TRUE,_xll.ohTrigger(RecalcTrigger,TriggerON)),NA())</f>
        <v>1.986992165607937E-2</v>
      </c>
      <c r="H1710" s="42">
        <f>_xll.qlCalendarAdvance(Calendar,$H1709,B1710,"f",FALSE)</f>
        <v>51377</v>
      </c>
      <c r="I1710" s="176">
        <f>_xll.qlInterestRateIndexValueDate(Index1M,$H1710)</f>
        <v>51377</v>
      </c>
      <c r="J1710" s="181">
        <f>IFERROR(_xll.qlIndexFixing(Index1M,$H1710,TRUE,_xll.ohTrigger(RecalcTrigger,Trigger1M)),NA())</f>
        <v>2.0315974465484204E-2</v>
      </c>
      <c r="K1710" s="44">
        <f>IFERROR(_xll.qlIndexFixing(Index3M,H1710,TRUE,_xll.ohTrigger(RecalcTrigger,Trigger3M)),NA())</f>
        <v>2.0773121492868463E-2</v>
      </c>
      <c r="L1710" s="44">
        <f>IFERROR(_xll.qlIndexFixing(Index6M,$H1710,TRUE,_xll.ohTrigger(RecalcTrigger,Trigger6M)),NA())</f>
        <v>2.0869708107278253E-2</v>
      </c>
      <c r="M1710" s="182">
        <f>IFERROR(_xll.qlIndexFixing(Index1Y,$H1710,TRUE,_xll.ohTrigger(RecalcTrigger,Trigger1Y)),NA())</f>
        <v>2.1209026092122718E-2</v>
      </c>
      <c r="N1710" s="181">
        <f>IFERROR(_xll.qlIndexFixing(ONIndex1M,I1710,TRUE,_xll.ohTrigger(RecalcTrigger,Trigger1M)),NA())</f>
        <v>2.0295355451893649E-2</v>
      </c>
      <c r="O1710" s="44">
        <f>IFERROR(_xll.qlIndexFixing(ONIndex3M,I1710,TRUE,_xll.ohTrigger(RecalcTrigger,Trigger3M)),NA())</f>
        <v>2.0713706672068621E-2</v>
      </c>
      <c r="P1710" s="44">
        <f>IFERROR(_xll.qlIndexFixing(ONIndex6M,I1710,TRUE,_xll.ohTrigger(RecalcTrigger,Trigger6M)),NA())</f>
        <v>2.0753218242471894E-2</v>
      </c>
      <c r="Q1710" s="182">
        <f>IFERROR(_xll.qlIndexFixing(ONIndex1Y,I1710,TRUE,_xll.ohTrigger(RecalcTrigger,Trigger1Y)),NA())</f>
        <v>2.097170367336032E-2</v>
      </c>
    </row>
    <row r="1711" spans="2:17" x14ac:dyDescent="0.2">
      <c r="B1711" s="39" t="s">
        <v>42</v>
      </c>
      <c r="D1711" s="42">
        <f>_xll.qlCalendarAdvance(Calendar,$D1710,B1711,"f",FALSE)</f>
        <v>51384</v>
      </c>
      <c r="E1711" s="176">
        <f>_xll.qlInterestRateIndexValueDate(IndexON,D1711)</f>
        <v>51384</v>
      </c>
      <c r="F1711" s="192">
        <f>IFERROR(_xll.qlIndexFixing(IndexON,D1711,TRUE,_xll.ohTrigger(RecalcTrigger,TriggerON)),NA())</f>
        <v>1.9870672063836414E-2</v>
      </c>
      <c r="H1711" s="42">
        <f>_xll.qlCalendarAdvance(Calendar,$H1710,B1711,"f",FALSE)</f>
        <v>51384</v>
      </c>
      <c r="I1711" s="176">
        <f>_xll.qlInterestRateIndexValueDate(Index1M,$H1711)</f>
        <v>51384</v>
      </c>
      <c r="J1711" s="181">
        <f>IFERROR(_xll.qlIndexFixing(Index1M,$H1711,TRUE,_xll.ohTrigger(RecalcTrigger,Trigger1M)),NA())</f>
        <v>2.0318082435644851E-2</v>
      </c>
      <c r="K1711" s="44">
        <f>IFERROR(_xll.qlIndexFixing(Index3M,H1711,TRUE,_xll.ohTrigger(RecalcTrigger,Trigger3M)),NA())</f>
        <v>2.0773330726789128E-2</v>
      </c>
      <c r="L1711" s="44">
        <f>IFERROR(_xll.qlIndexFixing(Index6M,$H1711,TRUE,_xll.ohTrigger(RecalcTrigger,Trigger6M)),NA())</f>
        <v>2.0868996503153832E-2</v>
      </c>
      <c r="M1711" s="182">
        <f>IFERROR(_xll.qlIndexFixing(Index1Y,$H1711,TRUE,_xll.ohTrigger(RecalcTrigger,Trigger1Y)),NA())</f>
        <v>2.1209338698323199E-2</v>
      </c>
      <c r="N1711" s="181">
        <f>IFERROR(_xll.qlIndexFixing(ONIndex1M,I1711,TRUE,_xll.ohTrigger(RecalcTrigger,Trigger1M)),NA())</f>
        <v>2.0297355174453413E-2</v>
      </c>
      <c r="O1711" s="44">
        <f>IFERROR(_xll.qlIndexFixing(ONIndex3M,I1711,TRUE,_xll.ohTrigger(RecalcTrigger,Trigger3M)),NA())</f>
        <v>2.0714535323120842E-2</v>
      </c>
      <c r="P1711" s="44">
        <f>IFERROR(_xll.qlIndexFixing(ONIndex6M,I1711,TRUE,_xll.ohTrigger(RecalcTrigger,Trigger6M)),NA())</f>
        <v>2.0753920249308999E-2</v>
      </c>
      <c r="Q1711" s="182">
        <f>IFERROR(_xll.qlIndexFixing(ONIndex1Y,I1711,TRUE,_xll.ohTrigger(RecalcTrigger,Trigger1Y)),NA())</f>
        <v>2.0972639810340477E-2</v>
      </c>
    </row>
    <row r="1712" spans="2:17" x14ac:dyDescent="0.2">
      <c r="B1712" s="39" t="s">
        <v>42</v>
      </c>
      <c r="D1712" s="42">
        <f>_xll.qlCalendarAdvance(Calendar,$D1711,B1712,"f",FALSE)</f>
        <v>51391</v>
      </c>
      <c r="E1712" s="176">
        <f>_xll.qlInterestRateIndexValueDate(IndexON,D1712)</f>
        <v>51391</v>
      </c>
      <c r="F1712" s="192">
        <f>IFERROR(_xll.qlIndexFixing(IndexON,D1712,TRUE,_xll.ohTrigger(RecalcTrigger,TriggerON)),NA())</f>
        <v>1.9871465802906441E-2</v>
      </c>
      <c r="H1712" s="42">
        <f>_xll.qlCalendarAdvance(Calendar,$H1711,B1712,"f",FALSE)</f>
        <v>51391</v>
      </c>
      <c r="I1712" s="176">
        <f>_xll.qlInterestRateIndexValueDate(Index1M,$H1712)</f>
        <v>51391</v>
      </c>
      <c r="J1712" s="181">
        <f>IFERROR(_xll.qlIndexFixing(Index1M,$H1712,TRUE,_xll.ohTrigger(RecalcTrigger,Trigger1M)),NA())</f>
        <v>2.0320220833086343E-2</v>
      </c>
      <c r="K1712" s="44">
        <f>IFERROR(_xll.qlIndexFixing(Index3M,H1712,TRUE,_xll.ohTrigger(RecalcTrigger,Trigger3M)),NA())</f>
        <v>2.0774173581031952E-2</v>
      </c>
      <c r="L1712" s="44">
        <f>IFERROR(_xll.qlIndexFixing(Index6M,$H1712,TRUE,_xll.ohTrigger(RecalcTrigger,Trigger6M)),NA())</f>
        <v>2.0869508907258E-2</v>
      </c>
      <c r="M1712" s="182">
        <f>IFERROR(_xll.qlIndexFixing(Index1Y,$H1712,TRUE,_xll.ohTrigger(RecalcTrigger,Trigger1Y)),NA())</f>
        <v>2.1209619888155284E-2</v>
      </c>
      <c r="N1712" s="181">
        <f>IFERROR(_xll.qlIndexFixing(ONIndex1M,I1712,TRUE,_xll.ohTrigger(RecalcTrigger,Trigger1M)),NA())</f>
        <v>2.0299407285491178E-2</v>
      </c>
      <c r="O1712" s="44">
        <f>IFERROR(_xll.qlIndexFixing(ONIndex3M,I1712,TRUE,_xll.ohTrigger(RecalcTrigger,Trigger3M)),NA())</f>
        <v>2.0715409608416113E-2</v>
      </c>
      <c r="P1712" s="44">
        <f>IFERROR(_xll.qlIndexFixing(ONIndex6M,I1712,TRUE,_xll.ohTrigger(RecalcTrigger,Trigger6M)),NA())</f>
        <v>2.0754668807184684E-2</v>
      </c>
      <c r="Q1712" s="182">
        <f>IFERROR(_xll.qlIndexFixing(ONIndex1Y,I1712,TRUE,_xll.ohTrigger(RecalcTrigger,Trigger1Y)),NA())</f>
        <v>2.0973627339253564E-2</v>
      </c>
    </row>
    <row r="1713" spans="2:17" x14ac:dyDescent="0.2">
      <c r="B1713" s="39" t="s">
        <v>42</v>
      </c>
      <c r="D1713" s="42">
        <f>_xll.qlCalendarAdvance(Calendar,$D1712,B1713,"f",FALSE)</f>
        <v>51398</v>
      </c>
      <c r="E1713" s="176">
        <f>_xll.qlInterestRateIndexValueDate(IndexON,D1713)</f>
        <v>51398</v>
      </c>
      <c r="F1713" s="192">
        <f>IFERROR(_xll.qlIndexFixing(IndexON,D1713,TRUE,_xll.ohTrigger(RecalcTrigger,TriggerON)),NA())</f>
        <v>1.9872302873127357E-2</v>
      </c>
      <c r="H1713" s="42">
        <f>_xll.qlCalendarAdvance(Calendar,$H1712,B1713,"f",FALSE)</f>
        <v>51398</v>
      </c>
      <c r="I1713" s="176">
        <f>_xll.qlInterestRateIndexValueDate(Index1M,$H1713)</f>
        <v>51398</v>
      </c>
      <c r="J1713" s="181">
        <f>IFERROR(_xll.qlIndexFixing(Index1M,$H1713,TRUE,_xll.ohTrigger(RecalcTrigger,Trigger1M)),NA())</f>
        <v>2.0322367611796587E-2</v>
      </c>
      <c r="K1713" s="44">
        <f>IFERROR(_xll.qlIndexFixing(Index3M,H1713,TRUE,_xll.ohTrigger(RecalcTrigger,Trigger3M)),NA())</f>
        <v>2.0774994420104415E-2</v>
      </c>
      <c r="L1713" s="44">
        <f>IFERROR(_xll.qlIndexFixing(Index6M,$H1713,TRUE,_xll.ohTrigger(RecalcTrigger,Trigger6M)),NA())</f>
        <v>2.0869993202456725E-2</v>
      </c>
      <c r="M1713" s="182">
        <f>IFERROR(_xll.qlIndexFixing(Index1Y,$H1713,TRUE,_xll.ohTrigger(RecalcTrigger,Trigger1Y)),NA())</f>
        <v>2.1209867944433691E-2</v>
      </c>
      <c r="N1713" s="181">
        <f>IFERROR(_xll.qlIndexFixing(ONIndex1M,I1713,TRUE,_xll.ohTrigger(RecalcTrigger,Trigger1M)),NA())</f>
        <v>2.030151178484485E-2</v>
      </c>
      <c r="O1713" s="44">
        <f>IFERROR(_xll.qlIndexFixing(ONIndex3M,I1713,TRUE,_xll.ohTrigger(RecalcTrigger,Trigger3M)),NA())</f>
        <v>2.0716329528116528E-2</v>
      </c>
      <c r="P1713" s="44">
        <f>IFERROR(_xll.qlIndexFixing(ONIndex6M,I1713,TRUE,_xll.ohTrigger(RecalcTrigger,Trigger6M)),NA())</f>
        <v>2.075546391585581E-2</v>
      </c>
      <c r="Q1713" s="182">
        <f>IFERROR(_xll.qlIndexFixing(ONIndex1Y,I1713,TRUE,_xll.ohTrigger(RecalcTrigger,Trigger1Y)),NA())</f>
        <v>2.0974666260261676E-2</v>
      </c>
    </row>
    <row r="1714" spans="2:17" x14ac:dyDescent="0.2">
      <c r="B1714" s="39" t="s">
        <v>42</v>
      </c>
      <c r="D1714" s="42">
        <f>_xll.qlCalendarAdvance(Calendar,$D1713,B1714,"f",FALSE)</f>
        <v>51405</v>
      </c>
      <c r="E1714" s="176">
        <f>_xll.qlInterestRateIndexValueDate(IndexON,D1714)</f>
        <v>51405</v>
      </c>
      <c r="F1714" s="192">
        <f>IFERROR(_xll.qlIndexFixing(IndexON,D1714,TRUE,_xll.ohTrigger(RecalcTrigger,TriggerON)),NA())</f>
        <v>1.9873183274580208E-2</v>
      </c>
      <c r="H1714" s="42">
        <f>_xll.qlCalendarAdvance(Calendar,$H1713,B1714,"f",FALSE)</f>
        <v>51405</v>
      </c>
      <c r="I1714" s="176">
        <f>_xll.qlInterestRateIndexValueDate(Index1M,$H1714)</f>
        <v>51405</v>
      </c>
      <c r="J1714" s="181">
        <f>IFERROR(_xll.qlIndexFixing(Index1M,$H1714,TRUE,_xll.ohTrigger(RecalcTrigger,Trigger1M)),NA())</f>
        <v>2.0324500725733774E-2</v>
      </c>
      <c r="K1714" s="44">
        <f>IFERROR(_xll.qlIndexFixing(Index3M,H1714,TRUE,_xll.ohTrigger(RecalcTrigger,Trigger3M)),NA())</f>
        <v>2.0776426871074425E-2</v>
      </c>
      <c r="L1714" s="44">
        <f>IFERROR(_xll.qlIndexFixing(Index6M,$H1714,TRUE,_xll.ohTrigger(RecalcTrigger,Trigger6M)),NA())</f>
        <v>2.0870446201010827E-2</v>
      </c>
      <c r="M1714" s="182">
        <f>IFERROR(_xll.qlIndexFixing(Index1Y,$H1714,TRUE,_xll.ohTrigger(RecalcTrigger,Trigger1Y)),NA())</f>
        <v>2.1210081149975579E-2</v>
      </c>
      <c r="N1714" s="181">
        <f>IFERROR(_xll.qlIndexFixing(ONIndex1M,I1714,TRUE,_xll.ohTrigger(RecalcTrigger,Trigger1M)),NA())</f>
        <v>2.0303668672676523E-2</v>
      </c>
      <c r="O1714" s="44">
        <f>IFERROR(_xll.qlIndexFixing(ONIndex3M,I1714,TRUE,_xll.ohTrigger(RecalcTrigger,Trigger3M)),NA())</f>
        <v>2.0717295081978948E-2</v>
      </c>
      <c r="P1714" s="44">
        <f>IFERROR(_xll.qlIndexFixing(ONIndex6M,I1714,TRUE,_xll.ohTrigger(RecalcTrigger,Trigger6M)),NA())</f>
        <v>2.0756305575484468E-2</v>
      </c>
      <c r="Q1714" s="182">
        <f>IFERROR(_xll.qlIndexFixing(ONIndex1Y,I1714,TRUE,_xll.ohTrigger(RecalcTrigger,Trigger1Y)),NA())</f>
        <v>2.0975756573283766E-2</v>
      </c>
    </row>
    <row r="1715" spans="2:17" x14ac:dyDescent="0.2">
      <c r="B1715" s="39" t="s">
        <v>42</v>
      </c>
      <c r="D1715" s="42">
        <f>_xll.qlCalendarAdvance(Calendar,$D1714,B1715,"f",FALSE)</f>
        <v>51412</v>
      </c>
      <c r="E1715" s="176">
        <f>_xll.qlInterestRateIndexValueDate(IndexON,D1715)</f>
        <v>51412</v>
      </c>
      <c r="F1715" s="192">
        <f>IFERROR(_xll.qlIndexFixing(IndexON,D1715,TRUE,_xll.ohTrigger(RecalcTrigger,TriggerON)),NA())</f>
        <v>1.9874083201540937E-2</v>
      </c>
      <c r="H1715" s="42">
        <f>_xll.qlCalendarAdvance(Calendar,$H1714,B1715,"f",FALSE)</f>
        <v>51412</v>
      </c>
      <c r="I1715" s="176">
        <f>_xll.qlInterestRateIndexValueDate(Index1M,$H1715)</f>
        <v>51412</v>
      </c>
      <c r="J1715" s="181">
        <f>IFERROR(_xll.qlIndexFixing(Index1M,$H1715,TRUE,_xll.ohTrigger(RecalcTrigger,Trigger1M)),NA())</f>
        <v>2.0328734183805396E-2</v>
      </c>
      <c r="K1715" s="44">
        <f>IFERROR(_xll.qlIndexFixing(Index3M,H1715,TRUE,_xll.ohTrigger(RecalcTrigger,Trigger3M)),NA())</f>
        <v>2.0777182493463695E-2</v>
      </c>
      <c r="L1715" s="44">
        <f>IFERROR(_xll.qlIndexFixing(Index6M,$H1715,TRUE,_xll.ohTrigger(RecalcTrigger,Trigger6M)),NA())</f>
        <v>2.0871477204457499E-2</v>
      </c>
      <c r="M1715" s="182">
        <f>IFERROR(_xll.qlIndexFixing(Index1Y,$H1715,TRUE,_xll.ohTrigger(RecalcTrigger,Trigger1Y)),NA())</f>
        <v>2.1210257891896456E-2</v>
      </c>
      <c r="N1715" s="181">
        <f>IFERROR(_xll.qlIndexFixing(ONIndex1M,I1715,TRUE,_xll.ohTrigger(RecalcTrigger,Trigger1M)),NA())</f>
        <v>2.0305848751172029E-2</v>
      </c>
      <c r="O1715" s="44">
        <f>IFERROR(_xll.qlIndexFixing(ONIndex3M,I1715,TRUE,_xll.ohTrigger(RecalcTrigger,Trigger3M)),NA())</f>
        <v>2.0718280906083519E-2</v>
      </c>
      <c r="P1715" s="44">
        <f>IFERROR(_xll.qlIndexFixing(ONIndex6M,I1715,TRUE,_xll.ohTrigger(RecalcTrigger,Trigger6M)),NA())</f>
        <v>2.075716853342735E-2</v>
      </c>
      <c r="Q1715" s="182">
        <f>IFERROR(_xll.qlIndexFixing(ONIndex1Y,I1715,TRUE,_xll.ohTrigger(RecalcTrigger,Trigger1Y)),NA())</f>
        <v>2.0976871138270736E-2</v>
      </c>
    </row>
    <row r="1716" spans="2:17" x14ac:dyDescent="0.2">
      <c r="B1716" s="39" t="s">
        <v>42</v>
      </c>
      <c r="D1716" s="42">
        <f>_xll.qlCalendarAdvance(Calendar,$D1715,B1716,"f",FALSE)</f>
        <v>51419</v>
      </c>
      <c r="E1716" s="176">
        <f>_xll.qlInterestRateIndexValueDate(IndexON,D1716)</f>
        <v>51419</v>
      </c>
      <c r="F1716" s="192">
        <f>IFERROR(_xll.qlIndexFixing(IndexON,D1716,TRUE,_xll.ohTrigger(RecalcTrigger,TriggerON)),NA())</f>
        <v>1.9874951380161043E-2</v>
      </c>
      <c r="H1716" s="42">
        <f>_xll.qlCalendarAdvance(Calendar,$H1715,B1716,"f",FALSE)</f>
        <v>51419</v>
      </c>
      <c r="I1716" s="176">
        <f>_xll.qlInterestRateIndexValueDate(Index1M,$H1716)</f>
        <v>51419</v>
      </c>
      <c r="J1716" s="181">
        <f>IFERROR(_xll.qlIndexFixing(Index1M,$H1716,TRUE,_xll.ohTrigger(RecalcTrigger,Trigger1M)),NA())</f>
        <v>2.0330782341756785E-2</v>
      </c>
      <c r="K1716" s="44">
        <f>IFERROR(_xll.qlIndexFixing(Index3M,H1716,TRUE,_xll.ohTrigger(RecalcTrigger,Trigger3M)),NA())</f>
        <v>2.0777901641124936E-2</v>
      </c>
      <c r="L1716" s="44">
        <f>IFERROR(_xll.qlIndexFixing(Index6M,$H1716,TRUE,_xll.ohTrigger(RecalcTrigger,Trigger6M)),NA())</f>
        <v>2.0871858022885256E-2</v>
      </c>
      <c r="M1716" s="182">
        <f>IFERROR(_xll.qlIndexFixing(Index1Y,$H1716,TRUE,_xll.ohTrigger(RecalcTrigger,Trigger1Y)),NA())</f>
        <v>2.1210397581938656E-2</v>
      </c>
      <c r="N1716" s="181">
        <f>IFERROR(_xll.qlIndexFixing(ONIndex1M,I1716,TRUE,_xll.ohTrigger(RecalcTrigger,Trigger1M)),NA())</f>
        <v>2.0307989133361293E-2</v>
      </c>
      <c r="O1716" s="44">
        <f>IFERROR(_xll.qlIndexFixing(ONIndex3M,I1716,TRUE,_xll.ohTrigger(RecalcTrigger,Trigger3M)),NA())</f>
        <v>2.0719232370131069E-2</v>
      </c>
      <c r="P1716" s="44">
        <f>IFERROR(_xll.qlIndexFixing(ONIndex6M,I1716,TRUE,_xll.ohTrigger(RecalcTrigger,Trigger6M)),NA())</f>
        <v>2.0757998399120181E-2</v>
      </c>
      <c r="Q1716" s="182">
        <f>IFERROR(_xll.qlIndexFixing(ONIndex1Y,I1716,TRUE,_xll.ohTrigger(RecalcTrigger,Trigger1Y)),NA())</f>
        <v>2.0977951499944192E-2</v>
      </c>
    </row>
    <row r="1717" spans="2:17" x14ac:dyDescent="0.2">
      <c r="B1717" s="39" t="s">
        <v>42</v>
      </c>
      <c r="D1717" s="42">
        <f>_xll.qlCalendarAdvance(Calendar,$D1716,B1717,"f",FALSE)</f>
        <v>51426</v>
      </c>
      <c r="E1717" s="176">
        <f>_xll.qlInterestRateIndexValueDate(IndexON,D1717)</f>
        <v>51426</v>
      </c>
      <c r="F1717" s="192">
        <f>IFERROR(_xll.qlIndexFixing(IndexON,D1717,TRUE,_xll.ohTrigger(RecalcTrigger,TriggerON)),NA())</f>
        <v>1.987578597944295E-2</v>
      </c>
      <c r="H1717" s="42">
        <f>_xll.qlCalendarAdvance(Calendar,$H1716,B1717,"f",FALSE)</f>
        <v>51426</v>
      </c>
      <c r="I1717" s="176">
        <f>_xll.qlInterestRateIndexValueDate(Index1M,$H1717)</f>
        <v>51426</v>
      </c>
      <c r="J1717" s="181">
        <f>IFERROR(_xll.qlIndexFixing(Index1M,$H1717,TRUE,_xll.ohTrigger(RecalcTrigger,Trigger1M)),NA())</f>
        <v>2.0332788482990423E-2</v>
      </c>
      <c r="K1717" s="44">
        <f>IFERROR(_xll.qlIndexFixing(Index3M,H1717,TRUE,_xll.ohTrigger(RecalcTrigger,Trigger3M)),NA())</f>
        <v>2.077858428967819E-2</v>
      </c>
      <c r="L1717" s="44">
        <f>IFERROR(_xll.qlIndexFixing(Index6M,$H1717,TRUE,_xll.ohTrigger(RecalcTrigger,Trigger6M)),NA())</f>
        <v>2.0872203444096491E-2</v>
      </c>
      <c r="M1717" s="182">
        <f>IFERROR(_xll.qlIndexFixing(Index1Y,$H1717,TRUE,_xll.ohTrigger(RecalcTrigger,Trigger1Y)),NA())</f>
        <v>2.121050021341131E-2</v>
      </c>
      <c r="N1717" s="181">
        <f>IFERROR(_xll.qlIndexFixing(ONIndex1M,I1717,TRUE,_xll.ohTrigger(RecalcTrigger,Trigger1M)),NA())</f>
        <v>2.0310087573289781E-2</v>
      </c>
      <c r="O1717" s="44">
        <f>IFERROR(_xll.qlIndexFixing(ONIndex3M,I1717,TRUE,_xll.ohTrigger(RecalcTrigger,Trigger3M)),NA())</f>
        <v>2.0720147523013432E-2</v>
      </c>
      <c r="P1717" s="44">
        <f>IFERROR(_xll.qlIndexFixing(ONIndex6M,I1717,TRUE,_xll.ohTrigger(RecalcTrigger,Trigger6M)),NA())</f>
        <v>2.0758793230207795E-2</v>
      </c>
      <c r="Q1717" s="182">
        <f>IFERROR(_xll.qlIndexFixing(ONIndex1Y,I1717,TRUE,_xll.ohTrigger(RecalcTrigger,Trigger1Y)),NA())</f>
        <v>2.0978995570795078E-2</v>
      </c>
    </row>
    <row r="1718" spans="2:17" x14ac:dyDescent="0.2">
      <c r="B1718" s="39" t="s">
        <v>42</v>
      </c>
      <c r="D1718" s="42">
        <f>_xll.qlCalendarAdvance(Calendar,$D1717,B1718,"f",FALSE)</f>
        <v>51433</v>
      </c>
      <c r="E1718" s="176">
        <f>_xll.qlInterestRateIndexValueDate(IndexON,D1718)</f>
        <v>51433</v>
      </c>
      <c r="F1718" s="192">
        <f>IFERROR(_xll.qlIndexFixing(IndexON,D1718,TRUE,_xll.ohTrigger(RecalcTrigger,TriggerON)),NA())</f>
        <v>1.987658699914352E-2</v>
      </c>
      <c r="H1718" s="42">
        <f>_xll.qlCalendarAdvance(Calendar,$H1717,B1718,"f",FALSE)</f>
        <v>51433</v>
      </c>
      <c r="I1718" s="176">
        <f>_xll.qlInterestRateIndexValueDate(Index1M,$H1718)</f>
        <v>51433</v>
      </c>
      <c r="J1718" s="181">
        <f>IFERROR(_xll.qlIndexFixing(Index1M,$H1718,TRUE,_xll.ohTrigger(RecalcTrigger,Trigger1M)),NA())</f>
        <v>2.0334752607481757E-2</v>
      </c>
      <c r="K1718" s="44">
        <f>IFERROR(_xll.qlIndexFixing(Index3M,H1718,TRUE,_xll.ohTrigger(RecalcTrigger,Trigger3M)),NA())</f>
        <v>2.0779230439103194E-2</v>
      </c>
      <c r="L1718" s="44">
        <f>IFERROR(_xll.qlIndexFixing(Index6M,$H1718,TRUE,_xll.ohTrigger(RecalcTrigger,Trigger6M)),NA())</f>
        <v>2.0872513468072507E-2</v>
      </c>
      <c r="M1718" s="182">
        <f>IFERROR(_xll.qlIndexFixing(Index1Y,$H1718,TRUE,_xll.ohTrigger(RecalcTrigger,Trigger1Y)),NA())</f>
        <v>2.1210565786302871E-2</v>
      </c>
      <c r="N1718" s="181">
        <f>IFERROR(_xll.qlIndexFixing(ONIndex1M,I1718,TRUE,_xll.ohTrigger(RecalcTrigger,Trigger1M)),NA())</f>
        <v>2.0312144070795402E-2</v>
      </c>
      <c r="O1718" s="44">
        <f>IFERROR(_xll.qlIndexFixing(ONIndex3M,I1718,TRUE,_xll.ohTrigger(RecalcTrigger,Trigger3M)),NA())</f>
        <v>2.072102636473061E-2</v>
      </c>
      <c r="P1718" s="44">
        <f>IFERROR(_xll.qlIndexFixing(ONIndex6M,I1718,TRUE,_xll.ohTrigger(RecalcTrigger,Trigger6M)),NA())</f>
        <v>2.0759553026528099E-2</v>
      </c>
      <c r="Q1718" s="182">
        <f>IFERROR(_xll.qlIndexFixing(ONIndex1Y,I1718,TRUE,_xll.ohTrigger(RecalcTrigger,Trigger1Y)),NA())</f>
        <v>2.0980003350580256E-2</v>
      </c>
    </row>
    <row r="1719" spans="2:17" x14ac:dyDescent="0.2">
      <c r="B1719" s="39" t="s">
        <v>42</v>
      </c>
      <c r="D1719" s="42">
        <f>_xll.qlCalendarAdvance(Calendar,$D1718,B1719,"f",FALSE)</f>
        <v>51440</v>
      </c>
      <c r="E1719" s="176">
        <f>_xll.qlInterestRateIndexValueDate(IndexON,D1719)</f>
        <v>51440</v>
      </c>
      <c r="F1719" s="192">
        <f>IFERROR(_xll.qlIndexFixing(IndexON,D1719,TRUE,_xll.ohTrigger(RecalcTrigger,TriggerON)),NA())</f>
        <v>1.9877354439424844E-2</v>
      </c>
      <c r="H1719" s="42">
        <f>_xll.qlCalendarAdvance(Calendar,$H1718,B1719,"f",FALSE)</f>
        <v>51440</v>
      </c>
      <c r="I1719" s="176">
        <f>_xll.qlInterestRateIndexValueDate(Index1M,$H1719)</f>
        <v>51440</v>
      </c>
      <c r="J1719" s="181">
        <f>IFERROR(_xll.qlIndexFixing(Index1M,$H1719,TRUE,_xll.ohTrigger(RecalcTrigger,Trigger1M)),NA())</f>
        <v>2.0334574681986444E-2</v>
      </c>
      <c r="K1719" s="44">
        <f>IFERROR(_xll.qlIndexFixing(Index3M,H1719,TRUE,_xll.ohTrigger(RecalcTrigger,Trigger3M)),NA())</f>
        <v>2.0779840089382329E-2</v>
      </c>
      <c r="L1719" s="44">
        <f>IFERROR(_xll.qlIndexFixing(Index6M,$H1719,TRUE,_xll.ohTrigger(RecalcTrigger,Trigger6M)),NA())</f>
        <v>2.0872185837492365E-2</v>
      </c>
      <c r="M1719" s="182">
        <f>IFERROR(_xll.qlIndexFixing(Index1Y,$H1719,TRUE,_xll.ohTrigger(RecalcTrigger,Trigger1Y)),NA())</f>
        <v>2.12105943006069E-2</v>
      </c>
      <c r="N1719" s="181">
        <f>IFERROR(_xll.qlIndexFixing(ONIndex1M,I1719,TRUE,_xll.ohTrigger(RecalcTrigger,Trigger1M)),NA())</f>
        <v>2.0314158626121293E-2</v>
      </c>
      <c r="O1719" s="44">
        <f>IFERROR(_xll.qlIndexFixing(ONIndex3M,I1719,TRUE,_xll.ohTrigger(RecalcTrigger,Trigger3M)),NA())</f>
        <v>2.0721868895444695E-2</v>
      </c>
      <c r="P1719" s="44">
        <f>IFERROR(_xll.qlIndexFixing(ONIndex6M,I1719,TRUE,_xll.ohTrigger(RecalcTrigger,Trigger6M)),NA())</f>
        <v>2.0760277788324233E-2</v>
      </c>
      <c r="Q1719" s="182">
        <f>IFERROR(_xll.qlIndexFixing(ONIndex1Y,I1719,TRUE,_xll.ohTrigger(RecalcTrigger,Trigger1Y)),NA())</f>
        <v>2.0980974839380773E-2</v>
      </c>
    </row>
    <row r="1720" spans="2:17" x14ac:dyDescent="0.2">
      <c r="B1720" s="39" t="s">
        <v>42</v>
      </c>
      <c r="D1720" s="42">
        <f>_xll.qlCalendarAdvance(Calendar,$D1719,B1720,"f",FALSE)</f>
        <v>51447</v>
      </c>
      <c r="E1720" s="176">
        <f>_xll.qlInterestRateIndexValueDate(IndexON,D1720)</f>
        <v>51447</v>
      </c>
      <c r="F1720" s="192">
        <f>IFERROR(_xll.qlIndexFixing(IndexON,D1720,TRUE,_xll.ohTrigger(RecalcTrigger,TriggerON)),NA())</f>
        <v>1.9878088300205876E-2</v>
      </c>
      <c r="H1720" s="42">
        <f>_xll.qlCalendarAdvance(Calendar,$H1719,B1720,"f",FALSE)</f>
        <v>51447</v>
      </c>
      <c r="I1720" s="176">
        <f>_xll.qlInterestRateIndexValueDate(Index1M,$H1720)</f>
        <v>51447</v>
      </c>
      <c r="J1720" s="181">
        <f>IFERROR(_xll.qlIndexFixing(Index1M,$H1720,TRUE,_xll.ohTrigger(RecalcTrigger,Trigger1M)),NA())</f>
        <v>2.0336463461073172E-2</v>
      </c>
      <c r="K1720" s="44">
        <f>IFERROR(_xll.qlIndexFixing(Index3M,H1720,TRUE,_xll.ohTrigger(RecalcTrigger,Trigger3M)),NA())</f>
        <v>2.0780413240499743E-2</v>
      </c>
      <c r="L1720" s="44">
        <f>IFERROR(_xll.qlIndexFixing(Index6M,$H1720,TRUE,_xll.ohTrigger(RecalcTrigger,Trigger6M)),NA())</f>
        <v>2.0872427581575283E-2</v>
      </c>
      <c r="M1720" s="182">
        <f>IFERROR(_xll.qlIndexFixing(Index1Y,$H1720,TRUE,_xll.ohTrigger(RecalcTrigger,Trigger1Y)),NA())</f>
        <v>2.1210585756320288E-2</v>
      </c>
      <c r="N1720" s="181">
        <f>IFERROR(_xll.qlIndexFixing(ONIndex1M,I1720,TRUE,_xll.ohTrigger(RecalcTrigger,Trigger1M)),NA())</f>
        <v>2.0316131239024315E-2</v>
      </c>
      <c r="O1720" s="44">
        <f>IFERROR(_xll.qlIndexFixing(ONIndex3M,I1720,TRUE,_xll.ohTrigger(RecalcTrigger,Trigger3M)),NA())</f>
        <v>2.0722675114831501E-2</v>
      </c>
      <c r="P1720" s="44">
        <f>IFERROR(_xll.qlIndexFixing(ONIndex6M,I1720,TRUE,_xll.ohTrigger(RecalcTrigger,Trigger6M)),NA())</f>
        <v>2.0760967515353057E-2</v>
      </c>
      <c r="Q1720" s="182">
        <f>IFERROR(_xll.qlIndexFixing(ONIndex1Y,I1720,TRUE,_xll.ohTrigger(RecalcTrigger,Trigger1Y)),NA())</f>
        <v>2.0981910037277673E-2</v>
      </c>
    </row>
    <row r="1721" spans="2:17" x14ac:dyDescent="0.2">
      <c r="B1721" s="39" t="s">
        <v>42</v>
      </c>
      <c r="D1721" s="42">
        <f>_xll.qlCalendarAdvance(Calendar,$D1720,B1721,"f",FALSE)</f>
        <v>51454</v>
      </c>
      <c r="E1721" s="176">
        <f>_xll.qlInterestRateIndexValueDate(IndexON,D1721)</f>
        <v>51454</v>
      </c>
      <c r="F1721" s="192">
        <f>IFERROR(_xll.qlIndexFixing(IndexON,D1721,TRUE,_xll.ohTrigger(RecalcTrigger,TriggerON)),NA())</f>
        <v>1.9878788581486617E-2</v>
      </c>
      <c r="H1721" s="42">
        <f>_xll.qlCalendarAdvance(Calendar,$H1720,B1721,"f",FALSE)</f>
        <v>51454</v>
      </c>
      <c r="I1721" s="176">
        <f>_xll.qlInterestRateIndexValueDate(Index1M,$H1721)</f>
        <v>51454</v>
      </c>
      <c r="J1721" s="181">
        <f>IFERROR(_xll.qlIndexFixing(Index1M,$H1721,TRUE,_xll.ohTrigger(RecalcTrigger,Trigger1M)),NA())</f>
        <v>2.0338310230341643E-2</v>
      </c>
      <c r="K1721" s="44">
        <f>IFERROR(_xll.qlIndexFixing(Index3M,H1721,TRUE,_xll.ohTrigger(RecalcTrigger,Trigger3M)),NA())</f>
        <v>2.0780949892438692E-2</v>
      </c>
      <c r="L1721" s="44">
        <f>IFERROR(_xll.qlIndexFixing(Index6M,$H1721,TRUE,_xll.ohTrigger(RecalcTrigger,Trigger6M)),NA())</f>
        <v>2.0872633930393451E-2</v>
      </c>
      <c r="M1721" s="182">
        <f>IFERROR(_xll.qlIndexFixing(Index1Y,$H1721,TRUE,_xll.ohTrigger(RecalcTrigger,Trigger1Y)),NA())</f>
        <v>2.1210540153443702E-2</v>
      </c>
      <c r="N1721" s="181">
        <f>IFERROR(_xll.qlIndexFixing(ONIndex1M,I1721,TRUE,_xll.ohTrigger(RecalcTrigger,Trigger1M)),NA())</f>
        <v>2.0318061909585516E-2</v>
      </c>
      <c r="O1721" s="44">
        <f>IFERROR(_xll.qlIndexFixing(ONIndex3M,I1721,TRUE,_xll.ohTrigger(RecalcTrigger,Trigger3M)),NA())</f>
        <v>2.0723445023296261E-2</v>
      </c>
      <c r="P1721" s="44">
        <f>IFERROR(_xll.qlIndexFixing(ONIndex6M,I1721,TRUE,_xll.ohTrigger(RecalcTrigger,Trigger6M)),NA())</f>
        <v>2.0761622207776664E-2</v>
      </c>
      <c r="Q1721" s="182">
        <f>IFERROR(_xll.qlIndexFixing(ONIndex1Y,I1721,TRUE,_xll.ohTrigger(RecalcTrigger,Trigger1Y)),NA())</f>
        <v>2.0982808944189912E-2</v>
      </c>
    </row>
    <row r="1722" spans="2:17" x14ac:dyDescent="0.2">
      <c r="B1722" s="39" t="s">
        <v>42</v>
      </c>
      <c r="D1722" s="42">
        <f>_xll.qlCalendarAdvance(Calendar,$D1721,B1722,"f",FALSE)</f>
        <v>51461</v>
      </c>
      <c r="E1722" s="176">
        <f>_xll.qlInterestRateIndexValueDate(IndexON,D1722)</f>
        <v>51461</v>
      </c>
      <c r="F1722" s="192">
        <f>IFERROR(_xll.qlIndexFixing(IndexON,D1722,TRUE,_xll.ohTrigger(RecalcTrigger,TriggerON)),NA())</f>
        <v>1.9879455283267067E-2</v>
      </c>
      <c r="H1722" s="42">
        <f>_xll.qlCalendarAdvance(Calendar,$H1721,B1722,"f",FALSE)</f>
        <v>51461</v>
      </c>
      <c r="I1722" s="176">
        <f>_xll.qlInterestRateIndexValueDate(Index1M,$H1722)</f>
        <v>51461</v>
      </c>
      <c r="J1722" s="181">
        <f>IFERROR(_xll.qlIndexFixing(Index1M,$H1722,TRUE,_xll.ohTrigger(RecalcTrigger,Trigger1M)),NA())</f>
        <v>2.0340114989775653E-2</v>
      </c>
      <c r="K1722" s="44">
        <f>IFERROR(_xll.qlIndexFixing(Index3M,H1722,TRUE,_xll.ohTrigger(RecalcTrigger,Trigger3M)),NA())</f>
        <v>2.0781450045185085E-2</v>
      </c>
      <c r="L1722" s="44">
        <f>IFERROR(_xll.qlIndexFixing(Index6M,$H1722,TRUE,_xll.ohTrigger(RecalcTrigger,Trigger6M)),NA())</f>
        <v>2.0872804883937019E-2</v>
      </c>
      <c r="M1722" s="182">
        <f>IFERROR(_xll.qlIndexFixing(Index1Y,$H1722,TRUE,_xll.ohTrigger(RecalcTrigger,Trigger1Y)),NA())</f>
        <v>2.1210457491981805E-2</v>
      </c>
      <c r="N1722" s="181">
        <f>IFERROR(_xll.qlIndexFixing(ONIndex1M,I1722,TRUE,_xll.ohTrigger(RecalcTrigger,Trigger1M)),NA())</f>
        <v>2.0319950637885942E-2</v>
      </c>
      <c r="O1722" s="44">
        <f>IFERROR(_xll.qlIndexFixing(ONIndex3M,I1722,TRUE,_xll.ohTrigger(RecalcTrigger,Trigger3M)),NA())</f>
        <v>2.0724178620595834E-2</v>
      </c>
      <c r="P1722" s="44">
        <f>IFERROR(_xll.qlIndexFixing(ONIndex6M,I1722,TRUE,_xll.ohTrigger(RecalcTrigger,Trigger6M)),NA())</f>
        <v>2.0762241865432962E-2</v>
      </c>
      <c r="Q1722" s="182">
        <f>IFERROR(_xll.qlIndexFixing(ONIndex1Y,I1722,TRUE,_xll.ohTrigger(RecalcTrigger,Trigger1Y)),NA())</f>
        <v>2.0983671560198536E-2</v>
      </c>
    </row>
    <row r="1723" spans="2:17" x14ac:dyDescent="0.2">
      <c r="B1723" s="39" t="s">
        <v>42</v>
      </c>
      <c r="D1723" s="42">
        <f>_xll.qlCalendarAdvance(Calendar,$D1722,B1723,"f",FALSE)</f>
        <v>51468</v>
      </c>
      <c r="E1723" s="176">
        <f>_xll.qlInterestRateIndexValueDate(IndexON,D1723)</f>
        <v>51468</v>
      </c>
      <c r="F1723" s="192">
        <f>IFERROR(_xll.qlIndexFixing(IndexON,D1723,TRUE,_xll.ohTrigger(RecalcTrigger,TriggerON)),NA())</f>
        <v>1.9880088405628271E-2</v>
      </c>
      <c r="H1723" s="42">
        <f>_xll.qlCalendarAdvance(Calendar,$H1722,B1723,"f",FALSE)</f>
        <v>51468</v>
      </c>
      <c r="I1723" s="176">
        <f>_xll.qlInterestRateIndexValueDate(Index1M,$H1723)</f>
        <v>51468</v>
      </c>
      <c r="J1723" s="181">
        <f>IFERROR(_xll.qlIndexFixing(Index1M,$H1723,TRUE,_xll.ohTrigger(RecalcTrigger,Trigger1M)),NA())</f>
        <v>2.0341877739358992E-2</v>
      </c>
      <c r="K1723" s="44">
        <f>IFERROR(_xll.qlIndexFixing(Index3M,H1723,TRUE,_xll.ohTrigger(RecalcTrigger,Trigger3M)),NA())</f>
        <v>2.0781913698723942E-2</v>
      </c>
      <c r="L1723" s="44">
        <f>IFERROR(_xll.qlIndexFixing(Index6M,$H1723,TRUE,_xll.ohTrigger(RecalcTrigger,Trigger6M)),NA())</f>
        <v>2.0872940442196137E-2</v>
      </c>
      <c r="M1723" s="182">
        <f>IFERROR(_xll.qlIndexFixing(Index1Y,$H1723,TRUE,_xll.ohTrigger(RecalcTrigger,Trigger1Y)),NA())</f>
        <v>2.1210337771944143E-2</v>
      </c>
      <c r="N1723" s="181">
        <f>IFERROR(_xll.qlIndexFixing(ONIndex1M,I1723,TRUE,_xll.ohTrigger(RecalcTrigger,Trigger1M)),NA())</f>
        <v>2.0321797423844545E-2</v>
      </c>
      <c r="O1723" s="44">
        <f>IFERROR(_xll.qlIndexFixing(ONIndex3M,I1723,TRUE,_xll.ohTrigger(RecalcTrigger,Trigger3M)),NA())</f>
        <v>2.072487590656813E-2</v>
      </c>
      <c r="P1723" s="44">
        <f>IFERROR(_xll.qlIndexFixing(ONIndex6M,I1723,TRUE,_xll.ohTrigger(RecalcTrigger,Trigger6M)),NA())</f>
        <v>2.0762826488484043E-2</v>
      </c>
      <c r="Q1723" s="182">
        <f>IFERROR(_xll.qlIndexFixing(ONIndex1Y,I1723,TRUE,_xll.ohTrigger(RecalcTrigger,Trigger1Y)),NA())</f>
        <v>2.0984497885060405E-2</v>
      </c>
    </row>
    <row r="1724" spans="2:17" x14ac:dyDescent="0.2">
      <c r="B1724" s="39" t="s">
        <v>42</v>
      </c>
      <c r="D1724" s="42">
        <f>_xll.qlCalendarAdvance(Calendar,$D1723,B1724,"f",FALSE)</f>
        <v>51475</v>
      </c>
      <c r="E1724" s="176">
        <f>_xll.qlInterestRateIndexValueDate(IndexON,D1724)</f>
        <v>51475</v>
      </c>
      <c r="F1724" s="192">
        <f>IFERROR(_xll.qlIndexFixing(IndexON,D1724,TRUE,_xll.ohTrigger(RecalcTrigger,TriggerON)),NA())</f>
        <v>1.988068794857023E-2</v>
      </c>
      <c r="H1724" s="42">
        <f>_xll.qlCalendarAdvance(Calendar,$H1723,B1724,"f",FALSE)</f>
        <v>51475</v>
      </c>
      <c r="I1724" s="176">
        <f>_xll.qlInterestRateIndexValueDate(Index1M,$H1724)</f>
        <v>51475</v>
      </c>
      <c r="J1724" s="181">
        <f>IFERROR(_xll.qlIndexFixing(Index1M,$H1724,TRUE,_xll.ohTrigger(RecalcTrigger,Trigger1M)),NA())</f>
        <v>2.0345655001628049E-2</v>
      </c>
      <c r="K1724" s="44">
        <f>IFERROR(_xll.qlIndexFixing(Index3M,H1724,TRUE,_xll.ohTrigger(RecalcTrigger,Trigger3M)),NA())</f>
        <v>2.0781112170674108E-2</v>
      </c>
      <c r="L1724" s="44">
        <f>IFERROR(_xll.qlIndexFixing(Index6M,$H1724,TRUE,_xll.ohTrigger(RecalcTrigger,Trigger6M)),NA())</f>
        <v>2.0873630269204739E-2</v>
      </c>
      <c r="M1724" s="182">
        <f>IFERROR(_xll.qlIndexFixing(Index1Y,$H1724,TRUE,_xll.ohTrigger(RecalcTrigger,Trigger1Y)),NA())</f>
        <v>2.1210180993343375E-2</v>
      </c>
      <c r="N1724" s="181">
        <f>IFERROR(_xll.qlIndexFixing(ONIndex1M,I1724,TRUE,_xll.ohTrigger(RecalcTrigger,Trigger1M)),NA())</f>
        <v>2.0323602267461327E-2</v>
      </c>
      <c r="O1724" s="44">
        <f>IFERROR(_xll.qlIndexFixing(ONIndex3M,I1724,TRUE,_xll.ohTrigger(RecalcTrigger,Trigger3M)),NA())</f>
        <v>2.0725536881618378E-2</v>
      </c>
      <c r="P1724" s="44">
        <f>IFERROR(_xll.qlIndexFixing(ONIndex6M,I1724,TRUE,_xll.ohTrigger(RecalcTrigger,Trigger6M)),NA())</f>
        <v>2.0763376076767814E-2</v>
      </c>
      <c r="Q1724" s="182">
        <f>IFERROR(_xll.qlIndexFixing(ONIndex1Y,I1724,TRUE,_xll.ohTrigger(RecalcTrigger,Trigger1Y)),NA())</f>
        <v>2.0985287919099704E-2</v>
      </c>
    </row>
    <row r="1725" spans="2:17" x14ac:dyDescent="0.2">
      <c r="B1725" s="39" t="s">
        <v>42</v>
      </c>
      <c r="D1725" s="42">
        <f>_xll.qlCalendarAdvance(Calendar,$D1724,B1725,"f",FALSE)</f>
        <v>51482</v>
      </c>
      <c r="E1725" s="176">
        <f>_xll.qlInterestRateIndexValueDate(IndexON,D1725)</f>
        <v>51482</v>
      </c>
      <c r="F1725" s="192">
        <f>IFERROR(_xll.qlIndexFixing(IndexON,D1725,TRUE,_xll.ohTrigger(RecalcTrigger,TriggerON)),NA())</f>
        <v>1.9881253911849806E-2</v>
      </c>
      <c r="H1725" s="42">
        <f>_xll.qlCalendarAdvance(Calendar,$H1724,B1725,"f",FALSE)</f>
        <v>51482</v>
      </c>
      <c r="I1725" s="176">
        <f>_xll.qlInterestRateIndexValueDate(Index1M,$H1725)</f>
        <v>51482</v>
      </c>
      <c r="J1725" s="181">
        <f>IFERROR(_xll.qlIndexFixing(Index1M,$H1725,TRUE,_xll.ohTrigger(RecalcTrigger,Trigger1M)),NA())</f>
        <v>2.0347325008328889E-2</v>
      </c>
      <c r="K1725" s="44">
        <f>IFERROR(_xll.qlIndexFixing(Index3M,H1725,TRUE,_xll.ohTrigger(RecalcTrigger,Trigger3M)),NA())</f>
        <v>2.0781507994982254E-2</v>
      </c>
      <c r="L1725" s="44">
        <f>IFERROR(_xll.qlIndexFixing(Index6M,$H1725,TRUE,_xll.ohTrigger(RecalcTrigger,Trigger6M)),NA())</f>
        <v>2.0873692512181959E-2</v>
      </c>
      <c r="M1725" s="182">
        <f>IFERROR(_xll.qlIndexFixing(Index1Y,$H1725,TRUE,_xll.ohTrigger(RecalcTrigger,Trigger1Y)),NA())</f>
        <v>2.1209987156196819E-2</v>
      </c>
      <c r="N1725" s="181">
        <f>IFERROR(_xll.qlIndexFixing(ONIndex1M,I1725,TRUE,_xll.ohTrigger(RecalcTrigger,Trigger1M)),NA())</f>
        <v>2.0325365168817333E-2</v>
      </c>
      <c r="O1725" s="44">
        <f>IFERROR(_xll.qlIndexFixing(ONIndex3M,I1725,TRUE,_xll.ohTrigger(RecalcTrigger,Trigger3M)),NA())</f>
        <v>2.0726161545422395E-2</v>
      </c>
      <c r="P1725" s="44">
        <f>IFERROR(_xll.qlIndexFixing(ONIndex6M,I1725,TRUE,_xll.ohTrigger(RecalcTrigger,Trigger6M)),NA())</f>
        <v>2.0763890630446369E-2</v>
      </c>
      <c r="Q1725" s="182">
        <f>IFERROR(_xll.qlIndexFixing(ONIndex1Y,I1725,TRUE,_xll.ohTrigger(RecalcTrigger,Trigger1Y)),NA())</f>
        <v>2.0986041662154342E-2</v>
      </c>
    </row>
    <row r="1726" spans="2:17" x14ac:dyDescent="0.2">
      <c r="B1726" s="39" t="s">
        <v>42</v>
      </c>
      <c r="D1726" s="42">
        <f>_xll.qlCalendarAdvance(Calendar,$D1725,B1726,"f",FALSE)</f>
        <v>51489</v>
      </c>
      <c r="E1726" s="176">
        <f>_xll.qlInterestRateIndexValueDate(IndexON,D1726)</f>
        <v>51489</v>
      </c>
      <c r="F1726" s="192">
        <f>IFERROR(_xll.qlIndexFixing(IndexON,D1726,TRUE,_xll.ohTrigger(RecalcTrigger,TriggerON)),NA())</f>
        <v>1.9881786295791182E-2</v>
      </c>
      <c r="H1726" s="42">
        <f>_xll.qlCalendarAdvance(Calendar,$H1725,B1726,"f",FALSE)</f>
        <v>51489</v>
      </c>
      <c r="I1726" s="176">
        <f>_xll.qlInterestRateIndexValueDate(Index1M,$H1726)</f>
        <v>51489</v>
      </c>
      <c r="J1726" s="181">
        <f>IFERROR(_xll.qlIndexFixing(Index1M,$H1726,TRUE,_xll.ohTrigger(RecalcTrigger,Trigger1M)),NA())</f>
        <v>2.034895299811796E-2</v>
      </c>
      <c r="K1726" s="44">
        <f>IFERROR(_xll.qlIndexFixing(Index3M,H1726,TRUE,_xll.ohTrigger(RecalcTrigger,Trigger3M)),NA())</f>
        <v>2.0781867324191579E-2</v>
      </c>
      <c r="L1726" s="44">
        <f>IFERROR(_xll.qlIndexFixing(Index6M,$H1726,TRUE,_xll.ohTrigger(RecalcTrigger,Trigger6M)),NA())</f>
        <v>2.0873719357845582E-2</v>
      </c>
      <c r="M1726" s="182">
        <f>IFERROR(_xll.qlIndexFixing(Index1Y,$H1726,TRUE,_xll.ohTrigger(RecalcTrigger,Trigger1Y)),NA())</f>
        <v>2.1209756260525348E-2</v>
      </c>
      <c r="N1726" s="181">
        <f>IFERROR(_xll.qlIndexFixing(ONIndex1M,I1726,TRUE,_xll.ohTrigger(RecalcTrigger,Trigger1M)),NA())</f>
        <v>2.0327086127750471E-2</v>
      </c>
      <c r="O1726" s="44">
        <f>IFERROR(_xll.qlIndexFixing(ONIndex3M,I1726,TRUE,_xll.ohTrigger(RecalcTrigger,Trigger3M)),NA())</f>
        <v>2.0726749898061225E-2</v>
      </c>
      <c r="P1726" s="44">
        <f>IFERROR(_xll.qlIndexFixing(ONIndex6M,I1726,TRUE,_xll.ohTrigger(RecalcTrigger,Trigger6M)),NA())</f>
        <v>2.076437014943866E-2</v>
      </c>
      <c r="Q1726" s="182">
        <f>IFERROR(_xll.qlIndexFixing(ONIndex1Y,I1726,TRUE,_xll.ohTrigger(RecalcTrigger,Trigger1Y)),NA())</f>
        <v>2.0986759114305364E-2</v>
      </c>
    </row>
    <row r="1727" spans="2:17" x14ac:dyDescent="0.2">
      <c r="B1727" s="39" t="s">
        <v>42</v>
      </c>
      <c r="D1727" s="42">
        <f>_xll.qlCalendarAdvance(Calendar,$D1726,B1727,"f",FALSE)</f>
        <v>51497</v>
      </c>
      <c r="E1727" s="176">
        <f>_xll.qlInterestRateIndexValueDate(IndexON,D1727)</f>
        <v>51497</v>
      </c>
      <c r="F1727" s="192">
        <f>IFERROR(_xll.qlIndexFixing(IndexON,D1727,TRUE,_xll.ohTrigger(RecalcTrigger,TriggerON)),NA())</f>
        <v>1.9882353616758053E-2</v>
      </c>
      <c r="H1727" s="42">
        <f>_xll.qlCalendarAdvance(Calendar,$H1726,B1727,"f",FALSE)</f>
        <v>51497</v>
      </c>
      <c r="I1727" s="176">
        <f>_xll.qlInterestRateIndexValueDate(Index1M,$H1727)</f>
        <v>51497</v>
      </c>
      <c r="J1727" s="181">
        <f>IFERROR(_xll.qlIndexFixing(Index1M,$H1727,TRUE,_xll.ohTrigger(RecalcTrigger,Trigger1M)),NA())</f>
        <v>2.0350086000002696E-2</v>
      </c>
      <c r="K1727" s="44">
        <f>IFERROR(_xll.qlIndexFixing(Index3M,H1727,TRUE,_xll.ohTrigger(RecalcTrigger,Trigger3M)),NA())</f>
        <v>2.0782233298263897E-2</v>
      </c>
      <c r="L1727" s="44">
        <f>IFERROR(_xll.qlIndexFixing(Index6M,$H1727,TRUE,_xll.ohTrigger(RecalcTrigger,Trigger6M)),NA())</f>
        <v>2.0873706694953351E-2</v>
      </c>
      <c r="M1727" s="182">
        <f>IFERROR(_xll.qlIndexFixing(Index1Y,$H1727,TRUE,_xll.ohTrigger(RecalcTrigger,Trigger1Y)),NA())</f>
        <v>2.1209447002005E-2</v>
      </c>
      <c r="N1727" s="181">
        <f>IFERROR(_xll.qlIndexFixing(ONIndex1M,I1727,TRUE,_xll.ohTrigger(RecalcTrigger,Trigger1M)),NA())</f>
        <v>2.0329001580089434E-2</v>
      </c>
      <c r="O1727" s="44">
        <f>IFERROR(_xll.qlIndexFixing(ONIndex3M,I1727,TRUE,_xll.ohTrigger(RecalcTrigger,Trigger3M)),NA())</f>
        <v>2.0727377838647421E-2</v>
      </c>
      <c r="P1727" s="44">
        <f>IFERROR(_xll.qlIndexFixing(ONIndex6M,I1727,TRUE,_xll.ohTrigger(RecalcTrigger,Trigger6M)),NA())</f>
        <v>2.0764875271518379E-2</v>
      </c>
      <c r="Q1727" s="182">
        <f>IFERROR(_xll.qlIndexFixing(ONIndex1Y,I1727,TRUE,_xll.ohTrigger(RecalcTrigger,Trigger1Y)),NA())</f>
        <v>2.0987534621609294E-2</v>
      </c>
    </row>
    <row r="1728" spans="2:17" x14ac:dyDescent="0.2">
      <c r="B1728" s="39" t="s">
        <v>42</v>
      </c>
      <c r="D1728" s="42">
        <f>_xll.qlCalendarAdvance(Calendar,$D1727,B1728,"f",FALSE)</f>
        <v>51504</v>
      </c>
      <c r="E1728" s="176">
        <f>_xll.qlInterestRateIndexValueDate(IndexON,D1728)</f>
        <v>51504</v>
      </c>
      <c r="F1728" s="192">
        <f>IFERROR(_xll.qlIndexFixing(IndexON,D1728,TRUE,_xll.ohTrigger(RecalcTrigger,TriggerON)),NA())</f>
        <v>1.9882814044650532E-2</v>
      </c>
      <c r="H1728" s="42">
        <f>_xll.qlCalendarAdvance(Calendar,$H1727,B1728,"f",FALSE)</f>
        <v>51504</v>
      </c>
      <c r="I1728" s="176">
        <f>_xll.qlInterestRateIndexValueDate(Index1M,$H1728)</f>
        <v>51504</v>
      </c>
      <c r="J1728" s="181">
        <f>IFERROR(_xll.qlIndexFixing(Index1M,$H1728,TRUE,_xll.ohTrigger(RecalcTrigger,Trigger1M)),NA())</f>
        <v>2.0351626868872416E-2</v>
      </c>
      <c r="K1728" s="44">
        <f>IFERROR(_xll.qlIndexFixing(Index3M,H1728,TRUE,_xll.ohTrigger(RecalcTrigger,Trigger3M)),NA())</f>
        <v>2.0782514423665598E-2</v>
      </c>
      <c r="L1728" s="44">
        <f>IFERROR(_xll.qlIndexFixing(Index6M,$H1728,TRUE,_xll.ohTrigger(RecalcTrigger,Trigger6M)),NA())</f>
        <v>2.0873078497747735E-2</v>
      </c>
      <c r="M1728" s="182">
        <f>IFERROR(_xll.qlIndexFixing(Index1Y,$H1728,TRUE,_xll.ohTrigger(RecalcTrigger,Trigger1Y)),NA())</f>
        <v>2.1209136695298891E-2</v>
      </c>
      <c r="N1728" s="181">
        <f>IFERROR(_xll.qlIndexFixing(ONIndex1M,I1728,TRUE,_xll.ohTrigger(RecalcTrigger,Trigger1M)),NA())</f>
        <v>2.0330632662506343E-2</v>
      </c>
      <c r="O1728" s="44">
        <f>IFERROR(_xll.qlIndexFixing(ONIndex3M,I1728,TRUE,_xll.ohTrigger(RecalcTrigger,Trigger3M)),NA())</f>
        <v>2.0727888381588677E-2</v>
      </c>
      <c r="P1728" s="44">
        <f>IFERROR(_xll.qlIndexFixing(ONIndex6M,I1728,TRUE,_xll.ohTrigger(RecalcTrigger,Trigger6M)),NA())</f>
        <v>2.0765279716125074E-2</v>
      </c>
      <c r="Q1728" s="182">
        <f>IFERROR(_xll.qlIndexFixing(ONIndex1Y,I1728,TRUE,_xll.ohTrigger(RecalcTrigger,Trigger1Y)),NA())</f>
        <v>2.0988174307341456E-2</v>
      </c>
    </row>
    <row r="1729" spans="2:17" x14ac:dyDescent="0.2">
      <c r="B1729" s="39" t="s">
        <v>42</v>
      </c>
      <c r="D1729" s="42">
        <f>_xll.qlCalendarAdvance(Calendar,$D1728,B1729,"f",FALSE)</f>
        <v>51511</v>
      </c>
      <c r="E1729" s="176">
        <f>_xll.qlInterestRateIndexValueDate(IndexON,D1729)</f>
        <v>51511</v>
      </c>
      <c r="F1729" s="192">
        <f>IFERROR(_xll.qlIndexFixing(IndexON,D1729,TRUE,_xll.ohTrigger(RecalcTrigger,TriggerON)),NA())</f>
        <v>1.9883240892961673E-2</v>
      </c>
      <c r="H1729" s="42">
        <f>_xll.qlCalendarAdvance(Calendar,$H1728,B1729,"f",FALSE)</f>
        <v>51511</v>
      </c>
      <c r="I1729" s="176">
        <f>_xll.qlInterestRateIndexValueDate(Index1M,$H1729)</f>
        <v>51511</v>
      </c>
      <c r="J1729" s="181">
        <f>IFERROR(_xll.qlIndexFixing(Index1M,$H1729,TRUE,_xll.ohTrigger(RecalcTrigger,Trigger1M)),NA())</f>
        <v>2.0353125723119696E-2</v>
      </c>
      <c r="K1729" s="44">
        <f>IFERROR(_xll.qlIndexFixing(Index3M,H1729,TRUE,_xll.ohTrigger(RecalcTrigger,Trigger3M)),NA())</f>
        <v>2.0782759053946862E-2</v>
      </c>
      <c r="L1729" s="44">
        <f>IFERROR(_xll.qlIndexFixing(Index6M,$H1729,TRUE,_xll.ohTrigger(RecalcTrigger,Trigger6M)),NA())</f>
        <v>2.0872996627748809E-2</v>
      </c>
      <c r="M1729" s="182">
        <f>IFERROR(_xll.qlIndexFixing(Index1Y,$H1729,TRUE,_xll.ohTrigger(RecalcTrigger,Trigger1Y)),NA())</f>
        <v>2.120878933016046E-2</v>
      </c>
      <c r="N1729" s="181">
        <f>IFERROR(_xll.qlIndexFixing(ONIndex1M,I1729,TRUE,_xll.ohTrigger(RecalcTrigger,Trigger1M)),NA())</f>
        <v>2.0332221802905615E-2</v>
      </c>
      <c r="O1729" s="44">
        <f>IFERROR(_xll.qlIndexFixing(ONIndex3M,I1729,TRUE,_xll.ohTrigger(RecalcTrigger,Trigger3M)),NA())</f>
        <v>2.0728362613688933E-2</v>
      </c>
      <c r="P1729" s="44">
        <f>IFERROR(_xll.qlIndexFixing(ONIndex6M,I1729,TRUE,_xll.ohTrigger(RecalcTrigger,Trigger6M)),NA())</f>
        <v>2.0765649126207597E-2</v>
      </c>
      <c r="Q1729" s="182">
        <f>IFERROR(_xll.qlIndexFixing(ONIndex1Y,I1729,TRUE,_xll.ohTrigger(RecalcTrigger,Trigger1Y)),NA())</f>
        <v>2.0988777702088957E-2</v>
      </c>
    </row>
    <row r="1730" spans="2:17" x14ac:dyDescent="0.2">
      <c r="B1730" s="39" t="s">
        <v>42</v>
      </c>
      <c r="D1730" s="42">
        <f>_xll.qlCalendarAdvance(Calendar,$D1729,B1730,"f",FALSE)</f>
        <v>51518</v>
      </c>
      <c r="E1730" s="176">
        <f>_xll.qlInterestRateIndexValueDate(IndexON,D1730)</f>
        <v>51518</v>
      </c>
      <c r="F1730" s="192">
        <f>IFERROR(_xll.qlIndexFixing(IndexON,D1730,TRUE,_xll.ohTrigger(RecalcTrigger,TriggerON)),NA())</f>
        <v>1.9883634161934616E-2</v>
      </c>
      <c r="H1730" s="42">
        <f>_xll.qlCalendarAdvance(Calendar,$H1729,B1730,"f",FALSE)</f>
        <v>51518</v>
      </c>
      <c r="I1730" s="176">
        <f>_xll.qlInterestRateIndexValueDate(Index1M,$H1730)</f>
        <v>51518</v>
      </c>
      <c r="J1730" s="181">
        <f>IFERROR(_xll.qlIndexFixing(Index1M,$H1730,TRUE,_xll.ohTrigger(RecalcTrigger,Trigger1M)),NA())</f>
        <v>2.0354582562716675E-2</v>
      </c>
      <c r="K1730" s="44">
        <f>IFERROR(_xll.qlIndexFixing(Index3M,H1730,TRUE,_xll.ohTrigger(RecalcTrigger,Trigger3M)),NA())</f>
        <v>2.078296718909689E-2</v>
      </c>
      <c r="L1730" s="44">
        <f>IFERROR(_xll.qlIndexFixing(Index6M,$H1730,TRUE,_xll.ohTrigger(RecalcTrigger,Trigger6M)),NA())</f>
        <v>2.0872879362455136E-2</v>
      </c>
      <c r="M1730" s="182">
        <f>IFERROR(_xll.qlIndexFixing(Index1Y,$H1730,TRUE,_xll.ohTrigger(RecalcTrigger,Trigger1Y)),NA())</f>
        <v>2.1208404906627676E-2</v>
      </c>
      <c r="N1730" s="181">
        <f>IFERROR(_xll.qlIndexFixing(ONIndex1M,I1730,TRUE,_xll.ohTrigger(RecalcTrigger,Trigger1M)),NA())</f>
        <v>2.0333769000719926E-2</v>
      </c>
      <c r="O1730" s="44">
        <f>IFERROR(_xll.qlIndexFixing(ONIndex3M,I1730,TRUE,_xll.ohTrigger(RecalcTrigger,Trigger3M)),NA())</f>
        <v>2.0728800534461911E-2</v>
      </c>
      <c r="P1730" s="44">
        <f>IFERROR(_xll.qlIndexFixing(ONIndex6M,I1730,TRUE,_xll.ohTrigger(RecalcTrigger,Trigger6M)),NA())</f>
        <v>2.0765983501441765E-2</v>
      </c>
      <c r="Q1730" s="182">
        <f>IFERROR(_xll.qlIndexFixing(ONIndex1Y,I1730,TRUE,_xll.ohTrigger(RecalcTrigger,Trigger1Y)),NA())</f>
        <v>2.0989344805770749E-2</v>
      </c>
    </row>
    <row r="1731" spans="2:17" x14ac:dyDescent="0.2">
      <c r="B1731" s="39" t="s">
        <v>42</v>
      </c>
      <c r="D1731" s="42">
        <f>_xll.qlCalendarAdvance(Calendar,$D1730,B1731,"f",FALSE)</f>
        <v>51525</v>
      </c>
      <c r="E1731" s="176">
        <f>_xll.qlInterestRateIndexValueDate(IndexON,D1731)</f>
        <v>51525</v>
      </c>
      <c r="F1731" s="192">
        <f>IFERROR(_xll.qlIndexFixing(IndexON,D1731,TRUE,_xll.ohTrigger(RecalcTrigger,TriggerON)),NA())</f>
        <v>1.988399385132622E-2</v>
      </c>
      <c r="H1731" s="42">
        <f>_xll.qlCalendarAdvance(Calendar,$H1730,B1731,"f",FALSE)</f>
        <v>51525</v>
      </c>
      <c r="I1731" s="176">
        <f>_xll.qlInterestRateIndexValueDate(Index1M,$H1731)</f>
        <v>51525</v>
      </c>
      <c r="J1731" s="181">
        <f>IFERROR(_xll.qlIndexFixing(Index1M,$H1731,TRUE,_xll.ohTrigger(RecalcTrigger,Trigger1M)),NA())</f>
        <v>2.0355997387658288E-2</v>
      </c>
      <c r="K1731" s="44">
        <f>IFERROR(_xll.qlIndexFixing(Index3M,H1731,TRUE,_xll.ohTrigger(RecalcTrigger,Trigger3M)),NA())</f>
        <v>2.0783138829112979E-2</v>
      </c>
      <c r="L1731" s="44">
        <f>IFERROR(_xll.qlIndexFixing(Index6M,$H1731,TRUE,_xll.ohTrigger(RecalcTrigger,Trigger6M)),NA())</f>
        <v>2.0872726701874324E-2</v>
      </c>
      <c r="M1731" s="182">
        <f>IFERROR(_xll.qlIndexFixing(Index1Y,$H1731,TRUE,_xll.ohTrigger(RecalcTrigger,Trigger1Y)),NA())</f>
        <v>2.1207983424742283E-2</v>
      </c>
      <c r="N1731" s="181">
        <f>IFERROR(_xll.qlIndexFixing(ONIndex1M,I1731,TRUE,_xll.ohTrigger(RecalcTrigger,Trigger1M)),NA())</f>
        <v>2.0335274256273461E-2</v>
      </c>
      <c r="O1731" s="44">
        <f>IFERROR(_xll.qlIndexFixing(ONIndex3M,I1731,TRUE,_xll.ohTrigger(RecalcTrigger,Trigger3M)),NA())</f>
        <v>2.0729202144231795E-2</v>
      </c>
      <c r="P1731" s="44">
        <f>IFERROR(_xll.qlIndexFixing(ONIndex6M,I1731,TRUE,_xll.ohTrigger(RecalcTrigger,Trigger6M)),NA())</f>
        <v>2.0766282842151762E-2</v>
      </c>
      <c r="Q1731" s="182">
        <f>IFERROR(_xll.qlIndexFixing(ONIndex1Y,I1731,TRUE,_xll.ohTrigger(RecalcTrigger,Trigger1Y)),NA())</f>
        <v>2.0989875618629972E-2</v>
      </c>
    </row>
    <row r="1732" spans="2:17" x14ac:dyDescent="0.2">
      <c r="B1732" s="39" t="s">
        <v>42</v>
      </c>
      <c r="D1732" s="42">
        <f>_xll.qlCalendarAdvance(Calendar,$D1731,B1732,"f",FALSE)</f>
        <v>51532</v>
      </c>
      <c r="E1732" s="176">
        <f>_xll.qlInterestRateIndexValueDate(IndexON,D1732)</f>
        <v>51532</v>
      </c>
      <c r="F1732" s="192">
        <f>IFERROR(_xll.qlIndexFixing(IndexON,D1732,TRUE,_xll.ohTrigger(RecalcTrigger,TriggerON)),NA())</f>
        <v>1.988431996129858E-2</v>
      </c>
      <c r="H1732" s="42">
        <f>_xll.qlCalendarAdvance(Calendar,$H1731,B1732,"f",FALSE)</f>
        <v>51532</v>
      </c>
      <c r="I1732" s="176">
        <f>_xll.qlInterestRateIndexValueDate(Index1M,$H1732)</f>
        <v>51532</v>
      </c>
      <c r="J1732" s="181">
        <f>IFERROR(_xll.qlIndexFixing(Index1M,$H1732,TRUE,_xll.ohTrigger(RecalcTrigger,Trigger1M)),NA())</f>
        <v>2.0354721622675667E-2</v>
      </c>
      <c r="K1732" s="44">
        <f>IFERROR(_xll.qlIndexFixing(Index3M,H1732,TRUE,_xll.ohTrigger(RecalcTrigger,Trigger3M)),NA())</f>
        <v>2.0782680400805723E-2</v>
      </c>
      <c r="L1732" s="44">
        <f>IFERROR(_xll.qlIndexFixing(Index6M,$H1732,TRUE,_xll.ohTrigger(RecalcTrigger,Trigger6M)),NA())</f>
        <v>2.0872538646012642E-2</v>
      </c>
      <c r="M1732" s="182">
        <f>IFERROR(_xll.qlIndexFixing(Index1Y,$H1732,TRUE,_xll.ohTrigger(RecalcTrigger,Trigger1Y)),NA())</f>
        <v>2.1207524884550466E-2</v>
      </c>
      <c r="N1732" s="181">
        <f>IFERROR(_xll.qlIndexFixing(ONIndex1M,I1732,TRUE,_xll.ohTrigger(RecalcTrigger,Trigger1M)),NA())</f>
        <v>2.0336737569485175E-2</v>
      </c>
      <c r="O1732" s="44">
        <f>IFERROR(_xll.qlIndexFixing(ONIndex3M,I1732,TRUE,_xll.ohTrigger(RecalcTrigger,Trigger3M)),NA())</f>
        <v>2.0729567442836494E-2</v>
      </c>
      <c r="P1732" s="44">
        <f>IFERROR(_xll.qlIndexFixing(ONIndex6M,I1732,TRUE,_xll.ohTrigger(RecalcTrigger,Trigger6M)),NA())</f>
        <v>2.076654714809445E-2</v>
      </c>
      <c r="Q1732" s="182">
        <f>IFERROR(_xll.qlIndexFixing(ONIndex1Y,I1732,TRUE,_xll.ohTrigger(RecalcTrigger,Trigger1Y)),NA())</f>
        <v>2.0990370140504533E-2</v>
      </c>
    </row>
    <row r="1733" spans="2:17" x14ac:dyDescent="0.2">
      <c r="B1733" s="39" t="s">
        <v>42</v>
      </c>
      <c r="D1733" s="42">
        <f>_xll.qlCalendarAdvance(Calendar,$D1732,B1733,"f",FALSE)</f>
        <v>51539</v>
      </c>
      <c r="E1733" s="176">
        <f>_xll.qlInterestRateIndexValueDate(IndexON,D1733)</f>
        <v>51539</v>
      </c>
      <c r="F1733" s="192">
        <f>IFERROR(_xll.qlIndexFixing(IndexON,D1733,TRUE,_xll.ohTrigger(RecalcTrigger,TriggerON)),NA())</f>
        <v>1.9884612491770648E-2</v>
      </c>
      <c r="H1733" s="42">
        <f>_xll.qlCalendarAdvance(Calendar,$H1732,B1733,"f",FALSE)</f>
        <v>51539</v>
      </c>
      <c r="I1733" s="176">
        <f>_xll.qlInterestRateIndexValueDate(Index1M,$H1733)</f>
        <v>51539</v>
      </c>
      <c r="J1733" s="181">
        <f>IFERROR(_xll.qlIndexFixing(Index1M,$H1733,TRUE,_xll.ohTrigger(RecalcTrigger,Trigger1M)),NA())</f>
        <v>2.0356064123172153E-2</v>
      </c>
      <c r="K1733" s="44">
        <f>IFERROR(_xll.qlIndexFixing(Index3M,H1733,TRUE,_xll.ohTrigger(RecalcTrigger,Trigger3M)),NA())</f>
        <v>2.0782781651583745E-2</v>
      </c>
      <c r="L1733" s="44">
        <f>IFERROR(_xll.qlIndexFixing(Index6M,$H1733,TRUE,_xll.ohTrigger(RecalcTrigger,Trigger6M)),NA())</f>
        <v>2.0872315194881287E-2</v>
      </c>
      <c r="M1733" s="182">
        <f>IFERROR(_xll.qlIndexFixing(Index1Y,$H1733,TRUE,_xll.ohTrigger(RecalcTrigger,Trigger1Y)),NA())</f>
        <v>2.1207029286101964E-2</v>
      </c>
      <c r="N1733" s="181">
        <f>IFERROR(_xll.qlIndexFixing(ONIndex1M,I1733,TRUE,_xll.ohTrigger(RecalcTrigger,Trigger1M)),NA())</f>
        <v>2.0338158940436113E-2</v>
      </c>
      <c r="O1733" s="44">
        <f>IFERROR(_xll.qlIndexFixing(ONIndex3M,I1733,TRUE,_xll.ohTrigger(RecalcTrigger,Trigger3M)),NA())</f>
        <v>2.0729896430194961E-2</v>
      </c>
      <c r="P1733" s="44">
        <f>IFERROR(_xll.qlIndexFixing(ONIndex6M,I1733,TRUE,_xll.ohTrigger(RecalcTrigger,Trigger6M)),NA())</f>
        <v>2.0766776419350874E-2</v>
      </c>
      <c r="Q1733" s="182">
        <f>IFERROR(_xll.qlIndexFixing(ONIndex1Y,I1733,TRUE,_xll.ohTrigger(RecalcTrigger,Trigger1Y)),NA())</f>
        <v>2.0990828371394432E-2</v>
      </c>
    </row>
    <row r="1734" spans="2:17" x14ac:dyDescent="0.2">
      <c r="B1734" s="39" t="s">
        <v>42</v>
      </c>
      <c r="D1734" s="42">
        <f>_xll.qlCalendarAdvance(Calendar,$D1733,B1734,"f",FALSE)</f>
        <v>51546</v>
      </c>
      <c r="E1734" s="176">
        <f>_xll.qlInterestRateIndexValueDate(IndexON,D1734)</f>
        <v>51546</v>
      </c>
      <c r="F1734" s="192">
        <f>IFERROR(_xll.qlIndexFixing(IndexON,D1734,TRUE,_xll.ohTrigger(RecalcTrigger,TriggerON)),NA())</f>
        <v>1.9884871442661378E-2</v>
      </c>
      <c r="H1734" s="42">
        <f>_xll.qlCalendarAdvance(Calendar,$H1733,B1734,"f",FALSE)</f>
        <v>51546</v>
      </c>
      <c r="I1734" s="176">
        <f>_xll.qlInterestRateIndexValueDate(Index1M,$H1734)</f>
        <v>51546</v>
      </c>
      <c r="J1734" s="181">
        <f>IFERROR(_xll.qlIndexFixing(Index1M,$H1734,TRUE,_xll.ohTrigger(RecalcTrigger,Trigger1M)),NA())</f>
        <v>2.0357364618310437E-2</v>
      </c>
      <c r="K1734" s="44">
        <f>IFERROR(_xll.qlIndexFixing(Index3M,H1734,TRUE,_xll.ohTrigger(RecalcTrigger,Trigger3M)),NA())</f>
        <v>2.0782846409289575E-2</v>
      </c>
      <c r="L1734" s="44">
        <f>IFERROR(_xll.qlIndexFixing(Index6M,$H1734,TRUE,_xll.ohTrigger(RecalcTrigger,Trigger6M)),NA())</f>
        <v>2.0872056348491898E-2</v>
      </c>
      <c r="M1734" s="182">
        <f>IFERROR(_xll.qlIndexFixing(Index1Y,$H1734,TRUE,_xll.ohTrigger(RecalcTrigger,Trigger1Y)),NA())</f>
        <v>2.1206496629450289E-2</v>
      </c>
      <c r="N1734" s="181">
        <f>IFERROR(_xll.qlIndexFixing(ONIndex1M,I1734,TRUE,_xll.ohTrigger(RecalcTrigger,Trigger1M)),NA())</f>
        <v>2.0339538369045229E-2</v>
      </c>
      <c r="O1734" s="44">
        <f>IFERROR(_xll.qlIndexFixing(ONIndex3M,I1734,TRUE,_xll.ohTrigger(RecalcTrigger,Trigger3M)),NA())</f>
        <v>2.0730189106469288E-2</v>
      </c>
      <c r="P1734" s="44">
        <f>IFERROR(_xll.qlIndexFixing(ONIndex6M,I1734,TRUE,_xll.ohTrigger(RecalcTrigger,Trigger6M)),NA())</f>
        <v>2.0766970656002082E-2</v>
      </c>
      <c r="Q1734" s="182">
        <f>IFERROR(_xll.qlIndexFixing(ONIndex1Y,I1734,TRUE,_xll.ohTrigger(RecalcTrigger,Trigger1Y)),NA())</f>
        <v>2.099125031129967E-2</v>
      </c>
    </row>
    <row r="1735" spans="2:17" x14ac:dyDescent="0.2">
      <c r="B1735" s="39" t="s">
        <v>42</v>
      </c>
      <c r="D1735" s="42">
        <f>_xll.qlCalendarAdvance(Calendar,$D1734,B1735,"f",FALSE)</f>
        <v>51553</v>
      </c>
      <c r="E1735" s="176">
        <f>_xll.qlInterestRateIndexValueDate(IndexON,D1735)</f>
        <v>51553</v>
      </c>
      <c r="F1735" s="192">
        <f>IFERROR(_xll.qlIndexFixing(IndexON,D1735,TRUE,_xll.ohTrigger(RecalcTrigger,TriggerON)),NA())</f>
        <v>1.988509681421391E-2</v>
      </c>
      <c r="H1735" s="42">
        <f>_xll.qlCalendarAdvance(Calendar,$H1734,B1735,"f",FALSE)</f>
        <v>51553</v>
      </c>
      <c r="I1735" s="176">
        <f>_xll.qlInterestRateIndexValueDate(Index1M,$H1735)</f>
        <v>51553</v>
      </c>
      <c r="J1735" s="181">
        <f>IFERROR(_xll.qlIndexFixing(Index1M,$H1735,TRUE,_xll.ohTrigger(RecalcTrigger,Trigger1M)),NA())</f>
        <v>2.0358623108078944E-2</v>
      </c>
      <c r="K1735" s="44">
        <f>IFERROR(_xll.qlIndexFixing(Index3M,H1735,TRUE,_xll.ohTrigger(RecalcTrigger,Trigger3M)),NA())</f>
        <v>2.0782874673919562E-2</v>
      </c>
      <c r="L1735" s="44">
        <f>IFERROR(_xll.qlIndexFixing(Index6M,$H1735,TRUE,_xll.ohTrigger(RecalcTrigger,Trigger6M)),NA())</f>
        <v>2.0871762106857018E-2</v>
      </c>
      <c r="M1735" s="182">
        <f>IFERROR(_xll.qlIndexFixing(Index1Y,$H1735,TRUE,_xll.ohTrigger(RecalcTrigger,Trigger1Y)),NA())</f>
        <v>2.1205926914654061E-2</v>
      </c>
      <c r="N1735" s="181">
        <f>IFERROR(_xll.qlIndexFixing(ONIndex1M,I1735,TRUE,_xll.ohTrigger(RecalcTrigger,Trigger1M)),NA())</f>
        <v>2.0340875855312524E-2</v>
      </c>
      <c r="O1735" s="44">
        <f>IFERROR(_xll.qlIndexFixing(ONIndex3M,I1735,TRUE,_xll.ohTrigger(RecalcTrigger,Trigger3M)),NA())</f>
        <v>2.0730445471659475E-2</v>
      </c>
      <c r="P1735" s="44">
        <f>IFERROR(_xll.qlIndexFixing(ONIndex6M,I1735,TRUE,_xll.ohTrigger(RecalcTrigger,Trigger6M)),NA())</f>
        <v>2.0767129857967026E-2</v>
      </c>
      <c r="Q1735" s="182">
        <f>IFERROR(_xll.qlIndexFixing(ONIndex1Y,I1735,TRUE,_xll.ohTrigger(RecalcTrigger,Trigger1Y)),NA())</f>
        <v>2.0991635960139199E-2</v>
      </c>
    </row>
    <row r="1736" spans="2:17" x14ac:dyDescent="0.2">
      <c r="B1736" s="39" t="s">
        <v>42</v>
      </c>
      <c r="D1736" s="42">
        <f>_xll.qlCalendarAdvance(Calendar,$D1735,B1736,"f",FALSE)</f>
        <v>51560</v>
      </c>
      <c r="E1736" s="176">
        <f>_xll.qlInterestRateIndexValueDate(IndexON,D1736)</f>
        <v>51560</v>
      </c>
      <c r="F1736" s="192">
        <f>IFERROR(_xll.qlIndexFixing(IndexON,D1736,TRUE,_xll.ohTrigger(RecalcTrigger,TriggerON)),NA())</f>
        <v>1.9885288606266149E-2</v>
      </c>
      <c r="H1736" s="42">
        <f>_xll.qlCalendarAdvance(Calendar,$H1735,B1736,"f",FALSE)</f>
        <v>51560</v>
      </c>
      <c r="I1736" s="176">
        <f>_xll.qlInterestRateIndexValueDate(Index1M,$H1736)</f>
        <v>51560</v>
      </c>
      <c r="J1736" s="181">
        <f>IFERROR(_xll.qlIndexFixing(Index1M,$H1736,TRUE,_xll.ohTrigger(RecalcTrigger,Trigger1M)),NA())</f>
        <v>2.0360490400485692E-2</v>
      </c>
      <c r="K1736" s="44">
        <f>IFERROR(_xll.qlIndexFixing(Index3M,H1736,TRUE,_xll.ohTrigger(RecalcTrigger,Trigger3M)),NA())</f>
        <v>2.0784615234847457E-2</v>
      </c>
      <c r="L1736" s="44">
        <f>IFERROR(_xll.qlIndexFixing(Index6M,$H1736,TRUE,_xll.ohTrigger(RecalcTrigger,Trigger6M)),NA())</f>
        <v>2.0872549989334448E-2</v>
      </c>
      <c r="M1736" s="182">
        <f>IFERROR(_xll.qlIndexFixing(Index1Y,$H1736,TRUE,_xll.ohTrigger(RecalcTrigger,Trigger1Y)),NA())</f>
        <v>2.1205320141775008E-2</v>
      </c>
      <c r="N1736" s="181">
        <f>IFERROR(_xll.qlIndexFixing(ONIndex1M,I1736,TRUE,_xll.ohTrigger(RecalcTrigger,Trigger1M)),NA())</f>
        <v>2.034217139915695E-2</v>
      </c>
      <c r="O1736" s="44">
        <f>IFERROR(_xll.qlIndexFixing(ONIndex3M,I1736,TRUE,_xll.ohTrigger(RecalcTrigger,Trigger3M)),NA())</f>
        <v>2.0730665525684477E-2</v>
      </c>
      <c r="P1736" s="44">
        <f>IFERROR(_xll.qlIndexFixing(ONIndex6M,I1736,TRUE,_xll.ohTrigger(RecalcTrigger,Trigger6M)),NA())</f>
        <v>2.0767254025083615E-2</v>
      </c>
      <c r="Q1736" s="182">
        <f>IFERROR(_xll.qlIndexFixing(ONIndex1Y,I1736,TRUE,_xll.ohTrigger(RecalcTrigger,Trigger1Y)),NA())</f>
        <v>2.0991985318237205E-2</v>
      </c>
    </row>
    <row r="1737" spans="2:17" x14ac:dyDescent="0.2">
      <c r="B1737" s="39" t="s">
        <v>42</v>
      </c>
      <c r="D1737" s="42">
        <f>_xll.qlCalendarAdvance(Calendar,$D1736,B1737,"f",FALSE)</f>
        <v>51567</v>
      </c>
      <c r="E1737" s="176">
        <f>_xll.qlInterestRateIndexValueDate(IndexON,D1737)</f>
        <v>51567</v>
      </c>
      <c r="F1737" s="192">
        <f>IFERROR(_xll.qlIndexFixing(IndexON,D1737,TRUE,_xll.ohTrigger(RecalcTrigger,TriggerON)),NA())</f>
        <v>1.9885446818737051E-2</v>
      </c>
      <c r="H1737" s="42">
        <f>_xll.qlCalendarAdvance(Calendar,$H1736,B1737,"f",FALSE)</f>
        <v>51567</v>
      </c>
      <c r="I1737" s="176">
        <f>_xll.qlInterestRateIndexValueDate(Index1M,$H1737)</f>
        <v>51567</v>
      </c>
      <c r="J1737" s="181">
        <f>IFERROR(_xll.qlIndexFixing(Index1M,$H1737,TRUE,_xll.ohTrigger(RecalcTrigger,Trigger1M)),NA())</f>
        <v>2.0363604028567663E-2</v>
      </c>
      <c r="K1737" s="44">
        <f>IFERROR(_xll.qlIndexFixing(Index3M,H1737,TRUE,_xll.ohTrigger(RecalcTrigger,Trigger3M)),NA())</f>
        <v>2.0784562684429297E-2</v>
      </c>
      <c r="L1737" s="44">
        <f>IFERROR(_xll.qlIndexFixing(Index6M,$H1737,TRUE,_xll.ohTrigger(RecalcTrigger,Trigger6M)),NA())</f>
        <v>2.0873846819944607E-2</v>
      </c>
      <c r="M1737" s="182">
        <f>IFERROR(_xll.qlIndexFixing(Index1Y,$H1737,TRUE,_xll.ohTrigger(RecalcTrigger,Trigger1Y)),NA())</f>
        <v>2.1204676310879522E-2</v>
      </c>
      <c r="N1737" s="181">
        <f>IFERROR(_xll.qlIndexFixing(ONIndex1M,I1737,TRUE,_xll.ohTrigger(RecalcTrigger,Trigger1M)),NA())</f>
        <v>2.03434250007406E-2</v>
      </c>
      <c r="O1737" s="44">
        <f>IFERROR(_xll.qlIndexFixing(ONIndex3M,I1737,TRUE,_xll.ohTrigger(RecalcTrigger,Trigger3M)),NA())</f>
        <v>2.0730849268544294E-2</v>
      </c>
      <c r="P1737" s="44">
        <f>IFERROR(_xll.qlIndexFixing(ONIndex6M,I1737,TRUE,_xll.ohTrigger(RecalcTrigger,Trigger6M)),NA())</f>
        <v>2.0767343157594986E-2</v>
      </c>
      <c r="Q1737" s="182">
        <f>IFERROR(_xll.qlIndexFixing(ONIndex1Y,I1737,TRUE,_xll.ohTrigger(RecalcTrigger,Trigger1Y)),NA())</f>
        <v>2.0992298385188457E-2</v>
      </c>
    </row>
    <row r="1738" spans="2:17" x14ac:dyDescent="0.2">
      <c r="B1738" s="39" t="s">
        <v>42</v>
      </c>
      <c r="D1738" s="42">
        <f>_xll.qlCalendarAdvance(Calendar,$D1737,B1738,"f",FALSE)</f>
        <v>51574</v>
      </c>
      <c r="E1738" s="176">
        <f>_xll.qlInterestRateIndexValueDate(IndexON,D1738)</f>
        <v>51574</v>
      </c>
      <c r="F1738" s="192">
        <f>IFERROR(_xll.qlIndexFixing(IndexON,D1738,TRUE,_xll.ohTrigger(RecalcTrigger,TriggerON)),NA())</f>
        <v>1.9885571451950801E-2</v>
      </c>
      <c r="H1738" s="42">
        <f>_xll.qlCalendarAdvance(Calendar,$H1737,B1738,"f",FALSE)</f>
        <v>51574</v>
      </c>
      <c r="I1738" s="176">
        <f>_xll.qlInterestRateIndexValueDate(Index1M,$H1738)</f>
        <v>51574</v>
      </c>
      <c r="J1738" s="181">
        <f>IFERROR(_xll.qlIndexFixing(Index1M,$H1738,TRUE,_xll.ohTrigger(RecalcTrigger,Trigger1M)),NA())</f>
        <v>2.0364724750468362E-2</v>
      </c>
      <c r="K1738" s="44">
        <f>IFERROR(_xll.qlIndexFixing(Index3M,H1738,TRUE,_xll.ohTrigger(RecalcTrigger,Trigger3M)),NA())</f>
        <v>2.0784473634719036E-2</v>
      </c>
      <c r="L1738" s="44">
        <f>IFERROR(_xll.qlIndexFixing(Index6M,$H1738,TRUE,_xll.ohTrigger(RecalcTrigger,Trigger6M)),NA())</f>
        <v>2.0873433634044238E-2</v>
      </c>
      <c r="M1738" s="182">
        <f>IFERROR(_xll.qlIndexFixing(Index1Y,$H1738,TRUE,_xll.ohTrigger(RecalcTrigger,Trigger1Y)),NA())</f>
        <v>2.1203995422036881E-2</v>
      </c>
      <c r="N1738" s="181">
        <f>IFERROR(_xll.qlIndexFixing(ONIndex1M,I1738,TRUE,_xll.ohTrigger(RecalcTrigger,Trigger1M)),NA())</f>
        <v>2.0344636660063475E-2</v>
      </c>
      <c r="O1738" s="44">
        <f>IFERROR(_xll.qlIndexFixing(ONIndex3M,I1738,TRUE,_xll.ohTrigger(RecalcTrigger,Trigger3M)),NA())</f>
        <v>2.0730996700238924E-2</v>
      </c>
      <c r="P1738" s="44">
        <f>IFERROR(_xll.qlIndexFixing(ONIndex6M,I1738,TRUE,_xll.ohTrigger(RecalcTrigger,Trigger6M)),NA())</f>
        <v>2.0767397255582187E-2</v>
      </c>
      <c r="Q1738" s="182">
        <f>IFERROR(_xll.qlIndexFixing(ONIndex1Y,I1738,TRUE,_xll.ohTrigger(RecalcTrigger,Trigger1Y)),NA())</f>
        <v>2.0992575161155047E-2</v>
      </c>
    </row>
    <row r="1739" spans="2:17" x14ac:dyDescent="0.2">
      <c r="B1739" s="39" t="s">
        <v>42</v>
      </c>
      <c r="D1739" s="42">
        <f>_xll.qlCalendarAdvance(Calendar,$D1738,B1739,"f",FALSE)</f>
        <v>51581</v>
      </c>
      <c r="E1739" s="176">
        <f>_xll.qlInterestRateIndexValueDate(IndexON,D1739)</f>
        <v>51581</v>
      </c>
      <c r="F1739" s="192">
        <f>IFERROR(_xll.qlIndexFixing(IndexON,D1739,TRUE,_xll.ohTrigger(RecalcTrigger,TriggerON)),NA())</f>
        <v>1.9885662505340074E-2</v>
      </c>
      <c r="H1739" s="42">
        <f>_xll.qlCalendarAdvance(Calendar,$H1738,B1739,"f",FALSE)</f>
        <v>51581</v>
      </c>
      <c r="I1739" s="176">
        <f>_xll.qlInterestRateIndexValueDate(Index1M,$H1739)</f>
        <v>51581</v>
      </c>
      <c r="J1739" s="181">
        <f>IFERROR(_xll.qlIndexFixing(Index1M,$H1739,TRUE,_xll.ohTrigger(RecalcTrigger,Trigger1M)),NA())</f>
        <v>2.0366444427455253E-2</v>
      </c>
      <c r="K1739" s="44">
        <f>IFERROR(_xll.qlIndexFixing(Index3M,H1739,TRUE,_xll.ohTrigger(RecalcTrigger,Trigger3M)),NA())</f>
        <v>2.0784348085719311E-2</v>
      </c>
      <c r="L1739" s="44">
        <f>IFERROR(_xll.qlIndexFixing(Index6M,$H1739,TRUE,_xll.ohTrigger(RecalcTrigger,Trigger6M)),NA())</f>
        <v>2.0872985042913138E-2</v>
      </c>
      <c r="M1739" s="182">
        <f>IFERROR(_xll.qlIndexFixing(Index1Y,$H1739,TRUE,_xll.ohTrigger(RecalcTrigger,Trigger1Y)),NA())</f>
        <v>2.1203277475322135E-2</v>
      </c>
      <c r="N1739" s="181">
        <f>IFERROR(_xll.qlIndexFixing(ONIndex1M,I1739,TRUE,_xll.ohTrigger(RecalcTrigger,Trigger1M)),NA())</f>
        <v>2.0345806376963482E-2</v>
      </c>
      <c r="O1739" s="44">
        <f>IFERROR(_xll.qlIndexFixing(ONIndex3M,I1739,TRUE,_xll.ohTrigger(RecalcTrigger,Trigger3M)),NA())</f>
        <v>2.0731107820849415E-2</v>
      </c>
      <c r="P1739" s="44">
        <f>IFERROR(_xll.qlIndexFixing(ONIndex6M,I1739,TRUE,_xll.ohTrigger(RecalcTrigger,Trigger6M)),NA())</f>
        <v>2.0767416318721033E-2</v>
      </c>
      <c r="Q1739" s="182">
        <f>IFERROR(_xll.qlIndexFixing(ONIndex1Y,I1739,TRUE,_xll.ohTrigger(RecalcTrigger,Trigger1Y)),NA())</f>
        <v>2.0992815646299068E-2</v>
      </c>
    </row>
    <row r="1740" spans="2:17" x14ac:dyDescent="0.2">
      <c r="B1740" s="39" t="s">
        <v>42</v>
      </c>
      <c r="D1740" s="42">
        <f>_xll.qlCalendarAdvance(Calendar,$D1739,B1740,"f",FALSE)</f>
        <v>51588</v>
      </c>
      <c r="E1740" s="176">
        <f>_xll.qlInterestRateIndexValueDate(IndexON,D1740)</f>
        <v>51588</v>
      </c>
      <c r="F1740" s="192">
        <f>IFERROR(_xll.qlIndexFixing(IndexON,D1740,TRUE,_xll.ohTrigger(RecalcTrigger,TriggerON)),NA())</f>
        <v>1.988571997955324E-2</v>
      </c>
      <c r="H1740" s="42">
        <f>_xll.qlCalendarAdvance(Calendar,$H1739,B1740,"f",FALSE)</f>
        <v>51588</v>
      </c>
      <c r="I1740" s="176">
        <f>_xll.qlInterestRateIndexValueDate(Index1M,$H1740)</f>
        <v>51588</v>
      </c>
      <c r="J1740" s="181">
        <f>IFERROR(_xll.qlIndexFixing(Index1M,$H1740,TRUE,_xll.ohTrigger(RecalcTrigger,Trigger1M)),NA())</f>
        <v>2.0366840149941487E-2</v>
      </c>
      <c r="K1740" s="44">
        <f>IFERROR(_xll.qlIndexFixing(Index3M,H1740,TRUE,_xll.ohTrigger(RecalcTrigger,Trigger3M)),NA())</f>
        <v>2.0784186037433653E-2</v>
      </c>
      <c r="L1740" s="44">
        <f>IFERROR(_xll.qlIndexFixing(Index6M,$H1740,TRUE,_xll.ohTrigger(RecalcTrigger,Trigger6M)),NA())</f>
        <v>2.0872501046577452E-2</v>
      </c>
      <c r="M1740" s="182">
        <f>IFERROR(_xll.qlIndexFixing(Index1Y,$H1740,TRUE,_xll.ohTrigger(RecalcTrigger,Trigger1Y)),NA())</f>
        <v>2.1202522470813001E-2</v>
      </c>
      <c r="N1740" s="181">
        <f>IFERROR(_xll.qlIndexFixing(ONIndex1M,I1740,TRUE,_xll.ohTrigger(RecalcTrigger,Trigger1M)),NA())</f>
        <v>2.0346934151521667E-2</v>
      </c>
      <c r="O1740" s="44">
        <f>IFERROR(_xll.qlIndexFixing(ONIndex3M,I1740,TRUE,_xll.ohTrigger(RecalcTrigger,Trigger3M)),NA())</f>
        <v>2.073118263029472E-2</v>
      </c>
      <c r="P1740" s="44">
        <f>IFERROR(_xll.qlIndexFixing(ONIndex6M,I1740,TRUE,_xll.ohTrigger(RecalcTrigger,Trigger6M)),NA())</f>
        <v>2.0767400347335707E-2</v>
      </c>
      <c r="Q1740" s="182">
        <f>IFERROR(_xll.qlIndexFixing(ONIndex1Y,I1740,TRUE,_xll.ohTrigger(RecalcTrigger,Trigger1Y)),NA())</f>
        <v>2.0993019840296334E-2</v>
      </c>
    </row>
    <row r="1741" spans="2:17" x14ac:dyDescent="0.2">
      <c r="B1741" s="39" t="s">
        <v>42</v>
      </c>
      <c r="D1741" s="42">
        <f>_xll.qlCalendarAdvance(Calendar,$D1740,B1741,"f",FALSE)</f>
        <v>51595</v>
      </c>
      <c r="E1741" s="176">
        <f>_xll.qlInterestRateIndexValueDate(IndexON,D1741)</f>
        <v>51595</v>
      </c>
      <c r="F1741" s="192">
        <f>IFERROR(_xll.qlIndexFixing(IndexON,D1741,TRUE,_xll.ohTrigger(RecalcTrigger,TriggerON)),NA())</f>
        <v>1.9885743874185069E-2</v>
      </c>
      <c r="H1741" s="42">
        <f>_xll.qlCalendarAdvance(Calendar,$H1740,B1741,"f",FALSE)</f>
        <v>51595</v>
      </c>
      <c r="I1741" s="176">
        <f>_xll.qlInterestRateIndexValueDate(Index1M,$H1741)</f>
        <v>51595</v>
      </c>
      <c r="J1741" s="181">
        <f>IFERROR(_xll.qlIndexFixing(Index1M,$H1741,TRUE,_xll.ohTrigger(RecalcTrigger,Trigger1M)),NA())</f>
        <v>2.0368469908151349E-2</v>
      </c>
      <c r="K1741" s="44">
        <f>IFERROR(_xll.qlIndexFixing(Index3M,H1741,TRUE,_xll.ohTrigger(RecalcTrigger,Trigger3M)),NA())</f>
        <v>2.0783417857234143E-2</v>
      </c>
      <c r="L1741" s="44">
        <f>IFERROR(_xll.qlIndexFixing(Index6M,$H1741,TRUE,_xll.ohTrigger(RecalcTrigger,Trigger6M)),NA())</f>
        <v>2.0870345344193499E-2</v>
      </c>
      <c r="M1741" s="182">
        <f>IFERROR(_xll.qlIndexFixing(Index1Y,$H1741,TRUE,_xll.ohTrigger(RecalcTrigger,Trigger1Y)),NA())</f>
        <v>2.1203850753857986E-2</v>
      </c>
      <c r="N1741" s="181">
        <f>IFERROR(_xll.qlIndexFixing(ONIndex1M,I1741,TRUE,_xll.ohTrigger(RecalcTrigger,Trigger1M)),NA())</f>
        <v>2.0348019983819077E-2</v>
      </c>
      <c r="O1741" s="44">
        <f>IFERROR(_xll.qlIndexFixing(ONIndex3M,I1741,TRUE,_xll.ohTrigger(RecalcTrigger,Trigger3M)),NA())</f>
        <v>2.0731221128655886E-2</v>
      </c>
      <c r="P1741" s="44">
        <f>IFERROR(_xll.qlIndexFixing(ONIndex6M,I1741,TRUE,_xll.ohTrigger(RecalcTrigger,Trigger6M)),NA())</f>
        <v>2.0767349341183072E-2</v>
      </c>
      <c r="Q1741" s="182">
        <f>IFERROR(_xll.qlIndexFixing(ONIndex1Y,I1741,TRUE,_xll.ohTrigger(RecalcTrigger,Trigger1Y)),NA())</f>
        <v>2.0993187743552078E-2</v>
      </c>
    </row>
    <row r="1742" spans="2:17" x14ac:dyDescent="0.2">
      <c r="B1742" s="39" t="s">
        <v>42</v>
      </c>
      <c r="D1742" s="42">
        <f>_xll.qlCalendarAdvance(Calendar,$D1741,B1742,"f",FALSE)</f>
        <v>51602</v>
      </c>
      <c r="E1742" s="176">
        <f>_xll.qlInterestRateIndexValueDate(IndexON,D1742)</f>
        <v>51602</v>
      </c>
      <c r="F1742" s="192">
        <f>IFERROR(_xll.qlIndexFixing(IndexON,D1742,TRUE,_xll.ohTrigger(RecalcTrigger,TriggerON)),NA())</f>
        <v>1.988573418923556E-2</v>
      </c>
      <c r="H1742" s="42">
        <f>_xll.qlCalendarAdvance(Calendar,$H1741,B1742,"f",FALSE)</f>
        <v>51602</v>
      </c>
      <c r="I1742" s="176">
        <f>_xll.qlInterestRateIndexValueDate(Index1M,$H1742)</f>
        <v>51602</v>
      </c>
      <c r="J1742" s="181">
        <f>IFERROR(_xll.qlIndexFixing(Index1M,$H1742,TRUE,_xll.ohTrigger(RecalcTrigger,Trigger1M)),NA())</f>
        <v>2.0368787490228357E-2</v>
      </c>
      <c r="K1742" s="44">
        <f>IFERROR(_xll.qlIndexFixing(Index3M,H1742,TRUE,_xll.ohTrigger(RecalcTrigger,Trigger3M)),NA())</f>
        <v>2.0783185430682135E-2</v>
      </c>
      <c r="L1742" s="44">
        <f>IFERROR(_xll.qlIndexFixing(Index6M,$H1742,TRUE,_xll.ohTrigger(RecalcTrigger,Trigger6M)),NA())</f>
        <v>2.0869798217702906E-2</v>
      </c>
      <c r="M1742" s="182">
        <f>IFERROR(_xll.qlIndexFixing(Index1Y,$H1742,TRUE,_xll.ohTrigger(RecalcTrigger,Trigger1Y)),NA())</f>
        <v>2.1200901288744634E-2</v>
      </c>
      <c r="N1742" s="181">
        <f>IFERROR(_xll.qlIndexFixing(ONIndex1M,I1742,TRUE,_xll.ohTrigger(RecalcTrigger,Trigger1M)),NA())</f>
        <v>2.0349063873693618E-2</v>
      </c>
      <c r="O1742" s="44">
        <f>IFERROR(_xll.qlIndexFixing(ONIndex3M,I1742,TRUE,_xll.ohTrigger(RecalcTrigger,Trigger3M)),NA())</f>
        <v>2.0731223315770819E-2</v>
      </c>
      <c r="P1742" s="44">
        <f>IFERROR(_xll.qlIndexFixing(ONIndex6M,I1742,TRUE,_xll.ohTrigger(RecalcTrigger,Trigger6M)),NA())</f>
        <v>2.0767263300344174E-2</v>
      </c>
      <c r="Q1742" s="182">
        <f>IFERROR(_xll.qlIndexFixing(ONIndex1Y,I1742,TRUE,_xll.ohTrigger(RecalcTrigger,Trigger1Y)),NA())</f>
        <v>2.0993319355661066E-2</v>
      </c>
    </row>
    <row r="1743" spans="2:17" x14ac:dyDescent="0.2">
      <c r="B1743" s="39" t="s">
        <v>42</v>
      </c>
      <c r="D1743" s="42">
        <f>_xll.qlCalendarAdvance(Calendar,$D1742,B1743,"f",FALSE)</f>
        <v>51609</v>
      </c>
      <c r="E1743" s="176">
        <f>_xll.qlInterestRateIndexValueDate(IndexON,D1743)</f>
        <v>51609</v>
      </c>
      <c r="F1743" s="192">
        <f>IFERROR(_xll.qlIndexFixing(IndexON,D1743,TRUE,_xll.ohTrigger(RecalcTrigger,TriggerON)),NA())</f>
        <v>1.9887838622941745E-2</v>
      </c>
      <c r="H1743" s="42">
        <f>_xll.qlCalendarAdvance(Calendar,$H1742,B1743,"f",FALSE)</f>
        <v>51609</v>
      </c>
      <c r="I1743" s="176">
        <f>_xll.qlInterestRateIndexValueDate(Index1M,$H1743)</f>
        <v>51609</v>
      </c>
      <c r="J1743" s="181">
        <f>IFERROR(_xll.qlIndexFixing(Index1M,$H1743,TRUE,_xll.ohTrigger(RecalcTrigger,Trigger1M)),NA())</f>
        <v>2.0369698138153203E-2</v>
      </c>
      <c r="K1743" s="44">
        <f>IFERROR(_xll.qlIndexFixing(Index3M,H1743,TRUE,_xll.ohTrigger(RecalcTrigger,Trigger3M)),NA())</f>
        <v>2.0782916506932553E-2</v>
      </c>
      <c r="L1743" s="44">
        <f>IFERROR(_xll.qlIndexFixing(Index6M,$H1743,TRUE,_xll.ohTrigger(RecalcTrigger,Trigger6M)),NA())</f>
        <v>2.0869215692122044E-2</v>
      </c>
      <c r="M1743" s="182">
        <f>IFERROR(_xll.qlIndexFixing(Index1Y,$H1743,TRUE,_xll.ohTrigger(RecalcTrigger,Trigger1Y)),NA())</f>
        <v>2.1200035111361482E-2</v>
      </c>
      <c r="N1743" s="181">
        <f>IFERROR(_xll.qlIndexFixing(ONIndex1M,I1743,TRUE,_xll.ohTrigger(RecalcTrigger,Trigger1M)),NA())</f>
        <v>2.0352612899925626E-2</v>
      </c>
      <c r="O1743" s="44">
        <f>IFERROR(_xll.qlIndexFixing(ONIndex3M,I1743,TRUE,_xll.ohTrigger(RecalcTrigger,Trigger3M)),NA())</f>
        <v>2.0733527132631879E-2</v>
      </c>
      <c r="P1743" s="44">
        <f>IFERROR(_xll.qlIndexFixing(ONIndex6M,I1743,TRUE,_xll.ohTrigger(RecalcTrigger,Trigger6M)),NA())</f>
        <v>2.0769463753112838E-2</v>
      </c>
      <c r="Q1743" s="182">
        <f>IFERROR(_xll.qlIndexFixing(ONIndex1Y,I1743,TRUE,_xll.ohTrigger(RecalcTrigger,Trigger1Y)),NA())</f>
        <v>2.0995849571660452E-2</v>
      </c>
    </row>
    <row r="1744" spans="2:17" x14ac:dyDescent="0.2">
      <c r="B1744" s="39" t="s">
        <v>42</v>
      </c>
      <c r="D1744" s="42">
        <f>_xll.qlCalendarAdvance(Calendar,$D1743,B1744,"f",FALSE)</f>
        <v>51616</v>
      </c>
      <c r="E1744" s="176">
        <f>_xll.qlInterestRateIndexValueDate(IndexON,D1744)</f>
        <v>51616</v>
      </c>
      <c r="F1744" s="192">
        <f>IFERROR(_xll.qlIndexFixing(IndexON,D1744,TRUE,_xll.ohTrigger(RecalcTrigger,TriggerON)),NA())</f>
        <v>1.9885614081078806E-2</v>
      </c>
      <c r="H1744" s="42">
        <f>_xll.qlCalendarAdvance(Calendar,$H1743,B1744,"f",FALSE)</f>
        <v>51616</v>
      </c>
      <c r="I1744" s="176">
        <f>_xll.qlInterestRateIndexValueDate(Index1M,$H1744)</f>
        <v>51616</v>
      </c>
      <c r="J1744" s="181">
        <f>IFERROR(_xll.qlIndexFixing(Index1M,$H1744,TRUE,_xll.ohTrigger(RecalcTrigger,Trigger1M)),NA())</f>
        <v>2.0371193000557022E-2</v>
      </c>
      <c r="K1744" s="44">
        <f>IFERROR(_xll.qlIndexFixing(Index3M,H1744,TRUE,_xll.ohTrigger(RecalcTrigger,Trigger3M)),NA())</f>
        <v>2.0782611085993413E-2</v>
      </c>
      <c r="L1744" s="44">
        <f>IFERROR(_xll.qlIndexFixing(Index6M,$H1744,TRUE,_xll.ohTrigger(RecalcTrigger,Trigger6M)),NA())</f>
        <v>2.0868597767479697E-2</v>
      </c>
      <c r="M1744" s="182">
        <f>IFERROR(_xll.qlIndexFixing(Index1Y,$H1744,TRUE,_xll.ohTrigger(RecalcTrigger,Trigger1Y)),NA())</f>
        <v>2.1199131876537214E-2</v>
      </c>
      <c r="N1744" s="181">
        <f>IFERROR(_xll.qlIndexFixing(ONIndex1M,I1744,TRUE,_xll.ohTrigger(RecalcTrigger,Trigger1M)),NA())</f>
        <v>2.0351025826579328E-2</v>
      </c>
      <c r="O1744" s="44">
        <f>IFERROR(_xll.qlIndexFixing(ONIndex3M,I1744,TRUE,_xll.ohTrigger(RecalcTrigger,Trigger3M)),NA())</f>
        <v>2.0731118756910361E-2</v>
      </c>
      <c r="P1744" s="44">
        <f>IFERROR(_xll.qlIndexFixing(ONIndex6M,I1744,TRUE,_xll.ohTrigger(RecalcTrigger,Trigger6M)),NA())</f>
        <v>2.0766986114607588E-2</v>
      </c>
      <c r="Q1744" s="182">
        <f>IFERROR(_xll.qlIndexFixing(ONIndex1Y,I1744,TRUE,_xll.ohTrigger(RecalcTrigger,Trigger1Y)),NA())</f>
        <v>2.0993473707006105E-2</v>
      </c>
    </row>
    <row r="1745" spans="2:17" x14ac:dyDescent="0.2">
      <c r="B1745" s="39" t="s">
        <v>42</v>
      </c>
      <c r="D1745" s="42">
        <f>_xll.qlCalendarAdvance(Calendar,$D1744,B1745,"f",FALSE)</f>
        <v>51623</v>
      </c>
      <c r="E1745" s="176">
        <f>_xll.qlInterestRateIndexValueDate(IndexON,D1745)</f>
        <v>51623</v>
      </c>
      <c r="F1745" s="192">
        <f>IFERROR(_xll.qlIndexFixing(IndexON,D1745,TRUE,_xll.ohTrigger(RecalcTrigger,TriggerON)),NA())</f>
        <v>1.9885503657790515E-2</v>
      </c>
      <c r="H1745" s="42">
        <f>_xll.qlCalendarAdvance(Calendar,$H1744,B1745,"f",FALSE)</f>
        <v>51623</v>
      </c>
      <c r="I1745" s="176">
        <f>_xll.qlInterestRateIndexValueDate(Index1M,$H1745)</f>
        <v>51623</v>
      </c>
      <c r="J1745" s="181">
        <f>IFERROR(_xll.qlIndexFixing(Index1M,$H1745,TRUE,_xll.ohTrigger(RecalcTrigger,Trigger1M)),NA())</f>
        <v>2.0371393389502397E-2</v>
      </c>
      <c r="K1745" s="44">
        <f>IFERROR(_xll.qlIndexFixing(Index3M,H1745,TRUE,_xll.ohTrigger(RecalcTrigger,Trigger3M)),NA())</f>
        <v>2.0782828306904824E-2</v>
      </c>
      <c r="L1745" s="44">
        <f>IFERROR(_xll.qlIndexFixing(Index6M,$H1745,TRUE,_xll.ohTrigger(RecalcTrigger,Trigger6M)),NA())</f>
        <v>2.0869549987779252E-2</v>
      </c>
      <c r="M1745" s="182">
        <f>IFERROR(_xll.qlIndexFixing(Index1Y,$H1745,TRUE,_xll.ohTrigger(RecalcTrigger,Trigger1Y)),NA())</f>
        <v>2.1198191584369974E-2</v>
      </c>
      <c r="N1745" s="181">
        <f>IFERROR(_xll.qlIndexFixing(ONIndex1M,I1745,TRUE,_xll.ohTrigger(RecalcTrigger,Trigger1M)),NA())</f>
        <v>2.035194388950945E-2</v>
      </c>
      <c r="O1745" s="44">
        <f>IFERROR(_xll.qlIndexFixing(ONIndex3M,I1745,TRUE,_xll.ohTrigger(RecalcTrigger,Trigger3M)),NA())</f>
        <v>2.0731012010610783E-2</v>
      </c>
      <c r="P1745" s="44">
        <f>IFERROR(_xll.qlIndexFixing(ONIndex6M,I1745,TRUE,_xll.ohTrigger(RecalcTrigger,Trigger6M)),NA())</f>
        <v>2.0766794969790947E-2</v>
      </c>
      <c r="Q1745" s="182">
        <f>IFERROR(_xll.qlIndexFixing(ONIndex1Y,I1745,TRUE,_xll.ohTrigger(RecalcTrigger,Trigger1Y)),NA())</f>
        <v>2.0993496446242155E-2</v>
      </c>
    </row>
    <row r="1746" spans="2:17" x14ac:dyDescent="0.2">
      <c r="B1746" s="39" t="s">
        <v>42</v>
      </c>
      <c r="D1746" s="42">
        <f>_xll.qlCalendarAdvance(Calendar,$D1745,B1746,"f",FALSE)</f>
        <v>51630</v>
      </c>
      <c r="E1746" s="176">
        <f>_xll.qlInterestRateIndexValueDate(IndexON,D1746)</f>
        <v>51630</v>
      </c>
      <c r="F1746" s="192">
        <f>IFERROR(_xll.qlIndexFixing(IndexON,D1746,TRUE,_xll.ohTrigger(RecalcTrigger,TriggerON)),NA())</f>
        <v>1.9885359654920887E-2</v>
      </c>
      <c r="H1746" s="42">
        <f>_xll.qlCalendarAdvance(Calendar,$H1745,B1746,"f",FALSE)</f>
        <v>51630</v>
      </c>
      <c r="I1746" s="176">
        <f>_xll.qlInterestRateIndexValueDate(Index1M,$H1746)</f>
        <v>51630</v>
      </c>
      <c r="J1746" s="181">
        <f>IFERROR(_xll.qlIndexFixing(Index1M,$H1746,TRUE,_xll.ohTrigger(RecalcTrigger,Trigger1M)),NA())</f>
        <v>2.0372177992916615E-2</v>
      </c>
      <c r="K1746" s="44">
        <f>IFERROR(_xll.qlIndexFixing(Index3M,H1746,TRUE,_xll.ohTrigger(RecalcTrigger,Trigger3M)),NA())</f>
        <v>2.0782447263030402E-2</v>
      </c>
      <c r="L1746" s="44">
        <f>IFERROR(_xll.qlIndexFixing(Index6M,$H1746,TRUE,_xll.ohTrigger(RecalcTrigger,Trigger6M)),NA())</f>
        <v>2.0868853560817795E-2</v>
      </c>
      <c r="M1746" s="182">
        <f>IFERROR(_xll.qlIndexFixing(Index1Y,$H1746,TRUE,_xll.ohTrigger(RecalcTrigger,Trigger1Y)),NA())</f>
        <v>2.1197214234961903E-2</v>
      </c>
      <c r="N1746" s="181">
        <f>IFERROR(_xll.qlIndexFixing(ONIndex1M,I1746,TRUE,_xll.ohTrigger(RecalcTrigger,Trigger1M)),NA())</f>
        <v>2.035282001009775E-2</v>
      </c>
      <c r="O1746" s="44">
        <f>IFERROR(_xll.qlIndexFixing(ONIndex3M,I1746,TRUE,_xll.ohTrigger(RecalcTrigger,Trigger3M)),NA())</f>
        <v>2.0730868953227066E-2</v>
      </c>
      <c r="P1746" s="44">
        <f>IFERROR(_xll.qlIndexFixing(ONIndex6M,I1746,TRUE,_xll.ohTrigger(RecalcTrigger,Trigger6M)),NA())</f>
        <v>2.0766568790206996E-2</v>
      </c>
      <c r="Q1746" s="182">
        <f>IFERROR(_xll.qlIndexFixing(ONIndex1Y,I1746,TRUE,_xll.ohTrigger(RecalcTrigger,Trigger1Y)),NA())</f>
        <v>2.0993482894493543E-2</v>
      </c>
    </row>
    <row r="1747" spans="2:17" x14ac:dyDescent="0.2">
      <c r="B1747" s="39" t="s">
        <v>42</v>
      </c>
      <c r="D1747" s="42">
        <f>_xll.qlCalendarAdvance(Calendar,$D1746,B1747,"f",FALSE)</f>
        <v>51637</v>
      </c>
      <c r="E1747" s="176">
        <f>_xll.qlInterestRateIndexValueDate(IndexON,D1747)</f>
        <v>51637</v>
      </c>
      <c r="F1747" s="192">
        <f>IFERROR(_xll.qlIndexFixing(IndexON,D1747,TRUE,_xll.ohTrigger(RecalcTrigger,TriggerON)),NA())</f>
        <v>1.9885182072713059E-2</v>
      </c>
      <c r="H1747" s="42">
        <f>_xll.qlCalendarAdvance(Calendar,$H1746,B1747,"f",FALSE)</f>
        <v>51637</v>
      </c>
      <c r="I1747" s="176">
        <f>_xll.qlInterestRateIndexValueDate(Index1M,$H1747)</f>
        <v>51637</v>
      </c>
      <c r="J1747" s="181">
        <f>IFERROR(_xll.qlIndexFixing(Index1M,$H1747,TRUE,_xll.ohTrigger(RecalcTrigger,Trigger1M)),NA())</f>
        <v>2.0372920581470319E-2</v>
      </c>
      <c r="K1747" s="44">
        <f>IFERROR(_xll.qlIndexFixing(Index3M,H1747,TRUE,_xll.ohTrigger(RecalcTrigger,Trigger3M)),NA())</f>
        <v>2.0782029719923777E-2</v>
      </c>
      <c r="L1747" s="44">
        <f>IFERROR(_xll.qlIndexFixing(Index6M,$H1747,TRUE,_xll.ohTrigger(RecalcTrigger,Trigger6M)),NA())</f>
        <v>2.0868121728871793E-2</v>
      </c>
      <c r="M1747" s="182">
        <f>IFERROR(_xll.qlIndexFixing(Index1Y,$H1747,TRUE,_xll.ohTrigger(RecalcTrigger,Trigger1Y)),NA())</f>
        <v>2.1196199828419804E-2</v>
      </c>
      <c r="N1747" s="181">
        <f>IFERROR(_xll.qlIndexFixing(ONIndex1M,I1747,TRUE,_xll.ohTrigger(RecalcTrigger,Trigger1M)),NA())</f>
        <v>2.0353654188344228E-2</v>
      </c>
      <c r="O1747" s="44">
        <f>IFERROR(_xll.qlIndexFixing(ONIndex3M,I1747,TRUE,_xll.ohTrigger(RecalcTrigger,Trigger3M)),NA())</f>
        <v>2.0730689584840256E-2</v>
      </c>
      <c r="P1747" s="44">
        <f>IFERROR(_xll.qlIndexFixing(ONIndex6M,I1747,TRUE,_xll.ohTrigger(RecalcTrigger,Trigger6M)),NA())</f>
        <v>2.0766307576017828E-2</v>
      </c>
      <c r="Q1747" s="182">
        <f>IFERROR(_xll.qlIndexFixing(ONIndex1Y,I1747,TRUE,_xll.ohTrigger(RecalcTrigger,Trigger1Y)),NA())</f>
        <v>2.0993433051841315E-2</v>
      </c>
    </row>
    <row r="1748" spans="2:17" x14ac:dyDescent="0.2">
      <c r="B1748" s="39" t="s">
        <v>42</v>
      </c>
      <c r="D1748" s="42">
        <f>_xll.qlCalendarAdvance(Calendar,$D1747,B1748,"f",FALSE)</f>
        <v>51644</v>
      </c>
      <c r="E1748" s="176">
        <f>_xll.qlInterestRateIndexValueDate(IndexON,D1748)</f>
        <v>51644</v>
      </c>
      <c r="F1748" s="192">
        <f>IFERROR(_xll.qlIndexFixing(IndexON,D1748,TRUE,_xll.ohTrigger(RecalcTrigger,TriggerON)),NA())</f>
        <v>1.9884970910842847E-2</v>
      </c>
      <c r="H1748" s="42">
        <f>_xll.qlCalendarAdvance(Calendar,$H1747,B1748,"f",FALSE)</f>
        <v>51644</v>
      </c>
      <c r="I1748" s="176">
        <f>_xll.qlInterestRateIndexValueDate(Index1M,$H1748)</f>
        <v>51644</v>
      </c>
      <c r="J1748" s="181">
        <f>IFERROR(_xll.qlIndexFixing(Index1M,$H1748,TRUE,_xll.ohTrigger(RecalcTrigger,Trigger1M)),NA())</f>
        <v>2.0373621155163509E-2</v>
      </c>
      <c r="K1748" s="44">
        <f>IFERROR(_xll.qlIndexFixing(Index3M,H1748,TRUE,_xll.ohTrigger(RecalcTrigger,Trigger3M)),NA())</f>
        <v>2.0781575677592881E-2</v>
      </c>
      <c r="L1748" s="44">
        <f>IFERROR(_xll.qlIndexFixing(Index6M,$H1748,TRUE,_xll.ohTrigger(RecalcTrigger,Trigger6M)),NA())</f>
        <v>2.0867354491980034E-2</v>
      </c>
      <c r="M1748" s="182">
        <f>IFERROR(_xll.qlIndexFixing(Index1Y,$H1748,TRUE,_xll.ohTrigger(RecalcTrigger,Trigger1Y)),NA())</f>
        <v>2.1195148364854033E-2</v>
      </c>
      <c r="N1748" s="181">
        <f>IFERROR(_xll.qlIndexFixing(ONIndex1M,I1748,TRUE,_xll.ohTrigger(RecalcTrigger,Trigger1M)),NA())</f>
        <v>2.0354446424248884E-2</v>
      </c>
      <c r="O1748" s="44">
        <f>IFERROR(_xll.qlIndexFixing(ONIndex3M,I1748,TRUE,_xll.ohTrigger(RecalcTrigger,Trigger3M)),NA())</f>
        <v>2.0730473905045121E-2</v>
      </c>
      <c r="P1748" s="44">
        <f>IFERROR(_xll.qlIndexFixing(ONIndex6M,I1748,TRUE,_xll.ohTrigger(RecalcTrigger,Trigger6M)),NA())</f>
        <v>2.0766011326980305E-2</v>
      </c>
      <c r="Q1748" s="182">
        <f>IFERROR(_xll.qlIndexFixing(ONIndex1Y,I1748,TRUE,_xll.ohTrigger(RecalcTrigger,Trigger1Y)),NA())</f>
        <v>2.0993346918204425E-2</v>
      </c>
    </row>
    <row r="1749" spans="2:17" x14ac:dyDescent="0.2">
      <c r="B1749" s="39" t="s">
        <v>42</v>
      </c>
      <c r="D1749" s="42">
        <f>_xll.qlCalendarAdvance(Calendar,$D1748,B1749,"f",FALSE)</f>
        <v>51651</v>
      </c>
      <c r="E1749" s="176">
        <f>_xll.qlInterestRateIndexValueDate(IndexON,D1749)</f>
        <v>51651</v>
      </c>
      <c r="F1749" s="192">
        <f>IFERROR(_xll.qlIndexFixing(IndexON,D1749,TRUE,_xll.ohTrigger(RecalcTrigger,TriggerON)),NA())</f>
        <v>1.9884726169796529E-2</v>
      </c>
      <c r="H1749" s="42">
        <f>_xll.qlCalendarAdvance(Calendar,$H1748,B1749,"f",FALSE)</f>
        <v>51651</v>
      </c>
      <c r="I1749" s="176">
        <f>_xll.qlInterestRateIndexValueDate(Index1M,$H1749)</f>
        <v>51651</v>
      </c>
      <c r="J1749" s="181">
        <f>IFERROR(_xll.qlIndexFixing(Index1M,$H1749,TRUE,_xll.ohTrigger(RecalcTrigger,Trigger1M)),NA())</f>
        <v>2.0372443864344544E-2</v>
      </c>
      <c r="K1749" s="44">
        <f>IFERROR(_xll.qlIndexFixing(Index3M,H1749,TRUE,_xll.ohTrigger(RecalcTrigger,Trigger3M)),NA())</f>
        <v>2.0781085136052691E-2</v>
      </c>
      <c r="L1749" s="44">
        <f>IFERROR(_xll.qlIndexFixing(Index6M,$H1749,TRUE,_xll.ohTrigger(RecalcTrigger,Trigger6M)),NA())</f>
        <v>2.0864977159567595E-2</v>
      </c>
      <c r="M1749" s="182">
        <f>IFERROR(_xll.qlIndexFixing(Index1Y,$H1749,TRUE,_xll.ohTrigger(RecalcTrigger,Trigger1Y)),NA())</f>
        <v>2.1194059844378499E-2</v>
      </c>
      <c r="N1749" s="181">
        <f>IFERROR(_xll.qlIndexFixing(ONIndex1M,I1749,TRUE,_xll.ohTrigger(RecalcTrigger,Trigger1M)),NA())</f>
        <v>2.0355196717811719E-2</v>
      </c>
      <c r="O1749" s="44">
        <f>IFERROR(_xll.qlIndexFixing(ONIndex3M,I1749,TRUE,_xll.ohTrigger(RecalcTrigger,Trigger3M)),NA())</f>
        <v>2.0730221914408986E-2</v>
      </c>
      <c r="P1749" s="44">
        <f>IFERROR(_xll.qlIndexFixing(ONIndex6M,I1749,TRUE,_xll.ohTrigger(RecalcTrigger,Trigger6M)),NA())</f>
        <v>2.0765680043499657E-2</v>
      </c>
      <c r="Q1749" s="182">
        <f>IFERROR(_xll.qlIndexFixing(ONIndex1Y,I1749,TRUE,_xll.ohTrigger(RecalcTrigger,Trigger1Y)),NA())</f>
        <v>2.0993224493582874E-2</v>
      </c>
    </row>
    <row r="1750" spans="2:17" x14ac:dyDescent="0.2">
      <c r="B1750" s="39" t="s">
        <v>42</v>
      </c>
      <c r="D1750" s="42">
        <f>_xll.qlCalendarAdvance(Calendar,$D1749,B1750,"f",FALSE)</f>
        <v>51658</v>
      </c>
      <c r="E1750" s="176">
        <f>_xll.qlInterestRateIndexValueDate(IndexON,D1750)</f>
        <v>51658</v>
      </c>
      <c r="F1750" s="192">
        <f>IFERROR(_xll.qlIndexFixing(IndexON,D1750,TRUE,_xll.ohTrigger(RecalcTrigger,TriggerON)),NA())</f>
        <v>1.9884447849006781E-2</v>
      </c>
      <c r="H1750" s="42">
        <f>_xll.qlCalendarAdvance(Calendar,$H1749,B1750,"f",FALSE)</f>
        <v>51658</v>
      </c>
      <c r="I1750" s="176">
        <f>_xll.qlInterestRateIndexValueDate(Index1M,$H1750)</f>
        <v>51658</v>
      </c>
      <c r="J1750" s="181">
        <f>IFERROR(_xll.qlIndexFixing(Index1M,$H1750,TRUE,_xll.ohTrigger(RecalcTrigger,Trigger1M)),NA())</f>
        <v>2.0374896257927821E-2</v>
      </c>
      <c r="K1750" s="44">
        <f>IFERROR(_xll.qlIndexFixing(Index3M,H1750,TRUE,_xll.ohTrigger(RecalcTrigger,Trigger3M)),NA())</f>
        <v>2.0780558095315541E-2</v>
      </c>
      <c r="L1750" s="44">
        <f>IFERROR(_xll.qlIndexFixing(Index6M,$H1750,TRUE,_xll.ohTrigger(RecalcTrigger,Trigger6M)),NA())</f>
        <v>2.0864146841311448E-2</v>
      </c>
      <c r="M1750" s="182">
        <f>IFERROR(_xll.qlIndexFixing(Index1Y,$H1750,TRUE,_xll.ohTrigger(RecalcTrigger,Trigger1Y)),NA())</f>
        <v>2.1192934267112218E-2</v>
      </c>
      <c r="N1750" s="181">
        <f>IFERROR(_xll.qlIndexFixing(ONIndex1M,I1750,TRUE,_xll.ohTrigger(RecalcTrigger,Trigger1M)),NA())</f>
        <v>2.0355905069032731E-2</v>
      </c>
      <c r="O1750" s="44">
        <f>IFERROR(_xll.qlIndexFixing(ONIndex3M,I1750,TRUE,_xll.ohTrigger(RecalcTrigger,Trigger3M)),NA())</f>
        <v>2.0729933612445572E-2</v>
      </c>
      <c r="P1750" s="44">
        <f>IFERROR(_xll.qlIndexFixing(ONIndex6M,I1750,TRUE,_xll.ohTrigger(RecalcTrigger,Trigger6M)),NA())</f>
        <v>2.0765313725170653E-2</v>
      </c>
      <c r="Q1750" s="182">
        <f>IFERROR(_xll.qlIndexFixing(ONIndex1Y,I1750,TRUE,_xll.ohTrigger(RecalcTrigger,Trigger1Y)),NA())</f>
        <v>2.0993065777895614E-2</v>
      </c>
    </row>
    <row r="1751" spans="2:17" x14ac:dyDescent="0.2">
      <c r="B1751" s="39" t="s">
        <v>42</v>
      </c>
      <c r="D1751" s="42">
        <f>_xll.qlCalendarAdvance(Calendar,$D1750,B1751,"f",FALSE)</f>
        <v>51665</v>
      </c>
      <c r="E1751" s="176">
        <f>_xll.qlInterestRateIndexValueDate(IndexON,D1751)</f>
        <v>51665</v>
      </c>
      <c r="F1751" s="192">
        <f>IFERROR(_xll.qlIndexFixing(IndexON,D1751,TRUE,_xll.ohTrigger(RecalcTrigger,TriggerON)),NA())</f>
        <v>1.9884135948797788E-2</v>
      </c>
      <c r="H1751" s="42">
        <f>_xll.qlCalendarAdvance(Calendar,$H1750,B1751,"f",FALSE)</f>
        <v>51665</v>
      </c>
      <c r="I1751" s="176">
        <f>_xll.qlInterestRateIndexValueDate(Index1M,$H1751)</f>
        <v>51665</v>
      </c>
      <c r="J1751" s="181">
        <f>IFERROR(_xll.qlIndexFixing(Index1M,$H1751,TRUE,_xll.ohTrigger(RecalcTrigger,Trigger1M)),NA())</f>
        <v>2.0375470786986281E-2</v>
      </c>
      <c r="K1751" s="44">
        <f>IFERROR(_xll.qlIndexFixing(Index3M,H1751,TRUE,_xll.ohTrigger(RecalcTrigger,Trigger3M)),NA())</f>
        <v>2.0779994555397283E-2</v>
      </c>
      <c r="L1751" s="44">
        <f>IFERROR(_xll.qlIndexFixing(Index6M,$H1751,TRUE,_xll.ohTrigger(RecalcTrigger,Trigger6M)),NA())</f>
        <v>2.0863281124262639E-2</v>
      </c>
      <c r="M1751" s="182">
        <f>IFERROR(_xll.qlIndexFixing(Index1Y,$H1751,TRUE,_xll.ohTrigger(RecalcTrigger,Trigger1Y)),NA())</f>
        <v>2.1191771633177758E-2</v>
      </c>
      <c r="N1751" s="181">
        <f>IFERROR(_xll.qlIndexFixing(ONIndex1M,I1751,TRUE,_xll.ohTrigger(RecalcTrigger,Trigger1M)),NA())</f>
        <v>2.0356571477992969E-2</v>
      </c>
      <c r="O1751" s="44">
        <f>IFERROR(_xll.qlIndexFixing(ONIndex3M,I1751,TRUE,_xll.ohTrigger(RecalcTrigger,Trigger3M)),NA())</f>
        <v>2.0729608999398019E-2</v>
      </c>
      <c r="P1751" s="44">
        <f>IFERROR(_xll.qlIndexFixing(ONIndex6M,I1751,TRUE,_xll.ohTrigger(RecalcTrigger,Trigger6M)),NA())</f>
        <v>2.0764912372317479E-2</v>
      </c>
      <c r="Q1751" s="182">
        <f>IFERROR(_xll.qlIndexFixing(ONIndex1Y,I1751,TRUE,_xll.ohTrigger(RecalcTrigger,Trigger1Y)),NA())</f>
        <v>2.0992870771304739E-2</v>
      </c>
    </row>
    <row r="1752" spans="2:17" x14ac:dyDescent="0.2">
      <c r="B1752" s="39" t="s">
        <v>42</v>
      </c>
      <c r="D1752" s="42">
        <f>_xll.qlCalendarAdvance(Calendar,$D1751,B1752,"f",FALSE)</f>
        <v>51672</v>
      </c>
      <c r="E1752" s="176">
        <f>_xll.qlInterestRateIndexValueDate(IndexON,D1752)</f>
        <v>51672</v>
      </c>
      <c r="F1752" s="192">
        <f>IFERROR(_xll.qlIndexFixing(IndexON,D1752,TRUE,_xll.ohTrigger(RecalcTrigger,TriggerON)),NA())</f>
        <v>1.9883790469088503E-2</v>
      </c>
      <c r="H1752" s="42">
        <f>_xll.qlCalendarAdvance(Calendar,$H1751,B1752,"f",FALSE)</f>
        <v>51672</v>
      </c>
      <c r="I1752" s="176">
        <f>_xll.qlInterestRateIndexValueDate(Index1M,$H1752)</f>
        <v>51672</v>
      </c>
      <c r="J1752" s="181">
        <f>IFERROR(_xll.qlIndexFixing(Index1M,$H1752,TRUE,_xll.ohTrigger(RecalcTrigger,Trigger1M)),NA())</f>
        <v>2.0376003301153835E-2</v>
      </c>
      <c r="K1752" s="44">
        <f>IFERROR(_xll.qlIndexFixing(Index3M,H1752,TRUE,_xll.ohTrigger(RecalcTrigger,Trigger3M)),NA())</f>
        <v>2.0779394516311136E-2</v>
      </c>
      <c r="L1752" s="44">
        <f>IFERROR(_xll.qlIndexFixing(Index6M,$H1752,TRUE,_xll.ohTrigger(RecalcTrigger,Trigger6M)),NA())</f>
        <v>2.0862380008465461E-2</v>
      </c>
      <c r="M1752" s="182">
        <f>IFERROR(_xll.qlIndexFixing(Index1Y,$H1752,TRUE,_xll.ohTrigger(RecalcTrigger,Trigger1Y)),NA())</f>
        <v>2.1190571942701464E-2</v>
      </c>
      <c r="N1752" s="181">
        <f>IFERROR(_xll.qlIndexFixing(ONIndex1M,I1752,TRUE,_xll.ohTrigger(RecalcTrigger,Trigger1M)),NA())</f>
        <v>2.0357195944530337E-2</v>
      </c>
      <c r="O1752" s="44">
        <f>IFERROR(_xll.qlIndexFixing(ONIndex3M,I1752,TRUE,_xll.ohTrigger(RecalcTrigger,Trigger3M)),NA())</f>
        <v>2.072924807518528E-2</v>
      </c>
      <c r="P1752" s="44">
        <f>IFERROR(_xll.qlIndexFixing(ONIndex6M,I1752,TRUE,_xll.ohTrigger(RecalcTrigger,Trigger6M)),NA())</f>
        <v>2.0764475984696995E-2</v>
      </c>
      <c r="Q1752" s="182">
        <f>IFERROR(_xll.qlIndexFixing(ONIndex1Y,I1752,TRUE,_xll.ohTrigger(RecalcTrigger,Trigger1Y)),NA())</f>
        <v>2.0992639473810248E-2</v>
      </c>
    </row>
    <row r="1753" spans="2:17" x14ac:dyDescent="0.2">
      <c r="B1753" s="39" t="s">
        <v>42</v>
      </c>
      <c r="D1753" s="42">
        <f>_xll.qlCalendarAdvance(Calendar,$D1752,B1753,"f",FALSE)</f>
        <v>51679</v>
      </c>
      <c r="E1753" s="176">
        <f>_xll.qlInterestRateIndexValueDate(IndexON,D1753)</f>
        <v>51679</v>
      </c>
      <c r="F1753" s="192">
        <f>IFERROR(_xll.qlIndexFixing(IndexON,D1753,TRUE,_xll.ohTrigger(RecalcTrigger,TriggerON)),NA())</f>
        <v>1.9883411409959972E-2</v>
      </c>
      <c r="H1753" s="42">
        <f>_xll.qlCalendarAdvance(Calendar,$H1752,B1753,"f",FALSE)</f>
        <v>51679</v>
      </c>
      <c r="I1753" s="176">
        <f>_xll.qlInterestRateIndexValueDate(Index1M,$H1753)</f>
        <v>51679</v>
      </c>
      <c r="J1753" s="181">
        <f>IFERROR(_xll.qlIndexFixing(Index1M,$H1753,TRUE,_xll.ohTrigger(RecalcTrigger,Trigger1M)),NA())</f>
        <v>2.0376493800425416E-2</v>
      </c>
      <c r="K1753" s="44">
        <f>IFERROR(_xll.qlIndexFixing(Index3M,H1753,TRUE,_xll.ohTrigger(RecalcTrigger,Trigger3M)),NA())</f>
        <v>2.0778757978075598E-2</v>
      </c>
      <c r="L1753" s="44">
        <f>IFERROR(_xll.qlIndexFixing(Index6M,$H1753,TRUE,_xll.ohTrigger(RecalcTrigger,Trigger6M)),NA())</f>
        <v>2.0861443493968186E-2</v>
      </c>
      <c r="M1753" s="182">
        <f>IFERROR(_xll.qlIndexFixing(Index1Y,$H1753,TRUE,_xll.ohTrigger(RecalcTrigger,Trigger1Y)),NA())</f>
        <v>2.1189335195814119E-2</v>
      </c>
      <c r="N1753" s="181">
        <f>IFERROR(_xll.qlIndexFixing(ONIndex1M,I1753,TRUE,_xll.ohTrigger(RecalcTrigger,Trigger1M)),NA())</f>
        <v>2.0357778468725884E-2</v>
      </c>
      <c r="O1753" s="44">
        <f>IFERROR(_xll.qlIndexFixing(ONIndex3M,I1753,TRUE,_xll.ohTrigger(RecalcTrigger,Trigger3M)),NA())</f>
        <v>2.0728850839807356E-2</v>
      </c>
      <c r="P1753" s="44">
        <f>IFERROR(_xll.qlIndexFixing(ONIndex6M,I1753,TRUE,_xll.ohTrigger(RecalcTrigger,Trigger6M)),NA())</f>
        <v>2.0764004562390248E-2</v>
      </c>
      <c r="Q1753" s="182">
        <f>IFERROR(_xll.qlIndexFixing(ONIndex1Y,I1753,TRUE,_xll.ohTrigger(RecalcTrigger,Trigger1Y)),NA())</f>
        <v>2.0992371885331096E-2</v>
      </c>
    </row>
    <row r="1754" spans="2:17" x14ac:dyDescent="0.2">
      <c r="B1754" s="39" t="s">
        <v>42</v>
      </c>
      <c r="D1754" s="42">
        <f>_xll.qlCalendarAdvance(Calendar,$D1753,B1754,"f",FALSE)</f>
        <v>51686</v>
      </c>
      <c r="E1754" s="176">
        <f>_xll.qlInterestRateIndexValueDate(IndexON,D1754)</f>
        <v>51686</v>
      </c>
      <c r="F1754" s="192">
        <f>IFERROR(_xll.qlIndexFixing(IndexON,D1754,TRUE,_xll.ohTrigger(RecalcTrigger,TriggerON)),NA())</f>
        <v>1.9882998771250104E-2</v>
      </c>
      <c r="H1754" s="42">
        <f>_xll.qlCalendarAdvance(Calendar,$H1753,B1754,"f",FALSE)</f>
        <v>51686</v>
      </c>
      <c r="I1754" s="176">
        <f>_xll.qlInterestRateIndexValueDate(Index1M,$H1754)</f>
        <v>51686</v>
      </c>
      <c r="J1754" s="181">
        <f>IFERROR(_xll.qlIndexFixing(Index1M,$H1754,TRUE,_xll.ohTrigger(RecalcTrigger,Trigger1M)),NA())</f>
        <v>2.0376942284793427E-2</v>
      </c>
      <c r="K1754" s="44">
        <f>IFERROR(_xll.qlIndexFixing(Index3M,H1754,TRUE,_xll.ohTrigger(RecalcTrigger,Trigger3M)),NA())</f>
        <v>2.0778084940707407E-2</v>
      </c>
      <c r="L1754" s="44">
        <f>IFERROR(_xll.qlIndexFixing(Index6M,$H1754,TRUE,_xll.ohTrigger(RecalcTrigger,Trigger6M)),NA())</f>
        <v>2.0862007569208585E-2</v>
      </c>
      <c r="M1754" s="182">
        <f>IFERROR(_xll.qlIndexFixing(Index1Y,$H1754,TRUE,_xll.ohTrigger(RecalcTrigger,Trigger1Y)),NA())</f>
        <v>2.1188061392650281E-2</v>
      </c>
      <c r="N1754" s="181">
        <f>IFERROR(_xll.qlIndexFixing(ONIndex1M,I1754,TRUE,_xll.ohTrigger(RecalcTrigger,Trigger1M)),NA())</f>
        <v>2.0358319050660656E-2</v>
      </c>
      <c r="O1754" s="44">
        <f>IFERROR(_xll.qlIndexFixing(ONIndex3M,I1754,TRUE,_xll.ohTrigger(RecalcTrigger,Trigger3M)),NA())</f>
        <v>2.0728417293507384E-2</v>
      </c>
      <c r="P1754" s="44">
        <f>IFERROR(_xll.qlIndexFixing(ONIndex6M,I1754,TRUE,_xll.ohTrigger(RecalcTrigger,Trigger6M)),NA())</f>
        <v>2.0763498105478284E-2</v>
      </c>
      <c r="Q1754" s="182">
        <f>IFERROR(_xll.qlIndexFixing(ONIndex1Y,I1754,TRUE,_xll.ohTrigger(RecalcTrigger,Trigger1Y)),NA())</f>
        <v>2.0992068005786235E-2</v>
      </c>
    </row>
    <row r="1755" spans="2:17" x14ac:dyDescent="0.2">
      <c r="B1755" s="39" t="s">
        <v>42</v>
      </c>
      <c r="D1755" s="42">
        <f>_xll.qlCalendarAdvance(Calendar,$D1754,B1755,"f",FALSE)</f>
        <v>51693</v>
      </c>
      <c r="E1755" s="176">
        <f>_xll.qlInterestRateIndexValueDate(IndexON,D1755)</f>
        <v>51693</v>
      </c>
      <c r="F1755" s="192">
        <f>IFERROR(_xll.qlIndexFixing(IndexON,D1755,TRUE,_xll.ohTrigger(RecalcTrigger,TriggerON)),NA())</f>
        <v>1.9882552553120991E-2</v>
      </c>
      <c r="H1755" s="42">
        <f>_xll.qlCalendarAdvance(Calendar,$H1754,B1755,"f",FALSE)</f>
        <v>51693</v>
      </c>
      <c r="I1755" s="176">
        <f>_xll.qlInterestRateIndexValueDate(Index1M,$H1755)</f>
        <v>51693</v>
      </c>
      <c r="J1755" s="181">
        <f>IFERROR(_xll.qlIndexFixing(Index1M,$H1755,TRUE,_xll.ohTrigger(RecalcTrigger,Trigger1M)),NA())</f>
        <v>2.037734875425027E-2</v>
      </c>
      <c r="K1755" s="44">
        <f>IFERROR(_xll.qlIndexFixing(Index3M,H1755,TRUE,_xll.ohTrigger(RecalcTrigger,Trigger3M)),NA())</f>
        <v>2.077737540422506E-2</v>
      </c>
      <c r="L1755" s="44">
        <f>IFERROR(_xll.qlIndexFixing(Index6M,$H1755,TRUE,_xll.ohTrigger(RecalcTrigger,Trigger6M)),NA())</f>
        <v>2.086099249895489E-2</v>
      </c>
      <c r="M1755" s="182">
        <f>IFERROR(_xll.qlIndexFixing(Index1Y,$H1755,TRUE,_xll.ohTrigger(RecalcTrigger,Trigger1Y)),NA())</f>
        <v>2.118675053334873E-2</v>
      </c>
      <c r="N1755" s="181">
        <f>IFERROR(_xll.qlIndexFixing(ONIndex1M,I1755,TRUE,_xll.ohTrigger(RecalcTrigger,Trigger1M)),NA())</f>
        <v>2.0358817690172559E-2</v>
      </c>
      <c r="O1755" s="44">
        <f>IFERROR(_xll.qlIndexFixing(ONIndex3M,I1755,TRUE,_xll.ohTrigger(RecalcTrigger,Trigger3M)),NA())</f>
        <v>2.0727947435799088E-2</v>
      </c>
      <c r="P1755" s="44">
        <f>IFERROR(_xll.qlIndexFixing(ONIndex6M,I1755,TRUE,_xll.ohTrigger(RecalcTrigger,Trigger6M)),NA())</f>
        <v>2.0762956613799011E-2</v>
      </c>
      <c r="Q1755" s="182">
        <f>IFERROR(_xll.qlIndexFixing(ONIndex1Y,I1755,TRUE,_xll.ohTrigger(RecalcTrigger,Trigger1Y)),NA())</f>
        <v>2.0991727835418805E-2</v>
      </c>
    </row>
    <row r="1756" spans="2:17" x14ac:dyDescent="0.2">
      <c r="B1756" s="39" t="s">
        <v>42</v>
      </c>
      <c r="D1756" s="42">
        <f>_xll.qlCalendarAdvance(Calendar,$D1755,B1756,"f",FALSE)</f>
        <v>51700</v>
      </c>
      <c r="E1756" s="176">
        <f>_xll.qlInterestRateIndexValueDate(IndexON,D1756)</f>
        <v>51700</v>
      </c>
      <c r="F1756" s="192">
        <f>IFERROR(_xll.qlIndexFixing(IndexON,D1756,TRUE,_xll.ohTrigger(RecalcTrigger,TriggerON)),NA())</f>
        <v>1.9882072755572633E-2</v>
      </c>
      <c r="H1756" s="42">
        <f>_xll.qlCalendarAdvance(Calendar,$H1755,B1756,"f",FALSE)</f>
        <v>51700</v>
      </c>
      <c r="I1756" s="176">
        <f>_xll.qlInterestRateIndexValueDate(Index1M,$H1756)</f>
        <v>51700</v>
      </c>
      <c r="J1756" s="181">
        <f>IFERROR(_xll.qlIndexFixing(Index1M,$H1756,TRUE,_xll.ohTrigger(RecalcTrigger,Trigger1M)),NA())</f>
        <v>2.037771320880101E-2</v>
      </c>
      <c r="K1756" s="44">
        <f>IFERROR(_xll.qlIndexFixing(Index3M,H1756,TRUE,_xll.ohTrigger(RecalcTrigger,Trigger3M)),NA())</f>
        <v>2.077662936864794E-2</v>
      </c>
      <c r="L1756" s="44">
        <f>IFERROR(_xll.qlIndexFixing(Index6M,$H1756,TRUE,_xll.ohTrigger(RecalcTrigger,Trigger6M)),NA())</f>
        <v>2.0859942024138444E-2</v>
      </c>
      <c r="M1756" s="182">
        <f>IFERROR(_xll.qlIndexFixing(Index1Y,$H1756,TRUE,_xll.ohTrigger(RecalcTrigger,Trigger1Y)),NA())</f>
        <v>2.1185402618051574E-2</v>
      </c>
      <c r="N1756" s="181">
        <f>IFERROR(_xll.qlIndexFixing(ONIndex1M,I1756,TRUE,_xll.ohTrigger(RecalcTrigger,Trigger1M)),NA())</f>
        <v>2.0359274387423687E-2</v>
      </c>
      <c r="O1756" s="44">
        <f>IFERROR(_xll.qlIndexFixing(ONIndex3M,I1756,TRUE,_xll.ohTrigger(RecalcTrigger,Trigger3M)),NA())</f>
        <v>2.0727441267087698E-2</v>
      </c>
      <c r="P1756" s="44">
        <f>IFERROR(_xll.qlIndexFixing(ONIndex6M,I1756,TRUE,_xll.ohTrigger(RecalcTrigger,Trigger6M)),NA())</f>
        <v>2.0762380087433474E-2</v>
      </c>
      <c r="Q1756" s="182">
        <f>IFERROR(_xll.qlIndexFixing(ONIndex1Y,I1756,TRUE,_xll.ohTrigger(RecalcTrigger,Trigger1Y)),NA())</f>
        <v>2.0991351373904621E-2</v>
      </c>
    </row>
    <row r="1757" spans="2:17" x14ac:dyDescent="0.2">
      <c r="B1757" s="39" t="s">
        <v>42</v>
      </c>
      <c r="D1757" s="42">
        <f>_xll.qlCalendarAdvance(Calendar,$D1756,B1757,"f",FALSE)</f>
        <v>51707</v>
      </c>
      <c r="E1757" s="176">
        <f>_xll.qlInterestRateIndexValueDate(IndexON,D1757)</f>
        <v>51707</v>
      </c>
      <c r="F1757" s="192">
        <f>IFERROR(_xll.qlIndexFixing(IndexON,D1757,TRUE,_xll.ohTrigger(RecalcTrigger,TriggerON)),NA())</f>
        <v>1.9881559378442937E-2</v>
      </c>
      <c r="H1757" s="42">
        <f>_xll.qlCalendarAdvance(Calendar,$H1756,B1757,"f",FALSE)</f>
        <v>51707</v>
      </c>
      <c r="I1757" s="176">
        <f>_xll.qlInterestRateIndexValueDate(Index1M,$H1757)</f>
        <v>51707</v>
      </c>
      <c r="J1757" s="181">
        <f>IFERROR(_xll.qlIndexFixing(Index1M,$H1757,TRUE,_xll.ohTrigger(RecalcTrigger,Trigger1M)),NA())</f>
        <v>2.0378623278295326E-2</v>
      </c>
      <c r="K1757" s="44">
        <f>IFERROR(_xll.qlIndexFixing(Index3M,H1757,TRUE,_xll.ohTrigger(RecalcTrigger,Trigger3M)),NA())</f>
        <v>2.077584683399631E-2</v>
      </c>
      <c r="L1757" s="44">
        <f>IFERROR(_xll.qlIndexFixing(Index6M,$H1757,TRUE,_xll.ohTrigger(RecalcTrigger,Trigger6M)),NA())</f>
        <v>2.0858856144813712E-2</v>
      </c>
      <c r="M1757" s="182">
        <f>IFERROR(_xll.qlIndexFixing(Index1Y,$H1757,TRUE,_xll.ohTrigger(RecalcTrigger,Trigger1Y)),NA())</f>
        <v>2.118401764690625E-2</v>
      </c>
      <c r="N1757" s="181">
        <f>IFERROR(_xll.qlIndexFixing(ONIndex1M,I1757,TRUE,_xll.ohTrigger(RecalcTrigger,Trigger1M)),NA())</f>
        <v>2.0359689142332993E-2</v>
      </c>
      <c r="O1757" s="44">
        <f>IFERROR(_xll.qlIndexFixing(ONIndex3M,I1757,TRUE,_xll.ohTrigger(RecalcTrigger,Trigger3M)),NA())</f>
        <v>2.0726898787211123E-2</v>
      </c>
      <c r="P1757" s="44">
        <f>IFERROR(_xll.qlIndexFixing(ONIndex6M,I1757,TRUE,_xll.ohTrigger(RecalcTrigger,Trigger6M)),NA())</f>
        <v>2.0761768526543767E-2</v>
      </c>
      <c r="Q1757" s="182">
        <f>IFERROR(_xll.qlIndexFixing(ONIndex1Y,I1757,TRUE,_xll.ohTrigger(RecalcTrigger,Trigger1Y)),NA())</f>
        <v>2.0990938621486821E-2</v>
      </c>
    </row>
    <row r="1758" spans="2:17" x14ac:dyDescent="0.2">
      <c r="B1758" s="39" t="s">
        <v>42</v>
      </c>
      <c r="D1758" s="42">
        <f>_xll.qlCalendarAdvance(Calendar,$D1757,B1758,"f",FALSE)</f>
        <v>51714</v>
      </c>
      <c r="E1758" s="176">
        <f>_xll.qlInterestRateIndexValueDate(IndexON,D1758)</f>
        <v>51714</v>
      </c>
      <c r="F1758" s="192">
        <f>IFERROR(_xll.qlIndexFixing(IndexON,D1758,TRUE,_xll.ohTrigger(RecalcTrigger,TriggerON)),NA())</f>
        <v>1.9881012421975042E-2</v>
      </c>
      <c r="H1758" s="42">
        <f>_xll.qlCalendarAdvance(Calendar,$H1757,B1758,"f",FALSE)</f>
        <v>51714</v>
      </c>
      <c r="I1758" s="176">
        <f>_xll.qlInterestRateIndexValueDate(Index1M,$H1758)</f>
        <v>51714</v>
      </c>
      <c r="J1758" s="181">
        <f>IFERROR(_xll.qlIndexFixing(Index1M,$H1758,TRUE,_xll.ohTrigger(RecalcTrigger,Trigger1M)),NA())</f>
        <v>2.0378316073143658E-2</v>
      </c>
      <c r="K1758" s="44">
        <f>IFERROR(_xll.qlIndexFixing(Index3M,H1758,TRUE,_xll.ohTrigger(RecalcTrigger,Trigger3M)),NA())</f>
        <v>2.077502780029131E-2</v>
      </c>
      <c r="L1758" s="44">
        <f>IFERROR(_xll.qlIndexFixing(Index6M,$H1758,TRUE,_xll.ohTrigger(RecalcTrigger,Trigger6M)),NA())</f>
        <v>2.0857734861039954E-2</v>
      </c>
      <c r="M1758" s="182">
        <f>IFERROR(_xll.qlIndexFixing(Index1Y,$H1758,TRUE,_xll.ohTrigger(RecalcTrigger,Trigger1Y)),NA())</f>
        <v>2.1182595620063749E-2</v>
      </c>
      <c r="N1758" s="181">
        <f>IFERROR(_xll.qlIndexFixing(ONIndex1M,I1758,TRUE,_xll.ohTrigger(RecalcTrigger,Trigger1M)),NA())</f>
        <v>2.0360061954819431E-2</v>
      </c>
      <c r="O1758" s="44">
        <f>IFERROR(_xll.qlIndexFixing(ONIndex3M,I1758,TRUE,_xll.ohTrigger(RecalcTrigger,Trigger3M)),NA())</f>
        <v>2.0726319996088316E-2</v>
      </c>
      <c r="P1758" s="44">
        <f>IFERROR(_xll.qlIndexFixing(ONIndex6M,I1758,TRUE,_xll.ohTrigger(RecalcTrigger,Trigger6M)),NA())</f>
        <v>2.0761121930805704E-2</v>
      </c>
      <c r="Q1758" s="182">
        <f>IFERROR(_xll.qlIndexFixing(ONIndex1Y,I1758,TRUE,_xll.ohTrigger(RecalcTrigger,Trigger1Y)),NA())</f>
        <v>2.0990489578246452E-2</v>
      </c>
    </row>
    <row r="1759" spans="2:17" x14ac:dyDescent="0.2">
      <c r="B1759" s="39" t="s">
        <v>42</v>
      </c>
      <c r="D1759" s="42">
        <f>_xll.qlCalendarAdvance(Calendar,$D1758,B1759,"f",FALSE)</f>
        <v>51721</v>
      </c>
      <c r="E1759" s="176">
        <f>_xll.qlInterestRateIndexValueDate(IndexON,D1759)</f>
        <v>51721</v>
      </c>
      <c r="F1759" s="192">
        <f>IFERROR(_xll.qlIndexFixing(IndexON,D1759,TRUE,_xll.ohTrigger(RecalcTrigger,TriggerON)),NA())</f>
        <v>1.9880431885844763E-2</v>
      </c>
      <c r="H1759" s="42">
        <f>_xll.qlCalendarAdvance(Calendar,$H1758,B1759,"f",FALSE)</f>
        <v>51721</v>
      </c>
      <c r="I1759" s="176">
        <f>_xll.qlInterestRateIndexValueDate(Index1M,$H1759)</f>
        <v>51721</v>
      </c>
      <c r="J1759" s="181">
        <f>IFERROR(_xll.qlIndexFixing(Index1M,$H1759,TRUE,_xll.ohTrigger(RecalcTrigger,Trigger1M)),NA())</f>
        <v>2.0378554482933034E-2</v>
      </c>
      <c r="K1759" s="44">
        <f>IFERROR(_xll.qlIndexFixing(Index3M,H1759,TRUE,_xll.ohTrigger(RecalcTrigger,Trigger3M)),NA())</f>
        <v>2.0774172267557605E-2</v>
      </c>
      <c r="L1759" s="44">
        <f>IFERROR(_xll.qlIndexFixing(Index6M,$H1759,TRUE,_xll.ohTrigger(RecalcTrigger,Trigger6M)),NA())</f>
        <v>2.0856578172876866E-2</v>
      </c>
      <c r="M1759" s="182">
        <f>IFERROR(_xll.qlIndexFixing(Index1Y,$H1759,TRUE,_xll.ohTrigger(RecalcTrigger,Trigger1Y)),NA())</f>
        <v>2.1181136537677947E-2</v>
      </c>
      <c r="N1759" s="181">
        <f>IFERROR(_xll.qlIndexFixing(ONIndex1M,I1759,TRUE,_xll.ohTrigger(RecalcTrigger,Trigger1M)),NA())</f>
        <v>2.0360392824964046E-2</v>
      </c>
      <c r="O1759" s="44">
        <f>IFERROR(_xll.qlIndexFixing(ONIndex3M,I1759,TRUE,_xll.ohTrigger(RecalcTrigger,Trigger3M)),NA())</f>
        <v>2.0725704893962416E-2</v>
      </c>
      <c r="P1759" s="44">
        <f>IFERROR(_xll.qlIndexFixing(ONIndex6M,I1759,TRUE,_xll.ohTrigger(RecalcTrigger,Trigger6M)),NA())</f>
        <v>2.0760440300381378E-2</v>
      </c>
      <c r="Q1759" s="182">
        <f>IFERROR(_xll.qlIndexFixing(ONIndex1Y,I1759,TRUE,_xll.ohTrigger(RecalcTrigger,Trigger1Y)),NA())</f>
        <v>2.0990004243859328E-2</v>
      </c>
    </row>
    <row r="1760" spans="2:17" x14ac:dyDescent="0.2">
      <c r="B1760" s="39" t="s">
        <v>42</v>
      </c>
      <c r="D1760" s="42">
        <f>_xll.qlCalendarAdvance(Calendar,$D1759,B1760,"f",FALSE)</f>
        <v>51728</v>
      </c>
      <c r="E1760" s="176">
        <f>_xll.qlInterestRateIndexValueDate(IndexON,D1760)</f>
        <v>51728</v>
      </c>
      <c r="F1760" s="192">
        <f>IFERROR(_xll.qlIndexFixing(IndexON,D1760,TRUE,_xll.ohTrigger(RecalcTrigger,TriggerON)),NA())</f>
        <v>1.9879817770376285E-2</v>
      </c>
      <c r="H1760" s="42">
        <f>_xll.qlCalendarAdvance(Calendar,$H1759,B1760,"f",FALSE)</f>
        <v>51728</v>
      </c>
      <c r="I1760" s="176">
        <f>_xll.qlInterestRateIndexValueDate(Index1M,$H1760)</f>
        <v>51728</v>
      </c>
      <c r="J1760" s="181">
        <f>IFERROR(_xll.qlIndexFixing(Index1M,$H1760,TRUE,_xll.ohTrigger(RecalcTrigger,Trigger1M)),NA())</f>
        <v>2.0378750877796045E-2</v>
      </c>
      <c r="K1760" s="44">
        <f>IFERROR(_xll.qlIndexFixing(Index3M,H1760,TRUE,_xll.ohTrigger(RecalcTrigger,Trigger3M)),NA())</f>
        <v>2.0773280235816344E-2</v>
      </c>
      <c r="L1760" s="44">
        <f>IFERROR(_xll.qlIndexFixing(Index6M,$H1760,TRUE,_xll.ohTrigger(RecalcTrigger,Trigger6M)),NA())</f>
        <v>2.0855386080386756E-2</v>
      </c>
      <c r="M1760" s="182">
        <f>IFERROR(_xll.qlIndexFixing(Index1Y,$H1760,TRUE,_xll.ohTrigger(RecalcTrigger,Trigger1Y)),NA())</f>
        <v>2.1179640399908495E-2</v>
      </c>
      <c r="N1760" s="181">
        <f>IFERROR(_xll.qlIndexFixing(ONIndex1M,I1760,TRUE,_xll.ohTrigger(RecalcTrigger,Trigger1M)),NA())</f>
        <v>2.036068175276684E-2</v>
      </c>
      <c r="O1760" s="44">
        <f>IFERROR(_xll.qlIndexFixing(ONIndex3M,I1760,TRUE,_xll.ohTrigger(RecalcTrigger,Trigger3M)),NA())</f>
        <v>2.0725053480752376E-2</v>
      </c>
      <c r="P1760" s="44">
        <f>IFERROR(_xll.qlIndexFixing(ONIndex6M,I1760,TRUE,_xll.ohTrigger(RecalcTrigger,Trigger6M)),NA())</f>
        <v>2.0759723635270788E-2</v>
      </c>
      <c r="Q1760" s="182">
        <f>IFERROR(_xll.qlIndexFixing(ONIndex1Y,I1760,TRUE,_xll.ohTrigger(RecalcTrigger,Trigger1Y)),NA())</f>
        <v>2.0989482618568589E-2</v>
      </c>
    </row>
    <row r="1761" spans="2:17" x14ac:dyDescent="0.2">
      <c r="B1761" s="39" t="s">
        <v>42</v>
      </c>
      <c r="D1761" s="42">
        <f>_xll.qlCalendarAdvance(Calendar,$D1760,B1761,"f",FALSE)</f>
        <v>51735</v>
      </c>
      <c r="E1761" s="176">
        <f>_xll.qlInterestRateIndexValueDate(IndexON,D1761)</f>
        <v>51735</v>
      </c>
      <c r="F1761" s="192">
        <f>IFERROR(_xll.qlIndexFixing(IndexON,D1761,TRUE,_xll.ohTrigger(RecalcTrigger,TriggerON)),NA())</f>
        <v>1.9879170075326469E-2</v>
      </c>
      <c r="H1761" s="42">
        <f>_xll.qlCalendarAdvance(Calendar,$H1760,B1761,"f",FALSE)</f>
        <v>51735</v>
      </c>
      <c r="I1761" s="176">
        <f>_xll.qlInterestRateIndexValueDate(Index1M,$H1761)</f>
        <v>51735</v>
      </c>
      <c r="J1761" s="181">
        <f>IFERROR(_xll.qlIndexFixing(Index1M,$H1761,TRUE,_xll.ohTrigger(RecalcTrigger,Trigger1M)),NA())</f>
        <v>2.0378905257730159E-2</v>
      </c>
      <c r="K1761" s="44">
        <f>IFERROR(_xll.qlIndexFixing(Index3M,H1761,TRUE,_xll.ohTrigger(RecalcTrigger,Trigger3M)),NA())</f>
        <v>2.0772351705093069E-2</v>
      </c>
      <c r="L1761" s="44">
        <f>IFERROR(_xll.qlIndexFixing(Index6M,$H1761,TRUE,_xll.ohTrigger(RecalcTrigger,Trigger6M)),NA())</f>
        <v>2.085415858363281E-2</v>
      </c>
      <c r="M1761" s="182">
        <f>IFERROR(_xll.qlIndexFixing(Index1Y,$H1761,TRUE,_xll.ohTrigger(RecalcTrigger,Trigger1Y)),NA())</f>
        <v>2.1178107206917929E-2</v>
      </c>
      <c r="N1761" s="181">
        <f>IFERROR(_xll.qlIndexFixing(ONIndex1M,I1761,TRUE,_xll.ohTrigger(RecalcTrigger,Trigger1M)),NA())</f>
        <v>2.0360928738389905E-2</v>
      </c>
      <c r="O1761" s="44">
        <f>IFERROR(_xll.qlIndexFixing(ONIndex3M,I1761,TRUE,_xll.ohTrigger(RecalcTrigger,Trigger3M)),NA())</f>
        <v>2.072436575637715E-2</v>
      </c>
      <c r="P1761" s="44">
        <f>IFERROR(_xll.qlIndexFixing(ONIndex6M,I1761,TRUE,_xll.ohTrigger(RecalcTrigger,Trigger6M)),NA())</f>
        <v>2.0758971935717074E-2</v>
      </c>
      <c r="Q1761" s="182">
        <f>IFERROR(_xll.qlIndexFixing(ONIndex1Y,I1761,TRUE,_xll.ohTrigger(RecalcTrigger,Trigger1Y)),NA())</f>
        <v>2.0988924702293188E-2</v>
      </c>
    </row>
    <row r="1762" spans="2:17" x14ac:dyDescent="0.2">
      <c r="B1762" s="39" t="s">
        <v>42</v>
      </c>
      <c r="D1762" s="42">
        <f>_xll.qlCalendarAdvance(Calendar,$D1761,B1762,"f",FALSE)</f>
        <v>51742</v>
      </c>
      <c r="E1762" s="176">
        <f>_xll.qlInterestRateIndexValueDate(IndexON,D1762)</f>
        <v>51742</v>
      </c>
      <c r="F1762" s="192">
        <f>IFERROR(_xll.qlIndexFixing(IndexON,D1762,TRUE,_xll.ohTrigger(RecalcTrigger,TriggerON)),NA())</f>
        <v>1.9878488800857408E-2</v>
      </c>
      <c r="H1762" s="42">
        <f>_xll.qlCalendarAdvance(Calendar,$H1761,B1762,"f",FALSE)</f>
        <v>51742</v>
      </c>
      <c r="I1762" s="176">
        <f>_xll.qlInterestRateIndexValueDate(Index1M,$H1762)</f>
        <v>51742</v>
      </c>
      <c r="J1762" s="181">
        <f>IFERROR(_xll.qlIndexFixing(Index1M,$H1762,TRUE,_xll.ohTrigger(RecalcTrigger,Trigger1M)),NA())</f>
        <v>2.0379017622737909E-2</v>
      </c>
      <c r="K1762" s="44">
        <f>IFERROR(_xll.qlIndexFixing(Index3M,H1762,TRUE,_xll.ohTrigger(RecalcTrigger,Trigger3M)),NA())</f>
        <v>2.0771386675412444E-2</v>
      </c>
      <c r="L1762" s="44">
        <f>IFERROR(_xll.qlIndexFixing(Index6M,$H1762,TRUE,_xll.ohTrigger(RecalcTrigger,Trigger6M)),NA())</f>
        <v>2.0851421930739994E-2</v>
      </c>
      <c r="M1762" s="182">
        <f>IFERROR(_xll.qlIndexFixing(Index1Y,$H1762,TRUE,_xll.ohTrigger(RecalcTrigger,Trigger1Y)),NA())</f>
        <v>2.1176536958873005E-2</v>
      </c>
      <c r="N1762" s="181">
        <f>IFERROR(_xll.qlIndexFixing(ONIndex1M,I1762,TRUE,_xll.ohTrigger(RecalcTrigger,Trigger1M)),NA())</f>
        <v>2.0361133781590102E-2</v>
      </c>
      <c r="O1762" s="44">
        <f>IFERROR(_xll.qlIndexFixing(ONIndex3M,I1762,TRUE,_xll.ohTrigger(RecalcTrigger,Trigger3M)),NA())</f>
        <v>2.0723641720755692E-2</v>
      </c>
      <c r="P1762" s="44">
        <f>IFERROR(_xll.qlIndexFixing(ONIndex6M,I1762,TRUE,_xll.ohTrigger(RecalcTrigger,Trigger6M)),NA())</f>
        <v>2.0758185201315005E-2</v>
      </c>
      <c r="Q1762" s="182">
        <f>IFERROR(_xll.qlIndexFixing(ONIndex1Y,I1762,TRUE,_xll.ohTrigger(RecalcTrigger,Trigger1Y)),NA())</f>
        <v>2.0988330495114171E-2</v>
      </c>
    </row>
    <row r="1763" spans="2:17" x14ac:dyDescent="0.2">
      <c r="B1763" s="39" t="s">
        <v>42</v>
      </c>
      <c r="D1763" s="42">
        <f>_xll.qlCalendarAdvance(Calendar,$D1762,B1763,"f",FALSE)</f>
        <v>51749</v>
      </c>
      <c r="E1763" s="176">
        <f>_xll.qlInterestRateIndexValueDate(IndexON,D1763)</f>
        <v>51749</v>
      </c>
      <c r="F1763" s="192">
        <f>IFERROR(_xll.qlIndexFixing(IndexON,D1763,TRUE,_xll.ohTrigger(RecalcTrigger,TriggerON)),NA())</f>
        <v>1.9877773946888055E-2</v>
      </c>
      <c r="H1763" s="42">
        <f>_xll.qlCalendarAdvance(Calendar,$H1762,B1763,"f",FALSE)</f>
        <v>51749</v>
      </c>
      <c r="I1763" s="176">
        <f>_xll.qlInterestRateIndexValueDate(Index1M,$H1763)</f>
        <v>51749</v>
      </c>
      <c r="J1763" s="181">
        <f>IFERROR(_xll.qlIndexFixing(Index1M,$H1763,TRUE,_xll.ohTrigger(RecalcTrigger,Trigger1M)),NA())</f>
        <v>2.0379087972814229E-2</v>
      </c>
      <c r="K1763" s="44">
        <f>IFERROR(_xll.qlIndexFixing(Index3M,H1763,TRUE,_xll.ohTrigger(RecalcTrigger,Trigger3M)),NA())</f>
        <v>2.0769873638927603E-2</v>
      </c>
      <c r="L1763" s="44">
        <f>IFERROR(_xll.qlIndexFixing(Index6M,$H1763,TRUE,_xll.ohTrigger(RecalcTrigger,Trigger6M)),NA())</f>
        <v>2.0849152984434183E-2</v>
      </c>
      <c r="M1763" s="182">
        <f>IFERROR(_xll.qlIndexFixing(Index1Y,$H1763,TRUE,_xll.ohTrigger(RecalcTrigger,Trigger1Y)),NA())</f>
        <v>2.1174929655944918E-2</v>
      </c>
      <c r="N1763" s="181">
        <f>IFERROR(_xll.qlIndexFixing(ONIndex1M,I1763,TRUE,_xll.ohTrigger(RecalcTrigger,Trigger1M)),NA())</f>
        <v>2.036129688236743E-2</v>
      </c>
      <c r="O1763" s="44">
        <f>IFERROR(_xll.qlIndexFixing(ONIndex3M,I1763,TRUE,_xll.ohTrigger(RecalcTrigger,Trigger3M)),NA())</f>
        <v>2.0722881374050095E-2</v>
      </c>
      <c r="P1763" s="44">
        <f>IFERROR(_xll.qlIndexFixing(ONIndex6M,I1763,TRUE,_xll.ohTrigger(RecalcTrigger,Trigger6M)),NA())</f>
        <v>2.0757363432226672E-2</v>
      </c>
      <c r="Q1763" s="182">
        <f>IFERROR(_xll.qlIndexFixing(ONIndex1Y,I1763,TRUE,_xll.ohTrigger(RecalcTrigger,Trigger1Y)),NA())</f>
        <v>2.0987699996869447E-2</v>
      </c>
    </row>
    <row r="1764" spans="2:17" x14ac:dyDescent="0.2">
      <c r="B1764" s="39" t="s">
        <v>42</v>
      </c>
      <c r="D1764" s="42">
        <f>_xll.qlCalendarAdvance(Calendar,$D1763,B1764,"f",FALSE)</f>
        <v>51756</v>
      </c>
      <c r="E1764" s="176">
        <f>_xll.qlInterestRateIndexValueDate(IndexON,D1764)</f>
        <v>51756</v>
      </c>
      <c r="F1764" s="192">
        <f>IFERROR(_xll.qlIndexFixing(IndexON,D1764,TRUE,_xll.ohTrigger(RecalcTrigger,TriggerON)),NA())</f>
        <v>1.9877025513418412E-2</v>
      </c>
      <c r="H1764" s="42">
        <f>_xll.qlCalendarAdvance(Calendar,$H1763,B1764,"f",FALSE)</f>
        <v>51756</v>
      </c>
      <c r="I1764" s="176">
        <f>_xll.qlInterestRateIndexValueDate(Index1M,$H1764)</f>
        <v>51756</v>
      </c>
      <c r="J1764" s="181">
        <f>IFERROR(_xll.qlIndexFixing(Index1M,$H1764,TRUE,_xll.ohTrigger(RecalcTrigger,Trigger1M)),NA())</f>
        <v>2.0379116307961652E-2</v>
      </c>
      <c r="K1764" s="44">
        <f>IFERROR(_xll.qlIndexFixing(Index3M,H1764,TRUE,_xll.ohTrigger(RecalcTrigger,Trigger3M)),NA())</f>
        <v>2.0768838277241474E-2</v>
      </c>
      <c r="L1764" s="44">
        <f>IFERROR(_xll.qlIndexFixing(Index6M,$H1764,TRUE,_xll.ohTrigger(RecalcTrigger,Trigger6M)),NA())</f>
        <v>2.0847832294855002E-2</v>
      </c>
      <c r="M1764" s="182">
        <f>IFERROR(_xll.qlIndexFixing(Index1Y,$H1764,TRUE,_xll.ohTrigger(RecalcTrigger,Trigger1Y)),NA())</f>
        <v>2.117328529830842E-2</v>
      </c>
      <c r="N1764" s="181">
        <f>IFERROR(_xll.qlIndexFixing(ONIndex1M,I1764,TRUE,_xll.ohTrigger(RecalcTrigger,Trigger1M)),NA())</f>
        <v>2.0361418040965029E-2</v>
      </c>
      <c r="O1764" s="44">
        <f>IFERROR(_xll.qlIndexFixing(ONIndex3M,I1764,TRUE,_xll.ohTrigger(RecalcTrigger,Trigger3M)),NA())</f>
        <v>2.0722084716260358E-2</v>
      </c>
      <c r="P1764" s="44">
        <f>IFERROR(_xll.qlIndexFixing(ONIndex6M,I1764,TRUE,_xll.ohTrigger(RecalcTrigger,Trigger6M)),NA())</f>
        <v>2.0756506628452076E-2</v>
      </c>
      <c r="Q1764" s="182">
        <f>IFERROR(_xll.qlIndexFixing(ONIndex1Y,I1764,TRUE,_xll.ohTrigger(RecalcTrigger,Trigger1Y)),NA())</f>
        <v>2.098703320764006E-2</v>
      </c>
    </row>
    <row r="1765" spans="2:17" x14ac:dyDescent="0.2">
      <c r="B1765" s="39" t="s">
        <v>42</v>
      </c>
      <c r="D1765" s="42">
        <f>_xll.qlCalendarAdvance(Calendar,$D1764,B1765,"f",FALSE)</f>
        <v>51763</v>
      </c>
      <c r="E1765" s="176">
        <f>_xll.qlInterestRateIndexValueDate(IndexON,D1765)</f>
        <v>51763</v>
      </c>
      <c r="F1765" s="192">
        <f>IFERROR(_xll.qlIndexFixing(IndexON,D1765,TRUE,_xll.ohTrigger(RecalcTrigger,TriggerON)),NA())</f>
        <v>1.9876243500610569E-2</v>
      </c>
      <c r="H1765" s="42">
        <f>_xll.qlCalendarAdvance(Calendar,$H1764,B1765,"f",FALSE)</f>
        <v>51763</v>
      </c>
      <c r="I1765" s="176">
        <f>_xll.qlInterestRateIndexValueDate(Index1M,$H1765)</f>
        <v>51763</v>
      </c>
      <c r="J1765" s="181">
        <f>IFERROR(_xll.qlIndexFixing(Index1M,$H1765,TRUE,_xll.ohTrigger(RecalcTrigger,Trigger1M)),NA())</f>
        <v>2.037910262817258E-2</v>
      </c>
      <c r="K1765" s="44">
        <f>IFERROR(_xll.qlIndexFixing(Index3M,H1765,TRUE,_xll.ohTrigger(RecalcTrigger,Trigger3M)),NA())</f>
        <v>2.0767766418746083E-2</v>
      </c>
      <c r="L1765" s="44">
        <f>IFERROR(_xll.qlIndexFixing(Index6M,$H1765,TRUE,_xll.ohTrigger(RecalcTrigger,Trigger6M)),NA())</f>
        <v>2.0846476211293478E-2</v>
      </c>
      <c r="M1765" s="182">
        <f>IFERROR(_xll.qlIndexFixing(Index1Y,$H1765,TRUE,_xll.ohTrigger(RecalcTrigger,Trigger1Y)),NA())</f>
        <v>2.117160388614292E-2</v>
      </c>
      <c r="N1765" s="181">
        <f>IFERROR(_xll.qlIndexFixing(ONIndex1M,I1765,TRUE,_xll.ohTrigger(RecalcTrigger,Trigger1M)),NA())</f>
        <v>2.0361497257058714E-2</v>
      </c>
      <c r="O1765" s="44">
        <f>IFERROR(_xll.qlIndexFixing(ONIndex3M,I1765,TRUE,_xll.ohTrigger(RecalcTrigger,Trigger3M)),NA())</f>
        <v>2.0721251747305436E-2</v>
      </c>
      <c r="P1765" s="44">
        <f>IFERROR(_xll.qlIndexFixing(ONIndex6M,I1765,TRUE,_xll.ohTrigger(RecalcTrigger,Trigger6M)),NA())</f>
        <v>2.0755614790072263E-2</v>
      </c>
      <c r="Q1765" s="182">
        <f>IFERROR(_xll.qlIndexFixing(ONIndex1Y,I1765,TRUE,_xll.ohTrigger(RecalcTrigger,Trigger1Y)),NA())</f>
        <v>2.0986330127588104E-2</v>
      </c>
    </row>
    <row r="1766" spans="2:17" x14ac:dyDescent="0.2">
      <c r="B1766" s="39" t="s">
        <v>42</v>
      </c>
      <c r="D1766" s="42">
        <f>_xll.qlCalendarAdvance(Calendar,$D1765,B1766,"f",FALSE)</f>
        <v>51770</v>
      </c>
      <c r="E1766" s="176">
        <f>_xll.qlInterestRateIndexValueDate(IndexON,D1766)</f>
        <v>51770</v>
      </c>
      <c r="F1766" s="192">
        <f>IFERROR(_xll.qlIndexFixing(IndexON,D1766,TRUE,_xll.ohTrigger(RecalcTrigger,TriggerON)),NA())</f>
        <v>1.9875427908140342E-2</v>
      </c>
      <c r="H1766" s="42">
        <f>_xll.qlCalendarAdvance(Calendar,$H1765,B1766,"f",FALSE)</f>
        <v>51770</v>
      </c>
      <c r="I1766" s="176">
        <f>_xll.qlInterestRateIndexValueDate(Index1M,$H1766)</f>
        <v>51770</v>
      </c>
      <c r="J1766" s="181">
        <f>IFERROR(_xll.qlIndexFixing(Index1M,$H1766,TRUE,_xll.ohTrigger(RecalcTrigger,Trigger1M)),NA())</f>
        <v>2.037904693345461E-2</v>
      </c>
      <c r="K1766" s="44">
        <f>IFERROR(_xll.qlIndexFixing(Index3M,H1766,TRUE,_xll.ohTrigger(RecalcTrigger,Trigger3M)),NA())</f>
        <v>2.0767161567668835E-2</v>
      </c>
      <c r="L1766" s="44">
        <f>IFERROR(_xll.qlIndexFixing(Index6M,$H1766,TRUE,_xll.ohTrigger(RecalcTrigger,Trigger6M)),NA())</f>
        <v>2.0845084733819921E-2</v>
      </c>
      <c r="M1766" s="182">
        <f>IFERROR(_xll.qlIndexFixing(Index1Y,$H1766,TRUE,_xll.ohTrigger(RecalcTrigger,Trigger1Y)),NA())</f>
        <v>2.1169885419631163E-2</v>
      </c>
      <c r="N1766" s="181">
        <f>IFERROR(_xll.qlIndexFixing(ONIndex1M,I1766,TRUE,_xll.ohTrigger(RecalcTrigger,Trigger1M)),NA())</f>
        <v>2.0361534530972669E-2</v>
      </c>
      <c r="O1766" s="44">
        <f>IFERROR(_xll.qlIndexFixing(ONIndex3M,I1766,TRUE,_xll.ohTrigger(RecalcTrigger,Trigger3M)),NA())</f>
        <v>2.0720382467104281E-2</v>
      </c>
      <c r="P1766" s="44">
        <f>IFERROR(_xll.qlIndexFixing(ONIndex6M,I1766,TRUE,_xll.ohTrigger(RecalcTrigger,Trigger6M)),NA())</f>
        <v>2.0754687917006187E-2</v>
      </c>
      <c r="Q1766" s="182">
        <f>IFERROR(_xll.qlIndexFixing(ONIndex1Y,I1766,TRUE,_xll.ohTrigger(RecalcTrigger,Trigger1Y)),NA())</f>
        <v>2.0985590756389394E-2</v>
      </c>
    </row>
    <row r="1767" spans="2:17" x14ac:dyDescent="0.2">
      <c r="B1767" s="39" t="s">
        <v>42</v>
      </c>
      <c r="D1767" s="42">
        <f>_xll.qlCalendarAdvance(Calendar,$D1766,B1767,"f",FALSE)</f>
        <v>51777</v>
      </c>
      <c r="E1767" s="176">
        <f>_xll.qlInterestRateIndexValueDate(IndexON,D1767)</f>
        <v>51777</v>
      </c>
      <c r="F1767" s="192">
        <f>IFERROR(_xll.qlIndexFixing(IndexON,D1767,TRUE,_xll.ohTrigger(RecalcTrigger,TriggerON)),NA())</f>
        <v>1.987457873625087E-2</v>
      </c>
      <c r="H1767" s="42">
        <f>_xll.qlCalendarAdvance(Calendar,$H1766,B1767,"f",FALSE)</f>
        <v>51777</v>
      </c>
      <c r="I1767" s="176">
        <f>_xll.qlInterestRateIndexValueDate(Index1M,$H1767)</f>
        <v>51777</v>
      </c>
      <c r="J1767" s="181">
        <f>IFERROR(_xll.qlIndexFixing(Index1M,$H1767,TRUE,_xll.ohTrigger(RecalcTrigger,Trigger1M)),NA())</f>
        <v>2.0378949223810276E-2</v>
      </c>
      <c r="K1767" s="44">
        <f>IFERROR(_xll.qlIndexFixing(Index3M,H1767,TRUE,_xll.ohTrigger(RecalcTrigger,Trigger3M)),NA())</f>
        <v>2.0766014043623444E-2</v>
      </c>
      <c r="L1767" s="44">
        <f>IFERROR(_xll.qlIndexFixing(Index6M,$H1767,TRUE,_xll.ohTrigger(RecalcTrigger,Trigger6M)),NA())</f>
        <v>2.0844136776156021E-2</v>
      </c>
      <c r="M1767" s="182">
        <f>IFERROR(_xll.qlIndexFixing(Index1Y,$H1767,TRUE,_xll.ohTrigger(RecalcTrigger,Trigger1Y)),NA())</f>
        <v>2.1168129898960553E-2</v>
      </c>
      <c r="N1767" s="181">
        <f>IFERROR(_xll.qlIndexFixing(ONIndex1M,I1767,TRUE,_xll.ohTrigger(RecalcTrigger,Trigger1M)),NA())</f>
        <v>2.0361529862544803E-2</v>
      </c>
      <c r="O1767" s="44">
        <f>IFERROR(_xll.qlIndexFixing(ONIndex3M,I1767,TRUE,_xll.ohTrigger(RecalcTrigger,Trigger3M)),NA())</f>
        <v>2.071947687598108E-2</v>
      </c>
      <c r="P1767" s="44">
        <f>IFERROR(_xll.qlIndexFixing(ONIndex6M,I1767,TRUE,_xll.ohTrigger(RecalcTrigger,Trigger6M)),NA())</f>
        <v>2.0753726009253848E-2</v>
      </c>
      <c r="Q1767" s="182">
        <f>IFERROR(_xll.qlIndexFixing(ONIndex1Y,I1767,TRUE,_xll.ohTrigger(RecalcTrigger,Trigger1Y)),NA())</f>
        <v>2.0984815094449161E-2</v>
      </c>
    </row>
    <row r="1768" spans="2:17" x14ac:dyDescent="0.2">
      <c r="B1768" s="39" t="s">
        <v>42</v>
      </c>
      <c r="D1768" s="42">
        <f>_xll.qlCalendarAdvance(Calendar,$D1767,B1768,"f",FALSE)</f>
        <v>51784</v>
      </c>
      <c r="E1768" s="176">
        <f>_xll.qlInterestRateIndexValueDate(IndexON,D1768)</f>
        <v>51784</v>
      </c>
      <c r="F1768" s="192">
        <f>IFERROR(_xll.qlIndexFixing(IndexON,D1768,TRUE,_xll.ohTrigger(RecalcTrigger,TriggerON)),NA())</f>
        <v>1.9873695984861106E-2</v>
      </c>
      <c r="H1768" s="42">
        <f>_xll.qlCalendarAdvance(Calendar,$H1767,B1768,"f",FALSE)</f>
        <v>51784</v>
      </c>
      <c r="I1768" s="176">
        <f>_xll.qlInterestRateIndexValueDate(Index1M,$H1768)</f>
        <v>51784</v>
      </c>
      <c r="J1768" s="181">
        <f>IFERROR(_xll.qlIndexFixing(Index1M,$H1768,TRUE,_xll.ohTrigger(RecalcTrigger,Trigger1M)),NA())</f>
        <v>2.0378809499229447E-2</v>
      </c>
      <c r="K1768" s="44">
        <f>IFERROR(_xll.qlIndexFixing(Index3M,H1768,TRUE,_xll.ohTrigger(RecalcTrigger,Trigger3M)),NA())</f>
        <v>2.0764830020793375E-2</v>
      </c>
      <c r="L1768" s="44">
        <f>IFERROR(_xll.qlIndexFixing(Index6M,$H1768,TRUE,_xll.ohTrigger(RecalcTrigger,Trigger6M)),NA())</f>
        <v>2.0842671899744571E-2</v>
      </c>
      <c r="M1768" s="182">
        <f>IFERROR(_xll.qlIndexFixing(Index1Y,$H1768,TRUE,_xll.ohTrigger(RecalcTrigger,Trigger1Y)),NA())</f>
        <v>2.1166337324321383E-2</v>
      </c>
      <c r="N1768" s="181">
        <f>IFERROR(_xll.qlIndexFixing(ONIndex1M,I1768,TRUE,_xll.ohTrigger(RecalcTrigger,Trigger1M)),NA())</f>
        <v>2.0361483251531975E-2</v>
      </c>
      <c r="O1768" s="44">
        <f>IFERROR(_xll.qlIndexFixing(ONIndex3M,I1768,TRUE,_xll.ohTrigger(RecalcTrigger,Trigger3M)),NA())</f>
        <v>2.0718534973611646E-2</v>
      </c>
      <c r="P1768" s="44">
        <f>IFERROR(_xll.qlIndexFixing(ONIndex6M,I1768,TRUE,_xll.ohTrigger(RecalcTrigger,Trigger6M)),NA())</f>
        <v>2.0752729066734199E-2</v>
      </c>
      <c r="Q1768" s="182">
        <f>IFERROR(_xll.qlIndexFixing(ONIndex1Y,I1768,TRUE,_xll.ohTrigger(RecalcTrigger,Trigger1Y)),NA())</f>
        <v>2.0984003141281127E-2</v>
      </c>
    </row>
    <row r="1769" spans="2:17" x14ac:dyDescent="0.2">
      <c r="B1769" s="39" t="s">
        <v>42</v>
      </c>
      <c r="D1769" s="42">
        <f>_xll.qlCalendarAdvance(Calendar,$D1768,B1769,"f",FALSE)</f>
        <v>51791</v>
      </c>
      <c r="E1769" s="176">
        <f>_xll.qlInterestRateIndexValueDate(IndexON,D1769)</f>
        <v>51791</v>
      </c>
      <c r="F1769" s="192">
        <f>IFERROR(_xll.qlIndexFixing(IndexON,D1769,TRUE,_xll.ohTrigger(RecalcTrigger,TriggerON)),NA())</f>
        <v>1.9872779654052097E-2</v>
      </c>
      <c r="H1769" s="42">
        <f>_xll.qlCalendarAdvance(Calendar,$H1768,B1769,"f",FALSE)</f>
        <v>51791</v>
      </c>
      <c r="I1769" s="176">
        <f>_xll.qlInterestRateIndexValueDate(Index1M,$H1769)</f>
        <v>51791</v>
      </c>
      <c r="J1769" s="181">
        <f>IFERROR(_xll.qlIndexFixing(Index1M,$H1769,TRUE,_xll.ohTrigger(RecalcTrigger,Trigger1M)),NA())</f>
        <v>2.0378627759722254E-2</v>
      </c>
      <c r="K1769" s="44">
        <f>IFERROR(_xll.qlIndexFixing(Index3M,H1769,TRUE,_xll.ohTrigger(RecalcTrigger,Trigger3M)),NA())</f>
        <v>2.076360949921386E-2</v>
      </c>
      <c r="L1769" s="44">
        <f>IFERROR(_xll.qlIndexFixing(Index6M,$H1769,TRUE,_xll.ohTrigger(RecalcTrigger,Trigger6M)),NA())</f>
        <v>2.0841171627645351E-2</v>
      </c>
      <c r="M1769" s="182">
        <f>IFERROR(_xll.qlIndexFixing(Index1Y,$H1769,TRUE,_xll.ohTrigger(RecalcTrigger,Trigger1Y)),NA())</f>
        <v>2.1164507695909718E-2</v>
      </c>
      <c r="N1769" s="181">
        <f>IFERROR(_xll.qlIndexFixing(ONIndex1M,I1769,TRUE,_xll.ohTrigger(RecalcTrigger,Trigger1M)),NA())</f>
        <v>2.0361394698420465E-2</v>
      </c>
      <c r="O1769" s="44">
        <f>IFERROR(_xll.qlIndexFixing(ONIndex3M,I1769,TRUE,_xll.ohTrigger(RecalcTrigger,Trigger3M)),NA())</f>
        <v>2.0717556760077027E-2</v>
      </c>
      <c r="P1769" s="44">
        <f>IFERROR(_xll.qlIndexFixing(ONIndex6M,I1769,TRUE,_xll.ohTrigger(RecalcTrigger,Trigger6M)),NA())</f>
        <v>2.0751697089609333E-2</v>
      </c>
      <c r="Q1769" s="182">
        <f>IFERROR(_xll.qlIndexFixing(ONIndex1Y,I1769,TRUE,_xll.ohTrigger(RecalcTrigger,Trigger1Y)),NA())</f>
        <v>2.0983154897290524E-2</v>
      </c>
    </row>
    <row r="1770" spans="2:17" x14ac:dyDescent="0.2">
      <c r="B1770" s="39" t="s">
        <v>42</v>
      </c>
      <c r="D1770" s="42">
        <f>_xll.qlCalendarAdvance(Calendar,$D1769,B1770,"f",FALSE)</f>
        <v>51798</v>
      </c>
      <c r="E1770" s="176">
        <f>_xll.qlInterestRateIndexValueDate(IndexON,D1770)</f>
        <v>51798</v>
      </c>
      <c r="F1770" s="192">
        <f>IFERROR(_xll.qlIndexFixing(IndexON,D1770,TRUE,_xll.ohTrigger(RecalcTrigger,TriggerON)),NA())</f>
        <v>1.9871829743742797E-2</v>
      </c>
      <c r="H1770" s="42">
        <f>_xll.qlCalendarAdvance(Calendar,$H1769,B1770,"f",FALSE)</f>
        <v>51798</v>
      </c>
      <c r="I1770" s="176">
        <f>_xll.qlInterestRateIndexValueDate(Index1M,$H1770)</f>
        <v>51798</v>
      </c>
      <c r="J1770" s="181">
        <f>IFERROR(_xll.qlIndexFixing(Index1M,$H1770,TRUE,_xll.ohTrigger(RecalcTrigger,Trigger1M)),NA())</f>
        <v>2.0378404005288696E-2</v>
      </c>
      <c r="K1770" s="44">
        <f>IFERROR(_xll.qlIndexFixing(Index3M,H1770,TRUE,_xll.ohTrigger(RecalcTrigger,Trigger3M)),NA())</f>
        <v>2.0762352478918372E-2</v>
      </c>
      <c r="L1770" s="44">
        <f>IFERROR(_xll.qlIndexFixing(Index6M,$H1770,TRUE,_xll.ohTrigger(RecalcTrigger,Trigger6M)),NA())</f>
        <v>2.0839635959937621E-2</v>
      </c>
      <c r="M1770" s="182">
        <f>IFERROR(_xll.qlIndexFixing(Index1Y,$H1770,TRUE,_xll.ohTrigger(RecalcTrigger,Trigger1Y)),NA())</f>
        <v>2.116264101392451E-2</v>
      </c>
      <c r="N1770" s="181">
        <f>IFERROR(_xll.qlIndexFixing(ONIndex1M,I1770,TRUE,_xll.ohTrigger(RecalcTrigger,Trigger1M)),NA())</f>
        <v>2.0361264202805041E-2</v>
      </c>
      <c r="O1770" s="44">
        <f>IFERROR(_xll.qlIndexFixing(ONIndex3M,I1770,TRUE,_xll.ohTrigger(RecalcTrigger,Trigger3M)),NA())</f>
        <v>2.0716542235458268E-2</v>
      </c>
      <c r="P1770" s="44">
        <f>IFERROR(_xll.qlIndexFixing(ONIndex6M,I1770,TRUE,_xll.ohTrigger(RecalcTrigger,Trigger6M)),NA())</f>
        <v>2.0750630077879251E-2</v>
      </c>
      <c r="Q1770" s="182">
        <f>IFERROR(_xll.qlIndexFixing(ONIndex1Y,I1770,TRUE,_xll.ohTrigger(RecalcTrigger,Trigger1Y)),NA())</f>
        <v>2.0982270362396305E-2</v>
      </c>
    </row>
    <row r="1771" spans="2:17" x14ac:dyDescent="0.2">
      <c r="B1771" s="39" t="s">
        <v>42</v>
      </c>
      <c r="D1771" s="42">
        <f>_xll.qlCalendarAdvance(Calendar,$D1770,B1771,"f",FALSE)</f>
        <v>51805</v>
      </c>
      <c r="E1771" s="176">
        <f>_xll.qlInterestRateIndexValueDate(IndexON,D1771)</f>
        <v>51805</v>
      </c>
      <c r="F1771" s="192">
        <f>IFERROR(_xll.qlIndexFixing(IndexON,D1771,TRUE,_xll.ohTrigger(RecalcTrigger,TriggerON)),NA())</f>
        <v>1.9870846254014252E-2</v>
      </c>
      <c r="H1771" s="42">
        <f>_xll.qlCalendarAdvance(Calendar,$H1770,B1771,"f",FALSE)</f>
        <v>51805</v>
      </c>
      <c r="I1771" s="176">
        <f>_xll.qlInterestRateIndexValueDate(Index1M,$H1771)</f>
        <v>51805</v>
      </c>
      <c r="J1771" s="181">
        <f>IFERROR(_xll.qlIndexFixing(Index1M,$H1771,TRUE,_xll.ohTrigger(RecalcTrigger,Trigger1M)),NA())</f>
        <v>2.037649977790687E-2</v>
      </c>
      <c r="K1771" s="44">
        <f>IFERROR(_xll.qlIndexFixing(Index3M,H1771,TRUE,_xll.ohTrigger(RecalcTrigger,Trigger3M)),NA())</f>
        <v>2.0761058959939512E-2</v>
      </c>
      <c r="L1771" s="44">
        <f>IFERROR(_xll.qlIndexFixing(Index6M,$H1771,TRUE,_xll.ohTrigger(RecalcTrigger,Trigger6M)),NA())</f>
        <v>2.0837596440378046E-2</v>
      </c>
      <c r="M1771" s="182">
        <f>IFERROR(_xll.qlIndexFixing(Index1Y,$H1771,TRUE,_xll.ohTrigger(RecalcTrigger,Trigger1Y)),NA())</f>
        <v>2.1160737278568709E-2</v>
      </c>
      <c r="N1771" s="181">
        <f>IFERROR(_xll.qlIndexFixing(ONIndex1M,I1771,TRUE,_xll.ohTrigger(RecalcTrigger,Trigger1M)),NA())</f>
        <v>2.0361091765090933E-2</v>
      </c>
      <c r="O1771" s="44">
        <f>IFERROR(_xll.qlIndexFixing(ONIndex3M,I1771,TRUE,_xll.ohTrigger(RecalcTrigger,Trigger3M)),NA())</f>
        <v>2.0715491399674324E-2</v>
      </c>
      <c r="P1771" s="44">
        <f>IFERROR(_xll.qlIndexFixing(ONIndex6M,I1771,TRUE,_xll.ohTrigger(RecalcTrigger,Trigger6M)),NA())</f>
        <v>2.0749528031381859E-2</v>
      </c>
      <c r="Q1771" s="182">
        <f>IFERROR(_xll.qlIndexFixing(ONIndex1Y,I1771,TRUE,_xll.ohTrigger(RecalcTrigger,Trigger1Y)),NA())</f>
        <v>2.0981349536355332E-2</v>
      </c>
    </row>
    <row r="1772" spans="2:17" x14ac:dyDescent="0.2">
      <c r="B1772" s="39" t="s">
        <v>42</v>
      </c>
      <c r="D1772" s="42">
        <f>_xll.qlCalendarAdvance(Calendar,$D1771,B1772,"f",FALSE)</f>
        <v>51812</v>
      </c>
      <c r="E1772" s="176">
        <f>_xll.qlInterestRateIndexValueDate(IndexON,D1772)</f>
        <v>51812</v>
      </c>
      <c r="F1772" s="192">
        <f>IFERROR(_xll.qlIndexFixing(IndexON,D1772,TRUE,_xll.ohTrigger(RecalcTrigger,TriggerON)),NA())</f>
        <v>1.9869829184704368E-2</v>
      </c>
      <c r="H1772" s="42">
        <f>_xll.qlCalendarAdvance(Calendar,$H1771,B1772,"f",FALSE)</f>
        <v>51812</v>
      </c>
      <c r="I1772" s="176">
        <f>_xll.qlInterestRateIndexValueDate(Index1M,$H1772)</f>
        <v>51812</v>
      </c>
      <c r="J1772" s="181">
        <f>IFERROR(_xll.qlIndexFixing(Index1M,$H1772,TRUE,_xll.ohTrigger(RecalcTrigger,Trigger1M)),NA())</f>
        <v>2.0377830451657683E-2</v>
      </c>
      <c r="K1772" s="44">
        <f>IFERROR(_xll.qlIndexFixing(Index3M,H1772,TRUE,_xll.ohTrigger(RecalcTrigger,Trigger3M)),NA())</f>
        <v>2.0759728942315155E-2</v>
      </c>
      <c r="L1772" s="44">
        <f>IFERROR(_xll.qlIndexFixing(Index6M,$H1772,TRUE,_xll.ohTrigger(RecalcTrigger,Trigger6M)),NA())</f>
        <v>2.0835992601020505E-2</v>
      </c>
      <c r="M1772" s="182">
        <f>IFERROR(_xll.qlIndexFixing(Index1Y,$H1772,TRUE,_xll.ohTrigger(RecalcTrigger,Trigger1Y)),NA())</f>
        <v>2.1158796490049703E-2</v>
      </c>
      <c r="N1772" s="181">
        <f>IFERROR(_xll.qlIndexFixing(ONIndex1M,I1772,TRUE,_xll.ohTrigger(RecalcTrigger,Trigger1M)),NA())</f>
        <v>2.0360877384791864E-2</v>
      </c>
      <c r="O1772" s="44">
        <f>IFERROR(_xll.qlIndexFixing(ONIndex3M,I1772,TRUE,_xll.ohTrigger(RecalcTrigger,Trigger3M)),NA())</f>
        <v>2.0714404252887286E-2</v>
      </c>
      <c r="P1772" s="44">
        <f>IFERROR(_xll.qlIndexFixing(ONIndex6M,I1772,TRUE,_xll.ohTrigger(RecalcTrigger,Trigger6M)),NA())</f>
        <v>2.0748390950198203E-2</v>
      </c>
      <c r="Q1772" s="182">
        <f>IFERROR(_xll.qlIndexFixing(ONIndex1Y,I1772,TRUE,_xll.ohTrigger(RecalcTrigger,Trigger1Y)),NA())</f>
        <v>2.0980392419491789E-2</v>
      </c>
    </row>
    <row r="1773" spans="2:17" x14ac:dyDescent="0.2">
      <c r="B1773" s="39" t="s">
        <v>42</v>
      </c>
      <c r="D1773" s="42">
        <f>_xll.qlCalendarAdvance(Calendar,$D1772,B1773,"f",FALSE)</f>
        <v>51819</v>
      </c>
      <c r="E1773" s="176">
        <f>_xll.qlInterestRateIndexValueDate(IndexON,D1773)</f>
        <v>51819</v>
      </c>
      <c r="F1773" s="192">
        <f>IFERROR(_xll.qlIndexFixing(IndexON,D1773,TRUE,_xll.ohTrigger(RecalcTrigger,TriggerON)),NA())</f>
        <v>1.986877853597524E-2</v>
      </c>
      <c r="H1773" s="42">
        <f>_xll.qlCalendarAdvance(Calendar,$H1772,B1773,"f",FALSE)</f>
        <v>51819</v>
      </c>
      <c r="I1773" s="176">
        <f>_xll.qlInterestRateIndexValueDate(Index1M,$H1773)</f>
        <v>51819</v>
      </c>
      <c r="J1773" s="181">
        <f>IFERROR(_xll.qlIndexFixing(Index1M,$H1773,TRUE,_xll.ohTrigger(RecalcTrigger,Trigger1M)),NA())</f>
        <v>2.0377480652460228E-2</v>
      </c>
      <c r="K1773" s="44">
        <f>IFERROR(_xll.qlIndexFixing(Index3M,H1773,TRUE,_xll.ohTrigger(RecalcTrigger,Trigger3M)),NA())</f>
        <v>2.075836242607966E-2</v>
      </c>
      <c r="L1773" s="44">
        <f>IFERROR(_xll.qlIndexFixing(Index6M,$H1773,TRUE,_xll.ohTrigger(RecalcTrigger,Trigger6M)),NA())</f>
        <v>2.08343533682981E-2</v>
      </c>
      <c r="M1773" s="182">
        <f>IFERROR(_xll.qlIndexFixing(Index1Y,$H1773,TRUE,_xll.ohTrigger(RecalcTrigger,Trigger1Y)),NA())</f>
        <v>2.1156818648578435E-2</v>
      </c>
      <c r="N1773" s="181">
        <f>IFERROR(_xll.qlIndexFixing(ONIndex1M,I1773,TRUE,_xll.ohTrigger(RecalcTrigger,Trigger1M)),NA())</f>
        <v>2.0360621062313067E-2</v>
      </c>
      <c r="O1773" s="44">
        <f>IFERROR(_xll.qlIndexFixing(ONIndex3M,I1773,TRUE,_xll.ohTrigger(RecalcTrigger,Trigger3M)),NA())</f>
        <v>2.071328079477297E-2</v>
      </c>
      <c r="P1773" s="44">
        <f>IFERROR(_xll.qlIndexFixing(ONIndex6M,I1773,TRUE,_xll.ohTrigger(RecalcTrigger,Trigger6M)),NA())</f>
        <v>2.0747218834490377E-2</v>
      </c>
      <c r="Q1773" s="182">
        <f>IFERROR(_xll.qlIndexFixing(ONIndex1Y,I1773,TRUE,_xll.ohTrigger(RecalcTrigger,Trigger1Y)),NA())</f>
        <v>2.0979399011562538E-2</v>
      </c>
    </row>
    <row r="1774" spans="2:17" x14ac:dyDescent="0.2">
      <c r="B1774" s="39" t="s">
        <v>42</v>
      </c>
      <c r="D1774" s="42">
        <f>_xll.qlCalendarAdvance(Calendar,$D1773,B1774,"f",FALSE)</f>
        <v>51826</v>
      </c>
      <c r="E1774" s="176">
        <f>_xll.qlInterestRateIndexValueDate(IndexON,D1774)</f>
        <v>51826</v>
      </c>
      <c r="F1774" s="192">
        <f>IFERROR(_xll.qlIndexFixing(IndexON,D1774,TRUE,_xll.ohTrigger(RecalcTrigger,TriggerON)),NA())</f>
        <v>1.986769430774582E-2</v>
      </c>
      <c r="H1774" s="42">
        <f>_xll.qlCalendarAdvance(Calendar,$H1773,B1774,"f",FALSE)</f>
        <v>51826</v>
      </c>
      <c r="I1774" s="176">
        <f>_xll.qlInterestRateIndexValueDate(Index1M,$H1774)</f>
        <v>51826</v>
      </c>
      <c r="J1774" s="181">
        <f>IFERROR(_xll.qlIndexFixing(Index1M,$H1774,TRUE,_xll.ohTrigger(RecalcTrigger,Trigger1M)),NA())</f>
        <v>2.0377088838354138E-2</v>
      </c>
      <c r="K1774" s="44">
        <f>IFERROR(_xll.qlIndexFixing(Index3M,H1774,TRUE,_xll.ohTrigger(RecalcTrigger,Trigger3M)),NA())</f>
        <v>2.0756959411270908E-2</v>
      </c>
      <c r="L1774" s="44">
        <f>IFERROR(_xll.qlIndexFixing(Index6M,$H1774,TRUE,_xll.ohTrigger(RecalcTrigger,Trigger6M)),NA())</f>
        <v>2.0832678742295913E-2</v>
      </c>
      <c r="M1774" s="182">
        <f>IFERROR(_xll.qlIndexFixing(Index1Y,$H1774,TRUE,_xll.ohTrigger(RecalcTrigger,Trigger1Y)),NA())</f>
        <v>2.1154803754370954E-2</v>
      </c>
      <c r="N1774" s="181">
        <f>IFERROR(_xll.qlIndexFixing(ONIndex1M,I1774,TRUE,_xll.ohTrigger(RecalcTrigger,Trigger1M)),NA())</f>
        <v>2.0360322797411401E-2</v>
      </c>
      <c r="O1774" s="44">
        <f>IFERROR(_xll.qlIndexFixing(ONIndex3M,I1774,TRUE,_xll.ohTrigger(RecalcTrigger,Trigger3M)),NA())</f>
        <v>2.0712121025574515E-2</v>
      </c>
      <c r="P1774" s="44">
        <f>IFERROR(_xll.qlIndexFixing(ONIndex6M,I1774,TRUE,_xll.ohTrigger(RecalcTrigger,Trigger6M)),NA())</f>
        <v>2.0746011683934196E-2</v>
      </c>
      <c r="Q1774" s="182">
        <f>IFERROR(_xll.qlIndexFixing(ONIndex1Y,I1774,TRUE,_xll.ohTrigger(RecalcTrigger,Trigger1Y)),NA())</f>
        <v>2.0978369312810718E-2</v>
      </c>
    </row>
    <row r="1775" spans="2:17" x14ac:dyDescent="0.2">
      <c r="B1775" s="39" t="s">
        <v>42</v>
      </c>
      <c r="D1775" s="42">
        <f>_xll.qlCalendarAdvance(Calendar,$D1774,B1775,"f",FALSE)</f>
        <v>51833</v>
      </c>
      <c r="E1775" s="176">
        <f>_xll.qlInterestRateIndexValueDate(IndexON,D1775)</f>
        <v>51833</v>
      </c>
      <c r="F1775" s="192">
        <f>IFERROR(_xll.qlIndexFixing(IndexON,D1775,TRUE,_xll.ohTrigger(RecalcTrigger,TriggerON)),NA())</f>
        <v>1.9866576500097155E-2</v>
      </c>
      <c r="H1775" s="42">
        <f>_xll.qlCalendarAdvance(Calendar,$H1774,B1775,"f",FALSE)</f>
        <v>51833</v>
      </c>
      <c r="I1775" s="176">
        <f>_xll.qlInterestRateIndexValueDate(Index1M,$H1775)</f>
        <v>51833</v>
      </c>
      <c r="J1775" s="181">
        <f>IFERROR(_xll.qlIndexFixing(Index1M,$H1775,TRUE,_xll.ohTrigger(RecalcTrigger,Trigger1M)),NA())</f>
        <v>2.0376655009336879E-2</v>
      </c>
      <c r="K1775" s="44">
        <f>IFERROR(_xll.qlIndexFixing(Index3M,H1775,TRUE,_xll.ohTrigger(RecalcTrigger,Trigger3M)),NA())</f>
        <v>2.0755519897927659E-2</v>
      </c>
      <c r="L1775" s="44">
        <f>IFERROR(_xll.qlIndexFixing(Index6M,$H1775,TRUE,_xll.ohTrigger(RecalcTrigger,Trigger6M)),NA())</f>
        <v>2.0830968723101251E-2</v>
      </c>
      <c r="M1775" s="182">
        <f>IFERROR(_xll.qlIndexFixing(Index1Y,$H1775,TRUE,_xll.ohTrigger(RecalcTrigger,Trigger1Y)),NA())</f>
        <v>2.1152751807645975E-2</v>
      </c>
      <c r="N1775" s="181">
        <f>IFERROR(_xll.qlIndexFixing(ONIndex1M,I1775,TRUE,_xll.ohTrigger(RecalcTrigger,Trigger1M)),NA())</f>
        <v>2.035998259024896E-2</v>
      </c>
      <c r="O1775" s="44">
        <f>IFERROR(_xll.qlIndexFixing(ONIndex3M,I1775,TRUE,_xll.ohTrigger(RecalcTrigger,Trigger3M)),NA())</f>
        <v>2.071092494529192E-2</v>
      </c>
      <c r="P1775" s="44">
        <f>IFERROR(_xll.qlIndexFixing(ONIndex6M,I1775,TRUE,_xll.ohTrigger(RecalcTrigger,Trigger6M)),NA())</f>
        <v>2.0744769498853843E-2</v>
      </c>
      <c r="Q1775" s="182">
        <f>IFERROR(_xll.qlIndexFixing(ONIndex1Y,I1775,TRUE,_xll.ohTrigger(RecalcTrigger,Trigger1Y)),NA())</f>
        <v>2.097730332299319E-2</v>
      </c>
    </row>
    <row r="1776" spans="2:17" x14ac:dyDescent="0.2">
      <c r="B1776" s="39" t="s">
        <v>42</v>
      </c>
      <c r="D1776" s="42">
        <f>_xll.qlCalendarAdvance(Calendar,$D1775,B1776,"f",FALSE)</f>
        <v>51840</v>
      </c>
      <c r="E1776" s="176">
        <f>_xll.qlInterestRateIndexValueDate(IndexON,D1776)</f>
        <v>51840</v>
      </c>
      <c r="F1776" s="192">
        <f>IFERROR(_xll.qlIndexFixing(IndexON,D1776,TRUE,_xll.ohTrigger(RecalcTrigger,TriggerON)),NA())</f>
        <v>1.9865425112867152E-2</v>
      </c>
      <c r="H1776" s="42">
        <f>_xll.qlCalendarAdvance(Calendar,$H1775,B1776,"f",FALSE)</f>
        <v>51840</v>
      </c>
      <c r="I1776" s="176">
        <f>_xll.qlInterestRateIndexValueDate(Index1M,$H1776)</f>
        <v>51840</v>
      </c>
      <c r="J1776" s="181">
        <f>IFERROR(_xll.qlIndexFixing(Index1M,$H1776,TRUE,_xll.ohTrigger(RecalcTrigger,Trigger1M)),NA())</f>
        <v>2.0376179165413517E-2</v>
      </c>
      <c r="K1776" s="44">
        <f>IFERROR(_xll.qlIndexFixing(Index3M,H1776,TRUE,_xll.ohTrigger(RecalcTrigger,Trigger3M)),NA())</f>
        <v>2.0753090265198549E-2</v>
      </c>
      <c r="L1776" s="44">
        <f>IFERROR(_xll.qlIndexFixing(Index6M,$H1776,TRUE,_xll.ohTrigger(RecalcTrigger,Trigger6M)),NA())</f>
        <v>2.0829678650533565E-2</v>
      </c>
      <c r="M1776" s="182">
        <f>IFERROR(_xll.qlIndexFixing(Index1Y,$H1776,TRUE,_xll.ohTrigger(RecalcTrigger,Trigger1Y)),NA())</f>
        <v>2.1150662808627319E-2</v>
      </c>
      <c r="N1776" s="181">
        <f>IFERROR(_xll.qlIndexFixing(ONIndex1M,I1776,TRUE,_xll.ohTrigger(RecalcTrigger,Trigger1M)),NA())</f>
        <v>2.035960044066365E-2</v>
      </c>
      <c r="O1776" s="44">
        <f>IFERROR(_xll.qlIndexFixing(ONIndex3M,I1776,TRUE,_xll.ohTrigger(RecalcTrigger,Trigger3M)),NA())</f>
        <v>2.0709692553925185E-2</v>
      </c>
      <c r="P1776" s="44">
        <f>IFERROR(_xll.qlIndexFixing(ONIndex6M,I1776,TRUE,_xll.ohTrigger(RecalcTrigger,Trigger6M)),NA())</f>
        <v>2.0743492279006182E-2</v>
      </c>
      <c r="Q1776" s="182">
        <f>IFERROR(_xll.qlIndexFixing(ONIndex1Y,I1776,TRUE,_xll.ohTrigger(RecalcTrigger,Trigger1Y)),NA())</f>
        <v>2.0976201042272047E-2</v>
      </c>
    </row>
    <row r="1777" spans="2:17" x14ac:dyDescent="0.2">
      <c r="B1777" s="39" t="s">
        <v>42</v>
      </c>
      <c r="D1777" s="42">
        <f>_xll.qlCalendarAdvance(Calendar,$D1776,B1777,"f",FALSE)</f>
        <v>51847</v>
      </c>
      <c r="E1777" s="176">
        <f>_xll.qlInterestRateIndexValueDate(IndexON,D1777)</f>
        <v>51847</v>
      </c>
      <c r="F1777" s="192">
        <f>IFERROR(_xll.qlIndexFixing(IndexON,D1777,TRUE,_xll.ohTrigger(RecalcTrigger,TriggerON)),NA())</f>
        <v>1.986424014629895E-2</v>
      </c>
      <c r="H1777" s="42">
        <f>_xll.qlCalendarAdvance(Calendar,$H1776,B1777,"f",FALSE)</f>
        <v>51847</v>
      </c>
      <c r="I1777" s="176">
        <f>_xll.qlInterestRateIndexValueDate(Index1M,$H1777)</f>
        <v>51847</v>
      </c>
      <c r="J1777" s="181">
        <f>IFERROR(_xll.qlIndexFixing(Index1M,$H1777,TRUE,_xll.ohTrigger(RecalcTrigger,Trigger1M)),NA())</f>
        <v>2.0375661306591651E-2</v>
      </c>
      <c r="K1777" s="44">
        <f>IFERROR(_xll.qlIndexFixing(Index3M,H1777,TRUE,_xll.ohTrigger(RecalcTrigger,Trigger3M)),NA())</f>
        <v>2.075158313991542E-2</v>
      </c>
      <c r="L1777" s="44">
        <f>IFERROR(_xll.qlIndexFixing(Index6M,$H1777,TRUE,_xll.ohTrigger(RecalcTrigger,Trigger6M)),NA())</f>
        <v>2.0827895215918404E-2</v>
      </c>
      <c r="M1777" s="182">
        <f>IFERROR(_xll.qlIndexFixing(Index1Y,$H1777,TRUE,_xll.ohTrigger(RecalcTrigger,Trigger1Y)),NA())</f>
        <v>2.1148536757542136E-2</v>
      </c>
      <c r="N1777" s="181">
        <f>IFERROR(_xll.qlIndexFixing(ONIndex1M,I1777,TRUE,_xll.ohTrigger(RecalcTrigger,Trigger1M)),NA())</f>
        <v>2.0359176348817565E-2</v>
      </c>
      <c r="O1777" s="44">
        <f>IFERROR(_xll.qlIndexFixing(ONIndex3M,I1777,TRUE,_xll.ohTrigger(RecalcTrigger,Trigger3M)),NA())</f>
        <v>2.0708423851231172E-2</v>
      </c>
      <c r="P1777" s="44">
        <f>IFERROR(_xll.qlIndexFixing(ONIndex6M,I1777,TRUE,_xll.ohTrigger(RecalcTrigger,Trigger6M)),NA())</f>
        <v>2.0742180024472257E-2</v>
      </c>
      <c r="Q1777" s="182">
        <f>IFERROR(_xll.qlIndexFixing(ONIndex1Y,I1777,TRUE,_xll.ohTrigger(RecalcTrigger,Trigger1Y)),NA())</f>
        <v>2.0975062470485195E-2</v>
      </c>
    </row>
    <row r="1778" spans="2:17" x14ac:dyDescent="0.2">
      <c r="B1778" s="39" t="s">
        <v>42</v>
      </c>
      <c r="D1778" s="42">
        <f>_xll.qlCalendarAdvance(Calendar,$D1777,B1778,"f",FALSE)</f>
        <v>51854</v>
      </c>
      <c r="E1778" s="176">
        <f>_xll.qlInterestRateIndexValueDate(IndexON,D1778)</f>
        <v>51854</v>
      </c>
      <c r="F1778" s="192">
        <f>IFERROR(_xll.qlIndexFixing(IndexON,D1778,TRUE,_xll.ohTrigger(RecalcTrigger,TriggerON)),NA())</f>
        <v>1.9863021600149411E-2</v>
      </c>
      <c r="H1778" s="42">
        <f>_xll.qlCalendarAdvance(Calendar,$H1777,B1778,"f",FALSE)</f>
        <v>51854</v>
      </c>
      <c r="I1778" s="176">
        <f>_xll.qlInterestRateIndexValueDate(Index1M,$H1778)</f>
        <v>51854</v>
      </c>
      <c r="J1778" s="181">
        <f>IFERROR(_xll.qlIndexFixing(Index1M,$H1778,TRUE,_xll.ohTrigger(RecalcTrigger,Trigger1M)),NA())</f>
        <v>2.0375101432876346E-2</v>
      </c>
      <c r="K1778" s="44">
        <f>IFERROR(_xll.qlIndexFixing(Index3M,H1778,TRUE,_xll.ohTrigger(RecalcTrigger,Trigger3M)),NA())</f>
        <v>2.0750039520340331E-2</v>
      </c>
      <c r="L1778" s="44">
        <f>IFERROR(_xll.qlIndexFixing(Index6M,$H1778,TRUE,_xll.ohTrigger(RecalcTrigger,Trigger6M)),NA())</f>
        <v>2.0826076386389867E-2</v>
      </c>
      <c r="M1778" s="182">
        <f>IFERROR(_xll.qlIndexFixing(Index1Y,$H1778,TRUE,_xll.ohTrigger(RecalcTrigger,Trigger1Y)),NA())</f>
        <v>2.1146373654621797E-2</v>
      </c>
      <c r="N1778" s="181">
        <f>IFERROR(_xll.qlIndexFixing(ONIndex1M,I1778,TRUE,_xll.ohTrigger(RecalcTrigger,Trigger1M)),NA())</f>
        <v>2.0358710314467565E-2</v>
      </c>
      <c r="O1778" s="44">
        <f>IFERROR(_xll.qlIndexFixing(ONIndex3M,I1778,TRUE,_xll.ohTrigger(RecalcTrigger,Trigger3M)),NA())</f>
        <v>2.0707118837615113E-2</v>
      </c>
      <c r="P1778" s="44">
        <f>IFERROR(_xll.qlIndexFixing(ONIndex6M,I1778,TRUE,_xll.ohTrigger(RecalcTrigger,Trigger6M)),NA())</f>
        <v>2.0740832735252068E-2</v>
      </c>
      <c r="Q1778" s="182">
        <f>IFERROR(_xll.qlIndexFixing(ONIndex1Y,I1778,TRUE,_xll.ohTrigger(RecalcTrigger,Trigger1Y)),NA())</f>
        <v>2.0973887607794728E-2</v>
      </c>
    </row>
    <row r="1779" spans="2:17" x14ac:dyDescent="0.2">
      <c r="B1779" s="39" t="s">
        <v>42</v>
      </c>
      <c r="D1779" s="42">
        <f>_xll.qlCalendarAdvance(Calendar,$D1778,B1779,"f",FALSE)</f>
        <v>51862</v>
      </c>
      <c r="E1779" s="176">
        <f>_xll.qlInterestRateIndexValueDate(IndexON,D1779)</f>
        <v>51862</v>
      </c>
      <c r="F1779" s="192">
        <f>IFERROR(_xll.qlIndexFixing(IndexON,D1779,TRUE,_xll.ohTrigger(RecalcTrigger,TriggerON)),NA())</f>
        <v>1.9862486102490976E-2</v>
      </c>
      <c r="H1779" s="42">
        <f>_xll.qlCalendarAdvance(Calendar,$H1778,B1779,"f",FALSE)</f>
        <v>51862</v>
      </c>
      <c r="I1779" s="176">
        <f>_xll.qlInterestRateIndexValueDate(Index1M,$H1779)</f>
        <v>51862</v>
      </c>
      <c r="J1779" s="181">
        <f>IFERROR(_xll.qlIndexFixing(Index1M,$H1779,TRUE,_xll.ohTrigger(RecalcTrigger,Trigger1M)),NA())</f>
        <v>2.0373888888684539E-2</v>
      </c>
      <c r="K1779" s="44">
        <f>IFERROR(_xll.qlIndexFixing(Index3M,H1779,TRUE,_xll.ohTrigger(RecalcTrigger,Trigger3M)),NA())</f>
        <v>2.0748230696849577E-2</v>
      </c>
      <c r="L1779" s="44">
        <f>IFERROR(_xll.qlIndexFixing(Index6M,$H1779,TRUE,_xll.ohTrigger(RecalcTrigger,Trigger6M)),NA())</f>
        <v>2.0823954383483844E-2</v>
      </c>
      <c r="M1779" s="182">
        <f>IFERROR(_xll.qlIndexFixing(Index1Y,$H1779,TRUE,_xll.ohTrigger(RecalcTrigger,Trigger1Y)),NA())</f>
        <v>2.1144708239604449E-2</v>
      </c>
      <c r="N1779" s="181">
        <f>IFERROR(_xll.qlIndexFixing(ONIndex1M,I1779,TRUE,_xll.ohTrigger(RecalcTrigger,Trigger1M)),NA())</f>
        <v>2.0359184713820332E-2</v>
      </c>
      <c r="O1779" s="44">
        <f>IFERROR(_xll.qlIndexFixing(ONIndex3M,I1779,TRUE,_xll.ohTrigger(RecalcTrigger,Trigger3M)),NA())</f>
        <v>2.0706561939308015E-2</v>
      </c>
      <c r="P1779" s="44">
        <f>IFERROR(_xll.qlIndexFixing(ONIndex6M,I1779,TRUE,_xll.ohTrigger(RecalcTrigger,Trigger6M)),NA())</f>
        <v>2.074022718934717E-2</v>
      </c>
      <c r="Q1779" s="182">
        <f>IFERROR(_xll.qlIndexFixing(ONIndex1Y,I1779,TRUE,_xll.ohTrigger(RecalcTrigger,Trigger1Y)),NA())</f>
        <v>2.0973528557317971E-2</v>
      </c>
    </row>
    <row r="1780" spans="2:17" x14ac:dyDescent="0.2">
      <c r="B1780" s="39" t="s">
        <v>42</v>
      </c>
      <c r="D1780" s="42">
        <f>_xll.qlCalendarAdvance(Calendar,$D1779,B1780,"f",FALSE)</f>
        <v>51869</v>
      </c>
      <c r="E1780" s="176">
        <f>_xll.qlInterestRateIndexValueDate(IndexON,D1780)</f>
        <v>51869</v>
      </c>
      <c r="F1780" s="192">
        <f>IFERROR(_xll.qlIndexFixing(IndexON,D1780,TRUE,_xll.ohTrigger(RecalcTrigger,TriggerON)),NA())</f>
        <v>1.9861190662331756E-2</v>
      </c>
      <c r="H1780" s="42">
        <f>_xll.qlCalendarAdvance(Calendar,$H1779,B1780,"f",FALSE)</f>
        <v>51869</v>
      </c>
      <c r="I1780" s="176">
        <f>_xll.qlInterestRateIndexValueDate(Index1M,$H1780)</f>
        <v>51869</v>
      </c>
      <c r="J1780" s="181">
        <f>IFERROR(_xll.qlIndexFixing(Index1M,$H1780,TRUE,_xll.ohTrigger(RecalcTrigger,Trigger1M)),NA())</f>
        <v>2.03732420202179E-2</v>
      </c>
      <c r="K1780" s="44">
        <f>IFERROR(_xll.qlIndexFixing(Index3M,H1780,TRUE,_xll.ohTrigger(RecalcTrigger,Trigger3M)),NA())</f>
        <v>2.0746608875359743E-2</v>
      </c>
      <c r="L1780" s="44">
        <f>IFERROR(_xll.qlIndexFixing(Index6M,$H1780,TRUE,_xll.ohTrigger(RecalcTrigger,Trigger6M)),NA())</f>
        <v>2.0821615274108085E-2</v>
      </c>
      <c r="M1780" s="182">
        <f>IFERROR(_xll.qlIndexFixing(Index1Y,$H1780,TRUE,_xll.ohTrigger(RecalcTrigger,Trigger1Y)),NA())</f>
        <v>2.1142460190063935E-2</v>
      </c>
      <c r="N1780" s="181">
        <f>IFERROR(_xll.qlIndexFixing(ONIndex1M,I1780,TRUE,_xll.ohTrigger(RecalcTrigger,Trigger1M)),NA())</f>
        <v>2.0358622748688864E-2</v>
      </c>
      <c r="O1780" s="44">
        <f>IFERROR(_xll.qlIndexFixing(ONIndex3M,I1780,TRUE,_xll.ohTrigger(RecalcTrigger,Trigger3M)),NA())</f>
        <v>2.0705173771289335E-2</v>
      </c>
      <c r="P1780" s="44">
        <f>IFERROR(_xll.qlIndexFixing(ONIndex6M,I1780,TRUE,_xll.ohTrigger(RecalcTrigger,Trigger6M)),NA())</f>
        <v>2.0738799658716799E-2</v>
      </c>
      <c r="Q1780" s="182">
        <f>IFERROR(_xll.qlIndexFixing(ONIndex1Y,I1780,TRUE,_xll.ohTrigger(RecalcTrigger,Trigger1Y)),NA())</f>
        <v>2.0972270599307622E-2</v>
      </c>
    </row>
    <row r="1781" spans="2:17" x14ac:dyDescent="0.2">
      <c r="B1781" s="39" t="s">
        <v>42</v>
      </c>
      <c r="D1781" s="42">
        <f>_xll.qlCalendarAdvance(Calendar,$D1780,B1781,"f",FALSE)</f>
        <v>51876</v>
      </c>
      <c r="E1781" s="176">
        <f>_xll.qlInterestRateIndexValueDate(IndexON,D1781)</f>
        <v>51876</v>
      </c>
      <c r="F1781" s="192">
        <f>IFERROR(_xll.qlIndexFixing(IndexON,D1781,TRUE,_xll.ohTrigger(RecalcTrigger,TriggerON)),NA())</f>
        <v>1.9859861639052182E-2</v>
      </c>
      <c r="H1781" s="42">
        <f>_xll.qlCalendarAdvance(Calendar,$H1780,B1781,"f",FALSE)</f>
        <v>51876</v>
      </c>
      <c r="I1781" s="176">
        <f>_xll.qlInterestRateIndexValueDate(Index1M,$H1781)</f>
        <v>51876</v>
      </c>
      <c r="J1781" s="181">
        <f>IFERROR(_xll.qlIndexFixing(Index1M,$H1781,TRUE,_xll.ohTrigger(RecalcTrigger,Trigger1M)),NA())</f>
        <v>2.0372553139218128E-2</v>
      </c>
      <c r="K1781" s="44">
        <f>IFERROR(_xll.qlIndexFixing(Index3M,H1781,TRUE,_xll.ohTrigger(RecalcTrigger,Trigger3M)),NA())</f>
        <v>2.0744950559713028E-2</v>
      </c>
      <c r="L1781" s="44">
        <f>IFERROR(_xll.qlIndexFixing(Index6M,$H1781,TRUE,_xll.ohTrigger(RecalcTrigger,Trigger6M)),NA())</f>
        <v>2.0819687841611329E-2</v>
      </c>
      <c r="M1781" s="182">
        <f>IFERROR(_xll.qlIndexFixing(Index1Y,$H1781,TRUE,_xll.ohTrigger(RecalcTrigger,Trigger1Y)),NA())</f>
        <v>2.11401750852593E-2</v>
      </c>
      <c r="N1781" s="181">
        <f>IFERROR(_xll.qlIndexFixing(ONIndex1M,I1781,TRUE,_xll.ohTrigger(RecalcTrigger,Trigger1M)),NA())</f>
        <v>2.035801883659594E-2</v>
      </c>
      <c r="O1781" s="44">
        <f>IFERROR(_xll.qlIndexFixing(ONIndex3M,I1781,TRUE,_xll.ohTrigger(RecalcTrigger,Trigger3M)),NA())</f>
        <v>2.0703749287972105E-2</v>
      </c>
      <c r="P1781" s="44">
        <f>IFERROR(_xll.qlIndexFixing(ONIndex6M,I1781,TRUE,_xll.ohTrigger(RecalcTrigger,Trigger6M)),NA())</f>
        <v>2.0737337089455913E-2</v>
      </c>
      <c r="Q1781" s="182">
        <f>IFERROR(_xll.qlIndexFixing(ONIndex1Y,I1781,TRUE,_xll.ohTrigger(RecalcTrigger,Trigger1Y)),NA())</f>
        <v>2.0970976346152231E-2</v>
      </c>
    </row>
    <row r="1782" spans="2:17" x14ac:dyDescent="0.2">
      <c r="B1782" s="39" t="s">
        <v>42</v>
      </c>
      <c r="D1782" s="42">
        <f>_xll.qlCalendarAdvance(Calendar,$D1781,B1782,"f",FALSE)</f>
        <v>51883</v>
      </c>
      <c r="E1782" s="176">
        <f>_xll.qlInterestRateIndexValueDate(IndexON,D1782)</f>
        <v>51883</v>
      </c>
      <c r="F1782" s="192">
        <f>IFERROR(_xll.qlIndexFixing(IndexON,D1782,TRUE,_xll.ohTrigger(RecalcTrigger,TriggerON)),NA())</f>
        <v>1.9858499032625231E-2</v>
      </c>
      <c r="H1782" s="42">
        <f>_xll.qlCalendarAdvance(Calendar,$H1781,B1782,"f",FALSE)</f>
        <v>51883</v>
      </c>
      <c r="I1782" s="176">
        <f>_xll.qlInterestRateIndexValueDate(Index1M,$H1782)</f>
        <v>51883</v>
      </c>
      <c r="J1782" s="181">
        <f>IFERROR(_xll.qlIndexFixing(Index1M,$H1782,TRUE,_xll.ohTrigger(RecalcTrigger,Trigger1M)),NA())</f>
        <v>2.0371822245690455E-2</v>
      </c>
      <c r="K1782" s="44">
        <f>IFERROR(_xll.qlIndexFixing(Index3M,H1782,TRUE,_xll.ohTrigger(RecalcTrigger,Trigger3M)),NA())</f>
        <v>2.0743255749951752E-2</v>
      </c>
      <c r="L1782" s="44">
        <f>IFERROR(_xll.qlIndexFixing(Index6M,$H1782,TRUE,_xll.ohTrigger(RecalcTrigger,Trigger6M)),NA())</f>
        <v>2.0817725016597784E-2</v>
      </c>
      <c r="M1782" s="182">
        <f>IFERROR(_xll.qlIndexFixing(Index1Y,$H1782,TRUE,_xll.ohTrigger(RecalcTrigger,Trigger1Y)),NA())</f>
        <v>2.1137852925440091E-2</v>
      </c>
      <c r="N1782" s="181">
        <f>IFERROR(_xll.qlIndexFixing(ONIndex1M,I1782,TRUE,_xll.ohTrigger(RecalcTrigger,Trigger1M)),NA())</f>
        <v>2.035737297743349E-2</v>
      </c>
      <c r="O1782" s="44">
        <f>IFERROR(_xll.qlIndexFixing(ONIndex3M,I1782,TRUE,_xll.ohTrigger(RecalcTrigger,Trigger3M)),NA())</f>
        <v>2.0702288489491408E-2</v>
      </c>
      <c r="P1782" s="44">
        <f>IFERROR(_xll.qlIndexFixing(ONIndex6M,I1782,TRUE,_xll.ohTrigger(RecalcTrigger,Trigger6M)),NA())</f>
        <v>2.0735839481591526E-2</v>
      </c>
      <c r="Q1782" s="182">
        <f>IFERROR(_xll.qlIndexFixing(ONIndex1Y,I1782,TRUE,_xll.ohTrigger(RecalcTrigger,Trigger1Y)),NA())</f>
        <v>2.0969645797878821E-2</v>
      </c>
    </row>
    <row r="1783" spans="2:17" x14ac:dyDescent="0.2">
      <c r="B1783" s="39" t="s">
        <v>42</v>
      </c>
      <c r="D1783" s="42">
        <f>_xll.qlCalendarAdvance(Calendar,$D1782,B1783,"f",FALSE)</f>
        <v>51890</v>
      </c>
      <c r="E1783" s="176">
        <f>_xll.qlInterestRateIndexValueDate(IndexON,D1783)</f>
        <v>51890</v>
      </c>
      <c r="F1783" s="192">
        <f>IFERROR(_xll.qlIndexFixing(IndexON,D1783,TRUE,_xll.ohTrigger(RecalcTrigger,TriggerON)),NA())</f>
        <v>1.9857102843077921E-2</v>
      </c>
      <c r="H1783" s="42">
        <f>_xll.qlCalendarAdvance(Calendar,$H1782,B1783,"f",FALSE)</f>
        <v>51890</v>
      </c>
      <c r="I1783" s="176">
        <f>_xll.qlInterestRateIndexValueDate(Index1M,$H1783)</f>
        <v>51890</v>
      </c>
      <c r="J1783" s="181">
        <f>IFERROR(_xll.qlIndexFixing(Index1M,$H1783,TRUE,_xll.ohTrigger(RecalcTrigger,Trigger1M)),NA())</f>
        <v>2.0371049339653183E-2</v>
      </c>
      <c r="K1783" s="44">
        <f>IFERROR(_xll.qlIndexFixing(Index3M,H1783,TRUE,_xll.ohTrigger(RecalcTrigger,Trigger3M)),NA())</f>
        <v>2.0741524446123649E-2</v>
      </c>
      <c r="L1783" s="44">
        <f>IFERROR(_xll.qlIndexFixing(Index6M,$H1783,TRUE,_xll.ohTrigger(RecalcTrigger,Trigger6M)),NA())</f>
        <v>2.0815726799170889E-2</v>
      </c>
      <c r="M1783" s="182">
        <f>IFERROR(_xll.qlIndexFixing(Index1Y,$H1783,TRUE,_xll.ohTrigger(RecalcTrigger,Trigger1Y)),NA())</f>
        <v>2.1135493710860709E-2</v>
      </c>
      <c r="N1783" s="181">
        <f>IFERROR(_xll.qlIndexFixing(ONIndex1M,I1783,TRUE,_xll.ohTrigger(RecalcTrigger,Trigger1M)),NA())</f>
        <v>2.0356685171309584E-2</v>
      </c>
      <c r="O1783" s="44">
        <f>IFERROR(_xll.qlIndexFixing(ONIndex3M,I1783,TRUE,_xll.ohTrigger(RecalcTrigger,Trigger3M)),NA())</f>
        <v>2.0700791375739179E-2</v>
      </c>
      <c r="P1783" s="44">
        <f>IFERROR(_xll.qlIndexFixing(ONIndex6M,I1783,TRUE,_xll.ohTrigger(RecalcTrigger,Trigger6M)),NA())</f>
        <v>2.0734306835015575E-2</v>
      </c>
      <c r="Q1783" s="182">
        <f>IFERROR(_xll.qlIndexFixing(ONIndex1Y,I1783,TRUE,_xll.ohTrigger(RecalcTrigger,Trigger1Y)),NA())</f>
        <v>2.0968278954514401E-2</v>
      </c>
    </row>
    <row r="1784" spans="2:17" x14ac:dyDescent="0.2">
      <c r="B1784" s="39" t="s">
        <v>42</v>
      </c>
      <c r="D1784" s="42">
        <f>_xll.qlCalendarAdvance(Calendar,$D1783,B1784,"f",FALSE)</f>
        <v>51897</v>
      </c>
      <c r="E1784" s="176">
        <f>_xll.qlInterestRateIndexValueDate(IndexON,D1784)</f>
        <v>51897</v>
      </c>
      <c r="F1784" s="192">
        <f>IFERROR(_xll.qlIndexFixing(IndexON,D1784,TRUE,_xll.ohTrigger(RecalcTrigger,TriggerON)),NA())</f>
        <v>1.9855673070464284E-2</v>
      </c>
      <c r="H1784" s="42">
        <f>_xll.qlCalendarAdvance(Calendar,$H1783,B1784,"f",FALSE)</f>
        <v>51897</v>
      </c>
      <c r="I1784" s="176">
        <f>_xll.qlInterestRateIndexValueDate(Index1M,$H1784)</f>
        <v>51897</v>
      </c>
      <c r="J1784" s="181">
        <f>IFERROR(_xll.qlIndexFixing(Index1M,$H1784,TRUE,_xll.ohTrigger(RecalcTrigger,Trigger1M)),NA())</f>
        <v>2.0368714693949509E-2</v>
      </c>
      <c r="K1784" s="44">
        <f>IFERROR(_xll.qlIndexFixing(Index3M,H1784,TRUE,_xll.ohTrigger(RecalcTrigger,Trigger3M)),NA())</f>
        <v>2.0739301460687056E-2</v>
      </c>
      <c r="L1784" s="44">
        <f>IFERROR(_xll.qlIndexFixing(Index6M,$H1784,TRUE,_xll.ohTrigger(RecalcTrigger,Trigger6M)),NA())</f>
        <v>2.0813693189434972E-2</v>
      </c>
      <c r="M1784" s="182">
        <f>IFERROR(_xll.qlIndexFixing(Index1Y,$H1784,TRUE,_xll.ohTrigger(RecalcTrigger,Trigger1Y)),NA())</f>
        <v>2.1131860649613664E-2</v>
      </c>
      <c r="N1784" s="181">
        <f>IFERROR(_xll.qlIndexFixing(ONIndex1M,I1784,TRUE,_xll.ohTrigger(RecalcTrigger,Trigger1M)),NA())</f>
        <v>2.0355955418143171E-2</v>
      </c>
      <c r="O1784" s="44">
        <f>IFERROR(_xll.qlIndexFixing(ONIndex3M,I1784,TRUE,_xll.ohTrigger(RecalcTrigger,Trigger3M)),NA())</f>
        <v>2.069925794676945E-2</v>
      </c>
      <c r="P1784" s="44">
        <f>IFERROR(_xll.qlIndexFixing(ONIndex6M,I1784,TRUE,_xll.ohTrigger(RecalcTrigger,Trigger6M)),NA())</f>
        <v>2.0732739149863143E-2</v>
      </c>
      <c r="Q1784" s="182">
        <f>IFERROR(_xll.qlIndexFixing(ONIndex1Y,I1784,TRUE,_xll.ohTrigger(RecalcTrigger,Trigger1Y)),NA())</f>
        <v>2.0966875816004947E-2</v>
      </c>
    </row>
    <row r="1785" spans="2:17" x14ac:dyDescent="0.2">
      <c r="B1785" s="39" t="s">
        <v>42</v>
      </c>
      <c r="D1785" s="42">
        <f>_xll.qlCalendarAdvance(Calendar,$D1784,B1785,"f",FALSE)</f>
        <v>51904</v>
      </c>
      <c r="E1785" s="176">
        <f>_xll.qlInterestRateIndexValueDate(IndexON,D1785)</f>
        <v>51904</v>
      </c>
      <c r="F1785" s="192">
        <f>IFERROR(_xll.qlIndexFixing(IndexON,D1785,TRUE,_xll.ohTrigger(RecalcTrigger,TriggerON)),NA())</f>
        <v>1.9854209714676257E-2</v>
      </c>
      <c r="H1785" s="42">
        <f>_xll.qlCalendarAdvance(Calendar,$H1784,B1785,"f",FALSE)</f>
        <v>51904</v>
      </c>
      <c r="I1785" s="176">
        <f>_xll.qlInterestRateIndexValueDate(Index1M,$H1785)</f>
        <v>51904</v>
      </c>
      <c r="J1785" s="181">
        <f>IFERROR(_xll.qlIndexFixing(Index1M,$H1785,TRUE,_xll.ohTrigger(RecalcTrigger,Trigger1M)),NA())</f>
        <v>2.0367866907410166E-2</v>
      </c>
      <c r="K1785" s="44">
        <f>IFERROR(_xll.qlIndexFixing(Index3M,H1785,TRUE,_xll.ohTrigger(RecalcTrigger,Trigger3M)),NA())</f>
        <v>2.0737499877675068E-2</v>
      </c>
      <c r="L1785" s="44">
        <f>IFERROR(_xll.qlIndexFixing(Index6M,$H1785,TRUE,_xll.ohTrigger(RecalcTrigger,Trigger6M)),NA())</f>
        <v>2.0811624187496155E-2</v>
      </c>
      <c r="M1785" s="182">
        <f>IFERROR(_xll.qlIndexFixing(Index1Y,$H1785,TRUE,_xll.ohTrigger(RecalcTrigger,Trigger1Y)),NA())</f>
        <v>2.1130664118457793E-2</v>
      </c>
      <c r="N1785" s="181">
        <f>IFERROR(_xll.qlIndexFixing(ONIndex1M,I1785,TRUE,_xll.ohTrigger(RecalcTrigger,Trigger1M)),NA())</f>
        <v>2.0355183717934249E-2</v>
      </c>
      <c r="O1785" s="44">
        <f>IFERROR(_xll.qlIndexFixing(ONIndex3M,I1785,TRUE,_xll.ohTrigger(RecalcTrigger,Trigger3M)),NA())</f>
        <v>2.0697688202528191E-2</v>
      </c>
      <c r="P1785" s="44">
        <f>IFERROR(_xll.qlIndexFixing(ONIndex6M,I1785,TRUE,_xll.ohTrigger(RecalcTrigger,Trigger6M)),NA())</f>
        <v>2.073113642605318E-2</v>
      </c>
      <c r="Q1785" s="182">
        <f>IFERROR(_xll.qlIndexFixing(ONIndex1Y,I1785,TRUE,_xll.ohTrigger(RecalcTrigger,Trigger1Y)),NA())</f>
        <v>2.096543638237747E-2</v>
      </c>
    </row>
    <row r="1786" spans="2:17" x14ac:dyDescent="0.2">
      <c r="B1786" s="39" t="s">
        <v>42</v>
      </c>
      <c r="D1786" s="42">
        <f>_xll.qlCalendarAdvance(Calendar,$D1785,B1786,"f",FALSE)</f>
        <v>51911</v>
      </c>
      <c r="E1786" s="176">
        <f>_xll.qlInterestRateIndexValueDate(IndexON,D1786)</f>
        <v>51911</v>
      </c>
      <c r="F1786" s="192">
        <f>IFERROR(_xll.qlIndexFixing(IndexON,D1786,TRUE,_xll.ohTrigger(RecalcTrigger,TriggerON)),NA())</f>
        <v>1.9852712775821905E-2</v>
      </c>
      <c r="H1786" s="42">
        <f>_xll.qlCalendarAdvance(Calendar,$H1785,B1786,"f",FALSE)</f>
        <v>51911</v>
      </c>
      <c r="I1786" s="176">
        <f>_xll.qlInterestRateIndexValueDate(Index1M,$H1786)</f>
        <v>51911</v>
      </c>
      <c r="J1786" s="181">
        <f>IFERROR(_xll.qlIndexFixing(Index1M,$H1786,TRUE,_xll.ohTrigger(RecalcTrigger,Trigger1M)),NA())</f>
        <v>2.0366977115399736E-2</v>
      </c>
      <c r="K1786" s="44">
        <f>IFERROR(_xll.qlIndexFixing(Index3M,H1786,TRUE,_xll.ohTrigger(RecalcTrigger,Trigger3M)),NA())</f>
        <v>2.0735661802794739E-2</v>
      </c>
      <c r="L1786" s="44">
        <f>IFERROR(_xll.qlIndexFixing(Index6M,$H1786,TRUE,_xll.ohTrigger(RecalcTrigger,Trigger6M)),NA())</f>
        <v>2.0809519793461004E-2</v>
      </c>
      <c r="M1786" s="182">
        <f>IFERROR(_xll.qlIndexFixing(Index1Y,$H1786,TRUE,_xll.ohTrigger(RecalcTrigger,Trigger1Y)),NA())</f>
        <v>2.1128193741163603E-2</v>
      </c>
      <c r="N1786" s="181">
        <f>IFERROR(_xll.qlIndexFixing(ONIndex1M,I1786,TRUE,_xll.ohTrigger(RecalcTrigger,Trigger1M)),NA())</f>
        <v>2.0354370070763871E-2</v>
      </c>
      <c r="O1786" s="44">
        <f>IFERROR(_xll.qlIndexFixing(ONIndex3M,I1786,TRUE,_xll.ohTrigger(RecalcTrigger,Trigger3M)),NA())</f>
        <v>2.0696082143069432E-2</v>
      </c>
      <c r="P1786" s="44">
        <f>IFERROR(_xll.qlIndexFixing(ONIndex6M,I1786,TRUE,_xll.ohTrigger(RecalcTrigger,Trigger6M)),NA())</f>
        <v>2.0729498663612698E-2</v>
      </c>
      <c r="Q1786" s="182">
        <f>IFERROR(_xll.qlIndexFixing(ONIndex1Y,I1786,TRUE,_xll.ohTrigger(RecalcTrigger,Trigger1Y)),NA())</f>
        <v>2.0963960653631968E-2</v>
      </c>
    </row>
    <row r="1787" spans="2:17" x14ac:dyDescent="0.2">
      <c r="B1787" s="39" t="s">
        <v>42</v>
      </c>
      <c r="D1787" s="42">
        <f>_xll.qlCalendarAdvance(Calendar,$D1786,B1787,"f",FALSE)</f>
        <v>51918</v>
      </c>
      <c r="E1787" s="176">
        <f>_xll.qlInterestRateIndexValueDate(IndexON,D1787)</f>
        <v>51918</v>
      </c>
      <c r="F1787" s="192">
        <f>IFERROR(_xll.qlIndexFixing(IndexON,D1787,TRUE,_xll.ohTrigger(RecalcTrigger,TriggerON)),NA())</f>
        <v>1.9851182253847192E-2</v>
      </c>
      <c r="H1787" s="42">
        <f>_xll.qlCalendarAdvance(Calendar,$H1786,B1787,"f",FALSE)</f>
        <v>51918</v>
      </c>
      <c r="I1787" s="176">
        <f>_xll.qlInterestRateIndexValueDate(Index1M,$H1787)</f>
        <v>51918</v>
      </c>
      <c r="J1787" s="181">
        <f>IFERROR(_xll.qlIndexFixing(Index1M,$H1787,TRUE,_xll.ohTrigger(RecalcTrigger,Trigger1M)),NA())</f>
        <v>2.03660453179298E-2</v>
      </c>
      <c r="K1787" s="44">
        <f>IFERROR(_xll.qlIndexFixing(Index3M,H1787,TRUE,_xll.ohTrigger(RecalcTrigger,Trigger3M)),NA())</f>
        <v>2.0733787236092514E-2</v>
      </c>
      <c r="L1787" s="44">
        <f>IFERROR(_xll.qlIndexFixing(Index6M,$H1787,TRUE,_xll.ohTrigger(RecalcTrigger,Trigger6M)),NA())</f>
        <v>2.0807380007440122E-2</v>
      </c>
      <c r="M1787" s="182">
        <f>IFERROR(_xll.qlIndexFixing(Index1Y,$H1787,TRUE,_xll.ohTrigger(RecalcTrigger,Trigger1Y)),NA())</f>
        <v>2.1125686310165932E-2</v>
      </c>
      <c r="N1787" s="181">
        <f>IFERROR(_xll.qlIndexFixing(ONIndex1M,I1787,TRUE,_xll.ohTrigger(RecalcTrigger,Trigger1M)),NA())</f>
        <v>2.0353514476577999E-2</v>
      </c>
      <c r="O1787" s="44">
        <f>IFERROR(_xll.qlIndexFixing(ONIndex3M,I1787,TRUE,_xll.ohTrigger(RecalcTrigger,Trigger3M)),NA())</f>
        <v>2.0694439768393174E-2</v>
      </c>
      <c r="P1787" s="44">
        <f>IFERROR(_xll.qlIndexFixing(ONIndex6M,I1787,TRUE,_xll.ohTrigger(RecalcTrigger,Trigger6M)),NA())</f>
        <v>2.0727825862487673E-2</v>
      </c>
      <c r="Q1787" s="182">
        <f>IFERROR(_xll.qlIndexFixing(ONIndex1Y,I1787,TRUE,_xll.ohTrigger(RecalcTrigger,Trigger1Y)),NA())</f>
        <v>2.0962448629768447E-2</v>
      </c>
    </row>
    <row r="1788" spans="2:17" x14ac:dyDescent="0.2">
      <c r="B1788" s="39" t="s">
        <v>42</v>
      </c>
      <c r="D1788" s="42">
        <f>_xll.qlCalendarAdvance(Calendar,$D1787,B1788,"f",FALSE)</f>
        <v>51925</v>
      </c>
      <c r="E1788" s="176">
        <f>_xll.qlInterestRateIndexValueDate(IndexON,D1788)</f>
        <v>51925</v>
      </c>
      <c r="F1788" s="192">
        <f>IFERROR(_xll.qlIndexFixing(IndexON,D1788,TRUE,_xll.ohTrigger(RecalcTrigger,TriggerON)),NA())</f>
        <v>1.9849618148752118E-2</v>
      </c>
      <c r="H1788" s="42">
        <f>_xll.qlCalendarAdvance(Calendar,$H1787,B1788,"f",FALSE)</f>
        <v>51925</v>
      </c>
      <c r="I1788" s="176">
        <f>_xll.qlInterestRateIndexValueDate(Index1M,$H1788)</f>
        <v>51925</v>
      </c>
      <c r="J1788" s="181">
        <f>IFERROR(_xll.qlIndexFixing(Index1M,$H1788,TRUE,_xll.ohTrigger(RecalcTrigger,Trigger1M)),NA())</f>
        <v>2.0366554622016284E-2</v>
      </c>
      <c r="K1788" s="44">
        <f>IFERROR(_xll.qlIndexFixing(Index3M,H1788,TRUE,_xll.ohTrigger(RecalcTrigger,Trigger3M)),NA())</f>
        <v>2.0732764615292422E-2</v>
      </c>
      <c r="L1788" s="44">
        <f>IFERROR(_xll.qlIndexFixing(Index6M,$H1788,TRUE,_xll.ohTrigger(RecalcTrigger,Trigger6M)),NA())</f>
        <v>2.080562810730573E-2</v>
      </c>
      <c r="M1788" s="182">
        <f>IFERROR(_xll.qlIndexFixing(Index1Y,$H1788,TRUE,_xll.ohTrigger(RecalcTrigger,Trigger1Y)),NA())</f>
        <v>2.1121938498425762E-2</v>
      </c>
      <c r="N1788" s="181">
        <f>IFERROR(_xll.qlIndexFixing(ONIndex1M,I1788,TRUE,_xll.ohTrigger(RecalcTrigger,Trigger1M)),NA())</f>
        <v>2.0352616935376638E-2</v>
      </c>
      <c r="O1788" s="44">
        <f>IFERROR(_xll.qlIndexFixing(ONIndex3M,I1788,TRUE,_xll.ohTrigger(RecalcTrigger,Trigger3M)),NA())</f>
        <v>2.0692761078526432E-2</v>
      </c>
      <c r="P1788" s="44">
        <f>IFERROR(_xll.qlIndexFixing(ONIndex6M,I1788,TRUE,_xll.ohTrigger(RecalcTrigger,Trigger6M)),NA())</f>
        <v>2.0726118022840193E-2</v>
      </c>
      <c r="Q1788" s="182">
        <f>IFERROR(_xll.qlIndexFixing(ONIndex1Y,I1788,TRUE,_xll.ohTrigger(RecalcTrigger,Trigger1Y)),NA())</f>
        <v>2.0960900310786904E-2</v>
      </c>
    </row>
    <row r="1789" spans="2:17" x14ac:dyDescent="0.2">
      <c r="B1789" s="39" t="s">
        <v>42</v>
      </c>
      <c r="D1789" s="42">
        <f>_xll.qlCalendarAdvance(Calendar,$D1788,B1789,"f",FALSE)</f>
        <v>51932</v>
      </c>
      <c r="E1789" s="176">
        <f>_xll.qlInterestRateIndexValueDate(IndexON,D1789)</f>
        <v>51932</v>
      </c>
      <c r="F1789" s="192">
        <f>IFERROR(_xll.qlIndexFixing(IndexON,D1789,TRUE,_xll.ohTrigger(RecalcTrigger,TriggerON)),NA())</f>
        <v>1.984802046053669E-2</v>
      </c>
      <c r="H1789" s="42">
        <f>_xll.qlCalendarAdvance(Calendar,$H1788,B1789,"f",FALSE)</f>
        <v>51932</v>
      </c>
      <c r="I1789" s="176">
        <f>_xll.qlInterestRateIndexValueDate(Index1M,$H1789)</f>
        <v>51932</v>
      </c>
      <c r="J1789" s="181">
        <f>IFERROR(_xll.qlIndexFixing(Index1M,$H1789,TRUE,_xll.ohTrigger(RecalcTrigger,Trigger1M)),NA())</f>
        <v>2.0366020406078142E-2</v>
      </c>
      <c r="K1789" s="44">
        <f>IFERROR(_xll.qlIndexFixing(Index3M,H1789,TRUE,_xll.ohTrigger(RecalcTrigger,Trigger3M)),NA())</f>
        <v>2.0732134315640863E-2</v>
      </c>
      <c r="L1789" s="44">
        <f>IFERROR(_xll.qlIndexFixing(Index6M,$H1789,TRUE,_xll.ohTrigger(RecalcTrigger,Trigger6M)),NA())</f>
        <v>2.0804675330490841E-2</v>
      </c>
      <c r="M1789" s="182">
        <f>IFERROR(_xll.qlIndexFixing(Index1Y,$H1789,TRUE,_xll.ohTrigger(RecalcTrigger,Trigger1Y)),NA())</f>
        <v>2.1120560288164097E-2</v>
      </c>
      <c r="N1789" s="181">
        <f>IFERROR(_xll.qlIndexFixing(ONIndex1M,I1789,TRUE,_xll.ohTrigger(RecalcTrigger,Trigger1M)),NA())</f>
        <v>2.0351677447159787E-2</v>
      </c>
      <c r="O1789" s="44">
        <f>IFERROR(_xll.qlIndexFixing(ONIndex3M,I1789,TRUE,_xll.ohTrigger(RecalcTrigger,Trigger3M)),NA())</f>
        <v>2.0691046073388158E-2</v>
      </c>
      <c r="P1789" s="44">
        <f>IFERROR(_xll.qlIndexFixing(ONIndex6M,I1789,TRUE,_xll.ohTrigger(RecalcTrigger,Trigger6M)),NA())</f>
        <v>2.0724375144481149E-2</v>
      </c>
      <c r="Q1789" s="182">
        <f>IFERROR(_xll.qlIndexFixing(ONIndex1Y,I1789,TRUE,_xll.ohTrigger(RecalcTrigger,Trigger1Y)),NA())</f>
        <v>2.0959315696687335E-2</v>
      </c>
    </row>
    <row r="1790" spans="2:17" x14ac:dyDescent="0.2">
      <c r="B1790" s="39" t="s">
        <v>42</v>
      </c>
      <c r="D1790" s="42">
        <f>_xll.qlCalendarAdvance(Calendar,$D1789,B1790,"f",FALSE)</f>
        <v>51939</v>
      </c>
      <c r="E1790" s="176">
        <f>_xll.qlInterestRateIndexValueDate(IndexON,D1790)</f>
        <v>51939</v>
      </c>
      <c r="F1790" s="192">
        <f>IFERROR(_xll.qlIndexFixing(IndexON,D1790,TRUE,_xll.ohTrigger(RecalcTrigger,TriggerON)),NA())</f>
        <v>1.984638918925493E-2</v>
      </c>
      <c r="H1790" s="42">
        <f>_xll.qlCalendarAdvance(Calendar,$H1789,B1790,"f",FALSE)</f>
        <v>51939</v>
      </c>
      <c r="I1790" s="176">
        <f>_xll.qlInterestRateIndexValueDate(Index1M,$H1790)</f>
        <v>51939</v>
      </c>
      <c r="J1790" s="181">
        <f>IFERROR(_xll.qlIndexFixing(Index1M,$H1790,TRUE,_xll.ohTrigger(RecalcTrigger,Trigger1M)),NA())</f>
        <v>2.0364462647677724E-2</v>
      </c>
      <c r="K1790" s="44">
        <f>IFERROR(_xll.qlIndexFixing(Index3M,H1790,TRUE,_xll.ohTrigger(RecalcTrigger,Trigger3M)),NA())</f>
        <v>2.0730136675346286E-2</v>
      </c>
      <c r="L1790" s="44">
        <f>IFERROR(_xll.qlIndexFixing(Index6M,$H1790,TRUE,_xll.ohTrigger(RecalcTrigger,Trigger6M)),NA())</f>
        <v>2.0802418745647686E-2</v>
      </c>
      <c r="M1790" s="182">
        <f>IFERROR(_xll.qlIndexFixing(Index1Y,$H1790,TRUE,_xll.ohTrigger(RecalcTrigger,Trigger1Y)),NA())</f>
        <v>2.1117941697721073E-2</v>
      </c>
      <c r="N1790" s="181">
        <f>IFERROR(_xll.qlIndexFixing(ONIndex1M,I1790,TRUE,_xll.ohTrigger(RecalcTrigger,Trigger1M)),NA())</f>
        <v>2.035069601195446E-2</v>
      </c>
      <c r="O1790" s="44">
        <f>IFERROR(_xll.qlIndexFixing(ONIndex3M,I1790,TRUE,_xll.ohTrigger(RecalcTrigger,Trigger3M)),NA())</f>
        <v>2.0689294753032387E-2</v>
      </c>
      <c r="P1790" s="44">
        <f>IFERROR(_xll.qlIndexFixing(ONIndex6M,I1790,TRUE,_xll.ohTrigger(RecalcTrigger,Trigger6M)),NA())</f>
        <v>2.0722597227545624E-2</v>
      </c>
      <c r="Q1790" s="182">
        <f>IFERROR(_xll.qlIndexFixing(ONIndex1Y,I1790,TRUE,_xll.ohTrigger(RecalcTrigger,Trigger1Y)),NA())</f>
        <v>2.0957694787496765E-2</v>
      </c>
    </row>
    <row r="1791" spans="2:17" x14ac:dyDescent="0.2">
      <c r="B1791" s="39" t="s">
        <v>42</v>
      </c>
      <c r="D1791" s="42">
        <f>_xll.qlCalendarAdvance(Calendar,$D1790,B1791,"f",FALSE)</f>
        <v>51946</v>
      </c>
      <c r="E1791" s="176">
        <f>_xll.qlInterestRateIndexValueDate(IndexON,D1791)</f>
        <v>51946</v>
      </c>
      <c r="F1791" s="192">
        <f>IFERROR(_xll.qlIndexFixing(IndexON,D1791,TRUE,_xll.ohTrigger(RecalcTrigger,TriggerON)),NA())</f>
        <v>1.9844724334825797E-2</v>
      </c>
      <c r="H1791" s="42">
        <f>_xll.qlCalendarAdvance(Calendar,$H1790,B1791,"f",FALSE)</f>
        <v>51946</v>
      </c>
      <c r="I1791" s="176">
        <f>_xll.qlInterestRateIndexValueDate(Index1M,$H1791)</f>
        <v>51946</v>
      </c>
      <c r="J1791" s="181">
        <f>IFERROR(_xll.qlIndexFixing(Index1M,$H1791,TRUE,_xll.ohTrigger(RecalcTrigger,Trigger1M)),NA())</f>
        <v>2.0363353641843388E-2</v>
      </c>
      <c r="K1791" s="44">
        <f>IFERROR(_xll.qlIndexFixing(Index3M,H1791,TRUE,_xll.ohTrigger(RecalcTrigger,Trigger3M)),NA())</f>
        <v>2.0728102533174281E-2</v>
      </c>
      <c r="L1791" s="44">
        <f>IFERROR(_xll.qlIndexFixing(Index6M,$H1791,TRUE,_xll.ohTrigger(RecalcTrigger,Trigger6M)),NA())</f>
        <v>2.0800126761338598E-2</v>
      </c>
      <c r="M1791" s="182">
        <f>IFERROR(_xll.qlIndexFixing(Index1Y,$H1791,TRUE,_xll.ohTrigger(RecalcTrigger,Trigger1Y)),NA())</f>
        <v>2.1115286054696852E-2</v>
      </c>
      <c r="N1791" s="181">
        <f>IFERROR(_xll.qlIndexFixing(ONIndex1M,I1791,TRUE,_xll.ohTrigger(RecalcTrigger,Trigger1M)),NA())</f>
        <v>2.0349672629706626E-2</v>
      </c>
      <c r="O1791" s="44">
        <f>IFERROR(_xll.qlIndexFixing(ONIndex3M,I1791,TRUE,_xll.ohTrigger(RecalcTrigger,Trigger3M)),NA())</f>
        <v>2.0687507117432096E-2</v>
      </c>
      <c r="P1791" s="44">
        <f>IFERROR(_xll.qlIndexFixing(ONIndex6M,I1791,TRUE,_xll.ohTrigger(RecalcTrigger,Trigger6M)),NA())</f>
        <v>2.0720784271925551E-2</v>
      </c>
      <c r="Q1791" s="182">
        <f>IFERROR(_xll.qlIndexFixing(ONIndex1Y,I1791,TRUE,_xll.ohTrigger(RecalcTrigger,Trigger1Y)),NA())</f>
        <v>2.0956037583161152E-2</v>
      </c>
    </row>
    <row r="1792" spans="2:17" x14ac:dyDescent="0.2">
      <c r="B1792" s="39" t="s">
        <v>42</v>
      </c>
      <c r="D1792" s="42">
        <f>_xll.qlCalendarAdvance(Calendar,$D1791,B1792,"f",FALSE)</f>
        <v>51953</v>
      </c>
      <c r="E1792" s="176">
        <f>_xll.qlInterestRateIndexValueDate(IndexON,D1792)</f>
        <v>51953</v>
      </c>
      <c r="F1792" s="192">
        <f>IFERROR(_xll.qlIndexFixing(IndexON,D1792,TRUE,_xll.ohTrigger(RecalcTrigger,TriggerON)),NA())</f>
        <v>1.9843025897303322E-2</v>
      </c>
      <c r="H1792" s="42">
        <f>_xll.qlCalendarAdvance(Calendar,$H1791,B1792,"f",FALSE)</f>
        <v>51953</v>
      </c>
      <c r="I1792" s="176">
        <f>_xll.qlInterestRateIndexValueDate(Index1M,$H1792)</f>
        <v>51953</v>
      </c>
      <c r="J1792" s="181">
        <f>IFERROR(_xll.qlIndexFixing(Index1M,$H1792,TRUE,_xll.ohTrigger(RecalcTrigger,Trigger1M)),NA())</f>
        <v>2.0362202623585731E-2</v>
      </c>
      <c r="K1792" s="44">
        <f>IFERROR(_xll.qlIndexFixing(Index3M,H1792,TRUE,_xll.ohTrigger(RecalcTrigger,Trigger3M)),NA())</f>
        <v>2.072603188918002E-2</v>
      </c>
      <c r="L1792" s="44">
        <f>IFERROR(_xll.qlIndexFixing(Index6M,$H1792,TRUE,_xll.ohTrigger(RecalcTrigger,Trigger6M)),NA())</f>
        <v>2.0797799377687113E-2</v>
      </c>
      <c r="M1792" s="182">
        <f>IFERROR(_xll.qlIndexFixing(Index1Y,$H1792,TRUE,_xll.ohTrigger(RecalcTrigger,Trigger1Y)),NA())</f>
        <v>2.1112982772866884E-2</v>
      </c>
      <c r="N1792" s="181">
        <f>IFERROR(_xll.qlIndexFixing(ONIndex1M,I1792,TRUE,_xll.ohTrigger(RecalcTrigger,Trigger1M)),NA())</f>
        <v>2.0348607300497333E-2</v>
      </c>
      <c r="O1792" s="44">
        <f>IFERROR(_xll.qlIndexFixing(ONIndex3M,I1792,TRUE,_xll.ohTrigger(RecalcTrigger,Trigger3M)),NA())</f>
        <v>2.0685683166641326E-2</v>
      </c>
      <c r="P1792" s="44">
        <f>IFERROR(_xll.qlIndexFixing(ONIndex6M,I1792,TRUE,_xll.ohTrigger(RecalcTrigger,Trigger6M)),NA())</f>
        <v>2.0718936277728993E-2</v>
      </c>
      <c r="Q1792" s="182">
        <f>IFERROR(_xll.qlIndexFixing(ONIndex1Y,I1792,TRUE,_xll.ohTrigger(RecalcTrigger,Trigger1Y)),NA())</f>
        <v>2.0954344083734536E-2</v>
      </c>
    </row>
    <row r="1793" spans="2:17" x14ac:dyDescent="0.2">
      <c r="B1793" s="39" t="s">
        <v>42</v>
      </c>
      <c r="D1793" s="42">
        <f>_xll.qlCalendarAdvance(Calendar,$D1792,B1793,"f",FALSE)</f>
        <v>51964</v>
      </c>
      <c r="E1793" s="176">
        <f>_xll.qlInterestRateIndexValueDate(IndexON,D1793)</f>
        <v>51964</v>
      </c>
      <c r="F1793" s="192">
        <f>IFERROR(_xll.qlIndexFixing(IndexON,D1793,TRUE,_xll.ohTrigger(RecalcTrigger,TriggerON)),NA())</f>
        <v>1.9839463142620195E-2</v>
      </c>
      <c r="H1793" s="42">
        <f>_xll.qlCalendarAdvance(Calendar,$H1792,B1793,"f",FALSE)</f>
        <v>51964</v>
      </c>
      <c r="I1793" s="176">
        <f>_xll.qlInterestRateIndexValueDate(Index1M,$H1793)</f>
        <v>51964</v>
      </c>
      <c r="J1793" s="181">
        <f>IFERROR(_xll.qlIndexFixing(Index1M,$H1793,TRUE,_xll.ohTrigger(RecalcTrigger,Trigger1M)),NA())</f>
        <v>2.0359831968686182E-2</v>
      </c>
      <c r="K1793" s="44">
        <f>IFERROR(_xll.qlIndexFixing(Index3M,H1793,TRUE,_xll.ohTrigger(RecalcTrigger,Trigger3M)),NA())</f>
        <v>2.0721418939607172E-2</v>
      </c>
      <c r="L1793" s="44">
        <f>IFERROR(_xll.qlIndexFixing(Index6M,$H1793,TRUE,_xll.ohTrigger(RecalcTrigger,Trigger6M)),NA())</f>
        <v>2.0793254797379236E-2</v>
      </c>
      <c r="M1793" s="182">
        <f>IFERROR(_xll.qlIndexFixing(Index1Y,$H1793,TRUE,_xll.ohTrigger(RecalcTrigger,Trigger1Y)),NA())</f>
        <v>2.1107516342463439E-2</v>
      </c>
      <c r="N1793" s="181">
        <f>IFERROR(_xll.qlIndexFixing(ONIndex1M,I1793,TRUE,_xll.ohTrigger(RecalcTrigger,Trigger1M)),NA())</f>
        <v>2.0345878777956461E-2</v>
      </c>
      <c r="O1793" s="44">
        <f>IFERROR(_xll.qlIndexFixing(ONIndex3M,I1793,TRUE,_xll.ohTrigger(RecalcTrigger,Trigger3M)),NA())</f>
        <v>2.0681842865133415E-2</v>
      </c>
      <c r="P1793" s="44">
        <f>IFERROR(_xll.qlIndexFixing(ONIndex6M,I1793,TRUE,_xll.ohTrigger(RecalcTrigger,Trigger6M)),NA())</f>
        <v>2.0715060066829327E-2</v>
      </c>
      <c r="Q1793" s="182">
        <f>IFERROR(_xll.qlIndexFixing(ONIndex1Y,I1793,TRUE,_xll.ohTrigger(RecalcTrigger,Trigger1Y)),NA())</f>
        <v>2.0950659513546688E-2</v>
      </c>
    </row>
    <row r="1794" spans="2:17" x14ac:dyDescent="0.2">
      <c r="B1794" s="39" t="s">
        <v>42</v>
      </c>
      <c r="D1794" s="42">
        <f>_xll.qlCalendarAdvance(Calendar,$D1793,B1794,"f",FALSE)</f>
        <v>51971</v>
      </c>
      <c r="E1794" s="176">
        <f>_xll.qlInterestRateIndexValueDate(IndexON,D1794)</f>
        <v>51971</v>
      </c>
      <c r="F1794" s="192">
        <f>IFERROR(_xll.qlIndexFixing(IndexON,D1794,TRUE,_xll.ohTrigger(RecalcTrigger,TriggerON)),NA())</f>
        <v>1.9837683339548606E-2</v>
      </c>
      <c r="H1794" s="42">
        <f>_xll.qlCalendarAdvance(Calendar,$H1793,B1794,"f",FALSE)</f>
        <v>51971</v>
      </c>
      <c r="I1794" s="176">
        <f>_xll.qlInterestRateIndexValueDate(Index1M,$H1794)</f>
        <v>51971</v>
      </c>
      <c r="J1794" s="181">
        <f>IFERROR(_xll.qlIndexFixing(Index1M,$H1794,TRUE,_xll.ohTrigger(RecalcTrigger,Trigger1M)),NA())</f>
        <v>2.0358575989420778E-2</v>
      </c>
      <c r="K1794" s="44">
        <f>IFERROR(_xll.qlIndexFixing(Index3M,H1794,TRUE,_xll.ohTrigger(RecalcTrigger,Trigger3M)),NA())</f>
        <v>2.0719262622142708E-2</v>
      </c>
      <c r="L1794" s="44">
        <f>IFERROR(_xll.qlIndexFixing(Index6M,$H1794,TRUE,_xll.ohTrigger(RecalcTrigger,Trigger6M)),NA())</f>
        <v>2.0790841717899165E-2</v>
      </c>
      <c r="M1794" s="182">
        <f>IFERROR(_xll.qlIndexFixing(Index1Y,$H1794,TRUE,_xll.ohTrigger(RecalcTrigger,Trigger1Y)),NA())</f>
        <v>2.1104733982574064E-2</v>
      </c>
      <c r="N1794" s="181">
        <f>IFERROR(_xll.qlIndexFixing(ONIndex1M,I1794,TRUE,_xll.ohTrigger(RecalcTrigger,Trigger1M)),NA())</f>
        <v>2.0344711707541707E-2</v>
      </c>
      <c r="O1794" s="44">
        <f>IFERROR(_xll.qlIndexFixing(ONIndex3M,I1794,TRUE,_xll.ohTrigger(RecalcTrigger,Trigger3M)),NA())</f>
        <v>2.0679930936848834E-2</v>
      </c>
      <c r="P1794" s="44">
        <f>IFERROR(_xll.qlIndexFixing(ONIndex6M,I1794,TRUE,_xll.ohTrigger(RecalcTrigger,Trigger6M)),NA())</f>
        <v>2.0713127198211945E-2</v>
      </c>
      <c r="Q1794" s="182">
        <f>IFERROR(_xll.qlIndexFixing(ONIndex1Y,I1794,TRUE,_xll.ohTrigger(RecalcTrigger,Trigger1Y)),NA())</f>
        <v>2.0948878073421273E-2</v>
      </c>
    </row>
    <row r="1795" spans="2:17" x14ac:dyDescent="0.2">
      <c r="B1795" s="39" t="s">
        <v>42</v>
      </c>
      <c r="D1795" s="42">
        <f>_xll.qlCalendarAdvance(Calendar,$D1794,B1795,"f",FALSE)</f>
        <v>51978</v>
      </c>
      <c r="E1795" s="176">
        <f>_xll.qlInterestRateIndexValueDate(IndexON,D1795)</f>
        <v>51978</v>
      </c>
      <c r="F1795" s="192">
        <f>IFERROR(_xll.qlIndexFixing(IndexON,D1795,TRUE,_xll.ohTrigger(RecalcTrigger,TriggerON)),NA())</f>
        <v>1.9835869957057772E-2</v>
      </c>
      <c r="H1795" s="42">
        <f>_xll.qlCalendarAdvance(Calendar,$H1794,B1795,"f",FALSE)</f>
        <v>51978</v>
      </c>
      <c r="I1795" s="176">
        <f>_xll.qlInterestRateIndexValueDate(Index1M,$H1795)</f>
        <v>51978</v>
      </c>
      <c r="J1795" s="181">
        <f>IFERROR(_xll.qlIndexFixing(Index1M,$H1795,TRUE,_xll.ohTrigger(RecalcTrigger,Trigger1M)),NA())</f>
        <v>2.0357278000110189E-2</v>
      </c>
      <c r="K1795" s="44">
        <f>IFERROR(_xll.qlIndexFixing(Index3M,H1795,TRUE,_xll.ohTrigger(RecalcTrigger,Trigger3M)),NA())</f>
        <v>2.0717069809217378E-2</v>
      </c>
      <c r="L1795" s="44">
        <f>IFERROR(_xll.qlIndexFixing(Index6M,$H1795,TRUE,_xll.ohTrigger(RecalcTrigger,Trigger6M)),NA())</f>
        <v>2.078839324348964E-2</v>
      </c>
      <c r="M1795" s="182">
        <f>IFERROR(_xll.qlIndexFixing(Index1Y,$H1795,TRUE,_xll.ohTrigger(RecalcTrigger,Trigger1Y)),NA())</f>
        <v>2.1101914575618386E-2</v>
      </c>
      <c r="N1795" s="181">
        <f>IFERROR(_xll.qlIndexFixing(ONIndex1M,I1795,TRUE,_xll.ohTrigger(RecalcTrigger,Trigger1M)),NA())</f>
        <v>2.0343502694785132E-2</v>
      </c>
      <c r="O1795" s="44">
        <f>IFERROR(_xll.qlIndexFixing(ONIndex3M,I1795,TRUE,_xll.ohTrigger(RecalcTrigger,Trigger3M)),NA())</f>
        <v>2.0677982697480113E-2</v>
      </c>
      <c r="P1795" s="44">
        <f>IFERROR(_xll.qlIndexFixing(ONIndex6M,I1795,TRUE,_xll.ohTrigger(RecalcTrigger,Trigger6M)),NA())</f>
        <v>2.0711159294908299E-2</v>
      </c>
      <c r="Q1795" s="182">
        <f>IFERROR(_xll.qlIndexFixing(ONIndex1Y,I1795,TRUE,_xll.ohTrigger(RecalcTrigger,Trigger1Y)),NA())</f>
        <v>2.094706034223015E-2</v>
      </c>
    </row>
    <row r="1796" spans="2:17" x14ac:dyDescent="0.2">
      <c r="B1796" s="39" t="s">
        <v>42</v>
      </c>
      <c r="D1796" s="42">
        <f>_xll.qlCalendarAdvance(Calendar,$D1795,B1796,"f",FALSE)</f>
        <v>51985</v>
      </c>
      <c r="E1796" s="176">
        <f>_xll.qlInterestRateIndexValueDate(IndexON,D1796)</f>
        <v>51985</v>
      </c>
      <c r="F1796" s="192">
        <f>IFERROR(_xll.qlIndexFixing(IndexON,D1796,TRUE,_xll.ohTrigger(RecalcTrigger,TriggerON)),NA())</f>
        <v>1.9834022995147693E-2</v>
      </c>
      <c r="H1796" s="42">
        <f>_xll.qlCalendarAdvance(Calendar,$H1795,B1796,"f",FALSE)</f>
        <v>51985</v>
      </c>
      <c r="I1796" s="176">
        <f>_xll.qlInterestRateIndexValueDate(Index1M,$H1796)</f>
        <v>51985</v>
      </c>
      <c r="J1796" s="181">
        <f>IFERROR(_xll.qlIndexFixing(Index1M,$H1796,TRUE,_xll.ohTrigger(RecalcTrigger,Trigger1M)),NA())</f>
        <v>2.0355938000767924E-2</v>
      </c>
      <c r="K1796" s="44">
        <f>IFERROR(_xll.qlIndexFixing(Index3M,H1796,TRUE,_xll.ohTrigger(RecalcTrigger,Trigger3M)),NA())</f>
        <v>2.0714840500889075E-2</v>
      </c>
      <c r="L1796" s="44">
        <f>IFERROR(_xll.qlIndexFixing(Index6M,$H1796,TRUE,_xll.ohTrigger(RecalcTrigger,Trigger6M)),NA())</f>
        <v>2.0785909374278211E-2</v>
      </c>
      <c r="M1796" s="182">
        <f>IFERROR(_xll.qlIndexFixing(Index1Y,$H1796,TRUE,_xll.ohTrigger(RecalcTrigger,Trigger1Y)),NA())</f>
        <v>2.1099058121902825E-2</v>
      </c>
      <c r="N1796" s="181">
        <f>IFERROR(_xll.qlIndexFixing(ONIndex1M,I1796,TRUE,_xll.ohTrigger(RecalcTrigger,Trigger1M)),NA())</f>
        <v>2.0342251739686734E-2</v>
      </c>
      <c r="O1796" s="44">
        <f>IFERROR(_xll.qlIndexFixing(ONIndex3M,I1796,TRUE,_xll.ohTrigger(RecalcTrigger,Trigger3M)),NA())</f>
        <v>2.0675998147027252E-2</v>
      </c>
      <c r="P1796" s="44">
        <f>IFERROR(_xll.qlIndexFixing(ONIndex6M,I1796,TRUE,_xll.ohTrigger(RecalcTrigger,Trigger6M)),NA())</f>
        <v>2.0709156356999436E-2</v>
      </c>
      <c r="Q1796" s="182">
        <f>IFERROR(_xll.qlIndexFixing(ONIndex1Y,I1796,TRUE,_xll.ohTrigger(RecalcTrigger,Trigger1Y)),NA())</f>
        <v>2.0945206320135412E-2</v>
      </c>
    </row>
    <row r="1797" spans="2:17" x14ac:dyDescent="0.2">
      <c r="B1797" s="39" t="s">
        <v>42</v>
      </c>
      <c r="D1797" s="42">
        <f>_xll.qlCalendarAdvance(Calendar,$D1796,B1797,"f",FALSE)</f>
        <v>51992</v>
      </c>
      <c r="E1797" s="176">
        <f>_xll.qlInterestRateIndexValueDate(IndexON,D1797)</f>
        <v>51992</v>
      </c>
      <c r="F1797" s="192">
        <f>IFERROR(_xll.qlIndexFixing(IndexON,D1797,TRUE,_xll.ohTrigger(RecalcTrigger,TriggerON)),NA())</f>
        <v>1.9832142453656276E-2</v>
      </c>
      <c r="H1797" s="42">
        <f>_xll.qlCalendarAdvance(Calendar,$H1796,B1797,"f",FALSE)</f>
        <v>51992</v>
      </c>
      <c r="I1797" s="176">
        <f>_xll.qlInterestRateIndexValueDate(Index1M,$H1797)</f>
        <v>51992</v>
      </c>
      <c r="J1797" s="181">
        <f>IFERROR(_xll.qlIndexFixing(Index1M,$H1797,TRUE,_xll.ohTrigger(RecalcTrigger,Trigger1M)),NA())</f>
        <v>2.0355020723561972E-2</v>
      </c>
      <c r="K1797" s="44">
        <f>IFERROR(_xll.qlIndexFixing(Index3M,H1797,TRUE,_xll.ohTrigger(RecalcTrigger,Trigger3M)),NA())</f>
        <v>2.0712992456765101E-2</v>
      </c>
      <c r="L1797" s="44">
        <f>IFERROR(_xll.qlIndexFixing(Index6M,$H1797,TRUE,_xll.ohTrigger(RecalcTrigger,Trigger6M)),NA())</f>
        <v>2.0783787428872734E-2</v>
      </c>
      <c r="M1797" s="182">
        <f>IFERROR(_xll.qlIndexFixing(Index1Y,$H1797,TRUE,_xll.ohTrigger(RecalcTrigger,Trigger1Y)),NA())</f>
        <v>2.1096164621738467E-2</v>
      </c>
      <c r="N1797" s="181">
        <f>IFERROR(_xll.qlIndexFixing(ONIndex1M,I1797,TRUE,_xll.ohTrigger(RecalcTrigger,Trigger1M)),NA())</f>
        <v>2.0340958842327561E-2</v>
      </c>
      <c r="O1797" s="44">
        <f>IFERROR(_xll.qlIndexFixing(ONIndex3M,I1797,TRUE,_xll.ohTrigger(RecalcTrigger,Trigger3M)),NA())</f>
        <v>2.0673977285409206E-2</v>
      </c>
      <c r="P1797" s="44">
        <f>IFERROR(_xll.qlIndexFixing(ONIndex6M,I1797,TRUE,_xll.ohTrigger(RecalcTrigger,Trigger6M)),NA())</f>
        <v>2.0707118384323264E-2</v>
      </c>
      <c r="Q1797" s="182">
        <f>IFERROR(_xll.qlIndexFixing(ONIndex1Y,I1797,TRUE,_xll.ohTrigger(RecalcTrigger,Trigger1Y)),NA())</f>
        <v>2.0943316007056012E-2</v>
      </c>
    </row>
    <row r="1798" spans="2:17" x14ac:dyDescent="0.2">
      <c r="B1798" s="39" t="s">
        <v>42</v>
      </c>
      <c r="D1798" s="42">
        <f>_xll.qlCalendarAdvance(Calendar,$D1797,B1798,"f",FALSE)</f>
        <v>51999</v>
      </c>
      <c r="E1798" s="176">
        <f>_xll.qlInterestRateIndexValueDate(IndexON,D1798)</f>
        <v>51999</v>
      </c>
      <c r="F1798" s="192">
        <f>IFERROR(_xll.qlIndexFixing(IndexON,D1798,TRUE,_xll.ohTrigger(RecalcTrigger,TriggerON)),NA())</f>
        <v>1.983022833282666E-2</v>
      </c>
      <c r="H1798" s="42">
        <f>_xll.qlCalendarAdvance(Calendar,$H1797,B1798,"f",FALSE)</f>
        <v>51999</v>
      </c>
      <c r="I1798" s="176">
        <f>_xll.qlInterestRateIndexValueDate(Index1M,$H1798)</f>
        <v>51999</v>
      </c>
      <c r="J1798" s="181">
        <f>IFERROR(_xll.qlIndexFixing(Index1M,$H1798,TRUE,_xll.ohTrigger(RecalcTrigger,Trigger1M)),NA())</f>
        <v>2.0353593623974937E-2</v>
      </c>
      <c r="K1798" s="44">
        <f>IFERROR(_xll.qlIndexFixing(Index3M,H1798,TRUE,_xll.ohTrigger(RecalcTrigger,Trigger3M)),NA())</f>
        <v>2.0710687420559752E-2</v>
      </c>
      <c r="L1798" s="44">
        <f>IFERROR(_xll.qlIndexFixing(Index6M,$H1798,TRUE,_xll.ohTrigger(RecalcTrigger,Trigger6M)),NA())</f>
        <v>2.0781230097440827E-2</v>
      </c>
      <c r="M1798" s="182">
        <f>IFERROR(_xll.qlIndexFixing(Index1Y,$H1798,TRUE,_xll.ohTrigger(RecalcTrigger,Trigger1Y)),NA())</f>
        <v>2.1093234075440392E-2</v>
      </c>
      <c r="N1798" s="181">
        <f>IFERROR(_xll.qlIndexFixing(ONIndex1M,I1798,TRUE,_xll.ohTrigger(RecalcTrigger,Trigger1M)),NA())</f>
        <v>2.0339624002626566E-2</v>
      </c>
      <c r="O1798" s="44">
        <f>IFERROR(_xll.qlIndexFixing(ONIndex3M,I1798,TRUE,_xll.ohTrigger(RecalcTrigger,Trigger3M)),NA())</f>
        <v>2.0671920112707021E-2</v>
      </c>
      <c r="P1798" s="44">
        <f>IFERROR(_xll.qlIndexFixing(ONIndex6M,I1798,TRUE,_xll.ohTrigger(RecalcTrigger,Trigger6M)),NA())</f>
        <v>2.0705045377041875E-2</v>
      </c>
      <c r="Q1798" s="182">
        <f>IFERROR(_xll.qlIndexFixing(ONIndex1Y,I1798,TRUE,_xll.ohTrigger(RecalcTrigger,Trigger1Y)),NA())</f>
        <v>2.0941389403072996E-2</v>
      </c>
    </row>
    <row r="1799" spans="2:17" x14ac:dyDescent="0.2">
      <c r="B1799" s="39" t="s">
        <v>42</v>
      </c>
      <c r="D1799" s="42">
        <f>_xll.qlCalendarAdvance(Calendar,$D1798,B1799,"f",FALSE)</f>
        <v>52006</v>
      </c>
      <c r="E1799" s="176">
        <f>_xll.qlInterestRateIndexValueDate(IndexON,D1799)</f>
        <v>52006</v>
      </c>
      <c r="F1799" s="192">
        <f>IFERROR(_xll.qlIndexFixing(IndexON,D1799,TRUE,_xll.ohTrigger(RecalcTrigger,TriggerON)),NA())</f>
        <v>1.9828280632415707E-2</v>
      </c>
      <c r="H1799" s="42">
        <f>_xll.qlCalendarAdvance(Calendar,$H1798,B1799,"f",FALSE)</f>
        <v>52006</v>
      </c>
      <c r="I1799" s="176">
        <f>_xll.qlInterestRateIndexValueDate(Index1M,$H1799)</f>
        <v>52006</v>
      </c>
      <c r="J1799" s="181">
        <f>IFERROR(_xll.qlIndexFixing(Index1M,$H1799,TRUE,_xll.ohTrigger(RecalcTrigger,Trigger1M)),NA())</f>
        <v>2.0352124512069154E-2</v>
      </c>
      <c r="K1799" s="44">
        <f>IFERROR(_xll.qlIndexFixing(Index3M,H1799,TRUE,_xll.ohTrigger(RecalcTrigger,Trigger3M)),NA())</f>
        <v>2.0708345887091098E-2</v>
      </c>
      <c r="L1799" s="44">
        <f>IFERROR(_xll.qlIndexFixing(Index6M,$H1799,TRUE,_xll.ohTrigger(RecalcTrigger,Trigger6M)),NA())</f>
        <v>2.0778637369628962E-2</v>
      </c>
      <c r="M1799" s="182">
        <f>IFERROR(_xll.qlIndexFixing(Index1Y,$H1799,TRUE,_xll.ohTrigger(RecalcTrigger,Trigger1Y)),NA())</f>
        <v>2.109026648332768E-2</v>
      </c>
      <c r="N1799" s="181">
        <f>IFERROR(_xll.qlIndexFixing(ONIndex1M,I1799,TRUE,_xll.ohTrigger(RecalcTrigger,Trigger1M)),NA())</f>
        <v>2.0338247220502703E-2</v>
      </c>
      <c r="O1799" s="44">
        <f>IFERROR(_xll.qlIndexFixing(ONIndex3M,I1799,TRUE,_xll.ohTrigger(RecalcTrigger,Trigger3M)),NA())</f>
        <v>2.0669826628839649E-2</v>
      </c>
      <c r="P1799" s="44">
        <f>IFERROR(_xll.qlIndexFixing(ONIndex6M,I1799,TRUE,_xll.ohTrigger(RecalcTrigger,Trigger6M)),NA())</f>
        <v>2.0702937335155269E-2</v>
      </c>
      <c r="Q1799" s="182">
        <f>IFERROR(_xll.qlIndexFixing(ONIndex1Y,I1799,TRUE,_xll.ohTrigger(RecalcTrigger,Trigger1Y)),NA())</f>
        <v>2.0939426508186365E-2</v>
      </c>
    </row>
    <row r="1800" spans="2:17" x14ac:dyDescent="0.2">
      <c r="B1800" s="39" t="s">
        <v>42</v>
      </c>
      <c r="D1800" s="42">
        <f>_xll.qlCalendarAdvance(Calendar,$D1799,B1800,"f",FALSE)</f>
        <v>52013</v>
      </c>
      <c r="E1800" s="176">
        <f>_xll.qlInterestRateIndexValueDate(IndexON,D1800)</f>
        <v>52013</v>
      </c>
      <c r="F1800" s="192">
        <f>IFERROR(_xll.qlIndexFixing(IndexON,D1800,TRUE,_xll.ohTrigger(RecalcTrigger,TriggerON)),NA())</f>
        <v>1.9826299352747601E-2</v>
      </c>
      <c r="H1800" s="42">
        <f>_xll.qlCalendarAdvance(Calendar,$H1799,B1800,"f",FALSE)</f>
        <v>52013</v>
      </c>
      <c r="I1800" s="176">
        <f>_xll.qlInterestRateIndexValueDate(Index1M,$H1800)</f>
        <v>52013</v>
      </c>
      <c r="J1800" s="181">
        <f>IFERROR(_xll.qlIndexFixing(Index1M,$H1800,TRUE,_xll.ohTrigger(RecalcTrigger,Trigger1M)),NA())</f>
        <v>2.0350613387857694E-2</v>
      </c>
      <c r="K1800" s="44">
        <f>IFERROR(_xll.qlIndexFixing(Index3M,H1800,TRUE,_xll.ohTrigger(RecalcTrigger,Trigger3M)),NA())</f>
        <v>2.0705967856423452E-2</v>
      </c>
      <c r="L1800" s="44">
        <f>IFERROR(_xll.qlIndexFixing(Index6M,$H1800,TRUE,_xll.ohTrigger(RecalcTrigger,Trigger6M)),NA())</f>
        <v>2.0776009245574125E-2</v>
      </c>
      <c r="M1800" s="182">
        <f>IFERROR(_xll.qlIndexFixing(Index1Y,$H1800,TRUE,_xll.ohTrigger(RecalcTrigger,Trigger1Y)),NA())</f>
        <v>2.1087261845722738E-2</v>
      </c>
      <c r="N1800" s="181">
        <f>IFERROR(_xll.qlIndexFixing(ONIndex1M,I1800,TRUE,_xll.ohTrigger(RecalcTrigger,Trigger1M)),NA())</f>
        <v>2.0336828496118065E-2</v>
      </c>
      <c r="O1800" s="44">
        <f>IFERROR(_xll.qlIndexFixing(ONIndex3M,I1800,TRUE,_xll.ohTrigger(RecalcTrigger,Trigger3M)),NA())</f>
        <v>2.0667696833807092E-2</v>
      </c>
      <c r="P1800" s="44">
        <f>IFERROR(_xll.qlIndexFixing(ONIndex6M,I1800,TRUE,_xll.ohTrigger(RecalcTrigger,Trigger6M)),NA())</f>
        <v>2.0700794258663446E-2</v>
      </c>
      <c r="Q1800" s="182">
        <f>IFERROR(_xll.qlIndexFixing(ONIndex1Y,I1800,TRUE,_xll.ohTrigger(RecalcTrigger,Trigger1Y)),NA())</f>
        <v>2.0937427322152979E-2</v>
      </c>
    </row>
    <row r="1801" spans="2:17" x14ac:dyDescent="0.2">
      <c r="B1801" s="39" t="s">
        <v>42</v>
      </c>
      <c r="D1801" s="42">
        <f>_xll.qlCalendarAdvance(Calendar,$D1800,B1801,"f",FALSE)</f>
        <v>52020</v>
      </c>
      <c r="E1801" s="176">
        <f>_xll.qlInterestRateIndexValueDate(IndexON,D1801)</f>
        <v>52020</v>
      </c>
      <c r="F1801" s="192">
        <f>IFERROR(_xll.qlIndexFixing(IndexON,D1801,TRUE,_xll.ohTrigger(RecalcTrigger,TriggerON)),NA())</f>
        <v>1.9824284493498157E-2</v>
      </c>
      <c r="H1801" s="42">
        <f>_xll.qlCalendarAdvance(Calendar,$H1800,B1801,"f",FALSE)</f>
        <v>52020</v>
      </c>
      <c r="I1801" s="176">
        <f>_xll.qlInterestRateIndexValueDate(Index1M,$H1801)</f>
        <v>52020</v>
      </c>
      <c r="J1801" s="181">
        <f>IFERROR(_xll.qlIndexFixing(Index1M,$H1801,TRUE,_xll.ohTrigger(RecalcTrigger,Trigger1M)),NA())</f>
        <v>2.0348607854105565E-2</v>
      </c>
      <c r="K1801" s="44">
        <f>IFERROR(_xll.qlIndexFixing(Index3M,H1801,TRUE,_xll.ohTrigger(RecalcTrigger,Trigger3M)),NA())</f>
        <v>2.0703553328621997E-2</v>
      </c>
      <c r="L1801" s="44">
        <f>IFERROR(_xll.qlIndexFixing(Index6M,$H1801,TRUE,_xll.ohTrigger(RecalcTrigger,Trigger6M)),NA())</f>
        <v>2.0772959110840043E-2</v>
      </c>
      <c r="M1801" s="182">
        <f>IFERROR(_xll.qlIndexFixing(Index1Y,$H1801,TRUE,_xll.ohTrigger(RecalcTrigger,Trigger1Y)),NA())</f>
        <v>2.1084220162953971E-2</v>
      </c>
      <c r="N1801" s="181">
        <f>IFERROR(_xll.qlIndexFixing(ONIndex1M,I1801,TRUE,_xll.ohTrigger(RecalcTrigger,Trigger1M)),NA())</f>
        <v>2.0335367829391604E-2</v>
      </c>
      <c r="O1801" s="44">
        <f>IFERROR(_xll.qlIndexFixing(ONIndex3M,I1801,TRUE,_xll.ohTrigger(RecalcTrigger,Trigger3M)),NA())</f>
        <v>2.0665530727771442E-2</v>
      </c>
      <c r="P1801" s="44">
        <f>IFERROR(_xll.qlIndexFixing(ONIndex6M,I1801,TRUE,_xll.ohTrigger(RecalcTrigger,Trigger6M)),NA())</f>
        <v>2.0698616147404314E-2</v>
      </c>
      <c r="Q1801" s="182">
        <f>IFERROR(_xll.qlIndexFixing(ONIndex1Y,I1801,TRUE,_xll.ohTrigger(RecalcTrigger,Trigger1Y)),NA())</f>
        <v>2.0935391845378071E-2</v>
      </c>
    </row>
    <row r="1802" spans="2:17" x14ac:dyDescent="0.2">
      <c r="B1802" s="39" t="s">
        <v>42</v>
      </c>
      <c r="D1802" s="42">
        <f>_xll.qlCalendarAdvance(Calendar,$D1801,B1802,"f",FALSE)</f>
        <v>52027</v>
      </c>
      <c r="E1802" s="176">
        <f>_xll.qlInterestRateIndexValueDate(IndexON,D1802)</f>
        <v>52027</v>
      </c>
      <c r="F1802" s="192">
        <f>IFERROR(_xll.qlIndexFixing(IndexON,D1802,TRUE,_xll.ohTrigger(RecalcTrigger,TriggerON)),NA())</f>
        <v>1.9822236054667375E-2</v>
      </c>
      <c r="H1802" s="42">
        <f>_xll.qlCalendarAdvance(Calendar,$H1801,B1802,"f",FALSE)</f>
        <v>52027</v>
      </c>
      <c r="I1802" s="176">
        <f>_xll.qlInterestRateIndexValueDate(Index1M,$H1802)</f>
        <v>52027</v>
      </c>
      <c r="J1802" s="181">
        <f>IFERROR(_xll.qlIndexFixing(Index1M,$H1802,TRUE,_xll.ohTrigger(RecalcTrigger,Trigger1M)),NA())</f>
        <v>2.0347015794889328E-2</v>
      </c>
      <c r="K1802" s="44">
        <f>IFERROR(_xll.qlIndexFixing(Index3M,H1802,TRUE,_xll.ohTrigger(RecalcTrigger,Trigger3M)),NA())</f>
        <v>2.0701102303751929E-2</v>
      </c>
      <c r="L1802" s="44">
        <f>IFERROR(_xll.qlIndexFixing(Index6M,$H1802,TRUE,_xll.ohTrigger(RecalcTrigger,Trigger6M)),NA())</f>
        <v>2.0770262875631221E-2</v>
      </c>
      <c r="M1802" s="182">
        <f>IFERROR(_xll.qlIndexFixing(Index1Y,$H1802,TRUE,_xll.ohTrigger(RecalcTrigger,Trigger1Y)),NA())</f>
        <v>2.1081141435350892E-2</v>
      </c>
      <c r="N1802" s="181">
        <f>IFERROR(_xll.qlIndexFixing(ONIndex1M,I1802,TRUE,_xll.ohTrigger(RecalcTrigger,Trigger1M)),NA())</f>
        <v>2.0333865220323322E-2</v>
      </c>
      <c r="O1802" s="44">
        <f>IFERROR(_xll.qlIndexFixing(ONIndex3M,I1802,TRUE,_xll.ohTrigger(RecalcTrigger,Trigger3M)),NA())</f>
        <v>2.0663328310570606E-2</v>
      </c>
      <c r="P1802" s="44">
        <f>IFERROR(_xll.qlIndexFixing(ONIndex6M,I1802,TRUE,_xll.ohTrigger(RecalcTrigger,Trigger6M)),NA())</f>
        <v>2.0696403001458918E-2</v>
      </c>
      <c r="Q1802" s="182">
        <f>IFERROR(_xll.qlIndexFixing(ONIndex1Y,I1802,TRUE,_xll.ohTrigger(RecalcTrigger,Trigger1Y)),NA())</f>
        <v>2.0933320077456408E-2</v>
      </c>
    </row>
    <row r="1803" spans="2:17" x14ac:dyDescent="0.2">
      <c r="B1803" s="39" t="s">
        <v>42</v>
      </c>
      <c r="D1803" s="42">
        <f>_xll.qlCalendarAdvance(Calendar,$D1802,B1803,"f",FALSE)</f>
        <v>52034</v>
      </c>
      <c r="E1803" s="176">
        <f>_xll.qlInterestRateIndexValueDate(IndexON,D1803)</f>
        <v>52034</v>
      </c>
      <c r="F1803" s="192">
        <f>IFERROR(_xll.qlIndexFixing(IndexON,D1803,TRUE,_xll.ohTrigger(RecalcTrigger,TriggerON)),NA())</f>
        <v>1.9820154036417348E-2</v>
      </c>
      <c r="H1803" s="42">
        <f>_xll.qlCalendarAdvance(Calendar,$H1802,B1803,"f",FALSE)</f>
        <v>52034</v>
      </c>
      <c r="I1803" s="176">
        <f>_xll.qlInterestRateIndexValueDate(Index1M,$H1803)</f>
        <v>52034</v>
      </c>
      <c r="J1803" s="181">
        <f>IFERROR(_xll.qlIndexFixing(Index1M,$H1803,TRUE,_xll.ohTrigger(RecalcTrigger,Trigger1M)),NA())</f>
        <v>2.0345381725749477E-2</v>
      </c>
      <c r="K1803" s="44">
        <f>IFERROR(_xll.qlIndexFixing(Index3M,H1803,TRUE,_xll.ohTrigger(RecalcTrigger,Trigger3M)),NA())</f>
        <v>2.0698614781881956E-2</v>
      </c>
      <c r="L1803" s="44">
        <f>IFERROR(_xll.qlIndexFixing(Index6M,$H1803,TRUE,_xll.ohTrigger(RecalcTrigger,Trigger6M)),NA())</f>
        <v>2.0767531246576668E-2</v>
      </c>
      <c r="M1803" s="182">
        <f>IFERROR(_xll.qlIndexFixing(Index1Y,$H1803,TRUE,_xll.ohTrigger(RecalcTrigger,Trigger1Y)),NA())</f>
        <v>2.10780256632499E-2</v>
      </c>
      <c r="N1803" s="181">
        <f>IFERROR(_xll.qlIndexFixing(ONIndex1M,I1803,TRUE,_xll.ohTrigger(RecalcTrigger,Trigger1M)),NA())</f>
        <v>2.0332320668913217E-2</v>
      </c>
      <c r="O1803" s="44">
        <f>IFERROR(_xll.qlIndexFixing(ONIndex3M,I1803,TRUE,_xll.ohTrigger(RecalcTrigger,Trigger3M)),NA())</f>
        <v>2.0661089582204584E-2</v>
      </c>
      <c r="P1803" s="44">
        <f>IFERROR(_xll.qlIndexFixing(ONIndex6M,I1803,TRUE,_xll.ohTrigger(RecalcTrigger,Trigger6M)),NA())</f>
        <v>2.0694154820908306E-2</v>
      </c>
      <c r="Q1803" s="182">
        <f>IFERROR(_xll.qlIndexFixing(ONIndex1Y,I1803,TRUE,_xll.ohTrigger(RecalcTrigger,Trigger1Y)),NA())</f>
        <v>2.0931212018793222E-2</v>
      </c>
    </row>
    <row r="1804" spans="2:17" x14ac:dyDescent="0.2">
      <c r="B1804" s="39" t="s">
        <v>42</v>
      </c>
      <c r="D1804" s="42">
        <f>_xll.qlCalendarAdvance(Calendar,$D1803,B1804,"f",FALSE)</f>
        <v>52041</v>
      </c>
      <c r="E1804" s="176">
        <f>_xll.qlInterestRateIndexValueDate(IndexON,D1804)</f>
        <v>52041</v>
      </c>
      <c r="F1804" s="192">
        <f>IFERROR(_xll.qlIndexFixing(IndexON,D1804,TRUE,_xll.ohTrigger(RecalcTrigger,TriggerON)),NA())</f>
        <v>1.9818038438829122E-2</v>
      </c>
      <c r="H1804" s="42">
        <f>_xll.qlCalendarAdvance(Calendar,$H1803,B1804,"f",FALSE)</f>
        <v>52041</v>
      </c>
      <c r="I1804" s="176">
        <f>_xll.qlInterestRateIndexValueDate(Index1M,$H1804)</f>
        <v>52041</v>
      </c>
      <c r="J1804" s="181">
        <f>IFERROR(_xll.qlIndexFixing(Index1M,$H1804,TRUE,_xll.ohTrigger(RecalcTrigger,Trigger1M)),NA())</f>
        <v>2.0343705646699517E-2</v>
      </c>
      <c r="K1804" s="44">
        <f>IFERROR(_xll.qlIndexFixing(Index3M,H1804,TRUE,_xll.ohTrigger(RecalcTrigger,Trigger3M)),NA())</f>
        <v>2.0696090763079031E-2</v>
      </c>
      <c r="L1804" s="44">
        <f>IFERROR(_xll.qlIndexFixing(Index6M,$H1804,TRUE,_xll.ohTrigger(RecalcTrigger,Trigger6M)),NA())</f>
        <v>2.0764764223818982E-2</v>
      </c>
      <c r="M1804" s="182">
        <f>IFERROR(_xll.qlIndexFixing(Index1Y,$H1804,TRUE,_xll.ohTrigger(RecalcTrigger,Trigger1Y)),NA())</f>
        <v>2.1074872846989612E-2</v>
      </c>
      <c r="N1804" s="181">
        <f>IFERROR(_xll.qlIndexFixing(ONIndex1M,I1804,TRUE,_xll.ohTrigger(RecalcTrigger,Trigger1M)),NA())</f>
        <v>2.0330734175161291E-2</v>
      </c>
      <c r="O1804" s="44">
        <f>IFERROR(_xll.qlIndexFixing(ONIndex3M,I1804,TRUE,_xll.ohTrigger(RecalcTrigger,Trigger3M)),NA())</f>
        <v>2.0658814542835469E-2</v>
      </c>
      <c r="P1804" s="44">
        <f>IFERROR(_xll.qlIndexFixing(ONIndex6M,I1804,TRUE,_xll.ohTrigger(RecalcTrigger,Trigger6M)),NA())</f>
        <v>2.0691871605590384E-2</v>
      </c>
      <c r="Q1804" s="182">
        <f>IFERROR(_xll.qlIndexFixing(ONIndex1Y,I1804,TRUE,_xll.ohTrigger(RecalcTrigger,Trigger1Y)),NA())</f>
        <v>2.0929067668983281E-2</v>
      </c>
    </row>
    <row r="1805" spans="2:17" x14ac:dyDescent="0.2">
      <c r="B1805" s="39" t="s">
        <v>42</v>
      </c>
      <c r="D1805" s="42">
        <f>_xll.qlCalendarAdvance(Calendar,$D1804,B1805,"f",FALSE)</f>
        <v>52048</v>
      </c>
      <c r="E1805" s="176">
        <f>_xll.qlInterestRateIndexValueDate(IndexON,D1805)</f>
        <v>52048</v>
      </c>
      <c r="F1805" s="192">
        <f>IFERROR(_xll.qlIndexFixing(IndexON,D1805,TRUE,_xll.ohTrigger(RecalcTrigger,TriggerON)),NA())</f>
        <v>1.9815889261659558E-2</v>
      </c>
      <c r="H1805" s="42">
        <f>_xll.qlCalendarAdvance(Calendar,$H1804,B1805,"f",FALSE)</f>
        <v>52048</v>
      </c>
      <c r="I1805" s="176">
        <f>_xll.qlInterestRateIndexValueDate(Index1M,$H1805)</f>
        <v>52048</v>
      </c>
      <c r="J1805" s="181">
        <f>IFERROR(_xll.qlIndexFixing(Index1M,$H1805,TRUE,_xll.ohTrigger(RecalcTrigger,Trigger1M)),NA())</f>
        <v>2.0342427582795624E-2</v>
      </c>
      <c r="K1805" s="44">
        <f>IFERROR(_xll.qlIndexFixing(Index3M,H1805,TRUE,_xll.ohTrigger(RecalcTrigger,Trigger3M)),NA())</f>
        <v>2.0693530247412748E-2</v>
      </c>
      <c r="L1805" s="44">
        <f>IFERROR(_xll.qlIndexFixing(Index6M,$H1805,TRUE,_xll.ohTrigger(RecalcTrigger,Trigger6M)),NA())</f>
        <v>2.0762713323036898E-2</v>
      </c>
      <c r="M1805" s="182">
        <f>IFERROR(_xll.qlIndexFixing(Index1Y,$H1805,TRUE,_xll.ohTrigger(RecalcTrigger,Trigger1Y)),NA())</f>
        <v>2.1071682986913087E-2</v>
      </c>
      <c r="N1805" s="181">
        <f>IFERROR(_xll.qlIndexFixing(ONIndex1M,I1805,TRUE,_xll.ohTrigger(RecalcTrigger,Trigger1M)),NA())</f>
        <v>2.032910573914859E-2</v>
      </c>
      <c r="O1805" s="44">
        <f>IFERROR(_xll.qlIndexFixing(ONIndex3M,I1805,TRUE,_xll.ohTrigger(RecalcTrigger,Trigger3M)),NA())</f>
        <v>2.0656503192139075E-2</v>
      </c>
      <c r="P1805" s="44">
        <f>IFERROR(_xll.qlIndexFixing(ONIndex6M,I1805,TRUE,_xll.ohTrigger(RecalcTrigger,Trigger6M)),NA())</f>
        <v>2.0689553355829338E-2</v>
      </c>
      <c r="Q1805" s="182">
        <f>IFERROR(_xll.qlIndexFixing(ONIndex1Y,I1805,TRUE,_xll.ohTrigger(RecalcTrigger,Trigger1Y)),NA())</f>
        <v>2.0926887028350771E-2</v>
      </c>
    </row>
    <row r="1806" spans="2:17" x14ac:dyDescent="0.2">
      <c r="B1806" s="39" t="s">
        <v>42</v>
      </c>
      <c r="D1806" s="42">
        <f>_xll.qlCalendarAdvance(Calendar,$D1805,B1806,"f",FALSE)</f>
        <v>52055</v>
      </c>
      <c r="E1806" s="176">
        <f>_xll.qlInterestRateIndexValueDate(IndexON,D1806)</f>
        <v>52055</v>
      </c>
      <c r="F1806" s="192">
        <f>IFERROR(_xll.qlIndexFixing(IndexON,D1806,TRUE,_xll.ohTrigger(RecalcTrigger,TriggerON)),NA())</f>
        <v>1.9813706505070749E-2</v>
      </c>
      <c r="H1806" s="42">
        <f>_xll.qlCalendarAdvance(Calendar,$H1805,B1806,"f",FALSE)</f>
        <v>52055</v>
      </c>
      <c r="I1806" s="176">
        <f>_xll.qlInterestRateIndexValueDate(Index1M,$H1806)</f>
        <v>52055</v>
      </c>
      <c r="J1806" s="181">
        <f>IFERROR(_xll.qlIndexFixing(Index1M,$H1806,TRUE,_xll.ohTrigger(RecalcTrigger,Trigger1M)),NA())</f>
        <v>2.0340664385103045E-2</v>
      </c>
      <c r="K1806" s="44">
        <f>IFERROR(_xll.qlIndexFixing(Index3M,H1806,TRUE,_xll.ohTrigger(RecalcTrigger,Trigger3M)),NA())</f>
        <v>2.0690933234954467E-2</v>
      </c>
      <c r="L1806" s="44">
        <f>IFERROR(_xll.qlIndexFixing(Index6M,$H1806,TRUE,_xll.ohTrigger(RecalcTrigger,Trigger6M)),NA())</f>
        <v>2.0759497188068934E-2</v>
      </c>
      <c r="M1806" s="182">
        <f>IFERROR(_xll.qlIndexFixing(Index1Y,$H1806,TRUE,_xll.ohTrigger(RecalcTrigger,Trigger1Y)),NA())</f>
        <v>2.1068456083368048E-2</v>
      </c>
      <c r="N1806" s="181">
        <f>IFERROR(_xll.qlIndexFixing(ONIndex1M,I1806,TRUE,_xll.ohTrigger(RecalcTrigger,Trigger1M)),NA())</f>
        <v>2.0327435360794066E-2</v>
      </c>
      <c r="O1806" s="44">
        <f>IFERROR(_xll.qlIndexFixing(ONIndex3M,I1806,TRUE,_xll.ohTrigger(RecalcTrigger,Trigger3M)),NA())</f>
        <v>2.0654155530520635E-2</v>
      </c>
      <c r="P1806" s="44">
        <f>IFERROR(_xll.qlIndexFixing(ONIndex6M,I1806,TRUE,_xll.ohTrigger(RecalcTrigger,Trigger6M)),NA())</f>
        <v>2.0687200071219936E-2</v>
      </c>
      <c r="Q1806" s="182">
        <f>IFERROR(_xll.qlIndexFixing(ONIndex1Y,I1806,TRUE,_xll.ohTrigger(RecalcTrigger,Trigger1Y)),NA())</f>
        <v>2.09246700967336E-2</v>
      </c>
    </row>
    <row r="1807" spans="2:17" x14ac:dyDescent="0.2">
      <c r="B1807" s="39" t="s">
        <v>42</v>
      </c>
      <c r="D1807" s="42">
        <f>_xll.qlCalendarAdvance(Calendar,$D1806,B1807,"f",FALSE)</f>
        <v>52062</v>
      </c>
      <c r="E1807" s="176">
        <f>_xll.qlInterestRateIndexValueDate(IndexON,D1807)</f>
        <v>52062</v>
      </c>
      <c r="F1807" s="192">
        <f>IFERROR(_xll.qlIndexFixing(IndexON,D1807,TRUE,_xll.ohTrigger(RecalcTrigger,TriggerON)),NA())</f>
        <v>1.9811490169062695E-2</v>
      </c>
      <c r="H1807" s="42">
        <f>_xll.qlCalendarAdvance(Calendar,$H1806,B1807,"f",FALSE)</f>
        <v>52062</v>
      </c>
      <c r="I1807" s="176">
        <f>_xll.qlInterestRateIndexValueDate(Index1M,$H1807)</f>
        <v>52062</v>
      </c>
      <c r="J1807" s="181">
        <f>IFERROR(_xll.qlIndexFixing(Index1M,$H1807,TRUE,_xll.ohTrigger(RecalcTrigger,Trigger1M)),NA())</f>
        <v>2.0338859175232891E-2</v>
      </c>
      <c r="K1807" s="44">
        <f>IFERROR(_xll.qlIndexFixing(Index3M,H1807,TRUE,_xll.ohTrigger(RecalcTrigger,Trigger3M)),NA())</f>
        <v>2.0688299725774656E-2</v>
      </c>
      <c r="L1807" s="44">
        <f>IFERROR(_xll.qlIndexFixing(Index6M,$H1807,TRUE,_xll.ohTrigger(RecalcTrigger,Trigger6M)),NA())</f>
        <v>2.0756621294316716E-2</v>
      </c>
      <c r="M1807" s="182">
        <f>IFERROR(_xll.qlIndexFixing(Index1Y,$H1807,TRUE,_xll.ohTrigger(RecalcTrigger,Trigger1Y)),NA())</f>
        <v>2.1065192136705324E-2</v>
      </c>
      <c r="N1807" s="181">
        <f>IFERROR(_xll.qlIndexFixing(ONIndex1M,I1807,TRUE,_xll.ohTrigger(RecalcTrigger,Trigger1M)),NA())</f>
        <v>2.0325723040097721E-2</v>
      </c>
      <c r="O1807" s="44">
        <f>IFERROR(_xll.qlIndexFixing(ONIndex3M,I1807,TRUE,_xll.ohTrigger(RecalcTrigger,Trigger3M)),NA())</f>
        <v>2.0651771557655962E-2</v>
      </c>
      <c r="P1807" s="44">
        <f>IFERROR(_xll.qlIndexFixing(ONIndex6M,I1807,TRUE,_xll.ohTrigger(RecalcTrigger,Trigger6M)),NA())</f>
        <v>2.0684811752086363E-2</v>
      </c>
      <c r="Q1807" s="182">
        <f>IFERROR(_xll.qlIndexFixing(ONIndex1Y,I1807,TRUE,_xll.ohTrigger(RecalcTrigger,Trigger1Y)),NA())</f>
        <v>2.0922416874131766E-2</v>
      </c>
    </row>
    <row r="1808" spans="2:17" x14ac:dyDescent="0.2">
      <c r="B1808" s="39" t="s">
        <v>42</v>
      </c>
      <c r="D1808" s="42">
        <f>_xll.qlCalendarAdvance(Calendar,$D1807,B1808,"f",FALSE)</f>
        <v>52069</v>
      </c>
      <c r="E1808" s="176">
        <f>_xll.qlInterestRateIndexValueDate(IndexON,D1808)</f>
        <v>52069</v>
      </c>
      <c r="F1808" s="192">
        <f>IFERROR(_xll.qlIndexFixing(IndexON,D1808,TRUE,_xll.ohTrigger(RecalcTrigger,TriggerON)),NA())</f>
        <v>1.980924025355435E-2</v>
      </c>
      <c r="H1808" s="42">
        <f>_xll.qlCalendarAdvance(Calendar,$H1807,B1808,"f",FALSE)</f>
        <v>52069</v>
      </c>
      <c r="I1808" s="176">
        <f>_xll.qlInterestRateIndexValueDate(Index1M,$H1808)</f>
        <v>52069</v>
      </c>
      <c r="J1808" s="181">
        <f>IFERROR(_xll.qlIndexFixing(Index1M,$H1808,TRUE,_xll.ohTrigger(RecalcTrigger,Trigger1M)),NA())</f>
        <v>2.0337011953193009E-2</v>
      </c>
      <c r="K1808" s="44">
        <f>IFERROR(_xll.qlIndexFixing(Index3M,H1808,TRUE,_xll.ohTrigger(RecalcTrigger,Trigger3M)),NA())</f>
        <v>2.0685629719946436E-2</v>
      </c>
      <c r="L1808" s="44">
        <f>IFERROR(_xll.qlIndexFixing(Index6M,$H1808,TRUE,_xll.ohTrigger(RecalcTrigger,Trigger6M)),NA())</f>
        <v>2.0753710005487008E-2</v>
      </c>
      <c r="M1808" s="182">
        <f>IFERROR(_xll.qlIndexFixing(Index1Y,$H1808,TRUE,_xll.ohTrigger(RecalcTrigger,Trigger1Y)),NA())</f>
        <v>2.1061891147280409E-2</v>
      </c>
      <c r="N1808" s="181">
        <f>IFERROR(_xll.qlIndexFixing(ONIndex1M,I1808,TRUE,_xll.ohTrigger(RecalcTrigger,Trigger1M)),NA())</f>
        <v>2.0323968777059553E-2</v>
      </c>
      <c r="O1808" s="44">
        <f>IFERROR(_xll.qlIndexFixing(ONIndex3M,I1808,TRUE,_xll.ohTrigger(RecalcTrigger,Trigger3M)),NA())</f>
        <v>2.0649351273788197E-2</v>
      </c>
      <c r="P1808" s="44">
        <f>IFERROR(_xll.qlIndexFixing(ONIndex6M,I1808,TRUE,_xll.ohTrigger(RecalcTrigger,Trigger6M)),NA())</f>
        <v>2.0682388398266527E-2</v>
      </c>
      <c r="Q1808" s="182">
        <f>IFERROR(_xll.qlIndexFixing(ONIndex1Y,I1808,TRUE,_xll.ohTrigger(RecalcTrigger,Trigger1Y)),NA())</f>
        <v>2.0920127360545271E-2</v>
      </c>
    </row>
    <row r="1809" spans="2:17" x14ac:dyDescent="0.2">
      <c r="B1809" s="39" t="s">
        <v>42</v>
      </c>
      <c r="D1809" s="42">
        <f>_xll.qlCalendarAdvance(Calendar,$D1808,B1809,"f",FALSE)</f>
        <v>52076</v>
      </c>
      <c r="E1809" s="176">
        <f>_xll.qlInterestRateIndexValueDate(IndexON,D1809)</f>
        <v>52076</v>
      </c>
      <c r="F1809" s="192">
        <f>IFERROR(_xll.qlIndexFixing(IndexON,D1809,TRUE,_xll.ohTrigger(RecalcTrigger,TriggerON)),NA())</f>
        <v>1.9806956758626759E-2</v>
      </c>
      <c r="H1809" s="42">
        <f>_xll.qlCalendarAdvance(Calendar,$H1808,B1809,"f",FALSE)</f>
        <v>52076</v>
      </c>
      <c r="I1809" s="176">
        <f>_xll.qlInterestRateIndexValueDate(Index1M,$H1809)</f>
        <v>52076</v>
      </c>
      <c r="J1809" s="181">
        <f>IFERROR(_xll.qlIndexFixing(Index1M,$H1809,TRUE,_xll.ohTrigger(RecalcTrigger,Trigger1M)),NA())</f>
        <v>2.0335122719012156E-2</v>
      </c>
      <c r="K1809" s="44">
        <f>IFERROR(_xll.qlIndexFixing(Index3M,H1809,TRUE,_xll.ohTrigger(RecalcTrigger,Trigger3M)),NA())</f>
        <v>2.0682923217541165E-2</v>
      </c>
      <c r="L1809" s="44">
        <f>IFERROR(_xll.qlIndexFixing(Index6M,$H1809,TRUE,_xll.ohTrigger(RecalcTrigger,Trigger6M)),NA())</f>
        <v>2.0750763321735293E-2</v>
      </c>
      <c r="M1809" s="182">
        <f>IFERROR(_xll.qlIndexFixing(Index1Y,$H1809,TRUE,_xll.ohTrigger(RecalcTrigger,Trigger1Y)),NA())</f>
        <v>2.1058553115453016E-2</v>
      </c>
      <c r="N1809" s="181">
        <f>IFERROR(_xll.qlIndexFixing(ONIndex1M,I1809,TRUE,_xll.ohTrigger(RecalcTrigger,Trigger1M)),NA())</f>
        <v>2.0322172571679564E-2</v>
      </c>
      <c r="O1809" s="44">
        <f>IFERROR(_xll.qlIndexFixing(ONIndex3M,I1809,TRUE,_xll.ohTrigger(RecalcTrigger,Trigger3M)),NA())</f>
        <v>2.0646894678836292E-2</v>
      </c>
      <c r="P1809" s="44">
        <f>IFERROR(_xll.qlIndexFixing(ONIndex6M,I1809,TRUE,_xll.ohTrigger(RecalcTrigger,Trigger6M)),NA())</f>
        <v>2.0679930009760428E-2</v>
      </c>
      <c r="Q1809" s="182">
        <f>IFERROR(_xll.qlIndexFixing(ONIndex1Y,I1809,TRUE,_xll.ohTrigger(RecalcTrigger,Trigger1Y)),NA())</f>
        <v>2.0917801556136206E-2</v>
      </c>
    </row>
    <row r="1810" spans="2:17" x14ac:dyDescent="0.2">
      <c r="B1810" s="39" t="s">
        <v>42</v>
      </c>
      <c r="D1810" s="42">
        <f>_xll.qlCalendarAdvance(Calendar,$D1809,B1810,"f",FALSE)</f>
        <v>52083</v>
      </c>
      <c r="E1810" s="176">
        <f>_xll.qlInterestRateIndexValueDate(IndexON,D1810)</f>
        <v>52083</v>
      </c>
      <c r="F1810" s="192">
        <f>IFERROR(_xll.qlIndexFixing(IndexON,D1810,TRUE,_xll.ohTrigger(RecalcTrigger,TriggerON)),NA())</f>
        <v>1.9804639684198877E-2</v>
      </c>
      <c r="H1810" s="42">
        <f>_xll.qlCalendarAdvance(Calendar,$H1809,B1810,"f",FALSE)</f>
        <v>52083</v>
      </c>
      <c r="I1810" s="176">
        <f>_xll.qlInterestRateIndexValueDate(Index1M,$H1810)</f>
        <v>52083</v>
      </c>
      <c r="J1810" s="181">
        <f>IFERROR(_xll.qlIndexFixing(Index1M,$H1810,TRUE,_xll.ohTrigger(RecalcTrigger,Trigger1M)),NA())</f>
        <v>2.0333191472708633E-2</v>
      </c>
      <c r="K1810" s="44">
        <f>IFERROR(_xll.qlIndexFixing(Index3M,H1810,TRUE,_xll.ohTrigger(RecalcTrigger,Trigger3M)),NA())</f>
        <v>2.0680180218636362E-2</v>
      </c>
      <c r="L1810" s="44">
        <f>IFERROR(_xll.qlIndexFixing(Index6M,$H1810,TRUE,_xll.ohTrigger(RecalcTrigger,Trigger6M)),NA())</f>
        <v>2.074778124321662E-2</v>
      </c>
      <c r="M1810" s="182">
        <f>IFERROR(_xll.qlIndexFixing(Index1Y,$H1810,TRUE,_xll.ohTrigger(RecalcTrigger,Trigger1Y)),NA())</f>
        <v>2.1055178041585743E-2</v>
      </c>
      <c r="N1810" s="181">
        <f>IFERROR(_xll.qlIndexFixing(ONIndex1M,I1810,TRUE,_xll.ohTrigger(RecalcTrigger,Trigger1M)),NA())</f>
        <v>2.0320334423957753E-2</v>
      </c>
      <c r="O1810" s="44">
        <f>IFERROR(_xll.qlIndexFixing(ONIndex3M,I1810,TRUE,_xll.ohTrigger(RecalcTrigger,Trigger3M)),NA())</f>
        <v>2.0644401772719201E-2</v>
      </c>
      <c r="P1810" s="44">
        <f>IFERROR(_xll.qlIndexFixing(ONIndex6M,I1810,TRUE,_xll.ohTrigger(RecalcTrigger,Trigger6M)),NA())</f>
        <v>2.0677436586649112E-2</v>
      </c>
      <c r="Q1810" s="182">
        <f>IFERROR(_xll.qlIndexFixing(ONIndex1Y,I1810,TRUE,_xll.ohTrigger(RecalcTrigger,Trigger1Y)),NA())</f>
        <v>2.091543946074248E-2</v>
      </c>
    </row>
    <row r="1811" spans="2:17" x14ac:dyDescent="0.2">
      <c r="B1811" s="39" t="s">
        <v>42</v>
      </c>
      <c r="D1811" s="42">
        <f>_xll.qlCalendarAdvance(Calendar,$D1810,B1811,"f",FALSE)</f>
        <v>52090</v>
      </c>
      <c r="E1811" s="176">
        <f>_xll.qlInterestRateIndexValueDate(IndexON,D1811)</f>
        <v>52090</v>
      </c>
      <c r="F1811" s="192">
        <f>IFERROR(_xll.qlIndexFixing(IndexON,D1811,TRUE,_xll.ohTrigger(RecalcTrigger,TriggerON)),NA())</f>
        <v>1.9802289030270703E-2</v>
      </c>
      <c r="H1811" s="42">
        <f>_xll.qlCalendarAdvance(Calendar,$H1810,B1811,"f",FALSE)</f>
        <v>52090</v>
      </c>
      <c r="I1811" s="176">
        <f>_xll.qlInterestRateIndexValueDate(Index1M,$H1811)</f>
        <v>52090</v>
      </c>
      <c r="J1811" s="181">
        <f>IFERROR(_xll.qlIndexFixing(Index1M,$H1811,TRUE,_xll.ohTrigger(RecalcTrigger,Trigger1M)),NA())</f>
        <v>2.0331218214300742E-2</v>
      </c>
      <c r="K1811" s="44">
        <f>IFERROR(_xll.qlIndexFixing(Index3M,H1811,TRUE,_xll.ohTrigger(RecalcTrigger,Trigger3M)),NA())</f>
        <v>2.0677400723304269E-2</v>
      </c>
      <c r="L1811" s="44">
        <f>IFERROR(_xll.qlIndexFixing(Index6M,$H1811,TRUE,_xll.ohTrigger(RecalcTrigger,Trigger6M)),NA())</f>
        <v>2.0744763770090435E-2</v>
      </c>
      <c r="M1811" s="182">
        <f>IFERROR(_xll.qlIndexFixing(Index1Y,$H1811,TRUE,_xll.ohTrigger(RecalcTrigger,Trigger1Y)),NA())</f>
        <v>2.1051765926046295E-2</v>
      </c>
      <c r="N1811" s="181">
        <f>IFERROR(_xll.qlIndexFixing(ONIndex1M,I1811,TRUE,_xll.ohTrigger(RecalcTrigger,Trigger1M)),NA())</f>
        <v>2.0318454334056213E-2</v>
      </c>
      <c r="O1811" s="44">
        <f>IFERROR(_xll.qlIndexFixing(ONIndex3M,I1811,TRUE,_xll.ohTrigger(RecalcTrigger,Trigger3M)),NA())</f>
        <v>2.0641872555436924E-2</v>
      </c>
      <c r="P1811" s="44">
        <f>IFERROR(_xll.qlIndexFixing(ONIndex6M,I1811,TRUE,_xll.ohTrigger(RecalcTrigger,Trigger6M)),NA())</f>
        <v>2.0674908128770486E-2</v>
      </c>
      <c r="Q1811" s="182">
        <f>IFERROR(_xll.qlIndexFixing(ONIndex1Y,I1811,TRUE,_xll.ohTrigger(RecalcTrigger,Trigger1Y)),NA())</f>
        <v>2.0913041074364092E-2</v>
      </c>
    </row>
    <row r="1812" spans="2:17" x14ac:dyDescent="0.2">
      <c r="B1812" s="39" t="s">
        <v>42</v>
      </c>
      <c r="D1812" s="42">
        <f>_xll.qlCalendarAdvance(Calendar,$D1811,B1812,"f",FALSE)</f>
        <v>52097</v>
      </c>
      <c r="E1812" s="176">
        <f>_xll.qlInterestRateIndexValueDate(IndexON,D1812)</f>
        <v>52097</v>
      </c>
      <c r="F1812" s="192">
        <f>IFERROR(_xll.qlIndexFixing(IndexON,D1812,TRUE,_xll.ohTrigger(RecalcTrigger,TriggerON)),NA())</f>
        <v>1.9799904797004331E-2</v>
      </c>
      <c r="H1812" s="42">
        <f>_xll.qlCalendarAdvance(Calendar,$H1811,B1812,"f",FALSE)</f>
        <v>52097</v>
      </c>
      <c r="I1812" s="176">
        <f>_xll.qlInterestRateIndexValueDate(Index1M,$H1812)</f>
        <v>52097</v>
      </c>
      <c r="J1812" s="181">
        <f>IFERROR(_xll.qlIndexFixing(Index1M,$H1812,TRUE,_xll.ohTrigger(RecalcTrigger,Trigger1M)),NA())</f>
        <v>2.03292029438094E-2</v>
      </c>
      <c r="K1812" s="44">
        <f>IFERROR(_xll.qlIndexFixing(Index3M,H1812,TRUE,_xll.ohTrigger(RecalcTrigger,Trigger3M)),NA())</f>
        <v>2.067458473162152E-2</v>
      </c>
      <c r="L1812" s="44">
        <f>IFERROR(_xll.qlIndexFixing(Index6M,$H1812,TRUE,_xll.ohTrigger(RecalcTrigger,Trigger6M)),NA())</f>
        <v>2.0741710902515309E-2</v>
      </c>
      <c r="M1812" s="182">
        <f>IFERROR(_xll.qlIndexFixing(Index1Y,$H1812,TRUE,_xll.ohTrigger(RecalcTrigger,Trigger1Y)),NA())</f>
        <v>2.1048316769206377E-2</v>
      </c>
      <c r="N1812" s="181">
        <f>IFERROR(_xll.qlIndexFixing(ONIndex1M,I1812,TRUE,_xll.ohTrigger(RecalcTrigger,Trigger1M)),NA())</f>
        <v>2.0316532301731804E-2</v>
      </c>
      <c r="O1812" s="44">
        <f>IFERROR(_xll.qlIndexFixing(ONIndex3M,I1812,TRUE,_xll.ohTrigger(RecalcTrigger,Trigger3M)),NA())</f>
        <v>2.0639307027070508E-2</v>
      </c>
      <c r="P1812" s="44">
        <f>IFERROR(_xll.qlIndexFixing(ONIndex6M,I1812,TRUE,_xll.ohTrigger(RecalcTrigger,Trigger6M)),NA())</f>
        <v>2.067234463636769E-2</v>
      </c>
      <c r="Q1812" s="182">
        <f>IFERROR(_xll.qlIndexFixing(ONIndex1Y,I1812,TRUE,_xll.ohTrigger(RecalcTrigger,Trigger1Y)),NA())</f>
        <v>2.0910606397001041E-2</v>
      </c>
    </row>
    <row r="1813" spans="2:17" x14ac:dyDescent="0.2">
      <c r="B1813" s="39" t="s">
        <v>42</v>
      </c>
      <c r="D1813" s="42">
        <f>_xll.qlCalendarAdvance(Calendar,$D1812,B1813,"f",FALSE)</f>
        <v>52104</v>
      </c>
      <c r="E1813" s="176">
        <f>_xll.qlInterestRateIndexValueDate(IndexON,D1813)</f>
        <v>52104</v>
      </c>
      <c r="F1813" s="192">
        <f>IFERROR(_xll.qlIndexFixing(IndexON,D1813,TRUE,_xll.ohTrigger(RecalcTrigger,TriggerON)),NA())</f>
        <v>1.979748698415662E-2</v>
      </c>
      <c r="H1813" s="42">
        <f>_xll.qlCalendarAdvance(Calendar,$H1812,B1813,"f",FALSE)</f>
        <v>52104</v>
      </c>
      <c r="I1813" s="176">
        <f>_xll.qlInterestRateIndexValueDate(Index1M,$H1813)</f>
        <v>52104</v>
      </c>
      <c r="J1813" s="181">
        <f>IFERROR(_xll.qlIndexFixing(Index1M,$H1813,TRUE,_xll.ohTrigger(RecalcTrigger,Trigger1M)),NA())</f>
        <v>2.0327145661258129E-2</v>
      </c>
      <c r="K1813" s="44">
        <f>IFERROR(_xll.qlIndexFixing(Index3M,H1813,TRUE,_xll.ohTrigger(RecalcTrigger,Trigger3M)),NA())</f>
        <v>2.0671732243666526E-2</v>
      </c>
      <c r="L1813" s="44">
        <f>IFERROR(_xll.qlIndexFixing(Index6M,$H1813,TRUE,_xll.ohTrigger(RecalcTrigger,Trigger6M)),NA())</f>
        <v>2.0738622640653775E-2</v>
      </c>
      <c r="M1813" s="182">
        <f>IFERROR(_xll.qlIndexFixing(Index1Y,$H1813,TRUE,_xll.ohTrigger(RecalcTrigger,Trigger1Y)),NA())</f>
        <v>2.1044830571441464E-2</v>
      </c>
      <c r="N1813" s="181">
        <f>IFERROR(_xll.qlIndexFixing(ONIndex1M,I1813,TRUE,_xll.ohTrigger(RecalcTrigger,Trigger1M)),NA())</f>
        <v>2.0314568327065574E-2</v>
      </c>
      <c r="O1813" s="44">
        <f>IFERROR(_xll.qlIndexFixing(ONIndex3M,I1813,TRUE,_xll.ohTrigger(RecalcTrigger,Trigger3M)),NA())</f>
        <v>2.0636705187619953E-2</v>
      </c>
      <c r="P1813" s="44">
        <f>IFERROR(_xll.qlIndexFixing(ONIndex6M,I1813,TRUE,_xll.ohTrigger(RecalcTrigger,Trigger6M)),NA())</f>
        <v>2.0669746109197584E-2</v>
      </c>
      <c r="Q1813" s="182">
        <f>IFERROR(_xll.qlIndexFixing(ONIndex1Y,I1813,TRUE,_xll.ohTrigger(RecalcTrigger,Trigger1Y)),NA())</f>
        <v>2.0908135428896468E-2</v>
      </c>
    </row>
    <row r="1814" spans="2:17" x14ac:dyDescent="0.2">
      <c r="B1814" s="39" t="s">
        <v>42</v>
      </c>
      <c r="D1814" s="42">
        <f>_xll.qlCalendarAdvance(Calendar,$D1813,B1814,"f",FALSE)</f>
        <v>52111</v>
      </c>
      <c r="E1814" s="176">
        <f>_xll.qlInterestRateIndexValueDate(IndexON,D1814)</f>
        <v>52111</v>
      </c>
      <c r="F1814" s="192">
        <f>IFERROR(_xll.qlIndexFixing(IndexON,D1814,TRUE,_xll.ohTrigger(RecalcTrigger,TriggerON)),NA())</f>
        <v>1.9795035591889665E-2</v>
      </c>
      <c r="H1814" s="42">
        <f>_xll.qlCalendarAdvance(Calendar,$H1813,B1814,"f",FALSE)</f>
        <v>52111</v>
      </c>
      <c r="I1814" s="176">
        <f>_xll.qlInterestRateIndexValueDate(Index1M,$H1814)</f>
        <v>52111</v>
      </c>
      <c r="J1814" s="181">
        <f>IFERROR(_xll.qlIndexFixing(Index1M,$H1814,TRUE,_xll.ohTrigger(RecalcTrigger,Trigger1M)),NA())</f>
        <v>2.03246343153477E-2</v>
      </c>
      <c r="K1814" s="44">
        <f>IFERROR(_xll.qlIndexFixing(Index3M,H1814,TRUE,_xll.ohTrigger(RecalcTrigger,Trigger3M)),NA())</f>
        <v>2.0668472311038397E-2</v>
      </c>
      <c r="L1814" s="44">
        <f>IFERROR(_xll.qlIndexFixing(Index6M,$H1814,TRUE,_xll.ohTrigger(RecalcTrigger,Trigger6M)),NA())</f>
        <v>2.0734443421861995E-2</v>
      </c>
      <c r="M1814" s="182">
        <f>IFERROR(_xll.qlIndexFixing(Index1Y,$H1814,TRUE,_xll.ohTrigger(RecalcTrigger,Trigger1Y)),NA())</f>
        <v>2.1041307333130144E-2</v>
      </c>
      <c r="N1814" s="181">
        <f>IFERROR(_xll.qlIndexFixing(ONIndex1M,I1814,TRUE,_xll.ohTrigger(RecalcTrigger,Trigger1M)),NA())</f>
        <v>2.0312562410057522E-2</v>
      </c>
      <c r="O1814" s="44">
        <f>IFERROR(_xll.qlIndexFixing(ONIndex3M,I1814,TRUE,_xll.ohTrigger(RecalcTrigger,Trigger3M)),NA())</f>
        <v>2.0634067037085257E-2</v>
      </c>
      <c r="P1814" s="44">
        <f>IFERROR(_xll.qlIndexFixing(ONIndex6M,I1814,TRUE,_xll.ohTrigger(RecalcTrigger,Trigger6M)),NA())</f>
        <v>2.0667112547422262E-2</v>
      </c>
      <c r="Q1814" s="182">
        <f>IFERROR(_xll.qlIndexFixing(ONIndex1Y,I1814,TRUE,_xll.ohTrigger(RecalcTrigger,Trigger1Y)),NA())</f>
        <v>2.0905628169564094E-2</v>
      </c>
    </row>
    <row r="1815" spans="2:17" x14ac:dyDescent="0.2">
      <c r="B1815" s="39" t="s">
        <v>42</v>
      </c>
      <c r="D1815" s="42">
        <f>_xll.qlCalendarAdvance(Calendar,$D1814,B1815,"f",FALSE)</f>
        <v>52118</v>
      </c>
      <c r="E1815" s="176">
        <f>_xll.qlInterestRateIndexValueDate(IndexON,D1815)</f>
        <v>52118</v>
      </c>
      <c r="F1815" s="192">
        <f>IFERROR(_xll.qlIndexFixing(IndexON,D1815,TRUE,_xll.ohTrigger(RecalcTrigger,TriggerON)),NA())</f>
        <v>1.9792550620122418E-2</v>
      </c>
      <c r="H1815" s="42">
        <f>_xll.qlCalendarAdvance(Calendar,$H1814,B1815,"f",FALSE)</f>
        <v>52118</v>
      </c>
      <c r="I1815" s="176">
        <f>_xll.qlInterestRateIndexValueDate(Index1M,$H1815)</f>
        <v>52118</v>
      </c>
      <c r="J1815" s="181">
        <f>IFERROR(_xll.qlIndexFixing(Index1M,$H1815,TRUE,_xll.ohTrigger(RecalcTrigger,Trigger1M)),NA())</f>
        <v>2.0322496128561705E-2</v>
      </c>
      <c r="K1815" s="44">
        <f>IFERROR(_xll.qlIndexFixing(Index3M,H1815,TRUE,_xll.ohTrigger(RecalcTrigger,Trigger3M)),NA())</f>
        <v>2.0665549602702119E-2</v>
      </c>
      <c r="L1815" s="44">
        <f>IFERROR(_xll.qlIndexFixing(Index6M,$H1815,TRUE,_xll.ohTrigger(RecalcTrigger,Trigger6M)),NA())</f>
        <v>2.0731292490518229E-2</v>
      </c>
      <c r="M1815" s="182">
        <f>IFERROR(_xll.qlIndexFixing(Index1Y,$H1815,TRUE,_xll.ohTrigger(RecalcTrigger,Trigger1Y)),NA())</f>
        <v>2.1037747054657219E-2</v>
      </c>
      <c r="N1815" s="181">
        <f>IFERROR(_xll.qlIndexFixing(ONIndex1M,I1815,TRUE,_xll.ohTrigger(RecalcTrigger,Trigger1M)),NA())</f>
        <v>2.031051455086974E-2</v>
      </c>
      <c r="O1815" s="44">
        <f>IFERROR(_xll.qlIndexFixing(ONIndex3M,I1815,TRUE,_xll.ohTrigger(RecalcTrigger,Trigger3M)),NA())</f>
        <v>2.063139257530433E-2</v>
      </c>
      <c r="P1815" s="44">
        <f>IFERROR(_xll.qlIndexFixing(ONIndex6M,I1815,TRUE,_xll.ohTrigger(RecalcTrigger,Trigger6M)),NA())</f>
        <v>2.0664443951041722E-2</v>
      </c>
      <c r="Q1815" s="182">
        <f>IFERROR(_xll.qlIndexFixing(ONIndex1Y,I1815,TRUE,_xll.ohTrigger(RecalcTrigger,Trigger1Y)),NA())</f>
        <v>2.0903084619409151E-2</v>
      </c>
    </row>
    <row r="1816" spans="2:17" x14ac:dyDescent="0.2">
      <c r="B1816" s="39" t="s">
        <v>42</v>
      </c>
      <c r="D1816" s="42">
        <f>_xll.qlCalendarAdvance(Calendar,$D1815,B1816,"f",FALSE)</f>
        <v>52125</v>
      </c>
      <c r="E1816" s="176">
        <f>_xll.qlInterestRateIndexValueDate(IndexON,D1816)</f>
        <v>52125</v>
      </c>
      <c r="F1816" s="192">
        <f>IFERROR(_xll.qlIndexFixing(IndexON,D1816,TRUE,_xll.ohTrigger(RecalcTrigger,TriggerON)),NA())</f>
        <v>1.9790032068935925E-2</v>
      </c>
      <c r="H1816" s="42">
        <f>_xll.qlCalendarAdvance(Calendar,$H1815,B1816,"f",FALSE)</f>
        <v>52125</v>
      </c>
      <c r="I1816" s="176">
        <f>_xll.qlInterestRateIndexValueDate(Index1M,$H1816)</f>
        <v>52125</v>
      </c>
      <c r="J1816" s="181">
        <f>IFERROR(_xll.qlIndexFixing(Index1M,$H1816,TRUE,_xll.ohTrigger(RecalcTrigger,Trigger1M)),NA())</f>
        <v>2.0320315932100635E-2</v>
      </c>
      <c r="K1816" s="44">
        <f>IFERROR(_xll.qlIndexFixing(Index3M,H1816,TRUE,_xll.ohTrigger(RecalcTrigger,Trigger3M)),NA())</f>
        <v>2.066259040036381E-2</v>
      </c>
      <c r="L1816" s="44">
        <f>IFERROR(_xll.qlIndexFixing(Index6M,$H1816,TRUE,_xll.ohTrigger(RecalcTrigger,Trigger6M)),NA())</f>
        <v>2.0728106171265668E-2</v>
      </c>
      <c r="M1816" s="182">
        <f>IFERROR(_xll.qlIndexFixing(Index1Y,$H1816,TRUE,_xll.ohTrigger(RecalcTrigger,Trigger1Y)),NA())</f>
        <v>2.1034149736409491E-2</v>
      </c>
      <c r="N1816" s="181">
        <f>IFERROR(_xll.qlIndexFixing(ONIndex1M,I1816,TRUE,_xll.ohTrigger(RecalcTrigger,Trigger1M)),NA())</f>
        <v>2.0308424749259091E-2</v>
      </c>
      <c r="O1816" s="44">
        <f>IFERROR(_xll.qlIndexFixing(ONIndex3M,I1816,TRUE,_xll.ohTrigger(RecalcTrigger,Trigger3M)),NA())</f>
        <v>2.0628681802601356E-2</v>
      </c>
      <c r="P1816" s="44">
        <f>IFERROR(_xll.qlIndexFixing(ONIndex6M,I1816,TRUE,_xll.ohTrigger(RecalcTrigger,Trigger6M)),NA())</f>
        <v>2.0661740319974919E-2</v>
      </c>
      <c r="Q1816" s="182">
        <f>IFERROR(_xll.qlIndexFixing(ONIndex1Y,I1816,TRUE,_xll.ohTrigger(RecalcTrigger,Trigger1Y)),NA())</f>
        <v>2.0900504778350593E-2</v>
      </c>
    </row>
    <row r="1817" spans="2:17" x14ac:dyDescent="0.2">
      <c r="B1817" s="39" t="s">
        <v>42</v>
      </c>
      <c r="D1817" s="42">
        <f>_xll.qlCalendarAdvance(Calendar,$D1816,B1817,"f",FALSE)</f>
        <v>52132</v>
      </c>
      <c r="E1817" s="176">
        <f>_xll.qlInterestRateIndexValueDate(IndexON,D1817)</f>
        <v>52132</v>
      </c>
      <c r="F1817" s="192">
        <f>IFERROR(_xll.qlIndexFixing(IndexON,D1817,TRUE,_xll.ohTrigger(RecalcTrigger,TriggerON)),NA())</f>
        <v>1.9787479938249142E-2</v>
      </c>
      <c r="H1817" s="42">
        <f>_xll.qlCalendarAdvance(Calendar,$H1816,B1817,"f",FALSE)</f>
        <v>52132</v>
      </c>
      <c r="I1817" s="176">
        <f>_xll.qlInterestRateIndexValueDate(Index1M,$H1817)</f>
        <v>52132</v>
      </c>
      <c r="J1817" s="181">
        <f>IFERROR(_xll.qlIndexFixing(Index1M,$H1817,TRUE,_xll.ohTrigger(RecalcTrigger,Trigger1M)),NA())</f>
        <v>2.0318093725994212E-2</v>
      </c>
      <c r="K1817" s="44">
        <f>IFERROR(_xll.qlIndexFixing(Index3M,H1817,TRUE,_xll.ohTrigger(RecalcTrigger,Trigger3M)),NA())</f>
        <v>2.0659594704101839E-2</v>
      </c>
      <c r="L1817" s="44">
        <f>IFERROR(_xll.qlIndexFixing(Index6M,$H1817,TRUE,_xll.ohTrigger(RecalcTrigger,Trigger6M)),NA())</f>
        <v>2.0724884464269993E-2</v>
      </c>
      <c r="M1817" s="182">
        <f>IFERROR(_xll.qlIndexFixing(Index1Y,$H1817,TRUE,_xll.ohTrigger(RecalcTrigger,Trigger1Y)),NA())</f>
        <v>2.1030515378778425E-2</v>
      </c>
      <c r="N1817" s="181">
        <f>IFERROR(_xll.qlIndexFixing(ONIndex1M,I1817,TRUE,_xll.ohTrigger(RecalcTrigger,Trigger1M)),NA())</f>
        <v>2.0306293005225573E-2</v>
      </c>
      <c r="O1817" s="44">
        <f>IFERROR(_xll.qlIndexFixing(ONIndex3M,I1817,TRUE,_xll.ohTrigger(RecalcTrigger,Trigger3M)),NA())</f>
        <v>2.062593471865215E-2</v>
      </c>
      <c r="P1817" s="44">
        <f>IFERROR(_xll.qlIndexFixing(ONIndex6M,I1817,TRUE,_xll.ohTrigger(RecalcTrigger,Trigger6M)),NA())</f>
        <v>2.06590016543029E-2</v>
      </c>
      <c r="Q1817" s="182">
        <f>IFERROR(_xll.qlIndexFixing(ONIndex1Y,I1817,TRUE,_xll.ohTrigger(RecalcTrigger,Trigger1Y)),NA())</f>
        <v>2.0897888646307372E-2</v>
      </c>
    </row>
    <row r="1818" spans="2:17" x14ac:dyDescent="0.2">
      <c r="B1818" s="39" t="s">
        <v>42</v>
      </c>
      <c r="D1818" s="42">
        <f>_xll.qlCalendarAdvance(Calendar,$D1817,B1818,"f",FALSE)</f>
        <v>52139</v>
      </c>
      <c r="E1818" s="176">
        <f>_xll.qlInterestRateIndexValueDate(IndexON,D1818)</f>
        <v>52139</v>
      </c>
      <c r="F1818" s="192">
        <f>IFERROR(_xll.qlIndexFixing(IndexON,D1818,TRUE,_xll.ohTrigger(RecalcTrigger,TriggerON)),NA())</f>
        <v>1.9784894228224159E-2</v>
      </c>
      <c r="H1818" s="42">
        <f>_xll.qlCalendarAdvance(Calendar,$H1817,B1818,"f",FALSE)</f>
        <v>52139</v>
      </c>
      <c r="I1818" s="176">
        <f>_xll.qlInterestRateIndexValueDate(Index1M,$H1818)</f>
        <v>52139</v>
      </c>
      <c r="J1818" s="181">
        <f>IFERROR(_xll.qlIndexFixing(Index1M,$H1818,TRUE,_xll.ohTrigger(RecalcTrigger,Trigger1M)),NA())</f>
        <v>2.0316229068379398E-2</v>
      </c>
      <c r="K1818" s="44">
        <f>IFERROR(_xll.qlIndexFixing(Index3M,H1818,TRUE,_xll.ohTrigger(RecalcTrigger,Trigger3M)),NA())</f>
        <v>2.06569223625819E-2</v>
      </c>
      <c r="L1818" s="44">
        <f>IFERROR(_xll.qlIndexFixing(Index6M,$H1818,TRUE,_xll.ohTrigger(RecalcTrigger,Trigger6M)),NA())</f>
        <v>2.0721968633767667E-2</v>
      </c>
      <c r="M1818" s="182">
        <f>IFERROR(_xll.qlIndexFixing(Index1Y,$H1818,TRUE,_xll.ohTrigger(RecalcTrigger,Trigger1Y)),NA())</f>
        <v>2.102684398216037E-2</v>
      </c>
      <c r="N1818" s="181">
        <f>IFERROR(_xll.qlIndexFixing(ONIndex1M,I1818,TRUE,_xll.ohTrigger(RecalcTrigger,Trigger1M)),NA())</f>
        <v>2.030411931893128E-2</v>
      </c>
      <c r="O1818" s="44">
        <f>IFERROR(_xll.qlIndexFixing(ONIndex3M,I1818,TRUE,_xll.ohTrigger(RecalcTrigger,Trigger3M)),NA())</f>
        <v>2.0623151323618805E-2</v>
      </c>
      <c r="P1818" s="44">
        <f>IFERROR(_xll.qlIndexFixing(ONIndex6M,I1818,TRUE,_xll.ohTrigger(RecalcTrigger,Trigger6M)),NA())</f>
        <v>2.0656227953944617E-2</v>
      </c>
      <c r="Q1818" s="182">
        <f>IFERROR(_xll.qlIndexFixing(ONIndex1Y,I1818,TRUE,_xll.ohTrigger(RecalcTrigger,Trigger1Y)),NA())</f>
        <v>2.0895236223441582E-2</v>
      </c>
    </row>
    <row r="1819" spans="2:17" x14ac:dyDescent="0.2">
      <c r="B1819" s="39" t="s">
        <v>42</v>
      </c>
      <c r="D1819" s="42">
        <f>_xll.qlCalendarAdvance(Calendar,$D1818,B1819,"f",FALSE)</f>
        <v>52146</v>
      </c>
      <c r="E1819" s="176">
        <f>_xll.qlInterestRateIndexValueDate(IndexON,D1819)</f>
        <v>52146</v>
      </c>
      <c r="F1819" s="192">
        <f>IFERROR(_xll.qlIndexFixing(IndexON,D1819,TRUE,_xll.ohTrigger(RecalcTrigger,TriggerON)),NA())</f>
        <v>1.9782274938698885E-2</v>
      </c>
      <c r="H1819" s="42">
        <f>_xll.qlCalendarAdvance(Calendar,$H1818,B1819,"f",FALSE)</f>
        <v>52146</v>
      </c>
      <c r="I1819" s="176">
        <f>_xll.qlInterestRateIndexValueDate(Index1M,$H1819)</f>
        <v>52146</v>
      </c>
      <c r="J1819" s="181">
        <f>IFERROR(_xll.qlIndexFixing(Index1M,$H1819,TRUE,_xll.ohTrigger(RecalcTrigger,Trigger1M)),NA())</f>
        <v>2.0313919713941791E-2</v>
      </c>
      <c r="K1819" s="44">
        <f>IFERROR(_xll.qlIndexFixing(Index3M,H1819,TRUE,_xll.ohTrigger(RecalcTrigger,Trigger3M)),NA())</f>
        <v>2.0653850898672482E-2</v>
      </c>
      <c r="L1819" s="44">
        <f>IFERROR(_xll.qlIndexFixing(Index6M,$H1819,TRUE,_xll.ohTrigger(RecalcTrigger,Trigger6M)),NA())</f>
        <v>2.0718673438047411E-2</v>
      </c>
      <c r="M1819" s="182">
        <f>IFERROR(_xll.qlIndexFixing(Index1Y,$H1819,TRUE,_xll.ohTrigger(RecalcTrigger,Trigger1Y)),NA())</f>
        <v>2.1023135546954119E-2</v>
      </c>
      <c r="N1819" s="181">
        <f>IFERROR(_xll.qlIndexFixing(ONIndex1M,I1819,TRUE,_xll.ohTrigger(RecalcTrigger,Trigger1M)),NA())</f>
        <v>2.0301903690376211E-2</v>
      </c>
      <c r="O1819" s="44">
        <f>IFERROR(_xll.qlIndexFixing(ONIndex3M,I1819,TRUE,_xll.ohTrigger(RecalcTrigger,Trigger3M)),NA())</f>
        <v>2.0620331617582366E-2</v>
      </c>
      <c r="P1819" s="44">
        <f>IFERROR(_xll.qlIndexFixing(ONIndex6M,I1819,TRUE,_xll.ohTrigger(RecalcTrigger,Trigger6M)),NA())</f>
        <v>2.0653419218981117E-2</v>
      </c>
      <c r="Q1819" s="182">
        <f>IFERROR(_xll.qlIndexFixing(ONIndex1Y,I1819,TRUE,_xll.ohTrigger(RecalcTrigger,Trigger1Y)),NA())</f>
        <v>2.0892547509429038E-2</v>
      </c>
    </row>
    <row r="1820" spans="2:17" x14ac:dyDescent="0.2">
      <c r="B1820" s="39" t="s">
        <v>42</v>
      </c>
      <c r="D1820" s="42">
        <f>_xll.qlCalendarAdvance(Calendar,$D1819,B1820,"f",FALSE)</f>
        <v>52153</v>
      </c>
      <c r="E1820" s="176">
        <f>_xll.qlInterestRateIndexValueDate(IndexON,D1820)</f>
        <v>52153</v>
      </c>
      <c r="F1820" s="192">
        <f>IFERROR(_xll.qlIndexFixing(IndexON,D1820,TRUE,_xll.ohTrigger(RecalcTrigger,TriggerON)),NA())</f>
        <v>1.9779622069673319E-2</v>
      </c>
      <c r="H1820" s="42">
        <f>_xll.qlCalendarAdvance(Calendar,$H1819,B1820,"f",FALSE)</f>
        <v>52153</v>
      </c>
      <c r="I1820" s="176">
        <f>_xll.qlInterestRateIndexValueDate(Index1M,$H1820)</f>
        <v>52153</v>
      </c>
      <c r="J1820" s="181">
        <f>IFERROR(_xll.qlIndexFixing(Index1M,$H1820,TRUE,_xll.ohTrigger(RecalcTrigger,Trigger1M)),NA())</f>
        <v>2.0311568347606352E-2</v>
      </c>
      <c r="K1820" s="44">
        <f>IFERROR(_xll.qlIndexFixing(Index3M,H1820,TRUE,_xll.ohTrigger(RecalcTrigger,Trigger3M)),NA())</f>
        <v>2.065074293905814E-2</v>
      </c>
      <c r="L1820" s="44">
        <f>IFERROR(_xll.qlIndexFixing(Index6M,$H1820,TRUE,_xll.ohTrigger(RecalcTrigger,Trigger6M)),NA())</f>
        <v>2.0715342853137336E-2</v>
      </c>
      <c r="M1820" s="182">
        <f>IFERROR(_xll.qlIndexFixing(Index1Y,$H1820,TRUE,_xll.ohTrigger(RecalcTrigger,Trigger1Y)),NA())</f>
        <v>2.1019390073564015E-2</v>
      </c>
      <c r="N1820" s="181">
        <f>IFERROR(_xll.qlIndexFixing(ONIndex1M,I1820,TRUE,_xll.ohTrigger(RecalcTrigger,Trigger1M)),NA())</f>
        <v>2.0299646119560366E-2</v>
      </c>
      <c r="O1820" s="44">
        <f>IFERROR(_xll.qlIndexFixing(ONIndex3M,I1820,TRUE,_xll.ohTrigger(RecalcTrigger,Trigger3M)),NA())</f>
        <v>2.0617475600299695E-2</v>
      </c>
      <c r="P1820" s="44">
        <f>IFERROR(_xll.qlIndexFixing(ONIndex6M,I1820,TRUE,_xll.ohTrigger(RecalcTrigger,Trigger6M)),NA())</f>
        <v>2.0650575449169262E-2</v>
      </c>
      <c r="Q1820" s="182">
        <f>IFERROR(_xll.qlIndexFixing(ONIndex1Y,I1820,TRUE,_xll.ohTrigger(RecalcTrigger,Trigger1Y)),NA())</f>
        <v>2.0889822504593925E-2</v>
      </c>
    </row>
    <row r="1821" spans="2:17" x14ac:dyDescent="0.2">
      <c r="B1821" s="39" t="s">
        <v>42</v>
      </c>
      <c r="D1821" s="42">
        <f>_xll.qlCalendarAdvance(Calendar,$D1820,B1821,"f",FALSE)</f>
        <v>52160</v>
      </c>
      <c r="E1821" s="176">
        <f>_xll.qlInterestRateIndexValueDate(IndexON,D1821)</f>
        <v>52160</v>
      </c>
      <c r="F1821" s="192">
        <f>IFERROR(_xll.qlIndexFixing(IndexON,D1821,TRUE,_xll.ohTrigger(RecalcTrigger,TriggerON)),NA())</f>
        <v>1.9776935621309555E-2</v>
      </c>
      <c r="H1821" s="42">
        <f>_xll.qlCalendarAdvance(Calendar,$H1820,B1821,"f",FALSE)</f>
        <v>52160</v>
      </c>
      <c r="I1821" s="176">
        <f>_xll.qlInterestRateIndexValueDate(Index1M,$H1821)</f>
        <v>52160</v>
      </c>
      <c r="J1821" s="181">
        <f>IFERROR(_xll.qlIndexFixing(Index1M,$H1821,TRUE,_xll.ohTrigger(RecalcTrigger,Trigger1M)),NA())</f>
        <v>2.0309174969401839E-2</v>
      </c>
      <c r="K1821" s="44">
        <f>IFERROR(_xll.qlIndexFixing(Index3M,H1821,TRUE,_xll.ohTrigger(RecalcTrigger,Trigger3M)),NA())</f>
        <v>2.0647598483827845E-2</v>
      </c>
      <c r="L1821" s="44">
        <f>IFERROR(_xll.qlIndexFixing(Index6M,$H1821,TRUE,_xll.ohTrigger(RecalcTrigger,Trigger6M)),NA())</f>
        <v>2.0711976879212002E-2</v>
      </c>
      <c r="M1821" s="182">
        <f>IFERROR(_xll.qlIndexFixing(Index1Y,$H1821,TRUE,_xll.ohTrigger(RecalcTrigger,Trigger1Y)),NA())</f>
        <v>2.1015607562397287E-2</v>
      </c>
      <c r="N1821" s="181">
        <f>IFERROR(_xll.qlIndexFixing(ONIndex1M,I1821,TRUE,_xll.ohTrigger(RecalcTrigger,Trigger1M)),NA())</f>
        <v>2.02973466064027E-2</v>
      </c>
      <c r="O1821" s="44">
        <f>IFERROR(_xll.qlIndexFixing(ONIndex3M,I1821,TRUE,_xll.ohTrigger(RecalcTrigger,Trigger3M)),NA())</f>
        <v>2.0614583272094977E-2</v>
      </c>
      <c r="P1821" s="44">
        <f>IFERROR(_xll.qlIndexFixing(ONIndex6M,I1821,TRUE,_xll.ohTrigger(RecalcTrigger,Trigger6M)),NA())</f>
        <v>2.0647696644914282E-2</v>
      </c>
      <c r="Q1821" s="182">
        <f>IFERROR(_xll.qlIndexFixing(ONIndex1Y,I1821,TRUE,_xll.ohTrigger(RecalcTrigger,Trigger1Y)),NA())</f>
        <v>2.0887061208855195E-2</v>
      </c>
    </row>
    <row r="1822" spans="2:17" x14ac:dyDescent="0.2">
      <c r="B1822" s="39" t="s">
        <v>42</v>
      </c>
      <c r="D1822" s="42">
        <f>_xll.qlCalendarAdvance(Calendar,$D1821,B1822,"f",FALSE)</f>
        <v>52167</v>
      </c>
      <c r="E1822" s="176">
        <f>_xll.qlInterestRateIndexValueDate(IndexON,D1822)</f>
        <v>52167</v>
      </c>
      <c r="F1822" s="192">
        <f>IFERROR(_xll.qlIndexFixing(IndexON,D1822,TRUE,_xll.ohTrigger(RecalcTrigger,TriggerON)),NA())</f>
        <v>1.9774215593364453E-2</v>
      </c>
      <c r="H1822" s="42">
        <f>_xll.qlCalendarAdvance(Calendar,$H1821,B1822,"f",FALSE)</f>
        <v>52167</v>
      </c>
      <c r="I1822" s="176">
        <f>_xll.qlInterestRateIndexValueDate(Index1M,$H1822)</f>
        <v>52167</v>
      </c>
      <c r="J1822" s="181">
        <f>IFERROR(_xll.qlIndexFixing(Index1M,$H1822,TRUE,_xll.ohTrigger(RecalcTrigger,Trigger1M)),NA())</f>
        <v>2.0306739579349167E-2</v>
      </c>
      <c r="K1822" s="44">
        <f>IFERROR(_xll.qlIndexFixing(Index3M,H1822,TRUE,_xll.ohTrigger(RecalcTrigger,Trigger3M)),NA())</f>
        <v>2.0644417533063533E-2</v>
      </c>
      <c r="L1822" s="44">
        <f>IFERROR(_xll.qlIndexFixing(Index6M,$H1822,TRUE,_xll.ohTrigger(RecalcTrigger,Trigger6M)),NA())</f>
        <v>2.0708575516448193E-2</v>
      </c>
      <c r="M1822" s="182">
        <f>IFERROR(_xll.qlIndexFixing(Index1Y,$H1822,TRUE,_xll.ohTrigger(RecalcTrigger,Trigger1Y)),NA())</f>
        <v>2.1011788013865829E-2</v>
      </c>
      <c r="N1822" s="181">
        <f>IFERROR(_xll.qlIndexFixing(ONIndex1M,I1822,TRUE,_xll.ohTrigger(RecalcTrigger,Trigger1M)),NA())</f>
        <v>2.0295005150822165E-2</v>
      </c>
      <c r="O1822" s="44">
        <f>IFERROR(_xll.qlIndexFixing(ONIndex3M,I1822,TRUE,_xll.ohTrigger(RecalcTrigger,Trigger3M)),NA())</f>
        <v>2.0611654632562981E-2</v>
      </c>
      <c r="P1822" s="44">
        <f>IFERROR(_xll.qlIndexFixing(ONIndex6M,I1822,TRUE,_xll.ohTrigger(RecalcTrigger,Trigger6M)),NA())</f>
        <v>2.0644782805973039E-2</v>
      </c>
      <c r="Q1822" s="182">
        <f>IFERROR(_xll.qlIndexFixing(ONIndex1Y,I1822,TRUE,_xll.ohTrigger(RecalcTrigger,Trigger1Y)),NA())</f>
        <v>2.0884263622131805E-2</v>
      </c>
    </row>
    <row r="1823" spans="2:17" x14ac:dyDescent="0.2">
      <c r="B1823" s="39" t="s">
        <v>42</v>
      </c>
      <c r="D1823" s="42">
        <f>_xll.qlCalendarAdvance(Calendar,$D1822,B1823,"f",FALSE)</f>
        <v>52174</v>
      </c>
      <c r="E1823" s="176">
        <f>_xll.qlInterestRateIndexValueDate(IndexON,D1823)</f>
        <v>52174</v>
      </c>
      <c r="F1823" s="192">
        <f>IFERROR(_xll.qlIndexFixing(IndexON,D1823,TRUE,_xll.ohTrigger(RecalcTrigger,TriggerON)),NA())</f>
        <v>1.9771461986000105E-2</v>
      </c>
      <c r="H1823" s="42">
        <f>_xll.qlCalendarAdvance(Calendar,$H1822,B1823,"f",FALSE)</f>
        <v>52174</v>
      </c>
      <c r="I1823" s="176">
        <f>_xll.qlInterestRateIndexValueDate(Index1M,$H1823)</f>
        <v>52174</v>
      </c>
      <c r="J1823" s="181">
        <f>IFERROR(_xll.qlIndexFixing(Index1M,$H1823,TRUE,_xll.ohTrigger(RecalcTrigger,Trigger1M)),NA())</f>
        <v>2.0303878288062127E-2</v>
      </c>
      <c r="K1823" s="44">
        <f>IFERROR(_xll.qlIndexFixing(Index3M,H1823,TRUE,_xll.ohTrigger(RecalcTrigger,Trigger3M)),NA())</f>
        <v>2.0641200086855934E-2</v>
      </c>
      <c r="L1823" s="44">
        <f>IFERROR(_xll.qlIndexFixing(Index6M,$H1823,TRUE,_xll.ohTrigger(RecalcTrigger,Trigger6M)),NA())</f>
        <v>2.0705138765023594E-2</v>
      </c>
      <c r="M1823" s="182">
        <f>IFERROR(_xll.qlIndexFixing(Index1Y,$H1823,TRUE,_xll.ohTrigger(RecalcTrigger,Trigger1Y)),NA())</f>
        <v>2.1007931428385751E-2</v>
      </c>
      <c r="N1823" s="181">
        <f>IFERROR(_xll.qlIndexFixing(ONIndex1M,I1823,TRUE,_xll.ohTrigger(RecalcTrigger,Trigger1M)),NA())</f>
        <v>2.0292621752899809E-2</v>
      </c>
      <c r="O1823" s="44">
        <f>IFERROR(_xll.qlIndexFixing(ONIndex3M,I1823,TRUE,_xll.ohTrigger(RecalcTrigger,Trigger3M)),NA())</f>
        <v>2.0608689682108938E-2</v>
      </c>
      <c r="P1823" s="44">
        <f>IFERROR(_xll.qlIndexFixing(ONIndex6M,I1823,TRUE,_xll.ohTrigger(RecalcTrigger,Trigger6M)),NA())</f>
        <v>2.0641833932426579E-2</v>
      </c>
      <c r="Q1823" s="182">
        <f>IFERROR(_xll.qlIndexFixing(ONIndex1Y,I1823,TRUE,_xll.ohTrigger(RecalcTrigger,Trigger1Y)),NA())</f>
        <v>2.0881429744504798E-2</v>
      </c>
    </row>
    <row r="1824" spans="2:17" x14ac:dyDescent="0.2">
      <c r="B1824" s="39" t="s">
        <v>42</v>
      </c>
      <c r="D1824" s="42">
        <f>_xll.qlCalendarAdvance(Calendar,$D1823,B1824,"f",FALSE)</f>
        <v>52181</v>
      </c>
      <c r="E1824" s="176">
        <f>_xll.qlInterestRateIndexValueDate(IndexON,D1824)</f>
        <v>52181</v>
      </c>
      <c r="F1824" s="192">
        <f>IFERROR(_xll.qlIndexFixing(IndexON,D1824,TRUE,_xll.ohTrigger(RecalcTrigger,TriggerON)),NA())</f>
        <v>1.9768674799216512E-2</v>
      </c>
      <c r="H1824" s="42">
        <f>_xll.qlCalendarAdvance(Calendar,$H1823,B1824,"f",FALSE)</f>
        <v>52181</v>
      </c>
      <c r="I1824" s="176">
        <f>_xll.qlInterestRateIndexValueDate(Index1M,$H1824)</f>
        <v>52181</v>
      </c>
      <c r="J1824" s="181">
        <f>IFERROR(_xll.qlIndexFixing(Index1M,$H1824,TRUE,_xll.ohTrigger(RecalcTrigger,Trigger1M)),NA())</f>
        <v>2.0301362015083889E-2</v>
      </c>
      <c r="K1824" s="44">
        <f>IFERROR(_xll.qlIndexFixing(Index3M,H1824,TRUE,_xll.ohTrigger(RecalcTrigger,Trigger3M)),NA())</f>
        <v>2.0637946145294024E-2</v>
      </c>
      <c r="L1824" s="44">
        <f>IFERROR(_xll.qlIndexFixing(Index6M,$H1824,TRUE,_xll.ohTrigger(RecalcTrigger,Trigger6M)),NA())</f>
        <v>2.0701341672836854E-2</v>
      </c>
      <c r="M1824" s="182">
        <f>IFERROR(_xll.qlIndexFixing(Index1Y,$H1824,TRUE,_xll.ohTrigger(RecalcTrigger,Trigger1Y)),NA())</f>
        <v>2.1004037806376052E-2</v>
      </c>
      <c r="N1824" s="181">
        <f>IFERROR(_xll.qlIndexFixing(ONIndex1M,I1824,TRUE,_xll.ohTrigger(RecalcTrigger,Trigger1M)),NA())</f>
        <v>2.0290196412797723E-2</v>
      </c>
      <c r="O1824" s="44">
        <f>IFERROR(_xll.qlIndexFixing(ONIndex3M,I1824,TRUE,_xll.ohTrigger(RecalcTrigger,Trigger3M)),NA())</f>
        <v>2.0605688420570756E-2</v>
      </c>
      <c r="P1824" s="44">
        <f>IFERROR(_xll.qlIndexFixing(ONIndex6M,I1824,TRUE,_xll.ohTrigger(RecalcTrigger,Trigger6M)),NA())</f>
        <v>2.0638850024274902E-2</v>
      </c>
      <c r="Q1824" s="182">
        <f>IFERROR(_xll.qlIndexFixing(ONIndex1Y,I1824,TRUE,_xll.ohTrigger(RecalcTrigger,Trigger1Y)),NA())</f>
        <v>2.087855957589313E-2</v>
      </c>
    </row>
    <row r="1825" spans="2:17" x14ac:dyDescent="0.2">
      <c r="B1825" s="39" t="s">
        <v>42</v>
      </c>
      <c r="D1825" s="42">
        <f>_xll.qlCalendarAdvance(Calendar,$D1824,B1825,"f",FALSE)</f>
        <v>52188</v>
      </c>
      <c r="E1825" s="176">
        <f>_xll.qlInterestRateIndexValueDate(IndexON,D1825)</f>
        <v>52188</v>
      </c>
      <c r="F1825" s="192">
        <f>IFERROR(_xll.qlIndexFixing(IndexON,D1825,TRUE,_xll.ohTrigger(RecalcTrigger,TriggerON)),NA())</f>
        <v>1.9765854033013674E-2</v>
      </c>
      <c r="H1825" s="42">
        <f>_xll.qlCalendarAdvance(Calendar,$H1824,B1825,"f",FALSE)</f>
        <v>52188</v>
      </c>
      <c r="I1825" s="176">
        <f>_xll.qlInterestRateIndexValueDate(Index1M,$H1825)</f>
        <v>52188</v>
      </c>
      <c r="J1825" s="181">
        <f>IFERROR(_xll.qlIndexFixing(Index1M,$H1825,TRUE,_xll.ohTrigger(RecalcTrigger,Trigger1M)),NA())</f>
        <v>2.0298803732657505E-2</v>
      </c>
      <c r="K1825" s="44">
        <f>IFERROR(_xll.qlIndexFixing(Index3M,H1825,TRUE,_xll.ohTrigger(RecalcTrigger,Trigger3M)),NA())</f>
        <v>2.0634655708463252E-2</v>
      </c>
      <c r="L1825" s="44">
        <f>IFERROR(_xll.qlIndexFixing(Index6M,$H1825,TRUE,_xll.ohTrigger(RecalcTrigger,Trigger6M)),NA())</f>
        <v>2.0697836870096957E-2</v>
      </c>
      <c r="M1825" s="182">
        <f>IFERROR(_xll.qlIndexFixing(Index1Y,$H1825,TRUE,_xll.ohTrigger(RecalcTrigger,Trigger1Y)),NA())</f>
        <v>2.1000107148261504E-2</v>
      </c>
      <c r="N1825" s="181">
        <f>IFERROR(_xll.qlIndexFixing(ONIndex1M,I1825,TRUE,_xll.ohTrigger(RecalcTrigger,Trigger1M)),NA())</f>
        <v>2.0287729130272769E-2</v>
      </c>
      <c r="O1825" s="44">
        <f>IFERROR(_xll.qlIndexFixing(ONIndex3M,I1825,TRUE,_xll.ohTrigger(RecalcTrigger,Trigger3M)),NA())</f>
        <v>2.0602650847705295E-2</v>
      </c>
      <c r="P1825" s="44">
        <f>IFERROR(_xll.qlIndexFixing(ONIndex6M,I1825,TRUE,_xll.ohTrigger(RecalcTrigger,Trigger6M)),NA())</f>
        <v>2.0635831081355915E-2</v>
      </c>
      <c r="Q1825" s="182">
        <f>IFERROR(_xll.qlIndexFixing(ONIndex1Y,I1825,TRUE,_xll.ohTrigger(RecalcTrigger,Trigger1Y)),NA())</f>
        <v>2.08756531162968E-2</v>
      </c>
    </row>
    <row r="1826" spans="2:17" x14ac:dyDescent="0.2">
      <c r="B1826" s="39" t="s">
        <v>42</v>
      </c>
      <c r="D1826" s="42">
        <f>_xll.qlCalendarAdvance(Calendar,$D1825,B1826,"f",FALSE)</f>
        <v>52195</v>
      </c>
      <c r="E1826" s="176">
        <f>_xll.qlInterestRateIndexValueDate(IndexON,D1826)</f>
        <v>52195</v>
      </c>
      <c r="F1826" s="192">
        <f>IFERROR(_xll.qlIndexFixing(IndexON,D1826,TRUE,_xll.ohTrigger(RecalcTrigger,TriggerON)),NA())</f>
        <v>1.9762999687310545E-2</v>
      </c>
      <c r="H1826" s="42">
        <f>_xll.qlCalendarAdvance(Calendar,$H1825,B1826,"f",FALSE)</f>
        <v>52195</v>
      </c>
      <c r="I1826" s="176">
        <f>_xll.qlInterestRateIndexValueDate(Index1M,$H1826)</f>
        <v>52195</v>
      </c>
      <c r="J1826" s="181">
        <f>IFERROR(_xll.qlIndexFixing(Index1M,$H1826,TRUE,_xll.ohTrigger(RecalcTrigger,Trigger1M)),NA())</f>
        <v>2.029769956630469E-2</v>
      </c>
      <c r="K1826" s="44">
        <f>IFERROR(_xll.qlIndexFixing(Index3M,H1826,TRUE,_xll.ohTrigger(RecalcTrigger,Trigger3M)),NA())</f>
        <v>2.0631328776457E-2</v>
      </c>
      <c r="L1826" s="44">
        <f>IFERROR(_xll.qlIndexFixing(Index6M,$H1826,TRUE,_xll.ohTrigger(RecalcTrigger,Trigger6M)),NA())</f>
        <v>2.0694616180595218E-2</v>
      </c>
      <c r="M1826" s="182">
        <f>IFERROR(_xll.qlIndexFixing(Index1Y,$H1826,TRUE,_xll.ohTrigger(RecalcTrigger,Trigger1Y)),NA())</f>
        <v>2.0996139454469098E-2</v>
      </c>
      <c r="N1826" s="181">
        <f>IFERROR(_xll.qlIndexFixing(ONIndex1M,I1826,TRUE,_xll.ohTrigger(RecalcTrigger,Trigger1M)),NA())</f>
        <v>2.0285219905568086E-2</v>
      </c>
      <c r="O1826" s="44">
        <f>IFERROR(_xll.qlIndexFixing(ONIndex3M,I1826,TRUE,_xll.ohTrigger(RecalcTrigger,Trigger3M)),NA())</f>
        <v>2.0599576963836741E-2</v>
      </c>
      <c r="P1826" s="44">
        <f>IFERROR(_xll.qlIndexFixing(ONIndex6M,I1826,TRUE,_xll.ohTrigger(RecalcTrigger,Trigger6M)),NA())</f>
        <v>2.0632777103831712E-2</v>
      </c>
      <c r="Q1826" s="182">
        <f>IFERROR(_xll.qlIndexFixing(ONIndex1Y,I1826,TRUE,_xll.ohTrigger(RecalcTrigger,Trigger1Y)),NA())</f>
        <v>2.0872710365796854E-2</v>
      </c>
    </row>
    <row r="1827" spans="2:17" x14ac:dyDescent="0.2">
      <c r="B1827" s="39" t="s">
        <v>42</v>
      </c>
      <c r="D1827" s="42">
        <f>_xll.qlCalendarAdvance(Calendar,$D1826,B1827,"f",FALSE)</f>
        <v>52202</v>
      </c>
      <c r="E1827" s="176">
        <f>_xll.qlInterestRateIndexValueDate(IndexON,D1827)</f>
        <v>52202</v>
      </c>
      <c r="F1827" s="192">
        <f>IFERROR(_xll.qlIndexFixing(IndexON,D1827,TRUE,_xll.ohTrigger(RecalcTrigger,TriggerON)),NA())</f>
        <v>1.9760111762107124E-2</v>
      </c>
      <c r="H1827" s="42">
        <f>_xll.qlCalendarAdvance(Calendar,$H1826,B1827,"f",FALSE)</f>
        <v>52202</v>
      </c>
      <c r="I1827" s="176">
        <f>_xll.qlInterestRateIndexValueDate(Index1M,$H1827)</f>
        <v>52202</v>
      </c>
      <c r="J1827" s="181">
        <f>IFERROR(_xll.qlIndexFixing(Index1M,$H1827,TRUE,_xll.ohTrigger(RecalcTrigger,Trigger1M)),NA())</f>
        <v>2.0293932452309853E-2</v>
      </c>
      <c r="K1827" s="44">
        <f>IFERROR(_xll.qlIndexFixing(Index3M,H1827,TRUE,_xll.ohTrigger(RecalcTrigger,Trigger3M)),NA())</f>
        <v>2.0627295584664251E-2</v>
      </c>
      <c r="L1827" s="44">
        <f>IFERROR(_xll.qlIndexFixing(Index6M,$H1827,TRUE,_xll.ohTrigger(RecalcTrigger,Trigger6M)),NA())</f>
        <v>2.069103787634698E-2</v>
      </c>
      <c r="M1827" s="182">
        <f>IFERROR(_xll.qlIndexFixing(Index1Y,$H1827,TRUE,_xll.ohTrigger(RecalcTrigger,Trigger1Y)),NA())</f>
        <v>2.0992134725431599E-2</v>
      </c>
      <c r="N1827" s="181">
        <f>IFERROR(_xll.qlIndexFixing(ONIndex1M,I1827,TRUE,_xll.ohTrigger(RecalcTrigger,Trigger1M)),NA())</f>
        <v>2.0282668738440535E-2</v>
      </c>
      <c r="O1827" s="44">
        <f>IFERROR(_xll.qlIndexFixing(ONIndex3M,I1827,TRUE,_xll.ohTrigger(RecalcTrigger,Trigger3M)),NA())</f>
        <v>2.0596466768965094E-2</v>
      </c>
      <c r="P1827" s="44">
        <f>IFERROR(_xll.qlIndexFixing(ONIndex6M,I1827,TRUE,_xll.ohTrigger(RecalcTrigger,Trigger6M)),NA())</f>
        <v>2.0629688091702292E-2</v>
      </c>
      <c r="Q1827" s="182">
        <f>IFERROR(_xll.qlIndexFixing(ONIndex1Y,I1827,TRUE,_xll.ohTrigger(RecalcTrigger,Trigger1Y)),NA())</f>
        <v>2.0869731324474339E-2</v>
      </c>
    </row>
    <row r="1828" spans="2:17" x14ac:dyDescent="0.2">
      <c r="B1828" s="39" t="s">
        <v>42</v>
      </c>
      <c r="D1828" s="42">
        <f>_xll.qlCalendarAdvance(Calendar,$D1827,B1828,"f",FALSE)</f>
        <v>52209</v>
      </c>
      <c r="E1828" s="176">
        <f>_xll.qlInterestRateIndexValueDate(IndexON,D1828)</f>
        <v>52209</v>
      </c>
      <c r="F1828" s="192">
        <f>IFERROR(_xll.qlIndexFixing(IndexON,D1828,TRUE,_xll.ohTrigger(RecalcTrigger,TriggerON)),NA())</f>
        <v>1.9757190257565505E-2</v>
      </c>
      <c r="H1828" s="42">
        <f>_xll.qlCalendarAdvance(Calendar,$H1827,B1828,"f",FALSE)</f>
        <v>52209</v>
      </c>
      <c r="I1828" s="176">
        <f>_xll.qlInterestRateIndexValueDate(Index1M,$H1828)</f>
        <v>52209</v>
      </c>
      <c r="J1828" s="181">
        <f>IFERROR(_xll.qlIndexFixing(Index1M,$H1828,TRUE,_xll.ohTrigger(RecalcTrigger,Trigger1M)),NA())</f>
        <v>2.029124499174079E-2</v>
      </c>
      <c r="K1828" s="44">
        <f>IFERROR(_xll.qlIndexFixing(Index3M,H1828,TRUE,_xll.ohTrigger(RecalcTrigger,Trigger3M)),NA())</f>
        <v>2.0623901258801289E-2</v>
      </c>
      <c r="L1828" s="44">
        <f>IFERROR(_xll.qlIndexFixing(Index6M,$H1828,TRUE,_xll.ohTrigger(RecalcTrigger,Trigger6M)),NA())</f>
        <v>2.0687424184357959E-2</v>
      </c>
      <c r="M1828" s="182">
        <f>IFERROR(_xll.qlIndexFixing(Index1Y,$H1828,TRUE,_xll.ohTrigger(RecalcTrigger,Trigger1Y)),NA())</f>
        <v>2.0988092961584437E-2</v>
      </c>
      <c r="N1828" s="181">
        <f>IFERROR(_xll.qlIndexFixing(ONIndex1M,I1828,TRUE,_xll.ohTrigger(RecalcTrigger,Trigger1M)),NA())</f>
        <v>2.0280075629133254E-2</v>
      </c>
      <c r="O1828" s="44">
        <f>IFERROR(_xll.qlIndexFixing(ONIndex3M,I1828,TRUE,_xll.ohTrigger(RecalcTrigger,Trigger3M)),NA())</f>
        <v>2.0593320263009307E-2</v>
      </c>
      <c r="P1828" s="44">
        <f>IFERROR(_xll.qlIndexFixing(ONIndex6M,I1828,TRUE,_xll.ohTrigger(RecalcTrigger,Trigger6M)),NA())</f>
        <v>2.0626564044967655E-2</v>
      </c>
      <c r="Q1828" s="182">
        <f>IFERROR(_xll.qlIndexFixing(ONIndex1Y,I1828,TRUE,_xll.ohTrigger(RecalcTrigger,Trigger1Y)),NA())</f>
        <v>2.0866715992167162E-2</v>
      </c>
    </row>
    <row r="1829" spans="2:17" x14ac:dyDescent="0.2">
      <c r="B1829" s="39" t="s">
        <v>42</v>
      </c>
      <c r="D1829" s="42">
        <f>_xll.qlCalendarAdvance(Calendar,$D1828,B1829,"f",FALSE)</f>
        <v>52216</v>
      </c>
      <c r="E1829" s="176">
        <f>_xll.qlInterestRateIndexValueDate(IndexON,D1829)</f>
        <v>52216</v>
      </c>
      <c r="F1829" s="192">
        <f>IFERROR(_xll.qlIndexFixing(IndexON,D1829,TRUE,_xll.ohTrigger(RecalcTrigger,TriggerON)),NA())</f>
        <v>1.9754235173523593E-2</v>
      </c>
      <c r="H1829" s="42">
        <f>_xll.qlCalendarAdvance(Calendar,$H1828,B1829,"f",FALSE)</f>
        <v>52216</v>
      </c>
      <c r="I1829" s="176">
        <f>_xll.qlInterestRateIndexValueDate(Index1M,$H1829)</f>
        <v>52216</v>
      </c>
      <c r="J1829" s="181">
        <f>IFERROR(_xll.qlIndexFixing(Index1M,$H1829,TRUE,_xll.ohTrigger(RecalcTrigger,Trigger1M)),NA())</f>
        <v>2.0288515519514414E-2</v>
      </c>
      <c r="K1829" s="44">
        <f>IFERROR(_xll.qlIndexFixing(Index3M,H1829,TRUE,_xll.ohTrigger(RecalcTrigger,Trigger3M)),NA())</f>
        <v>2.0620470442075527E-2</v>
      </c>
      <c r="L1829" s="44">
        <f>IFERROR(_xll.qlIndexFixing(Index6M,$H1829,TRUE,_xll.ohTrigger(RecalcTrigger,Trigger6M)),NA())</f>
        <v>2.0683775104815182E-2</v>
      </c>
      <c r="M1829" s="182">
        <f>IFERROR(_xll.qlIndexFixing(Index1Y,$H1829,TRUE,_xll.ohTrigger(RecalcTrigger,Trigger1Y)),NA())</f>
        <v>2.0984014163367037E-2</v>
      </c>
      <c r="N1829" s="181">
        <f>IFERROR(_xll.qlIndexFixing(ONIndex1M,I1829,TRUE,_xll.ohTrigger(RecalcTrigger,Trigger1M)),NA())</f>
        <v>2.0277440577322059E-2</v>
      </c>
      <c r="O1829" s="44">
        <f>IFERROR(_xll.qlIndexFixing(ONIndex3M,I1829,TRUE,_xll.ohTrigger(RecalcTrigger,Trigger3M)),NA())</f>
        <v>2.0590137445807288E-2</v>
      </c>
      <c r="P1829" s="44">
        <f>IFERROR(_xll.qlIndexFixing(ONIndex6M,I1829,TRUE,_xll.ohTrigger(RecalcTrigger,Trigger6M)),NA())</f>
        <v>2.0623404963546754E-2</v>
      </c>
      <c r="Q1829" s="182">
        <f>IFERROR(_xll.qlIndexFixing(ONIndex1Y,I1829,TRUE,_xll.ohTrigger(RecalcTrigger,Trigger1Y)),NA())</f>
        <v>2.0863664368794277E-2</v>
      </c>
    </row>
    <row r="1830" spans="2:17" x14ac:dyDescent="0.2">
      <c r="B1830" s="39" t="s">
        <v>42</v>
      </c>
      <c r="D1830" s="42">
        <f>_xll.qlCalendarAdvance(Calendar,$D1829,B1830,"f",FALSE)</f>
        <v>52223</v>
      </c>
      <c r="E1830" s="176">
        <f>_xll.qlInterestRateIndexValueDate(IndexON,D1830)</f>
        <v>52223</v>
      </c>
      <c r="F1830" s="192">
        <f>IFERROR(_xll.qlIndexFixing(IndexON,D1830,TRUE,_xll.ohTrigger(RecalcTrigger,TriggerON)),NA())</f>
        <v>1.9751246510062437E-2</v>
      </c>
      <c r="H1830" s="42">
        <f>_xll.qlCalendarAdvance(Calendar,$H1829,B1830,"f",FALSE)</f>
        <v>52223</v>
      </c>
      <c r="I1830" s="176">
        <f>_xll.qlInterestRateIndexValueDate(Index1M,$H1830)</f>
        <v>52223</v>
      </c>
      <c r="J1830" s="181">
        <f>IFERROR(_xll.qlIndexFixing(Index1M,$H1830,TRUE,_xll.ohTrigger(RecalcTrigger,Trigger1M)),NA())</f>
        <v>2.0285744035662107E-2</v>
      </c>
      <c r="K1830" s="44">
        <f>IFERROR(_xll.qlIndexFixing(Index3M,H1830,TRUE,_xll.ohTrigger(RecalcTrigger,Trigger3M)),NA())</f>
        <v>2.0617003134578815E-2</v>
      </c>
      <c r="L1830" s="44">
        <f>IFERROR(_xll.qlIndexFixing(Index6M,$H1830,TRUE,_xll.ohTrigger(RecalcTrigger,Trigger6M)),NA())</f>
        <v>2.0680090637911916E-2</v>
      </c>
      <c r="M1830" s="182">
        <f>IFERROR(_xll.qlIndexFixing(Index1Y,$H1830,TRUE,_xll.ohTrigger(RecalcTrigger,Trigger1Y)),NA())</f>
        <v>2.09798983312246E-2</v>
      </c>
      <c r="N1830" s="181">
        <f>IFERROR(_xll.qlIndexFixing(ONIndex1M,I1830,TRUE,_xll.ohTrigger(RecalcTrigger,Trigger1M)),NA())</f>
        <v>2.0274763583331135E-2</v>
      </c>
      <c r="O1830" s="44">
        <f>IFERROR(_xll.qlIndexFixing(ONIndex3M,I1830,TRUE,_xll.ohTrigger(RecalcTrigger,Trigger3M)),NA())</f>
        <v>2.0586918317683223E-2</v>
      </c>
      <c r="P1830" s="44">
        <f>IFERROR(_xll.qlIndexFixing(ONIndex6M,I1830,TRUE,_xll.ohTrigger(RecalcTrigger,Trigger6M)),NA())</f>
        <v>2.0620210847439591E-2</v>
      </c>
      <c r="Q1830" s="182">
        <f>IFERROR(_xll.qlIndexFixing(ONIndex1Y,I1830,TRUE,_xll.ohTrigger(RecalcTrigger,Trigger1Y)),NA())</f>
        <v>2.0860576454679869E-2</v>
      </c>
    </row>
    <row r="1831" spans="2:17" x14ac:dyDescent="0.2">
      <c r="B1831" s="39" t="s">
        <v>42</v>
      </c>
      <c r="D1831" s="42">
        <f>_xll.qlCalendarAdvance(Calendar,$D1830,B1831,"f",FALSE)</f>
        <v>52230</v>
      </c>
      <c r="E1831" s="176">
        <f>_xll.qlInterestRateIndexValueDate(IndexON,D1831)</f>
        <v>52230</v>
      </c>
      <c r="F1831" s="192">
        <f>IFERROR(_xll.qlIndexFixing(IndexON,D1831,TRUE,_xll.ohTrigger(RecalcTrigger,TriggerON)),NA())</f>
        <v>1.9748224267182035E-2</v>
      </c>
      <c r="H1831" s="42">
        <f>_xll.qlCalendarAdvance(Calendar,$H1830,B1831,"f",FALSE)</f>
        <v>52230</v>
      </c>
      <c r="I1831" s="176">
        <f>_xll.qlInterestRateIndexValueDate(Index1M,$H1831)</f>
        <v>52230</v>
      </c>
      <c r="J1831" s="181">
        <f>IFERROR(_xll.qlIndexFixing(Index1M,$H1831,TRUE,_xll.ohTrigger(RecalcTrigger,Trigger1M)),NA())</f>
        <v>2.0282930540215238E-2</v>
      </c>
      <c r="K1831" s="44">
        <f>IFERROR(_xll.qlIndexFixing(Index3M,H1831,TRUE,_xll.ohTrigger(RecalcTrigger,Trigger3M)),NA())</f>
        <v>2.0613823141920996E-2</v>
      </c>
      <c r="L1831" s="44">
        <f>IFERROR(_xll.qlIndexFixing(Index6M,$H1831,TRUE,_xll.ohTrigger(RecalcTrigger,Trigger6M)),NA())</f>
        <v>2.0676370783840978E-2</v>
      </c>
      <c r="M1831" s="182">
        <f>IFERROR(_xll.qlIndexFixing(Index1Y,$H1831,TRUE,_xll.ohTrigger(RecalcTrigger,Trigger1Y)),NA())</f>
        <v>2.0975745465604101E-2</v>
      </c>
      <c r="N1831" s="181">
        <f>IFERROR(_xll.qlIndexFixing(ONIndex1M,I1831,TRUE,_xll.ohTrigger(RecalcTrigger,Trigger1M)),NA())</f>
        <v>2.0272044646917342E-2</v>
      </c>
      <c r="O1831" s="44">
        <f>IFERROR(_xll.qlIndexFixing(ONIndex3M,I1831,TRUE,_xll.ohTrigger(RecalcTrigger,Trigger3M)),NA())</f>
        <v>2.0583662878312925E-2</v>
      </c>
      <c r="P1831" s="44">
        <f>IFERROR(_xll.qlIndexFixing(ONIndex6M,I1831,TRUE,_xll.ohTrigger(RecalcTrigger,Trigger6M)),NA())</f>
        <v>2.061698169672721E-2</v>
      </c>
      <c r="Q1831" s="182">
        <f>IFERROR(_xll.qlIndexFixing(ONIndex1Y,I1831,TRUE,_xll.ohTrigger(RecalcTrigger,Trigger1Y)),NA())</f>
        <v>2.0857452249499753E-2</v>
      </c>
    </row>
    <row r="1832" spans="2:17" x14ac:dyDescent="0.2">
      <c r="B1832" s="39" t="s">
        <v>42</v>
      </c>
      <c r="D1832" s="42">
        <f>_xll.qlCalendarAdvance(Calendar,$D1831,B1832,"f",FALSE)</f>
        <v>52237</v>
      </c>
      <c r="E1832" s="176">
        <f>_xll.qlInterestRateIndexValueDate(IndexON,D1832)</f>
        <v>52237</v>
      </c>
      <c r="F1832" s="192">
        <f>IFERROR(_xll.qlIndexFixing(IndexON,D1832,TRUE,_xll.ohTrigger(RecalcTrigger,TriggerON)),NA())</f>
        <v>1.9745168444801342E-2</v>
      </c>
      <c r="H1832" s="42">
        <f>_xll.qlCalendarAdvance(Calendar,$H1831,B1832,"f",FALSE)</f>
        <v>52237</v>
      </c>
      <c r="I1832" s="176">
        <f>_xll.qlInterestRateIndexValueDate(Index1M,$H1832)</f>
        <v>52237</v>
      </c>
      <c r="J1832" s="181">
        <f>IFERROR(_xll.qlIndexFixing(Index1M,$H1832,TRUE,_xll.ohTrigger(RecalcTrigger,Trigger1M)),NA())</f>
        <v>2.0280075033199951E-2</v>
      </c>
      <c r="K1832" s="44">
        <f>IFERROR(_xll.qlIndexFixing(Index3M,H1832,TRUE,_xll.ohTrigger(RecalcTrigger,Trigger3M)),NA())</f>
        <v>2.0609959047648063E-2</v>
      </c>
      <c r="L1832" s="44">
        <f>IFERROR(_xll.qlIndexFixing(Index6M,$H1832,TRUE,_xll.ohTrigger(RecalcTrigger,Trigger6M)),NA())</f>
        <v>2.0672312448749956E-2</v>
      </c>
      <c r="M1832" s="182">
        <f>IFERROR(_xll.qlIndexFixing(Index1Y,$H1832,TRUE,_xll.ohTrigger(RecalcTrigger,Trigger1Y)),NA())</f>
        <v>2.0971555566958067E-2</v>
      </c>
      <c r="N1832" s="181">
        <f>IFERROR(_xll.qlIndexFixing(ONIndex1M,I1832,TRUE,_xll.ohTrigger(RecalcTrigger,Trigger1M)),NA())</f>
        <v>2.0269283768242774E-2</v>
      </c>
      <c r="O1832" s="44">
        <f>IFERROR(_xll.qlIndexFixing(ONIndex3M,I1832,TRUE,_xll.ohTrigger(RecalcTrigger,Trigger3M)),NA())</f>
        <v>2.0580371127939534E-2</v>
      </c>
      <c r="P1832" s="44">
        <f>IFERROR(_xll.qlIndexFixing(ONIndex6M,I1832,TRUE,_xll.ohTrigger(RecalcTrigger,Trigger6M)),NA())</f>
        <v>2.0613717511490659E-2</v>
      </c>
      <c r="Q1832" s="182">
        <f>IFERROR(_xll.qlIndexFixing(ONIndex1Y,I1832,TRUE,_xll.ohTrigger(RecalcTrigger,Trigger1Y)),NA())</f>
        <v>2.0854291753416021E-2</v>
      </c>
    </row>
    <row r="1833" spans="2:17" x14ac:dyDescent="0.2">
      <c r="B1833" s="39" t="s">
        <v>42</v>
      </c>
      <c r="D1833" s="42">
        <f>_xll.qlCalendarAdvance(Calendar,$D1832,B1833,"f",FALSE)</f>
        <v>52244</v>
      </c>
      <c r="E1833" s="176">
        <f>_xll.qlInterestRateIndexValueDate(IndexON,D1833)</f>
        <v>52244</v>
      </c>
      <c r="F1833" s="192">
        <f>IFERROR(_xll.qlIndexFixing(IndexON,D1833,TRUE,_xll.ohTrigger(RecalcTrigger,TriggerON)),NA())</f>
        <v>1.9742079043001404E-2</v>
      </c>
      <c r="H1833" s="42">
        <f>_xll.qlCalendarAdvance(Calendar,$H1832,B1833,"f",FALSE)</f>
        <v>52244</v>
      </c>
      <c r="I1833" s="176">
        <f>_xll.qlInterestRateIndexValueDate(Index1M,$H1833)</f>
        <v>52244</v>
      </c>
      <c r="J1833" s="181">
        <f>IFERROR(_xll.qlIndexFixing(Index1M,$H1833,TRUE,_xll.ohTrigger(RecalcTrigger,Trigger1M)),NA())</f>
        <v>2.0277177514650236E-2</v>
      </c>
      <c r="K1833" s="44">
        <f>IFERROR(_xll.qlIndexFixing(Index3M,H1833,TRUE,_xll.ohTrigger(RecalcTrigger,Trigger3M)),NA())</f>
        <v>2.0606382268403133E-2</v>
      </c>
      <c r="L1833" s="44">
        <f>IFERROR(_xll.qlIndexFixing(Index6M,$H1833,TRUE,_xll.ohTrigger(RecalcTrigger,Trigger6M)),NA())</f>
        <v>2.0668524561956208E-2</v>
      </c>
      <c r="M1833" s="182">
        <f>IFERROR(_xll.qlIndexFixing(Index1Y,$H1833,TRUE,_xll.ohTrigger(RecalcTrigger,Trigger1Y)),NA())</f>
        <v>2.0967328635742577E-2</v>
      </c>
      <c r="N1833" s="181">
        <f>IFERROR(_xll.qlIndexFixing(ONIndex1M,I1833,TRUE,_xll.ohTrigger(RecalcTrigger,Trigger1M)),NA())</f>
        <v>2.0266480947388477E-2</v>
      </c>
      <c r="O1833" s="44">
        <f>IFERROR(_xll.qlIndexFixing(ONIndex3M,I1833,TRUE,_xll.ohTrigger(RecalcTrigger,Trigger3M)),NA())</f>
        <v>2.0577043066400957E-2</v>
      </c>
      <c r="P1833" s="44">
        <f>IFERROR(_xll.qlIndexFixing(ONIndex6M,I1833,TRUE,_xll.ohTrigger(RecalcTrigger,Trigger6M)),NA())</f>
        <v>2.0610418291486798E-2</v>
      </c>
      <c r="Q1833" s="182">
        <f>IFERROR(_xll.qlIndexFixing(ONIndex1Y,I1833,TRUE,_xll.ohTrigger(RecalcTrigger,Trigger1Y)),NA())</f>
        <v>2.0851094966428674E-2</v>
      </c>
    </row>
    <row r="1834" spans="2:17" x14ac:dyDescent="0.2">
      <c r="B1834" s="39" t="s">
        <v>42</v>
      </c>
      <c r="D1834" s="42">
        <f>_xll.qlCalendarAdvance(Calendar,$D1833,B1834,"f",FALSE)</f>
        <v>52251</v>
      </c>
      <c r="E1834" s="176">
        <f>_xll.qlInterestRateIndexValueDate(IndexON,D1834)</f>
        <v>52251</v>
      </c>
      <c r="F1834" s="192">
        <f>IFERROR(_xll.qlIndexFixing(IndexON,D1834,TRUE,_xll.ohTrigger(RecalcTrigger,TriggerON)),NA())</f>
        <v>1.9738956061701174E-2</v>
      </c>
      <c r="H1834" s="42">
        <f>_xll.qlCalendarAdvance(Calendar,$H1833,B1834,"f",FALSE)</f>
        <v>52251</v>
      </c>
      <c r="I1834" s="176">
        <f>_xll.qlInterestRateIndexValueDate(Index1M,$H1834)</f>
        <v>52251</v>
      </c>
      <c r="J1834" s="181">
        <f>IFERROR(_xll.qlIndexFixing(Index1M,$H1834,TRUE,_xll.ohTrigger(RecalcTrigger,Trigger1M)),NA())</f>
        <v>2.027423798459746E-2</v>
      </c>
      <c r="K1834" s="44">
        <f>IFERROR(_xll.qlIndexFixing(Index3M,H1834,TRUE,_xll.ohTrigger(RecalcTrigger,Trigger3M)),NA())</f>
        <v>2.0602768998765467E-2</v>
      </c>
      <c r="L1834" s="44">
        <f>IFERROR(_xll.qlIndexFixing(Index6M,$H1834,TRUE,_xll.ohTrigger(RecalcTrigger,Trigger6M)),NA())</f>
        <v>2.0664701290524178E-2</v>
      </c>
      <c r="M1834" s="182">
        <f>IFERROR(_xll.qlIndexFixing(Index1Y,$H1834,TRUE,_xll.ohTrigger(RecalcTrigger,Trigger1Y)),NA())</f>
        <v>2.0963064672417486E-2</v>
      </c>
      <c r="N1834" s="181">
        <f>IFERROR(_xll.qlIndexFixing(ONIndex1M,I1834,TRUE,_xll.ohTrigger(RecalcTrigger,Trigger1M)),NA())</f>
        <v>2.0263636184111311E-2</v>
      </c>
      <c r="O1834" s="44">
        <f>IFERROR(_xll.qlIndexFixing(ONIndex3M,I1834,TRUE,_xll.ohTrigger(RecalcTrigger,Trigger3M)),NA())</f>
        <v>2.0573678693859287E-2</v>
      </c>
      <c r="P1834" s="44">
        <f>IFERROR(_xll.qlIndexFixing(ONIndex6M,I1834,TRUE,_xll.ohTrigger(RecalcTrigger,Trigger6M)),NA())</f>
        <v>2.0607084036877721E-2</v>
      </c>
      <c r="Q1834" s="182">
        <f>IFERROR(_xll.qlIndexFixing(ONIndex1Y,I1834,TRUE,_xll.ohTrigger(RecalcTrigger,Trigger1Y)),NA())</f>
        <v>2.0847861888537711E-2</v>
      </c>
    </row>
    <row r="1835" spans="2:17" x14ac:dyDescent="0.2">
      <c r="B1835" s="39" t="s">
        <v>42</v>
      </c>
      <c r="D1835" s="42">
        <f>_xll.qlCalendarAdvance(Calendar,$D1834,B1835,"f",FALSE)</f>
        <v>52258</v>
      </c>
      <c r="E1835" s="176">
        <f>_xll.qlInterestRateIndexValueDate(IndexON,D1835)</f>
        <v>52258</v>
      </c>
      <c r="F1835" s="192">
        <f>IFERROR(_xll.qlIndexFixing(IndexON,D1835,TRUE,_xll.ohTrigger(RecalcTrigger,TriggerON)),NA())</f>
        <v>1.9735799501062745E-2</v>
      </c>
      <c r="H1835" s="42">
        <f>_xll.qlCalendarAdvance(Calendar,$H1834,B1835,"f",FALSE)</f>
        <v>52258</v>
      </c>
      <c r="I1835" s="176">
        <f>_xll.qlInterestRateIndexValueDate(Index1M,$H1835)</f>
        <v>52258</v>
      </c>
      <c r="J1835" s="181">
        <f>IFERROR(_xll.qlIndexFixing(Index1M,$H1835,TRUE,_xll.ohTrigger(RecalcTrigger,Trigger1M)),NA())</f>
        <v>2.0271256443070384E-2</v>
      </c>
      <c r="K1835" s="44">
        <f>IFERROR(_xll.qlIndexFixing(Index3M,H1835,TRUE,_xll.ohTrigger(RecalcTrigger,Trigger3M)),NA())</f>
        <v>2.0599119238833227E-2</v>
      </c>
      <c r="L1835" s="44">
        <f>IFERROR(_xll.qlIndexFixing(Index6M,$H1835,TRUE,_xll.ohTrigger(RecalcTrigger,Trigger6M)),NA())</f>
        <v>2.0660842634654016E-2</v>
      </c>
      <c r="M1835" s="182">
        <f>IFERROR(_xll.qlIndexFixing(Index1Y,$H1835,TRUE,_xll.ohTrigger(RecalcTrigger,Trigger1Y)),NA())</f>
        <v>2.095876367744709E-2</v>
      </c>
      <c r="N1835" s="181">
        <f>IFERROR(_xll.qlIndexFixing(ONIndex1M,I1835,TRUE,_xll.ohTrigger(RecalcTrigger,Trigger1M)),NA())</f>
        <v>2.026074947857337E-2</v>
      </c>
      <c r="O1835" s="44">
        <f>IFERROR(_xll.qlIndexFixing(ONIndex3M,I1835,TRUE,_xll.ohTrigger(RecalcTrigger,Trigger3M)),NA())</f>
        <v>2.0570278010152432E-2</v>
      </c>
      <c r="P1835" s="44">
        <f>IFERROR(_xll.qlIndexFixing(ONIndex6M,I1835,TRUE,_xll.ohTrigger(RecalcTrigger,Trigger6M)),NA())</f>
        <v>2.0603714747663426E-2</v>
      </c>
      <c r="Q1835" s="182">
        <f>IFERROR(_xll.qlIndexFixing(ONIndex1Y,I1835,TRUE,_xll.ohTrigger(RecalcTrigger,Trigger1Y)),NA())</f>
        <v>2.0844592519662086E-2</v>
      </c>
    </row>
    <row r="1836" spans="2:17" x14ac:dyDescent="0.2">
      <c r="B1836" s="39" t="s">
        <v>42</v>
      </c>
      <c r="D1836" s="42">
        <f>_xll.qlCalendarAdvance(Calendar,$D1835,B1836,"f",FALSE)</f>
        <v>52265</v>
      </c>
      <c r="E1836" s="176">
        <f>_xll.qlInterestRateIndexValueDate(IndexON,D1836)</f>
        <v>52265</v>
      </c>
      <c r="F1836" s="192">
        <f>IFERROR(_xll.qlIndexFixing(IndexON,D1836,TRUE,_xll.ohTrigger(RecalcTrigger,TriggerON)),NA())</f>
        <v>1.9732609360924025E-2</v>
      </c>
      <c r="H1836" s="42">
        <f>_xll.qlCalendarAdvance(Calendar,$H1835,B1836,"f",FALSE)</f>
        <v>52265</v>
      </c>
      <c r="I1836" s="176">
        <f>_xll.qlInterestRateIndexValueDate(Index1M,$H1836)</f>
        <v>52265</v>
      </c>
      <c r="J1836" s="181">
        <f>IFERROR(_xll.qlIndexFixing(Index1M,$H1836,TRUE,_xll.ohTrigger(RecalcTrigger,Trigger1M)),NA())</f>
        <v>2.0267203381900134E-2</v>
      </c>
      <c r="K1836" s="44">
        <f>IFERROR(_xll.qlIndexFixing(Index3M,H1836,TRUE,_xll.ohTrigger(RecalcTrigger,Trigger3M)),NA())</f>
        <v>2.0595742743957136E-2</v>
      </c>
      <c r="L1836" s="44">
        <f>IFERROR(_xll.qlIndexFixing(Index6M,$H1836,TRUE,_xll.ohTrigger(RecalcTrigger,Trigger6M)),NA())</f>
        <v>2.0656948594546774E-2</v>
      </c>
      <c r="M1836" s="182">
        <f>IFERROR(_xll.qlIndexFixing(Index1Y,$H1836,TRUE,_xll.ohTrigger(RecalcTrigger,Trigger1Y)),NA())</f>
        <v>2.0954425651299236E-2</v>
      </c>
      <c r="N1836" s="181">
        <f>IFERROR(_xll.qlIndexFixing(ONIndex1M,I1836,TRUE,_xll.ohTrigger(RecalcTrigger,Trigger1M)),NA())</f>
        <v>2.0257820830612561E-2</v>
      </c>
      <c r="O1836" s="44">
        <f>IFERROR(_xll.qlIndexFixing(ONIndex3M,I1836,TRUE,_xll.ohTrigger(RecalcTrigger,Trigger3M)),NA())</f>
        <v>2.0566841015442483E-2</v>
      </c>
      <c r="P1836" s="44">
        <f>IFERROR(_xll.qlIndexFixing(ONIndex6M,I1836,TRUE,_xll.ohTrigger(RecalcTrigger,Trigger6M)),NA())</f>
        <v>2.0600310423843915E-2</v>
      </c>
      <c r="Q1836" s="182">
        <f>IFERROR(_xll.qlIndexFixing(ONIndex1Y,I1836,TRUE,_xll.ohTrigger(RecalcTrigger,Trigger1Y)),NA())</f>
        <v>2.0841286859882846E-2</v>
      </c>
    </row>
    <row r="1837" spans="2:17" x14ac:dyDescent="0.2">
      <c r="B1837" s="39" t="s">
        <v>42</v>
      </c>
      <c r="D1837" s="42">
        <f>_xll.qlCalendarAdvance(Calendar,$D1836,B1837,"f",FALSE)</f>
        <v>52272</v>
      </c>
      <c r="E1837" s="176">
        <f>_xll.qlInterestRateIndexValueDate(IndexON,D1837)</f>
        <v>52272</v>
      </c>
      <c r="F1837" s="192">
        <f>IFERROR(_xll.qlIndexFixing(IndexON,D1837,TRUE,_xll.ohTrigger(RecalcTrigger,TriggerON)),NA())</f>
        <v>1.972938564136606E-2</v>
      </c>
      <c r="H1837" s="42">
        <f>_xll.qlCalendarAdvance(Calendar,$H1836,B1837,"f",FALSE)</f>
        <v>52272</v>
      </c>
      <c r="I1837" s="176">
        <f>_xll.qlInterestRateIndexValueDate(Index1M,$H1837)</f>
        <v>52272</v>
      </c>
      <c r="J1837" s="181">
        <f>IFERROR(_xll.qlIndexFixing(Index1M,$H1837,TRUE,_xll.ohTrigger(RecalcTrigger,Trigger1M)),NA())</f>
        <v>2.0264147328650426E-2</v>
      </c>
      <c r="K1837" s="44">
        <f>IFERROR(_xll.qlIndexFixing(Index3M,H1837,TRUE,_xll.ohTrigger(RecalcTrigger,Trigger3M)),NA())</f>
        <v>2.0591710248474938E-2</v>
      </c>
      <c r="L1837" s="44">
        <f>IFERROR(_xll.qlIndexFixing(Index6M,$H1837,TRUE,_xll.ohTrigger(RecalcTrigger,Trigger6M)),NA())</f>
        <v>2.065301917040395E-2</v>
      </c>
      <c r="M1837" s="182">
        <f>IFERROR(_xll.qlIndexFixing(Index1Y,$H1837,TRUE,_xll.ohTrigger(RecalcTrigger,Trigger1Y)),NA())</f>
        <v>2.0950050594446656E-2</v>
      </c>
      <c r="N1837" s="181">
        <f>IFERROR(_xll.qlIndexFixing(ONIndex1M,I1837,TRUE,_xll.ohTrigger(RecalcTrigger,Trigger1M)),NA())</f>
        <v>2.0254850240553068E-2</v>
      </c>
      <c r="O1837" s="44">
        <f>IFERROR(_xll.qlIndexFixing(ONIndex3M,I1837,TRUE,_xll.ohTrigger(RecalcTrigger,Trigger3M)),NA())</f>
        <v>2.0563367709567348E-2</v>
      </c>
      <c r="P1837" s="44">
        <f>IFERROR(_xll.qlIndexFixing(ONIndex6M,I1837,TRUE,_xll.ohTrigger(RecalcTrigger,Trigger6M)),NA())</f>
        <v>2.059687106533814E-2</v>
      </c>
      <c r="Q1837" s="182">
        <f>IFERROR(_xll.qlIndexFixing(ONIndex1Y,I1837,TRUE,_xll.ohTrigger(RecalcTrigger,Trigger1Y)),NA())</f>
        <v>2.0837944909281036E-2</v>
      </c>
    </row>
    <row r="1838" spans="2:17" x14ac:dyDescent="0.2">
      <c r="B1838" s="39" t="s">
        <v>42</v>
      </c>
      <c r="D1838" s="42">
        <f>_xll.qlCalendarAdvance(Calendar,$D1837,B1838,"f",FALSE)</f>
        <v>52279</v>
      </c>
      <c r="E1838" s="176">
        <f>_xll.qlInterestRateIndexValueDate(IndexON,D1838)</f>
        <v>52279</v>
      </c>
      <c r="F1838" s="192">
        <f>IFERROR(_xll.qlIndexFixing(IndexON,D1838,TRUE,_xll.ohTrigger(RecalcTrigger,TriggerON)),NA())</f>
        <v>1.9726128342388849E-2</v>
      </c>
      <c r="H1838" s="42">
        <f>_xll.qlCalendarAdvance(Calendar,$H1837,B1838,"f",FALSE)</f>
        <v>52279</v>
      </c>
      <c r="I1838" s="176">
        <f>_xll.qlInterestRateIndexValueDate(Index1M,$H1838)</f>
        <v>52279</v>
      </c>
      <c r="J1838" s="181">
        <f>IFERROR(_xll.qlIndexFixing(Index1M,$H1838,TRUE,_xll.ohTrigger(RecalcTrigger,Trigger1M)),NA())</f>
        <v>2.0261049270922451E-2</v>
      </c>
      <c r="K1838" s="44">
        <f>IFERROR(_xll.qlIndexFixing(Index3M,H1838,TRUE,_xll.ohTrigger(RecalcTrigger,Trigger3M)),NA())</f>
        <v>2.0587951018249704E-2</v>
      </c>
      <c r="L1838" s="44">
        <f>IFERROR(_xll.qlIndexFixing(Index6M,$H1838,TRUE,_xll.ohTrigger(RecalcTrigger,Trigger6M)),NA())</f>
        <v>2.0649054362431959E-2</v>
      </c>
      <c r="M1838" s="182">
        <f>IFERROR(_xll.qlIndexFixing(Index1Y,$H1838,TRUE,_xll.ohTrigger(RecalcTrigger,Trigger1Y)),NA())</f>
        <v>2.0945638507365194E-2</v>
      </c>
      <c r="N1838" s="181">
        <f>IFERROR(_xll.qlIndexFixing(ONIndex1M,I1838,TRUE,_xll.ohTrigger(RecalcTrigger,Trigger1M)),NA())</f>
        <v>2.0251837707989662E-2</v>
      </c>
      <c r="O1838" s="44">
        <f>IFERROR(_xll.qlIndexFixing(ONIndex3M,I1838,TRUE,_xll.ohTrigger(RecalcTrigger,Trigger3M)),NA())</f>
        <v>2.0559858092608074E-2</v>
      </c>
      <c r="P1838" s="44">
        <f>IFERROR(_xll.qlIndexFixing(ONIndex6M,I1838,TRUE,_xll.ohTrigger(RecalcTrigger,Trigger6M)),NA())</f>
        <v>2.0593396672146103E-2</v>
      </c>
      <c r="Q1838" s="182">
        <f>IFERROR(_xll.qlIndexFixing(ONIndex1Y,I1838,TRUE,_xll.ohTrigger(RecalcTrigger,Trigger1Y)),NA())</f>
        <v>2.0834566667613519E-2</v>
      </c>
    </row>
    <row r="1839" spans="2:17" x14ac:dyDescent="0.2">
      <c r="B1839" s="39" t="s">
        <v>42</v>
      </c>
      <c r="D1839" s="42">
        <f>_xll.qlCalendarAdvance(Calendar,$D1838,B1839,"f",FALSE)</f>
        <v>52286</v>
      </c>
      <c r="E1839" s="176">
        <f>_xll.qlInterestRateIndexValueDate(IndexON,D1839)</f>
        <v>52286</v>
      </c>
      <c r="F1839" s="192">
        <f>IFERROR(_xll.qlIndexFixing(IndexON,D1839,TRUE,_xll.ohTrigger(RecalcTrigger,TriggerON)),NA())</f>
        <v>1.9722837463911347E-2</v>
      </c>
      <c r="H1839" s="42">
        <f>_xll.qlCalendarAdvance(Calendar,$H1838,B1839,"f",FALSE)</f>
        <v>52286</v>
      </c>
      <c r="I1839" s="176">
        <f>_xll.qlInterestRateIndexValueDate(Index1M,$H1839)</f>
        <v>52286</v>
      </c>
      <c r="J1839" s="181">
        <f>IFERROR(_xll.qlIndexFixing(Index1M,$H1839,TRUE,_xll.ohTrigger(RecalcTrigger,Trigger1M)),NA())</f>
        <v>2.0257909208762515E-2</v>
      </c>
      <c r="K1839" s="44">
        <f>IFERROR(_xll.qlIndexFixing(Index3M,H1839,TRUE,_xll.ohTrigger(RecalcTrigger,Trigger3M)),NA())</f>
        <v>2.0584456599103008E-2</v>
      </c>
      <c r="L1839" s="44">
        <f>IFERROR(_xll.qlIndexFixing(Index6M,$H1839,TRUE,_xll.ohTrigger(RecalcTrigger,Trigger6M)),NA())</f>
        <v>2.0645054170836778E-2</v>
      </c>
      <c r="M1839" s="182">
        <f>IFERROR(_xll.qlIndexFixing(Index1Y,$H1839,TRUE,_xll.ohTrigger(RecalcTrigger,Trigger1Y)),NA())</f>
        <v>2.0941189390535353E-2</v>
      </c>
      <c r="N1839" s="181">
        <f>IFERROR(_xll.qlIndexFixing(ONIndex1M,I1839,TRUE,_xll.ohTrigger(RecalcTrigger,Trigger1M)),NA())</f>
        <v>2.0248783233246526E-2</v>
      </c>
      <c r="O1839" s="44">
        <f>IFERROR(_xll.qlIndexFixing(ONIndex3M,I1839,TRUE,_xll.ohTrigger(RecalcTrigger,Trigger3M)),NA())</f>
        <v>2.0556312164645707E-2</v>
      </c>
      <c r="P1839" s="44">
        <f>IFERROR(_xll.qlIndexFixing(ONIndex6M,I1839,TRUE,_xll.ohTrigger(RecalcTrigger,Trigger6M)),NA())</f>
        <v>2.0589887244429894E-2</v>
      </c>
      <c r="Q1839" s="182">
        <f>IFERROR(_xll.qlIndexFixing(ONIndex1Y,I1839,TRUE,_xll.ohTrigger(RecalcTrigger,Trigger1Y)),NA())</f>
        <v>2.0831152135123432E-2</v>
      </c>
    </row>
    <row r="1840" spans="2:17" x14ac:dyDescent="0.2">
      <c r="B1840" s="39" t="s">
        <v>42</v>
      </c>
      <c r="D1840" s="42">
        <f>_xll.qlCalendarAdvance(Calendar,$D1839,B1840,"f",FALSE)</f>
        <v>52293</v>
      </c>
      <c r="E1840" s="176">
        <f>_xll.qlInterestRateIndexValueDate(IndexON,D1840)</f>
        <v>52293</v>
      </c>
      <c r="F1840" s="192">
        <f>IFERROR(_xll.qlIndexFixing(IndexON,D1840,TRUE,_xll.ohTrigger(RecalcTrigger,TriggerON)),NA())</f>
        <v>1.97195130060146E-2</v>
      </c>
      <c r="H1840" s="42">
        <f>_xll.qlCalendarAdvance(Calendar,$H1839,B1840,"f",FALSE)</f>
        <v>52293</v>
      </c>
      <c r="I1840" s="176">
        <f>_xll.qlInterestRateIndexValueDate(Index1M,$H1840)</f>
        <v>52293</v>
      </c>
      <c r="J1840" s="181">
        <f>IFERROR(_xll.qlIndexFixing(Index1M,$H1840,TRUE,_xll.ohTrigger(RecalcTrigger,Trigger1M)),NA())</f>
        <v>2.0255718564468242E-2</v>
      </c>
      <c r="K1840" s="44">
        <f>IFERROR(_xll.qlIndexFixing(Index3M,H1840,TRUE,_xll.ohTrigger(RecalcTrigger,Trigger3M)),NA())</f>
        <v>2.0580919787833753E-2</v>
      </c>
      <c r="L1840" s="44">
        <f>IFERROR(_xll.qlIndexFixing(Index6M,$H1840,TRUE,_xll.ohTrigger(RecalcTrigger,Trigger6M)),NA())</f>
        <v>2.0641861172376666E-2</v>
      </c>
      <c r="M1840" s="182">
        <f>IFERROR(_xll.qlIndexFixing(Index1Y,$H1840,TRUE,_xll.ohTrigger(RecalcTrigger,Trigger1Y)),NA())</f>
        <v>2.0936954676879553E-2</v>
      </c>
      <c r="N1840" s="181">
        <f>IFERROR(_xll.qlIndexFixing(ONIndex1M,I1840,TRUE,_xll.ohTrigger(RecalcTrigger,Trigger1M)),NA())</f>
        <v>2.0245686816242614E-2</v>
      </c>
      <c r="O1840" s="44">
        <f>IFERROR(_xll.qlIndexFixing(ONIndex3M,I1840,TRUE,_xll.ohTrigger(RecalcTrigger,Trigger3M)),NA())</f>
        <v>2.0552729925356061E-2</v>
      </c>
      <c r="P1840" s="44">
        <f>IFERROR(_xll.qlIndexFixing(ONIndex6M,I1840,TRUE,_xll.ohTrigger(RecalcTrigger,Trigger6M)),NA())</f>
        <v>2.0586342782027423E-2</v>
      </c>
      <c r="Q1840" s="182">
        <f>IFERROR(_xll.qlIndexFixing(ONIndex1Y,I1840,TRUE,_xll.ohTrigger(RecalcTrigger,Trigger1Y)),NA())</f>
        <v>2.0827701311729729E-2</v>
      </c>
    </row>
    <row r="1841" spans="2:17" x14ac:dyDescent="0.2">
      <c r="B1841" s="39" t="s">
        <v>42</v>
      </c>
      <c r="D1841" s="42">
        <f>_xll.qlCalendarAdvance(Calendar,$D1840,B1841,"f",FALSE)</f>
        <v>52300</v>
      </c>
      <c r="E1841" s="176">
        <f>_xll.qlInterestRateIndexValueDate(IndexON,D1841)</f>
        <v>52300</v>
      </c>
      <c r="F1841" s="192">
        <f>IFERROR(_xll.qlIndexFixing(IndexON,D1841,TRUE,_xll.ohTrigger(RecalcTrigger,TriggerON)),NA())</f>
        <v>1.9716154968779653E-2</v>
      </c>
      <c r="H1841" s="42">
        <f>_xll.qlCalendarAdvance(Calendar,$H1840,B1841,"f",FALSE)</f>
        <v>52300</v>
      </c>
      <c r="I1841" s="176">
        <f>_xll.qlInterestRateIndexValueDate(Index1M,$H1841)</f>
        <v>52300</v>
      </c>
      <c r="J1841" s="181">
        <f>IFERROR(_xll.qlIndexFixing(Index1M,$H1841,TRUE,_xll.ohTrigger(RecalcTrigger,Trigger1M)),NA())</f>
        <v>2.0252484954785571E-2</v>
      </c>
      <c r="K1841" s="44">
        <f>IFERROR(_xll.qlIndexFixing(Index3M,H1841,TRUE,_xll.ohTrigger(RecalcTrigger,Trigger3M)),NA())</f>
        <v>2.0577045439705625E-2</v>
      </c>
      <c r="L1841" s="44">
        <f>IFERROR(_xll.qlIndexFixing(Index6M,$H1841,TRUE,_xll.ohTrigger(RecalcTrigger,Trigger6M)),NA())</f>
        <v>2.0637781943763728E-2</v>
      </c>
      <c r="M1841" s="182">
        <f>IFERROR(_xll.qlIndexFixing(Index1Y,$H1841,TRUE,_xll.ohTrigger(RecalcTrigger,Trigger1Y)),NA())</f>
        <v>2.0932428600317361E-2</v>
      </c>
      <c r="N1841" s="181">
        <f>IFERROR(_xll.qlIndexFixing(ONIndex1M,I1841,TRUE,_xll.ohTrigger(RecalcTrigger,Trigger1M)),NA())</f>
        <v>2.0242548456734788E-2</v>
      </c>
      <c r="O1841" s="44">
        <f>IFERROR(_xll.qlIndexFixing(ONIndex3M,I1841,TRUE,_xll.ohTrigger(RecalcTrigger,Trigger3M)),NA())</f>
        <v>2.0549111375306461E-2</v>
      </c>
      <c r="P1841" s="44">
        <f>IFERROR(_xll.qlIndexFixing(ONIndex6M,I1841,TRUE,_xll.ohTrigger(RecalcTrigger,Trigger6M)),NA())</f>
        <v>2.0582763285019734E-2</v>
      </c>
      <c r="Q1841" s="182">
        <f>IFERROR(_xll.qlIndexFixing(ONIndex1Y,I1841,TRUE,_xll.ohTrigger(RecalcTrigger,Trigger1Y)),NA())</f>
        <v>2.0824214197351365E-2</v>
      </c>
    </row>
    <row r="1842" spans="2:17" x14ac:dyDescent="0.2">
      <c r="B1842" s="39" t="s">
        <v>42</v>
      </c>
      <c r="D1842" s="42">
        <f>_xll.qlCalendarAdvance(Calendar,$D1841,B1842,"f",FALSE)</f>
        <v>52307</v>
      </c>
      <c r="E1842" s="176">
        <f>_xll.qlInterestRateIndexValueDate(IndexON,D1842)</f>
        <v>52307</v>
      </c>
      <c r="F1842" s="192">
        <f>IFERROR(_xll.qlIndexFixing(IndexON,D1842,TRUE,_xll.ohTrigger(RecalcTrigger,TriggerON)),NA())</f>
        <v>1.9712763351963369E-2</v>
      </c>
      <c r="H1842" s="42">
        <f>_xll.qlCalendarAdvance(Calendar,$H1841,B1842,"f",FALSE)</f>
        <v>52307</v>
      </c>
      <c r="I1842" s="176">
        <f>_xll.qlInterestRateIndexValueDate(Index1M,$H1842)</f>
        <v>52307</v>
      </c>
      <c r="J1842" s="181">
        <f>IFERROR(_xll.qlIndexFixing(Index1M,$H1842,TRUE,_xll.ohTrigger(RecalcTrigger,Trigger1M)),NA())</f>
        <v>2.0249209333866511E-2</v>
      </c>
      <c r="K1842" s="44">
        <f>IFERROR(_xll.qlIndexFixing(Index3M,H1842,TRUE,_xll.ohTrigger(RecalcTrigger,Trigger3M)),NA())</f>
        <v>2.0573134597982417E-2</v>
      </c>
      <c r="L1842" s="44">
        <f>IFERROR(_xll.qlIndexFixing(Index6M,$H1842,TRUE,_xll.ohTrigger(RecalcTrigger,Trigger6M)),NA())</f>
        <v>2.0633667326369801E-2</v>
      </c>
      <c r="M1842" s="182">
        <f>IFERROR(_xll.qlIndexFixing(Index1Y,$H1842,TRUE,_xll.ohTrigger(RecalcTrigger,Trigger1Y)),NA())</f>
        <v>2.0927865493461682E-2</v>
      </c>
      <c r="N1842" s="181">
        <f>IFERROR(_xll.qlIndexFixing(ONIndex1M,I1842,TRUE,_xll.ohTrigger(RecalcTrigger,Trigger1M)),NA())</f>
        <v>2.0239368155128279E-2</v>
      </c>
      <c r="O1842" s="44">
        <f>IFERROR(_xll.qlIndexFixing(ONIndex3M,I1842,TRUE,_xll.ohTrigger(RecalcTrigger,Trigger3M)),NA())</f>
        <v>2.0545456514010629E-2</v>
      </c>
      <c r="P1842" s="44">
        <f>IFERROR(_xll.qlIndexFixing(ONIndex6M,I1842,TRUE,_xll.ohTrigger(RecalcTrigger,Trigger6M)),NA())</f>
        <v>2.0579148753325782E-2</v>
      </c>
      <c r="Q1842" s="182">
        <f>IFERROR(_xll.qlIndexFixing(ONIndex1Y,I1842,TRUE,_xll.ohTrigger(RecalcTrigger,Trigger1Y)),NA())</f>
        <v>2.0820690791988339E-2</v>
      </c>
    </row>
    <row r="1843" spans="2:17" x14ac:dyDescent="0.2">
      <c r="B1843" s="39" t="s">
        <v>42</v>
      </c>
      <c r="D1843" s="42">
        <f>_xll.qlCalendarAdvance(Calendar,$D1842,B1843,"f",FALSE)</f>
        <v>52314</v>
      </c>
      <c r="E1843" s="176">
        <f>_xll.qlInterestRateIndexValueDate(IndexON,D1843)</f>
        <v>52314</v>
      </c>
      <c r="F1843" s="192">
        <f>IFERROR(_xll.qlIndexFixing(IndexON,D1843,TRUE,_xll.ohTrigger(RecalcTrigger,TriggerON)),NA())</f>
        <v>1.9709338155808886E-2</v>
      </c>
      <c r="H1843" s="42">
        <f>_xll.qlCalendarAdvance(Calendar,$H1842,B1843,"f",FALSE)</f>
        <v>52314</v>
      </c>
      <c r="I1843" s="176">
        <f>_xll.qlInterestRateIndexValueDate(Index1M,$H1843)</f>
        <v>52314</v>
      </c>
      <c r="J1843" s="181">
        <f>IFERROR(_xll.qlIndexFixing(Index1M,$H1843,TRUE,_xll.ohTrigger(RecalcTrigger,Trigger1M)),NA())</f>
        <v>2.0245891701737205E-2</v>
      </c>
      <c r="K1843" s="44">
        <f>IFERROR(_xll.qlIndexFixing(Index3M,H1843,TRUE,_xll.ohTrigger(RecalcTrigger,Trigger3M)),NA())</f>
        <v>2.0569187262771609E-2</v>
      </c>
      <c r="L1843" s="44">
        <f>IFERROR(_xll.qlIndexFixing(Index6M,$H1843,TRUE,_xll.ohTrigger(RecalcTrigger,Trigger6M)),NA())</f>
        <v>2.0629517320413356E-2</v>
      </c>
      <c r="M1843" s="182">
        <f>IFERROR(_xll.qlIndexFixing(Index1Y,$H1843,TRUE,_xll.ohTrigger(RecalcTrigger,Trigger1Y)),NA())</f>
        <v>2.0923265356810529E-2</v>
      </c>
      <c r="N1843" s="181">
        <f>IFERROR(_xll.qlIndexFixing(ONIndex1M,I1843,TRUE,_xll.ohTrigger(RecalcTrigger,Trigger1M)),NA())</f>
        <v>2.0236145911260994E-2</v>
      </c>
      <c r="O1843" s="44">
        <f>IFERROR(_xll.qlIndexFixing(ONIndex3M,I1843,TRUE,_xll.ohTrigger(RecalcTrigger,Trigger3M)),NA())</f>
        <v>2.0541765341630658E-2</v>
      </c>
      <c r="P1843" s="44">
        <f>IFERROR(_xll.qlIndexFixing(ONIndex6M,I1843,TRUE,_xll.ohTrigger(RecalcTrigger,Trigger6M)),NA())</f>
        <v>2.057549918710766E-2</v>
      </c>
      <c r="Q1843" s="182">
        <f>IFERROR(_xll.qlIndexFixing(ONIndex1Y,I1843,TRUE,_xll.ohTrigger(RecalcTrigger,Trigger1Y)),NA())</f>
        <v>2.0817131095802743E-2</v>
      </c>
    </row>
    <row r="1844" spans="2:17" x14ac:dyDescent="0.2">
      <c r="B1844" s="39" t="s">
        <v>42</v>
      </c>
      <c r="D1844" s="42">
        <f>_xll.qlCalendarAdvance(Calendar,$D1843,B1844,"f",FALSE)</f>
        <v>52321</v>
      </c>
      <c r="E1844" s="176">
        <f>_xll.qlInterestRateIndexValueDate(IndexON,D1844)</f>
        <v>52321</v>
      </c>
      <c r="F1844" s="192">
        <f>IFERROR(_xll.qlIndexFixing(IndexON,D1844,TRUE,_xll.ohTrigger(RecalcTrigger,TriggerON)),NA())</f>
        <v>1.9705879380235158E-2</v>
      </c>
      <c r="H1844" s="42">
        <f>_xll.qlCalendarAdvance(Calendar,$H1843,B1844,"f",FALSE)</f>
        <v>52321</v>
      </c>
      <c r="I1844" s="176">
        <f>_xll.qlInterestRateIndexValueDate(Index1M,$H1844)</f>
        <v>52321</v>
      </c>
      <c r="J1844" s="181">
        <f>IFERROR(_xll.qlIndexFixing(Index1M,$H1844,TRUE,_xll.ohTrigger(RecalcTrigger,Trigger1M)),NA())</f>
        <v>2.0242214608441927E-2</v>
      </c>
      <c r="K1844" s="44">
        <f>IFERROR(_xll.qlIndexFixing(Index3M,H1844,TRUE,_xll.ohTrigger(RecalcTrigger,Trigger3M)),NA())</f>
        <v>2.0564916523074E-2</v>
      </c>
      <c r="L1844" s="44">
        <f>IFERROR(_xll.qlIndexFixing(Index6M,$H1844,TRUE,_xll.ohTrigger(RecalcTrigger,Trigger6M)),NA())</f>
        <v>2.0625062359941677E-2</v>
      </c>
      <c r="M1844" s="182">
        <f>IFERROR(_xll.qlIndexFixing(Index1Y,$H1844,TRUE,_xll.ohTrigger(RecalcTrigger,Trigger1Y)),NA())</f>
        <v>2.0918628190865905E-2</v>
      </c>
      <c r="N1844" s="181">
        <f>IFERROR(_xll.qlIndexFixing(ONIndex1M,I1844,TRUE,_xll.ohTrigger(RecalcTrigger,Trigger1M)),NA())</f>
        <v>2.0232881724889795E-2</v>
      </c>
      <c r="O1844" s="44">
        <f>IFERROR(_xll.qlIndexFixing(ONIndex3M,I1844,TRUE,_xll.ohTrigger(RecalcTrigger,Trigger3M)),NA())</f>
        <v>2.0538037858085501E-2</v>
      </c>
      <c r="P1844" s="44">
        <f>IFERROR(_xll.qlIndexFixing(ONIndex6M,I1844,TRUE,_xll.ohTrigger(RecalcTrigger,Trigger6M)),NA())</f>
        <v>2.0571814586203274E-2</v>
      </c>
      <c r="Q1844" s="182">
        <f>IFERROR(_xll.qlIndexFixing(ONIndex1Y,I1844,TRUE,_xll.ohTrigger(RecalcTrigger,Trigger1Y)),NA())</f>
        <v>2.0813535108632486E-2</v>
      </c>
    </row>
    <row r="1845" spans="2:17" x14ac:dyDescent="0.2">
      <c r="B1845" s="39" t="s">
        <v>42</v>
      </c>
      <c r="D1845" s="42">
        <f>_xll.qlCalendarAdvance(Calendar,$D1844,B1845,"f",FALSE)</f>
        <v>52328</v>
      </c>
      <c r="E1845" s="176">
        <f>_xll.qlInterestRateIndexValueDate(IndexON,D1845)</f>
        <v>52328</v>
      </c>
      <c r="F1845" s="192">
        <f>IFERROR(_xll.qlIndexFixing(IndexON,D1845,TRUE,_xll.ohTrigger(RecalcTrigger,TriggerON)),NA())</f>
        <v>1.9702387025161139E-2</v>
      </c>
      <c r="H1845" s="42">
        <f>_xll.qlCalendarAdvance(Calendar,$H1844,B1845,"f",FALSE)</f>
        <v>52328</v>
      </c>
      <c r="I1845" s="176">
        <f>_xll.qlInterestRateIndexValueDate(Index1M,$H1845)</f>
        <v>52328</v>
      </c>
      <c r="J1845" s="181">
        <f>IFERROR(_xll.qlIndexFixing(Index1M,$H1845,TRUE,_xll.ohTrigger(RecalcTrigger,Trigger1M)),NA())</f>
        <v>2.0238816143106853E-2</v>
      </c>
      <c r="K1845" s="44">
        <f>IFERROR(_xll.qlIndexFixing(Index3M,H1845,TRUE,_xll.ohTrigger(RecalcTrigger,Trigger3M)),NA())</f>
        <v>2.0560899033628829E-2</v>
      </c>
      <c r="L1845" s="44">
        <f>IFERROR(_xll.qlIndexFixing(Index6M,$H1845,TRUE,_xll.ohTrigger(RecalcTrigger,Trigger6M)),NA())</f>
        <v>2.0620844342319616E-2</v>
      </c>
      <c r="M1845" s="182">
        <f>IFERROR(_xll.qlIndexFixing(Index1Y,$H1845,TRUE,_xll.ohTrigger(RecalcTrigger,Trigger1Y)),NA())</f>
        <v>2.0913953996133574E-2</v>
      </c>
      <c r="N1845" s="181">
        <f>IFERROR(_xll.qlIndexFixing(ONIndex1M,I1845,TRUE,_xll.ohTrigger(RecalcTrigger,Trigger1M)),NA())</f>
        <v>2.0229575596338867E-2</v>
      </c>
      <c r="O1845" s="44">
        <f>IFERROR(_xll.qlIndexFixing(ONIndex3M,I1845,TRUE,_xll.ohTrigger(RecalcTrigger,Trigger3M)),NA())</f>
        <v>2.0534274063618296E-2</v>
      </c>
      <c r="P1845" s="44">
        <f>IFERROR(_xll.qlIndexFixing(ONIndex6M,I1845,TRUE,_xll.ohTrigger(RecalcTrigger,Trigger6M)),NA())</f>
        <v>2.0568094950693672E-2</v>
      </c>
      <c r="Q1845" s="182">
        <f>IFERROR(_xll.qlIndexFixing(ONIndex1Y,I1845,TRUE,_xll.ohTrigger(RecalcTrigger,Trigger1Y)),NA())</f>
        <v>2.0809902830639659E-2</v>
      </c>
    </row>
    <row r="1846" spans="2:17" x14ac:dyDescent="0.2">
      <c r="B1846" s="39" t="s">
        <v>42</v>
      </c>
      <c r="D1846" s="42">
        <f>_xll.qlCalendarAdvance(Calendar,$D1845,B1846,"f",FALSE)</f>
        <v>52335</v>
      </c>
      <c r="E1846" s="176">
        <f>_xll.qlInterestRateIndexValueDate(IndexON,D1846)</f>
        <v>52335</v>
      </c>
      <c r="F1846" s="192">
        <f>IFERROR(_xll.qlIndexFixing(IndexON,D1846,TRUE,_xll.ohTrigger(RecalcTrigger,TriggerON)),NA())</f>
        <v>1.9698861090667874E-2</v>
      </c>
      <c r="H1846" s="42">
        <f>_xll.qlCalendarAdvance(Calendar,$H1845,B1846,"f",FALSE)</f>
        <v>52335</v>
      </c>
      <c r="I1846" s="176">
        <f>_xll.qlInterestRateIndexValueDate(Index1M,$H1846)</f>
        <v>52335</v>
      </c>
      <c r="J1846" s="181">
        <f>IFERROR(_xll.qlIndexFixing(Index1M,$H1846,TRUE,_xll.ohTrigger(RecalcTrigger,Trigger1M)),NA())</f>
        <v>2.0235375668966604E-2</v>
      </c>
      <c r="K1846" s="44">
        <f>IFERROR(_xll.qlIndexFixing(Index3M,H1846,TRUE,_xll.ohTrigger(RecalcTrigger,Trigger3M)),NA())</f>
        <v>2.0556845053021806E-2</v>
      </c>
      <c r="L1846" s="44">
        <f>IFERROR(_xll.qlIndexFixing(Index6M,$H1846,TRUE,_xll.ohTrigger(RecalcTrigger,Trigger6M)),NA())</f>
        <v>2.061659093872438E-2</v>
      </c>
      <c r="M1846" s="182">
        <f>IFERROR(_xll.qlIndexFixing(Index1Y,$H1846,TRUE,_xll.ohTrigger(RecalcTrigger,Trigger1Y)),NA())</f>
        <v>2.0909242773123952E-2</v>
      </c>
      <c r="N1846" s="181">
        <f>IFERROR(_xll.qlIndexFixing(ONIndex1M,I1846,TRUE,_xll.ohTrigger(RecalcTrigger,Trigger1M)),NA())</f>
        <v>2.0226227525527163E-2</v>
      </c>
      <c r="O1846" s="44">
        <f>IFERROR(_xll.qlIndexFixing(ONIndex3M,I1846,TRUE,_xll.ohTrigger(RecalcTrigger,Trigger3M)),NA())</f>
        <v>2.053047395790486E-2</v>
      </c>
      <c r="P1846" s="44">
        <f>IFERROR(_xll.qlIndexFixing(ONIndex6M,I1846,TRUE,_xll.ohTrigger(RecalcTrigger,Trigger6M)),NA())</f>
        <v>2.0564340280578852E-2</v>
      </c>
      <c r="Q1846" s="182">
        <f>IFERROR(_xll.qlIndexFixing(ONIndex1Y,I1846,TRUE,_xll.ohTrigger(RecalcTrigger,Trigger1Y)),NA())</f>
        <v>2.0806234261662171E-2</v>
      </c>
    </row>
    <row r="1847" spans="2:17" x14ac:dyDescent="0.2">
      <c r="B1847" s="39" t="s">
        <v>42</v>
      </c>
      <c r="D1847" s="42">
        <f>_xll.qlCalendarAdvance(Calendar,$D1846,B1847,"f",FALSE)</f>
        <v>52342</v>
      </c>
      <c r="E1847" s="176">
        <f>_xll.qlInterestRateIndexValueDate(IndexON,D1847)</f>
        <v>52342</v>
      </c>
      <c r="F1847" s="192">
        <f>IFERROR(_xll.qlIndexFixing(IndexON,D1847,TRUE,_xll.ohTrigger(RecalcTrigger,TriggerON)),NA())</f>
        <v>1.9695301576755364E-2</v>
      </c>
      <c r="H1847" s="42">
        <f>_xll.qlCalendarAdvance(Calendar,$H1846,B1847,"f",FALSE)</f>
        <v>52342</v>
      </c>
      <c r="I1847" s="176">
        <f>_xll.qlInterestRateIndexValueDate(Index1M,$H1847)</f>
        <v>52342</v>
      </c>
      <c r="J1847" s="181">
        <f>IFERROR(_xll.qlIndexFixing(Index1M,$H1847,TRUE,_xll.ohTrigger(RecalcTrigger,Trigger1M)),NA())</f>
        <v>2.0231893186056303E-2</v>
      </c>
      <c r="K1847" s="44">
        <f>IFERROR(_xll.qlIndexFixing(Index3M,H1847,TRUE,_xll.ohTrigger(RecalcTrigger,Trigger3M)),NA())</f>
        <v>2.055275458136337E-2</v>
      </c>
      <c r="L1847" s="44">
        <f>IFERROR(_xll.qlIndexFixing(Index6M,$H1847,TRUE,_xll.ohTrigger(RecalcTrigger,Trigger6M)),NA())</f>
        <v>2.0612302149378293E-2</v>
      </c>
      <c r="M1847" s="182">
        <f>IFERROR(_xll.qlIndexFixing(Index1Y,$H1847,TRUE,_xll.ohTrigger(RecalcTrigger,Trigger1Y)),NA())</f>
        <v>2.0904494522351658E-2</v>
      </c>
      <c r="N1847" s="181">
        <f>IFERROR(_xll.qlIndexFixing(ONIndex1M,I1847,TRUE,_xll.ohTrigger(RecalcTrigger,Trigger1M)),NA())</f>
        <v>2.0222837512292591E-2</v>
      </c>
      <c r="O1847" s="44">
        <f>IFERROR(_xll.qlIndexFixing(ONIndex3M,I1847,TRUE,_xll.ohTrigger(RecalcTrigger,Trigger3M)),NA())</f>
        <v>2.0526637541350423E-2</v>
      </c>
      <c r="P1847" s="44">
        <f>IFERROR(_xll.qlIndexFixing(ONIndex6M,I1847,TRUE,_xll.ohTrigger(RecalcTrigger,Trigger6M)),NA())</f>
        <v>2.0560550575858816E-2</v>
      </c>
      <c r="Q1847" s="182">
        <f>IFERROR(_xll.qlIndexFixing(ONIndex1Y,I1847,TRUE,_xll.ohTrigger(RecalcTrigger,Trigger1Y)),NA())</f>
        <v>2.0802529401781067E-2</v>
      </c>
    </row>
    <row r="1848" spans="2:17" x14ac:dyDescent="0.2">
      <c r="B1848" s="39" t="s">
        <v>42</v>
      </c>
      <c r="D1848" s="42">
        <f>_xll.qlCalendarAdvance(Calendar,$D1847,B1848,"f",FALSE)</f>
        <v>52349</v>
      </c>
      <c r="E1848" s="176">
        <f>_xll.qlInterestRateIndexValueDate(IndexON,D1848)</f>
        <v>52349</v>
      </c>
      <c r="F1848" s="192">
        <f>IFERROR(_xll.qlIndexFixing(IndexON,D1848,TRUE,_xll.ohTrigger(RecalcTrigger,TriggerON)),NA())</f>
        <v>1.9691708483423609E-2</v>
      </c>
      <c r="H1848" s="42">
        <f>_xll.qlCalendarAdvance(Calendar,$H1847,B1848,"f",FALSE)</f>
        <v>52349</v>
      </c>
      <c r="I1848" s="176">
        <f>_xll.qlInterestRateIndexValueDate(Index1M,$H1848)</f>
        <v>52349</v>
      </c>
      <c r="J1848" s="181">
        <f>IFERROR(_xll.qlIndexFixing(Index1M,$H1848,TRUE,_xll.ohTrigger(RecalcTrigger,Trigger1M)),NA())</f>
        <v>2.0228368694413766E-2</v>
      </c>
      <c r="K1848" s="44">
        <f>IFERROR(_xll.qlIndexFixing(Index3M,H1848,TRUE,_xll.ohTrigger(RecalcTrigger,Trigger3M)),NA())</f>
        <v>2.0548627618765736E-2</v>
      </c>
      <c r="L1848" s="44">
        <f>IFERROR(_xll.qlIndexFixing(Index6M,$H1848,TRUE,_xll.ohTrigger(RecalcTrigger,Trigger6M)),NA())</f>
        <v>2.0607977974509882E-2</v>
      </c>
      <c r="M1848" s="182">
        <f>IFERROR(_xll.qlIndexFixing(Index1Y,$H1848,TRUE,_xll.ohTrigger(RecalcTrigger,Trigger1Y)),NA())</f>
        <v>2.0899709244334413E-2</v>
      </c>
      <c r="N1848" s="181">
        <f>IFERROR(_xll.qlIndexFixing(ONIndex1M,I1848,TRUE,_xll.ohTrigger(RecalcTrigger,Trigger1M)),NA())</f>
        <v>2.0219405556959336E-2</v>
      </c>
      <c r="O1848" s="44">
        <f>IFERROR(_xll.qlIndexFixing(ONIndex3M,I1848,TRUE,_xll.ohTrigger(RecalcTrigger,Trigger3M)),NA())</f>
        <v>2.0522764813549754E-2</v>
      </c>
      <c r="P1848" s="44">
        <f>IFERROR(_xll.qlIndexFixing(ONIndex6M,I1848,TRUE,_xll.ohTrigger(RecalcTrigger,Trigger6M)),NA())</f>
        <v>2.0556725836452516E-2</v>
      </c>
      <c r="Q1848" s="182">
        <f>IFERROR(_xll.qlIndexFixing(ONIndex1Y,I1848,TRUE,_xll.ohTrigger(RecalcTrigger,Trigger1Y)),NA())</f>
        <v>2.0798788251077394E-2</v>
      </c>
    </row>
    <row r="1849" spans="2:17" x14ac:dyDescent="0.2">
      <c r="B1849" s="39" t="s">
        <v>42</v>
      </c>
      <c r="D1849" s="42">
        <f>_xll.qlCalendarAdvance(Calendar,$D1848,B1849,"f",FALSE)</f>
        <v>52356</v>
      </c>
      <c r="E1849" s="176">
        <f>_xll.qlInterestRateIndexValueDate(IndexON,D1849)</f>
        <v>52356</v>
      </c>
      <c r="F1849" s="192">
        <f>IFERROR(_xll.qlIndexFixing(IndexON,D1849,TRUE,_xll.ohTrigger(RecalcTrigger,TriggerON)),NA())</f>
        <v>1.9688081810672609E-2</v>
      </c>
      <c r="H1849" s="42">
        <f>_xll.qlCalendarAdvance(Calendar,$H1848,B1849,"f",FALSE)</f>
        <v>52356</v>
      </c>
      <c r="I1849" s="176">
        <f>_xll.qlInterestRateIndexValueDate(Index1M,$H1849)</f>
        <v>52356</v>
      </c>
      <c r="J1849" s="181">
        <f>IFERROR(_xll.qlIndexFixing(Index1M,$H1849,TRUE,_xll.ohTrigger(RecalcTrigger,Trigger1M)),NA())</f>
        <v>2.0225103675658655E-2</v>
      </c>
      <c r="K1849" s="44">
        <f>IFERROR(_xll.qlIndexFixing(Index3M,H1849,TRUE,_xll.ohTrigger(RecalcTrigger,Trigger3M)),NA())</f>
        <v>2.0544736894416014E-2</v>
      </c>
      <c r="L1849" s="44">
        <f>IFERROR(_xll.qlIndexFixing(Index6M,$H1849,TRUE,_xll.ohTrigger(RecalcTrigger,Trigger6M)),NA())</f>
        <v>2.0603874137298521E-2</v>
      </c>
      <c r="M1849" s="182">
        <f>IFERROR(_xll.qlIndexFixing(Index1Y,$H1849,TRUE,_xll.ohTrigger(RecalcTrigger,Trigger1Y)),NA())</f>
        <v>2.0894886939594147E-2</v>
      </c>
      <c r="N1849" s="181">
        <f>IFERROR(_xll.qlIndexFixing(ONIndex1M,I1849,TRUE,_xll.ohTrigger(RecalcTrigger,Trigger1M)),NA())</f>
        <v>2.0215931659203212E-2</v>
      </c>
      <c r="O1849" s="44">
        <f>IFERROR(_xll.qlIndexFixing(ONIndex3M,I1849,TRUE,_xll.ohTrigger(RecalcTrigger,Trigger3M)),NA())</f>
        <v>2.0518855774664946E-2</v>
      </c>
      <c r="P1849" s="44">
        <f>IFERROR(_xll.qlIndexFixing(ONIndex6M,I1849,TRUE,_xll.ohTrigger(RecalcTrigger,Trigger6M)),NA())</f>
        <v>2.0552866062522046E-2</v>
      </c>
      <c r="Q1849" s="182">
        <f>IFERROR(_xll.qlIndexFixing(ONIndex1Y,I1849,TRUE,_xll.ohTrigger(RecalcTrigger,Trigger1Y)),NA())</f>
        <v>2.0795010809226966E-2</v>
      </c>
    </row>
    <row r="1850" spans="2:17" x14ac:dyDescent="0.2">
      <c r="B1850" s="39" t="s">
        <v>42</v>
      </c>
      <c r="D1850" s="42">
        <f>_xll.qlCalendarAdvance(Calendar,$D1849,B1850,"f",FALSE)</f>
        <v>52363</v>
      </c>
      <c r="E1850" s="176">
        <f>_xll.qlInterestRateIndexValueDate(IndexON,D1850)</f>
        <v>52363</v>
      </c>
      <c r="F1850" s="192">
        <f>IFERROR(_xll.qlIndexFixing(IndexON,D1850,TRUE,_xll.ohTrigger(RecalcTrigger,TriggerON)),NA())</f>
        <v>1.9684421558502363E-2</v>
      </c>
      <c r="H1850" s="42">
        <f>_xll.qlCalendarAdvance(Calendar,$H1849,B1850,"f",FALSE)</f>
        <v>52363</v>
      </c>
      <c r="I1850" s="176">
        <f>_xll.qlInterestRateIndexValueDate(Index1M,$H1850)</f>
        <v>52363</v>
      </c>
      <c r="J1850" s="181">
        <f>IFERROR(_xll.qlIndexFixing(Index1M,$H1850,TRUE,_xll.ohTrigger(RecalcTrigger,Trigger1M)),NA())</f>
        <v>2.0221491966108621E-2</v>
      </c>
      <c r="K1850" s="44">
        <f>IFERROR(_xll.qlIndexFixing(Index3M,H1850,TRUE,_xll.ohTrigger(RecalcTrigger,Trigger3M)),NA())</f>
        <v>2.0540534107886713E-2</v>
      </c>
      <c r="L1850" s="44">
        <f>IFERROR(_xll.qlIndexFixing(Index6M,$H1850,TRUE,_xll.ohTrigger(RecalcTrigger,Trigger6M)),NA())</f>
        <v>2.0599476417663534E-2</v>
      </c>
      <c r="M1850" s="182">
        <f>IFERROR(_xll.qlIndexFixing(Index1Y,$H1850,TRUE,_xll.ohTrigger(RecalcTrigger,Trigger1Y)),NA())</f>
        <v>2.0890027608658105E-2</v>
      </c>
      <c r="N1850" s="181">
        <f>IFERROR(_xll.qlIndexFixing(ONIndex1M,I1850,TRUE,_xll.ohTrigger(RecalcTrigger,Trigger1M)),NA())</f>
        <v>2.021241581926736E-2</v>
      </c>
      <c r="O1850" s="44">
        <f>IFERROR(_xll.qlIndexFixing(ONIndex3M,I1850,TRUE,_xll.ohTrigger(RecalcTrigger,Trigger3M)),NA())</f>
        <v>2.0514910424777044E-2</v>
      </c>
      <c r="P1850" s="44">
        <f>IFERROR(_xll.qlIndexFixing(ONIndex6M,I1850,TRUE,_xll.ohTrigger(RecalcTrigger,Trigger6M)),NA())</f>
        <v>2.0548971253986359E-2</v>
      </c>
      <c r="Q1850" s="182">
        <f>IFERROR(_xll.qlIndexFixing(ONIndex1Y,I1850,TRUE,_xll.ohTrigger(RecalcTrigger,Trigger1Y)),NA())</f>
        <v>2.0791197076716061E-2</v>
      </c>
    </row>
    <row r="1851" spans="2:17" x14ac:dyDescent="0.2">
      <c r="B1851" s="39" t="s">
        <v>42</v>
      </c>
      <c r="D1851" s="42">
        <f>_xll.qlCalendarAdvance(Calendar,$D1850,B1851,"f",FALSE)</f>
        <v>52370</v>
      </c>
      <c r="E1851" s="176">
        <f>_xll.qlInterestRateIndexValueDate(IndexON,D1851)</f>
        <v>52370</v>
      </c>
      <c r="F1851" s="192">
        <f>IFERROR(_xll.qlIndexFixing(IndexON,D1851,TRUE,_xll.ohTrigger(RecalcTrigger,TriggerON)),NA())</f>
        <v>1.9680727726831826E-2</v>
      </c>
      <c r="H1851" s="42">
        <f>_xll.qlCalendarAdvance(Calendar,$H1850,B1851,"f",FALSE)</f>
        <v>52370</v>
      </c>
      <c r="I1851" s="176">
        <f>_xll.qlInterestRateIndexValueDate(Index1M,$H1851)</f>
        <v>52370</v>
      </c>
      <c r="J1851" s="181">
        <f>IFERROR(_xll.qlIndexFixing(Index1M,$H1851,TRUE,_xll.ohTrigger(RecalcTrigger,Trigger1M)),NA())</f>
        <v>2.0217838245651609E-2</v>
      </c>
      <c r="K1851" s="44">
        <f>IFERROR(_xll.qlIndexFixing(Index3M,H1851,TRUE,_xll.ohTrigger(RecalcTrigger,Trigger3M)),NA())</f>
        <v>2.0536294828763957E-2</v>
      </c>
      <c r="L1851" s="44">
        <f>IFERROR(_xll.qlIndexFixing(Index6M,$H1851,TRUE,_xll.ohTrigger(RecalcTrigger,Trigger6M)),NA())</f>
        <v>2.0595043311275919E-2</v>
      </c>
      <c r="M1851" s="182">
        <f>IFERROR(_xll.qlIndexFixing(Index1Y,$H1851,TRUE,_xll.ohTrigger(RecalcTrigger,Trigger1Y)),NA())</f>
        <v>2.0885131252055746E-2</v>
      </c>
      <c r="N1851" s="181">
        <f>IFERROR(_xll.qlIndexFixing(ONIndex1M,I1851,TRUE,_xll.ohTrigger(RecalcTrigger,Trigger1M)),NA())</f>
        <v>2.0208858036908639E-2</v>
      </c>
      <c r="O1851" s="44">
        <f>IFERROR(_xll.qlIndexFixing(ONIndex3M,I1851,TRUE,_xll.ohTrigger(RecalcTrigger,Trigger3M)),NA())</f>
        <v>2.0510928763805003E-2</v>
      </c>
      <c r="P1851" s="44">
        <f>IFERROR(_xll.qlIndexFixing(ONIndex6M,I1851,TRUE,_xll.ohTrigger(RecalcTrigger,Trigger6M)),NA())</f>
        <v>2.0545041410683362E-2</v>
      </c>
      <c r="Q1851" s="182">
        <f>IFERROR(_xll.qlIndexFixing(ONIndex1Y,I1851,TRUE,_xll.ohTrigger(RecalcTrigger,Trigger1Y)),NA())</f>
        <v>2.0787347053139449E-2</v>
      </c>
    </row>
    <row r="1852" spans="2:17" x14ac:dyDescent="0.2">
      <c r="B1852" s="39" t="s">
        <v>42</v>
      </c>
      <c r="D1852" s="42">
        <f>_xll.qlCalendarAdvance(Calendar,$D1851,B1852,"f",FALSE)</f>
        <v>52377</v>
      </c>
      <c r="E1852" s="176">
        <f>_xll.qlInterestRateIndexValueDate(IndexON,D1852)</f>
        <v>52377</v>
      </c>
      <c r="F1852" s="192">
        <f>IFERROR(_xll.qlIndexFixing(IndexON,D1852,TRUE,_xll.ohTrigger(RecalcTrigger,TriggerON)),NA())</f>
        <v>1.967700031582309E-2</v>
      </c>
      <c r="H1852" s="42">
        <f>_xll.qlCalendarAdvance(Calendar,$H1851,B1852,"f",FALSE)</f>
        <v>52377</v>
      </c>
      <c r="I1852" s="176">
        <f>_xll.qlInterestRateIndexValueDate(Index1M,$H1852)</f>
        <v>52377</v>
      </c>
      <c r="J1852" s="181">
        <f>IFERROR(_xll.qlIndexFixing(Index1M,$H1852,TRUE,_xll.ohTrigger(RecalcTrigger,Trigger1M)),NA())</f>
        <v>2.0214142514318995E-2</v>
      </c>
      <c r="K1852" s="44">
        <f>IFERROR(_xll.qlIndexFixing(Index3M,H1852,TRUE,_xll.ohTrigger(RecalcTrigger,Trigger3M)),NA())</f>
        <v>2.0532019057164917E-2</v>
      </c>
      <c r="L1852" s="44">
        <f>IFERROR(_xll.qlIndexFixing(Index6M,$H1852,TRUE,_xll.ohTrigger(RecalcTrigger,Trigger6M)),NA())</f>
        <v>2.0590574818372211E-2</v>
      </c>
      <c r="M1852" s="182">
        <f>IFERROR(_xll.qlIndexFixing(Index1Y,$H1852,TRUE,_xll.ohTrigger(RecalcTrigger,Trigger1Y)),NA())</f>
        <v>2.0880197870322501E-2</v>
      </c>
      <c r="N1852" s="181">
        <f>IFERROR(_xll.qlIndexFixing(ONIndex1M,I1852,TRUE,_xll.ohTrigger(RecalcTrigger,Trigger1M)),NA())</f>
        <v>2.0205258312370189E-2</v>
      </c>
      <c r="O1852" s="44">
        <f>IFERROR(_xll.qlIndexFixing(ONIndex3M,I1852,TRUE,_xll.ohTrigger(RecalcTrigger,Trigger3M)),NA())</f>
        <v>2.0506910791748822E-2</v>
      </c>
      <c r="P1852" s="44">
        <f>IFERROR(_xll.qlIndexFixing(ONIndex6M,I1852,TRUE,_xll.ohTrigger(RecalcTrigger,Trigger6M)),NA())</f>
        <v>2.0541076532937241E-2</v>
      </c>
      <c r="Q1852" s="182">
        <f>IFERROR(_xll.qlIndexFixing(ONIndex1Y,I1852,TRUE,_xll.ohTrigger(RecalcTrigger,Trigger1Y)),NA())</f>
        <v>2.0783460738740267E-2</v>
      </c>
    </row>
    <row r="1853" spans="2:17" x14ac:dyDescent="0.2">
      <c r="B1853" s="39" t="s">
        <v>42</v>
      </c>
      <c r="D1853" s="42">
        <f>_xll.qlCalendarAdvance(Calendar,$D1852,B1853,"f",FALSE)</f>
        <v>52384</v>
      </c>
      <c r="E1853" s="176">
        <f>_xll.qlInterestRateIndexValueDate(IndexON,D1853)</f>
        <v>52384</v>
      </c>
      <c r="F1853" s="192">
        <f>IFERROR(_xll.qlIndexFixing(IndexON,D1853,TRUE,_xll.ohTrigger(RecalcTrigger,TriggerON)),NA())</f>
        <v>1.9673239325314062E-2</v>
      </c>
      <c r="H1853" s="42">
        <f>_xll.qlCalendarAdvance(Calendar,$H1852,B1853,"f",FALSE)</f>
        <v>52384</v>
      </c>
      <c r="I1853" s="176">
        <f>_xll.qlInterestRateIndexValueDate(Index1M,$H1853)</f>
        <v>52384</v>
      </c>
      <c r="J1853" s="181">
        <f>IFERROR(_xll.qlIndexFixing(Index1M,$H1853,TRUE,_xll.ohTrigger(RecalcTrigger,Trigger1M)),NA())</f>
        <v>2.0210116106490005E-2</v>
      </c>
      <c r="K1853" s="44">
        <f>IFERROR(_xll.qlIndexFixing(Index3M,H1853,TRUE,_xll.ohTrigger(RecalcTrigger,Trigger3M)),NA())</f>
        <v>2.0527706793207635E-2</v>
      </c>
      <c r="L1853" s="44">
        <f>IFERROR(_xll.qlIndexFixing(Index6M,$H1853,TRUE,_xll.ohTrigger(RecalcTrigger,Trigger6M)),NA())</f>
        <v>2.0585826325352961E-2</v>
      </c>
      <c r="M1853" s="182">
        <f>IFERROR(_xll.qlIndexFixing(Index1Y,$H1853,TRUE,_xll.ohTrigger(RecalcTrigger,Trigger1Y)),NA())</f>
        <v>2.0875227463996029E-2</v>
      </c>
      <c r="N1853" s="181">
        <f>IFERROR(_xll.qlIndexFixing(ONIndex1M,I1853,TRUE,_xll.ohTrigger(RecalcTrigger,Trigger1M)),NA())</f>
        <v>2.0201616645489917E-2</v>
      </c>
      <c r="O1853" s="44">
        <f>IFERROR(_xll.qlIndexFixing(ONIndex3M,I1853,TRUE,_xll.ohTrigger(RecalcTrigger,Trigger3M)),NA())</f>
        <v>2.0502856508608502E-2</v>
      </c>
      <c r="P1853" s="44">
        <f>IFERROR(_xll.qlIndexFixing(ONIndex6M,I1853,TRUE,_xll.ohTrigger(RecalcTrigger,Trigger6M)),NA())</f>
        <v>2.0537076620423811E-2</v>
      </c>
      <c r="Q1853" s="182">
        <f>IFERROR(_xll.qlIndexFixing(ONIndex1Y,I1853,TRUE,_xll.ohTrigger(RecalcTrigger,Trigger1Y)),NA())</f>
        <v>2.077953813343747E-2</v>
      </c>
    </row>
    <row r="1854" spans="2:17" x14ac:dyDescent="0.2">
      <c r="B1854" s="39" t="s">
        <v>42</v>
      </c>
      <c r="D1854" s="42">
        <f>_xll.qlCalendarAdvance(Calendar,$D1853,B1854,"f",FALSE)</f>
        <v>52391</v>
      </c>
      <c r="E1854" s="176">
        <f>_xll.qlInterestRateIndexValueDate(IndexON,D1854)</f>
        <v>52391</v>
      </c>
      <c r="F1854" s="192">
        <f>IFERROR(_xll.qlIndexFixing(IndexON,D1854,TRUE,_xll.ohTrigger(RecalcTrigger,TriggerON)),NA())</f>
        <v>1.9669444755466836E-2</v>
      </c>
      <c r="H1854" s="42">
        <f>_xll.qlCalendarAdvance(Calendar,$H1853,B1854,"f",FALSE)</f>
        <v>52391</v>
      </c>
      <c r="I1854" s="176">
        <f>_xll.qlInterestRateIndexValueDate(Index1M,$H1854)</f>
        <v>52391</v>
      </c>
      <c r="J1854" s="181">
        <f>IFERROR(_xll.qlIndexFixing(Index1M,$H1854,TRUE,_xll.ohTrigger(RecalcTrigger,Trigger1M)),NA())</f>
        <v>2.0206339563226705E-2</v>
      </c>
      <c r="K1854" s="44">
        <f>IFERROR(_xll.qlIndexFixing(Index3M,H1854,TRUE,_xll.ohTrigger(RecalcTrigger,Trigger3M)),NA())</f>
        <v>2.0523358037011035E-2</v>
      </c>
      <c r="L1854" s="44">
        <f>IFERROR(_xll.qlIndexFixing(Index6M,$H1854,TRUE,_xll.ohTrigger(RecalcTrigger,Trigger6M)),NA())</f>
        <v>2.0581289842192554E-2</v>
      </c>
      <c r="M1854" s="182">
        <f>IFERROR(_xll.qlIndexFixing(Index1Y,$H1854,TRUE,_xll.ohTrigger(RecalcTrigger,Trigger1Y)),NA())</f>
        <v>2.0870220033618849E-2</v>
      </c>
      <c r="N1854" s="181">
        <f>IFERROR(_xll.qlIndexFixing(ONIndex1M,I1854,TRUE,_xll.ohTrigger(RecalcTrigger,Trigger1M)),NA())</f>
        <v>2.0197933036429916E-2</v>
      </c>
      <c r="O1854" s="44">
        <f>IFERROR(_xll.qlIndexFixing(ONIndex3M,I1854,TRUE,_xll.ohTrigger(RecalcTrigger,Trigger3M)),NA())</f>
        <v>2.0498765914384043E-2</v>
      </c>
      <c r="P1854" s="44">
        <f>IFERROR(_xll.qlIndexFixing(ONIndex6M,I1854,TRUE,_xll.ohTrigger(RecalcTrigger,Trigger6M)),NA())</f>
        <v>2.0533041673305163E-2</v>
      </c>
      <c r="Q1854" s="182">
        <f>IFERROR(_xll.qlIndexFixing(ONIndex1Y,I1854,TRUE,_xll.ohTrigger(RecalcTrigger,Trigger1Y)),NA())</f>
        <v>2.077557923715001E-2</v>
      </c>
    </row>
    <row r="1855" spans="2:17" x14ac:dyDescent="0.2">
      <c r="B1855" s="39" t="s">
        <v>42</v>
      </c>
      <c r="D1855" s="42">
        <f>_xll.qlCalendarAdvance(Calendar,$D1854,B1855,"f",FALSE)</f>
        <v>52398</v>
      </c>
      <c r="E1855" s="176">
        <f>_xll.qlInterestRateIndexValueDate(IndexON,D1855)</f>
        <v>52398</v>
      </c>
      <c r="F1855" s="192">
        <f>IFERROR(_xll.qlIndexFixing(IndexON,D1855,TRUE,_xll.ohTrigger(RecalcTrigger,TriggerON)),NA())</f>
        <v>1.9665616606200365E-2</v>
      </c>
      <c r="H1855" s="42">
        <f>_xll.qlCalendarAdvance(Calendar,$H1854,B1855,"f",FALSE)</f>
        <v>52398</v>
      </c>
      <c r="I1855" s="176">
        <f>_xll.qlInterestRateIndexValueDate(Index1M,$H1855)</f>
        <v>52398</v>
      </c>
      <c r="J1855" s="181">
        <f>IFERROR(_xll.qlIndexFixing(Index1M,$H1855,TRUE,_xll.ohTrigger(RecalcTrigger,Trigger1M)),NA())</f>
        <v>2.0202521011493224E-2</v>
      </c>
      <c r="K1855" s="44">
        <f>IFERROR(_xll.qlIndexFixing(Index3M,H1855,TRUE,_xll.ohTrigger(RecalcTrigger,Trigger3M)),NA())</f>
        <v>2.051897278869317E-2</v>
      </c>
      <c r="L1855" s="44">
        <f>IFERROR(_xll.qlIndexFixing(Index6M,$H1855,TRUE,_xll.ohTrigger(RecalcTrigger,Trigger6M)),NA())</f>
        <v>2.0576717975143145E-2</v>
      </c>
      <c r="M1855" s="182">
        <f>IFERROR(_xll.qlIndexFixing(Index1Y,$H1855,TRUE,_xll.ohTrigger(RecalcTrigger,Trigger1Y)),NA())</f>
        <v>2.0865175579737692E-2</v>
      </c>
      <c r="N1855" s="181">
        <f>IFERROR(_xll.qlIndexFixing(ONIndex1M,I1855,TRUE,_xll.ohTrigger(RecalcTrigger,Trigger1M)),NA())</f>
        <v>2.0194207484947047E-2</v>
      </c>
      <c r="O1855" s="44">
        <f>IFERROR(_xll.qlIndexFixing(ONIndex3M,I1855,TRUE,_xll.ohTrigger(RecalcTrigger,Trigger3M)),NA())</f>
        <v>2.049463900915649E-2</v>
      </c>
      <c r="P1855" s="44">
        <f>IFERROR(_xll.qlIndexFixing(ONIndex6M,I1855,TRUE,_xll.ohTrigger(RecalcTrigger,Trigger6M)),NA())</f>
        <v>2.0528971691743392E-2</v>
      </c>
      <c r="Q1855" s="182">
        <f>IFERROR(_xll.qlIndexFixing(ONIndex1Y,I1855,TRUE,_xll.ohTrigger(RecalcTrigger,Trigger1Y)),NA())</f>
        <v>2.0771584050039982E-2</v>
      </c>
    </row>
    <row r="1856" spans="2:17" x14ac:dyDescent="0.2">
      <c r="B1856" s="39" t="s">
        <v>42</v>
      </c>
      <c r="D1856" s="42">
        <f>_xll.qlCalendarAdvance(Calendar,$D1855,B1856,"f",FALSE)</f>
        <v>52405</v>
      </c>
      <c r="E1856" s="176">
        <f>_xll.qlInterestRateIndexValueDate(IndexON,D1856)</f>
        <v>52405</v>
      </c>
      <c r="F1856" s="192">
        <f>IFERROR(_xll.qlIndexFixing(IndexON,D1856,TRUE,_xll.ohTrigger(RecalcTrigger,TriggerON)),NA())</f>
        <v>1.9661754877514648E-2</v>
      </c>
      <c r="H1856" s="42">
        <f>_xll.qlCalendarAdvance(Calendar,$H1855,B1856,"f",FALSE)</f>
        <v>52405</v>
      </c>
      <c r="I1856" s="176">
        <f>_xll.qlInterestRateIndexValueDate(Index1M,$H1856)</f>
        <v>52405</v>
      </c>
      <c r="J1856" s="181">
        <f>IFERROR(_xll.qlIndexFixing(Index1M,$H1856,TRUE,_xll.ohTrigger(RecalcTrigger,Trigger1M)),NA())</f>
        <v>2.0198660451327382E-2</v>
      </c>
      <c r="K1856" s="44">
        <f>IFERROR(_xll.qlIndexFixing(Index3M,H1856,TRUE,_xll.ohTrigger(RecalcTrigger,Trigger3M)),NA())</f>
        <v>2.0514551048375605E-2</v>
      </c>
      <c r="L1856" s="44">
        <f>IFERROR(_xll.qlIndexFixing(Index6M,$H1856,TRUE,_xll.ohTrigger(RecalcTrigger,Trigger6M)),NA())</f>
        <v>2.0572110724444773E-2</v>
      </c>
      <c r="M1856" s="182">
        <f>IFERROR(_xll.qlIndexFixing(Index1Y,$H1856,TRUE,_xll.ohTrigger(RecalcTrigger,Trigger1Y)),NA())</f>
        <v>2.0860094102902831E-2</v>
      </c>
      <c r="N1856" s="181">
        <f>IFERROR(_xll.qlIndexFixing(ONIndex1M,I1856,TRUE,_xll.ohTrigger(RecalcTrigger,Trigger1M)),NA())</f>
        <v>2.0190439991122355E-2</v>
      </c>
      <c r="O1856" s="44">
        <f>IFERROR(_xll.qlIndexFixing(ONIndex3M,I1856,TRUE,_xll.ohTrigger(RecalcTrigger,Trigger3M)),NA())</f>
        <v>2.0490475792763752E-2</v>
      </c>
      <c r="P1856" s="44">
        <f>IFERROR(_xll.qlIndexFixing(ONIndex6M,I1856,TRUE,_xll.ohTrigger(RecalcTrigger,Trigger6M)),NA())</f>
        <v>2.0524866675333264E-2</v>
      </c>
      <c r="Q1856" s="182">
        <f>IFERROR(_xll.qlIndexFixing(ONIndex1Y,I1856,TRUE,_xll.ohTrigger(RecalcTrigger,Trigger1Y)),NA())</f>
        <v>2.0767552571945291E-2</v>
      </c>
    </row>
    <row r="1857" spans="2:17" x14ac:dyDescent="0.2">
      <c r="B1857" s="39" t="s">
        <v>42</v>
      </c>
      <c r="D1857" s="42">
        <f>_xll.qlCalendarAdvance(Calendar,$D1856,B1857,"f",FALSE)</f>
        <v>52412</v>
      </c>
      <c r="E1857" s="176">
        <f>_xll.qlInterestRateIndexValueDate(IndexON,D1857)</f>
        <v>52412</v>
      </c>
      <c r="F1857" s="192">
        <f>IFERROR(_xll.qlIndexFixing(IndexON,D1857,TRUE,_xll.ohTrigger(RecalcTrigger,TriggerON)),NA())</f>
        <v>1.9657859569409686E-2</v>
      </c>
      <c r="H1857" s="42">
        <f>_xll.qlCalendarAdvance(Calendar,$H1856,B1857,"f",FALSE)</f>
        <v>52412</v>
      </c>
      <c r="I1857" s="176">
        <f>_xll.qlInterestRateIndexValueDate(Index1M,$H1857)</f>
        <v>52412</v>
      </c>
      <c r="J1857" s="181">
        <f>IFERROR(_xll.qlIndexFixing(Index1M,$H1857,TRUE,_xll.ohTrigger(RecalcTrigger,Trigger1M)),NA())</f>
        <v>2.0195033696001636E-2</v>
      </c>
      <c r="K1857" s="44">
        <f>IFERROR(_xll.qlIndexFixing(Index3M,H1857,TRUE,_xll.ohTrigger(RecalcTrigger,Trigger3M)),NA())</f>
        <v>2.0510092816179024E-2</v>
      </c>
      <c r="L1857" s="44">
        <f>IFERROR(_xll.qlIndexFixing(Index6M,$H1857,TRUE,_xll.ohTrigger(RecalcTrigger,Trigger6M)),NA())</f>
        <v>2.056770156445557E-2</v>
      </c>
      <c r="M1857" s="182">
        <f>IFERROR(_xll.qlIndexFixing(Index1Y,$H1857,TRUE,_xll.ohTrigger(RecalcTrigger,Trigger1Y)),NA())</f>
        <v>2.0854975603669411E-2</v>
      </c>
      <c r="N1857" s="181">
        <f>IFERROR(_xll.qlIndexFixing(ONIndex1M,I1857,TRUE,_xll.ohTrigger(RecalcTrigger,Trigger1M)),NA())</f>
        <v>2.0186630555198981E-2</v>
      </c>
      <c r="O1857" s="44">
        <f>IFERROR(_xll.qlIndexFixing(ONIndex3M,I1857,TRUE,_xll.ohTrigger(RecalcTrigger,Trigger3M)),NA())</f>
        <v>2.0486276265448966E-2</v>
      </c>
      <c r="P1857" s="44">
        <f>IFERROR(_xll.qlIndexFixing(ONIndex6M,I1857,TRUE,_xll.ohTrigger(RecalcTrigger,Trigger6M)),NA())</f>
        <v>2.0520726624480012E-2</v>
      </c>
      <c r="Q1857" s="182">
        <f>IFERROR(_xll.qlIndexFixing(ONIndex1Y,I1857,TRUE,_xll.ohTrigger(RecalcTrigger,Trigger1Y)),NA())</f>
        <v>2.0763484803028032E-2</v>
      </c>
    </row>
    <row r="1858" spans="2:17" x14ac:dyDescent="0.2">
      <c r="B1858" s="39" t="s">
        <v>42</v>
      </c>
      <c r="D1858" s="42">
        <f>_xll.qlCalendarAdvance(Calendar,$D1857,B1858,"f",FALSE)</f>
        <v>52419</v>
      </c>
      <c r="E1858" s="176">
        <f>_xll.qlInterestRateIndexValueDate(IndexON,D1858)</f>
        <v>52419</v>
      </c>
      <c r="F1858" s="192">
        <f>IFERROR(_xll.qlIndexFixing(IndexON,D1858,TRUE,_xll.ohTrigger(RecalcTrigger,TriggerON)),NA())</f>
        <v>1.9653930681723386E-2</v>
      </c>
      <c r="H1858" s="42">
        <f>_xll.qlCalendarAdvance(Calendar,$H1857,B1858,"f",FALSE)</f>
        <v>52419</v>
      </c>
      <c r="I1858" s="176">
        <f>_xll.qlInterestRateIndexValueDate(Index1M,$H1858)</f>
        <v>52419</v>
      </c>
      <c r="J1858" s="181">
        <f>IFERROR(_xll.qlIndexFixing(Index1M,$H1858,TRUE,_xll.ohTrigger(RecalcTrigger,Trigger1M)),NA())</f>
        <v>2.0191085900291231E-2</v>
      </c>
      <c r="K1858" s="44">
        <f>IFERROR(_xll.qlIndexFixing(Index3M,H1858,TRUE,_xll.ohTrigger(RecalcTrigger,Trigger3M)),NA())</f>
        <v>2.0505598092225005E-2</v>
      </c>
      <c r="L1858" s="44">
        <f>IFERROR(_xll.qlIndexFixing(Index6M,$H1858,TRUE,_xll.ohTrigger(RecalcTrigger,Trigger6M)),NA())</f>
        <v>2.0563020757488518E-2</v>
      </c>
      <c r="M1858" s="182">
        <f>IFERROR(_xll.qlIndexFixing(Index1Y,$H1858,TRUE,_xll.ohTrigger(RecalcTrigger,Trigger1Y)),NA())</f>
        <v>2.0849820082595897E-2</v>
      </c>
      <c r="N1858" s="181">
        <f>IFERROR(_xll.qlIndexFixing(ONIndex1M,I1858,TRUE,_xll.ohTrigger(RecalcTrigger,Trigger1M)),NA())</f>
        <v>2.0182779176852739E-2</v>
      </c>
      <c r="O1858" s="44">
        <f>IFERROR(_xll.qlIndexFixing(ONIndex3M,I1858,TRUE,_xll.ohTrigger(RecalcTrigger,Trigger3M)),NA())</f>
        <v>2.0482040426887949E-2</v>
      </c>
      <c r="P1858" s="44">
        <f>IFERROR(_xll.qlIndexFixing(ONIndex6M,I1858,TRUE,_xll.ohTrigger(RecalcTrigger,Trigger6M)),NA())</f>
        <v>2.051655153910259E-2</v>
      </c>
      <c r="Q1858" s="182">
        <f>IFERROR(_xll.qlIndexFixing(ONIndex1Y,I1858,TRUE,_xll.ohTrigger(RecalcTrigger,Trigger1Y)),NA())</f>
        <v>2.075938074312611E-2</v>
      </c>
    </row>
    <row r="1859" spans="2:17" x14ac:dyDescent="0.2">
      <c r="B1859" s="39" t="s">
        <v>42</v>
      </c>
      <c r="D1859" s="42">
        <f>_xll.qlCalendarAdvance(Calendar,$D1858,B1859,"f",FALSE)</f>
        <v>52426</v>
      </c>
      <c r="E1859" s="176">
        <f>_xll.qlInterestRateIndexValueDate(IndexON,D1859)</f>
        <v>52426</v>
      </c>
      <c r="F1859" s="192">
        <f>IFERROR(_xll.qlIndexFixing(IndexON,D1859,TRUE,_xll.ohTrigger(RecalcTrigger,TriggerON)),NA())</f>
        <v>1.9649968214779934E-2</v>
      </c>
      <c r="H1859" s="42">
        <f>_xll.qlCalendarAdvance(Calendar,$H1858,B1859,"f",FALSE)</f>
        <v>52426</v>
      </c>
      <c r="I1859" s="176">
        <f>_xll.qlInterestRateIndexValueDate(Index1M,$H1859)</f>
        <v>52426</v>
      </c>
      <c r="J1859" s="181">
        <f>IFERROR(_xll.qlIndexFixing(Index1M,$H1859,TRUE,_xll.ohTrigger(RecalcTrigger,Trigger1M)),NA())</f>
        <v>2.0187096094000649E-2</v>
      </c>
      <c r="K1859" s="44">
        <f>IFERROR(_xll.qlIndexFixing(Index3M,H1859,TRUE,_xll.ohTrigger(RecalcTrigger,Trigger3M)),NA())</f>
        <v>2.0501066876638638E-2</v>
      </c>
      <c r="L1859" s="44">
        <f>IFERROR(_xll.qlIndexFixing(Index6M,$H1859,TRUE,_xll.ohTrigger(RecalcTrigger,Trigger6M)),NA())</f>
        <v>2.0558304565701613E-2</v>
      </c>
      <c r="M1859" s="182">
        <f>IFERROR(_xll.qlIndexFixing(Index1Y,$H1859,TRUE,_xll.ohTrigger(RecalcTrigger,Trigger1Y)),NA())</f>
        <v>2.084462754024408E-2</v>
      </c>
      <c r="N1859" s="181">
        <f>IFERROR(_xll.qlIndexFixing(ONIndex1M,I1859,TRUE,_xll.ohTrigger(RecalcTrigger,Trigger1M)),NA())</f>
        <v>2.0178885856407813E-2</v>
      </c>
      <c r="O1859" s="44">
        <f>IFERROR(_xll.qlIndexFixing(ONIndex3M,I1859,TRUE,_xll.ohTrigger(RecalcTrigger,Trigger3M)),NA())</f>
        <v>2.0477768277404884E-2</v>
      </c>
      <c r="P1859" s="44">
        <f>IFERROR(_xll.qlIndexFixing(ONIndex6M,I1859,TRUE,_xll.ohTrigger(RecalcTrigger,Trigger6M)),NA())</f>
        <v>2.0512341418957858E-2</v>
      </c>
      <c r="Q1859" s="182">
        <f>IFERROR(_xll.qlIndexFixing(ONIndex1Y,I1859,TRUE,_xll.ohTrigger(RecalcTrigger,Trigger1Y)),NA())</f>
        <v>2.0755240392401619E-2</v>
      </c>
    </row>
    <row r="1860" spans="2:17" x14ac:dyDescent="0.2">
      <c r="B1860" s="39" t="s">
        <v>42</v>
      </c>
      <c r="D1860" s="42">
        <f>_xll.qlCalendarAdvance(Calendar,$D1859,B1860,"f",FALSE)</f>
        <v>52433</v>
      </c>
      <c r="E1860" s="176">
        <f>_xll.qlInterestRateIndexValueDate(IndexON,D1860)</f>
        <v>52433</v>
      </c>
      <c r="F1860" s="192">
        <f>IFERROR(_xll.qlIndexFixing(IndexON,D1860,TRUE,_xll.ohTrigger(RecalcTrigger,TriggerON)),NA())</f>
        <v>1.964597216833619E-2</v>
      </c>
      <c r="H1860" s="42">
        <f>_xll.qlCalendarAdvance(Calendar,$H1859,B1860,"f",FALSE)</f>
        <v>52433</v>
      </c>
      <c r="I1860" s="176">
        <f>_xll.qlInterestRateIndexValueDate(Index1M,$H1860)</f>
        <v>52433</v>
      </c>
      <c r="J1860" s="181">
        <f>IFERROR(_xll.qlIndexFixing(Index1M,$H1860,TRUE,_xll.ohTrigger(RecalcTrigger,Trigger1M)),NA())</f>
        <v>2.0183064277163876E-2</v>
      </c>
      <c r="K1860" s="44">
        <f>IFERROR(_xll.qlIndexFixing(Index3M,H1860,TRUE,_xll.ohTrigger(RecalcTrigger,Trigger3M)),NA())</f>
        <v>2.0496499169544134E-2</v>
      </c>
      <c r="L1860" s="44">
        <f>IFERROR(_xll.qlIndexFixing(Index6M,$H1860,TRUE,_xll.ohTrigger(RecalcTrigger,Trigger6M)),NA())</f>
        <v>2.0553552989343724E-2</v>
      </c>
      <c r="M1860" s="182">
        <f>IFERROR(_xll.qlIndexFixing(Index1Y,$H1860,TRUE,_xll.ohTrigger(RecalcTrigger,Trigger1Y)),NA())</f>
        <v>2.0839397977181946E-2</v>
      </c>
      <c r="N1860" s="181">
        <f>IFERROR(_xll.qlIndexFixing(ONIndex1M,I1860,TRUE,_xll.ohTrigger(RecalcTrigger,Trigger1M)),NA())</f>
        <v>2.017495059354002E-2</v>
      </c>
      <c r="O1860" s="44">
        <f>IFERROR(_xll.qlIndexFixing(ONIndex3M,I1860,TRUE,_xll.ohTrigger(RecalcTrigger,Trigger3M)),NA())</f>
        <v>2.047345981683768E-2</v>
      </c>
      <c r="P1860" s="44">
        <f>IFERROR(_xll.qlIndexFixing(ONIndex6M,I1860,TRUE,_xll.ohTrigger(RecalcTrigger,Trigger6M)),NA())</f>
        <v>2.0508096264207909E-2</v>
      </c>
      <c r="Q1860" s="182">
        <f>IFERROR(_xll.qlIndexFixing(ONIndex1Y,I1860,TRUE,_xll.ohTrigger(RecalcTrigger,Trigger1Y)),NA())</f>
        <v>2.0751063750773513E-2</v>
      </c>
    </row>
    <row r="1861" spans="2:17" x14ac:dyDescent="0.2">
      <c r="B1861" s="39" t="s">
        <v>42</v>
      </c>
      <c r="D1861" s="42">
        <f>_xll.qlCalendarAdvance(Calendar,$D1860,B1861,"f",FALSE)</f>
        <v>52440</v>
      </c>
      <c r="E1861" s="176">
        <f>_xll.qlInterestRateIndexValueDate(IndexON,D1861)</f>
        <v>52440</v>
      </c>
      <c r="F1861" s="192">
        <f>IFERROR(_xll.qlIndexFixing(IndexON,D1861,TRUE,_xll.ohTrigger(RecalcTrigger,TriggerON)),NA())</f>
        <v>1.9641942542554247E-2</v>
      </c>
      <c r="H1861" s="42">
        <f>_xll.qlCalendarAdvance(Calendar,$H1860,B1861,"f",FALSE)</f>
        <v>52440</v>
      </c>
      <c r="I1861" s="176">
        <f>_xll.qlInterestRateIndexValueDate(Index1M,$H1861)</f>
        <v>52440</v>
      </c>
      <c r="J1861" s="181">
        <f>IFERROR(_xll.qlIndexFixing(Index1M,$H1861,TRUE,_xll.ohTrigger(RecalcTrigger,Trigger1M)),NA())</f>
        <v>2.0178990449827974E-2</v>
      </c>
      <c r="K1861" s="44">
        <f>IFERROR(_xll.qlIndexFixing(Index3M,H1861,TRUE,_xll.ohTrigger(RecalcTrigger,Trigger3M)),NA())</f>
        <v>2.0491894971065704E-2</v>
      </c>
      <c r="L1861" s="44">
        <f>IFERROR(_xll.qlIndexFixing(Index6M,$H1861,TRUE,_xll.ohTrigger(RecalcTrigger,Trigger6M)),NA())</f>
        <v>2.0548766028667679E-2</v>
      </c>
      <c r="M1861" s="182">
        <f>IFERROR(_xll.qlIndexFixing(Index1Y,$H1861,TRUE,_xll.ohTrigger(RecalcTrigger,Trigger1Y)),NA())</f>
        <v>2.0834131393979476E-2</v>
      </c>
      <c r="N1861" s="181">
        <f>IFERROR(_xll.qlIndexFixing(ONIndex1M,I1861,TRUE,_xll.ohTrigger(RecalcTrigger,Trigger1M)),NA())</f>
        <v>2.0170973388492497E-2</v>
      </c>
      <c r="O1861" s="44">
        <f>IFERROR(_xll.qlIndexFixing(ONIndex3M,I1861,TRUE,_xll.ohTrigger(RecalcTrigger,Trigger3M)),NA())</f>
        <v>2.0469115045186337E-2</v>
      </c>
      <c r="P1861" s="44">
        <f>IFERROR(_xll.qlIndexFixing(ONIndex6M,I1861,TRUE,_xll.ohTrigger(RecalcTrigger,Trigger6M)),NA())</f>
        <v>2.0503816074933789E-2</v>
      </c>
      <c r="Q1861" s="182">
        <f>IFERROR(_xll.qlIndexFixing(ONIndex1Y,I1861,TRUE,_xll.ohTrigger(RecalcTrigger,Trigger1Y)),NA())</f>
        <v>2.0746850818160745E-2</v>
      </c>
    </row>
    <row r="1862" spans="2:17" x14ac:dyDescent="0.2">
      <c r="B1862" s="39" t="s">
        <v>42</v>
      </c>
      <c r="D1862" s="42">
        <f>_xll.qlCalendarAdvance(Calendar,$D1861,B1862,"f",FALSE)</f>
        <v>52447</v>
      </c>
      <c r="E1862" s="176">
        <f>_xll.qlInterestRateIndexValueDate(IndexON,D1862)</f>
        <v>52447</v>
      </c>
      <c r="F1862" s="192">
        <f>IFERROR(_xll.qlIndexFixing(IndexON,D1862,TRUE,_xll.ohTrigger(RecalcTrigger,TriggerON)),NA())</f>
        <v>1.9637879337353059E-2</v>
      </c>
      <c r="H1862" s="42">
        <f>_xll.qlCalendarAdvance(Calendar,$H1861,B1862,"f",FALSE)</f>
        <v>52447</v>
      </c>
      <c r="I1862" s="176">
        <f>_xll.qlInterestRateIndexValueDate(Index1M,$H1862)</f>
        <v>52447</v>
      </c>
      <c r="J1862" s="181">
        <f>IFERROR(_xll.qlIndexFixing(Index1M,$H1862,TRUE,_xll.ohTrigger(RecalcTrigger,Trigger1M)),NA())</f>
        <v>2.0174874612040004E-2</v>
      </c>
      <c r="K1862" s="44">
        <f>IFERROR(_xll.qlIndexFixing(Index3M,H1862,TRUE,_xll.ohTrigger(RecalcTrigger,Trigger3M)),NA())</f>
        <v>2.0487254281331087E-2</v>
      </c>
      <c r="L1862" s="44">
        <f>IFERROR(_xll.qlIndexFixing(Index6M,$H1862,TRUE,_xll.ohTrigger(RecalcTrigger,Trigger6M)),NA())</f>
        <v>2.0543943683926747E-2</v>
      </c>
      <c r="M1862" s="182">
        <f>IFERROR(_xll.qlIndexFixing(Index1Y,$H1862,TRUE,_xll.ohTrigger(RecalcTrigger,Trigger1Y)),NA())</f>
        <v>2.0828827791211525E-2</v>
      </c>
      <c r="N1862" s="181">
        <f>IFERROR(_xll.qlIndexFixing(ONIndex1M,I1862,TRUE,_xll.ohTrigger(RecalcTrigger,Trigger1M)),NA())</f>
        <v>2.0166954241103152E-2</v>
      </c>
      <c r="O1862" s="44">
        <f>IFERROR(_xll.qlIndexFixing(ONIndex3M,I1862,TRUE,_xll.ohTrigger(RecalcTrigger,Trigger3M)),NA())</f>
        <v>2.0464733962450854E-2</v>
      </c>
      <c r="P1862" s="44">
        <f>IFERROR(_xll.qlIndexFixing(ONIndex6M,I1862,TRUE,_xll.ohTrigger(RecalcTrigger,Trigger6M)),NA())</f>
        <v>2.0499500851054453E-2</v>
      </c>
      <c r="Q1862" s="182">
        <f>IFERROR(_xll.qlIndexFixing(ONIndex1Y,I1862,TRUE,_xll.ohTrigger(RecalcTrigger,Trigger1Y)),NA())</f>
        <v>2.0742601594725407E-2</v>
      </c>
    </row>
    <row r="1863" spans="2:17" x14ac:dyDescent="0.2">
      <c r="B1863" s="39" t="s">
        <v>42</v>
      </c>
      <c r="D1863" s="42">
        <f>_xll.qlCalendarAdvance(Calendar,$D1862,B1863,"f",FALSE)</f>
        <v>52454</v>
      </c>
      <c r="E1863" s="176">
        <f>_xll.qlInterestRateIndexValueDate(IndexON,D1863)</f>
        <v>52454</v>
      </c>
      <c r="F1863" s="192">
        <f>IFERROR(_xll.qlIndexFixing(IndexON,D1863,TRUE,_xll.ohTrigger(RecalcTrigger,TriggerON)),NA())</f>
        <v>1.9633782552732626E-2</v>
      </c>
      <c r="H1863" s="42">
        <f>_xll.qlCalendarAdvance(Calendar,$H1862,B1863,"f",FALSE)</f>
        <v>52454</v>
      </c>
      <c r="I1863" s="176">
        <f>_xll.qlInterestRateIndexValueDate(Index1M,$H1863)</f>
        <v>52454</v>
      </c>
      <c r="J1863" s="181">
        <f>IFERROR(_xll.qlIndexFixing(Index1M,$H1863,TRUE,_xll.ohTrigger(RecalcTrigger,Trigger1M)),NA())</f>
        <v>2.0170716763833949E-2</v>
      </c>
      <c r="K1863" s="44">
        <f>IFERROR(_xll.qlIndexFixing(Index3M,H1863,TRUE,_xll.ohTrigger(RecalcTrigger,Trigger3M)),NA())</f>
        <v>2.0482577100466255E-2</v>
      </c>
      <c r="L1863" s="44">
        <f>IFERROR(_xll.qlIndexFixing(Index6M,$H1863,TRUE,_xll.ohTrigger(RecalcTrigger,Trigger6M)),NA())</f>
        <v>2.053908595537552E-2</v>
      </c>
      <c r="M1863" s="182">
        <f>IFERROR(_xll.qlIndexFixing(Index1Y,$H1863,TRUE,_xll.ohTrigger(RecalcTrigger,Trigger1Y)),NA())</f>
        <v>2.0823487169457373E-2</v>
      </c>
      <c r="N1863" s="181">
        <f>IFERROR(_xll.qlIndexFixing(ONIndex1M,I1863,TRUE,_xll.ohTrigger(RecalcTrigger,Trigger1M)),NA())</f>
        <v>2.0162893151453032E-2</v>
      </c>
      <c r="O1863" s="44">
        <f>IFERROR(_xll.qlIndexFixing(ONIndex3M,I1863,TRUE,_xll.ohTrigger(RecalcTrigger,Trigger3M)),NA())</f>
        <v>2.0460316568712278E-2</v>
      </c>
      <c r="P1863" s="44">
        <f>IFERROR(_xll.qlIndexFixing(ONIndex6M,I1863,TRUE,_xll.ohTrigger(RecalcTrigger,Trigger6M)),NA())</f>
        <v>2.0495150592488853E-2</v>
      </c>
      <c r="Q1863" s="182">
        <f>IFERROR(_xll.qlIndexFixing(ONIndex1Y,I1863,TRUE,_xll.ohTrigger(RecalcTrigger,Trigger1Y)),NA())</f>
        <v>2.0738316080386454E-2</v>
      </c>
    </row>
    <row r="1864" spans="2:17" x14ac:dyDescent="0.2">
      <c r="B1864" s="39" t="s">
        <v>42</v>
      </c>
      <c r="D1864" s="42">
        <f>_xll.qlCalendarAdvance(Calendar,$D1863,B1864,"f",FALSE)</f>
        <v>52461</v>
      </c>
      <c r="E1864" s="176">
        <f>_xll.qlInterestRateIndexValueDate(IndexON,D1864)</f>
        <v>52461</v>
      </c>
      <c r="F1864" s="192">
        <f>IFERROR(_xll.qlIndexFixing(IndexON,D1864,TRUE,_xll.ohTrigger(RecalcTrigger,TriggerON)),NA())</f>
        <v>1.9629652188692948E-2</v>
      </c>
      <c r="H1864" s="42">
        <f>_xll.qlCalendarAdvance(Calendar,$H1863,B1864,"f",FALSE)</f>
        <v>52461</v>
      </c>
      <c r="I1864" s="176">
        <f>_xll.qlInterestRateIndexValueDate(Index1M,$H1864)</f>
        <v>52461</v>
      </c>
      <c r="J1864" s="181">
        <f>IFERROR(_xll.qlIndexFixing(Index1M,$H1864,TRUE,_xll.ohTrigger(RecalcTrigger,Trigger1M)),NA())</f>
        <v>2.0166516905267329E-2</v>
      </c>
      <c r="K1864" s="44">
        <f>IFERROR(_xll.qlIndexFixing(Index3M,H1864,TRUE,_xll.ohTrigger(RecalcTrigger,Trigger3M)),NA())</f>
        <v>2.0477863428600706E-2</v>
      </c>
      <c r="L1864" s="44">
        <f>IFERROR(_xll.qlIndexFixing(Index6M,$H1864,TRUE,_xll.ohTrigger(RecalcTrigger,Trigger6M)),NA())</f>
        <v>2.0534192843272108E-2</v>
      </c>
      <c r="M1864" s="182">
        <f>IFERROR(_xll.qlIndexFixing(Index1Y,$H1864,TRUE,_xll.ohTrigger(RecalcTrigger,Trigger1Y)),NA())</f>
        <v>2.0818109529299182E-2</v>
      </c>
      <c r="N1864" s="181">
        <f>IFERROR(_xll.qlIndexFixing(ONIndex1M,I1864,TRUE,_xll.ohTrigger(RecalcTrigger,Trigger1M)),NA())</f>
        <v>2.0158790119542136E-2</v>
      </c>
      <c r="O1864" s="44">
        <f>IFERROR(_xll.qlIndexFixing(ONIndex3M,I1864,TRUE,_xll.ohTrigger(RecalcTrigger,Trigger3M)),NA())</f>
        <v>2.0455862863889562E-2</v>
      </c>
      <c r="P1864" s="44">
        <f>IFERROR(_xll.qlIndexFixing(ONIndex6M,I1864,TRUE,_xll.ohTrigger(RecalcTrigger,Trigger6M)),NA())</f>
        <v>2.0490765299318037E-2</v>
      </c>
      <c r="Q1864" s="182">
        <f>IFERROR(_xll.qlIndexFixing(ONIndex1Y,I1864,TRUE,_xll.ohTrigger(RecalcTrigger,Trigger1Y)),NA())</f>
        <v>2.0733994275143885E-2</v>
      </c>
    </row>
    <row r="1865" spans="2:17" x14ac:dyDescent="0.2">
      <c r="B1865" s="39" t="s">
        <v>42</v>
      </c>
      <c r="D1865" s="42">
        <f>_xll.qlCalendarAdvance(Calendar,$D1864,B1865,"f",FALSE)</f>
        <v>52468</v>
      </c>
      <c r="E1865" s="176">
        <f>_xll.qlInterestRateIndexValueDate(IndexON,D1865)</f>
        <v>52468</v>
      </c>
      <c r="F1865" s="192">
        <f>IFERROR(_xll.qlIndexFixing(IndexON,D1865,TRUE,_xll.ohTrigger(RecalcTrigger,TriggerON)),NA())</f>
        <v>1.9625488245152978E-2</v>
      </c>
      <c r="H1865" s="42">
        <f>_xll.qlCalendarAdvance(Calendar,$H1864,B1865,"f",FALSE)</f>
        <v>52468</v>
      </c>
      <c r="I1865" s="176">
        <f>_xll.qlInterestRateIndexValueDate(Index1M,$H1865)</f>
        <v>52468</v>
      </c>
      <c r="J1865" s="181">
        <f>IFERROR(_xll.qlIndexFixing(Index1M,$H1865,TRUE,_xll.ohTrigger(RecalcTrigger,Trigger1M)),NA())</f>
        <v>2.0162275036376742E-2</v>
      </c>
      <c r="K1865" s="44">
        <f>IFERROR(_xll.qlIndexFixing(Index3M,H1865,TRUE,_xll.ohTrigger(RecalcTrigger,Trigger3M)),NA())</f>
        <v>2.047311326586394E-2</v>
      </c>
      <c r="L1865" s="44">
        <f>IFERROR(_xll.qlIndexFixing(Index6M,$H1865,TRUE,_xll.ohTrigger(RecalcTrigger,Trigger6M)),NA())</f>
        <v>2.0529264347875956E-2</v>
      </c>
      <c r="M1865" s="182">
        <f>IFERROR(_xll.qlIndexFixing(Index1Y,$H1865,TRUE,_xll.ohTrigger(RecalcTrigger,Trigger1Y)),NA())</f>
        <v>2.0812694871324422E-2</v>
      </c>
      <c r="N1865" s="181">
        <f>IFERROR(_xll.qlIndexFixing(ONIndex1M,I1865,TRUE,_xll.ohTrigger(RecalcTrigger,Trigger1M)),NA())</f>
        <v>2.0154645145451511E-2</v>
      </c>
      <c r="O1865" s="44">
        <f>IFERROR(_xll.qlIndexFixing(ONIndex3M,I1865,TRUE,_xll.ohTrigger(RecalcTrigger,Trigger3M)),NA())</f>
        <v>2.0451372847982707E-2</v>
      </c>
      <c r="P1865" s="44">
        <f>IFERROR(_xll.qlIndexFixing(ONIndex6M,I1865,TRUE,_xll.ohTrigger(RecalcTrigger,Trigger6M)),NA())</f>
        <v>2.0486344971704096E-2</v>
      </c>
      <c r="Q1865" s="182">
        <f>IFERROR(_xll.qlIndexFixing(ONIndex1Y,I1865,TRUE,_xll.ohTrigger(RecalcTrigger,Trigger1Y)),NA())</f>
        <v>2.0729636179078748E-2</v>
      </c>
    </row>
    <row r="1866" spans="2:17" x14ac:dyDescent="0.2">
      <c r="B1866" s="39" t="s">
        <v>42</v>
      </c>
      <c r="D1866" s="42">
        <f>_xll.qlCalendarAdvance(Calendar,$D1865,B1866,"f",FALSE)</f>
        <v>52475</v>
      </c>
      <c r="E1866" s="176">
        <f>_xll.qlInterestRateIndexValueDate(IndexON,D1866)</f>
        <v>52475</v>
      </c>
      <c r="F1866" s="192">
        <f>IFERROR(_xll.qlIndexFixing(IndexON,D1866,TRUE,_xll.ohTrigger(RecalcTrigger,TriggerON)),NA())</f>
        <v>1.9621290722355855E-2</v>
      </c>
      <c r="H1866" s="42">
        <f>_xll.qlCalendarAdvance(Calendar,$H1865,B1866,"f",FALSE)</f>
        <v>52475</v>
      </c>
      <c r="I1866" s="176">
        <f>_xll.qlInterestRateIndexValueDate(Index1M,$H1866)</f>
        <v>52475</v>
      </c>
      <c r="J1866" s="181">
        <f>IFERROR(_xll.qlIndexFixing(Index1M,$H1866,TRUE,_xll.ohTrigger(RecalcTrigger,Trigger1M)),NA())</f>
        <v>2.0157744395052656E-2</v>
      </c>
      <c r="K1866" s="44">
        <f>IFERROR(_xll.qlIndexFixing(Index3M,H1866,TRUE,_xll.ohTrigger(RecalcTrigger,Trigger3M)),NA())</f>
        <v>2.0468102473847959E-2</v>
      </c>
      <c r="L1866" s="44">
        <f>IFERROR(_xll.qlIndexFixing(Index6M,$H1866,TRUE,_xll.ohTrigger(RecalcTrigger,Trigger6M)),NA())</f>
        <v>2.0523883612519118E-2</v>
      </c>
      <c r="M1866" s="182">
        <f>IFERROR(_xll.qlIndexFixing(Index1Y,$H1866,TRUE,_xll.ohTrigger(RecalcTrigger,Trigger1Y)),NA())</f>
        <v>2.0807243196123894E-2</v>
      </c>
      <c r="N1866" s="181">
        <f>IFERROR(_xll.qlIndexFixing(ONIndex1M,I1866,TRUE,_xll.ohTrigger(RecalcTrigger,Trigger1M)),NA())</f>
        <v>2.0150458228938017E-2</v>
      </c>
      <c r="O1866" s="44">
        <f>IFERROR(_xll.qlIndexFixing(ONIndex3M,I1866,TRUE,_xll.ohTrigger(RecalcTrigger,Trigger3M)),NA())</f>
        <v>2.0446846521072759E-2</v>
      </c>
      <c r="P1866" s="44">
        <f>IFERROR(_xll.qlIndexFixing(ONIndex6M,I1866,TRUE,_xll.ohTrigger(RecalcTrigger,Trigger6M)),NA())</f>
        <v>2.0481889609403892E-2</v>
      </c>
      <c r="Q1866" s="182">
        <f>IFERROR(_xll.qlIndexFixing(ONIndex1Y,I1866,TRUE,_xll.ohTrigger(RecalcTrigger,Trigger1Y)),NA())</f>
        <v>2.0725241792109994E-2</v>
      </c>
    </row>
    <row r="1867" spans="2:17" x14ac:dyDescent="0.2">
      <c r="B1867" s="39" t="s">
        <v>42</v>
      </c>
      <c r="D1867" s="42">
        <f>_xll.qlCalendarAdvance(Calendar,$D1866,B1867,"f",FALSE)</f>
        <v>52482</v>
      </c>
      <c r="E1867" s="176">
        <f>_xll.qlInterestRateIndexValueDate(IndexON,D1867)</f>
        <v>52482</v>
      </c>
      <c r="F1867" s="192">
        <f>IFERROR(_xll.qlIndexFixing(IndexON,D1867,TRUE,_xll.ohTrigger(RecalcTrigger,TriggerON)),NA())</f>
        <v>1.9617059620058441E-2</v>
      </c>
      <c r="H1867" s="42">
        <f>_xll.qlCalendarAdvance(Calendar,$H1866,B1867,"f",FALSE)</f>
        <v>52482</v>
      </c>
      <c r="I1867" s="176">
        <f>_xll.qlInterestRateIndexValueDate(Index1M,$H1867)</f>
        <v>52482</v>
      </c>
      <c r="J1867" s="181">
        <f>IFERROR(_xll.qlIndexFixing(Index1M,$H1867,TRUE,_xll.ohTrigger(RecalcTrigger,Trigger1M)),NA())</f>
        <v>2.0153421744891802E-2</v>
      </c>
      <c r="K1867" s="44">
        <f>IFERROR(_xll.qlIndexFixing(Index3M,H1867,TRUE,_xll.ohTrigger(RecalcTrigger,Trigger3M)),NA())</f>
        <v>2.046328220581535E-2</v>
      </c>
      <c r="L1867" s="44">
        <f>IFERROR(_xll.qlIndexFixing(Index6M,$H1867,TRUE,_xll.ohTrigger(RecalcTrigger,Trigger6M)),NA())</f>
        <v>2.0518889964624528E-2</v>
      </c>
      <c r="M1867" s="182">
        <f>IFERROR(_xll.qlIndexFixing(Index1Y,$H1867,TRUE,_xll.ohTrigger(RecalcTrigger,Trigger1Y)),NA())</f>
        <v>2.0801754504292381E-2</v>
      </c>
      <c r="N1867" s="181">
        <f>IFERROR(_xll.qlIndexFixing(ONIndex1M,I1867,TRUE,_xll.ohTrigger(RecalcTrigger,Trigger1M)),NA())</f>
        <v>2.0146229370163748E-2</v>
      </c>
      <c r="O1867" s="44">
        <f>IFERROR(_xll.qlIndexFixing(ONIndex3M,I1867,TRUE,_xll.ohTrigger(RecalcTrigger,Trigger3M)),NA())</f>
        <v>2.0442283883078671E-2</v>
      </c>
      <c r="P1867" s="44">
        <f>IFERROR(_xll.qlIndexFixing(ONIndex6M,I1867,TRUE,_xll.ohTrigger(RecalcTrigger,Trigger6M)),NA())</f>
        <v>2.0477399212417424E-2</v>
      </c>
      <c r="Q1867" s="182">
        <f>IFERROR(_xll.qlIndexFixing(ONIndex1Y,I1867,TRUE,_xll.ohTrigger(RecalcTrigger,Trigger1Y)),NA())</f>
        <v>2.0720811114156579E-2</v>
      </c>
    </row>
    <row r="1868" spans="2:17" x14ac:dyDescent="0.2">
      <c r="B1868" s="39" t="s">
        <v>42</v>
      </c>
      <c r="D1868" s="42">
        <f>_xll.qlCalendarAdvance(Calendar,$D1867,B1868,"f",FALSE)</f>
        <v>52489</v>
      </c>
      <c r="E1868" s="176">
        <f>_xll.qlInterestRateIndexValueDate(IndexON,D1868)</f>
        <v>52489</v>
      </c>
      <c r="F1868" s="192">
        <f>IFERROR(_xll.qlIndexFixing(IndexON,D1868,TRUE,_xll.ohTrigger(RecalcTrigger,TriggerON)),NA())</f>
        <v>1.9612794938422828E-2</v>
      </c>
      <c r="H1868" s="42">
        <f>_xll.qlCalendarAdvance(Calendar,$H1867,B1868,"f",FALSE)</f>
        <v>52489</v>
      </c>
      <c r="I1868" s="176">
        <f>_xll.qlInterestRateIndexValueDate(Index1M,$H1868)</f>
        <v>52489</v>
      </c>
      <c r="J1868" s="181">
        <f>IFERROR(_xll.qlIndexFixing(Index1M,$H1868,TRUE,_xll.ohTrigger(RecalcTrigger,Trigger1M)),NA())</f>
        <v>2.0149057086806477E-2</v>
      </c>
      <c r="K1868" s="44">
        <f>IFERROR(_xll.qlIndexFixing(Index3M,H1868,TRUE,_xll.ohTrigger(RecalcTrigger,Trigger3M)),NA())</f>
        <v>2.0458425449273149E-2</v>
      </c>
      <c r="L1868" s="44">
        <f>IFERROR(_xll.qlIndexFixing(Index6M,$H1868,TRUE,_xll.ohTrigger(RecalcTrigger,Trigger6M)),NA())</f>
        <v>2.0513860938010223E-2</v>
      </c>
      <c r="M1868" s="182">
        <f>IFERROR(_xll.qlIndexFixing(Index1Y,$H1868,TRUE,_xll.ohTrigger(RecalcTrigger,Trigger1Y)),NA())</f>
        <v>2.0796228796429093E-2</v>
      </c>
      <c r="N1868" s="181">
        <f>IFERROR(_xll.qlIndexFixing(ONIndex1M,I1868,TRUE,_xll.ohTrigger(RecalcTrigger,Trigger1M)),NA())</f>
        <v>2.014195856920975E-2</v>
      </c>
      <c r="O1868" s="44">
        <f>IFERROR(_xll.qlIndexFixing(ONIndex3M,I1868,TRUE,_xll.ohTrigger(RecalcTrigger,Trigger3M)),NA())</f>
        <v>2.043768493408149E-2</v>
      </c>
      <c r="P1868" s="44">
        <f>IFERROR(_xll.qlIndexFixing(ONIndex6M,I1868,TRUE,_xll.ohTrigger(RecalcTrigger,Trigger6M)),NA())</f>
        <v>2.0472873780987833E-2</v>
      </c>
      <c r="Q1868" s="182">
        <f>IFERROR(_xll.qlIndexFixing(ONIndex1Y,I1868,TRUE,_xll.ohTrigger(RecalcTrigger,Trigger1Y)),NA())</f>
        <v>2.0716344145380594E-2</v>
      </c>
    </row>
    <row r="1869" spans="2:17" x14ac:dyDescent="0.2">
      <c r="B1869" s="39" t="s">
        <v>42</v>
      </c>
      <c r="D1869" s="42">
        <f>_xll.qlCalendarAdvance(Calendar,$D1868,B1869,"f",FALSE)</f>
        <v>52496</v>
      </c>
      <c r="E1869" s="176">
        <f>_xll.qlInterestRateIndexValueDate(IndexON,D1869)</f>
        <v>52496</v>
      </c>
      <c r="F1869" s="192">
        <f>IFERROR(_xll.qlIndexFixing(IndexON,D1869,TRUE,_xll.ohTrigger(RecalcTrigger,TriggerON)),NA())</f>
        <v>1.9608496677205878E-2</v>
      </c>
      <c r="H1869" s="42">
        <f>_xll.qlCalendarAdvance(Calendar,$H1868,B1869,"f",FALSE)</f>
        <v>52496</v>
      </c>
      <c r="I1869" s="176">
        <f>_xll.qlInterestRateIndexValueDate(Index1M,$H1869)</f>
        <v>52496</v>
      </c>
      <c r="J1869" s="181">
        <f>IFERROR(_xll.qlIndexFixing(Index1M,$H1869,TRUE,_xll.ohTrigger(RecalcTrigger,Trigger1M)),NA())</f>
        <v>2.0144650420848009E-2</v>
      </c>
      <c r="K1869" s="44">
        <f>IFERROR(_xll.qlIndexFixing(Index3M,H1869,TRUE,_xll.ohTrigger(RecalcTrigger,Trigger3M)),NA())</f>
        <v>2.045353220435139E-2</v>
      </c>
      <c r="L1869" s="44">
        <f>IFERROR(_xll.qlIndexFixing(Index6M,$H1869,TRUE,_xll.ohTrigger(RecalcTrigger,Trigger6M)),NA())</f>
        <v>2.0508796532937162E-2</v>
      </c>
      <c r="M1869" s="182">
        <f>IFERROR(_xll.qlIndexFixing(Index1Y,$H1869,TRUE,_xll.ohTrigger(RecalcTrigger,Trigger1Y)),NA())</f>
        <v>2.0790666073136781E-2</v>
      </c>
      <c r="N1869" s="181">
        <f>IFERROR(_xll.qlIndexFixing(ONIndex1M,I1869,TRUE,_xll.ohTrigger(RecalcTrigger,Trigger1M)),NA())</f>
        <v>2.0137645825994976E-2</v>
      </c>
      <c r="O1869" s="44">
        <f>IFERROR(_xll.qlIndexFixing(ONIndex3M,I1869,TRUE,_xll.ohTrigger(RecalcTrigger,Trigger3M)),NA())</f>
        <v>2.043304967400017E-2</v>
      </c>
      <c r="P1869" s="44">
        <f>IFERROR(_xll.qlIndexFixing(ONIndex6M,I1869,TRUE,_xll.ohTrigger(RecalcTrigger,Trigger6M)),NA())</f>
        <v>2.0468313314790931E-2</v>
      </c>
      <c r="Q1869" s="182">
        <f>IFERROR(_xll.qlIndexFixing(ONIndex1Y,I1869,TRUE,_xll.ohTrigger(RecalcTrigger,Trigger1Y)),NA())</f>
        <v>2.0711840885619948E-2</v>
      </c>
    </row>
    <row r="1870" spans="2:17" x14ac:dyDescent="0.2">
      <c r="B1870" s="39" t="s">
        <v>42</v>
      </c>
      <c r="D1870" s="42">
        <f>_xll.qlCalendarAdvance(Calendar,$D1869,B1870,"f",FALSE)</f>
        <v>52503</v>
      </c>
      <c r="E1870" s="176">
        <f>_xll.qlInterestRateIndexValueDate(IndexON,D1870)</f>
        <v>52503</v>
      </c>
      <c r="F1870" s="192">
        <f>IFERROR(_xll.qlIndexFixing(IndexON,D1870,TRUE,_xll.ohTrigger(RecalcTrigger,TriggerON)),NA())</f>
        <v>1.9604164836731774E-2</v>
      </c>
      <c r="H1870" s="42">
        <f>_xll.qlCalendarAdvance(Calendar,$H1869,B1870,"f",FALSE)</f>
        <v>52503</v>
      </c>
      <c r="I1870" s="176">
        <f>_xll.qlInterestRateIndexValueDate(Index1M,$H1870)</f>
        <v>52503</v>
      </c>
      <c r="J1870" s="181">
        <f>IFERROR(_xll.qlIndexFixing(Index1M,$H1870,TRUE,_xll.ohTrigger(RecalcTrigger,Trigger1M)),NA())</f>
        <v>2.0140201747056923E-2</v>
      </c>
      <c r="K1870" s="44">
        <f>IFERROR(_xll.qlIndexFixing(Index3M,H1870,TRUE,_xll.ohTrigger(RecalcTrigger,Trigger3M)),NA())</f>
        <v>2.0448602471184556E-2</v>
      </c>
      <c r="L1870" s="44">
        <f>IFERROR(_xll.qlIndexFixing(Index6M,$H1870,TRUE,_xll.ohTrigger(RecalcTrigger,Trigger6M)),NA())</f>
        <v>2.0503696749673419E-2</v>
      </c>
      <c r="M1870" s="182">
        <f>IFERROR(_xll.qlIndexFixing(Index1Y,$H1870,TRUE,_xll.ohTrigger(RecalcTrigger,Trigger1Y)),NA())</f>
        <v>2.0785066335022851E-2</v>
      </c>
      <c r="N1870" s="181">
        <f>IFERROR(_xll.qlIndexFixing(ONIndex1M,I1870,TRUE,_xll.ohTrigger(RecalcTrigger,Trigger1M)),NA())</f>
        <v>2.0133291140519427E-2</v>
      </c>
      <c r="O1870" s="44">
        <f>IFERROR(_xll.qlIndexFixing(ONIndex3M,I1870,TRUE,_xll.ohTrigger(RecalcTrigger,Trigger3M)),NA())</f>
        <v>2.0428378102753664E-2</v>
      </c>
      <c r="P1870" s="44">
        <f>IFERROR(_xll.qlIndexFixing(ONIndex6M,I1870,TRUE,_xll.ohTrigger(RecalcTrigger,Trigger6M)),NA())</f>
        <v>2.0463717814150906E-2</v>
      </c>
      <c r="Q1870" s="182">
        <f>IFERROR(_xll.qlIndexFixing(ONIndex1Y,I1870,TRUE,_xll.ohTrigger(RecalcTrigger,Trigger1Y)),NA())</f>
        <v>2.0707301335036732E-2</v>
      </c>
    </row>
    <row r="1871" spans="2:17" x14ac:dyDescent="0.2">
      <c r="B1871" s="39" t="s">
        <v>42</v>
      </c>
      <c r="D1871" s="42">
        <f>_xll.qlCalendarAdvance(Calendar,$D1870,B1871,"f",FALSE)</f>
        <v>52510</v>
      </c>
      <c r="E1871" s="176">
        <f>_xll.qlInterestRateIndexValueDate(IndexON,D1871)</f>
        <v>52510</v>
      </c>
      <c r="F1871" s="192">
        <f>IFERROR(_xll.qlIndexFixing(IndexON,D1871,TRUE,_xll.ohTrigger(RecalcTrigger,TriggerON)),NA())</f>
        <v>1.9599799416838426E-2</v>
      </c>
      <c r="H1871" s="42">
        <f>_xll.qlCalendarAdvance(Calendar,$H1870,B1871,"f",FALSE)</f>
        <v>52510</v>
      </c>
      <c r="I1871" s="176">
        <f>_xll.qlInterestRateIndexValueDate(Index1M,$H1871)</f>
        <v>52510</v>
      </c>
      <c r="J1871" s="181">
        <f>IFERROR(_xll.qlIndexFixing(Index1M,$H1871,TRUE,_xll.ohTrigger(RecalcTrigger,Trigger1M)),NA())</f>
        <v>2.0135941608833894E-2</v>
      </c>
      <c r="K1871" s="44">
        <f>IFERROR(_xll.qlIndexFixing(Index3M,H1871,TRUE,_xll.ohTrigger(RecalcTrigger,Trigger3M)),NA())</f>
        <v>2.0443845988510633E-2</v>
      </c>
      <c r="L1871" s="44">
        <f>IFERROR(_xll.qlIndexFixing(Index6M,$H1871,TRUE,_xll.ohTrigger(RecalcTrigger,Trigger6M)),NA())</f>
        <v>2.0498756095635094E-2</v>
      </c>
      <c r="M1871" s="182">
        <f>IFERROR(_xll.qlIndexFixing(Index1Y,$H1871,TRUE,_xll.ohTrigger(RecalcTrigger,Trigger1Y)),NA())</f>
        <v>2.0779429582698249E-2</v>
      </c>
      <c r="N1871" s="181">
        <f>IFERROR(_xll.qlIndexFixing(ONIndex1M,I1871,TRUE,_xll.ohTrigger(RecalcTrigger,Trigger1M)),NA())</f>
        <v>2.0128894512702056E-2</v>
      </c>
      <c r="O1871" s="44">
        <f>IFERROR(_xll.qlIndexFixing(ONIndex3M,I1871,TRUE,_xll.ohTrigger(RecalcTrigger,Trigger3M)),NA())</f>
        <v>2.0423670220585111E-2</v>
      </c>
      <c r="P1871" s="44">
        <f>IFERROR(_xll.qlIndexFixing(ONIndex6M,I1871,TRUE,_xll.ohTrigger(RecalcTrigger,Trigger6M)),NA())</f>
        <v>2.0459087278905663E-2</v>
      </c>
      <c r="Q1871" s="182">
        <f>IFERROR(_xll.qlIndexFixing(ONIndex1Y,I1871,TRUE,_xll.ohTrigger(RecalcTrigger,Trigger1Y)),NA())</f>
        <v>2.0702725493630947E-2</v>
      </c>
    </row>
    <row r="1872" spans="2:17" x14ac:dyDescent="0.2">
      <c r="B1872" s="39" t="s">
        <v>42</v>
      </c>
      <c r="D1872" s="42">
        <f>_xll.qlCalendarAdvance(Calendar,$D1871,B1872,"f",FALSE)</f>
        <v>52517</v>
      </c>
      <c r="E1872" s="176">
        <f>_xll.qlInterestRateIndexValueDate(IndexON,D1872)</f>
        <v>52517</v>
      </c>
      <c r="F1872" s="192">
        <f>IFERROR(_xll.qlIndexFixing(IndexON,D1872,TRUE,_xll.ohTrigger(RecalcTrigger,TriggerON)),NA())</f>
        <v>1.9595400417525832E-2</v>
      </c>
      <c r="H1872" s="42">
        <f>_xll.qlCalendarAdvance(Calendar,$H1871,B1872,"f",FALSE)</f>
        <v>52517</v>
      </c>
      <c r="I1872" s="176">
        <f>_xll.qlInterestRateIndexValueDate(Index1M,$H1872)</f>
        <v>52517</v>
      </c>
      <c r="J1872" s="181">
        <f>IFERROR(_xll.qlIndexFixing(Index1M,$H1872,TRUE,_xll.ohTrigger(RecalcTrigger,Trigger1M)),NA())</f>
        <v>2.0131405668982749E-2</v>
      </c>
      <c r="K1872" s="44">
        <f>IFERROR(_xll.qlIndexFixing(Index3M,H1872,TRUE,_xll.ohTrigger(RecalcTrigger,Trigger3M)),NA())</f>
        <v>2.0438840393378802E-2</v>
      </c>
      <c r="L1872" s="44">
        <f>IFERROR(_xll.qlIndexFixing(Index6M,$H1872,TRUE,_xll.ohTrigger(RecalcTrigger,Trigger6M)),NA())</f>
        <v>2.0493582740839456E-2</v>
      </c>
      <c r="M1872" s="182">
        <f>IFERROR(_xll.qlIndexFixing(Index1Y,$H1872,TRUE,_xll.ohTrigger(RecalcTrigger,Trigger1Y)),NA())</f>
        <v>2.0773755816778577E-2</v>
      </c>
      <c r="N1872" s="181">
        <f>IFERROR(_xll.qlIndexFixing(ONIndex1M,I1872,TRUE,_xll.ohTrigger(RecalcTrigger,Trigger1M)),NA())</f>
        <v>2.0124455942704955E-2</v>
      </c>
      <c r="O1872" s="44">
        <f>IFERROR(_xll.qlIndexFixing(ONIndex3M,I1872,TRUE,_xll.ohTrigger(RecalcTrigger,Trigger3M)),NA())</f>
        <v>2.0418926027332418E-2</v>
      </c>
      <c r="P1872" s="44">
        <f>IFERROR(_xll.qlIndexFixing(ONIndex6M,I1872,TRUE,_xll.ohTrigger(RecalcTrigger,Trigger6M)),NA())</f>
        <v>2.0454421709055204E-2</v>
      </c>
      <c r="Q1872" s="182">
        <f>IFERROR(_xll.qlIndexFixing(ONIndex1Y,I1872,TRUE,_xll.ohTrigger(RecalcTrigger,Trigger1Y)),NA())</f>
        <v>2.0698113361321546E-2</v>
      </c>
    </row>
    <row r="1873" spans="2:17" x14ac:dyDescent="0.2">
      <c r="B1873" s="39" t="s">
        <v>42</v>
      </c>
      <c r="D1873" s="42">
        <f>_xll.qlCalendarAdvance(Calendar,$D1872,B1873,"f",FALSE)</f>
        <v>52524</v>
      </c>
      <c r="E1873" s="176">
        <f>_xll.qlInterestRateIndexValueDate(IndexON,D1873)</f>
        <v>52524</v>
      </c>
      <c r="F1873" s="192">
        <f>IFERROR(_xll.qlIndexFixing(IndexON,D1873,TRUE,_xll.ohTrigger(RecalcTrigger,TriggerON)),NA())</f>
        <v>1.9590967838793993E-2</v>
      </c>
      <c r="H1873" s="42">
        <f>_xll.qlCalendarAdvance(Calendar,$H1872,B1873,"f",FALSE)</f>
        <v>52524</v>
      </c>
      <c r="I1873" s="176">
        <f>_xll.qlInterestRateIndexValueDate(Index1M,$H1873)</f>
        <v>52524</v>
      </c>
      <c r="J1873" s="181">
        <f>IFERROR(_xll.qlIndexFixing(Index1M,$H1873,TRUE,_xll.ohTrigger(RecalcTrigger,Trigger1M)),NA())</f>
        <v>2.0126827719181499E-2</v>
      </c>
      <c r="K1873" s="44">
        <f>IFERROR(_xll.qlIndexFixing(Index3M,H1873,TRUE,_xll.ohTrigger(RecalcTrigger,Trigger3M)),NA())</f>
        <v>2.0433798308448731E-2</v>
      </c>
      <c r="L1873" s="44">
        <f>IFERROR(_xll.qlIndexFixing(Index6M,$H1873,TRUE,_xll.ohTrigger(RecalcTrigger,Trigger6M)),NA())</f>
        <v>2.0488374006775341E-2</v>
      </c>
      <c r="M1873" s="182">
        <f>IFERROR(_xll.qlIndexFixing(Index1Y,$H1873,TRUE,_xll.ohTrigger(RecalcTrigger,Trigger1Y)),NA())</f>
        <v>2.0768045037882529E-2</v>
      </c>
      <c r="N1873" s="181">
        <f>IFERROR(_xll.qlIndexFixing(ONIndex1M,I1873,TRUE,_xll.ohTrigger(RecalcTrigger,Trigger1M)),NA())</f>
        <v>2.0119975430366033E-2</v>
      </c>
      <c r="O1873" s="44">
        <f>IFERROR(_xll.qlIndexFixing(ONIndex3M,I1873,TRUE,_xll.ohTrigger(RecalcTrigger,Trigger3M)),NA())</f>
        <v>2.0414145523076632E-2</v>
      </c>
      <c r="P1873" s="44">
        <f>IFERROR(_xll.qlIndexFixing(ONIndex6M,I1873,TRUE,_xll.ohTrigger(RecalcTrigger,Trigger6M)),NA())</f>
        <v>2.0449721104518481E-2</v>
      </c>
      <c r="Q1873" s="182">
        <f>IFERROR(_xll.qlIndexFixing(ONIndex1Y,I1873,TRUE,_xll.ohTrigger(RecalcTrigger,Trigger1Y)),NA())</f>
        <v>2.069346493810853E-2</v>
      </c>
    </row>
    <row r="1874" spans="2:17" x14ac:dyDescent="0.2">
      <c r="B1874" s="39" t="s">
        <v>42</v>
      </c>
      <c r="D1874" s="42">
        <f>_xll.qlCalendarAdvance(Calendar,$D1873,B1874,"f",FALSE)</f>
        <v>52531</v>
      </c>
      <c r="E1874" s="176">
        <f>_xll.qlInterestRateIndexValueDate(IndexON,D1874)</f>
        <v>52531</v>
      </c>
      <c r="F1874" s="192">
        <f>IFERROR(_xll.qlIndexFixing(IndexON,D1874,TRUE,_xll.ohTrigger(RecalcTrigger,TriggerON)),NA())</f>
        <v>1.9586501680723956E-2</v>
      </c>
      <c r="H1874" s="42">
        <f>_xll.qlCalendarAdvance(Calendar,$H1873,B1874,"f",FALSE)</f>
        <v>52531</v>
      </c>
      <c r="I1874" s="176">
        <f>_xll.qlInterestRateIndexValueDate(Index1M,$H1874)</f>
        <v>52531</v>
      </c>
      <c r="J1874" s="181">
        <f>IFERROR(_xll.qlIndexFixing(Index1M,$H1874,TRUE,_xll.ohTrigger(RecalcTrigger,Trigger1M)),NA())</f>
        <v>2.012220775948766E-2</v>
      </c>
      <c r="K1874" s="44">
        <f>IFERROR(_xll.qlIndexFixing(Index3M,H1874,TRUE,_xll.ohTrigger(RecalcTrigger,Trigger3M)),NA())</f>
        <v>2.0428719733855211E-2</v>
      </c>
      <c r="L1874" s="44">
        <f>IFERROR(_xll.qlIndexFixing(Index6M,$H1874,TRUE,_xll.ohTrigger(RecalcTrigger,Trigger6M)),NA())</f>
        <v>2.0483129893716447E-2</v>
      </c>
      <c r="M1874" s="182">
        <f>IFERROR(_xll.qlIndexFixing(Index1Y,$H1874,TRUE,_xll.ohTrigger(RecalcTrigger,Trigger1Y)),NA())</f>
        <v>2.0762297246633452E-2</v>
      </c>
      <c r="N1874" s="181">
        <f>IFERROR(_xll.qlIndexFixing(ONIndex1M,I1874,TRUE,_xll.ohTrigger(RecalcTrigger,Trigger1M)),NA())</f>
        <v>2.0115452975847381E-2</v>
      </c>
      <c r="O1874" s="44">
        <f>IFERROR(_xll.qlIndexFixing(ONIndex3M,I1874,TRUE,_xll.ohTrigger(RecalcTrigger,Trigger3M)),NA())</f>
        <v>2.0409328707736707E-2</v>
      </c>
      <c r="P1874" s="44">
        <f>IFERROR(_xll.qlIndexFixing(ONIndex6M,I1874,TRUE,_xll.ohTrigger(RecalcTrigger,Trigger6M)),NA())</f>
        <v>2.0444985465538634E-2</v>
      </c>
      <c r="Q1874" s="182">
        <f>IFERROR(_xll.qlIndexFixing(ONIndex1Y,I1874,TRUE,_xll.ohTrigger(RecalcTrigger,Trigger1Y)),NA())</f>
        <v>2.0688780223910852E-2</v>
      </c>
    </row>
    <row r="1875" spans="2:17" x14ac:dyDescent="0.2">
      <c r="B1875" s="39" t="s">
        <v>42</v>
      </c>
      <c r="D1875" s="42">
        <f>_xll.qlCalendarAdvance(Calendar,$D1874,B1875,"f",FALSE)</f>
        <v>52538</v>
      </c>
      <c r="E1875" s="176">
        <f>_xll.qlInterestRateIndexValueDate(IndexON,D1875)</f>
        <v>52538</v>
      </c>
      <c r="F1875" s="192">
        <f>IFERROR(_xll.qlIndexFixing(IndexON,D1875,TRUE,_xll.ohTrigger(RecalcTrigger,TriggerON)),NA())</f>
        <v>1.9582001943315719E-2</v>
      </c>
      <c r="H1875" s="42">
        <f>_xll.qlCalendarAdvance(Calendar,$H1874,B1875,"f",FALSE)</f>
        <v>52538</v>
      </c>
      <c r="I1875" s="176">
        <f>_xll.qlInterestRateIndexValueDate(Index1M,$H1875)</f>
        <v>52538</v>
      </c>
      <c r="J1875" s="181">
        <f>IFERROR(_xll.qlIndexFixing(Index1M,$H1875,TRUE,_xll.ohTrigger(RecalcTrigger,Trigger1M)),NA())</f>
        <v>2.0117328262252026E-2</v>
      </c>
      <c r="K1875" s="44">
        <f>IFERROR(_xll.qlIndexFixing(Index3M,H1875,TRUE,_xll.ohTrigger(RecalcTrigger,Trigger3M)),NA())</f>
        <v>2.0423604669740067E-2</v>
      </c>
      <c r="L1875" s="44">
        <f>IFERROR(_xll.qlIndexFixing(Index6M,$H1875,TRUE,_xll.ohTrigger(RecalcTrigger,Trigger6M)),NA())</f>
        <v>2.0477667169884708E-2</v>
      </c>
      <c r="M1875" s="182">
        <f>IFERROR(_xll.qlIndexFixing(Index1Y,$H1875,TRUE,_xll.ohTrigger(RecalcTrigger,Trigger1Y)),NA())</f>
        <v>2.0756512443658684E-2</v>
      </c>
      <c r="N1875" s="181">
        <f>IFERROR(_xll.qlIndexFixing(ONIndex1M,I1875,TRUE,_xll.ohTrigger(RecalcTrigger,Trigger1M)),NA())</f>
        <v>2.0110888579149E-2</v>
      </c>
      <c r="O1875" s="44">
        <f>IFERROR(_xll.qlIndexFixing(ONIndex3M,I1875,TRUE,_xll.ohTrigger(RecalcTrigger,Trigger3M)),NA())</f>
        <v>2.0404475581474735E-2</v>
      </c>
      <c r="P1875" s="44">
        <f>IFERROR(_xll.qlIndexFixing(ONIndex6M,I1875,TRUE,_xll.ohTrigger(RecalcTrigger,Trigger6M)),NA())</f>
        <v>2.0440214791872524E-2</v>
      </c>
      <c r="Q1875" s="182">
        <f>IFERROR(_xll.qlIndexFixing(ONIndex1Y,I1875,TRUE,_xll.ohTrigger(RecalcTrigger,Trigger1Y)),NA())</f>
        <v>2.0684059219052697E-2</v>
      </c>
    </row>
    <row r="1876" spans="2:17" x14ac:dyDescent="0.2">
      <c r="B1876" s="39" t="s">
        <v>42</v>
      </c>
      <c r="D1876" s="42">
        <f>_xll.qlCalendarAdvance(Calendar,$D1875,B1876,"f",FALSE)</f>
        <v>52545</v>
      </c>
      <c r="E1876" s="176">
        <f>_xll.qlInterestRateIndexValueDate(IndexON,D1876)</f>
        <v>52545</v>
      </c>
      <c r="F1876" s="192">
        <f>IFERROR(_xll.qlIndexFixing(IndexON,D1876,TRUE,_xll.ohTrigger(RecalcTrigger,TriggerON)),NA())</f>
        <v>1.9577468626326144E-2</v>
      </c>
      <c r="H1876" s="42">
        <f>_xll.qlCalendarAdvance(Calendar,$H1875,B1876,"f",FALSE)</f>
        <v>52545</v>
      </c>
      <c r="I1876" s="176">
        <f>_xll.qlInterestRateIndexValueDate(Index1M,$H1876)</f>
        <v>52545</v>
      </c>
      <c r="J1876" s="181">
        <f>IFERROR(_xll.qlIndexFixing(Index1M,$H1876,TRUE,_xll.ohTrigger(RecalcTrigger,Trigger1M)),NA())</f>
        <v>2.0112627542451283E-2</v>
      </c>
      <c r="K1876" s="44">
        <f>IFERROR(_xll.qlIndexFixing(Index3M,H1876,TRUE,_xll.ohTrigger(RecalcTrigger,Trigger3M)),NA())</f>
        <v>2.0418453116242491E-2</v>
      </c>
      <c r="L1876" s="44">
        <f>IFERROR(_xll.qlIndexFixing(Index6M,$H1876,TRUE,_xll.ohTrigger(RecalcTrigger,Trigger6M)),NA())</f>
        <v>2.0472355123144322E-2</v>
      </c>
      <c r="M1876" s="182">
        <f>IFERROR(_xll.qlIndexFixing(Index1Y,$H1876,TRUE,_xll.ohTrigger(RecalcTrigger,Trigger1Y)),NA())</f>
        <v>2.0750690629589317E-2</v>
      </c>
      <c r="N1876" s="181">
        <f>IFERROR(_xll.qlIndexFixing(ONIndex1M,I1876,TRUE,_xll.ohTrigger(RecalcTrigger,Trigger1M)),NA())</f>
        <v>2.0106282240027751E-2</v>
      </c>
      <c r="O1876" s="44">
        <f>IFERROR(_xll.qlIndexFixing(ONIndex3M,I1876,TRUE,_xll.ohTrigger(RecalcTrigger,Trigger3M)),NA())</f>
        <v>2.039958614396653E-2</v>
      </c>
      <c r="P1876" s="44">
        <f>IFERROR(_xll.qlIndexFixing(ONIndex6M,I1876,TRUE,_xll.ohTrigger(RecalcTrigger,Trigger6M)),NA())</f>
        <v>2.0435409083601197E-2</v>
      </c>
      <c r="Q1876" s="182">
        <f>IFERROR(_xll.qlIndexFixing(ONIndex1Y,I1876,TRUE,_xll.ohTrigger(RecalcTrigger,Trigger1Y)),NA())</f>
        <v>2.0679301923128834E-2</v>
      </c>
    </row>
    <row r="1877" spans="2:17" x14ac:dyDescent="0.2">
      <c r="B1877" s="39" t="s">
        <v>42</v>
      </c>
      <c r="D1877" s="42">
        <f>_xll.qlCalendarAdvance(Calendar,$D1876,B1877,"f",FALSE)</f>
        <v>52552</v>
      </c>
      <c r="E1877" s="176">
        <f>_xll.qlInterestRateIndexValueDate(IndexON,D1877)</f>
        <v>52552</v>
      </c>
      <c r="F1877" s="192">
        <f>IFERROR(_xll.qlIndexFixing(IndexON,D1877,TRUE,_xll.ohTrigger(RecalcTrigger,TriggerON)),NA())</f>
        <v>1.9572901730079417E-2</v>
      </c>
      <c r="H1877" s="42">
        <f>_xll.qlCalendarAdvance(Calendar,$H1876,B1877,"f",FALSE)</f>
        <v>52552</v>
      </c>
      <c r="I1877" s="176">
        <f>_xll.qlInterestRateIndexValueDate(Index1M,$H1877)</f>
        <v>52552</v>
      </c>
      <c r="J1877" s="181">
        <f>IFERROR(_xll.qlIndexFixing(Index1M,$H1877,TRUE,_xll.ohTrigger(RecalcTrigger,Trigger1M)),NA())</f>
        <v>2.010788481515291E-2</v>
      </c>
      <c r="K1877" s="44">
        <f>IFERROR(_xll.qlIndexFixing(Index3M,H1877,TRUE,_xll.ohTrigger(RecalcTrigger,Trigger3M)),NA())</f>
        <v>2.041326507350431E-2</v>
      </c>
      <c r="L1877" s="44">
        <f>IFERROR(_xll.qlIndexFixing(Index6M,$H1877,TRUE,_xll.ohTrigger(RecalcTrigger,Trigger6M)),NA())</f>
        <v>2.0467007700120068E-2</v>
      </c>
      <c r="M1877" s="182">
        <f>IFERROR(_xll.qlIndexFixing(Index1Y,$H1877,TRUE,_xll.ohTrigger(RecalcTrigger,Trigger1Y)),NA())</f>
        <v>2.0744831805060884E-2</v>
      </c>
      <c r="N1877" s="181">
        <f>IFERROR(_xll.qlIndexFixing(ONIndex1M,I1877,TRUE,_xll.ohTrigger(RecalcTrigger,Trigger1M)),NA())</f>
        <v>2.0101633958807819E-2</v>
      </c>
      <c r="O1877" s="44">
        <f>IFERROR(_xll.qlIndexFixing(ONIndex3M,I1877,TRUE,_xll.ohTrigger(RecalcTrigger,Trigger3M)),NA())</f>
        <v>2.0394660395455233E-2</v>
      </c>
      <c r="P1877" s="44">
        <f>IFERROR(_xll.qlIndexFixing(ONIndex6M,I1877,TRUE,_xll.ohTrigger(RecalcTrigger,Trigger6M)),NA())</f>
        <v>2.0430568340805699E-2</v>
      </c>
      <c r="Q1877" s="182">
        <f>IFERROR(_xll.qlIndexFixing(ONIndex1Y,I1877,TRUE,_xll.ohTrigger(RecalcTrigger,Trigger1Y)),NA())</f>
        <v>2.0674508336463449E-2</v>
      </c>
    </row>
    <row r="1878" spans="2:17" x14ac:dyDescent="0.2">
      <c r="B1878" s="39" t="s">
        <v>42</v>
      </c>
      <c r="D1878" s="42">
        <f>_xll.qlCalendarAdvance(Calendar,$D1877,B1878,"f",FALSE)</f>
        <v>52559</v>
      </c>
      <c r="E1878" s="176">
        <f>_xll.qlInterestRateIndexValueDate(IndexON,D1878)</f>
        <v>52559</v>
      </c>
      <c r="F1878" s="192">
        <f>IFERROR(_xll.qlIndexFixing(IndexON,D1878,TRUE,_xll.ohTrigger(RecalcTrigger,TriggerON)),NA())</f>
        <v>1.9568301254413445E-2</v>
      </c>
      <c r="H1878" s="42">
        <f>_xll.qlCalendarAdvance(Calendar,$H1877,B1878,"f",FALSE)</f>
        <v>52559</v>
      </c>
      <c r="I1878" s="176">
        <f>_xll.qlInterestRateIndexValueDate(Index1M,$H1878)</f>
        <v>52559</v>
      </c>
      <c r="J1878" s="181">
        <f>IFERROR(_xll.qlIndexFixing(Index1M,$H1878,TRUE,_xll.ohTrigger(RecalcTrigger,Trigger1M)),NA())</f>
        <v>2.0103100080402836E-2</v>
      </c>
      <c r="K1878" s="44">
        <f>IFERROR(_xll.qlIndexFixing(Index3M,H1878,TRUE,_xll.ohTrigger(RecalcTrigger,Trigger3M)),NA())</f>
        <v>2.040804054166824E-2</v>
      </c>
      <c r="L1878" s="44">
        <f>IFERROR(_xll.qlIndexFixing(Index6M,$H1878,TRUE,_xll.ohTrigger(RecalcTrigger,Trigger6M)),NA())</f>
        <v>2.0461624901093826E-2</v>
      </c>
      <c r="M1878" s="182">
        <f>IFERROR(_xll.qlIndexFixing(Index1Y,$H1878,TRUE,_xll.ohTrigger(RecalcTrigger,Trigger1Y)),NA())</f>
        <v>2.0738935970712892E-2</v>
      </c>
      <c r="N1878" s="181">
        <f>IFERROR(_xll.qlIndexFixing(ONIndex1M,I1878,TRUE,_xll.ohTrigger(RecalcTrigger,Trigger1M)),NA())</f>
        <v>2.0096943735246064E-2</v>
      </c>
      <c r="O1878" s="44">
        <f>IFERROR(_xll.qlIndexFixing(ONIndex3M,I1878,TRUE,_xll.ohTrigger(RecalcTrigger,Trigger3M)),NA())</f>
        <v>2.0389698336021889E-2</v>
      </c>
      <c r="P1878" s="44">
        <f>IFERROR(_xll.qlIndexFixing(ONIndex6M,I1878,TRUE,_xll.ohTrigger(RecalcTrigger,Trigger6M)),NA())</f>
        <v>2.0425692563486031E-2</v>
      </c>
      <c r="Q1878" s="182">
        <f>IFERROR(_xll.qlIndexFixing(ONIndex1Y,I1878,TRUE,_xll.ohTrigger(RecalcTrigger,Trigger1Y)),NA())</f>
        <v>2.0669678458813401E-2</v>
      </c>
    </row>
    <row r="1879" spans="2:17" x14ac:dyDescent="0.2">
      <c r="B1879" s="39" t="s">
        <v>42</v>
      </c>
      <c r="D1879" s="42">
        <f>_xll.qlCalendarAdvance(Calendar,$D1878,B1879,"f",FALSE)</f>
        <v>52566</v>
      </c>
      <c r="E1879" s="176">
        <f>_xll.qlInterestRateIndexValueDate(IndexON,D1879)</f>
        <v>52566</v>
      </c>
      <c r="F1879" s="192">
        <f>IFERROR(_xll.qlIndexFixing(IndexON,D1879,TRUE,_xll.ohTrigger(RecalcTrigger,TriggerON)),NA())</f>
        <v>1.9563667199247181E-2</v>
      </c>
      <c r="H1879" s="42">
        <f>_xll.qlCalendarAdvance(Calendar,$H1878,B1879,"f",FALSE)</f>
        <v>52566</v>
      </c>
      <c r="I1879" s="176">
        <f>_xll.qlInterestRateIndexValueDate(Index1M,$H1879)</f>
        <v>52566</v>
      </c>
      <c r="J1879" s="181">
        <f>IFERROR(_xll.qlIndexFixing(Index1M,$H1879,TRUE,_xll.ohTrigger(RecalcTrigger,Trigger1M)),NA())</f>
        <v>2.0099089418970519E-2</v>
      </c>
      <c r="K1879" s="44">
        <f>IFERROR(_xll.qlIndexFixing(Index3M,H1879,TRUE,_xll.ohTrigger(RecalcTrigger,Trigger3M)),NA())</f>
        <v>2.0402592924056408E-2</v>
      </c>
      <c r="L1879" s="44">
        <f>IFERROR(_xll.qlIndexFixing(Index6M,$H1879,TRUE,_xll.ohTrigger(RecalcTrigger,Trigger6M)),NA())</f>
        <v>2.0456378653248428E-2</v>
      </c>
      <c r="M1879" s="182">
        <f>IFERROR(_xll.qlIndexFixing(Index1Y,$H1879,TRUE,_xll.ohTrigger(RecalcTrigger,Trigger1Y)),NA())</f>
        <v>2.0733003127188843E-2</v>
      </c>
      <c r="N1879" s="181">
        <f>IFERROR(_xll.qlIndexFixing(ONIndex1M,I1879,TRUE,_xll.ohTrigger(RecalcTrigger,Trigger1M)),NA())</f>
        <v>2.0092211569423535E-2</v>
      </c>
      <c r="O1879" s="44">
        <f>IFERROR(_xll.qlIndexFixing(ONIndex3M,I1879,TRUE,_xll.ohTrigger(RecalcTrigger,Trigger3M)),NA())</f>
        <v>2.0384699965504405E-2</v>
      </c>
      <c r="P1879" s="44">
        <f>IFERROR(_xll.qlIndexFixing(ONIndex6M,I1879,TRUE,_xll.ohTrigger(RecalcTrigger,Trigger6M)),NA())</f>
        <v>2.0420781751480099E-2</v>
      </c>
      <c r="Q1879" s="182">
        <f>IFERROR(_xll.qlIndexFixing(ONIndex1Y,I1879,TRUE,_xll.ohTrigger(RecalcTrigger,Trigger1Y)),NA())</f>
        <v>2.0664812290259738E-2</v>
      </c>
    </row>
    <row r="1880" spans="2:17" x14ac:dyDescent="0.2">
      <c r="B1880" s="39" t="s">
        <v>42</v>
      </c>
      <c r="D1880" s="42">
        <f>_xll.qlCalendarAdvance(Calendar,$D1879,B1880,"f",FALSE)</f>
        <v>52573</v>
      </c>
      <c r="E1880" s="176">
        <f>_xll.qlInterestRateIndexValueDate(IndexON,D1880)</f>
        <v>52573</v>
      </c>
      <c r="F1880" s="192">
        <f>IFERROR(_xll.qlIndexFixing(IndexON,D1880,TRUE,_xll.ohTrigger(RecalcTrigger,TriggerON)),NA())</f>
        <v>1.9558999564742718E-2</v>
      </c>
      <c r="H1880" s="42">
        <f>_xll.qlCalendarAdvance(Calendar,$H1879,B1880,"f",FALSE)</f>
        <v>52573</v>
      </c>
      <c r="I1880" s="176">
        <f>_xll.qlInterestRateIndexValueDate(Index1M,$H1880)</f>
        <v>52573</v>
      </c>
      <c r="J1880" s="181">
        <f>IFERROR(_xll.qlIndexFixing(Index1M,$H1880,TRUE,_xll.ohTrigger(RecalcTrigger,Trigger1M)),NA())</f>
        <v>2.0093605796244304E-2</v>
      </c>
      <c r="K1880" s="44">
        <f>IFERROR(_xll.qlIndexFixing(Index3M,H1880,TRUE,_xll.ohTrigger(RecalcTrigger,Trigger3M)),NA())</f>
        <v>2.0397298315962771E-2</v>
      </c>
      <c r="L1880" s="44">
        <f>IFERROR(_xll.qlIndexFixing(Index6M,$H1880,TRUE,_xll.ohTrigger(RecalcTrigger,Trigger6M)),NA())</f>
        <v>2.0450922272093393E-2</v>
      </c>
      <c r="M1880" s="182">
        <f>IFERROR(_xll.qlIndexFixing(Index1Y,$H1880,TRUE,_xll.ohTrigger(RecalcTrigger,Trigger1Y)),NA())</f>
        <v>2.0727033275136E-2</v>
      </c>
      <c r="N1880" s="181">
        <f>IFERROR(_xll.qlIndexFixing(ONIndex1M,I1880,TRUE,_xll.ohTrigger(RecalcTrigger,Trigger1M)),NA())</f>
        <v>2.008743746134023E-2</v>
      </c>
      <c r="O1880" s="44">
        <f>IFERROR(_xll.qlIndexFixing(ONIndex3M,I1880,TRUE,_xll.ohTrigger(RecalcTrigger,Trigger3M)),NA())</f>
        <v>2.0379665283983828E-2</v>
      </c>
      <c r="P1880" s="44">
        <f>IFERROR(_xll.qlIndexFixing(ONIndex6M,I1880,TRUE,_xll.ohTrigger(RecalcTrigger,Trigger6M)),NA())</f>
        <v>2.0415835904949997E-2</v>
      </c>
      <c r="Q1880" s="182">
        <f>IFERROR(_xll.qlIndexFixing(ONIndex1Y,I1880,TRUE,_xll.ohTrigger(RecalcTrigger,Trigger1Y)),NA())</f>
        <v>2.0659909830964551E-2</v>
      </c>
    </row>
    <row r="1881" spans="2:17" x14ac:dyDescent="0.2">
      <c r="B1881" s="39" t="s">
        <v>42</v>
      </c>
      <c r="D1881" s="42">
        <f>_xll.qlCalendarAdvance(Calendar,$D1880,B1881,"f",FALSE)</f>
        <v>52580</v>
      </c>
      <c r="E1881" s="176">
        <f>_xll.qlInterestRateIndexValueDate(IndexON,D1881)</f>
        <v>52580</v>
      </c>
      <c r="F1881" s="192">
        <f>IFERROR(_xll.qlIndexFixing(IndexON,D1881,TRUE,_xll.ohTrigger(RecalcTrigger,TriggerON)),NA())</f>
        <v>1.9554298350900057E-2</v>
      </c>
      <c r="H1881" s="42">
        <f>_xll.qlCalendarAdvance(Calendar,$H1880,B1881,"f",FALSE)</f>
        <v>52580</v>
      </c>
      <c r="I1881" s="176">
        <f>_xll.qlInterestRateIndexValueDate(Index1M,$H1881)</f>
        <v>52580</v>
      </c>
      <c r="J1881" s="181">
        <f>IFERROR(_xll.qlIndexFixing(Index1M,$H1881,TRUE,_xll.ohTrigger(RecalcTrigger,Trigger1M)),NA())</f>
        <v>2.0088691768672281E-2</v>
      </c>
      <c r="K1881" s="44">
        <f>IFERROR(_xll.qlIndexFixing(Index3M,H1881,TRUE,_xll.ohTrigger(RecalcTrigger,Trigger3M)),NA())</f>
        <v>2.0391967221149686E-2</v>
      </c>
      <c r="L1881" s="44">
        <f>IFERROR(_xll.qlIndexFixing(Index6M,$H1881,TRUE,_xll.ohTrigger(RecalcTrigger,Trigger6M)),NA())</f>
        <v>2.0445430513916587E-2</v>
      </c>
      <c r="M1881" s="182">
        <f>IFERROR(_xll.qlIndexFixing(Index1Y,$H1881,TRUE,_xll.ohTrigger(RecalcTrigger,Trigger1Y)),NA())</f>
        <v>2.0721026415205613E-2</v>
      </c>
      <c r="N1881" s="181">
        <f>IFERROR(_xll.qlIndexFixing(ONIndex1M,I1881,TRUE,_xll.ohTrigger(RecalcTrigger,Trigger1M)),NA())</f>
        <v>2.0082621411158241E-2</v>
      </c>
      <c r="O1881" s="44">
        <f>IFERROR(_xll.qlIndexFixing(ONIndex3M,I1881,TRUE,_xll.ohTrigger(RecalcTrigger,Trigger3M)),NA())</f>
        <v>2.0374594291298065E-2</v>
      </c>
      <c r="P1881" s="44">
        <f>IFERROR(_xll.qlIndexFixing(ONIndex6M,I1881,TRUE,_xll.ohTrigger(RecalcTrigger,Trigger6M)),NA())</f>
        <v>2.0410855023814678E-2</v>
      </c>
      <c r="Q1881" s="182">
        <f>IFERROR(_xll.qlIndexFixing(ONIndex1Y,I1881,TRUE,_xll.ohTrigger(RecalcTrigger,Trigger1Y)),NA())</f>
        <v>2.0654971080684703E-2</v>
      </c>
    </row>
    <row r="1882" spans="2:17" x14ac:dyDescent="0.2">
      <c r="B1882" s="39" t="s">
        <v>42</v>
      </c>
      <c r="D1882" s="42">
        <f>_xll.qlCalendarAdvance(Calendar,$D1881,B1882,"f",FALSE)</f>
        <v>52587</v>
      </c>
      <c r="E1882" s="176">
        <f>_xll.qlInterestRateIndexValueDate(IndexON,D1882)</f>
        <v>52587</v>
      </c>
      <c r="F1882" s="192">
        <f>IFERROR(_xll.qlIndexFixing(IndexON,D1882,TRUE,_xll.ohTrigger(RecalcTrigger,TriggerON)),NA())</f>
        <v>1.954956355763815E-2</v>
      </c>
      <c r="H1882" s="42">
        <f>_xll.qlCalendarAdvance(Calendar,$H1881,B1882,"f",FALSE)</f>
        <v>52587</v>
      </c>
      <c r="I1882" s="176">
        <f>_xll.qlInterestRateIndexValueDate(Index1M,$H1882)</f>
        <v>52587</v>
      </c>
      <c r="J1882" s="181">
        <f>IFERROR(_xll.qlIndexFixing(Index1M,$H1882,TRUE,_xll.ohTrigger(RecalcTrigger,Trigger1M)),NA())</f>
        <v>2.008373573160244E-2</v>
      </c>
      <c r="K1882" s="44">
        <f>IFERROR(_xll.qlIndexFixing(Index3M,H1882,TRUE,_xll.ohTrigger(RecalcTrigger,Trigger3M)),NA())</f>
        <v>2.038659963976322E-2</v>
      </c>
      <c r="L1882" s="44">
        <f>IFERROR(_xll.qlIndexFixing(Index6M,$H1882,TRUE,_xll.ohTrigger(RecalcTrigger,Trigger6M)),NA())</f>
        <v>2.0439903379008986E-2</v>
      </c>
      <c r="M1882" s="182">
        <f>IFERROR(_xll.qlIndexFixing(Index1Y,$H1882,TRUE,_xll.ohTrigger(RecalcTrigger,Trigger1Y)),NA())</f>
        <v>2.0714982548053578E-2</v>
      </c>
      <c r="N1882" s="181">
        <f>IFERROR(_xll.qlIndexFixing(ONIndex1M,I1882,TRUE,_xll.ohTrigger(RecalcTrigger,Trigger1M)),NA())</f>
        <v>2.0077763418553385E-2</v>
      </c>
      <c r="O1882" s="44">
        <f>IFERROR(_xll.qlIndexFixing(ONIndex3M,I1882,TRUE,_xll.ohTrigger(RecalcTrigger,Trigger3M)),NA())</f>
        <v>2.0369486987771301E-2</v>
      </c>
      <c r="P1882" s="44">
        <f>IFERROR(_xll.qlIndexFixing(ONIndex6M,I1882,TRUE,_xll.ohTrigger(RecalcTrigger,Trigger6M)),NA())</f>
        <v>2.0405839108074142E-2</v>
      </c>
      <c r="Q1882" s="182">
        <f>IFERROR(_xll.qlIndexFixing(ONIndex1Y,I1882,TRUE,_xll.ohTrigger(RecalcTrigger,Trigger1Y)),NA())</f>
        <v>2.0649996039744378E-2</v>
      </c>
    </row>
    <row r="1883" spans="2:17" x14ac:dyDescent="0.2">
      <c r="B1883" s="39" t="s">
        <v>42</v>
      </c>
      <c r="D1883" s="42">
        <f>_xll.qlCalendarAdvance(Calendar,$D1882,B1883,"f",FALSE)</f>
        <v>52594</v>
      </c>
      <c r="E1883" s="176">
        <f>_xll.qlInterestRateIndexValueDate(IndexON,D1883)</f>
        <v>52594</v>
      </c>
      <c r="F1883" s="192">
        <f>IFERROR(_xll.qlIndexFixing(IndexON,D1883,TRUE,_xll.ohTrigger(RecalcTrigger,TriggerON)),NA())</f>
        <v>1.9544795185038044E-2</v>
      </c>
      <c r="H1883" s="42">
        <f>_xll.qlCalendarAdvance(Calendar,$H1882,B1883,"f",FALSE)</f>
        <v>52594</v>
      </c>
      <c r="I1883" s="176">
        <f>_xll.qlInterestRateIndexValueDate(Index1M,$H1883)</f>
        <v>52594</v>
      </c>
      <c r="J1883" s="181">
        <f>IFERROR(_xll.qlIndexFixing(Index1M,$H1883,TRUE,_xll.ohTrigger(RecalcTrigger,Trigger1M)),NA())</f>
        <v>2.0078737685100143E-2</v>
      </c>
      <c r="K1883" s="44">
        <f>IFERROR(_xll.qlIndexFixing(Index3M,H1883,TRUE,_xll.ohTrigger(RecalcTrigger,Trigger3M)),NA())</f>
        <v>2.0381195571948538E-2</v>
      </c>
      <c r="L1883" s="44">
        <f>IFERROR(_xll.qlIndexFixing(Index6M,$H1883,TRUE,_xll.ohTrigger(RecalcTrigger,Trigger6M)),NA())</f>
        <v>2.0434340867660671E-2</v>
      </c>
      <c r="M1883" s="182">
        <f>IFERROR(_xll.qlIndexFixing(Index1Y,$H1883,TRUE,_xll.ohTrigger(RecalcTrigger,Trigger1Y)),NA())</f>
        <v>2.0708901674339336E-2</v>
      </c>
      <c r="N1883" s="181">
        <f>IFERROR(_xll.qlIndexFixing(ONIndex1M,I1883,TRUE,_xll.ohTrigger(RecalcTrigger,Trigger1M)),NA())</f>
        <v>2.0072863483930892E-2</v>
      </c>
      <c r="O1883" s="44">
        <f>IFERROR(_xll.qlIndexFixing(ONIndex3M,I1883,TRUE,_xll.ohTrigger(RecalcTrigger,Trigger3M)),NA())</f>
        <v>2.0364343373160398E-2</v>
      </c>
      <c r="P1883" s="44">
        <f>IFERROR(_xll.qlIndexFixing(ONIndex6M,I1883,TRUE,_xll.ohTrigger(RecalcTrigger,Trigger6M)),NA())</f>
        <v>2.0400788157890482E-2</v>
      </c>
      <c r="Q1883" s="182">
        <f>IFERROR(_xll.qlIndexFixing(ONIndex1Y,I1883,TRUE,_xll.ohTrigger(RecalcTrigger,Trigger1Y)),NA())</f>
        <v>2.0644984707738345E-2</v>
      </c>
    </row>
    <row r="1884" spans="2:17" x14ac:dyDescent="0.2">
      <c r="B1884" s="39" t="s">
        <v>42</v>
      </c>
      <c r="D1884" s="42">
        <f>_xll.qlCalendarAdvance(Calendar,$D1883,B1884,"f",FALSE)</f>
        <v>52601</v>
      </c>
      <c r="E1884" s="176">
        <f>_xll.qlInterestRateIndexValueDate(IndexON,D1884)</f>
        <v>52601</v>
      </c>
      <c r="F1884" s="192">
        <f>IFERROR(_xll.qlIndexFixing(IndexON,D1884,TRUE,_xll.ohTrigger(RecalcTrigger,TriggerON)),NA())</f>
        <v>1.9539993233018693E-2</v>
      </c>
      <c r="H1884" s="42">
        <f>_xll.qlCalendarAdvance(Calendar,$H1883,B1884,"f",FALSE)</f>
        <v>52601</v>
      </c>
      <c r="I1884" s="176">
        <f>_xll.qlInterestRateIndexValueDate(Index1M,$H1884)</f>
        <v>52601</v>
      </c>
      <c r="J1884" s="181">
        <f>IFERROR(_xll.qlIndexFixing(Index1M,$H1884,TRUE,_xll.ohTrigger(RecalcTrigger,Trigger1M)),NA())</f>
        <v>2.0073697629212451E-2</v>
      </c>
      <c r="K1884" s="44">
        <f>IFERROR(_xll.qlIndexFixing(Index3M,H1884,TRUE,_xll.ohTrigger(RecalcTrigger,Trigger3M)),NA())</f>
        <v>2.0375755017853485E-2</v>
      </c>
      <c r="L1884" s="44">
        <f>IFERROR(_xll.qlIndexFixing(Index6M,$H1884,TRUE,_xll.ohTrigger(RecalcTrigger,Trigger6M)),NA())</f>
        <v>2.042858522680777E-2</v>
      </c>
      <c r="M1884" s="182">
        <f>IFERROR(_xll.qlIndexFixing(Index1Y,$H1884,TRUE,_xll.ohTrigger(RecalcTrigger,Trigger1Y)),NA())</f>
        <v>2.0702783794726318E-2</v>
      </c>
      <c r="N1884" s="181">
        <f>IFERROR(_xll.qlIndexFixing(ONIndex1M,I1884,TRUE,_xll.ohTrigger(RecalcTrigger,Trigger1M)),NA())</f>
        <v>2.006792160688553E-2</v>
      </c>
      <c r="O1884" s="44">
        <f>IFERROR(_xll.qlIndexFixing(ONIndex3M,I1884,TRUE,_xll.ohTrigger(RecalcTrigger,Trigger3M)),NA())</f>
        <v>2.0359163447465356E-2</v>
      </c>
      <c r="P1884" s="44">
        <f>IFERROR(_xll.qlIndexFixing(ONIndex6M,I1884,TRUE,_xll.ohTrigger(RecalcTrigger,Trigger6M)),NA())</f>
        <v>2.0395702173020558E-2</v>
      </c>
      <c r="Q1884" s="182">
        <f>IFERROR(_xll.qlIndexFixing(ONIndex1Y,I1884,TRUE,_xll.ohTrigger(RecalcTrigger,Trigger1Y)),NA())</f>
        <v>2.0639937084909743E-2</v>
      </c>
    </row>
    <row r="1885" spans="2:17" x14ac:dyDescent="0.2">
      <c r="B1885" s="39" t="s">
        <v>42</v>
      </c>
      <c r="D1885" s="42">
        <f>_xll.qlCalendarAdvance(Calendar,$D1884,B1885,"f",FALSE)</f>
        <v>52608</v>
      </c>
      <c r="E1885" s="176">
        <f>_xll.qlInterestRateIndexValueDate(IndexON,D1885)</f>
        <v>52608</v>
      </c>
      <c r="F1885" s="192">
        <f>IFERROR(_xll.qlIndexFixing(IndexON,D1885,TRUE,_xll.ohTrigger(RecalcTrigger,TriggerON)),NA())</f>
        <v>1.9535157701580097E-2</v>
      </c>
      <c r="H1885" s="42">
        <f>_xll.qlCalendarAdvance(Calendar,$H1884,B1885,"f",FALSE)</f>
        <v>52608</v>
      </c>
      <c r="I1885" s="176">
        <f>_xll.qlInterestRateIndexValueDate(Index1M,$H1885)</f>
        <v>52608</v>
      </c>
      <c r="J1885" s="181">
        <f>IFERROR(_xll.qlIndexFixing(Index1M,$H1885,TRUE,_xll.ohTrigger(RecalcTrigger,Trigger1M)),NA())</f>
        <v>2.0068615563994262E-2</v>
      </c>
      <c r="K1885" s="44">
        <f>IFERROR(_xll.qlIndexFixing(Index3M,H1885,TRUE,_xll.ohTrigger(RecalcTrigger,Trigger3M)),NA())</f>
        <v>2.0370277977624123E-2</v>
      </c>
      <c r="L1885" s="44">
        <f>IFERROR(_xll.qlIndexFixing(Index6M,$H1885,TRUE,_xll.ohTrigger(RecalcTrigger,Trigger6M)),NA())</f>
        <v>2.0422954803764923E-2</v>
      </c>
      <c r="M1885" s="182">
        <f>IFERROR(_xll.qlIndexFixing(Index1Y,$H1885,TRUE,_xll.ohTrigger(RecalcTrigger,Trigger1Y)),NA())</f>
        <v>2.0696628909882827E-2</v>
      </c>
      <c r="N1885" s="181">
        <f>IFERROR(_xll.qlIndexFixing(ONIndex1M,I1885,TRUE,_xll.ohTrigger(RecalcTrigger,Trigger1M)),NA())</f>
        <v>2.0062937787579394E-2</v>
      </c>
      <c r="O1885" s="44">
        <f>IFERROR(_xll.qlIndexFixing(ONIndex3M,I1885,TRUE,_xll.ohTrigger(RecalcTrigger,Trigger3M)),NA())</f>
        <v>2.0353947210686174E-2</v>
      </c>
      <c r="P1885" s="44">
        <f>IFERROR(_xll.qlIndexFixing(ONIndex6M,I1885,TRUE,_xll.ohTrigger(RecalcTrigger,Trigger6M)),NA())</f>
        <v>2.0390581153545417E-2</v>
      </c>
      <c r="Q1885" s="182">
        <f>IFERROR(_xll.qlIndexFixing(ONIndex1Y,I1885,TRUE,_xll.ohTrigger(RecalcTrigger,Trigger1Y)),NA())</f>
        <v>2.0634853171258571E-2</v>
      </c>
    </row>
    <row r="1886" spans="2:17" x14ac:dyDescent="0.2">
      <c r="B1886" s="39" t="s">
        <v>42</v>
      </c>
      <c r="D1886" s="42">
        <f>_xll.qlCalendarAdvance(Calendar,$D1885,B1886,"f",FALSE)</f>
        <v>52615</v>
      </c>
      <c r="E1886" s="176">
        <f>_xll.qlInterestRateIndexValueDate(IndexON,D1886)</f>
        <v>52615</v>
      </c>
      <c r="F1886" s="192">
        <f>IFERROR(_xll.qlIndexFixing(IndexON,D1886,TRUE,_xll.ohTrigger(RecalcTrigger,TriggerON)),NA())</f>
        <v>1.9530288590722256E-2</v>
      </c>
      <c r="H1886" s="42">
        <f>_xll.qlCalendarAdvance(Calendar,$H1885,B1886,"f",FALSE)</f>
        <v>52615</v>
      </c>
      <c r="I1886" s="176">
        <f>_xll.qlInterestRateIndexValueDate(Index1M,$H1886)</f>
        <v>52615</v>
      </c>
      <c r="J1886" s="181">
        <f>IFERROR(_xll.qlIndexFixing(Index1M,$H1886,TRUE,_xll.ohTrigger(RecalcTrigger,Trigger1M)),NA())</f>
        <v>2.0063491489500481E-2</v>
      </c>
      <c r="K1886" s="44">
        <f>IFERROR(_xll.qlIndexFixing(Index3M,H1886,TRUE,_xll.ohTrigger(RecalcTrigger,Trigger3M)),NA())</f>
        <v>2.0364764451412751E-2</v>
      </c>
      <c r="L1886" s="44">
        <f>IFERROR(_xll.qlIndexFixing(Index6M,$H1886,TRUE,_xll.ohTrigger(RecalcTrigger,Trigger6M)),NA())</f>
        <v>2.041728900702813E-2</v>
      </c>
      <c r="M1886" s="182">
        <f>IFERROR(_xll.qlIndexFixing(Index1Y,$H1886,TRUE,_xll.ohTrigger(RecalcTrigger,Trigger1Y)),NA())</f>
        <v>2.0690437020479593E-2</v>
      </c>
      <c r="N1886" s="181">
        <f>IFERROR(_xll.qlIndexFixing(ONIndex1M,I1886,TRUE,_xll.ohTrigger(RecalcTrigger,Trigger1M)),NA())</f>
        <v>2.0057912026174574E-2</v>
      </c>
      <c r="O1886" s="44">
        <f>IFERROR(_xll.qlIndexFixing(ONIndex3M,I1886,TRUE,_xll.ohTrigger(RecalcTrigger,Trigger3M)),NA())</f>
        <v>2.0348694663065992E-2</v>
      </c>
      <c r="P1886" s="44">
        <f>IFERROR(_xll.qlIndexFixing(ONIndex6M,I1886,TRUE,_xll.ohTrigger(RecalcTrigger,Trigger6M)),NA())</f>
        <v>2.0385425099708199E-2</v>
      </c>
      <c r="Q1886" s="182">
        <f>IFERROR(_xll.qlIndexFixing(ONIndex1Y,I1886,TRUE,_xll.ohTrigger(RecalcTrigger,Trigger1Y)),NA())</f>
        <v>2.0629732966703784E-2</v>
      </c>
    </row>
    <row r="1887" spans="2:17" x14ac:dyDescent="0.2">
      <c r="B1887" s="39" t="s">
        <v>42</v>
      </c>
      <c r="D1887" s="42">
        <f>_xll.qlCalendarAdvance(Calendar,$D1886,B1887,"f",FALSE)</f>
        <v>52622</v>
      </c>
      <c r="E1887" s="176">
        <f>_xll.qlInterestRateIndexValueDate(IndexON,D1887)</f>
        <v>52622</v>
      </c>
      <c r="F1887" s="192">
        <f>IFERROR(_xll.qlIndexFixing(IndexON,D1887,TRUE,_xll.ohTrigger(RecalcTrigger,TriggerON)),NA())</f>
        <v>1.9525385900607262E-2</v>
      </c>
      <c r="H1887" s="42">
        <f>_xll.qlCalendarAdvance(Calendar,$H1886,B1887,"f",FALSE)</f>
        <v>52622</v>
      </c>
      <c r="I1887" s="176">
        <f>_xll.qlInterestRateIndexValueDate(Index1M,$H1887)</f>
        <v>52622</v>
      </c>
      <c r="J1887" s="181">
        <f>IFERROR(_xll.qlIndexFixing(Index1M,$H1887,TRUE,_xll.ohTrigger(RecalcTrigger,Trigger1M)),NA())</f>
        <v>2.0058325405788627E-2</v>
      </c>
      <c r="K1887" s="44">
        <f>IFERROR(_xll.qlIndexFixing(Index3M,H1887,TRUE,_xll.ohTrigger(RecalcTrigger,Trigger3M)),NA())</f>
        <v>2.0359214439362752E-2</v>
      </c>
      <c r="L1887" s="44">
        <f>IFERROR(_xll.qlIndexFixing(Index6M,$H1887,TRUE,_xll.ohTrigger(RecalcTrigger,Trigger6M)),NA())</f>
        <v>2.0411587836893962E-2</v>
      </c>
      <c r="M1887" s="182">
        <f>IFERROR(_xll.qlIndexFixing(Index1Y,$H1887,TRUE,_xll.ohTrigger(RecalcTrigger,Trigger1Y)),NA())</f>
        <v>2.0684208127192665E-2</v>
      </c>
      <c r="N1887" s="181">
        <f>IFERROR(_xll.qlIndexFixing(ONIndex1M,I1887,TRUE,_xll.ohTrigger(RecalcTrigger,Trigger1M)),NA())</f>
        <v>2.0052844322427932E-2</v>
      </c>
      <c r="O1887" s="44">
        <f>IFERROR(_xll.qlIndexFixing(ONIndex3M,I1887,TRUE,_xll.ohTrigger(RecalcTrigger,Trigger3M)),NA())</f>
        <v>2.0343405804280623E-2</v>
      </c>
      <c r="P1887" s="44">
        <f>IFERROR(_xll.qlIndexFixing(ONIndex6M,I1887,TRUE,_xll.ohTrigger(RecalcTrigger,Trigger6M)),NA())</f>
        <v>2.0380234011022624E-2</v>
      </c>
      <c r="Q1887" s="182">
        <f>IFERROR(_xll.qlIndexFixing(ONIndex1Y,I1887,TRUE,_xll.ohTrigger(RecalcTrigger,Trigger1Y)),NA())</f>
        <v>2.0624576471245382E-2</v>
      </c>
    </row>
    <row r="1888" spans="2:17" x14ac:dyDescent="0.2">
      <c r="B1888" s="39" t="s">
        <v>42</v>
      </c>
      <c r="D1888" s="42">
        <f>_xll.qlCalendarAdvance(Calendar,$D1887,B1888,"f",FALSE)</f>
        <v>52629</v>
      </c>
      <c r="E1888" s="176">
        <f>_xll.qlInterestRateIndexValueDate(IndexON,D1888)</f>
        <v>52629</v>
      </c>
      <c r="F1888" s="192">
        <f>IFERROR(_xll.qlIndexFixing(IndexON,D1888,TRUE,_xll.ohTrigger(RecalcTrigger,TriggerON)),NA())</f>
        <v>1.9520449631073022E-2</v>
      </c>
      <c r="H1888" s="42">
        <f>_xll.qlCalendarAdvance(Calendar,$H1887,B1888,"f",FALSE)</f>
        <v>52629</v>
      </c>
      <c r="I1888" s="176">
        <f>_xll.qlInterestRateIndexValueDate(Index1M,$H1888)</f>
        <v>52629</v>
      </c>
      <c r="J1888" s="181">
        <f>IFERROR(_xll.qlIndexFixing(Index1M,$H1888,TRUE,_xll.ohTrigger(RecalcTrigger,Trigger1M)),NA())</f>
        <v>2.0052767048622338E-2</v>
      </c>
      <c r="K1888" s="44">
        <f>IFERROR(_xll.qlIndexFixing(Index3M,H1888,TRUE,_xll.ohTrigger(RecalcTrigger,Trigger3M)),NA())</f>
        <v>2.0353627941629988E-2</v>
      </c>
      <c r="L1888" s="44">
        <f>IFERROR(_xll.qlIndexFixing(Index6M,$H1888,TRUE,_xll.ohTrigger(RecalcTrigger,Trigger6M)),NA())</f>
        <v>2.0405851293660331E-2</v>
      </c>
      <c r="M1888" s="182">
        <f>IFERROR(_xll.qlIndexFixing(Index1Y,$H1888,TRUE,_xll.ohTrigger(RecalcTrigger,Trigger1Y)),NA())</f>
        <v>2.0677942230702306E-2</v>
      </c>
      <c r="N1888" s="181">
        <f>IFERROR(_xll.qlIndexFixing(ONIndex1M,I1888,TRUE,_xll.ohTrigger(RecalcTrigger,Trigger1M)),NA())</f>
        <v>2.0047734676420514E-2</v>
      </c>
      <c r="O1888" s="44">
        <f>IFERROR(_xll.qlIndexFixing(ONIndex3M,I1888,TRUE,_xll.ohTrigger(RecalcTrigger,Trigger3M)),NA())</f>
        <v>2.0338080634492162E-2</v>
      </c>
      <c r="P1888" s="44">
        <f>IFERROR(_xll.qlIndexFixing(ONIndex6M,I1888,TRUE,_xll.ohTrigger(RecalcTrigger,Trigger6M)),NA())</f>
        <v>2.0375007887893926E-2</v>
      </c>
      <c r="Q1888" s="182">
        <f>IFERROR(_xll.qlIndexFixing(ONIndex1Y,I1888,TRUE,_xll.ohTrigger(RecalcTrigger,Trigger1Y)),NA())</f>
        <v>2.061938368496441E-2</v>
      </c>
    </row>
    <row r="1889" spans="2:17" x14ac:dyDescent="0.2">
      <c r="B1889" s="39" t="s">
        <v>42</v>
      </c>
      <c r="D1889" s="42">
        <f>_xll.qlCalendarAdvance(Calendar,$D1888,B1889,"f",FALSE)</f>
        <v>52636</v>
      </c>
      <c r="E1889" s="176">
        <f>_xll.qlInterestRateIndexValueDate(IndexON,D1889)</f>
        <v>52636</v>
      </c>
      <c r="F1889" s="192">
        <f>IFERROR(_xll.qlIndexFixing(IndexON,D1889,TRUE,_xll.ohTrigger(RecalcTrigger,TriggerON)),NA())</f>
        <v>1.9515479782038492E-2</v>
      </c>
      <c r="H1889" s="42">
        <f>_xll.qlCalendarAdvance(Calendar,$H1888,B1889,"f",FALSE)</f>
        <v>52636</v>
      </c>
      <c r="I1889" s="176">
        <f>_xll.qlInterestRateIndexValueDate(Index1M,$H1889)</f>
        <v>52636</v>
      </c>
      <c r="J1889" s="181">
        <f>IFERROR(_xll.qlIndexFixing(Index1M,$H1889,TRUE,_xll.ohTrigger(RecalcTrigger,Trigger1M)),NA())</f>
        <v>2.0047523523574386E-2</v>
      </c>
      <c r="K1889" s="44">
        <f>IFERROR(_xll.qlIndexFixing(Index3M,H1889,TRUE,_xll.ohTrigger(RecalcTrigger,Trigger3M)),NA())</f>
        <v>2.0347847191343787E-2</v>
      </c>
      <c r="L1889" s="44">
        <f>IFERROR(_xll.qlIndexFixing(Index6M,$H1889,TRUE,_xll.ohTrigger(RecalcTrigger,Trigger6M)),NA())</f>
        <v>2.0400079377629606E-2</v>
      </c>
      <c r="M1889" s="182">
        <f>IFERROR(_xll.qlIndexFixing(Index1Y,$H1889,TRUE,_xll.ohTrigger(RecalcTrigger,Trigger1Y)),NA())</f>
        <v>2.0671639331691648E-2</v>
      </c>
      <c r="N1889" s="181">
        <f>IFERROR(_xll.qlIndexFixing(ONIndex1M,I1889,TRUE,_xll.ohTrigger(RecalcTrigger,Trigger1M)),NA())</f>
        <v>2.004258308839546E-2</v>
      </c>
      <c r="O1889" s="44">
        <f>IFERROR(_xll.qlIndexFixing(ONIndex3M,I1889,TRUE,_xll.ohTrigger(RecalcTrigger,Trigger3M)),NA())</f>
        <v>2.0332719153700607E-2</v>
      </c>
      <c r="P1889" s="44">
        <f>IFERROR(_xll.qlIndexFixing(ONIndex6M,I1889,TRUE,_xll.ohTrigger(RecalcTrigger,Trigger6M)),NA())</f>
        <v>2.0369746730241056E-2</v>
      </c>
      <c r="Q1889" s="182">
        <f>IFERROR(_xll.qlIndexFixing(ONIndex1Y,I1889,TRUE,_xll.ohTrigger(RecalcTrigger,Trigger1Y)),NA())</f>
        <v>2.0614154607860868E-2</v>
      </c>
    </row>
    <row r="1890" spans="2:17" x14ac:dyDescent="0.2">
      <c r="B1890" s="39" t="s">
        <v>42</v>
      </c>
      <c r="D1890" s="42">
        <f>_xll.qlCalendarAdvance(Calendar,$D1889,B1890,"f",FALSE)</f>
        <v>52643</v>
      </c>
      <c r="E1890" s="176">
        <f>_xll.qlInterestRateIndexValueDate(IndexON,D1890)</f>
        <v>52643</v>
      </c>
      <c r="F1890" s="192">
        <f>IFERROR(_xll.qlIndexFixing(IndexON,D1890,TRUE,_xll.ohTrigger(RecalcTrigger,TriggerON)),NA())</f>
        <v>1.9510476353746808E-2</v>
      </c>
      <c r="H1890" s="42">
        <f>_xll.qlCalendarAdvance(Calendar,$H1889,B1890,"f",FALSE)</f>
        <v>52643</v>
      </c>
      <c r="I1890" s="176">
        <f>_xll.qlInterestRateIndexValueDate(Index1M,$H1890)</f>
        <v>52643</v>
      </c>
      <c r="J1890" s="181">
        <f>IFERROR(_xll.qlIndexFixing(Index1M,$H1890,TRUE,_xll.ohTrigger(RecalcTrigger,Trigger1M)),NA())</f>
        <v>2.0042237993921505E-2</v>
      </c>
      <c r="K1890" s="44">
        <f>IFERROR(_xll.qlIndexFixing(Index3M,H1890,TRUE,_xll.ohTrigger(RecalcTrigger,Trigger3M)),NA())</f>
        <v>2.0342190643300059E-2</v>
      </c>
      <c r="L1890" s="44">
        <f>IFERROR(_xll.qlIndexFixing(Index6M,$H1890,TRUE,_xll.ohTrigger(RecalcTrigger,Trigger6M)),NA())</f>
        <v>2.0394272089102813E-2</v>
      </c>
      <c r="M1890" s="182">
        <f>IFERROR(_xll.qlIndexFixing(Index1Y,$H1890,TRUE,_xll.ohTrigger(RecalcTrigger,Trigger1Y)),NA())</f>
        <v>2.0665299430848702E-2</v>
      </c>
      <c r="N1890" s="181">
        <f>IFERROR(_xll.qlIndexFixing(ONIndex1M,I1890,TRUE,_xll.ohTrigger(RecalcTrigger,Trigger1M)),NA())</f>
        <v>2.0037389557866492E-2</v>
      </c>
      <c r="O1890" s="44">
        <f>IFERROR(_xll.qlIndexFixing(ONIndex3M,I1890,TRUE,_xll.ohTrigger(RecalcTrigger,Trigger3M)),NA())</f>
        <v>2.0327321361824913E-2</v>
      </c>
      <c r="P1890" s="44">
        <f>IFERROR(_xll.qlIndexFixing(ONIndex6M,I1890,TRUE,_xll.ohTrigger(RecalcTrigger,Trigger6M)),NA())</f>
        <v>2.036445053798297E-2</v>
      </c>
      <c r="Q1890" s="182">
        <f>IFERROR(_xll.qlIndexFixing(ONIndex1Y,I1890,TRUE,_xll.ohTrigger(RecalcTrigger,Trigger1Y)),NA())</f>
        <v>2.0608889239853712E-2</v>
      </c>
    </row>
    <row r="1891" spans="2:17" x14ac:dyDescent="0.2">
      <c r="B1891" s="39" t="s">
        <v>42</v>
      </c>
      <c r="D1891" s="42">
        <f>_xll.qlCalendarAdvance(Calendar,$D1890,B1891,"f",FALSE)</f>
        <v>52650</v>
      </c>
      <c r="E1891" s="176">
        <f>_xll.qlInterestRateIndexValueDate(IndexON,D1891)</f>
        <v>52650</v>
      </c>
      <c r="F1891" s="192">
        <f>IFERROR(_xll.qlIndexFixing(IndexON,D1891,TRUE,_xll.ohTrigger(RecalcTrigger,TriggerON)),NA())</f>
        <v>1.950543934603588E-2</v>
      </c>
      <c r="H1891" s="42">
        <f>_xll.qlCalendarAdvance(Calendar,$H1890,B1891,"f",FALSE)</f>
        <v>52650</v>
      </c>
      <c r="I1891" s="176">
        <f>_xll.qlInterestRateIndexValueDate(Index1M,$H1891)</f>
        <v>52650</v>
      </c>
      <c r="J1891" s="181">
        <f>IFERROR(_xll.qlIndexFixing(Index1M,$H1891,TRUE,_xll.ohTrigger(RecalcTrigger,Trigger1M)),NA())</f>
        <v>2.0036910459722383E-2</v>
      </c>
      <c r="K1891" s="44">
        <f>IFERROR(_xll.qlIndexFixing(Index3M,H1891,TRUE,_xll.ohTrigger(RecalcTrigger,Trigger3M)),NA())</f>
        <v>2.0336497611959648E-2</v>
      </c>
      <c r="L1891" s="44">
        <f>IFERROR(_xll.qlIndexFixing(Index6M,$H1891,TRUE,_xll.ohTrigger(RecalcTrigger,Trigger6M)),NA())</f>
        <v>2.0388429428384987E-2</v>
      </c>
      <c r="M1891" s="182">
        <f>IFERROR(_xll.qlIndexFixing(Index1Y,$H1891,TRUE,_xll.ohTrigger(RecalcTrigger,Trigger1Y)),NA())</f>
        <v>2.0658922528865458E-2</v>
      </c>
      <c r="N1891" s="181">
        <f>IFERROR(_xll.qlIndexFixing(ONIndex1M,I1891,TRUE,_xll.ohTrigger(RecalcTrigger,Trigger1M)),NA())</f>
        <v>2.0032154085400933E-2</v>
      </c>
      <c r="O1891" s="44">
        <f>IFERROR(_xll.qlIndexFixing(ONIndex3M,I1891,TRUE,_xll.ohTrigger(RecalcTrigger,Trigger3M)),NA())</f>
        <v>2.0321887259027172E-2</v>
      </c>
      <c r="P1891" s="44">
        <f>IFERROR(_xll.qlIndexFixing(ONIndex6M,I1891,TRUE,_xll.ohTrigger(RecalcTrigger,Trigger6M)),NA())</f>
        <v>2.0359119311119667E-2</v>
      </c>
      <c r="Q1891" s="182">
        <f>IFERROR(_xll.qlIndexFixing(ONIndex1Y,I1891,TRUE,_xll.ohTrigger(RecalcTrigger,Trigger1Y)),NA())</f>
        <v>2.0603587581023985E-2</v>
      </c>
    </row>
    <row r="1892" spans="2:17" x14ac:dyDescent="0.2">
      <c r="B1892" s="39" t="s">
        <v>42</v>
      </c>
      <c r="D1892" s="42">
        <f>_xll.qlCalendarAdvance(Calendar,$D1891,B1892,"f",FALSE)</f>
        <v>52657</v>
      </c>
      <c r="E1892" s="176">
        <f>_xll.qlInterestRateIndexValueDate(IndexON,D1892)</f>
        <v>52657</v>
      </c>
      <c r="F1892" s="192">
        <f>IFERROR(_xll.qlIndexFixing(IndexON,D1892,TRUE,_xll.ohTrigger(RecalcTrigger,TriggerON)),NA())</f>
        <v>1.9500368758905706E-2</v>
      </c>
      <c r="H1892" s="42">
        <f>_xll.qlCalendarAdvance(Calendar,$H1891,B1892,"f",FALSE)</f>
        <v>52657</v>
      </c>
      <c r="I1892" s="176">
        <f>_xll.qlInterestRateIndexValueDate(Index1M,$H1892)</f>
        <v>52657</v>
      </c>
      <c r="J1892" s="181">
        <f>IFERROR(_xll.qlIndexFixing(Index1M,$H1892,TRUE,_xll.ohTrigger(RecalcTrigger,Trigger1M)),NA())</f>
        <v>2.0031864850840582E-2</v>
      </c>
      <c r="K1892" s="44">
        <f>IFERROR(_xll.qlIndexFixing(Index3M,H1892,TRUE,_xll.ohTrigger(RecalcTrigger,Trigger3M)),NA())</f>
        <v>2.0331065822805781E-2</v>
      </c>
      <c r="L1892" s="44">
        <f>IFERROR(_xll.qlIndexFixing(Index6M,$H1892,TRUE,_xll.ohTrigger(RecalcTrigger,Trigger6M)),NA())</f>
        <v>2.0382821085902652E-2</v>
      </c>
      <c r="M1892" s="182">
        <f>IFERROR(_xll.qlIndexFixing(Index1Y,$H1892,TRUE,_xll.ohTrigger(RecalcTrigger,Trigger1Y)),NA())</f>
        <v>2.0652410707191482E-2</v>
      </c>
      <c r="N1892" s="181">
        <f>IFERROR(_xll.qlIndexFixing(ONIndex1M,I1892,TRUE,_xll.ohTrigger(RecalcTrigger,Trigger1M)),NA())</f>
        <v>2.0026876670512506E-2</v>
      </c>
      <c r="O1892" s="44">
        <f>IFERROR(_xll.qlIndexFixing(ONIndex3M,I1892,TRUE,_xll.ohTrigger(RecalcTrigger,Trigger3M)),NA())</f>
        <v>2.0316416845226337E-2</v>
      </c>
      <c r="P1892" s="44">
        <f>IFERROR(_xll.qlIndexFixing(ONIndex6M,I1892,TRUE,_xll.ohTrigger(RecalcTrigger,Trigger6M)),NA())</f>
        <v>2.0353753049813239E-2</v>
      </c>
      <c r="Q1892" s="182">
        <f>IFERROR(_xll.qlIndexFixing(ONIndex1Y,I1892,TRUE,_xll.ohTrigger(RecalcTrigger,Trigger1Y)),NA())</f>
        <v>2.0598249631290644E-2</v>
      </c>
    </row>
    <row r="1893" spans="2:17" x14ac:dyDescent="0.2">
      <c r="B1893" s="39" t="s">
        <v>42</v>
      </c>
      <c r="D1893" s="42">
        <f>_xll.qlCalendarAdvance(Calendar,$D1892,B1893,"f",FALSE)</f>
        <v>52664</v>
      </c>
      <c r="E1893" s="176">
        <f>_xll.qlInterestRateIndexValueDate(IndexON,D1893)</f>
        <v>52664</v>
      </c>
      <c r="F1893" s="192">
        <f>IFERROR(_xll.qlIndexFixing(IndexON,D1893,TRUE,_xll.ohTrigger(RecalcTrigger,TriggerON)),NA())</f>
        <v>1.949526459251838E-2</v>
      </c>
      <c r="H1893" s="42">
        <f>_xll.qlCalendarAdvance(Calendar,$H1892,B1893,"f",FALSE)</f>
        <v>52664</v>
      </c>
      <c r="I1893" s="176">
        <f>_xll.qlInterestRateIndexValueDate(Index1M,$H1893)</f>
        <v>52664</v>
      </c>
      <c r="J1893" s="181">
        <f>IFERROR(_xll.qlIndexFixing(Index1M,$H1893,TRUE,_xll.ohTrigger(RecalcTrigger,Trigger1M)),NA())</f>
        <v>2.0026446712973222E-2</v>
      </c>
      <c r="K1893" s="44">
        <f>IFERROR(_xll.qlIndexFixing(Index3M,H1893,TRUE,_xll.ohTrigger(RecalcTrigger,Trigger3M)),NA())</f>
        <v>2.032529397226987E-2</v>
      </c>
      <c r="L1893" s="44">
        <f>IFERROR(_xll.qlIndexFixing(Index6M,$H1893,TRUE,_xll.ohTrigger(RecalcTrigger,Trigger6M)),NA())</f>
        <v>2.0376901971148081E-2</v>
      </c>
      <c r="M1893" s="182">
        <f>IFERROR(_xll.qlIndexFixing(Index1Y,$H1893,TRUE,_xll.ohTrigger(RecalcTrigger,Trigger1Y)),NA())</f>
        <v>2.0645962808761409E-2</v>
      </c>
      <c r="N1893" s="181">
        <f>IFERROR(_xll.qlIndexFixing(ONIndex1M,I1893,TRUE,_xll.ohTrigger(RecalcTrigger,Trigger1M)),NA())</f>
        <v>2.0021557313363303E-2</v>
      </c>
      <c r="O1893" s="44">
        <f>IFERROR(_xll.qlIndexFixing(ONIndex3M,I1893,TRUE,_xll.ohTrigger(RecalcTrigger,Trigger3M)),NA())</f>
        <v>2.0310910120341363E-2</v>
      </c>
      <c r="P1893" s="44">
        <f>IFERROR(_xll.qlIndexFixing(ONIndex6M,I1893,TRUE,_xll.ohTrigger(RecalcTrigger,Trigger6M)),NA())</f>
        <v>2.0348351753982641E-2</v>
      </c>
      <c r="Q1893" s="182">
        <f>IFERROR(_xll.qlIndexFixing(ONIndex1Y,I1893,TRUE,_xll.ohTrigger(RecalcTrigger,Trigger1Y)),NA())</f>
        <v>2.0592875390815779E-2</v>
      </c>
    </row>
    <row r="1894" spans="2:17" x14ac:dyDescent="0.2">
      <c r="B1894" s="39" t="s">
        <v>42</v>
      </c>
      <c r="D1894" s="42">
        <f>_xll.qlCalendarAdvance(Calendar,$D1893,B1894,"f",FALSE)</f>
        <v>52671</v>
      </c>
      <c r="E1894" s="176">
        <f>_xll.qlInterestRateIndexValueDate(IndexON,D1894)</f>
        <v>52671</v>
      </c>
      <c r="F1894" s="192">
        <f>IFERROR(_xll.qlIndexFixing(IndexON,D1894,TRUE,_xll.ohTrigger(RecalcTrigger,TriggerON)),NA())</f>
        <v>1.9490126846630762E-2</v>
      </c>
      <c r="H1894" s="42">
        <f>_xll.qlCalendarAdvance(Calendar,$H1893,B1894,"f",FALSE)</f>
        <v>52671</v>
      </c>
      <c r="I1894" s="176">
        <f>_xll.qlInterestRateIndexValueDate(Index1M,$H1894)</f>
        <v>52671</v>
      </c>
      <c r="J1894" s="181">
        <f>IFERROR(_xll.qlIndexFixing(Index1M,$H1894,TRUE,_xll.ohTrigger(RecalcTrigger,Trigger1M)),NA())</f>
        <v>2.002160433119141E-2</v>
      </c>
      <c r="K1894" s="44">
        <f>IFERROR(_xll.qlIndexFixing(Index3M,H1894,TRUE,_xll.ohTrigger(RecalcTrigger,Trigger3M)),NA())</f>
        <v>2.0319485635052481E-2</v>
      </c>
      <c r="L1894" s="44">
        <f>IFERROR(_xll.qlIndexFixing(Index6M,$H1894,TRUE,_xll.ohTrigger(RecalcTrigger,Trigger6M)),NA())</f>
        <v>2.0370947481431798E-2</v>
      </c>
      <c r="M1894" s="182">
        <f>IFERROR(_xll.qlIndexFixing(Index1Y,$H1894,TRUE,_xll.ohTrigger(RecalcTrigger,Trigger1Y)),NA())</f>
        <v>2.0639477913198645E-2</v>
      </c>
      <c r="N1894" s="181">
        <f>IFERROR(_xll.qlIndexFixing(ONIndex1M,I1894,TRUE,_xll.ohTrigger(RecalcTrigger,Trigger1M)),NA())</f>
        <v>2.0016196014115417E-2</v>
      </c>
      <c r="O1894" s="44">
        <f>IFERROR(_xll.qlIndexFixing(ONIndex3M,I1894,TRUE,_xll.ohTrigger(RecalcTrigger,Trigger3M)),NA())</f>
        <v>2.0305367084453296E-2</v>
      </c>
      <c r="P1894" s="44">
        <f>IFERROR(_xll.qlIndexFixing(ONIndex6M,I1894,TRUE,_xll.ohTrigger(RecalcTrigger,Trigger6M)),NA())</f>
        <v>2.0342915423384733E-2</v>
      </c>
      <c r="Q1894" s="182">
        <f>IFERROR(_xll.qlIndexFixing(ONIndex1Y,I1894,TRUE,_xll.ohTrigger(RecalcTrigger,Trigger1Y)),NA())</f>
        <v>2.0587464859356253E-2</v>
      </c>
    </row>
    <row r="1895" spans="2:17" x14ac:dyDescent="0.2">
      <c r="B1895" s="39" t="s">
        <v>42</v>
      </c>
      <c r="D1895" s="42">
        <f>_xll.qlCalendarAdvance(Calendar,$D1894,B1895,"f",FALSE)</f>
        <v>52678</v>
      </c>
      <c r="E1895" s="176">
        <f>_xll.qlInterestRateIndexValueDate(IndexON,D1895)</f>
        <v>52678</v>
      </c>
      <c r="F1895" s="192">
        <f>IFERROR(_xll.qlIndexFixing(IndexON,D1895,TRUE,_xll.ohTrigger(RecalcTrigger,TriggerON)),NA())</f>
        <v>1.9484955521485992E-2</v>
      </c>
      <c r="H1895" s="42">
        <f>_xll.qlCalendarAdvance(Calendar,$H1894,B1895,"f",FALSE)</f>
        <v>52678</v>
      </c>
      <c r="I1895" s="176">
        <f>_xll.qlInterestRateIndexValueDate(Index1M,$H1895)</f>
        <v>52678</v>
      </c>
      <c r="J1895" s="181">
        <f>IFERROR(_xll.qlIndexFixing(Index1M,$H1895,TRUE,_xll.ohTrigger(RecalcTrigger,Trigger1M)),NA())</f>
        <v>2.0015484410820884E-2</v>
      </c>
      <c r="K1895" s="44">
        <f>IFERROR(_xll.qlIndexFixing(Index3M,H1895,TRUE,_xll.ohTrigger(RecalcTrigger,Trigger3M)),NA())</f>
        <v>2.03136408113113E-2</v>
      </c>
      <c r="L1895" s="44">
        <f>IFERROR(_xll.qlIndexFixing(Index6M,$H1895,TRUE,_xll.ohTrigger(RecalcTrigger,Trigger6M)),NA())</f>
        <v>2.0364957617071373E-2</v>
      </c>
      <c r="M1895" s="182">
        <f>IFERROR(_xll.qlIndexFixing(Index1Y,$H1895,TRUE,_xll.ohTrigger(RecalcTrigger,Trigger1Y)),NA())</f>
        <v>2.0632956021209292E-2</v>
      </c>
      <c r="N1895" s="181">
        <f>IFERROR(_xll.qlIndexFixing(ONIndex1M,I1895,TRUE,_xll.ohTrigger(RecalcTrigger,Trigger1M)),NA())</f>
        <v>2.0010792772606756E-2</v>
      </c>
      <c r="O1895" s="44">
        <f>IFERROR(_xll.qlIndexFixing(ONIndex3M,I1895,TRUE,_xll.ohTrigger(RecalcTrigger,Trigger3M)),NA())</f>
        <v>2.0299787737643182E-2</v>
      </c>
      <c r="P1895" s="44">
        <f>IFERROR(_xll.qlIndexFixing(ONIndex6M,I1895,TRUE,_xll.ohTrigger(RecalcTrigger,Trigger6M)),NA())</f>
        <v>2.0337444058343701E-2</v>
      </c>
      <c r="Q1895" s="182">
        <f>IFERROR(_xll.qlIndexFixing(ONIndex1Y,I1895,TRUE,_xll.ohTrigger(RecalcTrigger,Trigger1Y)),NA())</f>
        <v>2.0582018037155203E-2</v>
      </c>
    </row>
    <row r="1896" spans="2:17" x14ac:dyDescent="0.2">
      <c r="B1896" s="39" t="s">
        <v>42</v>
      </c>
      <c r="D1896" s="42">
        <f>_xll.qlCalendarAdvance(Calendar,$D1895,B1896,"f",FALSE)</f>
        <v>52685</v>
      </c>
      <c r="E1896" s="176">
        <f>_xll.qlInterestRateIndexValueDate(IndexON,D1896)</f>
        <v>52685</v>
      </c>
      <c r="F1896" s="192">
        <f>IFERROR(_xll.qlIndexFixing(IndexON,D1896,TRUE,_xll.ohTrigger(RecalcTrigger,TriggerON)),NA())</f>
        <v>1.947975061684093E-2</v>
      </c>
      <c r="H1896" s="42">
        <f>_xll.qlCalendarAdvance(Calendar,$H1895,B1896,"f",FALSE)</f>
        <v>52685</v>
      </c>
      <c r="I1896" s="176">
        <f>_xll.qlInterestRateIndexValueDate(Index1M,$H1896)</f>
        <v>52685</v>
      </c>
      <c r="J1896" s="181">
        <f>IFERROR(_xll.qlIndexFixing(Index1M,$H1896,TRUE,_xll.ohTrigger(RecalcTrigger,Trigger1M)),NA())</f>
        <v>2.0009940246656168E-2</v>
      </c>
      <c r="K1896" s="44">
        <f>IFERROR(_xll.qlIndexFixing(Index3M,H1896,TRUE,_xll.ohTrigger(RecalcTrigger,Trigger3M)),NA())</f>
        <v>2.030775950120578E-2</v>
      </c>
      <c r="L1896" s="44">
        <f>IFERROR(_xll.qlIndexFixing(Index6M,$H1896,TRUE,_xll.ohTrigger(RecalcTrigger,Trigger6M)),NA())</f>
        <v>2.0358932378381746E-2</v>
      </c>
      <c r="M1896" s="182">
        <f>IFERROR(_xll.qlIndexFixing(Index1Y,$H1896,TRUE,_xll.ohTrigger(RecalcTrigger,Trigger1Y)),NA())</f>
        <v>2.0626397133502561E-2</v>
      </c>
      <c r="N1896" s="181">
        <f>IFERROR(_xll.qlIndexFixing(ONIndex1M,I1896,TRUE,_xll.ohTrigger(RecalcTrigger,Trigger1M)),NA())</f>
        <v>2.0005347588837319E-2</v>
      </c>
      <c r="O1896" s="44">
        <f>IFERROR(_xll.qlIndexFixing(ONIndex3M,I1896,TRUE,_xll.ohTrigger(RecalcTrigger,Trigger3M)),NA())</f>
        <v>2.0294172079748929E-2</v>
      </c>
      <c r="P1896" s="44">
        <f>IFERROR(_xll.qlIndexFixing(ONIndex6M,I1896,TRUE,_xll.ohTrigger(RecalcTrigger,Trigger6M)),NA())</f>
        <v>2.0331937658697452E-2</v>
      </c>
      <c r="Q1896" s="182">
        <f>IFERROR(_xll.qlIndexFixing(ONIndex1Y,I1896,TRUE,_xll.ohTrigger(RecalcTrigger,Trigger1Y)),NA())</f>
        <v>2.0576534923969492E-2</v>
      </c>
    </row>
    <row r="1897" spans="2:17" x14ac:dyDescent="0.2">
      <c r="B1897" s="39" t="s">
        <v>42</v>
      </c>
      <c r="D1897" s="42">
        <f>_xll.qlCalendarAdvance(Calendar,$D1896,B1897,"f",FALSE)</f>
        <v>52692</v>
      </c>
      <c r="E1897" s="176">
        <f>_xll.qlInterestRateIndexValueDate(IndexON,D1897)</f>
        <v>52692</v>
      </c>
      <c r="F1897" s="192">
        <f>IFERROR(_xll.qlIndexFixing(IndexON,D1897,TRUE,_xll.ohTrigger(RecalcTrigger,TriggerON)),NA())</f>
        <v>1.9474512132938715E-2</v>
      </c>
      <c r="H1897" s="42">
        <f>_xll.qlCalendarAdvance(Calendar,$H1896,B1897,"f",FALSE)</f>
        <v>52692</v>
      </c>
      <c r="I1897" s="176">
        <f>_xll.qlInterestRateIndexValueDate(Index1M,$H1897)</f>
        <v>52692</v>
      </c>
      <c r="J1897" s="181">
        <f>IFERROR(_xll.qlIndexFixing(Index1M,$H1897,TRUE,_xll.ohTrigger(RecalcTrigger,Trigger1M)),NA())</f>
        <v>2.0004208772814801E-2</v>
      </c>
      <c r="K1897" s="44">
        <f>IFERROR(_xll.qlIndexFixing(Index3M,H1897,TRUE,_xll.ohTrigger(RecalcTrigger,Trigger3M)),NA())</f>
        <v>2.0301707631607786E-2</v>
      </c>
      <c r="L1897" s="44">
        <f>IFERROR(_xll.qlIndexFixing(Index6M,$H1897,TRUE,_xll.ohTrigger(RecalcTrigger,Trigger6M)),NA())</f>
        <v>2.0352751350052729E-2</v>
      </c>
      <c r="M1897" s="182">
        <f>IFERROR(_xll.qlIndexFixing(Index1Y,$H1897,TRUE,_xll.ohTrigger(RecalcTrigger,Trigger1Y)),NA())</f>
        <v>2.0619801250792102E-2</v>
      </c>
      <c r="N1897" s="181">
        <f>IFERROR(_xll.qlIndexFixing(ONIndex1M,I1897,TRUE,_xll.ohTrigger(RecalcTrigger,Trigger1M)),NA())</f>
        <v>1.9999860462888153E-2</v>
      </c>
      <c r="O1897" s="44">
        <f>IFERROR(_xll.qlIndexFixing(ONIndex3M,I1897,TRUE,_xll.ohTrigger(RecalcTrigger,Trigger3M)),NA())</f>
        <v>2.0288520110851582E-2</v>
      </c>
      <c r="P1897" s="44">
        <f>IFERROR(_xll.qlIndexFixing(ONIndex6M,I1897,TRUE,_xll.ohTrigger(RecalcTrigger,Trigger6M)),NA())</f>
        <v>2.0326396224527032E-2</v>
      </c>
      <c r="Q1897" s="182">
        <f>IFERROR(_xll.qlIndexFixing(ONIndex1Y,I1897,TRUE,_xll.ohTrigger(RecalcTrigger,Trigger1Y)),NA())</f>
        <v>2.0571015520123304E-2</v>
      </c>
    </row>
    <row r="1898" spans="2:17" x14ac:dyDescent="0.2">
      <c r="B1898" s="39" t="s">
        <v>42</v>
      </c>
      <c r="D1898" s="42">
        <f>_xll.qlCalendarAdvance(Calendar,$D1897,B1898,"f",FALSE)</f>
        <v>52699</v>
      </c>
      <c r="E1898" s="176">
        <f>_xll.qlInterestRateIndexValueDate(IndexON,D1898)</f>
        <v>52699</v>
      </c>
      <c r="F1898" s="192">
        <f>IFERROR(_xll.qlIndexFixing(IndexON,D1898,TRUE,_xll.ohTrigger(RecalcTrigger,TriggerON)),NA())</f>
        <v>1.9469240069617255E-2</v>
      </c>
      <c r="H1898" s="42">
        <f>_xll.qlCalendarAdvance(Calendar,$H1897,B1898,"f",FALSE)</f>
        <v>52699</v>
      </c>
      <c r="I1898" s="176">
        <f>_xll.qlInterestRateIndexValueDate(Index1M,$H1898)</f>
        <v>52699</v>
      </c>
      <c r="J1898" s="181">
        <f>IFERROR(_xll.qlIndexFixing(Index1M,$H1898,TRUE,_xll.ohTrigger(RecalcTrigger,Trigger1M)),NA())</f>
        <v>1.999858390001245E-2</v>
      </c>
      <c r="K1898" s="44">
        <f>IFERROR(_xll.qlIndexFixing(Index3M,H1898,TRUE,_xll.ohTrigger(RecalcTrigger,Trigger3M)),NA())</f>
        <v>2.0295756285540301E-2</v>
      </c>
      <c r="L1898" s="44">
        <f>IFERROR(_xll.qlIndexFixing(Index6M,$H1898,TRUE,_xll.ohTrigger(RecalcTrigger,Trigger6M)),NA())</f>
        <v>2.0346658228310312E-2</v>
      </c>
      <c r="M1898" s="182">
        <f>IFERROR(_xll.qlIndexFixing(Index1Y,$H1898,TRUE,_xll.ohTrigger(RecalcTrigger,Trigger1Y)),NA())</f>
        <v>2.0613168373796231E-2</v>
      </c>
      <c r="N1898" s="181">
        <f>IFERROR(_xll.qlIndexFixing(ONIndex1M,I1898,TRUE,_xll.ohTrigger(RecalcTrigger,Trigger1M)),NA())</f>
        <v>1.9994331394759257E-2</v>
      </c>
      <c r="O1898" s="44">
        <f>IFERROR(_xll.qlIndexFixing(ONIndex3M,I1898,TRUE,_xll.ohTrigger(RecalcTrigger,Trigger3M)),NA())</f>
        <v>2.0282831830870096E-2</v>
      </c>
      <c r="P1898" s="44">
        <f>IFERROR(_xll.qlIndexFixing(ONIndex6M,I1898,TRUE,_xll.ohTrigger(RecalcTrigger,Trigger6M)),NA())</f>
        <v>2.0320819755751396E-2</v>
      </c>
      <c r="Q1898" s="182">
        <f>IFERROR(_xll.qlIndexFixing(ONIndex1Y,I1898,TRUE,_xll.ohTrigger(RecalcTrigger,Trigger1Y)),NA())</f>
        <v>2.05654598253735E-2</v>
      </c>
    </row>
    <row r="1899" spans="2:17" x14ac:dyDescent="0.2">
      <c r="B1899" s="39" t="s">
        <v>42</v>
      </c>
      <c r="D1899" s="42">
        <f>_xll.qlCalendarAdvance(Calendar,$D1898,B1899,"f",FALSE)</f>
        <v>52706</v>
      </c>
      <c r="E1899" s="176">
        <f>_xll.qlInterestRateIndexValueDate(IndexON,D1899)</f>
        <v>52706</v>
      </c>
      <c r="F1899" s="192">
        <f>IFERROR(_xll.qlIndexFixing(IndexON,D1899,TRUE,_xll.ohTrigger(RecalcTrigger,TriggerON)),NA())</f>
        <v>1.946393442687655E-2</v>
      </c>
      <c r="H1899" s="42">
        <f>_xll.qlCalendarAdvance(Calendar,$H1898,B1899,"f",FALSE)</f>
        <v>52706</v>
      </c>
      <c r="I1899" s="176">
        <f>_xll.qlInterestRateIndexValueDate(Index1M,$H1899)</f>
        <v>52706</v>
      </c>
      <c r="J1899" s="181">
        <f>IFERROR(_xll.qlIndexFixing(Index1M,$H1899,TRUE,_xll.ohTrigger(RecalcTrigger,Trigger1M)),NA())</f>
        <v>1.9992917020882239E-2</v>
      </c>
      <c r="K1899" s="44">
        <f>IFERROR(_xll.qlIndexFixing(Index3M,H1899,TRUE,_xll.ohTrigger(RecalcTrigger,Trigger3M)),NA())</f>
        <v>2.0289768455511618E-2</v>
      </c>
      <c r="L1899" s="44">
        <f>IFERROR(_xll.qlIndexFixing(Index6M,$H1899,TRUE,_xll.ohTrigger(RecalcTrigger,Trigger6M)),NA())</f>
        <v>2.0340529735039119E-2</v>
      </c>
      <c r="M1899" s="182">
        <f>IFERROR(_xll.qlIndexFixing(Index1Y,$H1899,TRUE,_xll.ohTrigger(RecalcTrigger,Trigger1Y)),NA())</f>
        <v>2.0606498503236592E-2</v>
      </c>
      <c r="N1899" s="181">
        <f>IFERROR(_xll.qlIndexFixing(ONIndex1M,I1899,TRUE,_xll.ohTrigger(RecalcTrigger,Trigger1M)),NA())</f>
        <v>1.9988760384369586E-2</v>
      </c>
      <c r="O1899" s="44">
        <f>IFERROR(_xll.qlIndexFixing(ONIndex3M,I1899,TRUE,_xll.ohTrigger(RecalcTrigger,Trigger3M)),NA())</f>
        <v>2.0277107239966563E-2</v>
      </c>
      <c r="P1899" s="44">
        <f>IFERROR(_xll.qlIndexFixing(ONIndex6M,I1899,TRUE,_xll.ohTrigger(RecalcTrigger,Trigger6M)),NA())</f>
        <v>2.0315208252532635E-2</v>
      </c>
      <c r="Q1899" s="182">
        <f>IFERROR(_xll.qlIndexFixing(ONIndex1Y,I1899,TRUE,_xll.ohTrigger(RecalcTrigger,Trigger1Y)),NA())</f>
        <v>2.0559867839801127E-2</v>
      </c>
    </row>
    <row r="1900" spans="2:17" x14ac:dyDescent="0.2">
      <c r="B1900" s="39" t="s">
        <v>42</v>
      </c>
      <c r="D1900" s="42">
        <f>_xll.qlCalendarAdvance(Calendar,$D1899,B1900,"f",FALSE)</f>
        <v>52713</v>
      </c>
      <c r="E1900" s="176">
        <f>_xll.qlInterestRateIndexValueDate(IndexON,D1900)</f>
        <v>52713</v>
      </c>
      <c r="F1900" s="192">
        <f>IFERROR(_xll.qlIndexFixing(IndexON,D1900,TRUE,_xll.ohTrigger(RecalcTrigger,TriggerON)),NA())</f>
        <v>1.9458595204959739E-2</v>
      </c>
      <c r="H1900" s="42">
        <f>_xll.qlCalendarAdvance(Calendar,$H1899,B1900,"f",FALSE)</f>
        <v>52713</v>
      </c>
      <c r="I1900" s="176">
        <f>_xll.qlInterestRateIndexValueDate(Index1M,$H1900)</f>
        <v>52713</v>
      </c>
      <c r="J1900" s="181">
        <f>IFERROR(_xll.qlIndexFixing(Index1M,$H1900,TRUE,_xll.ohTrigger(RecalcTrigger,Trigger1M)),NA())</f>
        <v>1.998720813549441E-2</v>
      </c>
      <c r="K1900" s="44">
        <f>IFERROR(_xll.qlIndexFixing(Index3M,H1900,TRUE,_xll.ohTrigger(RecalcTrigger,Trigger3M)),NA())</f>
        <v>2.0283744141685611E-2</v>
      </c>
      <c r="L1900" s="44">
        <f>IFERROR(_xll.qlIndexFixing(Index6M,$H1900,TRUE,_xll.ohTrigger(RecalcTrigger,Trigger6M)),NA())</f>
        <v>2.0334365870564662E-2</v>
      </c>
      <c r="M1900" s="182">
        <f>IFERROR(_xll.qlIndexFixing(Index1Y,$H1900,TRUE,_xll.ohTrigger(RecalcTrigger,Trigger1Y)),NA())</f>
        <v>2.0599791639838827E-2</v>
      </c>
      <c r="N1900" s="181">
        <f>IFERROR(_xll.qlIndexFixing(ONIndex1M,I1900,TRUE,_xll.ohTrigger(RecalcTrigger,Trigger1M)),NA())</f>
        <v>1.9983147431800186E-2</v>
      </c>
      <c r="O1900" s="44">
        <f>IFERROR(_xll.qlIndexFixing(ONIndex3M,I1900,TRUE,_xll.ohTrigger(RecalcTrigger,Trigger3M)),NA())</f>
        <v>2.0271346338059937E-2</v>
      </c>
      <c r="P1900" s="44">
        <f>IFERROR(_xll.qlIndexFixing(ONIndex6M,I1900,TRUE,_xll.ohTrigger(RecalcTrigger,Trigger6M)),NA())</f>
        <v>2.0309561714789703E-2</v>
      </c>
      <c r="Q1900" s="182">
        <f>IFERROR(_xll.qlIndexFixing(ONIndex1Y,I1900,TRUE,_xll.ohTrigger(RecalcTrigger,Trigger1Y)),NA())</f>
        <v>2.0554239563244092E-2</v>
      </c>
    </row>
    <row r="1901" spans="2:17" x14ac:dyDescent="0.2">
      <c r="B1901" s="39" t="s">
        <v>42</v>
      </c>
      <c r="D1901" s="42">
        <f>_xll.qlCalendarAdvance(Calendar,$D1900,B1901,"f",FALSE)</f>
        <v>52720</v>
      </c>
      <c r="E1901" s="176">
        <f>_xll.qlInterestRateIndexValueDate(IndexON,D1901)</f>
        <v>52720</v>
      </c>
      <c r="F1901" s="192">
        <f>IFERROR(_xll.qlIndexFixing(IndexON,D1901,TRUE,_xll.ohTrigger(RecalcTrigger,TriggerON)),NA())</f>
        <v>1.945322240346159E-2</v>
      </c>
      <c r="H1901" s="42">
        <f>_xll.qlCalendarAdvance(Calendar,$H1900,B1901,"f",FALSE)</f>
        <v>52720</v>
      </c>
      <c r="I1901" s="176">
        <f>_xll.qlInterestRateIndexValueDate(Index1M,$H1901)</f>
        <v>52720</v>
      </c>
      <c r="J1901" s="181">
        <f>IFERROR(_xll.qlIndexFixing(Index1M,$H1901,TRUE,_xll.ohTrigger(RecalcTrigger,Trigger1M)),NA())</f>
        <v>1.9981589297281787E-2</v>
      </c>
      <c r="K1901" s="44">
        <f>IFERROR(_xll.qlIndexFixing(Index3M,H1901,TRUE,_xll.ohTrigger(RecalcTrigger,Trigger3M)),NA())</f>
        <v>2.0277805660922424E-2</v>
      </c>
      <c r="L1901" s="44">
        <f>IFERROR(_xll.qlIndexFixing(Index6M,$H1901,TRUE,_xll.ohTrigger(RecalcTrigger,Trigger6M)),NA())</f>
        <v>2.0328275581251321E-2</v>
      </c>
      <c r="M1901" s="182">
        <f>IFERROR(_xll.qlIndexFixing(Index1Y,$H1901,TRUE,_xll.ohTrigger(RecalcTrigger,Trigger1Y)),NA())</f>
        <v>2.0593047784333018E-2</v>
      </c>
      <c r="N1901" s="181">
        <f>IFERROR(_xll.qlIndexFixing(ONIndex1M,I1901,TRUE,_xll.ohTrigger(RecalcTrigger,Trigger1M)),NA())</f>
        <v>1.997749253697001E-2</v>
      </c>
      <c r="O1901" s="44">
        <f>IFERROR(_xll.qlIndexFixing(ONIndex3M,I1901,TRUE,_xll.ohTrigger(RecalcTrigger,Trigger3M)),NA())</f>
        <v>2.0265549125150217E-2</v>
      </c>
      <c r="P1901" s="44">
        <f>IFERROR(_xll.qlIndexFixing(ONIndex6M,I1901,TRUE,_xll.ohTrigger(RecalcTrigger,Trigger6M)),NA())</f>
        <v>2.0303880142441555E-2</v>
      </c>
      <c r="Q1901" s="182">
        <f>IFERROR(_xll.qlIndexFixing(ONIndex1Y,I1901,TRUE,_xll.ohTrigger(RecalcTrigger,Trigger1Y)),NA())</f>
        <v>2.0548574995945534E-2</v>
      </c>
    </row>
    <row r="1902" spans="2:17" x14ac:dyDescent="0.2">
      <c r="B1902" s="39" t="s">
        <v>42</v>
      </c>
      <c r="D1902" s="42">
        <f>_xll.qlCalendarAdvance(Calendar,$D1901,B1902,"f",FALSE)</f>
        <v>52727</v>
      </c>
      <c r="E1902" s="176">
        <f>_xll.qlInterestRateIndexValueDate(IndexON,D1902)</f>
        <v>52727</v>
      </c>
      <c r="F1902" s="192">
        <f>IFERROR(_xll.qlIndexFixing(IndexON,D1902,TRUE,_xll.ohTrigger(RecalcTrigger,TriggerON)),NA())</f>
        <v>1.9447816022706288E-2</v>
      </c>
      <c r="H1902" s="42">
        <f>_xll.qlCalendarAdvance(Calendar,$H1901,B1902,"f",FALSE)</f>
        <v>52727</v>
      </c>
      <c r="I1902" s="176">
        <f>_xll.qlInterestRateIndexValueDate(Index1M,$H1902)</f>
        <v>52727</v>
      </c>
      <c r="J1902" s="181">
        <f>IFERROR(_xll.qlIndexFixing(Index1M,$H1902,TRUE,_xll.ohTrigger(RecalcTrigger,Trigger1M)),NA())</f>
        <v>1.9975793082124989E-2</v>
      </c>
      <c r="K1902" s="44">
        <f>IFERROR(_xll.qlIndexFixing(Index3M,H1902,TRUE,_xll.ohTrigger(RecalcTrigger,Trigger3M)),NA())</f>
        <v>2.0271705436065639E-2</v>
      </c>
      <c r="L1902" s="44">
        <f>IFERROR(_xll.qlIndexFixing(Index6M,$H1902,TRUE,_xll.ohTrigger(RecalcTrigger,Trigger6M)),NA())</f>
        <v>2.032203810336089E-2</v>
      </c>
      <c r="M1902" s="182">
        <f>IFERROR(_xll.qlIndexFixing(Index1Y,$H1902,TRUE,_xll.ohTrigger(RecalcTrigger,Trigger1Y)),NA())</f>
        <v>2.0586266937453024E-2</v>
      </c>
      <c r="N1902" s="181">
        <f>IFERROR(_xll.qlIndexFixing(ONIndex1M,I1902,TRUE,_xll.ohTrigger(RecalcTrigger,Trigger1M)),NA())</f>
        <v>1.9971795700041151E-2</v>
      </c>
      <c r="O1902" s="44">
        <f>IFERROR(_xll.qlIndexFixing(ONIndex3M,I1902,TRUE,_xll.ohTrigger(RecalcTrigger,Trigger3M)),NA())</f>
        <v>2.0259715601237405E-2</v>
      </c>
      <c r="P1902" s="44">
        <f>IFERROR(_xll.qlIndexFixing(ONIndex6M,I1902,TRUE,_xll.ohTrigger(RecalcTrigger,Trigger6M)),NA())</f>
        <v>2.0298163535569236E-2</v>
      </c>
      <c r="Q1902" s="182">
        <f>IFERROR(_xll.qlIndexFixing(ONIndex1Y,I1902,TRUE,_xll.ohTrigger(RecalcTrigger,Trigger1Y)),NA())</f>
        <v>2.0542874137905454E-2</v>
      </c>
    </row>
    <row r="1903" spans="2:17" x14ac:dyDescent="0.2">
      <c r="B1903" s="39" t="s">
        <v>42</v>
      </c>
      <c r="D1903" s="42">
        <f>_xll.qlCalendarAdvance(Calendar,$D1902,B1903,"f",FALSE)</f>
        <v>52734</v>
      </c>
      <c r="E1903" s="176">
        <f>_xll.qlInterestRateIndexValueDate(IndexON,D1903)</f>
        <v>52734</v>
      </c>
      <c r="F1903" s="192">
        <f>IFERROR(_xll.qlIndexFixing(IndexON,D1903,TRUE,_xll.ohTrigger(RecalcTrigger,TriggerON)),NA())</f>
        <v>1.9442376062612787E-2</v>
      </c>
      <c r="H1903" s="42">
        <f>_xll.qlCalendarAdvance(Calendar,$H1902,B1903,"f",FALSE)</f>
        <v>52734</v>
      </c>
      <c r="I1903" s="176">
        <f>_xll.qlInterestRateIndexValueDate(Index1M,$H1903)</f>
        <v>52734</v>
      </c>
      <c r="J1903" s="181">
        <f>IFERROR(_xll.qlIndexFixing(Index1M,$H1903,TRUE,_xll.ohTrigger(RecalcTrigger,Trigger1M)),NA())</f>
        <v>1.9969954858683452E-2</v>
      </c>
      <c r="K1903" s="44">
        <f>IFERROR(_xll.qlIndexFixing(Index3M,H1903,TRUE,_xll.ohTrigger(RecalcTrigger,Trigger3M)),NA())</f>
        <v>2.0265568725995897E-2</v>
      </c>
      <c r="L1903" s="44">
        <f>IFERROR(_xll.qlIndexFixing(Index6M,$H1903,TRUE,_xll.ohTrigger(RecalcTrigger,Trigger6M)),NA())</f>
        <v>2.0315765253416721E-2</v>
      </c>
      <c r="M1903" s="182">
        <f>IFERROR(_xll.qlIndexFixing(Index1Y,$H1903,TRUE,_xll.ohTrigger(RecalcTrigger,Trigger1Y)),NA())</f>
        <v>2.0579449099936697E-2</v>
      </c>
      <c r="N1903" s="181">
        <f>IFERROR(_xll.qlIndexFixing(ONIndex1M,I1903,TRUE,_xll.ohTrigger(RecalcTrigger,Trigger1M)),NA())</f>
        <v>1.9966056920851516E-2</v>
      </c>
      <c r="O1903" s="44">
        <f>IFERROR(_xll.qlIndexFixing(ONIndex3M,I1903,TRUE,_xll.ohTrigger(RecalcTrigger,Trigger3M)),NA())</f>
        <v>2.0253845766321499E-2</v>
      </c>
      <c r="P1903" s="44">
        <f>IFERROR(_xll.qlIndexFixing(ONIndex6M,I1903,TRUE,_xll.ohTrigger(RecalcTrigger,Trigger6M)),NA())</f>
        <v>2.02924118940917E-2</v>
      </c>
      <c r="Q1903" s="182">
        <f>IFERROR(_xll.qlIndexFixing(ONIndex1Y,I1903,TRUE,_xll.ohTrigger(RecalcTrigger,Trigger1Y)),NA())</f>
        <v>2.0537136988880711E-2</v>
      </c>
    </row>
    <row r="1904" spans="2:17" x14ac:dyDescent="0.2">
      <c r="B1904" s="39" t="s">
        <v>42</v>
      </c>
      <c r="D1904" s="42">
        <f>_xll.qlCalendarAdvance(Calendar,$D1903,B1904,"f",FALSE)</f>
        <v>52741</v>
      </c>
      <c r="E1904" s="176">
        <f>_xll.qlInterestRateIndexValueDate(IndexON,D1904)</f>
        <v>52741</v>
      </c>
      <c r="F1904" s="192">
        <f>IFERROR(_xll.qlIndexFixing(IndexON,D1904,TRUE,_xll.ohTrigger(RecalcTrigger,TriggerON)),NA())</f>
        <v>1.9436902523100041E-2</v>
      </c>
      <c r="H1904" s="42">
        <f>_xll.qlCalendarAdvance(Calendar,$H1903,B1904,"f",FALSE)</f>
        <v>52741</v>
      </c>
      <c r="I1904" s="176">
        <f>_xll.qlInterestRateIndexValueDate(Index1M,$H1904)</f>
        <v>52741</v>
      </c>
      <c r="J1904" s="181">
        <f>IFERROR(_xll.qlIndexFixing(Index1M,$H1904,TRUE,_xll.ohTrigger(RecalcTrigger,Trigger1M)),NA())</f>
        <v>1.996407462702254E-2</v>
      </c>
      <c r="K1904" s="44">
        <f>IFERROR(_xll.qlIndexFixing(Index3M,H1904,TRUE,_xll.ohTrigger(RecalcTrigger,Trigger3M)),NA())</f>
        <v>2.0259395530883222E-2</v>
      </c>
      <c r="L1904" s="44">
        <f>IFERROR(_xll.qlIndexFixing(Index6M,$H1904,TRUE,_xll.ohTrigger(RecalcTrigger,Trigger6M)),NA())</f>
        <v>2.0309457031750043E-2</v>
      </c>
      <c r="M1904" s="182">
        <f>IFERROR(_xll.qlIndexFixing(Index1Y,$H1904,TRUE,_xll.ohTrigger(RecalcTrigger,Trigger1Y)),NA())</f>
        <v>2.0572594272525668E-2</v>
      </c>
      <c r="N1904" s="181">
        <f>IFERROR(_xll.qlIndexFixing(ONIndex1M,I1904,TRUE,_xll.ohTrigger(RecalcTrigger,Trigger1M)),NA())</f>
        <v>1.9960276199401106E-2</v>
      </c>
      <c r="O1904" s="44">
        <f>IFERROR(_xll.qlIndexFixing(ONIndex3M,I1904,TRUE,_xll.ohTrigger(RecalcTrigger,Trigger3M)),NA())</f>
        <v>2.0247939620483546E-2</v>
      </c>
      <c r="P1904" s="44">
        <f>IFERROR(_xll.qlIndexFixing(ONIndex6M,I1904,TRUE,_xll.ohTrigger(RecalcTrigger,Trigger6M)),NA())</f>
        <v>2.0286625218089993E-2</v>
      </c>
      <c r="Q1904" s="182">
        <f>IFERROR(_xll.qlIndexFixing(ONIndex1Y,I1904,TRUE,_xll.ohTrigger(RecalcTrigger,Trigger1Y)),NA())</f>
        <v>2.0531363549033399E-2</v>
      </c>
    </row>
    <row r="1905" spans="2:17" x14ac:dyDescent="0.2">
      <c r="B1905" s="39" t="s">
        <v>42</v>
      </c>
      <c r="D1905" s="42">
        <f>_xll.qlCalendarAdvance(Calendar,$D1904,B1905,"f",FALSE)</f>
        <v>52748</v>
      </c>
      <c r="E1905" s="176">
        <f>_xll.qlInterestRateIndexValueDate(IndexON,D1905)</f>
        <v>52748</v>
      </c>
      <c r="F1905" s="192">
        <f>IFERROR(_xll.qlIndexFixing(IndexON,D1905,TRUE,_xll.ohTrigger(RecalcTrigger,TriggerON)),NA())</f>
        <v>1.9431395404249097E-2</v>
      </c>
      <c r="H1905" s="42">
        <f>_xll.qlCalendarAdvance(Calendar,$H1904,B1905,"f",FALSE)</f>
        <v>52748</v>
      </c>
      <c r="I1905" s="176">
        <f>_xll.qlInterestRateIndexValueDate(Index1M,$H1905)</f>
        <v>52748</v>
      </c>
      <c r="J1905" s="181">
        <f>IFERROR(_xll.qlIndexFixing(Index1M,$H1905,TRUE,_xll.ohTrigger(RecalcTrigger,Trigger1M)),NA())</f>
        <v>1.9958033616690095E-2</v>
      </c>
      <c r="K1905" s="44">
        <f>IFERROR(_xll.qlIndexFixing(Index3M,H1905,TRUE,_xll.ohTrigger(RecalcTrigger,Trigger3M)),NA())</f>
        <v>2.0253185850896752E-2</v>
      </c>
      <c r="L1905" s="44">
        <f>IFERROR(_xll.qlIndexFixing(Index6M,$H1905,TRUE,_xll.ohTrigger(RecalcTrigger,Trigger6M)),NA())</f>
        <v>2.0303015991544805E-2</v>
      </c>
      <c r="M1905" s="182">
        <f>IFERROR(_xll.qlIndexFixing(Index1Y,$H1905,TRUE,_xll.ohTrigger(RecalcTrigger,Trigger1Y)),NA())</f>
        <v>2.0565702455966672E-2</v>
      </c>
      <c r="N1905" s="181">
        <f>IFERROR(_xll.qlIndexFixing(ONIndex1M,I1905,TRUE,_xll.ohTrigger(RecalcTrigger,Trigger1M)),NA())</f>
        <v>1.9954453535770966E-2</v>
      </c>
      <c r="O1905" s="44">
        <f>IFERROR(_xll.qlIndexFixing(ONIndex3M,I1905,TRUE,_xll.ohTrigger(RecalcTrigger,Trigger3M)),NA())</f>
        <v>2.0241997163561454E-2</v>
      </c>
      <c r="P1905" s="44">
        <f>IFERROR(_xll.qlIndexFixing(ONIndex6M,I1905,TRUE,_xll.ohTrigger(RecalcTrigger,Trigger6M)),NA())</f>
        <v>2.0280803507564116E-2</v>
      </c>
      <c r="Q1905" s="182">
        <f>IFERROR(_xll.qlIndexFixing(ONIndex1Y,I1905,TRUE,_xll.ohTrigger(RecalcTrigger,Trigger1Y)),NA())</f>
        <v>2.0525553818363518E-2</v>
      </c>
    </row>
    <row r="1906" spans="2:17" x14ac:dyDescent="0.2">
      <c r="B1906" s="39" t="s">
        <v>42</v>
      </c>
      <c r="D1906" s="42">
        <f>_xll.qlCalendarAdvance(Calendar,$D1905,B1906,"f",FALSE)</f>
        <v>52755</v>
      </c>
      <c r="E1906" s="176">
        <f>_xll.qlInterestRateIndexValueDate(IndexON,D1906)</f>
        <v>52755</v>
      </c>
      <c r="F1906" s="192">
        <f>IFERROR(_xll.qlIndexFixing(IndexON,D1906,TRUE,_xll.ohTrigger(RecalcTrigger,TriggerON)),NA())</f>
        <v>1.9425854706140999E-2</v>
      </c>
      <c r="H1906" s="42">
        <f>_xll.qlCalendarAdvance(Calendar,$H1905,B1906,"f",FALSE)</f>
        <v>52755</v>
      </c>
      <c r="I1906" s="176">
        <f>_xll.qlInterestRateIndexValueDate(Index1M,$H1906)</f>
        <v>52755</v>
      </c>
      <c r="J1906" s="181">
        <f>IFERROR(_xll.qlIndexFixing(Index1M,$H1906,TRUE,_xll.ohTrigger(RecalcTrigger,Trigger1M)),NA())</f>
        <v>1.9952072694985744E-2</v>
      </c>
      <c r="K1906" s="44">
        <f>IFERROR(_xll.qlIndexFixing(Index3M,H1906,TRUE,_xll.ohTrigger(RecalcTrigger,Trigger3M)),NA())</f>
        <v>2.024693968620651E-2</v>
      </c>
      <c r="L1906" s="44">
        <f>IFERROR(_xll.qlIndexFixing(Index6M,$H1906,TRUE,_xll.ohTrigger(RecalcTrigger,Trigger6M)),NA())</f>
        <v>2.0296639906725079E-2</v>
      </c>
      <c r="M1906" s="182">
        <f>IFERROR(_xll.qlIndexFixing(Index1Y,$H1906,TRUE,_xll.ohTrigger(RecalcTrigger,Trigger1Y)),NA())</f>
        <v>2.0558773651008888E-2</v>
      </c>
      <c r="N1906" s="181">
        <f>IFERROR(_xll.qlIndexFixing(ONIndex1M,I1906,TRUE,_xll.ohTrigger(RecalcTrigger,Trigger1M)),NA())</f>
        <v>1.9948588930042144E-2</v>
      </c>
      <c r="O1906" s="44">
        <f>IFERROR(_xll.qlIndexFixing(ONIndex3M,I1906,TRUE,_xll.ohTrigger(RecalcTrigger,Trigger3M)),NA())</f>
        <v>2.0236018395636268E-2</v>
      </c>
      <c r="P1906" s="44">
        <f>IFERROR(_xll.qlIndexFixing(ONIndex6M,I1906,TRUE,_xll.ohTrigger(RecalcTrigger,Trigger6M)),NA())</f>
        <v>2.0274946762514068E-2</v>
      </c>
      <c r="Q1906" s="182">
        <f>IFERROR(_xll.qlIndexFixing(ONIndex1Y,I1906,TRUE,_xll.ohTrigger(RecalcTrigger,Trigger1Y)),NA())</f>
        <v>2.0519707796871067E-2</v>
      </c>
    </row>
    <row r="1907" spans="2:17" x14ac:dyDescent="0.2">
      <c r="B1907" s="39" t="s">
        <v>42</v>
      </c>
      <c r="D1907" s="42">
        <f>_xll.qlCalendarAdvance(Calendar,$D1906,B1907,"f",FALSE)</f>
        <v>52762</v>
      </c>
      <c r="E1907" s="176">
        <f>_xll.qlInterestRateIndexValueDate(IndexON,D1907)</f>
        <v>52762</v>
      </c>
      <c r="F1907" s="192">
        <f>IFERROR(_xll.qlIndexFixing(IndexON,D1907,TRUE,_xll.ohTrigger(RecalcTrigger,TriggerON)),NA())</f>
        <v>1.9420280428451564E-2</v>
      </c>
      <c r="H1907" s="42">
        <f>_xll.qlCalendarAdvance(Calendar,$H1906,B1907,"f",FALSE)</f>
        <v>52762</v>
      </c>
      <c r="I1907" s="176">
        <f>_xll.qlInterestRateIndexValueDate(Index1M,$H1907)</f>
        <v>52762</v>
      </c>
      <c r="J1907" s="181">
        <f>IFERROR(_xll.qlIndexFixing(Index1M,$H1907,TRUE,_xll.ohTrigger(RecalcTrigger,Trigger1M)),NA())</f>
        <v>1.9946069767434405E-2</v>
      </c>
      <c r="K1907" s="44">
        <f>IFERROR(_xll.qlIndexFixing(Index3M,H1907,TRUE,_xll.ohTrigger(RecalcTrigger,Trigger3M)),NA())</f>
        <v>2.024065703698516E-2</v>
      </c>
      <c r="L1907" s="44">
        <f>IFERROR(_xll.qlIndexFixing(Index6M,$H1907,TRUE,_xll.ohTrigger(RecalcTrigger,Trigger6M)),NA())</f>
        <v>2.0290228453012132E-2</v>
      </c>
      <c r="M1907" s="182">
        <f>IFERROR(_xll.qlIndexFixing(Index1Y,$H1907,TRUE,_xll.ohTrigger(RecalcTrigger,Trigger1Y)),NA())</f>
        <v>2.0551807858406601E-2</v>
      </c>
      <c r="N1907" s="181">
        <f>IFERROR(_xll.qlIndexFixing(ONIndex1M,I1907,TRUE,_xll.ohTrigger(RecalcTrigger,Trigger1M)),NA())</f>
        <v>1.9942682381971499E-2</v>
      </c>
      <c r="O1907" s="44">
        <f>IFERROR(_xll.qlIndexFixing(ONIndex3M,I1907,TRUE,_xll.ohTrigger(RecalcTrigger,Trigger3M)),NA())</f>
        <v>2.0230003316789036E-2</v>
      </c>
      <c r="P1907" s="44">
        <f>IFERROR(_xll.qlIndexFixing(ONIndex6M,I1907,TRUE,_xll.ohTrigger(RecalcTrigger,Trigger6M)),NA())</f>
        <v>2.0269054982858803E-2</v>
      </c>
      <c r="Q1907" s="182">
        <f>IFERROR(_xll.qlIndexFixing(ONIndex1Y,I1907,TRUE,_xll.ohTrigger(RecalcTrigger,Trigger1Y)),NA())</f>
        <v>2.0513825484556047E-2</v>
      </c>
    </row>
    <row r="1908" spans="2:17" x14ac:dyDescent="0.2">
      <c r="B1908" s="39" t="s">
        <v>42</v>
      </c>
      <c r="D1908" s="42">
        <f>_xll.qlCalendarAdvance(Calendar,$D1907,B1908,"f",FALSE)</f>
        <v>52769</v>
      </c>
      <c r="E1908" s="176">
        <f>_xll.qlInterestRateIndexValueDate(IndexON,D1908)</f>
        <v>52769</v>
      </c>
      <c r="F1908" s="192">
        <f>IFERROR(_xll.qlIndexFixing(IndexON,D1908,TRUE,_xll.ohTrigger(RecalcTrigger,TriggerON)),NA())</f>
        <v>1.9414672571586022E-2</v>
      </c>
      <c r="H1908" s="42">
        <f>_xll.qlCalendarAdvance(Calendar,$H1907,B1908,"f",FALSE)</f>
        <v>52769</v>
      </c>
      <c r="I1908" s="176">
        <f>_xll.qlInterestRateIndexValueDate(Index1M,$H1908)</f>
        <v>52769</v>
      </c>
      <c r="J1908" s="181">
        <f>IFERROR(_xll.qlIndexFixing(Index1M,$H1908,TRUE,_xll.ohTrigger(RecalcTrigger,Trigger1M)),NA())</f>
        <v>1.9940024834106323E-2</v>
      </c>
      <c r="K1908" s="44">
        <f>IFERROR(_xll.qlIndexFixing(Index3M,H1908,TRUE,_xll.ohTrigger(RecalcTrigger,Trigger3M)),NA())</f>
        <v>2.0234337903403603E-2</v>
      </c>
      <c r="L1908" s="44">
        <f>IFERROR(_xll.qlIndexFixing(Index6M,$H1908,TRUE,_xll.ohTrigger(RecalcTrigger,Trigger6M)),NA())</f>
        <v>2.0283781630743871E-2</v>
      </c>
      <c r="M1908" s="182">
        <f>IFERROR(_xll.qlIndexFixing(Index1Y,$H1908,TRUE,_xll.ohTrigger(RecalcTrigger,Trigger1Y)),NA())</f>
        <v>2.0544805078918538E-2</v>
      </c>
      <c r="N1908" s="181">
        <f>IFERROR(_xll.qlIndexFixing(ONIndex1M,I1908,TRUE,_xll.ohTrigger(RecalcTrigger,Trigger1M)),NA())</f>
        <v>1.9936733891721126E-2</v>
      </c>
      <c r="O1908" s="44">
        <f>IFERROR(_xll.qlIndexFixing(ONIndex3M,I1908,TRUE,_xll.ohTrigger(RecalcTrigger,Trigger3M)),NA())</f>
        <v>2.022395192693871E-2</v>
      </c>
      <c r="P1908" s="44">
        <f>IFERROR(_xll.qlIndexFixing(ONIndex6M,I1908,TRUE,_xll.ohTrigger(RecalcTrigger,Trigger6M)),NA())</f>
        <v>2.0263128168679367E-2</v>
      </c>
      <c r="Q1908" s="182">
        <f>IFERROR(_xll.qlIndexFixing(ONIndex1Y,I1908,TRUE,_xll.ohTrigger(RecalcTrigger,Trigger1Y)),NA())</f>
        <v>2.0507906881499505E-2</v>
      </c>
    </row>
    <row r="1909" spans="2:17" x14ac:dyDescent="0.2">
      <c r="B1909" s="39" t="s">
        <v>42</v>
      </c>
      <c r="D1909" s="42">
        <f>_xll.qlCalendarAdvance(Calendar,$D1908,B1909,"f",FALSE)</f>
        <v>52776</v>
      </c>
      <c r="E1909" s="176">
        <f>_xll.qlInterestRateIndexValueDate(IndexON,D1909)</f>
        <v>52776</v>
      </c>
      <c r="F1909" s="192">
        <f>IFERROR(_xll.qlIndexFixing(IndexON,D1909,TRUE,_xll.ohTrigger(RecalcTrigger,TriggerON)),NA())</f>
        <v>1.9409031135301236E-2</v>
      </c>
      <c r="H1909" s="42">
        <f>_xll.qlCalendarAdvance(Calendar,$H1908,B1909,"f",FALSE)</f>
        <v>52776</v>
      </c>
      <c r="I1909" s="176">
        <f>_xll.qlInterestRateIndexValueDate(Index1M,$H1909)</f>
        <v>52776</v>
      </c>
      <c r="J1909" s="181">
        <f>IFERROR(_xll.qlIndexFixing(Index1M,$H1909,TRUE,_xll.ohTrigger(RecalcTrigger,Trigger1M)),NA())</f>
        <v>1.9933937895066332E-2</v>
      </c>
      <c r="K1909" s="44">
        <f>IFERROR(_xll.qlIndexFixing(Index3M,H1909,TRUE,_xll.ohTrigger(RecalcTrigger,Trigger3M)),NA())</f>
        <v>2.0227982285637144E-2</v>
      </c>
      <c r="L1909" s="44">
        <f>IFERROR(_xll.qlIndexFixing(Index6M,$H1909,TRUE,_xll.ohTrigger(RecalcTrigger,Trigger6M)),NA())</f>
        <v>2.0277299440261319E-2</v>
      </c>
      <c r="M1909" s="182">
        <f>IFERROR(_xll.qlIndexFixing(Index1Y,$H1909,TRUE,_xll.ohTrigger(RecalcTrigger,Trigger1Y)),NA())</f>
        <v>2.0537765313305201E-2</v>
      </c>
      <c r="N1909" s="181">
        <f>IFERROR(_xll.qlIndexFixing(ONIndex1M,I1909,TRUE,_xll.ohTrigger(RecalcTrigger,Trigger1M)),NA())</f>
        <v>1.9930743459372069E-2</v>
      </c>
      <c r="O1909" s="44">
        <f>IFERROR(_xll.qlIndexFixing(ONIndex3M,I1909,TRUE,_xll.ohTrigger(RecalcTrigger,Trigger3M)),NA())</f>
        <v>2.0217864226085291E-2</v>
      </c>
      <c r="P1909" s="44">
        <f>IFERROR(_xll.qlIndexFixing(ONIndex6M,I1909,TRUE,_xll.ohTrigger(RecalcTrigger,Trigger6M)),NA())</f>
        <v>2.0257166320056808E-2</v>
      </c>
      <c r="Q1909" s="182">
        <f>IFERROR(_xll.qlIndexFixing(ONIndex1Y,I1909,TRUE,_xll.ohTrigger(RecalcTrigger,Trigger1Y)),NA())</f>
        <v>2.05019519874583E-2</v>
      </c>
    </row>
    <row r="1910" spans="2:17" x14ac:dyDescent="0.2">
      <c r="B1910" s="39" t="s">
        <v>42</v>
      </c>
      <c r="D1910" s="42">
        <f>_xll.qlCalendarAdvance(Calendar,$D1909,B1910,"f",FALSE)</f>
        <v>52783</v>
      </c>
      <c r="E1910" s="176">
        <f>_xll.qlInterestRateIndexValueDate(IndexON,D1910)</f>
        <v>52783</v>
      </c>
      <c r="F1910" s="192">
        <f>IFERROR(_xll.qlIndexFixing(IndexON,D1910,TRUE,_xll.ohTrigger(RecalcTrigger,TriggerON)),NA())</f>
        <v>1.9403356119759296E-2</v>
      </c>
      <c r="H1910" s="42">
        <f>_xll.qlCalendarAdvance(Calendar,$H1909,B1910,"f",FALSE)</f>
        <v>52783</v>
      </c>
      <c r="I1910" s="176">
        <f>_xll.qlInterestRateIndexValueDate(Index1M,$H1910)</f>
        <v>52783</v>
      </c>
      <c r="J1910" s="181">
        <f>IFERROR(_xll.qlIndexFixing(Index1M,$H1910,TRUE,_xll.ohTrigger(RecalcTrigger,Trigger1M)),NA())</f>
        <v>1.9927911067937773E-2</v>
      </c>
      <c r="K1910" s="44">
        <f>IFERROR(_xll.qlIndexFixing(Index3M,H1910,TRUE,_xll.ohTrigger(RecalcTrigger,Trigger3M)),NA())</f>
        <v>2.0221590183857569E-2</v>
      </c>
      <c r="L1910" s="44">
        <f>IFERROR(_xll.qlIndexFixing(Index6M,$H1910,TRUE,_xll.ohTrigger(RecalcTrigger,Trigger6M)),NA())</f>
        <v>2.0270864914424546E-2</v>
      </c>
      <c r="M1910" s="182">
        <f>IFERROR(_xll.qlIndexFixing(Index1Y,$H1910,TRUE,_xll.ohTrigger(RecalcTrigger,Trigger1Y)),NA())</f>
        <v>2.0530688562334198E-2</v>
      </c>
      <c r="N1910" s="181">
        <f>IFERROR(_xll.qlIndexFixing(ONIndex1M,I1910,TRUE,_xll.ohTrigger(RecalcTrigger,Trigger1M)),NA())</f>
        <v>1.9924711084843283E-2</v>
      </c>
      <c r="O1910" s="44">
        <f>IFERROR(_xll.qlIndexFixing(ONIndex3M,I1910,TRUE,_xll.ohTrigger(RecalcTrigger,Trigger3M)),NA())</f>
        <v>2.0211740214228779E-2</v>
      </c>
      <c r="P1910" s="44">
        <f>IFERROR(_xll.qlIndexFixing(ONIndex6M,I1910,TRUE,_xll.ohTrigger(RecalcTrigger,Trigger6M)),NA())</f>
        <v>2.0251169436829031E-2</v>
      </c>
      <c r="Q1910" s="182">
        <f>IFERROR(_xll.qlIndexFixing(ONIndex1Y,I1910,TRUE,_xll.ohTrigger(RecalcTrigger,Trigger1Y)),NA())</f>
        <v>2.0495960802756619E-2</v>
      </c>
    </row>
    <row r="1911" spans="2:17" x14ac:dyDescent="0.2">
      <c r="B1911" s="39" t="s">
        <v>42</v>
      </c>
      <c r="D1911" s="42">
        <f>_xll.qlCalendarAdvance(Calendar,$D1910,B1911,"f",FALSE)</f>
        <v>52790</v>
      </c>
      <c r="E1911" s="176">
        <f>_xll.qlInterestRateIndexValueDate(IndexON,D1911)</f>
        <v>52790</v>
      </c>
      <c r="F1911" s="192">
        <f>IFERROR(_xll.qlIndexFixing(IndexON,D1911,TRUE,_xll.ohTrigger(RecalcTrigger,TriggerON)),NA())</f>
        <v>1.9397647524717065E-2</v>
      </c>
      <c r="H1911" s="42">
        <f>_xll.qlCalendarAdvance(Calendar,$H1910,B1911,"f",FALSE)</f>
        <v>52790</v>
      </c>
      <c r="I1911" s="176">
        <f>_xll.qlInterestRateIndexValueDate(Index1M,$H1911)</f>
        <v>52790</v>
      </c>
      <c r="J1911" s="181">
        <f>IFERROR(_xll.qlIndexFixing(Index1M,$H1911,TRUE,_xll.ohTrigger(RecalcTrigger,Trigger1M)),NA())</f>
        <v>1.9921736780508559E-2</v>
      </c>
      <c r="K1911" s="44">
        <f>IFERROR(_xll.qlIndexFixing(Index3M,H1911,TRUE,_xll.ohTrigger(RecalcTrigger,Trigger3M)),NA())</f>
        <v>2.0215161598243707E-2</v>
      </c>
      <c r="L1911" s="44">
        <f>IFERROR(_xll.qlIndexFixing(Index6M,$H1911,TRUE,_xll.ohTrigger(RecalcTrigger,Trigger6M)),NA())</f>
        <v>2.026430910016291E-2</v>
      </c>
      <c r="M1911" s="182">
        <f>IFERROR(_xll.qlIndexFixing(Index1Y,$H1911,TRUE,_xll.ohTrigger(RecalcTrigger,Trigger1Y)),NA())</f>
        <v>2.0523574826774471E-2</v>
      </c>
      <c r="N1911" s="181">
        <f>IFERROR(_xll.qlIndexFixing(ONIndex1M,I1911,TRUE,_xll.ohTrigger(RecalcTrigger,Trigger1M)),NA())</f>
        <v>1.9918636768134768E-2</v>
      </c>
      <c r="O1911" s="44">
        <f>IFERROR(_xll.qlIndexFixing(ONIndex3M,I1911,TRUE,_xll.ohTrigger(RecalcTrigger,Trigger3M)),NA())</f>
        <v>2.0205579891369174E-2</v>
      </c>
      <c r="P1911" s="44">
        <f>IFERROR(_xll.qlIndexFixing(ONIndex6M,I1911,TRUE,_xll.ohTrigger(RecalcTrigger,Trigger6M)),NA())</f>
        <v>2.024513751915813E-2</v>
      </c>
      <c r="Q1911" s="182">
        <f>IFERROR(_xll.qlIndexFixing(ONIndex1Y,I1911,TRUE,_xll.ohTrigger(RecalcTrigger,Trigger1Y)),NA())</f>
        <v>2.0489933327232368E-2</v>
      </c>
    </row>
    <row r="1912" spans="2:17" x14ac:dyDescent="0.2">
      <c r="B1912" s="39" t="s">
        <v>42</v>
      </c>
      <c r="D1912" s="42">
        <f>_xll.qlCalendarAdvance(Calendar,$D1911,B1912,"f",FALSE)</f>
        <v>52797</v>
      </c>
      <c r="E1912" s="176">
        <f>_xll.qlInterestRateIndexValueDate(IndexON,D1912)</f>
        <v>52797</v>
      </c>
      <c r="F1912" s="192">
        <f>IFERROR(_xll.qlIndexFixing(IndexON,D1912,TRUE,_xll.ohTrigger(RecalcTrigger,TriggerON)),NA())</f>
        <v>1.9391905350417682E-2</v>
      </c>
      <c r="H1912" s="42">
        <f>_xll.qlCalendarAdvance(Calendar,$H1911,B1912,"f",FALSE)</f>
        <v>52797</v>
      </c>
      <c r="I1912" s="176">
        <f>_xll.qlInterestRateIndexValueDate(Index1M,$H1912)</f>
        <v>52797</v>
      </c>
      <c r="J1912" s="181">
        <f>IFERROR(_xll.qlIndexFixing(Index1M,$H1912,TRUE,_xll.ohTrigger(RecalcTrigger,Trigger1M)),NA())</f>
        <v>1.9915520485372391E-2</v>
      </c>
      <c r="K1912" s="44">
        <f>IFERROR(_xll.qlIndexFixing(Index3M,H1912,TRUE,_xll.ohTrigger(RecalcTrigger,Trigger3M)),NA())</f>
        <v>2.0208696528969103E-2</v>
      </c>
      <c r="L1912" s="44">
        <f>IFERROR(_xll.qlIndexFixing(Index6M,$H1912,TRUE,_xll.ohTrigger(RecalcTrigger,Trigger6M)),NA())</f>
        <v>2.0257717916904387E-2</v>
      </c>
      <c r="M1912" s="182">
        <f>IFERROR(_xll.qlIndexFixing(Index1Y,$H1912,TRUE,_xll.ohTrigger(RecalcTrigger,Trigger1Y)),NA())</f>
        <v>2.0516424107400733E-2</v>
      </c>
      <c r="N1912" s="181">
        <f>IFERROR(_xll.qlIndexFixing(ONIndex1M,I1912,TRUE,_xll.ohTrigger(RecalcTrigger,Trigger1M)),NA())</f>
        <v>1.9912520509165477E-2</v>
      </c>
      <c r="O1912" s="44">
        <f>IFERROR(_xll.qlIndexFixing(ONIndex3M,I1912,TRUE,_xll.ohTrigger(RecalcTrigger,Trigger3M)),NA())</f>
        <v>2.0199383257587522E-2</v>
      </c>
      <c r="P1912" s="44">
        <f>IFERROR(_xll.qlIndexFixing(ONIndex6M,I1912,TRUE,_xll.ohTrigger(RecalcTrigger,Trigger6M)),NA())</f>
        <v>2.0239070566882011E-2</v>
      </c>
      <c r="Q1912" s="182">
        <f>IFERROR(_xll.qlIndexFixing(ONIndex1Y,I1912,TRUE,_xll.ohTrigger(RecalcTrigger,Trigger1Y)),NA())</f>
        <v>2.0483869560804502E-2</v>
      </c>
    </row>
    <row r="1913" spans="2:17" x14ac:dyDescent="0.2">
      <c r="B1913" s="39" t="s">
        <v>42</v>
      </c>
      <c r="D1913" s="42">
        <f>_xll.qlCalendarAdvance(Calendar,$D1912,B1913,"f",FALSE)</f>
        <v>52804</v>
      </c>
      <c r="E1913" s="176">
        <f>_xll.qlInterestRateIndexValueDate(IndexON,D1913)</f>
        <v>52804</v>
      </c>
      <c r="F1913" s="192">
        <f>IFERROR(_xll.qlIndexFixing(IndexON,D1913,TRUE,_xll.ohTrigger(RecalcTrigger,TriggerON)),NA())</f>
        <v>1.9386129596861146E-2</v>
      </c>
      <c r="H1913" s="42">
        <f>_xll.qlCalendarAdvance(Calendar,$H1912,B1913,"f",FALSE)</f>
        <v>52804</v>
      </c>
      <c r="I1913" s="176">
        <f>_xll.qlInterestRateIndexValueDate(Index1M,$H1913)</f>
        <v>52804</v>
      </c>
      <c r="J1913" s="181">
        <f>IFERROR(_xll.qlIndexFixing(Index1M,$H1913,TRUE,_xll.ohTrigger(RecalcTrigger,Trigger1M)),NA())</f>
        <v>1.9909262182592015E-2</v>
      </c>
      <c r="K1913" s="44">
        <f>IFERROR(_xll.qlIndexFixing(Index3M,H1913,TRUE,_xll.ohTrigger(RecalcTrigger,Trigger3M)),NA())</f>
        <v>2.0202194976213467E-2</v>
      </c>
      <c r="L1913" s="44">
        <f>IFERROR(_xll.qlIndexFixing(Index6M,$H1913,TRUE,_xll.ohTrigger(RecalcTrigger,Trigger6M)),NA())</f>
        <v>2.0251091364997833E-2</v>
      </c>
      <c r="M1913" s="182">
        <f>IFERROR(_xll.qlIndexFixing(Index1Y,$H1913,TRUE,_xll.ohTrigger(RecalcTrigger,Trigger1Y)),NA())</f>
        <v>2.0509236404990805E-2</v>
      </c>
      <c r="N1913" s="181">
        <f>IFERROR(_xll.qlIndexFixing(ONIndex1M,I1913,TRUE,_xll.ohTrigger(RecalcTrigger,Trigger1M)),NA())</f>
        <v>1.9906362308016456E-2</v>
      </c>
      <c r="O1913" s="44">
        <f>IFERROR(_xll.qlIndexFixing(ONIndex3M,I1913,TRUE,_xll.ohTrigger(RecalcTrigger,Trigger3M)),NA())</f>
        <v>2.0193150312883823E-2</v>
      </c>
      <c r="P1913" s="44">
        <f>IFERROR(_xll.qlIndexFixing(ONIndex6M,I1913,TRUE,_xll.ohTrigger(RecalcTrigger,Trigger6M)),NA())</f>
        <v>2.0232968580081723E-2</v>
      </c>
      <c r="Q1913" s="182">
        <f>IFERROR(_xll.qlIndexFixing(ONIndex1Y,I1913,TRUE,_xll.ohTrigger(RecalcTrigger,Trigger1Y)),NA())</f>
        <v>2.047776950347302E-2</v>
      </c>
    </row>
    <row r="1914" spans="2:17" x14ac:dyDescent="0.2">
      <c r="B1914" s="39" t="s">
        <v>42</v>
      </c>
      <c r="D1914" s="42">
        <f>_xll.qlCalendarAdvance(Calendar,$D1913,B1914,"f",FALSE)</f>
        <v>52811</v>
      </c>
      <c r="E1914" s="176">
        <f>_xll.qlInterestRateIndexValueDate(IndexON,D1914)</f>
        <v>52811</v>
      </c>
      <c r="F1914" s="192">
        <f>IFERROR(_xll.qlIndexFixing(IndexON,D1914,TRUE,_xll.ohTrigger(RecalcTrigger,TriggerON)),NA())</f>
        <v>1.9380320263804318E-2</v>
      </c>
      <c r="H1914" s="42">
        <f>_xll.qlCalendarAdvance(Calendar,$H1913,B1914,"f",FALSE)</f>
        <v>52811</v>
      </c>
      <c r="I1914" s="176">
        <f>_xll.qlInterestRateIndexValueDate(Index1M,$H1914)</f>
        <v>52811</v>
      </c>
      <c r="J1914" s="181">
        <f>IFERROR(_xll.qlIndexFixing(Index1M,$H1914,TRUE,_xll.ohTrigger(RecalcTrigger,Trigger1M)),NA())</f>
        <v>1.9902961872243247E-2</v>
      </c>
      <c r="K1914" s="44">
        <f>IFERROR(_xll.qlIndexFixing(Index3M,H1914,TRUE,_xll.ohTrigger(RecalcTrigger,Trigger3M)),NA())</f>
        <v>2.0195656940153871E-2</v>
      </c>
      <c r="L1914" s="44">
        <f>IFERROR(_xll.qlIndexFixing(Index6M,$H1914,TRUE,_xll.ohTrigger(RecalcTrigger,Trigger6M)),NA())</f>
        <v>2.0244429444796055E-2</v>
      </c>
      <c r="M1914" s="182">
        <f>IFERROR(_xll.qlIndexFixing(Index1Y,$H1914,TRUE,_xll.ohTrigger(RecalcTrigger,Trigger1Y)),NA())</f>
        <v>2.0502011720327395E-2</v>
      </c>
      <c r="N1914" s="181">
        <f>IFERROR(_xll.qlIndexFixing(ONIndex1M,I1914,TRUE,_xll.ohTrigger(RecalcTrigger,Trigger1M)),NA())</f>
        <v>1.9900162164687707E-2</v>
      </c>
      <c r="O1914" s="44">
        <f>IFERROR(_xll.qlIndexFixing(ONIndex3M,I1914,TRUE,_xll.ohTrigger(RecalcTrigger,Trigger3M)),NA())</f>
        <v>2.0186881057095984E-2</v>
      </c>
      <c r="P1914" s="44">
        <f>IFERROR(_xll.qlIndexFixing(ONIndex6M,I1914,TRUE,_xll.ohTrigger(RecalcTrigger,Trigger6M)),NA())</f>
        <v>2.022683155883831E-2</v>
      </c>
      <c r="Q1914" s="182">
        <f>IFERROR(_xll.qlIndexFixing(ONIndex1Y,I1914,TRUE,_xll.ohTrigger(RecalcTrigger,Trigger1Y)),NA())</f>
        <v>2.0471633155562108E-2</v>
      </c>
    </row>
    <row r="1915" spans="2:17" x14ac:dyDescent="0.2">
      <c r="B1915" s="39" t="s">
        <v>42</v>
      </c>
      <c r="D1915" s="42">
        <f>_xll.qlCalendarAdvance(Calendar,$D1914,B1915,"f",FALSE)</f>
        <v>52818</v>
      </c>
      <c r="E1915" s="176">
        <f>_xll.qlInterestRateIndexValueDate(IndexON,D1915)</f>
        <v>52818</v>
      </c>
      <c r="F1915" s="192">
        <f>IFERROR(_xll.qlIndexFixing(IndexON,D1915,TRUE,_xll.ohTrigger(RecalcTrigger,TriggerON)),NA())</f>
        <v>1.9374477351490338E-2</v>
      </c>
      <c r="H1915" s="42">
        <f>_xll.qlCalendarAdvance(Calendar,$H1914,B1915,"f",FALSE)</f>
        <v>52818</v>
      </c>
      <c r="I1915" s="176">
        <f>_xll.qlInterestRateIndexValueDate(Index1M,$H1915)</f>
        <v>52818</v>
      </c>
      <c r="J1915" s="181">
        <f>IFERROR(_xll.qlIndexFixing(Index1M,$H1915,TRUE,_xll.ohTrigger(RecalcTrigger,Trigger1M)),NA())</f>
        <v>1.9896619554388831E-2</v>
      </c>
      <c r="K1915" s="44">
        <f>IFERROR(_xll.qlIndexFixing(Index3M,H1915,TRUE,_xll.ohTrigger(RecalcTrigger,Trigger3M)),NA())</f>
        <v>2.0189082420970901E-2</v>
      </c>
      <c r="L1915" s="44">
        <f>IFERROR(_xll.qlIndexFixing(Index6M,$H1915,TRUE,_xll.ohTrigger(RecalcTrigger,Trigger6M)),NA())</f>
        <v>2.0237732156649674E-2</v>
      </c>
      <c r="M1915" s="182">
        <f>IFERROR(_xll.qlIndexFixing(Index1Y,$H1915,TRUE,_xll.ohTrigger(RecalcTrigger,Trigger1Y)),NA())</f>
        <v>2.0494750054195876E-2</v>
      </c>
      <c r="N1915" s="181">
        <f>IFERROR(_xll.qlIndexFixing(ONIndex1M,I1915,TRUE,_xll.ohTrigger(RecalcTrigger,Trigger1M)),NA())</f>
        <v>1.9893920079179228E-2</v>
      </c>
      <c r="O1915" s="44">
        <f>IFERROR(_xll.qlIndexFixing(ONIndex3M,I1915,TRUE,_xll.ohTrigger(RecalcTrigger,Trigger3M)),NA())</f>
        <v>2.0180575490305053E-2</v>
      </c>
      <c r="P1915" s="44">
        <f>IFERROR(_xll.qlIndexFixing(ONIndex6M,I1915,TRUE,_xll.ohTrigger(RecalcTrigger,Trigger6M)),NA())</f>
        <v>2.022065950298968E-2</v>
      </c>
      <c r="Q1915" s="182">
        <f>IFERROR(_xll.qlIndexFixing(ONIndex1Y,I1915,TRUE,_xll.ohTrigger(RecalcTrigger,Trigger1Y)),NA())</f>
        <v>2.0465460516666534E-2</v>
      </c>
    </row>
    <row r="1916" spans="2:17" x14ac:dyDescent="0.2">
      <c r="B1916" s="39" t="s">
        <v>42</v>
      </c>
      <c r="D1916" s="42">
        <f>_xll.qlCalendarAdvance(Calendar,$D1915,B1916,"f",FALSE)</f>
        <v>52825</v>
      </c>
      <c r="E1916" s="176">
        <f>_xll.qlInterestRateIndexValueDate(IndexON,D1916)</f>
        <v>52825</v>
      </c>
      <c r="F1916" s="192">
        <f>IFERROR(_xll.qlIndexFixing(IndexON,D1916,TRUE,_xll.ohTrigger(RecalcTrigger,TriggerON)),NA())</f>
        <v>1.9368600859919205E-2</v>
      </c>
      <c r="H1916" s="42">
        <f>_xll.qlCalendarAdvance(Calendar,$H1915,B1916,"f",FALSE)</f>
        <v>52825</v>
      </c>
      <c r="I1916" s="176">
        <f>_xll.qlInterestRateIndexValueDate(Index1M,$H1916)</f>
        <v>52825</v>
      </c>
      <c r="J1916" s="181">
        <f>IFERROR(_xll.qlIndexFixing(Index1M,$H1916,TRUE,_xll.ohTrigger(RecalcTrigger,Trigger1M)),NA())</f>
        <v>1.9890235229094132E-2</v>
      </c>
      <c r="K1916" s="44">
        <f>IFERROR(_xll.qlIndexFixing(Index3M,H1916,TRUE,_xll.ohTrigger(RecalcTrigger,Trigger3M)),NA())</f>
        <v>2.0182471418842513E-2</v>
      </c>
      <c r="L1916" s="44">
        <f>IFERROR(_xll.qlIndexFixing(Index6M,$H1916,TRUE,_xll.ohTrigger(RecalcTrigger,Trigger6M)),NA())</f>
        <v>2.0230999500915028E-2</v>
      </c>
      <c r="M1916" s="182">
        <f>IFERROR(_xll.qlIndexFixing(Index1Y,$H1916,TRUE,_xll.ohTrigger(RecalcTrigger,Trigger1Y)),NA())</f>
        <v>2.0487451407386725E-2</v>
      </c>
      <c r="N1916" s="181">
        <f>IFERROR(_xll.qlIndexFixing(ONIndex1M,I1916,TRUE,_xll.ohTrigger(RecalcTrigger,Trigger1M)),NA())</f>
        <v>1.988763605149102E-2</v>
      </c>
      <c r="O1916" s="44">
        <f>IFERROR(_xll.qlIndexFixing(ONIndex3M,I1916,TRUE,_xll.ohTrigger(RecalcTrigger,Trigger3M)),NA())</f>
        <v>2.0174233612592074E-2</v>
      </c>
      <c r="P1916" s="44">
        <f>IFERROR(_xll.qlIndexFixing(ONIndex6M,I1916,TRUE,_xll.ohTrigger(RecalcTrigger,Trigger6M)),NA())</f>
        <v>2.0214452412616879E-2</v>
      </c>
      <c r="Q1916" s="182">
        <f>IFERROR(_xll.qlIndexFixing(ONIndex1Y,I1916,TRUE,_xll.ohTrigger(RecalcTrigger,Trigger1Y)),NA())</f>
        <v>2.045925158694839E-2</v>
      </c>
    </row>
    <row r="1917" spans="2:17" x14ac:dyDescent="0.2">
      <c r="B1917" s="39" t="s">
        <v>42</v>
      </c>
      <c r="D1917" s="42">
        <f>_xll.qlCalendarAdvance(Calendar,$D1916,B1917,"f",FALSE)</f>
        <v>52832</v>
      </c>
      <c r="E1917" s="176">
        <f>_xll.qlInterestRateIndexValueDate(IndexON,D1917)</f>
        <v>52832</v>
      </c>
      <c r="F1917" s="192">
        <f>IFERROR(_xll.qlIndexFixing(IndexON,D1917,TRUE,_xll.ohTrigger(RecalcTrigger,TriggerON)),NA())</f>
        <v>1.9362690788847781E-2</v>
      </c>
      <c r="H1917" s="42">
        <f>_xll.qlCalendarAdvance(Calendar,$H1916,B1917,"f",FALSE)</f>
        <v>52832</v>
      </c>
      <c r="I1917" s="176">
        <f>_xll.qlInterestRateIndexValueDate(Index1M,$H1917)</f>
        <v>52832</v>
      </c>
      <c r="J1917" s="181">
        <f>IFERROR(_xll.qlIndexFixing(Index1M,$H1917,TRUE,_xll.ohTrigger(RecalcTrigger,Trigger1M)),NA())</f>
        <v>1.9883808896429732E-2</v>
      </c>
      <c r="K1917" s="44">
        <f>IFERROR(_xll.qlIndexFixing(Index3M,H1917,TRUE,_xll.ohTrigger(RecalcTrigger,Trigger3M)),NA())</f>
        <v>2.017582393395282E-2</v>
      </c>
      <c r="L1917" s="44">
        <f>IFERROR(_xll.qlIndexFixing(Index6M,$H1917,TRUE,_xll.ohTrigger(RecalcTrigger,Trigger6M)),NA())</f>
        <v>2.0224231477947573E-2</v>
      </c>
      <c r="M1917" s="182">
        <f>IFERROR(_xll.qlIndexFixing(Index1Y,$H1917,TRUE,_xll.ohTrigger(RecalcTrigger,Trigger1Y)),NA())</f>
        <v>2.0480115780694641E-2</v>
      </c>
      <c r="N1917" s="181">
        <f>IFERROR(_xll.qlIndexFixing(ONIndex1M,I1917,TRUE,_xll.ohTrigger(RecalcTrigger,Trigger1M)),NA())</f>
        <v>1.9881310081623083E-2</v>
      </c>
      <c r="O1917" s="44">
        <f>IFERROR(_xll.qlIndexFixing(ONIndex3M,I1917,TRUE,_xll.ohTrigger(RecalcTrigger,Trigger3M)),NA())</f>
        <v>2.0167855423876002E-2</v>
      </c>
      <c r="P1917" s="44">
        <f>IFERROR(_xll.qlIndexFixing(ONIndex6M,I1917,TRUE,_xll.ohTrigger(RecalcTrigger,Trigger6M)),NA())</f>
        <v>2.0208210287638861E-2</v>
      </c>
      <c r="Q1917" s="182">
        <f>IFERROR(_xll.qlIndexFixing(ONIndex1Y,I1917,TRUE,_xll.ohTrigger(RecalcTrigger,Trigger1Y)),NA())</f>
        <v>2.0453006366488724E-2</v>
      </c>
    </row>
    <row r="1918" spans="2:17" x14ac:dyDescent="0.2">
      <c r="B1918" s="39" t="s">
        <v>42</v>
      </c>
      <c r="D1918" s="42">
        <f>_xll.qlCalendarAdvance(Calendar,$D1917,B1918,"f",FALSE)</f>
        <v>52839</v>
      </c>
      <c r="E1918" s="176">
        <f>_xll.qlInterestRateIndexValueDate(IndexON,D1918)</f>
        <v>52839</v>
      </c>
      <c r="F1918" s="192">
        <f>IFERROR(_xll.qlIndexFixing(IndexON,D1918,TRUE,_xll.ohTrigger(RecalcTrigger,TriggerON)),NA())</f>
        <v>1.9356747138438157E-2</v>
      </c>
      <c r="H1918" s="42">
        <f>_xll.qlCalendarAdvance(Calendar,$H1917,B1918,"f",FALSE)</f>
        <v>52839</v>
      </c>
      <c r="I1918" s="176">
        <f>_xll.qlInterestRateIndexValueDate(Index1M,$H1918)</f>
        <v>52839</v>
      </c>
      <c r="J1918" s="181">
        <f>IFERROR(_xll.qlIndexFixing(Index1M,$H1918,TRUE,_xll.ohTrigger(RecalcTrigger,Trigger1M)),NA())</f>
        <v>1.9877340556466228E-2</v>
      </c>
      <c r="K1918" s="44">
        <f>IFERROR(_xll.qlIndexFixing(Index3M,H1918,TRUE,_xll.ohTrigger(RecalcTrigger,Trigger3M)),NA())</f>
        <v>2.0169139966485058E-2</v>
      </c>
      <c r="L1918" s="44">
        <f>IFERROR(_xll.qlIndexFixing(Index6M,$H1918,TRUE,_xll.ohTrigger(RecalcTrigger,Trigger6M)),NA())</f>
        <v>2.0217308063294269E-2</v>
      </c>
      <c r="M1918" s="182">
        <f>IFERROR(_xll.qlIndexFixing(Index1Y,$H1918,TRUE,_xll.ohTrigger(RecalcTrigger,Trigger1Y)),NA())</f>
        <v>2.0472743174916985E-2</v>
      </c>
      <c r="N1918" s="181">
        <f>IFERROR(_xll.qlIndexFixing(ONIndex1M,I1918,TRUE,_xll.ohTrigger(RecalcTrigger,Trigger1M)),NA())</f>
        <v>1.9874942169575416E-2</v>
      </c>
      <c r="O1918" s="44">
        <f>IFERROR(_xll.qlIndexFixing(ONIndex3M,I1918,TRUE,_xll.ohTrigger(RecalcTrigger,Trigger3M)),NA())</f>
        <v>2.0161440924237883E-2</v>
      </c>
      <c r="P1918" s="44">
        <f>IFERROR(_xll.qlIndexFixing(ONIndex6M,I1918,TRUE,_xll.ohTrigger(RecalcTrigger,Trigger6M)),NA())</f>
        <v>2.0201933128298766E-2</v>
      </c>
      <c r="Q1918" s="182">
        <f>IFERROR(_xll.qlIndexFixing(ONIndex1Y,I1918,TRUE,_xll.ohTrigger(RecalcTrigger,Trigger1Y)),NA())</f>
        <v>2.0446724855206488E-2</v>
      </c>
    </row>
    <row r="1919" spans="2:17" x14ac:dyDescent="0.2">
      <c r="B1919" s="39" t="s">
        <v>42</v>
      </c>
      <c r="D1919" s="42">
        <f>_xll.qlCalendarAdvance(Calendar,$D1918,B1919,"f",FALSE)</f>
        <v>52846</v>
      </c>
      <c r="E1919" s="176">
        <f>_xll.qlInterestRateIndexValueDate(IndexON,D1919)</f>
        <v>52846</v>
      </c>
      <c r="F1919" s="192">
        <f>IFERROR(_xll.qlIndexFixing(IndexON,D1919,TRUE,_xll.ohTrigger(RecalcTrigger,TriggerON)),NA())</f>
        <v>1.9350769908771381E-2</v>
      </c>
      <c r="H1919" s="42">
        <f>_xll.qlCalendarAdvance(Calendar,$H1918,B1919,"f",FALSE)</f>
        <v>52846</v>
      </c>
      <c r="I1919" s="176">
        <f>_xll.qlInterestRateIndexValueDate(Index1M,$H1919)</f>
        <v>52846</v>
      </c>
      <c r="J1919" s="181">
        <f>IFERROR(_xll.qlIndexFixing(Index1M,$H1919,TRUE,_xll.ohTrigger(RecalcTrigger,Trigger1M)),NA())</f>
        <v>1.9870758204367643E-2</v>
      </c>
      <c r="K1919" s="44">
        <f>IFERROR(_xll.qlIndexFixing(Index3M,H1919,TRUE,_xll.ohTrigger(RecalcTrigger,Trigger3M)),NA())</f>
        <v>2.0162350480793512E-2</v>
      </c>
      <c r="L1919" s="44">
        <f>IFERROR(_xll.qlIndexFixing(Index6M,$H1919,TRUE,_xll.ohTrigger(RecalcTrigger,Trigger6M)),NA())</f>
        <v>2.0210417589690687E-2</v>
      </c>
      <c r="M1919" s="182">
        <f>IFERROR(_xll.qlIndexFixing(Index1Y,$H1919,TRUE,_xll.ohTrigger(RecalcTrigger,Trigger1Y)),NA())</f>
        <v>2.0465333590856671E-2</v>
      </c>
      <c r="N1919" s="181">
        <f>IFERROR(_xll.qlIndexFixing(ONIndex1M,I1919,TRUE,_xll.ohTrigger(RecalcTrigger,Trigger1M)),NA())</f>
        <v>1.9868532315510112E-2</v>
      </c>
      <c r="O1919" s="44">
        <f>IFERROR(_xll.qlIndexFixing(ONIndex3M,I1919,TRUE,_xll.ohTrigger(RecalcTrigger,Trigger3M)),NA())</f>
        <v>2.0154990113596671E-2</v>
      </c>
      <c r="P1919" s="44">
        <f>IFERROR(_xll.qlIndexFixing(ONIndex6M,I1919,TRUE,_xll.ohTrigger(RecalcTrigger,Trigger6M)),NA())</f>
        <v>2.0195620934434499E-2</v>
      </c>
      <c r="Q1919" s="182">
        <f>IFERROR(_xll.qlIndexFixing(ONIndex1Y,I1919,TRUE,_xll.ohTrigger(RecalcTrigger,Trigger1Y)),NA())</f>
        <v>2.0440407053020637E-2</v>
      </c>
    </row>
    <row r="1920" spans="2:17" x14ac:dyDescent="0.2">
      <c r="B1920" s="39" t="s">
        <v>42</v>
      </c>
      <c r="D1920" s="42">
        <f>_xll.qlCalendarAdvance(Calendar,$D1919,B1920,"f",FALSE)</f>
        <v>52853</v>
      </c>
      <c r="E1920" s="176">
        <f>_xll.qlInterestRateIndexValueDate(IndexON,D1920)</f>
        <v>52853</v>
      </c>
      <c r="F1920" s="192">
        <f>IFERROR(_xll.qlIndexFixing(IndexON,D1920,TRUE,_xll.ohTrigger(RecalcTrigger,TriggerON)),NA())</f>
        <v>1.9344759099766407E-2</v>
      </c>
      <c r="H1920" s="42">
        <f>_xll.qlCalendarAdvance(Calendar,$H1919,B1920,"f",FALSE)</f>
        <v>52853</v>
      </c>
      <c r="I1920" s="176">
        <f>_xll.qlInterestRateIndexValueDate(Index1M,$H1920)</f>
        <v>52853</v>
      </c>
      <c r="J1920" s="181">
        <f>IFERROR(_xll.qlIndexFixing(Index1M,$H1920,TRUE,_xll.ohTrigger(RecalcTrigger,Trigger1M)),NA())</f>
        <v>1.9864209206708359E-2</v>
      </c>
      <c r="K1920" s="44">
        <f>IFERROR(_xll.qlIndexFixing(Index3M,H1920,TRUE,_xll.ohTrigger(RecalcTrigger,Trigger3M)),NA())</f>
        <v>2.0155596526669761E-2</v>
      </c>
      <c r="L1920" s="44">
        <f>IFERROR(_xll.qlIndexFixing(Index6M,$H1920,TRUE,_xll.ohTrigger(RecalcTrigger,Trigger6M)),NA())</f>
        <v>2.0203552180161871E-2</v>
      </c>
      <c r="M1920" s="182">
        <f>IFERROR(_xll.qlIndexFixing(Index1Y,$H1920,TRUE,_xll.ohTrigger(RecalcTrigger,Trigger1Y)),NA())</f>
        <v>2.0457887029320165E-2</v>
      </c>
      <c r="N1920" s="181">
        <f>IFERROR(_xll.qlIndexFixing(ONIndex1M,I1920,TRUE,_xll.ohTrigger(RecalcTrigger,Trigger1M)),NA())</f>
        <v>1.9862080519102987E-2</v>
      </c>
      <c r="O1920" s="44">
        <f>IFERROR(_xll.qlIndexFixing(ONIndex3M,I1920,TRUE,_xll.ohTrigger(RecalcTrigger,Trigger3M)),NA())</f>
        <v>2.0148502992033412E-2</v>
      </c>
      <c r="P1920" s="44">
        <f>IFERROR(_xll.qlIndexFixing(ONIndex6M,I1920,TRUE,_xll.ohTrigger(RecalcTrigger,Trigger6M)),NA())</f>
        <v>2.0189273706046063E-2</v>
      </c>
      <c r="Q1920" s="182">
        <f>IFERROR(_xll.qlIndexFixing(ONIndex1Y,I1920,TRUE,_xll.ohTrigger(RecalcTrigger,Trigger1Y)),NA())</f>
        <v>2.0434052960255356E-2</v>
      </c>
    </row>
    <row r="1921" spans="2:17" x14ac:dyDescent="0.2">
      <c r="B1921" s="39" t="s">
        <v>42</v>
      </c>
      <c r="D1921" s="42">
        <f>_xll.qlCalendarAdvance(Calendar,$D1920,B1921,"f",FALSE)</f>
        <v>52860</v>
      </c>
      <c r="E1921" s="176">
        <f>_xll.qlInterestRateIndexValueDate(IndexON,D1921)</f>
        <v>52860</v>
      </c>
      <c r="F1921" s="192">
        <f>IFERROR(_xll.qlIndexFixing(IndexON,D1921,TRUE,_xll.ohTrigger(RecalcTrigger,TriggerON)),NA())</f>
        <v>1.9338714711423233E-2</v>
      </c>
      <c r="H1921" s="42">
        <f>_xll.qlCalendarAdvance(Calendar,$H1920,B1921,"f",FALSE)</f>
        <v>52860</v>
      </c>
      <c r="I1921" s="176">
        <f>_xll.qlInterestRateIndexValueDate(Index1M,$H1921)</f>
        <v>52860</v>
      </c>
      <c r="J1921" s="181">
        <f>IFERROR(_xll.qlIndexFixing(Index1M,$H1921,TRUE,_xll.ohTrigger(RecalcTrigger,Trigger1M)),NA())</f>
        <v>1.9857618204112509E-2</v>
      </c>
      <c r="K1921" s="44">
        <f>IFERROR(_xll.qlIndexFixing(Index3M,H1921,TRUE,_xll.ohTrigger(RecalcTrigger,Trigger3M)),NA())</f>
        <v>2.0148806092392203E-2</v>
      </c>
      <c r="L1921" s="44">
        <f>IFERROR(_xll.qlIndexFixing(Index6M,$H1921,TRUE,_xll.ohTrigger(RecalcTrigger,Trigger6M)),NA())</f>
        <v>2.0196651410224475E-2</v>
      </c>
      <c r="M1921" s="182">
        <f>IFERROR(_xll.qlIndexFixing(Index1Y,$H1921,TRUE,_xll.ohTrigger(RecalcTrigger,Trigger1Y)),NA())</f>
        <v>2.045040349111682E-2</v>
      </c>
      <c r="N1921" s="181">
        <f>IFERROR(_xll.qlIndexFixing(ONIndex1M,I1921,TRUE,_xll.ohTrigger(RecalcTrigger,Trigger1M)),NA())</f>
        <v>1.9855586780516132E-2</v>
      </c>
      <c r="O1921" s="44">
        <f>IFERROR(_xll.qlIndexFixing(ONIndex3M,I1921,TRUE,_xll.ohTrigger(RecalcTrigger,Trigger3M)),NA())</f>
        <v>2.014197955946706E-2</v>
      </c>
      <c r="P1921" s="44">
        <f>IFERROR(_xll.qlIndexFixing(ONIndex6M,I1921,TRUE,_xll.ohTrigger(RecalcTrigger,Trigger6M)),NA())</f>
        <v>2.0182891443052409E-2</v>
      </c>
      <c r="Q1921" s="182">
        <f>IFERROR(_xll.qlIndexFixing(ONIndex1Y,I1921,TRUE,_xll.ohTrigger(RecalcTrigger,Trigger1Y)),NA())</f>
        <v>2.0427662576505412E-2</v>
      </c>
    </row>
    <row r="1922" spans="2:17" x14ac:dyDescent="0.2">
      <c r="B1922" s="39" t="s">
        <v>42</v>
      </c>
      <c r="D1922" s="42">
        <f>_xll.qlCalendarAdvance(Calendar,$D1921,B1922,"f",FALSE)</f>
        <v>52867</v>
      </c>
      <c r="E1922" s="176">
        <f>_xll.qlInterestRateIndexValueDate(IndexON,D1922)</f>
        <v>52867</v>
      </c>
      <c r="F1922" s="192">
        <f>IFERROR(_xll.qlIndexFixing(IndexON,D1922,TRUE,_xll.ohTrigger(RecalcTrigger,TriggerON)),NA())</f>
        <v>1.933263674374186E-2</v>
      </c>
      <c r="H1922" s="42">
        <f>_xll.qlCalendarAdvance(Calendar,$H1921,B1922,"f",FALSE)</f>
        <v>52867</v>
      </c>
      <c r="I1922" s="176">
        <f>_xll.qlInterestRateIndexValueDate(Index1M,$H1922)</f>
        <v>52867</v>
      </c>
      <c r="J1922" s="181">
        <f>IFERROR(_xll.qlIndexFixing(Index1M,$H1922,TRUE,_xll.ohTrigger(RecalcTrigger,Trigger1M)),NA())</f>
        <v>1.985098519666114E-2</v>
      </c>
      <c r="K1922" s="44">
        <f>IFERROR(_xll.qlIndexFixing(Index3M,H1922,TRUE,_xll.ohTrigger(RecalcTrigger,Trigger3M)),NA())</f>
        <v>2.0142039274498012E-2</v>
      </c>
      <c r="L1922" s="44">
        <f>IFERROR(_xll.qlIndexFixing(Index6M,$H1922,TRUE,_xll.ohTrigger(RecalcTrigger,Trigger6M)),NA())</f>
        <v>2.018971528023851E-2</v>
      </c>
      <c r="M1922" s="182">
        <f>IFERROR(_xll.qlIndexFixing(Index1Y,$H1922,TRUE,_xll.ohTrigger(RecalcTrigger,Trigger1Y)),NA())</f>
        <v>2.0442882977061538E-2</v>
      </c>
      <c r="N1922" s="181">
        <f>IFERROR(_xll.qlIndexFixing(ONIndex1M,I1922,TRUE,_xll.ohTrigger(RecalcTrigger,Trigger1M)),NA())</f>
        <v>1.9849051099911641E-2</v>
      </c>
      <c r="O1922" s="44">
        <f>IFERROR(_xll.qlIndexFixing(ONIndex3M,I1922,TRUE,_xll.ohTrigger(RecalcTrigger,Trigger3M)),NA())</f>
        <v>2.0135419815978661E-2</v>
      </c>
      <c r="P1922" s="44">
        <f>IFERROR(_xll.qlIndexFixing(ONIndex6M,I1922,TRUE,_xll.ohTrigger(RecalcTrigger,Trigger6M)),NA())</f>
        <v>2.017647414561563E-2</v>
      </c>
      <c r="Q1922" s="182">
        <f>IFERROR(_xll.qlIndexFixing(ONIndex1Y,I1922,TRUE,_xll.ohTrigger(RecalcTrigger,Trigger1Y)),NA())</f>
        <v>2.0421235901932899E-2</v>
      </c>
    </row>
    <row r="1923" spans="2:17" x14ac:dyDescent="0.2">
      <c r="B1923" s="39" t="s">
        <v>42</v>
      </c>
      <c r="D1923" s="42">
        <f>_xll.qlCalendarAdvance(Calendar,$D1922,B1923,"f",FALSE)</f>
        <v>52874</v>
      </c>
      <c r="E1923" s="176">
        <f>_xll.qlInterestRateIndexValueDate(IndexON,D1923)</f>
        <v>52874</v>
      </c>
      <c r="F1923" s="192">
        <f>IFERROR(_xll.qlIndexFixing(IndexON,D1923,TRUE,_xll.ohTrigger(RecalcTrigger,TriggerON)),NA())</f>
        <v>1.9326525196722288E-2</v>
      </c>
      <c r="H1923" s="42">
        <f>_xll.qlCalendarAdvance(Calendar,$H1922,B1923,"f",FALSE)</f>
        <v>52874</v>
      </c>
      <c r="I1923" s="176">
        <f>_xll.qlInterestRateIndexValueDate(Index1M,$H1923)</f>
        <v>52874</v>
      </c>
      <c r="J1923" s="181">
        <f>IFERROR(_xll.qlIndexFixing(Index1M,$H1923,TRUE,_xll.ohTrigger(RecalcTrigger,Trigger1M)),NA())</f>
        <v>1.9844368749562077E-2</v>
      </c>
      <c r="K1923" s="44">
        <f>IFERROR(_xll.qlIndexFixing(Index3M,H1923,TRUE,_xll.ohTrigger(RecalcTrigger,Trigger3M)),NA())</f>
        <v>2.0135172896903402E-2</v>
      </c>
      <c r="L1923" s="44">
        <f>IFERROR(_xll.qlIndexFixing(Index6M,$H1923,TRUE,_xll.ohTrigger(RecalcTrigger,Trigger6M)),NA())</f>
        <v>2.0182789686214814E-2</v>
      </c>
      <c r="M1923" s="182">
        <f>IFERROR(_xll.qlIndexFixing(Index1Y,$H1923,TRUE,_xll.ohTrigger(RecalcTrigger,Trigger1Y)),NA())</f>
        <v>2.0435325542747629E-2</v>
      </c>
      <c r="N1923" s="181">
        <f>IFERROR(_xll.qlIndexFixing(ONIndex1M,I1923,TRUE,_xll.ohTrigger(RecalcTrigger,Trigger1M)),NA())</f>
        <v>1.9842473476965328E-2</v>
      </c>
      <c r="O1923" s="44">
        <f>IFERROR(_xll.qlIndexFixing(ONIndex3M,I1923,TRUE,_xll.ohTrigger(RecalcTrigger,Trigger3M)),NA())</f>
        <v>2.0128823761487169E-2</v>
      </c>
      <c r="P1923" s="44">
        <f>IFERROR(_xll.qlIndexFixing(ONIndex6M,I1923,TRUE,_xll.ohTrigger(RecalcTrigger,Trigger6M)),NA())</f>
        <v>2.0170021813654682E-2</v>
      </c>
      <c r="Q1923" s="182">
        <f>IFERROR(_xll.qlIndexFixing(ONIndex1Y,I1923,TRUE,_xll.ohTrigger(RecalcTrigger,Trigger1Y)),NA())</f>
        <v>2.0414772936618863E-2</v>
      </c>
    </row>
    <row r="1924" spans="2:17" x14ac:dyDescent="0.2">
      <c r="B1924" s="39" t="s">
        <v>42</v>
      </c>
      <c r="D1924" s="42">
        <f>_xll.qlCalendarAdvance(Calendar,$D1923,B1924,"f",FALSE)</f>
        <v>52881</v>
      </c>
      <c r="E1924" s="176">
        <f>_xll.qlInterestRateIndexValueDate(IndexON,D1924)</f>
        <v>52881</v>
      </c>
      <c r="F1924" s="192">
        <f>IFERROR(_xll.qlIndexFixing(IndexON,D1924,TRUE,_xll.ohTrigger(RecalcTrigger,TriggerON)),NA())</f>
        <v>1.9320380070364518E-2</v>
      </c>
      <c r="H1924" s="42">
        <f>_xll.qlCalendarAdvance(Calendar,$H1923,B1924,"f",FALSE)</f>
        <v>52881</v>
      </c>
      <c r="I1924" s="176">
        <f>_xll.qlInterestRateIndexValueDate(Index1M,$H1924)</f>
        <v>52881</v>
      </c>
      <c r="J1924" s="181">
        <f>IFERROR(_xll.qlIndexFixing(Index1M,$H1924,TRUE,_xll.ohTrigger(RecalcTrigger,Trigger1M)),NA())</f>
        <v>1.9837648367254906E-2</v>
      </c>
      <c r="K1924" s="44">
        <f>IFERROR(_xll.qlIndexFixing(Index3M,H1924,TRUE,_xll.ohTrigger(RecalcTrigger,Trigger3M)),NA())</f>
        <v>2.012827003784599E-2</v>
      </c>
      <c r="L1924" s="44">
        <f>IFERROR(_xll.qlIndexFixing(Index6M,$H1924,TRUE,_xll.ohTrigger(RecalcTrigger,Trigger6M)),NA())</f>
        <v>2.0175779926011113E-2</v>
      </c>
      <c r="M1924" s="182">
        <f>IFERROR(_xll.qlIndexFixing(Index1Y,$H1924,TRUE,_xll.ohTrigger(RecalcTrigger,Trigger1Y)),NA())</f>
        <v>2.0427731781877734E-2</v>
      </c>
      <c r="N1924" s="181">
        <f>IFERROR(_xll.qlIndexFixing(ONIndex1M,I1924,TRUE,_xll.ohTrigger(RecalcTrigger,Trigger1M)),NA())</f>
        <v>1.9835853912001378E-2</v>
      </c>
      <c r="O1924" s="44">
        <f>IFERROR(_xll.qlIndexFixing(ONIndex3M,I1924,TRUE,_xll.ohTrigger(RecalcTrigger,Trigger3M)),NA())</f>
        <v>2.012219139607363E-2</v>
      </c>
      <c r="P1924" s="44">
        <f>IFERROR(_xll.qlIndexFixing(ONIndex6M,I1924,TRUE,_xll.ohTrigger(RecalcTrigger,Trigger6M)),NA())</f>
        <v>2.0163534447169562E-2</v>
      </c>
      <c r="Q1924" s="182">
        <f>IFERROR(_xll.qlIndexFixing(ONIndex1Y,I1924,TRUE,_xll.ohTrigger(RecalcTrigger,Trigger1Y)),NA())</f>
        <v>2.0408273680644351E-2</v>
      </c>
    </row>
    <row r="1925" spans="2:17" x14ac:dyDescent="0.2">
      <c r="B1925" s="39" t="s">
        <v>42</v>
      </c>
      <c r="D1925" s="42">
        <f>_xll.qlCalendarAdvance(Calendar,$D1924,B1925,"f",FALSE)</f>
        <v>52888</v>
      </c>
      <c r="E1925" s="176">
        <f>_xll.qlInterestRateIndexValueDate(IndexON,D1925)</f>
        <v>52888</v>
      </c>
      <c r="F1925" s="192">
        <f>IFERROR(_xll.qlIndexFixing(IndexON,D1925,TRUE,_xll.ohTrigger(RecalcTrigger,TriggerON)),NA())</f>
        <v>1.9314201364749595E-2</v>
      </c>
      <c r="H1925" s="42">
        <f>_xll.qlCalendarAdvance(Calendar,$H1924,B1925,"f",FALSE)</f>
        <v>52888</v>
      </c>
      <c r="I1925" s="176">
        <f>_xll.qlInterestRateIndexValueDate(Index1M,$H1925)</f>
        <v>52888</v>
      </c>
      <c r="J1925" s="181">
        <f>IFERROR(_xll.qlIndexFixing(Index1M,$H1925,TRUE,_xll.ohTrigger(RecalcTrigger,Trigger1M)),NA())</f>
        <v>1.9830885978140138E-2</v>
      </c>
      <c r="K1925" s="44">
        <f>IFERROR(_xll.qlIndexFixing(Index3M,H1925,TRUE,_xll.ohTrigger(RecalcTrigger,Trigger3M)),NA())</f>
        <v>2.0121330697514296E-2</v>
      </c>
      <c r="L1925" s="44">
        <f>IFERROR(_xll.qlIndexFixing(Index6M,$H1925,TRUE,_xll.ohTrigger(RecalcTrigger,Trigger6M)),NA())</f>
        <v>2.0168734805062608E-2</v>
      </c>
      <c r="M1925" s="182">
        <f>IFERROR(_xll.qlIndexFixing(Index1Y,$H1925,TRUE,_xll.ohTrigger(RecalcTrigger,Trigger1Y)),NA())</f>
        <v>2.0420102593561085E-2</v>
      </c>
      <c r="N1925" s="181">
        <f>IFERROR(_xll.qlIndexFixing(ONIndex1M,I1925,TRUE,_xll.ohTrigger(RecalcTrigger,Trigger1M)),NA())</f>
        <v>1.9829192404776652E-2</v>
      </c>
      <c r="O1925" s="44">
        <f>IFERROR(_xll.qlIndexFixing(ONIndex3M,I1925,TRUE,_xll.ohTrigger(RecalcTrigger,Trigger3M)),NA())</f>
        <v>2.0115522719656997E-2</v>
      </c>
      <c r="P1925" s="44">
        <f>IFERROR(_xll.qlIndexFixing(ONIndex6M,I1925,TRUE,_xll.ohTrigger(RecalcTrigger,Trigger6M)),NA())</f>
        <v>2.0157012046160272E-2</v>
      </c>
      <c r="Q1925" s="182">
        <f>IFERROR(_xll.qlIndexFixing(ONIndex1Y,I1925,TRUE,_xll.ohTrigger(RecalcTrigger,Trigger1Y)),NA())</f>
        <v>2.0401738133685177E-2</v>
      </c>
    </row>
    <row r="1926" spans="2:17" x14ac:dyDescent="0.2">
      <c r="B1926" s="39" t="s">
        <v>42</v>
      </c>
      <c r="D1926" s="42">
        <f>_xll.qlCalendarAdvance(Calendar,$D1925,B1926,"f",FALSE)</f>
        <v>52895</v>
      </c>
      <c r="E1926" s="176">
        <f>_xll.qlInterestRateIndexValueDate(IndexON,D1926)</f>
        <v>52895</v>
      </c>
      <c r="F1926" s="192">
        <f>IFERROR(_xll.qlIndexFixing(IndexON,D1926,TRUE,_xll.ohTrigger(RecalcTrigger,TriggerON)),NA())</f>
        <v>1.9307989079715426E-2</v>
      </c>
      <c r="H1926" s="42">
        <f>_xll.qlCalendarAdvance(Calendar,$H1925,B1926,"f",FALSE)</f>
        <v>52895</v>
      </c>
      <c r="I1926" s="176">
        <f>_xll.qlInterestRateIndexValueDate(Index1M,$H1926)</f>
        <v>52895</v>
      </c>
      <c r="J1926" s="181">
        <f>IFERROR(_xll.qlIndexFixing(Index1M,$H1926,TRUE,_xll.ohTrigger(RecalcTrigger,Trigger1M)),NA())</f>
        <v>1.9824081582293578E-2</v>
      </c>
      <c r="K1926" s="44">
        <f>IFERROR(_xll.qlIndexFixing(Index3M,H1926,TRUE,_xll.ohTrigger(RecalcTrigger,Trigger3M)),NA())</f>
        <v>2.0114354876097723E-2</v>
      </c>
      <c r="L1926" s="44">
        <f>IFERROR(_xll.qlIndexFixing(Index6M,$H1926,TRUE,_xll.ohTrigger(RecalcTrigger,Trigger6M)),NA())</f>
        <v>2.0161654323741136E-2</v>
      </c>
      <c r="M1926" s="182">
        <f>IFERROR(_xll.qlIndexFixing(Index1Y,$H1926,TRUE,_xll.ohTrigger(RecalcTrigger,Trigger1Y)),NA())</f>
        <v>2.0412438880390127E-2</v>
      </c>
      <c r="N1926" s="181">
        <f>IFERROR(_xll.qlIndexFixing(ONIndex1M,I1926,TRUE,_xll.ohTrigger(RecalcTrigger,Trigger1M)),NA())</f>
        <v>1.9822488955453244E-2</v>
      </c>
      <c r="O1926" s="44">
        <f>IFERROR(_xll.qlIndexFixing(ONIndex3M,I1926,TRUE,_xll.ohTrigger(RecalcTrigger,Trigger3M)),NA())</f>
        <v>2.0108817732318318E-2</v>
      </c>
      <c r="P1926" s="44">
        <f>IFERROR(_xll.qlIndexFixing(ONIndex6M,I1926,TRUE,_xll.ohTrigger(RecalcTrigger,Trigger6M)),NA())</f>
        <v>2.0150454610707857E-2</v>
      </c>
      <c r="Q1926" s="182">
        <f>IFERROR(_xll.qlIndexFixing(ONIndex1Y,I1926,TRUE,_xll.ohTrigger(RecalcTrigger,Trigger1Y)),NA())</f>
        <v>2.0395166295984479E-2</v>
      </c>
    </row>
    <row r="1927" spans="2:17" x14ac:dyDescent="0.2">
      <c r="B1927" s="39" t="s">
        <v>42</v>
      </c>
      <c r="D1927" s="42">
        <f>_xll.qlCalendarAdvance(Calendar,$D1926,B1927,"f",FALSE)</f>
        <v>52902</v>
      </c>
      <c r="E1927" s="176">
        <f>_xll.qlInterestRateIndexValueDate(IndexON,D1927)</f>
        <v>52902</v>
      </c>
      <c r="F1927" s="192">
        <f>IFERROR(_xll.qlIndexFixing(IndexON,D1927,TRUE,_xll.ohTrigger(RecalcTrigger,TriggerON)),NA())</f>
        <v>1.9301743215424105E-2</v>
      </c>
      <c r="H1927" s="42">
        <f>_xll.qlCalendarAdvance(Calendar,$H1926,B1927,"f",FALSE)</f>
        <v>52902</v>
      </c>
      <c r="I1927" s="176">
        <f>_xll.qlInterestRateIndexValueDate(Index1M,$H1927)</f>
        <v>52902</v>
      </c>
      <c r="J1927" s="181">
        <f>IFERROR(_xll.qlIndexFixing(Index1M,$H1927,TRUE,_xll.ohTrigger(RecalcTrigger,Trigger1M)),NA())</f>
        <v>1.9817190088851598E-2</v>
      </c>
      <c r="K1927" s="44">
        <f>IFERROR(_xll.qlIndexFixing(Index3M,H1927,TRUE,_xll.ohTrigger(RecalcTrigger,Trigger3M)),NA())</f>
        <v>2.0107342573790956E-2</v>
      </c>
      <c r="L1927" s="44">
        <f>IFERROR(_xll.qlIndexFixing(Index6M,$H1927,TRUE,_xll.ohTrigger(RecalcTrigger,Trigger6M)),NA())</f>
        <v>2.0154538482414962E-2</v>
      </c>
      <c r="M1927" s="182">
        <f>IFERROR(_xll.qlIndexFixing(Index1Y,$H1927,TRUE,_xll.ohTrigger(RecalcTrigger,Trigger1Y)),NA())</f>
        <v>2.0404741544933547E-2</v>
      </c>
      <c r="N1927" s="181">
        <f>IFERROR(_xll.qlIndexFixing(ONIndex1M,I1927,TRUE,_xll.ohTrigger(RecalcTrigger,Trigger1M)),NA())</f>
        <v>1.9815743564112198E-2</v>
      </c>
      <c r="O1927" s="44">
        <f>IFERROR(_xll.qlIndexFixing(ONIndex3M,I1927,TRUE,_xll.ohTrigger(RecalcTrigger,Trigger3M)),NA())</f>
        <v>2.0102076434138638E-2</v>
      </c>
      <c r="P1927" s="44">
        <f>IFERROR(_xll.qlIndexFixing(ONIndex6M,I1927,TRUE,_xll.ohTrigger(RecalcTrigger,Trigger6M)),NA())</f>
        <v>2.0143862140731272E-2</v>
      </c>
      <c r="Q1927" s="182">
        <f>IFERROR(_xll.qlIndexFixing(ONIndex1Y,I1927,TRUE,_xll.ohTrigger(RecalcTrigger,Trigger1Y)),NA())</f>
        <v>2.0388558167461213E-2</v>
      </c>
    </row>
    <row r="1928" spans="2:17" x14ac:dyDescent="0.2">
      <c r="B1928" s="39" t="s">
        <v>42</v>
      </c>
      <c r="D1928" s="42">
        <f>_xll.qlCalendarAdvance(Calendar,$D1927,B1928,"f",FALSE)</f>
        <v>52909</v>
      </c>
      <c r="E1928" s="176">
        <f>_xll.qlInterestRateIndexValueDate(IndexON,D1928)</f>
        <v>52909</v>
      </c>
      <c r="F1928" s="192">
        <f>IFERROR(_xll.qlIndexFixing(IndexON,D1928,TRUE,_xll.ohTrigger(RecalcTrigger,TriggerON)),NA())</f>
        <v>1.9295463771794585E-2</v>
      </c>
      <c r="H1928" s="42">
        <f>_xll.qlCalendarAdvance(Calendar,$H1927,B1928,"f",FALSE)</f>
        <v>52909</v>
      </c>
      <c r="I1928" s="176">
        <f>_xll.qlInterestRateIndexValueDate(Index1M,$H1928)</f>
        <v>52909</v>
      </c>
      <c r="J1928" s="181">
        <f>IFERROR(_xll.qlIndexFixing(Index1M,$H1928,TRUE,_xll.ohTrigger(RecalcTrigger,Trigger1M)),NA())</f>
        <v>1.9810305053674614E-2</v>
      </c>
      <c r="K1928" s="44">
        <f>IFERROR(_xll.qlIndexFixing(Index3M,H1928,TRUE,_xll.ohTrigger(RecalcTrigger,Trigger3M)),NA())</f>
        <v>2.010029379078428E-2</v>
      </c>
      <c r="L1928" s="44">
        <f>IFERROR(_xll.qlIndexFixing(Index6M,$H1928,TRUE,_xll.ohTrigger(RecalcTrigger,Trigger6M)),NA())</f>
        <v>2.0147355959665901E-2</v>
      </c>
      <c r="M1928" s="182">
        <f>IFERROR(_xll.qlIndexFixing(Index1Y,$H1928,TRUE,_xll.ohTrigger(RecalcTrigger,Trigger1Y)),NA())</f>
        <v>2.0397011489736494E-2</v>
      </c>
      <c r="N1928" s="181">
        <f>IFERROR(_xll.qlIndexFixing(ONIndex1M,I1928,TRUE,_xll.ohTrigger(RecalcTrigger,Trigger1M)),NA())</f>
        <v>1.9808956230429331E-2</v>
      </c>
      <c r="O1928" s="44">
        <f>IFERROR(_xll.qlIndexFixing(ONIndex3M,I1928,TRUE,_xll.ohTrigger(RecalcTrigger,Trigger3M)),NA())</f>
        <v>2.0095298824874819E-2</v>
      </c>
      <c r="P1928" s="44">
        <f>IFERROR(_xll.qlIndexFixing(ONIndex6M,I1928,TRUE,_xll.ohTrigger(RecalcTrigger,Trigger6M)),NA())</f>
        <v>2.0137234636230517E-2</v>
      </c>
      <c r="Q1928" s="182">
        <f>IFERROR(_xll.qlIndexFixing(ONIndex1Y,I1928,TRUE,_xll.ohTrigger(RecalcTrigger,Trigger1Y)),NA())</f>
        <v>2.0381913748196423E-2</v>
      </c>
    </row>
    <row r="1929" spans="2:17" x14ac:dyDescent="0.2">
      <c r="B1929" s="39" t="s">
        <v>42</v>
      </c>
      <c r="D1929" s="42">
        <f>_xll.qlCalendarAdvance(Calendar,$D1928,B1929,"f",FALSE)</f>
        <v>52916</v>
      </c>
      <c r="E1929" s="176">
        <f>_xll.qlInterestRateIndexValueDate(IndexON,D1929)</f>
        <v>52916</v>
      </c>
      <c r="F1929" s="192">
        <f>IFERROR(_xll.qlIndexFixing(IndexON,D1929,TRUE,_xll.ohTrigger(RecalcTrigger,TriggerON)),NA())</f>
        <v>1.9289150748826867E-2</v>
      </c>
      <c r="H1929" s="42">
        <f>_xll.qlCalendarAdvance(Calendar,$H1928,B1929,"f",FALSE)</f>
        <v>52916</v>
      </c>
      <c r="I1929" s="176">
        <f>_xll.qlInterestRateIndexValueDate(Index1M,$H1929)</f>
        <v>52916</v>
      </c>
      <c r="J1929" s="181">
        <f>IFERROR(_xll.qlIndexFixing(Index1M,$H1929,TRUE,_xll.ohTrigger(RecalcTrigger,Trigger1M)),NA())</f>
        <v>1.9803378014120281E-2</v>
      </c>
      <c r="K1929" s="44">
        <f>IFERROR(_xll.qlIndexFixing(Index3M,H1929,TRUE,_xll.ohTrigger(RecalcTrigger,Trigger3M)),NA())</f>
        <v>2.0093208527270621E-2</v>
      </c>
      <c r="L1929" s="44">
        <f>IFERROR(_xll.qlIndexFixing(Index6M,$H1929,TRUE,_xll.ohTrigger(RecalcTrigger,Trigger6M)),NA())</f>
        <v>2.0140172319561611E-2</v>
      </c>
      <c r="M1929" s="182">
        <f>IFERROR(_xll.qlIndexFixing(Index1Y,$H1929,TRUE,_xll.ohTrigger(RecalcTrigger,Trigger1Y)),NA())</f>
        <v>2.0389249617319471E-2</v>
      </c>
      <c r="N1929" s="181">
        <f>IFERROR(_xll.qlIndexFixing(ONIndex1M,I1929,TRUE,_xll.ohTrigger(RecalcTrigger,Trigger1M)),NA())</f>
        <v>1.9802126954647781E-2</v>
      </c>
      <c r="O1929" s="44">
        <f>IFERROR(_xll.qlIndexFixing(ONIndex3M,I1929,TRUE,_xll.ohTrigger(RecalcTrigger,Trigger3M)),NA())</f>
        <v>2.0088484904688952E-2</v>
      </c>
      <c r="P1929" s="44">
        <f>IFERROR(_xll.qlIndexFixing(ONIndex6M,I1929,TRUE,_xll.ohTrigger(RecalcTrigger,Trigger6M)),NA())</f>
        <v>2.0130572097286636E-2</v>
      </c>
      <c r="Q1929" s="182">
        <f>IFERROR(_xll.qlIndexFixing(ONIndex1Y,I1929,TRUE,_xll.ohTrigger(RecalcTrigger,Trigger1Y)),NA())</f>
        <v>2.0375233038109064E-2</v>
      </c>
    </row>
    <row r="1930" spans="2:17" x14ac:dyDescent="0.2">
      <c r="B1930" s="39" t="s">
        <v>42</v>
      </c>
      <c r="D1930" s="42">
        <f>_xll.qlCalendarAdvance(Calendar,$D1929,B1930,"f",FALSE)</f>
        <v>52923</v>
      </c>
      <c r="E1930" s="176">
        <f>_xll.qlInterestRateIndexValueDate(IndexON,D1930)</f>
        <v>52923</v>
      </c>
      <c r="F1930" s="192">
        <f>IFERROR(_xll.qlIndexFixing(IndexON,D1930,TRUE,_xll.ohTrigger(RecalcTrigger,TriggerON)),NA())</f>
        <v>1.9282804146520949E-2</v>
      </c>
      <c r="H1930" s="42">
        <f>_xll.qlCalendarAdvance(Calendar,$H1929,B1930,"f",FALSE)</f>
        <v>52923</v>
      </c>
      <c r="I1930" s="176">
        <f>_xll.qlInterestRateIndexValueDate(Index1M,$H1930)</f>
        <v>52923</v>
      </c>
      <c r="J1930" s="181">
        <f>IFERROR(_xll.qlIndexFixing(Index1M,$H1930,TRUE,_xll.ohTrigger(RecalcTrigger,Trigger1M)),NA())</f>
        <v>1.9796408970264245E-2</v>
      </c>
      <c r="K1930" s="44">
        <f>IFERROR(_xll.qlIndexFixing(Index3M,H1930,TRUE,_xll.ohTrigger(RecalcTrigger,Trigger3M)),NA())</f>
        <v>2.0086086783445541E-2</v>
      </c>
      <c r="L1930" s="44">
        <f>IFERROR(_xll.qlIndexFixing(Index6M,$H1930,TRUE,_xll.ohTrigger(RecalcTrigger,Trigger6M)),NA())</f>
        <v>2.0132953322351488E-2</v>
      </c>
      <c r="M1930" s="182">
        <f>IFERROR(_xll.qlIndexFixing(Index1Y,$H1930,TRUE,_xll.ohTrigger(RecalcTrigger,Trigger1Y)),NA())</f>
        <v>2.0381456830179445E-2</v>
      </c>
      <c r="N1930" s="181">
        <f>IFERROR(_xll.qlIndexFixing(ONIndex1M,I1930,TRUE,_xll.ohTrigger(RecalcTrigger,Trigger1M)),NA())</f>
        <v>1.9795255736686501E-2</v>
      </c>
      <c r="O1930" s="44">
        <f>IFERROR(_xll.qlIndexFixing(ONIndex3M,I1930,TRUE,_xll.ohTrigger(RecalcTrigger,Trigger3M)),NA())</f>
        <v>2.0081634673499993E-2</v>
      </c>
      <c r="P1930" s="44">
        <f>IFERROR(_xll.qlIndexFixing(ONIndex6M,I1930,TRUE,_xll.ohTrigger(RecalcTrigger,Trigger6M)),NA())</f>
        <v>2.0123874523818586E-2</v>
      </c>
      <c r="Q1930" s="182">
        <f>IFERROR(_xll.qlIndexFixing(ONIndex1Y,I1930,TRUE,_xll.ohTrigger(RecalcTrigger,Trigger1Y)),NA())</f>
        <v>2.0368516037361228E-2</v>
      </c>
    </row>
    <row r="1931" spans="2:17" x14ac:dyDescent="0.2">
      <c r="B1931" s="39" t="s">
        <v>42</v>
      </c>
      <c r="D1931" s="42">
        <f>_xll.qlCalendarAdvance(Calendar,$D1930,B1931,"f",FALSE)</f>
        <v>52930</v>
      </c>
      <c r="E1931" s="176">
        <f>_xll.qlInterestRateIndexValueDate(IndexON,D1931)</f>
        <v>52930</v>
      </c>
      <c r="F1931" s="192">
        <f>IFERROR(_xll.qlIndexFixing(IndexON,D1931,TRUE,_xll.ohTrigger(RecalcTrigger,TriggerON)),NA())</f>
        <v>1.9276423965119971E-2</v>
      </c>
      <c r="H1931" s="42">
        <f>_xll.qlCalendarAdvance(Calendar,$H1930,B1931,"f",FALSE)</f>
        <v>52930</v>
      </c>
      <c r="I1931" s="176">
        <f>_xll.qlInterestRateIndexValueDate(Index1M,$H1931)</f>
        <v>52930</v>
      </c>
      <c r="J1931" s="181">
        <f>IFERROR(_xll.qlIndexFixing(Index1M,$H1931,TRUE,_xll.ohTrigger(RecalcTrigger,Trigger1M)),NA())</f>
        <v>1.978939792218215E-2</v>
      </c>
      <c r="K1931" s="44">
        <f>IFERROR(_xll.qlIndexFixing(Index3M,H1931,TRUE,_xll.ohTrigger(RecalcTrigger,Trigger3M)),NA())</f>
        <v>2.0078895382148014E-2</v>
      </c>
      <c r="L1931" s="44">
        <f>IFERROR(_xll.qlIndexFixing(Index6M,$H1931,TRUE,_xll.ohTrigger(RecalcTrigger,Trigger6M)),NA())</f>
        <v>2.012572152456453E-2</v>
      </c>
      <c r="M1931" s="182">
        <f>IFERROR(_xll.qlIndexFixing(Index1Y,$H1931,TRUE,_xll.ohTrigger(RecalcTrigger,Trigger1Y)),NA())</f>
        <v>2.037363403078718E-2</v>
      </c>
      <c r="N1931" s="181">
        <f>IFERROR(_xll.qlIndexFixing(ONIndex1M,I1931,TRUE,_xll.ohTrigger(RecalcTrigger,Trigger1M)),NA())</f>
        <v>1.9788342576707585E-2</v>
      </c>
      <c r="O1931" s="44">
        <f>IFERROR(_xll.qlIndexFixing(ONIndex3M,I1931,TRUE,_xll.ohTrigger(RecalcTrigger,Trigger3M)),NA())</f>
        <v>2.0074748131470033E-2</v>
      </c>
      <c r="P1931" s="44">
        <f>IFERROR(_xll.qlIndexFixing(ONIndex6M,I1931,TRUE,_xll.ohTrigger(RecalcTrigger,Trigger6M)),NA())</f>
        <v>2.0117141915907411E-2</v>
      </c>
      <c r="Q1931" s="182">
        <f>IFERROR(_xll.qlIndexFixing(ONIndex1Y,I1931,TRUE,_xll.ohTrigger(RecalcTrigger,Trigger1Y)),NA())</f>
        <v>2.0361762745709777E-2</v>
      </c>
    </row>
    <row r="1932" spans="2:17" x14ac:dyDescent="0.2">
      <c r="B1932" s="39" t="s">
        <v>42</v>
      </c>
      <c r="D1932" s="42">
        <f>_xll.qlCalendarAdvance(Calendar,$D1931,B1932,"f",FALSE)</f>
        <v>52937</v>
      </c>
      <c r="E1932" s="176">
        <f>_xll.qlInterestRateIndexValueDate(IndexON,D1932)</f>
        <v>52937</v>
      </c>
      <c r="F1932" s="192">
        <f>IFERROR(_xll.qlIndexFixing(IndexON,D1932,TRUE,_xll.ohTrigger(RecalcTrigger,TriggerON)),NA())</f>
        <v>1.9270010204218702E-2</v>
      </c>
      <c r="H1932" s="42">
        <f>_xll.qlCalendarAdvance(Calendar,$H1931,B1932,"f",FALSE)</f>
        <v>52937</v>
      </c>
      <c r="I1932" s="176">
        <f>_xll.qlInterestRateIndexValueDate(Index1M,$H1932)</f>
        <v>52937</v>
      </c>
      <c r="J1932" s="181">
        <f>IFERROR(_xll.qlIndexFixing(Index1M,$H1932,TRUE,_xll.ohTrigger(RecalcTrigger,Trigger1M)),NA())</f>
        <v>1.9782373069862476E-2</v>
      </c>
      <c r="K1932" s="44">
        <f>IFERROR(_xll.qlIndexFixing(Index3M,H1932,TRUE,_xll.ohTrigger(RecalcTrigger,Trigger3M)),NA())</f>
        <v>2.0071673216329879E-2</v>
      </c>
      <c r="L1932" s="44">
        <f>IFERROR(_xll.qlIndexFixing(Index6M,$H1932,TRUE,_xll.ohTrigger(RecalcTrigger,Trigger6M)),NA())</f>
        <v>2.0118428888851143E-2</v>
      </c>
      <c r="M1932" s="182">
        <f>IFERROR(_xll.qlIndexFixing(Index1Y,$H1932,TRUE,_xll.ohTrigger(RecalcTrigger,Trigger1Y)),NA())</f>
        <v>2.0365782121589904E-2</v>
      </c>
      <c r="N1932" s="181">
        <f>IFERROR(_xll.qlIndexFixing(ONIndex1M,I1932,TRUE,_xll.ohTrigger(RecalcTrigger,Trigger1M)),NA())</f>
        <v>1.9781387474467893E-2</v>
      </c>
      <c r="O1932" s="44">
        <f>IFERROR(_xll.qlIndexFixing(ONIndex3M,I1932,TRUE,_xll.ohTrigger(RecalcTrigger,Trigger3M)),NA())</f>
        <v>2.0067825278355933E-2</v>
      </c>
      <c r="P1932" s="44">
        <f>IFERROR(_xll.qlIndexFixing(ONIndex6M,I1932,TRUE,_xll.ohTrigger(RecalcTrigger,Trigger6M)),NA())</f>
        <v>2.0110374273472065E-2</v>
      </c>
      <c r="Q1932" s="182">
        <f>IFERROR(_xll.qlIndexFixing(ONIndex1Y,I1932,TRUE,_xll.ohTrigger(RecalcTrigger,Trigger1Y)),NA())</f>
        <v>2.0354973163235757E-2</v>
      </c>
    </row>
    <row r="1933" spans="2:17" x14ac:dyDescent="0.2">
      <c r="B1933" s="39" t="s">
        <v>42</v>
      </c>
      <c r="D1933" s="42">
        <f>_xll.qlCalendarAdvance(Calendar,$D1932,B1933,"f",FALSE)</f>
        <v>52944</v>
      </c>
      <c r="E1933" s="176">
        <f>_xll.qlInterestRateIndexValueDate(IndexON,D1933)</f>
        <v>52944</v>
      </c>
      <c r="F1933" s="192">
        <f>IFERROR(_xll.qlIndexFixing(IndexON,D1933,TRUE,_xll.ohTrigger(RecalcTrigger,TriggerON)),NA())</f>
        <v>1.9263562863979233E-2</v>
      </c>
      <c r="H1933" s="42">
        <f>_xll.qlCalendarAdvance(Calendar,$H1932,B1933,"f",FALSE)</f>
        <v>52944</v>
      </c>
      <c r="I1933" s="176">
        <f>_xll.qlInterestRateIndexValueDate(Index1M,$H1933)</f>
        <v>52944</v>
      </c>
      <c r="J1933" s="181">
        <f>IFERROR(_xll.qlIndexFixing(Index1M,$H1933,TRUE,_xll.ohTrigger(RecalcTrigger,Trigger1M)),NA())</f>
        <v>1.977527462892481E-2</v>
      </c>
      <c r="K1933" s="44">
        <f>IFERROR(_xll.qlIndexFixing(Index3M,H1933,TRUE,_xll.ohTrigger(RecalcTrigger,Trigger3M)),NA())</f>
        <v>2.0064448036683356E-2</v>
      </c>
      <c r="L1933" s="44">
        <f>IFERROR(_xll.qlIndexFixing(Index6M,$H1933,TRUE,_xll.ohTrigger(RecalcTrigger,Trigger6M)),NA())</f>
        <v>2.0111100895399685E-2</v>
      </c>
      <c r="M1933" s="182">
        <f>IFERROR(_xll.qlIndexFixing(Index1Y,$H1933,TRUE,_xll.ohTrigger(RecalcTrigger,Trigger1Y)),NA())</f>
        <v>2.0357902005009088E-2</v>
      </c>
      <c r="N1933" s="181">
        <f>IFERROR(_xll.qlIndexFixing(ONIndex1M,I1933,TRUE,_xll.ohTrigger(RecalcTrigger,Trigger1M)),NA())</f>
        <v>1.9774390430129518E-2</v>
      </c>
      <c r="O1933" s="44">
        <f>IFERROR(_xll.qlIndexFixing(ONIndex3M,I1933,TRUE,_xll.ohTrigger(RecalcTrigger,Trigger3M)),NA())</f>
        <v>2.0060866114481879E-2</v>
      </c>
      <c r="P1933" s="44">
        <f>IFERROR(_xll.qlIndexFixing(ONIndex6M,I1933,TRUE,_xll.ohTrigger(RecalcTrigger,Trigger6M)),NA())</f>
        <v>2.0103571596512548E-2</v>
      </c>
      <c r="Q1933" s="182">
        <f>IFERROR(_xll.qlIndexFixing(ONIndex1Y,I1933,TRUE,_xll.ohTrigger(RecalcTrigger,Trigger1Y)),NA())</f>
        <v>2.0348147290101259E-2</v>
      </c>
    </row>
    <row r="1934" spans="2:17" x14ac:dyDescent="0.2">
      <c r="B1934" s="39" t="s">
        <v>42</v>
      </c>
      <c r="D1934" s="42">
        <f>_xll.qlCalendarAdvance(Calendar,$D1933,B1934,"f",FALSE)</f>
        <v>52951</v>
      </c>
      <c r="E1934" s="176">
        <f>_xll.qlInterestRateIndexValueDate(IndexON,D1934)</f>
        <v>52951</v>
      </c>
      <c r="F1934" s="192">
        <f>IFERROR(_xll.qlIndexFixing(IndexON,D1934,TRUE,_xll.ohTrigger(RecalcTrigger,TriggerON)),NA())</f>
        <v>1.9257081944482612E-2</v>
      </c>
      <c r="H1934" s="42">
        <f>_xll.qlCalendarAdvance(Calendar,$H1933,B1934,"f",FALSE)</f>
        <v>52951</v>
      </c>
      <c r="I1934" s="176">
        <f>_xll.qlInterestRateIndexValueDate(Index1M,$H1934)</f>
        <v>52951</v>
      </c>
      <c r="J1934" s="181">
        <f>IFERROR(_xll.qlIndexFixing(Index1M,$H1934,TRUE,_xll.ohTrigger(RecalcTrigger,Trigger1M)),NA())</f>
        <v>1.9768134181846215E-2</v>
      </c>
      <c r="K1934" s="44">
        <f>IFERROR(_xll.qlIndexFixing(Index3M,H1934,TRUE,_xll.ohTrigger(RecalcTrigger,Trigger3M)),NA())</f>
        <v>2.0057186381199108E-2</v>
      </c>
      <c r="L1934" s="44">
        <f>IFERROR(_xll.qlIndexFixing(Index6M,$H1934,TRUE,_xll.ohTrigger(RecalcTrigger,Trigger6M)),NA())</f>
        <v>2.0103737544593117E-2</v>
      </c>
      <c r="M1934" s="182">
        <f>IFERROR(_xll.qlIndexFixing(Index1Y,$H1934,TRUE,_xll.ohTrigger(RecalcTrigger,Trigger1Y)),NA())</f>
        <v>2.0349994583441111E-2</v>
      </c>
      <c r="N1934" s="181">
        <f>IFERROR(_xll.qlIndexFixing(ONIndex1M,I1934,TRUE,_xll.ohTrigger(RecalcTrigger,Trigger1M)),NA())</f>
        <v>1.9767351443530368E-2</v>
      </c>
      <c r="O1934" s="44">
        <f>IFERROR(_xll.qlIndexFixing(ONIndex3M,I1934,TRUE,_xll.ohTrigger(RecalcTrigger,Trigger3M)),NA())</f>
        <v>2.0053870639523685E-2</v>
      </c>
      <c r="P1934" s="44">
        <f>IFERROR(_xll.qlIndexFixing(ONIndex6M,I1934,TRUE,_xll.ohTrigger(RecalcTrigger,Trigger6M)),NA())</f>
        <v>2.0096733885028861E-2</v>
      </c>
      <c r="Q1934" s="182">
        <f>IFERROR(_xll.qlIndexFixing(ONIndex1Y,I1934,TRUE,_xll.ohTrigger(RecalcTrigger,Trigger1Y)),NA())</f>
        <v>2.0341285126063147E-2</v>
      </c>
    </row>
    <row r="1935" spans="2:17" x14ac:dyDescent="0.2">
      <c r="B1935" s="39" t="s">
        <v>42</v>
      </c>
      <c r="D1935" s="42">
        <f>_xll.qlCalendarAdvance(Calendar,$D1934,B1935,"f",FALSE)</f>
        <v>52959</v>
      </c>
      <c r="E1935" s="176">
        <f>_xll.qlInterestRateIndexValueDate(IndexON,D1935)</f>
        <v>52959</v>
      </c>
      <c r="F1935" s="192">
        <f>IFERROR(_xll.qlIndexFixing(IndexON,D1935,TRUE,_xll.ohTrigger(RecalcTrigger,TriggerON)),NA())</f>
        <v>1.9249634061728749E-2</v>
      </c>
      <c r="H1935" s="42">
        <f>_xll.qlCalendarAdvance(Calendar,$H1934,B1935,"f",FALSE)</f>
        <v>52959</v>
      </c>
      <c r="I1935" s="176">
        <f>_xll.qlInterestRateIndexValueDate(Index1M,$H1935)</f>
        <v>52959</v>
      </c>
      <c r="J1935" s="181">
        <f>IFERROR(_xll.qlIndexFixing(Index1M,$H1935,TRUE,_xll.ohTrigger(RecalcTrigger,Trigger1M)),NA())</f>
        <v>1.9759956378389648E-2</v>
      </c>
      <c r="K1935" s="44">
        <f>IFERROR(_xll.qlIndexFixing(Index3M,H1935,TRUE,_xll.ohTrigger(RecalcTrigger,Trigger3M)),NA())</f>
        <v>2.0048842682318473E-2</v>
      </c>
      <c r="L1935" s="44">
        <f>IFERROR(_xll.qlIndexFixing(Index6M,$H1935,TRUE,_xll.ohTrigger(RecalcTrigger,Trigger6M)),NA())</f>
        <v>2.0095278992303067E-2</v>
      </c>
      <c r="M1935" s="182">
        <f>IFERROR(_xll.qlIndexFixing(Index1Y,$H1935,TRUE,_xll.ohTrigger(RecalcTrigger,Trigger1Y)),NA())</f>
        <v>2.0340925253100384E-2</v>
      </c>
      <c r="N1935" s="181">
        <f>IFERROR(_xll.qlIndexFixing(ONIndex1M,I1935,TRUE,_xll.ohTrigger(RecalcTrigger,Trigger1M)),NA())</f>
        <v>1.9759255529870901E-2</v>
      </c>
      <c r="O1935" s="44">
        <f>IFERROR(_xll.qlIndexFixing(ONIndex3M,I1935,TRUE,_xll.ohTrigger(RecalcTrigger,Trigger3M)),NA())</f>
        <v>2.0045831348686205E-2</v>
      </c>
      <c r="P1935" s="44">
        <f>IFERROR(_xll.qlIndexFixing(ONIndex6M,I1935,TRUE,_xll.ohTrigger(RecalcTrigger,Trigger6M)),NA())</f>
        <v>2.0088876458317362E-2</v>
      </c>
      <c r="Q1935" s="182">
        <f>IFERROR(_xll.qlIndexFixing(ONIndex1Y,I1935,TRUE,_xll.ohTrigger(RecalcTrigger,Trigger1Y)),NA())</f>
        <v>2.0333398215282017E-2</v>
      </c>
    </row>
    <row r="1936" spans="2:17" x14ac:dyDescent="0.2">
      <c r="B1936" s="39" t="s">
        <v>42</v>
      </c>
      <c r="D1936" s="42">
        <f>_xll.qlCalendarAdvance(Calendar,$D1935,B1936,"f",FALSE)</f>
        <v>52966</v>
      </c>
      <c r="E1936" s="176">
        <f>_xll.qlInterestRateIndexValueDate(IndexON,D1936)</f>
        <v>52966</v>
      </c>
      <c r="F1936" s="192">
        <f>IFERROR(_xll.qlIndexFixing(IndexON,D1936,TRUE,_xll.ohTrigger(RecalcTrigger,TriggerON)),NA())</f>
        <v>1.9243081186669508E-2</v>
      </c>
      <c r="H1936" s="42">
        <f>_xll.qlCalendarAdvance(Calendar,$H1935,B1936,"f",FALSE)</f>
        <v>52966</v>
      </c>
      <c r="I1936" s="176">
        <f>_xll.qlInterestRateIndexValueDate(Index1M,$H1936)</f>
        <v>52966</v>
      </c>
      <c r="J1936" s="181">
        <f>IFERROR(_xll.qlIndexFixing(Index1M,$H1936,TRUE,_xll.ohTrigger(RecalcTrigger,Trigger1M)),NA())</f>
        <v>1.97527191348459E-2</v>
      </c>
      <c r="K1936" s="44">
        <f>IFERROR(_xll.qlIndexFixing(Index3M,H1936,TRUE,_xll.ohTrigger(RecalcTrigger,Trigger3M)),NA())</f>
        <v>2.0041502864983358E-2</v>
      </c>
      <c r="L1936" s="44">
        <f>IFERROR(_xll.qlIndexFixing(Index6M,$H1936,TRUE,_xll.ohTrigger(RecalcTrigger,Trigger6M)),NA())</f>
        <v>2.0087832384703738E-2</v>
      </c>
      <c r="M1936" s="182">
        <f>IFERROR(_xll.qlIndexFixing(Index1Y,$H1936,TRUE,_xll.ohTrigger(RecalcTrigger,Trigger1Y)),NA())</f>
        <v>2.0332962359405959E-2</v>
      </c>
      <c r="N1936" s="181">
        <f>IFERROR(_xll.qlIndexFixing(ONIndex1M,I1936,TRUE,_xll.ohTrigger(RecalcTrigger,Trigger1M)),NA())</f>
        <v>1.9752126667484937E-2</v>
      </c>
      <c r="O1936" s="44">
        <f>IFERROR(_xll.qlIndexFixing(ONIndex3M,I1936,TRUE,_xll.ohTrigger(RecalcTrigger,Trigger3M)),NA())</f>
        <v>2.0038758064759854E-2</v>
      </c>
      <c r="P1936" s="44">
        <f>IFERROR(_xll.qlIndexFixing(ONIndex6M,I1936,TRUE,_xll.ohTrigger(RecalcTrigger,Trigger6M)),NA())</f>
        <v>2.0081963672934355E-2</v>
      </c>
      <c r="Q1936" s="182">
        <f>IFERROR(_xll.qlIndexFixing(ONIndex1Y,I1936,TRUE,_xll.ohTrigger(RecalcTrigger,Trigger1Y)),NA())</f>
        <v>2.0326458285392368E-2</v>
      </c>
    </row>
    <row r="1937" spans="2:17" x14ac:dyDescent="0.2">
      <c r="B1937" s="39" t="s">
        <v>42</v>
      </c>
      <c r="D1937" s="42">
        <f>_xll.qlCalendarAdvance(Calendar,$D1936,B1937,"f",FALSE)</f>
        <v>52973</v>
      </c>
      <c r="E1937" s="176">
        <f>_xll.qlInterestRateIndexValueDate(IndexON,D1937)</f>
        <v>52973</v>
      </c>
      <c r="F1937" s="192">
        <f>IFERROR(_xll.qlIndexFixing(IndexON,D1937,TRUE,_xll.ohTrigger(RecalcTrigger,TriggerON)),NA())</f>
        <v>1.9236494732191023E-2</v>
      </c>
      <c r="H1937" s="42">
        <f>_xll.qlCalendarAdvance(Calendar,$H1936,B1937,"f",FALSE)</f>
        <v>52973</v>
      </c>
      <c r="I1937" s="176">
        <f>_xll.qlInterestRateIndexValueDate(Index1M,$H1937)</f>
        <v>52973</v>
      </c>
      <c r="J1937" s="181">
        <f>IFERROR(_xll.qlIndexFixing(Index1M,$H1937,TRUE,_xll.ohTrigger(RecalcTrigger,Trigger1M)),NA())</f>
        <v>1.9745439881158976E-2</v>
      </c>
      <c r="K1937" s="44">
        <f>IFERROR(_xll.qlIndexFixing(Index3M,H1937,TRUE,_xll.ohTrigger(RecalcTrigger,Trigger3M)),NA())</f>
        <v>2.0034126572425575E-2</v>
      </c>
      <c r="L1937" s="44">
        <f>IFERROR(_xll.qlIndexFixing(Index6M,$H1937,TRUE,_xll.ohTrigger(RecalcTrigger,Trigger6M)),NA())</f>
        <v>2.0080360847785493E-2</v>
      </c>
      <c r="M1937" s="182">
        <f>IFERROR(_xll.qlIndexFixing(Index1Y,$H1937,TRUE,_xll.ohTrigger(RecalcTrigger,Trigger1Y)),NA())</f>
        <v>2.0324974996656975E-2</v>
      </c>
      <c r="N1937" s="181">
        <f>IFERROR(_xll.qlIndexFixing(ONIndex1M,I1937,TRUE,_xll.ohTrigger(RecalcTrigger,Trigger1M)),NA())</f>
        <v>1.9744955862757152E-2</v>
      </c>
      <c r="O1937" s="44">
        <f>IFERROR(_xll.qlIndexFixing(ONIndex3M,I1937,TRUE,_xll.ohTrigger(RecalcTrigger,Trigger3M)),NA())</f>
        <v>2.0031648469668317E-2</v>
      </c>
      <c r="P1937" s="44">
        <f>IFERROR(_xll.qlIndexFixing(ONIndex6M,I1937,TRUE,_xll.ohTrigger(RecalcTrigger,Trigger6M)),NA())</f>
        <v>2.0075015853189271E-2</v>
      </c>
      <c r="Q1937" s="182">
        <f>IFERROR(_xll.qlIndexFixing(ONIndex1Y,I1937,TRUE,_xll.ohTrigger(RecalcTrigger,Trigger1Y)),NA())</f>
        <v>2.031948206468015E-2</v>
      </c>
    </row>
    <row r="1938" spans="2:17" x14ac:dyDescent="0.2">
      <c r="B1938" s="39" t="s">
        <v>42</v>
      </c>
      <c r="D1938" s="42">
        <f>_xll.qlCalendarAdvance(Calendar,$D1937,B1938,"f",FALSE)</f>
        <v>52980</v>
      </c>
      <c r="E1938" s="176">
        <f>_xll.qlInterestRateIndexValueDate(IndexON,D1938)</f>
        <v>52980</v>
      </c>
      <c r="F1938" s="192">
        <f>IFERROR(_xll.qlIndexFixing(IndexON,D1938,TRUE,_xll.ohTrigger(RecalcTrigger,TriggerON)),NA())</f>
        <v>1.9229874698374338E-2</v>
      </c>
      <c r="H1938" s="42">
        <f>_xll.qlCalendarAdvance(Calendar,$H1937,B1938,"f",FALSE)</f>
        <v>52980</v>
      </c>
      <c r="I1938" s="176">
        <f>_xll.qlInterestRateIndexValueDate(Index1M,$H1938)</f>
        <v>52980</v>
      </c>
      <c r="J1938" s="181">
        <f>IFERROR(_xll.qlIndexFixing(Index1M,$H1938,TRUE,_xll.ohTrigger(RecalcTrigger,Trigger1M)),NA())</f>
        <v>1.9738118617409921E-2</v>
      </c>
      <c r="K1938" s="44">
        <f>IFERROR(_xll.qlIndexFixing(Index3M,H1938,TRUE,_xll.ohTrigger(RecalcTrigger,Trigger3M)),NA())</f>
        <v>2.0026713804845938E-2</v>
      </c>
      <c r="L1938" s="44">
        <f>IFERROR(_xll.qlIndexFixing(Index6M,$H1938,TRUE,_xll.ohTrigger(RecalcTrigger,Trigger6M)),NA())</f>
        <v>2.0072853956878342E-2</v>
      </c>
      <c r="M1938" s="182">
        <f>IFERROR(_xll.qlIndexFixing(Index1Y,$H1938,TRUE,_xll.ohTrigger(RecalcTrigger,Trigger1Y)),NA())</f>
        <v>2.0316964067142562E-2</v>
      </c>
      <c r="N1938" s="181">
        <f>IFERROR(_xll.qlIndexFixing(ONIndex1M,I1938,TRUE,_xll.ohTrigger(RecalcTrigger,Trigger1M)),NA())</f>
        <v>1.973774311601173E-2</v>
      </c>
      <c r="O1938" s="44">
        <f>IFERROR(_xll.qlIndexFixing(ONIndex3M,I1938,TRUE,_xll.ohTrigger(RecalcTrigger,Trigger3M)),NA())</f>
        <v>2.0024502563816826E-2</v>
      </c>
      <c r="P1938" s="44">
        <f>IFERROR(_xll.qlIndexFixing(ONIndex6M,I1938,TRUE,_xll.ohTrigger(RecalcTrigger,Trigger6M)),NA())</f>
        <v>2.0068032998920016E-2</v>
      </c>
      <c r="Q1938" s="182">
        <f>IFERROR(_xll.qlIndexFixing(ONIndex1Y,I1938,TRUE,_xll.ohTrigger(RecalcTrigger,Trigger1Y)),NA())</f>
        <v>2.0312469553307455E-2</v>
      </c>
    </row>
    <row r="1939" spans="2:17" x14ac:dyDescent="0.2">
      <c r="B1939" s="39" t="s">
        <v>42</v>
      </c>
      <c r="D1939" s="42">
        <f>_xll.qlCalendarAdvance(Calendar,$D1938,B1939,"f",FALSE)</f>
        <v>52987</v>
      </c>
      <c r="E1939" s="176">
        <f>_xll.qlInterestRateIndexValueDate(IndexON,D1939)</f>
        <v>52987</v>
      </c>
      <c r="F1939" s="192">
        <f>IFERROR(_xll.qlIndexFixing(IndexON,D1939,TRUE,_xll.ohTrigger(RecalcTrigger,TriggerON)),NA())</f>
        <v>1.9223221085300501E-2</v>
      </c>
      <c r="H1939" s="42">
        <f>_xll.qlCalendarAdvance(Calendar,$H1938,B1939,"f",FALSE)</f>
        <v>52987</v>
      </c>
      <c r="I1939" s="176">
        <f>_xll.qlInterestRateIndexValueDate(Index1M,$H1939)</f>
        <v>52987</v>
      </c>
      <c r="J1939" s="181">
        <f>IFERROR(_xll.qlIndexFixing(Index1M,$H1939,TRUE,_xll.ohTrigger(RecalcTrigger,Trigger1M)),NA())</f>
        <v>1.9730755343684694E-2</v>
      </c>
      <c r="K1939" s="44">
        <f>IFERROR(_xll.qlIndexFixing(Index3M,H1939,TRUE,_xll.ohTrigger(RecalcTrigger,Trigger3M)),NA())</f>
        <v>2.0019264562441654E-2</v>
      </c>
      <c r="L1939" s="44">
        <f>IFERROR(_xll.qlIndexFixing(Index6M,$H1939,TRUE,_xll.ohTrigger(RecalcTrigger,Trigger6M)),NA())</f>
        <v>2.0065311712371844E-2</v>
      </c>
      <c r="M1939" s="182">
        <f>IFERROR(_xll.qlIndexFixing(Index1Y,$H1939,TRUE,_xll.ohTrigger(RecalcTrigger,Trigger1Y)),NA())</f>
        <v>2.0308930473123432E-2</v>
      </c>
      <c r="N1939" s="181">
        <f>IFERROR(_xll.qlIndexFixing(ONIndex1M,I1939,TRUE,_xll.ohTrigger(RecalcTrigger,Trigger1M)),NA())</f>
        <v>1.9730488427167625E-2</v>
      </c>
      <c r="O1939" s="44">
        <f>IFERROR(_xll.qlIndexFixing(ONIndex3M,I1939,TRUE,_xll.ohTrigger(RecalcTrigger,Trigger3M)),NA())</f>
        <v>2.0017320347043288E-2</v>
      </c>
      <c r="P1939" s="44">
        <f>IFERROR(_xll.qlIndexFixing(ONIndex6M,I1939,TRUE,_xll.ohTrigger(RecalcTrigger,Trigger6M)),NA())</f>
        <v>2.006101511012659E-2</v>
      </c>
      <c r="Q1939" s="182">
        <f>IFERROR(_xll.qlIndexFixing(ONIndex1Y,I1939,TRUE,_xll.ohTrigger(RecalcTrigger,Trigger1Y)),NA())</f>
        <v>2.0305420750950098E-2</v>
      </c>
    </row>
    <row r="1940" spans="2:17" x14ac:dyDescent="0.2">
      <c r="B1940" s="39" t="s">
        <v>42</v>
      </c>
      <c r="D1940" s="42">
        <f>_xll.qlCalendarAdvance(Calendar,$D1939,B1940,"f",FALSE)</f>
        <v>52994</v>
      </c>
      <c r="E1940" s="176">
        <f>_xll.qlInterestRateIndexValueDate(IndexON,D1940)</f>
        <v>52994</v>
      </c>
      <c r="F1940" s="192">
        <f>IFERROR(_xll.qlIndexFixing(IndexON,D1940,TRUE,_xll.ohTrigger(RecalcTrigger,TriggerON)),NA())</f>
        <v>1.9216533892969512E-2</v>
      </c>
      <c r="H1940" s="42">
        <f>_xll.qlCalendarAdvance(Calendar,$H1939,B1940,"f",FALSE)</f>
        <v>52994</v>
      </c>
      <c r="I1940" s="176">
        <f>_xll.qlInterestRateIndexValueDate(Index1M,$H1940)</f>
        <v>52994</v>
      </c>
      <c r="J1940" s="181">
        <f>IFERROR(_xll.qlIndexFixing(Index1M,$H1940,TRUE,_xll.ohTrigger(RecalcTrigger,Trigger1M)),NA())</f>
        <v>1.9723347171586737E-2</v>
      </c>
      <c r="K1940" s="44">
        <f>IFERROR(_xll.qlIndexFixing(Index3M,H1940,TRUE,_xll.ohTrigger(RecalcTrigger,Trigger3M)),NA())</f>
        <v>2.0011778845412647E-2</v>
      </c>
      <c r="L1940" s="44">
        <f>IFERROR(_xll.qlIndexFixing(Index6M,$H1940,TRUE,_xll.ohTrigger(RecalcTrigger,Trigger6M)),NA())</f>
        <v>2.0057734114660483E-2</v>
      </c>
      <c r="M1940" s="182">
        <f>IFERROR(_xll.qlIndexFixing(Index1Y,$H1940,TRUE,_xll.ohTrigger(RecalcTrigger,Trigger1Y)),NA())</f>
        <v>2.0300875116834316E-2</v>
      </c>
      <c r="N1940" s="181">
        <f>IFERROR(_xll.qlIndexFixing(ONIndex1M,I1940,TRUE,_xll.ohTrigger(RecalcTrigger,Trigger1M)),NA())</f>
        <v>1.9723191796224837E-2</v>
      </c>
      <c r="O1940" s="44">
        <f>IFERROR(_xll.qlIndexFixing(ONIndex3M,I1940,TRUE,_xll.ohTrigger(RecalcTrigger,Trigger3M)),NA())</f>
        <v>2.0010101819185611E-2</v>
      </c>
      <c r="P1940" s="44">
        <f>IFERROR(_xll.qlIndexFixing(ONIndex6M,I1940,TRUE,_xll.ohTrigger(RecalcTrigger,Trigger6M)),NA())</f>
        <v>2.0053962186808993E-2</v>
      </c>
      <c r="Q1940" s="182">
        <f>IFERROR(_xll.qlIndexFixing(ONIndex1Y,I1940,TRUE,_xll.ohTrigger(RecalcTrigger,Trigger1Y)),NA())</f>
        <v>2.0298335658094357E-2</v>
      </c>
    </row>
    <row r="1941" spans="2:17" x14ac:dyDescent="0.2">
      <c r="B1941" s="39" t="s">
        <v>42</v>
      </c>
      <c r="D1941" s="42">
        <f>_xll.qlCalendarAdvance(Calendar,$D1940,B1941,"f",FALSE)</f>
        <v>53001</v>
      </c>
      <c r="E1941" s="176">
        <f>_xll.qlInterestRateIndexValueDate(IndexON,D1941)</f>
        <v>53001</v>
      </c>
      <c r="F1941" s="192">
        <f>IFERROR(_xll.qlIndexFixing(IndexON,D1941,TRUE,_xll.ohTrigger(RecalcTrigger,TriggerON)),NA())</f>
        <v>1.9209813121219277E-2</v>
      </c>
      <c r="H1941" s="42">
        <f>_xll.qlCalendarAdvance(Calendar,$H1940,B1941,"f",FALSE)</f>
        <v>53001</v>
      </c>
      <c r="I1941" s="176">
        <f>_xll.qlInterestRateIndexValueDate(Index1M,$H1941)</f>
        <v>53001</v>
      </c>
      <c r="J1941" s="181">
        <f>IFERROR(_xll.qlIndexFixing(Index1M,$H1941,TRUE,_xll.ohTrigger(RecalcTrigger,Trigger1M)),NA())</f>
        <v>1.9715916887555154E-2</v>
      </c>
      <c r="K1941" s="44">
        <f>IFERROR(_xll.qlIndexFixing(Index3M,H1941,TRUE,_xll.ohTrigger(RecalcTrigger,Trigger3M)),NA())</f>
        <v>2.0004253417706289E-2</v>
      </c>
      <c r="L1941" s="44">
        <f>IFERROR(_xll.qlIndexFixing(Index6M,$H1941,TRUE,_xll.ohTrigger(RecalcTrigger,Trigger6M)),NA())</f>
        <v>2.0050121164138741E-2</v>
      </c>
      <c r="M1941" s="182">
        <f>IFERROR(_xll.qlIndexFixing(Index1Y,$H1941,TRUE,_xll.ohTrigger(RecalcTrigger,Trigger1Y)),NA())</f>
        <v>2.0292798900482856E-2</v>
      </c>
      <c r="N1941" s="181">
        <f>IFERROR(_xll.qlIndexFixing(ONIndex1M,I1941,TRUE,_xll.ohTrigger(RecalcTrigger,Trigger1M)),NA())</f>
        <v>1.971585322310232E-2</v>
      </c>
      <c r="O1941" s="44">
        <f>IFERROR(_xll.qlIndexFixing(ONIndex3M,I1941,TRUE,_xll.ohTrigger(RecalcTrigger,Trigger3M)),NA())</f>
        <v>2.0002846980567979E-2</v>
      </c>
      <c r="P1941" s="44">
        <f>IFERROR(_xll.qlIndexFixing(ONIndex6M,I1941,TRUE,_xll.ohTrigger(RecalcTrigger,Trigger6M)),NA())</f>
        <v>2.0046874229210365E-2</v>
      </c>
      <c r="Q1941" s="182">
        <f>IFERROR(_xll.qlIndexFixing(ONIndex1Y,I1941,TRUE,_xll.ohTrigger(RecalcTrigger,Trigger1Y)),NA())</f>
        <v>2.0291214274253955E-2</v>
      </c>
    </row>
    <row r="1942" spans="2:17" x14ac:dyDescent="0.2">
      <c r="B1942" s="39" t="s">
        <v>42</v>
      </c>
      <c r="D1942" s="42">
        <f>_xll.qlCalendarAdvance(Calendar,$D1941,B1942,"f",FALSE)</f>
        <v>53008</v>
      </c>
      <c r="E1942" s="176">
        <f>_xll.qlInterestRateIndexValueDate(IndexON,D1942)</f>
        <v>53008</v>
      </c>
      <c r="F1942" s="192">
        <f>IFERROR(_xll.qlIndexFixing(IndexON,D1942,TRUE,_xll.ohTrigger(RecalcTrigger,TriggerON)),NA())</f>
        <v>1.9203058770292936E-2</v>
      </c>
      <c r="H1942" s="42">
        <f>_xll.qlCalendarAdvance(Calendar,$H1941,B1942,"f",FALSE)</f>
        <v>53008</v>
      </c>
      <c r="I1942" s="176">
        <f>_xll.qlInterestRateIndexValueDate(Index1M,$H1942)</f>
        <v>53008</v>
      </c>
      <c r="J1942" s="181">
        <f>IFERROR(_xll.qlIndexFixing(Index1M,$H1942,TRUE,_xll.ohTrigger(RecalcTrigger,Trigger1M)),NA())</f>
        <v>1.9708444604342259E-2</v>
      </c>
      <c r="K1942" s="44">
        <f>IFERROR(_xll.qlIndexFixing(Index3M,H1942,TRUE,_xll.ohTrigger(RecalcTrigger,Trigger3M)),NA())</f>
        <v>1.9996697770340934E-2</v>
      </c>
      <c r="L1942" s="44">
        <f>IFERROR(_xll.qlIndexFixing(Index6M,$H1942,TRUE,_xll.ohTrigger(RecalcTrigger,Trigger6M)),NA())</f>
        <v>2.0042472861203347E-2</v>
      </c>
      <c r="M1942" s="182">
        <f>IFERROR(_xll.qlIndexFixing(Index1Y,$H1942,TRUE,_xll.ohTrigger(RecalcTrigger,Trigger1Y)),NA())</f>
        <v>2.0284702726248716E-2</v>
      </c>
      <c r="N1942" s="181">
        <f>IFERROR(_xll.qlIndexFixing(ONIndex1M,I1942,TRUE,_xll.ohTrigger(RecalcTrigger,Trigger1M)),NA())</f>
        <v>1.9708472707881119E-2</v>
      </c>
      <c r="O1942" s="44">
        <f>IFERROR(_xll.qlIndexFixing(ONIndex3M,I1942,TRUE,_xll.ohTrigger(RecalcTrigger,Trigger3M)),NA())</f>
        <v>1.9995555830866207E-2</v>
      </c>
      <c r="P1942" s="44">
        <f>IFERROR(_xll.qlIndexFixing(ONIndex6M,I1942,TRUE,_xll.ohTrigger(RecalcTrigger,Trigger6M)),NA())</f>
        <v>2.003975123700652E-2</v>
      </c>
      <c r="Q1942" s="182">
        <f>IFERROR(_xll.qlIndexFixing(ONIndex1Y,I1942,TRUE,_xll.ohTrigger(RecalcTrigger,Trigger1Y)),NA())</f>
        <v>2.0284056599753075E-2</v>
      </c>
    </row>
    <row r="1943" spans="2:17" x14ac:dyDescent="0.2">
      <c r="B1943" s="39" t="s">
        <v>42</v>
      </c>
      <c r="D1943" s="42">
        <f>_xll.qlCalendarAdvance(Calendar,$D1942,B1943,"f",FALSE)</f>
        <v>53015</v>
      </c>
      <c r="E1943" s="176">
        <f>_xll.qlInterestRateIndexValueDate(IndexON,D1943)</f>
        <v>53015</v>
      </c>
      <c r="F1943" s="192">
        <f>IFERROR(_xll.qlIndexFixing(IndexON,D1943,TRUE,_xll.ohTrigger(RecalcTrigger,TriggerON)),NA())</f>
        <v>1.9196270840028395E-2</v>
      </c>
      <c r="H1943" s="42">
        <f>_xll.qlCalendarAdvance(Calendar,$H1942,B1943,"f",FALSE)</f>
        <v>53015</v>
      </c>
      <c r="I1943" s="176">
        <f>_xll.qlInterestRateIndexValueDate(Index1M,$H1943)</f>
        <v>53015</v>
      </c>
      <c r="J1943" s="181">
        <f>IFERROR(_xll.qlIndexFixing(Index1M,$H1943,TRUE,_xll.ohTrigger(RecalcTrigger,Trigger1M)),NA())</f>
        <v>1.9700930322029089E-2</v>
      </c>
      <c r="K1943" s="44">
        <f>IFERROR(_xll.qlIndexFixing(Index3M,H1943,TRUE,_xll.ohTrigger(RecalcTrigger,Trigger3M)),NA())</f>
        <v>1.9989105650780541E-2</v>
      </c>
      <c r="L1943" s="44">
        <f>IFERROR(_xll.qlIndexFixing(Index6M,$H1943,TRUE,_xll.ohTrigger(RecalcTrigger,Trigger6M)),NA())</f>
        <v>2.0034789206251916E-2</v>
      </c>
      <c r="M1943" s="182">
        <f>IFERROR(_xll.qlIndexFixing(Index1Y,$H1943,TRUE,_xll.ohTrigger(RecalcTrigger,Trigger1Y)),NA())</f>
        <v>2.0276587496285359E-2</v>
      </c>
      <c r="N1943" s="181">
        <f>IFERROR(_xll.qlIndexFixing(ONIndex1M,I1943,TRUE,_xll.ohTrigger(RecalcTrigger,Trigger1M)),NA())</f>
        <v>1.9701050250561236E-2</v>
      </c>
      <c r="O1943" s="44">
        <f>IFERROR(_xll.qlIndexFixing(ONIndex3M,I1943,TRUE,_xll.ohTrigger(RecalcTrigger,Trigger3M)),NA())</f>
        <v>1.9988228370404482E-2</v>
      </c>
      <c r="P1943" s="44">
        <f>IFERROR(_xll.qlIndexFixing(ONIndex6M,I1943,TRUE,_xll.ohTrigger(RecalcTrigger,Trigger6M)),NA())</f>
        <v>2.0032593210440597E-2</v>
      </c>
      <c r="Q1943" s="182">
        <f>IFERROR(_xll.qlIndexFixing(ONIndex1Y,I1943,TRUE,_xll.ohTrigger(RecalcTrigger,Trigger1Y)),NA())</f>
        <v>2.0276862634510673E-2</v>
      </c>
    </row>
    <row r="1944" spans="2:17" x14ac:dyDescent="0.2">
      <c r="B1944" s="39" t="s">
        <v>42</v>
      </c>
      <c r="D1944" s="42">
        <f>_xll.qlCalendarAdvance(Calendar,$D1943,B1944,"f",FALSE)</f>
        <v>53022</v>
      </c>
      <c r="E1944" s="176">
        <f>_xll.qlInterestRateIndexValueDate(IndexON,D1944)</f>
        <v>53022</v>
      </c>
      <c r="F1944" s="192">
        <f>IFERROR(_xll.qlIndexFixing(IndexON,D1944,TRUE,_xll.ohTrigger(RecalcTrigger,TriggerON)),NA())</f>
        <v>1.9189449330506703E-2</v>
      </c>
      <c r="H1944" s="42">
        <f>_xll.qlCalendarAdvance(Calendar,$H1943,B1944,"f",FALSE)</f>
        <v>53022</v>
      </c>
      <c r="I1944" s="176">
        <f>_xll.qlInterestRateIndexValueDate(Index1M,$H1944)</f>
        <v>53022</v>
      </c>
      <c r="J1944" s="181">
        <f>IFERROR(_xll.qlIndexFixing(Index1M,$H1944,TRUE,_xll.ohTrigger(RecalcTrigger,Trigger1M)),NA())</f>
        <v>1.9693308828343491E-2</v>
      </c>
      <c r="K1944" s="44">
        <f>IFERROR(_xll.qlIndexFixing(Index3M,H1944,TRUE,_xll.ohTrigger(RecalcTrigger,Trigger3M)),NA())</f>
        <v>1.9981458721149582E-2</v>
      </c>
      <c r="L1944" s="44">
        <f>IFERROR(_xll.qlIndexFixing(Index6M,$H1944,TRUE,_xll.ohTrigger(RecalcTrigger,Trigger6M)),NA())</f>
        <v>2.0027021255557831E-2</v>
      </c>
      <c r="M1944" s="182">
        <f>IFERROR(_xll.qlIndexFixing(Index1Y,$H1944,TRUE,_xll.ohTrigger(RecalcTrigger,Trigger1Y)),NA())</f>
        <v>2.0268454112718048E-2</v>
      </c>
      <c r="N1944" s="181">
        <f>IFERROR(_xll.qlIndexFixing(ONIndex1M,I1944,TRUE,_xll.ohTrigger(RecalcTrigger,Trigger1M)),NA())</f>
        <v>1.9693585851061624E-2</v>
      </c>
      <c r="O1944" s="44">
        <f>IFERROR(_xll.qlIndexFixing(ONIndex3M,I1944,TRUE,_xll.ohTrigger(RecalcTrigger,Trigger3M)),NA())</f>
        <v>1.9980864598939663E-2</v>
      </c>
      <c r="P1944" s="44">
        <f>IFERROR(_xll.qlIndexFixing(ONIndex6M,I1944,TRUE,_xll.ohTrigger(RecalcTrigger,Trigger6M)),NA())</f>
        <v>2.0025400149269457E-2</v>
      </c>
      <c r="Q1944" s="182">
        <f>IFERROR(_xll.qlIndexFixing(ONIndex1Y,I1944,TRUE,_xll.ohTrigger(RecalcTrigger,Trigger1Y)),NA())</f>
        <v>2.0269632378445701E-2</v>
      </c>
    </row>
    <row r="1945" spans="2:17" x14ac:dyDescent="0.2">
      <c r="B1945" s="39" t="s">
        <v>42</v>
      </c>
      <c r="D1945" s="42">
        <f>_xll.qlCalendarAdvance(Calendar,$D1944,B1945,"f",FALSE)</f>
        <v>53029</v>
      </c>
      <c r="E1945" s="176">
        <f>_xll.qlInterestRateIndexValueDate(IndexON,D1945)</f>
        <v>53029</v>
      </c>
      <c r="F1945" s="192">
        <f>IFERROR(_xll.qlIndexFixing(IndexON,D1945,TRUE,_xll.ohTrigger(RecalcTrigger,TriggerON)),NA())</f>
        <v>1.9182594241727857E-2</v>
      </c>
      <c r="H1945" s="42">
        <f>_xll.qlCalendarAdvance(Calendar,$H1944,B1945,"f",FALSE)</f>
        <v>53029</v>
      </c>
      <c r="I1945" s="176">
        <f>_xll.qlInterestRateIndexValueDate(Index1M,$H1945)</f>
        <v>53029</v>
      </c>
      <c r="J1945" s="181">
        <f>IFERROR(_xll.qlIndexFixing(Index1M,$H1945,TRUE,_xll.ohTrigger(RecalcTrigger,Trigger1M)),NA())</f>
        <v>1.9685676066664944E-2</v>
      </c>
      <c r="K1945" s="44">
        <f>IFERROR(_xll.qlIndexFixing(Index3M,H1945,TRUE,_xll.ohTrigger(RecalcTrigger,Trigger3M)),NA())</f>
        <v>1.997378458565164E-2</v>
      </c>
      <c r="L1945" s="44">
        <f>IFERROR(_xll.qlIndexFixing(Index6M,$H1945,TRUE,_xll.ohTrigger(RecalcTrigger,Trigger6M)),NA())</f>
        <v>2.0019258051586532E-2</v>
      </c>
      <c r="M1945" s="182">
        <f>IFERROR(_xll.qlIndexFixing(Index1Y,$H1945,TRUE,_xll.ohTrigger(RecalcTrigger,Trigger1Y)),NA())</f>
        <v>2.026030347764407E-2</v>
      </c>
      <c r="N1945" s="181">
        <f>IFERROR(_xll.qlIndexFixing(ONIndex1M,I1945,TRUE,_xll.ohTrigger(RecalcTrigger,Trigger1M)),NA())</f>
        <v>1.968607950962542E-2</v>
      </c>
      <c r="O1945" s="44">
        <f>IFERROR(_xll.qlIndexFixing(ONIndex3M,I1945,TRUE,_xll.ohTrigger(RecalcTrigger,Trigger3M)),NA())</f>
        <v>1.9973464516633843E-2</v>
      </c>
      <c r="P1945" s="44">
        <f>IFERROR(_xll.qlIndexFixing(ONIndex6M,I1945,TRUE,_xll.ohTrigger(RecalcTrigger,Trigger6M)),NA())</f>
        <v>2.0018172053736238E-2</v>
      </c>
      <c r="Q1945" s="182">
        <f>IFERROR(_xll.qlIndexFixing(ONIndex1Y,I1945,TRUE,_xll.ohTrigger(RecalcTrigger,Trigger1Y)),NA())</f>
        <v>2.0262365831801299E-2</v>
      </c>
    </row>
    <row r="1946" spans="2:17" x14ac:dyDescent="0.2">
      <c r="B1946" s="39" t="s">
        <v>42</v>
      </c>
      <c r="D1946" s="42">
        <f>_xll.qlCalendarAdvance(Calendar,$D1945,B1946,"f",FALSE)</f>
        <v>53036</v>
      </c>
      <c r="E1946" s="176">
        <f>_xll.qlInterestRateIndexValueDate(IndexON,D1946)</f>
        <v>53036</v>
      </c>
      <c r="F1946" s="192">
        <f>IFERROR(_xll.qlIndexFixing(IndexON,D1946,TRUE,_xll.ohTrigger(RecalcTrigger,TriggerON)),NA())</f>
        <v>1.917570557344872E-2</v>
      </c>
      <c r="H1946" s="42">
        <f>_xll.qlCalendarAdvance(Calendar,$H1945,B1946,"f",FALSE)</f>
        <v>53036</v>
      </c>
      <c r="I1946" s="176">
        <f>_xll.qlInterestRateIndexValueDate(Index1M,$H1946)</f>
        <v>53036</v>
      </c>
      <c r="J1946" s="181">
        <f>IFERROR(_xll.qlIndexFixing(Index1M,$H1946,TRUE,_xll.ohTrigger(RecalcTrigger,Trigger1M)),NA())</f>
        <v>1.9678036155336174E-2</v>
      </c>
      <c r="K1946" s="44">
        <f>IFERROR(_xll.qlIndexFixing(Index3M,H1946,TRUE,_xll.ohTrigger(RecalcTrigger,Trigger3M)),NA())</f>
        <v>1.9966073973119374E-2</v>
      </c>
      <c r="L1946" s="44">
        <f>IFERROR(_xll.qlIndexFixing(Index6M,$H1946,TRUE,_xll.ohTrigger(RecalcTrigger,Trigger6M)),NA())</f>
        <v>2.0011459491598528E-2</v>
      </c>
      <c r="M1946" s="182">
        <f>IFERROR(_xll.qlIndexFixing(Index1Y,$H1946,TRUE,_xll.ohTrigger(RecalcTrigger,Trigger1Y)),NA())</f>
        <v>2.0252136493133177E-2</v>
      </c>
      <c r="N1946" s="181">
        <f>IFERROR(_xll.qlIndexFixing(ONIndex1M,I1946,TRUE,_xll.ohTrigger(RecalcTrigger,Trigger1M)),NA())</f>
        <v>1.9678531225928442E-2</v>
      </c>
      <c r="O1946" s="44">
        <f>IFERROR(_xll.qlIndexFixing(ONIndex3M,I1946,TRUE,_xll.ohTrigger(RecalcTrigger,Trigger3M)),NA())</f>
        <v>1.996602812332493E-2</v>
      </c>
      <c r="P1946" s="44">
        <f>IFERROR(_xll.qlIndexFixing(ONIndex6M,I1946,TRUE,_xll.ohTrigger(RecalcTrigger,Trigger6M)),NA())</f>
        <v>2.001090892367885E-2</v>
      </c>
      <c r="Q1946" s="182">
        <f>IFERROR(_xll.qlIndexFixing(ONIndex1Y,I1946,TRUE,_xll.ohTrigger(RecalcTrigger,Trigger1Y)),NA())</f>
        <v>2.0255062994253281E-2</v>
      </c>
    </row>
    <row r="1947" spans="2:17" x14ac:dyDescent="0.2">
      <c r="B1947" s="39" t="s">
        <v>42</v>
      </c>
      <c r="D1947" s="42">
        <f>_xll.qlCalendarAdvance(Calendar,$D1946,B1947,"f",FALSE)</f>
        <v>53043</v>
      </c>
      <c r="E1947" s="176">
        <f>_xll.qlInterestRateIndexValueDate(IndexON,D1947)</f>
        <v>53043</v>
      </c>
      <c r="F1947" s="192">
        <f>IFERROR(_xll.qlIndexFixing(IndexON,D1947,TRUE,_xll.ohTrigger(RecalcTrigger,TriggerON)),NA())</f>
        <v>1.916878332615557E-2</v>
      </c>
      <c r="H1947" s="42">
        <f>_xll.qlCalendarAdvance(Calendar,$H1946,B1947,"f",FALSE)</f>
        <v>53043</v>
      </c>
      <c r="I1947" s="176">
        <f>_xll.qlInterestRateIndexValueDate(Index1M,$H1947)</f>
        <v>53043</v>
      </c>
      <c r="J1947" s="181">
        <f>IFERROR(_xll.qlIndexFixing(Index1M,$H1947,TRUE,_xll.ohTrigger(RecalcTrigger,Trigger1M)),NA())</f>
        <v>1.9670336804846957E-2</v>
      </c>
      <c r="K1947" s="44">
        <f>IFERROR(_xll.qlIndexFixing(Index3M,H1947,TRUE,_xll.ohTrigger(RecalcTrigger,Trigger3M)),NA())</f>
        <v>1.9958326883767728E-2</v>
      </c>
      <c r="L1947" s="44">
        <f>IFERROR(_xll.qlIndexFixing(Index6M,$H1947,TRUE,_xll.ohTrigger(RecalcTrigger,Trigger6M)),NA())</f>
        <v>2.0003625576006535E-2</v>
      </c>
      <c r="M1947" s="182">
        <f>IFERROR(_xll.qlIndexFixing(Index1Y,$H1947,TRUE,_xll.ohTrigger(RecalcTrigger,Trigger1Y)),NA())</f>
        <v>2.0243954061226699E-2</v>
      </c>
      <c r="N1947" s="181">
        <f>IFERROR(_xll.qlIndexFixing(ONIndex1M,I1947,TRUE,_xll.ohTrigger(RecalcTrigger,Trigger1M)),NA())</f>
        <v>1.9670941000294873E-2</v>
      </c>
      <c r="O1947" s="44">
        <f>IFERROR(_xll.qlIndexFixing(ONIndex3M,I1947,TRUE,_xll.ohTrigger(RecalcTrigger,Trigger3M)),NA())</f>
        <v>1.9958555419256063E-2</v>
      </c>
      <c r="P1947" s="44">
        <f>IFERROR(_xll.qlIndexFixing(ONIndex6M,I1947,TRUE,_xll.ohTrigger(RecalcTrigger,Trigger6M)),NA())</f>
        <v>2.0003610759178336E-2</v>
      </c>
      <c r="Q1947" s="182">
        <f>IFERROR(_xll.qlIndexFixing(ONIndex1Y,I1947,TRUE,_xll.ohTrigger(RecalcTrigger,Trigger1Y)),NA())</f>
        <v>2.0247723866044787E-2</v>
      </c>
    </row>
    <row r="1948" spans="2:17" x14ac:dyDescent="0.2">
      <c r="B1948" s="39" t="s">
        <v>42</v>
      </c>
      <c r="D1948" s="42">
        <f>_xll.qlCalendarAdvance(Calendar,$D1947,B1948,"f",FALSE)</f>
        <v>53050</v>
      </c>
      <c r="E1948" s="176">
        <f>_xll.qlInterestRateIndexValueDate(IndexON,D1948)</f>
        <v>53050</v>
      </c>
      <c r="F1948" s="192">
        <f>IFERROR(_xll.qlIndexFixing(IndexON,D1948,TRUE,_xll.ohTrigger(RecalcTrigger,TriggerON)),NA())</f>
        <v>1.9161827499443174E-2</v>
      </c>
      <c r="H1948" s="42">
        <f>_xll.qlCalendarAdvance(Calendar,$H1947,B1948,"f",FALSE)</f>
        <v>53050</v>
      </c>
      <c r="I1948" s="176">
        <f>_xll.qlInterestRateIndexValueDate(Index1M,$H1948)</f>
        <v>53050</v>
      </c>
      <c r="J1948" s="181">
        <f>IFERROR(_xll.qlIndexFixing(Index1M,$H1948,TRUE,_xll.ohTrigger(RecalcTrigger,Trigger1M)),NA())</f>
        <v>1.9662676513707754E-2</v>
      </c>
      <c r="K1948" s="44">
        <f>IFERROR(_xll.qlIndexFixing(Index3M,H1948,TRUE,_xll.ohTrigger(RecalcTrigger,Trigger3M)),NA())</f>
        <v>1.9950543317805481E-2</v>
      </c>
      <c r="L1948" s="44">
        <f>IFERROR(_xll.qlIndexFixing(Index6M,$H1948,TRUE,_xll.ohTrigger(RecalcTrigger,Trigger6M)),NA())</f>
        <v>1.9995756305225914E-2</v>
      </c>
      <c r="M1948" s="182">
        <f>IFERROR(_xll.qlIndexFixing(Index1Y,$H1948,TRUE,_xll.ohTrigger(RecalcTrigger,Trigger1Y)),NA())</f>
        <v>2.0235757083938211E-2</v>
      </c>
      <c r="N1948" s="181">
        <f>IFERROR(_xll.qlIndexFixing(ONIndex1M,I1948,TRUE,_xll.ohTrigger(RecalcTrigger,Trigger1M)),NA())</f>
        <v>1.9663308832319482E-2</v>
      </c>
      <c r="O1948" s="44">
        <f>IFERROR(_xll.qlIndexFixing(ONIndex3M,I1948,TRUE,_xll.ohTrigger(RecalcTrigger,Trigger3M)),NA())</f>
        <v>1.9951046404184103E-2</v>
      </c>
      <c r="P1948" s="44">
        <f>IFERROR(_xll.qlIndexFixing(ONIndex6M,I1948,TRUE,_xll.ohTrigger(RecalcTrigger,Trigger6M)),NA())</f>
        <v>1.9996277560153652E-2</v>
      </c>
      <c r="Q1948" s="182">
        <f>IFERROR(_xll.qlIndexFixing(ONIndex1Y,I1948,TRUE,_xll.ohTrigger(RecalcTrigger,Trigger1Y)),NA())</f>
        <v>2.024034844685163E-2</v>
      </c>
    </row>
    <row r="1949" spans="2:17" x14ac:dyDescent="0.2">
      <c r="B1949" s="39" t="s">
        <v>42</v>
      </c>
      <c r="D1949" s="42">
        <f>_xll.qlCalendarAdvance(Calendar,$D1948,B1949,"f",FALSE)</f>
        <v>53057</v>
      </c>
      <c r="E1949" s="176">
        <f>_xll.qlInterestRateIndexValueDate(IndexON,D1949)</f>
        <v>53057</v>
      </c>
      <c r="F1949" s="192">
        <f>IFERROR(_xll.qlIndexFixing(IndexON,D1949,TRUE,_xll.ohTrigger(RecalcTrigger,TriggerON)),NA())</f>
        <v>1.9154838093554671E-2</v>
      </c>
      <c r="H1949" s="42">
        <f>_xll.qlCalendarAdvance(Calendar,$H1948,B1949,"f",FALSE)</f>
        <v>53057</v>
      </c>
      <c r="I1949" s="176">
        <f>_xll.qlInterestRateIndexValueDate(Index1M,$H1949)</f>
        <v>53057</v>
      </c>
      <c r="J1949" s="181">
        <f>IFERROR(_xll.qlIndexFixing(Index1M,$H1949,TRUE,_xll.ohTrigger(RecalcTrigger,Trigger1M)),NA())</f>
        <v>1.9654903401895168E-2</v>
      </c>
      <c r="K1949" s="44">
        <f>IFERROR(_xll.qlIndexFixing(Index3M,H1949,TRUE,_xll.ohTrigger(RecalcTrigger,Trigger3M)),NA())</f>
        <v>1.9942744816503828E-2</v>
      </c>
      <c r="L1949" s="44">
        <f>IFERROR(_xll.qlIndexFixing(Index6M,$H1949,TRUE,_xll.ohTrigger(RecalcTrigger,Trigger6M)),NA())</f>
        <v>1.9987883222473867E-2</v>
      </c>
      <c r="M1949" s="182">
        <f>IFERROR(_xll.qlIndexFixing(Index1Y,$H1949,TRUE,_xll.ohTrigger(RecalcTrigger,Trigger1Y)),NA())</f>
        <v>2.0227546463252866E-2</v>
      </c>
      <c r="N1949" s="181">
        <f>IFERROR(_xll.qlIndexFixing(ONIndex1M,I1949,TRUE,_xll.ohTrigger(RecalcTrigger,Trigger1M)),NA())</f>
        <v>1.9655634722326454E-2</v>
      </c>
      <c r="O1949" s="44">
        <f>IFERROR(_xll.qlIndexFixing(ONIndex3M,I1949,TRUE,_xll.ohTrigger(RecalcTrigger,Trigger3M)),NA())</f>
        <v>1.9943501078109049E-2</v>
      </c>
      <c r="P1949" s="44">
        <f>IFERROR(_xll.qlIndexFixing(ONIndex6M,I1949,TRUE,_xll.ohTrigger(RecalcTrigger,Trigger6M)),NA())</f>
        <v>1.998890932676689E-2</v>
      </c>
      <c r="Q1949" s="182">
        <f>IFERROR(_xll.qlIndexFixing(ONIndex1Y,I1949,TRUE,_xll.ohTrigger(RecalcTrigger,Trigger1Y)),NA())</f>
        <v>2.023293673716009E-2</v>
      </c>
    </row>
    <row r="1950" spans="2:17" x14ac:dyDescent="0.2">
      <c r="B1950" s="39" t="s">
        <v>42</v>
      </c>
      <c r="D1950" s="42">
        <f>_xll.qlCalendarAdvance(Calendar,$D1949,B1950,"f",FALSE)</f>
        <v>53064</v>
      </c>
      <c r="E1950" s="176">
        <f>_xll.qlInterestRateIndexValueDate(IndexON,D1950)</f>
        <v>53064</v>
      </c>
      <c r="F1950" s="192">
        <f>IFERROR(_xll.qlIndexFixing(IndexON,D1950,TRUE,_xll.ohTrigger(RecalcTrigger,TriggerON)),NA())</f>
        <v>1.9147815108165878E-2</v>
      </c>
      <c r="H1950" s="42">
        <f>_xll.qlCalendarAdvance(Calendar,$H1949,B1950,"f",FALSE)</f>
        <v>53064</v>
      </c>
      <c r="I1950" s="176">
        <f>_xll.qlInterestRateIndexValueDate(Index1M,$H1950)</f>
        <v>53064</v>
      </c>
      <c r="J1950" s="181">
        <f>IFERROR(_xll.qlIndexFixing(Index1M,$H1950,TRUE,_xll.ohTrigger(RecalcTrigger,Trigger1M)),NA())</f>
        <v>1.9647088287318058E-2</v>
      </c>
      <c r="K1950" s="44">
        <f>IFERROR(_xll.qlIndexFixing(Index3M,H1950,TRUE,_xll.ohTrigger(RecalcTrigger,Trigger3M)),NA())</f>
        <v>1.9934891331349947E-2</v>
      </c>
      <c r="L1950" s="44">
        <f>IFERROR(_xll.qlIndexFixing(Index6M,$H1950,TRUE,_xll.ohTrigger(RecalcTrigger,Trigger6M)),NA())</f>
        <v>1.9979947883700683E-2</v>
      </c>
      <c r="M1950" s="182">
        <f>IFERROR(_xll.qlIndexFixing(Index1Y,$H1950,TRUE,_xll.ohTrigger(RecalcTrigger,Trigger1Y)),NA())</f>
        <v>2.0219323101126951E-2</v>
      </c>
      <c r="N1950" s="181">
        <f>IFERROR(_xll.qlIndexFixing(ONIndex1M,I1950,TRUE,_xll.ohTrigger(RecalcTrigger,Trigger1M)),NA())</f>
        <v>1.9647918670315789E-2</v>
      </c>
      <c r="O1950" s="44">
        <f>IFERROR(_xll.qlIndexFixing(ONIndex3M,I1950,TRUE,_xll.ohTrigger(RecalcTrigger,Trigger3M)),NA())</f>
        <v>1.9935919441274041E-2</v>
      </c>
      <c r="P1950" s="44">
        <f>IFERROR(_xll.qlIndexFixing(ONIndex6M,I1950,TRUE,_xll.ohTrigger(RecalcTrigger,Trigger6M)),NA())</f>
        <v>1.9981506058855958E-2</v>
      </c>
      <c r="Q1950" s="182">
        <f>IFERROR(_xll.qlIndexFixing(ONIndex1Y,I1950,TRUE,_xll.ohTrigger(RecalcTrigger,Trigger1Y)),NA())</f>
        <v>2.022548873664598E-2</v>
      </c>
    </row>
    <row r="1951" spans="2:17" x14ac:dyDescent="0.2">
      <c r="B1951" s="39" t="s">
        <v>42</v>
      </c>
      <c r="D1951" s="42">
        <f>_xll.qlCalendarAdvance(Calendar,$D1950,B1951,"f",FALSE)</f>
        <v>53071</v>
      </c>
      <c r="E1951" s="176">
        <f>_xll.qlInterestRateIndexValueDate(IndexON,D1951)</f>
        <v>53071</v>
      </c>
      <c r="F1951" s="192">
        <f>IFERROR(_xll.qlIndexFixing(IndexON,D1951,TRUE,_xll.ohTrigger(RecalcTrigger,TriggerON)),NA())</f>
        <v>1.9140758543600978E-2</v>
      </c>
      <c r="H1951" s="42">
        <f>_xll.qlCalendarAdvance(Calendar,$H1950,B1951,"f",FALSE)</f>
        <v>53071</v>
      </c>
      <c r="I1951" s="176">
        <f>_xll.qlInterestRateIndexValueDate(Index1M,$H1951)</f>
        <v>53071</v>
      </c>
      <c r="J1951" s="181">
        <f>IFERROR(_xll.qlIndexFixing(Index1M,$H1951,TRUE,_xll.ohTrigger(RecalcTrigger,Trigger1M)),NA())</f>
        <v>1.9639231170049364E-2</v>
      </c>
      <c r="K1951" s="44">
        <f>IFERROR(_xll.qlIndexFixing(Index3M,H1951,TRUE,_xll.ohTrigger(RecalcTrigger,Trigger3M)),NA())</f>
        <v>1.9927001372035232E-2</v>
      </c>
      <c r="L1951" s="44">
        <f>IFERROR(_xll.qlIndexFixing(Index6M,$H1951,TRUE,_xll.ohTrigger(RecalcTrigger,Trigger6M)),NA())</f>
        <v>1.9971980440669255E-2</v>
      </c>
      <c r="M1951" s="182">
        <f>IFERROR(_xll.qlIndexFixing(Index1Y,$H1951,TRUE,_xll.ohTrigger(RecalcTrigger,Trigger1Y)),NA())</f>
        <v>2.0211087899488556E-2</v>
      </c>
      <c r="N1951" s="181">
        <f>IFERROR(_xll.qlIndexFixing(ONIndex1M,I1951,TRUE,_xll.ohTrigger(RecalcTrigger,Trigger1M)),NA())</f>
        <v>1.9640160676206442E-2</v>
      </c>
      <c r="O1951" s="44">
        <f>IFERROR(_xll.qlIndexFixing(ONIndex3M,I1951,TRUE,_xll.ohTrigger(RecalcTrigger,Trigger3M)),NA())</f>
        <v>1.9928301493516987E-2</v>
      </c>
      <c r="P1951" s="44">
        <f>IFERROR(_xll.qlIndexFixing(ONIndex6M,I1951,TRUE,_xll.ohTrigger(RecalcTrigger,Trigger6M)),NA())</f>
        <v>1.9974067756420855E-2</v>
      </c>
      <c r="Q1951" s="182">
        <f>IFERROR(_xll.qlIndexFixing(ONIndex1Y,I1951,TRUE,_xll.ohTrigger(RecalcTrigger,Trigger1Y)),NA())</f>
        <v>2.0218004445390347E-2</v>
      </c>
    </row>
    <row r="1952" spans="2:17" x14ac:dyDescent="0.2">
      <c r="B1952" s="39" t="s">
        <v>42</v>
      </c>
      <c r="D1952" s="42">
        <f>_xll.qlCalendarAdvance(Calendar,$D1951,B1952,"f",FALSE)</f>
        <v>53078</v>
      </c>
      <c r="E1952" s="176">
        <f>_xll.qlInterestRateIndexValueDate(IndexON,D1952)</f>
        <v>53078</v>
      </c>
      <c r="F1952" s="192">
        <f>IFERROR(_xll.qlIndexFixing(IndexON,D1952,TRUE,_xll.ohTrigger(RecalcTrigger,TriggerON)),NA())</f>
        <v>1.9133668399859971E-2</v>
      </c>
      <c r="H1952" s="42">
        <f>_xll.qlCalendarAdvance(Calendar,$H1951,B1952,"f",FALSE)</f>
        <v>53078</v>
      </c>
      <c r="I1952" s="176">
        <f>_xll.qlInterestRateIndexValueDate(Index1M,$H1952)</f>
        <v>53078</v>
      </c>
      <c r="J1952" s="181">
        <f>IFERROR(_xll.qlIndexFixing(Index1M,$H1952,TRUE,_xll.ohTrigger(RecalcTrigger,Trigger1M)),NA())</f>
        <v>1.9631332050180937E-2</v>
      </c>
      <c r="K1952" s="44">
        <f>IFERROR(_xll.qlIndexFixing(Index3M,H1952,TRUE,_xll.ohTrigger(RecalcTrigger,Trigger3M)),NA())</f>
        <v>1.9919074938771649E-2</v>
      </c>
      <c r="L1952" s="44">
        <f>IFERROR(_xll.qlIndexFixing(Index6M,$H1952,TRUE,_xll.ohTrigger(RecalcTrigger,Trigger6M)),NA())</f>
        <v>1.9963982642659039E-2</v>
      </c>
      <c r="M1952" s="182">
        <f>IFERROR(_xll.qlIndexFixing(Index1Y,$H1952,TRUE,_xll.ohTrigger(RecalcTrigger,Trigger1Y)),NA())</f>
        <v>2.0202841760237122E-2</v>
      </c>
      <c r="N1952" s="181">
        <f>IFERROR(_xll.qlIndexFixing(ONIndex1M,I1952,TRUE,_xll.ohTrigger(RecalcTrigger,Trigger1M)),NA())</f>
        <v>1.9632360739917365E-2</v>
      </c>
      <c r="O1952" s="44">
        <f>IFERROR(_xll.qlIndexFixing(ONIndex3M,I1952,TRUE,_xll.ohTrigger(RecalcTrigger,Trigger3M)),NA())</f>
        <v>1.9920647234756839E-2</v>
      </c>
      <c r="P1952" s="44">
        <f>IFERROR(_xll.qlIndexFixing(ONIndex6M,I1952,TRUE,_xll.ohTrigger(RecalcTrigger,Trigger6M)),NA())</f>
        <v>1.996659441970472E-2</v>
      </c>
      <c r="Q1952" s="182">
        <f>IFERROR(_xll.qlIndexFixing(ONIndex1Y,I1952,TRUE,_xll.ohTrigger(RecalcTrigger,Trigger1Y)),NA())</f>
        <v>2.0210483863393192E-2</v>
      </c>
    </row>
    <row r="1953" spans="2:17" x14ac:dyDescent="0.2">
      <c r="B1953" s="39" t="s">
        <v>42</v>
      </c>
      <c r="D1953" s="42">
        <f>_xll.qlCalendarAdvance(Calendar,$D1952,B1953,"f",FALSE)</f>
        <v>53085</v>
      </c>
      <c r="E1953" s="176">
        <f>_xll.qlInterestRateIndexValueDate(IndexON,D1953)</f>
        <v>53085</v>
      </c>
      <c r="F1953" s="192">
        <f>IFERROR(_xll.qlIndexFixing(IndexON,D1953,TRUE,_xll.ohTrigger(RecalcTrigger,TriggerON)),NA())</f>
        <v>1.9126544676780766E-2</v>
      </c>
      <c r="H1953" s="42">
        <f>_xll.qlCalendarAdvance(Calendar,$H1952,B1953,"f",FALSE)</f>
        <v>53085</v>
      </c>
      <c r="I1953" s="176">
        <f>_xll.qlInterestRateIndexValueDate(Index1M,$H1953)</f>
        <v>53085</v>
      </c>
      <c r="J1953" s="181">
        <f>IFERROR(_xll.qlIndexFixing(Index1M,$H1953,TRUE,_xll.ohTrigger(RecalcTrigger,Trigger1M)),NA())</f>
        <v>1.9623258511676501E-2</v>
      </c>
      <c r="K1953" s="44">
        <f>IFERROR(_xll.qlIndexFixing(Index3M,H1953,TRUE,_xll.ohTrigger(RecalcTrigger,Trigger3M)),NA())</f>
        <v>1.9911078346377904E-2</v>
      </c>
      <c r="L1953" s="44">
        <f>IFERROR(_xll.qlIndexFixing(Index6M,$H1953,TRUE,_xll.ohTrigger(RecalcTrigger,Trigger6M)),NA())</f>
        <v>1.9955915877298117E-2</v>
      </c>
      <c r="M1953" s="182">
        <f>IFERROR(_xll.qlIndexFixing(Index1Y,$H1953,TRUE,_xll.ohTrigger(RecalcTrigger,Trigger1Y)),NA())</f>
        <v>2.019458558524323E-2</v>
      </c>
      <c r="N1953" s="181">
        <f>IFERROR(_xll.qlIndexFixing(ONIndex1M,I1953,TRUE,_xll.ohTrigger(RecalcTrigger,Trigger1M)),NA())</f>
        <v>1.9624518861610651E-2</v>
      </c>
      <c r="O1953" s="44">
        <f>IFERROR(_xll.qlIndexFixing(ONIndex3M,I1953,TRUE,_xll.ohTrigger(RecalcTrigger,Trigger3M)),NA())</f>
        <v>1.9912956665236736E-2</v>
      </c>
      <c r="P1953" s="44">
        <f>IFERROR(_xll.qlIndexFixing(ONIndex6M,I1953,TRUE,_xll.ohTrigger(RecalcTrigger,Trigger6M)),NA())</f>
        <v>1.9959086048464414E-2</v>
      </c>
      <c r="Q1953" s="182">
        <f>IFERROR(_xll.qlIndexFixing(ONIndex1Y,I1953,TRUE,_xll.ohTrigger(RecalcTrigger,Trigger1Y)),NA())</f>
        <v>2.0202926990735559E-2</v>
      </c>
    </row>
    <row r="1954" spans="2:17" x14ac:dyDescent="0.2">
      <c r="B1954" s="39" t="s">
        <v>42</v>
      </c>
      <c r="D1954" s="42">
        <f>_xll.qlCalendarAdvance(Calendar,$D1953,B1954,"f",FALSE)</f>
        <v>53092</v>
      </c>
      <c r="E1954" s="176">
        <f>_xll.qlInterestRateIndexValueDate(IndexON,D1954)</f>
        <v>53092</v>
      </c>
      <c r="F1954" s="192">
        <f>IFERROR(_xll.qlIndexFixing(IndexON,D1954,TRUE,_xll.ohTrigger(RecalcTrigger,TriggerON)),NA())</f>
        <v>1.9119387374444408E-2</v>
      </c>
      <c r="H1954" s="42">
        <f>_xll.qlCalendarAdvance(Calendar,$H1953,B1954,"f",FALSE)</f>
        <v>53092</v>
      </c>
      <c r="I1954" s="176">
        <f>_xll.qlInterestRateIndexValueDate(Index1M,$H1954)</f>
        <v>53092</v>
      </c>
      <c r="J1954" s="181">
        <f>IFERROR(_xll.qlIndexFixing(Index1M,$H1954,TRUE,_xll.ohTrigger(RecalcTrigger,Trigger1M)),NA())</f>
        <v>1.961526509861141E-2</v>
      </c>
      <c r="K1954" s="44">
        <f>IFERROR(_xll.qlIndexFixing(Index3M,H1954,TRUE,_xll.ohTrigger(RecalcTrigger,Trigger3M)),NA())</f>
        <v>1.9903075925287148E-2</v>
      </c>
      <c r="L1954" s="44">
        <f>IFERROR(_xll.qlIndexFixing(Index6M,$H1954,TRUE,_xll.ohTrigger(RecalcTrigger,Trigger6M)),NA())</f>
        <v>1.9947860866054941E-2</v>
      </c>
      <c r="M1954" s="182">
        <f>IFERROR(_xll.qlIndexFixing(Index1Y,$H1954,TRUE,_xll.ohTrigger(RecalcTrigger,Trigger1Y)),NA())</f>
        <v>2.018632027634859E-2</v>
      </c>
      <c r="N1954" s="181">
        <f>IFERROR(_xll.qlIndexFixing(ONIndex1M,I1954,TRUE,_xll.ohTrigger(RecalcTrigger,Trigger1M)),NA())</f>
        <v>1.9616635041205255E-2</v>
      </c>
      <c r="O1954" s="44">
        <f>IFERROR(_xll.qlIndexFixing(ONIndex3M,I1954,TRUE,_xll.ohTrigger(RecalcTrigger,Trigger3M)),NA())</f>
        <v>1.9905229784713541E-2</v>
      </c>
      <c r="P1954" s="44">
        <f>IFERROR(_xll.qlIndexFixing(ONIndex6M,I1954,TRUE,_xll.ohTrigger(RecalcTrigger,Trigger6M)),NA())</f>
        <v>1.995154264286203E-2</v>
      </c>
      <c r="Q1954" s="182">
        <f>IFERROR(_xll.qlIndexFixing(ONIndex1Y,I1954,TRUE,_xll.ohTrigger(RecalcTrigger,Trigger1Y)),NA())</f>
        <v>2.0195333827255357E-2</v>
      </c>
    </row>
    <row r="1955" spans="2:17" x14ac:dyDescent="0.2">
      <c r="B1955" s="39" t="s">
        <v>42</v>
      </c>
      <c r="D1955" s="42">
        <f>_xll.qlCalendarAdvance(Calendar,$D1954,B1955,"f",FALSE)</f>
        <v>53099</v>
      </c>
      <c r="E1955" s="176">
        <f>_xll.qlInterestRateIndexValueDate(IndexON,D1955)</f>
        <v>53099</v>
      </c>
      <c r="F1955" s="192">
        <f>IFERROR(_xll.qlIndexFixing(IndexON,D1955,TRUE,_xll.ohTrigger(RecalcTrigger,TriggerON)),NA())</f>
        <v>1.9112196492931943E-2</v>
      </c>
      <c r="H1955" s="42">
        <f>_xll.qlCalendarAdvance(Calendar,$H1954,B1955,"f",FALSE)</f>
        <v>53099</v>
      </c>
      <c r="I1955" s="176">
        <f>_xll.qlInterestRateIndexValueDate(Index1M,$H1955)</f>
        <v>53099</v>
      </c>
      <c r="J1955" s="181">
        <f>IFERROR(_xll.qlIndexFixing(Index1M,$H1955,TRUE,_xll.ohTrigger(RecalcTrigger,Trigger1M)),NA())</f>
        <v>1.9607229676960214E-2</v>
      </c>
      <c r="K1955" s="44">
        <f>IFERROR(_xll.qlIndexFixing(Index3M,H1955,TRUE,_xll.ohTrigger(RecalcTrigger,Trigger3M)),NA())</f>
        <v>1.9895037029101888E-2</v>
      </c>
      <c r="L1955" s="44">
        <f>IFERROR(_xll.qlIndexFixing(Index6M,$H1955,TRUE,_xll.ohTrigger(RecalcTrigger,Trigger6M)),NA())</f>
        <v>1.993978093915845E-2</v>
      </c>
      <c r="M1955" s="182">
        <f>IFERROR(_xll.qlIndexFixing(Index1Y,$H1955,TRUE,_xll.ohTrigger(RecalcTrigger,Trigger1Y)),NA())</f>
        <v>2.0178046735365385E-2</v>
      </c>
      <c r="N1955" s="181">
        <f>IFERROR(_xll.qlIndexFixing(ONIndex1M,I1955,TRUE,_xll.ohTrigger(RecalcTrigger,Trigger1M)),NA())</f>
        <v>1.9608709278863268E-2</v>
      </c>
      <c r="O1955" s="44">
        <f>IFERROR(_xll.qlIndexFixing(ONIndex3M,I1955,TRUE,_xll.ohTrigger(RecalcTrigger,Trigger3M)),NA())</f>
        <v>1.9897466593268298E-2</v>
      </c>
      <c r="P1955" s="44">
        <f>IFERROR(_xll.qlIndexFixing(ONIndex6M,I1955,TRUE,_xll.ohTrigger(RecalcTrigger,Trigger6M)),NA())</f>
        <v>1.9943964202735476E-2</v>
      </c>
      <c r="Q1955" s="182">
        <f>IFERROR(_xll.qlIndexFixing(ONIndex1Y,I1955,TRUE,_xll.ohTrigger(RecalcTrigger,Trigger1Y)),NA())</f>
        <v>2.0187704372952586E-2</v>
      </c>
    </row>
    <row r="1956" spans="2:17" x14ac:dyDescent="0.2">
      <c r="B1956" s="39" t="s">
        <v>42</v>
      </c>
      <c r="D1956" s="42">
        <f>_xll.qlCalendarAdvance(Calendar,$D1955,B1956,"f",FALSE)</f>
        <v>53106</v>
      </c>
      <c r="E1956" s="176">
        <f>_xll.qlInterestRateIndexValueDate(IndexON,D1956)</f>
        <v>53106</v>
      </c>
      <c r="F1956" s="192">
        <f>IFERROR(_xll.qlIndexFixing(IndexON,D1956,TRUE,_xll.ohTrigger(RecalcTrigger,TriggerON)),NA())</f>
        <v>1.9104972032000234E-2</v>
      </c>
      <c r="H1956" s="42">
        <f>_xll.qlCalendarAdvance(Calendar,$H1955,B1956,"f",FALSE)</f>
        <v>53106</v>
      </c>
      <c r="I1956" s="176">
        <f>_xll.qlInterestRateIndexValueDate(Index1M,$H1956)</f>
        <v>53106</v>
      </c>
      <c r="J1956" s="181">
        <f>IFERROR(_xll.qlIndexFixing(Index1M,$H1956,TRUE,_xll.ohTrigger(RecalcTrigger,Trigger1M)),NA())</f>
        <v>1.9599152246823608E-2</v>
      </c>
      <c r="K1956" s="44">
        <f>IFERROR(_xll.qlIndexFixing(Index3M,H1956,TRUE,_xll.ohTrigger(RecalcTrigger,Trigger3M)),NA())</f>
        <v>1.9886961658047646E-2</v>
      </c>
      <c r="L1956" s="44">
        <f>IFERROR(_xll.qlIndexFixing(Index6M,$H1956,TRUE,_xll.ohTrigger(RecalcTrigger,Trigger6M)),NA())</f>
        <v>1.9931677836367928E-2</v>
      </c>
      <c r="M1956" s="182">
        <f>IFERROR(_xll.qlIndexFixing(Index1Y,$H1956,TRUE,_xll.ohTrigger(RecalcTrigger,Trigger1Y)),NA())</f>
        <v>2.016976586407826E-2</v>
      </c>
      <c r="N1956" s="181">
        <f>IFERROR(_xll.qlIndexFixing(ONIndex1M,I1956,TRUE,_xll.ohTrigger(RecalcTrigger,Trigger1M)),NA())</f>
        <v>1.9600741574179459E-2</v>
      </c>
      <c r="O1956" s="44">
        <f>IFERROR(_xll.qlIndexFixing(ONIndex3M,I1956,TRUE,_xll.ohTrigger(RecalcTrigger,Trigger3M)),NA())</f>
        <v>1.9889667091225194E-2</v>
      </c>
      <c r="P1956" s="44">
        <f>IFERROR(_xll.qlIndexFixing(ONIndex6M,I1956,TRUE,_xll.ohTrigger(RecalcTrigger,Trigger6M)),NA())</f>
        <v>1.9936350728165797E-2</v>
      </c>
      <c r="Q1956" s="182">
        <f>IFERROR(_xll.qlIndexFixing(ONIndex1Y,I1956,TRUE,_xll.ohTrigger(RecalcTrigger,Trigger1Y)),NA())</f>
        <v>2.0180038628232477E-2</v>
      </c>
    </row>
    <row r="1957" spans="2:17" x14ac:dyDescent="0.2">
      <c r="B1957" s="39" t="s">
        <v>42</v>
      </c>
      <c r="D1957" s="42">
        <f>_xll.qlCalendarAdvance(Calendar,$D1956,B1957,"f",FALSE)</f>
        <v>53113</v>
      </c>
      <c r="E1957" s="176">
        <f>_xll.qlInterestRateIndexValueDate(IndexON,D1957)</f>
        <v>53113</v>
      </c>
      <c r="F1957" s="192">
        <f>IFERROR(_xll.qlIndexFixing(IndexON,D1957,TRUE,_xll.ohTrigger(RecalcTrigger,TriggerON)),NA())</f>
        <v>1.9097713991811371E-2</v>
      </c>
      <c r="H1957" s="42">
        <f>_xll.qlCalendarAdvance(Calendar,$H1956,B1957,"f",FALSE)</f>
        <v>53113</v>
      </c>
      <c r="I1957" s="176">
        <f>_xll.qlInterestRateIndexValueDate(Index1M,$H1957)</f>
        <v>53113</v>
      </c>
      <c r="J1957" s="181">
        <f>IFERROR(_xll.qlIndexFixing(Index1M,$H1957,TRUE,_xll.ohTrigger(RecalcTrigger,Trigger1M)),NA())</f>
        <v>1.9591206414633522E-2</v>
      </c>
      <c r="K1957" s="44">
        <f>IFERROR(_xll.qlIndexFixing(Index3M,H1957,TRUE,_xll.ohTrigger(RecalcTrigger,Trigger3M)),NA())</f>
        <v>1.9878849812341132E-2</v>
      </c>
      <c r="L1957" s="44">
        <f>IFERROR(_xll.qlIndexFixing(Index6M,$H1957,TRUE,_xll.ohTrigger(RecalcTrigger,Trigger6M)),NA())</f>
        <v>1.9923599550793675E-2</v>
      </c>
      <c r="M1957" s="182">
        <f>IFERROR(_xll.qlIndexFixing(Index1Y,$H1957,TRUE,_xll.ohTrigger(RecalcTrigger,Trigger1Y)),NA())</f>
        <v>2.0161478564240998E-2</v>
      </c>
      <c r="N1957" s="181">
        <f>IFERROR(_xll.qlIndexFixing(ONIndex1M,I1957,TRUE,_xll.ohTrigger(RecalcTrigger,Trigger1M)),NA())</f>
        <v>1.9592731927559059E-2</v>
      </c>
      <c r="O1957" s="44">
        <f>IFERROR(_xll.qlIndexFixing(ONIndex3M,I1957,TRUE,_xll.ohTrigger(RecalcTrigger,Trigger3M)),NA())</f>
        <v>1.9881831278016904E-2</v>
      </c>
      <c r="P1957" s="44">
        <f>IFERROR(_xll.qlIndexFixing(ONIndex6M,I1957,TRUE,_xll.ohTrigger(RecalcTrigger,Trigger6M)),NA())</f>
        <v>1.9928702219152994E-2</v>
      </c>
      <c r="Q1957" s="182">
        <f>IFERROR(_xll.qlIndexFixing(ONIndex1Y,I1957,TRUE,_xll.ohTrigger(RecalcTrigger,Trigger1Y)),NA())</f>
        <v>2.0172336592365614E-2</v>
      </c>
    </row>
    <row r="1958" spans="2:17" x14ac:dyDescent="0.2">
      <c r="B1958" s="39" t="s">
        <v>42</v>
      </c>
      <c r="D1958" s="42">
        <f>_xll.qlCalendarAdvance(Calendar,$D1957,B1958,"f",FALSE)</f>
        <v>53120</v>
      </c>
      <c r="E1958" s="176">
        <f>_xll.qlInterestRateIndexValueDate(IndexON,D1958)</f>
        <v>53120</v>
      </c>
      <c r="F1958" s="192">
        <f>IFERROR(_xll.qlIndexFixing(IndexON,D1958,TRUE,_xll.ohTrigger(RecalcTrigger,TriggerON)),NA())</f>
        <v>1.9090422372446403E-2</v>
      </c>
      <c r="H1958" s="42">
        <f>_xll.qlCalendarAdvance(Calendar,$H1957,B1958,"f",FALSE)</f>
        <v>53120</v>
      </c>
      <c r="I1958" s="176">
        <f>_xll.qlInterestRateIndexValueDate(Index1M,$H1958)</f>
        <v>53120</v>
      </c>
      <c r="J1958" s="181">
        <f>IFERROR(_xll.qlIndexFixing(Index1M,$H1958,TRUE,_xll.ohTrigger(RecalcTrigger,Trigger1M)),NA())</f>
        <v>1.9583055280865978E-2</v>
      </c>
      <c r="K1958" s="44">
        <f>IFERROR(_xll.qlIndexFixing(Index3M,H1958,TRUE,_xll.ohTrigger(RecalcTrigger,Trigger3M)),NA())</f>
        <v>1.9870701492208747E-2</v>
      </c>
      <c r="L1958" s="44">
        <f>IFERROR(_xll.qlIndexFixing(Index6M,$H1958,TRUE,_xll.ohTrigger(RecalcTrigger,Trigger6M)),NA())</f>
        <v>1.9915456356257043E-2</v>
      </c>
      <c r="M1958" s="182">
        <f>IFERROR(_xll.qlIndexFixing(Index1Y,$H1958,TRUE,_xll.ohTrigger(RecalcTrigger,Trigger1Y)),NA())</f>
        <v>2.0153185737579626E-2</v>
      </c>
      <c r="N1958" s="181">
        <f>IFERROR(_xll.qlIndexFixing(ONIndex1M,I1958,TRUE,_xll.ohTrigger(RecalcTrigger,Trigger1M)),NA())</f>
        <v>1.9584680338839977E-2</v>
      </c>
      <c r="O1958" s="44">
        <f>IFERROR(_xll.qlIndexFixing(ONIndex3M,I1958,TRUE,_xll.ohTrigger(RecalcTrigger,Trigger3M)),NA())</f>
        <v>1.9873959153967613E-2</v>
      </c>
      <c r="P1958" s="44">
        <f>IFERROR(_xll.qlIndexFixing(ONIndex6M,I1958,TRUE,_xll.ohTrigger(RecalcTrigger,Trigger6M)),NA())</f>
        <v>1.9921018675697066E-2</v>
      </c>
      <c r="Q1958" s="182">
        <f>IFERROR(_xll.qlIndexFixing(ONIndex1Y,I1958,TRUE,_xll.ohTrigger(RecalcTrigger,Trigger1Y)),NA())</f>
        <v>2.0164598266081413E-2</v>
      </c>
    </row>
    <row r="1959" spans="2:17" x14ac:dyDescent="0.2">
      <c r="B1959" s="39" t="s">
        <v>42</v>
      </c>
      <c r="D1959" s="42">
        <f>_xll.qlCalendarAdvance(Calendar,$D1958,B1959,"f",FALSE)</f>
        <v>53127</v>
      </c>
      <c r="E1959" s="176">
        <f>_xll.qlInterestRateIndexValueDate(IndexON,D1959)</f>
        <v>53127</v>
      </c>
      <c r="F1959" s="192">
        <f>IFERROR(_xll.qlIndexFixing(IndexON,D1959,TRUE,_xll.ohTrigger(RecalcTrigger,TriggerON)),NA())</f>
        <v>1.9083097173662189E-2</v>
      </c>
      <c r="H1959" s="42">
        <f>_xll.qlCalendarAdvance(Calendar,$H1958,B1959,"f",FALSE)</f>
        <v>53127</v>
      </c>
      <c r="I1959" s="176">
        <f>_xll.qlInterestRateIndexValueDate(Index1M,$H1959)</f>
        <v>53127</v>
      </c>
      <c r="J1959" s="181">
        <f>IFERROR(_xll.qlIndexFixing(Index1M,$H1959,TRUE,_xll.ohTrigger(RecalcTrigger,Trigger1M)),NA())</f>
        <v>1.9574862145071426E-2</v>
      </c>
      <c r="K1959" s="44">
        <f>IFERROR(_xll.qlIndexFixing(Index3M,H1959,TRUE,_xll.ohTrigger(RecalcTrigger,Trigger3M)),NA())</f>
        <v>1.986251669787337E-2</v>
      </c>
      <c r="L1959" s="44">
        <f>IFERROR(_xll.qlIndexFixing(Index6M,$H1959,TRUE,_xll.ohTrigger(RecalcTrigger,Trigger6M)),NA())</f>
        <v>1.9907295050937364E-2</v>
      </c>
      <c r="M1959" s="182">
        <f>IFERROR(_xll.qlIndexFixing(Index1Y,$H1959,TRUE,_xll.ohTrigger(RecalcTrigger,Trigger1Y)),NA())</f>
        <v>2.0144888285789753E-2</v>
      </c>
      <c r="N1959" s="181">
        <f>IFERROR(_xll.qlIndexFixing(ONIndex1M,I1959,TRUE,_xll.ohTrigger(RecalcTrigger,Trigger1M)),NA())</f>
        <v>1.9576586808103258E-2</v>
      </c>
      <c r="O1959" s="44">
        <f>IFERROR(_xll.qlIndexFixing(ONIndex3M,I1959,TRUE,_xll.ohTrigger(RecalcTrigger,Trigger3M)),NA())</f>
        <v>1.9866050718996275E-2</v>
      </c>
      <c r="P1959" s="44">
        <f>IFERROR(_xll.qlIndexFixing(ONIndex6M,I1959,TRUE,_xll.ohTrigger(RecalcTrigger,Trigger6M)),NA())</f>
        <v>1.9913300097879061E-2</v>
      </c>
      <c r="Q1959" s="182">
        <f>IFERROR(_xll.qlIndexFixing(ONIndex1Y,I1959,TRUE,_xll.ohTrigger(RecalcTrigger,Trigger1Y)),NA())</f>
        <v>2.0156823649055688E-2</v>
      </c>
    </row>
    <row r="1960" spans="2:17" x14ac:dyDescent="0.2">
      <c r="B1960" s="39" t="s">
        <v>42</v>
      </c>
      <c r="D1960" s="42">
        <f>_xll.qlCalendarAdvance(Calendar,$D1959,B1960,"f",FALSE)</f>
        <v>53134</v>
      </c>
      <c r="E1960" s="176">
        <f>_xll.qlInterestRateIndexValueDate(IndexON,D1960)</f>
        <v>53134</v>
      </c>
      <c r="F1960" s="192">
        <f>IFERROR(_xll.qlIndexFixing(IndexON,D1960,TRUE,_xll.ohTrigger(RecalcTrigger,TriggerON)),NA())</f>
        <v>1.9075738395782915E-2</v>
      </c>
      <c r="H1960" s="42">
        <f>_xll.qlCalendarAdvance(Calendar,$H1959,B1960,"f",FALSE)</f>
        <v>53134</v>
      </c>
      <c r="I1960" s="176">
        <f>_xll.qlInterestRateIndexValueDate(Index1M,$H1960)</f>
        <v>53134</v>
      </c>
      <c r="J1960" s="181">
        <f>IFERROR(_xll.qlIndexFixing(Index1M,$H1960,TRUE,_xll.ohTrigger(RecalcTrigger,Trigger1M)),NA())</f>
        <v>1.9566627007344427E-2</v>
      </c>
      <c r="K1960" s="44">
        <f>IFERROR(_xll.qlIndexFixing(Index3M,H1960,TRUE,_xll.ohTrigger(RecalcTrigger,Trigger3M)),NA())</f>
        <v>1.9854295429559639E-2</v>
      </c>
      <c r="L1960" s="44">
        <f>IFERROR(_xll.qlIndexFixing(Index6M,$H1960,TRUE,_xll.ohTrigger(RecalcTrigger,Trigger6M)),NA())</f>
        <v>1.98991173838962E-2</v>
      </c>
      <c r="M1960" s="182">
        <f>IFERROR(_xll.qlIndexFixing(Index1Y,$H1960,TRUE,_xll.ohTrigger(RecalcTrigger,Trigger1Y)),NA())</f>
        <v>2.0136587110539006E-2</v>
      </c>
      <c r="N1960" s="181">
        <f>IFERROR(_xll.qlIndexFixing(ONIndex1M,I1960,TRUE,_xll.ohTrigger(RecalcTrigger,Trigger1M)),NA())</f>
        <v>1.9568451335186809E-2</v>
      </c>
      <c r="O1960" s="44">
        <f>IFERROR(_xll.qlIndexFixing(ONIndex3M,I1960,TRUE,_xll.ohTrigger(RecalcTrigger,Trigger3M)),NA())</f>
        <v>1.9858105973264983E-2</v>
      </c>
      <c r="P1960" s="44">
        <f>IFERROR(_xll.qlIndexFixing(ONIndex6M,I1960,TRUE,_xll.ohTrigger(RecalcTrigger,Trigger6M)),NA())</f>
        <v>1.9905546485455838E-2</v>
      </c>
      <c r="Q1960" s="182">
        <f>IFERROR(_xll.qlIndexFixing(ONIndex1Y,I1960,TRUE,_xll.ohTrigger(RecalcTrigger,Trigger1Y)),NA())</f>
        <v>2.0149012741126349E-2</v>
      </c>
    </row>
    <row r="1961" spans="2:17" x14ac:dyDescent="0.2">
      <c r="B1961" s="39" t="s">
        <v>42</v>
      </c>
      <c r="D1961" s="42">
        <f>_xll.qlCalendarAdvance(Calendar,$D1960,B1961,"f",FALSE)</f>
        <v>53141</v>
      </c>
      <c r="E1961" s="176">
        <f>_xll.qlInterestRateIndexValueDate(IndexON,D1961)</f>
        <v>53141</v>
      </c>
      <c r="F1961" s="192">
        <f>IFERROR(_xll.qlIndexFixing(IndexON,D1961,TRUE,_xll.ohTrigger(RecalcTrigger,TriggerON)),NA())</f>
        <v>1.9068346038565442E-2</v>
      </c>
      <c r="H1961" s="42">
        <f>_xll.qlCalendarAdvance(Calendar,$H1960,B1961,"f",FALSE)</f>
        <v>53141</v>
      </c>
      <c r="I1961" s="176">
        <f>_xll.qlInterestRateIndexValueDate(Index1M,$H1961)</f>
        <v>53141</v>
      </c>
      <c r="J1961" s="181">
        <f>IFERROR(_xll.qlIndexFixing(Index1M,$H1961,TRUE,_xll.ohTrigger(RecalcTrigger,Trigger1M)),NA())</f>
        <v>1.9558349867757917E-2</v>
      </c>
      <c r="K1961" s="44">
        <f>IFERROR(_xll.qlIndexFixing(Index3M,H1961,TRUE,_xll.ohTrigger(RecalcTrigger,Trigger3M)),NA())</f>
        <v>1.984603768749307E-2</v>
      </c>
      <c r="L1961" s="44">
        <f>IFERROR(_xll.qlIndexFixing(Index6M,$H1961,TRUE,_xll.ohTrigger(RecalcTrigger,Trigger6M)),NA())</f>
        <v>1.9890925104167206E-2</v>
      </c>
      <c r="M1961" s="182">
        <f>IFERROR(_xll.qlIndexFixing(Index1Y,$H1961,TRUE,_xll.ohTrigger(RecalcTrigger,Trigger1Y)),NA())</f>
        <v>2.0128283113464818E-2</v>
      </c>
      <c r="N1961" s="181">
        <f>IFERROR(_xll.qlIndexFixing(ONIndex1M,I1961,TRUE,_xll.ohTrigger(RecalcTrigger,Trigger1M)),NA())</f>
        <v>1.9560273920252724E-2</v>
      </c>
      <c r="O1961" s="44">
        <f>IFERROR(_xll.qlIndexFixing(ONIndex3M,I1961,TRUE,_xll.ohTrigger(RecalcTrigger,Trigger3M)),NA())</f>
        <v>1.9850124916530598E-2</v>
      </c>
      <c r="P1961" s="44">
        <f>IFERROR(_xll.qlIndexFixing(ONIndex6M,I1961,TRUE,_xll.ohTrigger(RecalcTrigger,Trigger6M)),NA())</f>
        <v>1.989775783883263E-2</v>
      </c>
      <c r="Q1961" s="182">
        <f>IFERROR(_xll.qlIndexFixing(ONIndex1Y,I1961,TRUE,_xll.ohTrigger(RecalcTrigger,Trigger1Y)),NA())</f>
        <v>2.0141165542698625E-2</v>
      </c>
    </row>
    <row r="1962" spans="2:17" x14ac:dyDescent="0.2">
      <c r="B1962" s="39" t="s">
        <v>42</v>
      </c>
      <c r="D1962" s="42">
        <f>_xll.qlCalendarAdvance(Calendar,$D1961,B1962,"f",FALSE)</f>
        <v>53148</v>
      </c>
      <c r="E1962" s="176">
        <f>_xll.qlInterestRateIndexValueDate(IndexON,D1962)</f>
        <v>53148</v>
      </c>
      <c r="F1962" s="192">
        <f>IFERROR(_xll.qlIndexFixing(IndexON,D1962,TRUE,_xll.ohTrigger(RecalcTrigger,TriggerON)),NA())</f>
        <v>1.9060920102009771E-2</v>
      </c>
      <c r="H1962" s="42">
        <f>_xll.qlCalendarAdvance(Calendar,$H1961,B1962,"f",FALSE)</f>
        <v>53148</v>
      </c>
      <c r="I1962" s="176">
        <f>_xll.qlInterestRateIndexValueDate(Index1M,$H1962)</f>
        <v>53148</v>
      </c>
      <c r="J1962" s="181">
        <f>IFERROR(_xll.qlIndexFixing(Index1M,$H1962,TRUE,_xll.ohTrigger(RecalcTrigger,Trigger1M)),NA())</f>
        <v>1.9549805492926082E-2</v>
      </c>
      <c r="K1962" s="44">
        <f>IFERROR(_xll.qlIndexFixing(Index3M,H1962,TRUE,_xll.ohTrigger(RecalcTrigger,Trigger3M)),NA())</f>
        <v>1.9837743845156953E-2</v>
      </c>
      <c r="L1962" s="44">
        <f>IFERROR(_xll.qlIndexFixing(Index6M,$H1962,TRUE,_xll.ohTrigger(RecalcTrigger,Trigger6M)),NA())</f>
        <v>1.9882669948965731E-2</v>
      </c>
      <c r="M1962" s="182">
        <f>IFERROR(_xll.qlIndexFixing(Index1Y,$H1962,TRUE,_xll.ohTrigger(RecalcTrigger,Trigger1Y)),NA())</f>
        <v>2.0119977196174865E-2</v>
      </c>
      <c r="N1962" s="181">
        <f>IFERROR(_xll.qlIndexFixing(ONIndex1M,I1962,TRUE,_xll.ohTrigger(RecalcTrigger,Trigger1M)),NA())</f>
        <v>1.9552054563301002E-2</v>
      </c>
      <c r="O1962" s="44">
        <f>IFERROR(_xll.qlIndexFixing(ONIndex3M,I1962,TRUE,_xll.ohTrigger(RecalcTrigger,Trigger3M)),NA())</f>
        <v>1.9842107549036259E-2</v>
      </c>
      <c r="P1962" s="44">
        <f>IFERROR(_xll.qlIndexFixing(ONIndex6M,I1962,TRUE,_xll.ohTrigger(RecalcTrigger,Trigger6M)),NA())</f>
        <v>1.9889934157685252E-2</v>
      </c>
      <c r="Q1962" s="182">
        <f>IFERROR(_xll.qlIndexFixing(ONIndex1Y,I1962,TRUE,_xll.ohTrigger(RecalcTrigger,Trigger1Y)),NA())</f>
        <v>2.0133282053367285E-2</v>
      </c>
    </row>
    <row r="1963" spans="2:17" x14ac:dyDescent="0.2">
      <c r="B1963" s="39" t="s">
        <v>42</v>
      </c>
      <c r="D1963" s="42">
        <f>_xll.qlCalendarAdvance(Calendar,$D1962,B1963,"f",FALSE)</f>
        <v>53155</v>
      </c>
      <c r="E1963" s="176">
        <f>_xll.qlInterestRateIndexValueDate(IndexON,D1963)</f>
        <v>53155</v>
      </c>
      <c r="F1963" s="192">
        <f>IFERROR(_xll.qlIndexFixing(IndexON,D1963,TRUE,_xll.ohTrigger(RecalcTrigger,TriggerON)),NA())</f>
        <v>1.9053460586359039E-2</v>
      </c>
      <c r="H1963" s="42">
        <f>_xll.qlCalendarAdvance(Calendar,$H1962,B1963,"f",FALSE)</f>
        <v>53155</v>
      </c>
      <c r="I1963" s="176">
        <f>_xll.qlInterestRateIndexValueDate(Index1M,$H1963)</f>
        <v>53155</v>
      </c>
      <c r="J1963" s="181">
        <f>IFERROR(_xll.qlIndexFixing(Index1M,$H1963,TRUE,_xll.ohTrigger(RecalcTrigger,Trigger1M)),NA())</f>
        <v>1.9541434005970342E-2</v>
      </c>
      <c r="K1963" s="44">
        <f>IFERROR(_xll.qlIndexFixing(Index3M,H1963,TRUE,_xll.ohTrigger(RecalcTrigger,Trigger3M)),NA())</f>
        <v>1.9829416579517874E-2</v>
      </c>
      <c r="L1963" s="44">
        <f>IFERROR(_xll.qlIndexFixing(Index6M,$H1963,TRUE,_xll.ohTrigger(RecalcTrigger,Trigger6M)),NA())</f>
        <v>1.9874453325887855E-2</v>
      </c>
      <c r="M1963" s="182">
        <f>IFERROR(_xll.qlIndexFixing(Index1Y,$H1963,TRUE,_xll.ohTrigger(RecalcTrigger,Trigger1Y)),NA())</f>
        <v>2.0111670260249292E-2</v>
      </c>
      <c r="N1963" s="181">
        <f>IFERROR(_xll.qlIndexFixing(ONIndex1M,I1963,TRUE,_xll.ohTrigger(RecalcTrigger,Trigger1M)),NA())</f>
        <v>1.9543793264250597E-2</v>
      </c>
      <c r="O1963" s="44">
        <f>IFERROR(_xll.qlIndexFixing(ONIndex3M,I1963,TRUE,_xll.ohTrigger(RecalcTrigger,Trigger3M)),NA())</f>
        <v>1.9834053870700918E-2</v>
      </c>
      <c r="P1963" s="44">
        <f>IFERROR(_xll.qlIndexFixing(ONIndex6M,I1963,TRUE,_xll.ohTrigger(RecalcTrigger,Trigger6M)),NA())</f>
        <v>1.9882075442094749E-2</v>
      </c>
      <c r="Q1963" s="182">
        <f>IFERROR(_xll.qlIndexFixing(ONIndex1Y,I1963,TRUE,_xll.ohTrigger(RecalcTrigger,Trigger1Y)),NA())</f>
        <v>2.0125362273456515E-2</v>
      </c>
    </row>
    <row r="1964" spans="2:17" x14ac:dyDescent="0.2">
      <c r="B1964" s="39" t="s">
        <v>42</v>
      </c>
      <c r="D1964" s="42">
        <f>_xll.qlCalendarAdvance(Calendar,$D1963,B1964,"f",FALSE)</f>
        <v>53162</v>
      </c>
      <c r="E1964" s="176">
        <f>_xll.qlInterestRateIndexValueDate(IndexON,D1964)</f>
        <v>53162</v>
      </c>
      <c r="F1964" s="192">
        <f>IFERROR(_xll.qlIndexFixing(IndexON,D1964,TRUE,_xll.ohTrigger(RecalcTrigger,TriggerON)),NA())</f>
        <v>1.9045967491451155E-2</v>
      </c>
      <c r="H1964" s="42">
        <f>_xll.qlCalendarAdvance(Calendar,$H1963,B1964,"f",FALSE)</f>
        <v>53162</v>
      </c>
      <c r="I1964" s="176">
        <f>_xll.qlInterestRateIndexValueDate(Index1M,$H1964)</f>
        <v>53162</v>
      </c>
      <c r="J1964" s="181">
        <f>IFERROR(_xll.qlIndexFixing(Index1M,$H1964,TRUE,_xll.ohTrigger(RecalcTrigger,Trigger1M)),NA())</f>
        <v>1.9533020511273348E-2</v>
      </c>
      <c r="K1964" s="44">
        <f>IFERROR(_xll.qlIndexFixing(Index3M,H1964,TRUE,_xll.ohTrigger(RecalcTrigger,Trigger3M)),NA())</f>
        <v>1.9821059445359959E-2</v>
      </c>
      <c r="L1964" s="44">
        <f>IFERROR(_xll.qlIndexFixing(Index6M,$H1964,TRUE,_xll.ohTrigger(RecalcTrigger,Trigger6M)),NA())</f>
        <v>1.9866227444000052E-2</v>
      </c>
      <c r="M1964" s="182">
        <f>IFERROR(_xll.qlIndexFixing(Index1Y,$H1964,TRUE,_xll.ohTrigger(RecalcTrigger,Trigger1Y)),NA())</f>
        <v>2.0103363207236713E-2</v>
      </c>
      <c r="N1964" s="181">
        <f>IFERROR(_xll.qlIndexFixing(ONIndex1M,I1964,TRUE,_xll.ohTrigger(RecalcTrigger,Trigger1M)),NA())</f>
        <v>1.9535490023101509E-2</v>
      </c>
      <c r="O1964" s="44">
        <f>IFERROR(_xll.qlIndexFixing(ONIndex3M,I1964,TRUE,_xll.ohTrigger(RecalcTrigger,Trigger3M)),NA())</f>
        <v>1.9825963881362485E-2</v>
      </c>
      <c r="P1964" s="44">
        <f>IFERROR(_xll.qlIndexFixing(ONIndex6M,I1964,TRUE,_xll.ohTrigger(RecalcTrigger,Trigger6M)),NA())</f>
        <v>1.9874181692061121E-2</v>
      </c>
      <c r="Q1964" s="182">
        <f>IFERROR(_xll.qlIndexFixing(ONIndex1Y,I1964,TRUE,_xll.ohTrigger(RecalcTrigger,Trigger1Y)),NA())</f>
        <v>2.0117406202804222E-2</v>
      </c>
    </row>
    <row r="1965" spans="2:17" x14ac:dyDescent="0.2">
      <c r="B1965" s="39" t="s">
        <v>42</v>
      </c>
      <c r="D1965" s="42">
        <f>_xll.qlCalendarAdvance(Calendar,$D1964,B1965,"f",FALSE)</f>
        <v>53169</v>
      </c>
      <c r="E1965" s="176">
        <f>_xll.qlInterestRateIndexValueDate(IndexON,D1965)</f>
        <v>53169</v>
      </c>
      <c r="F1965" s="192">
        <f>IFERROR(_xll.qlIndexFixing(IndexON,D1965,TRUE,_xll.ohTrigger(RecalcTrigger,TriggerON)),NA())</f>
        <v>1.9038440817286117E-2</v>
      </c>
      <c r="H1965" s="42">
        <f>_xll.qlCalendarAdvance(Calendar,$H1964,B1965,"f",FALSE)</f>
        <v>53169</v>
      </c>
      <c r="I1965" s="176">
        <f>_xll.qlInterestRateIndexValueDate(Index1M,$H1965)</f>
        <v>53169</v>
      </c>
      <c r="J1965" s="181">
        <f>IFERROR(_xll.qlIndexFixing(Index1M,$H1965,TRUE,_xll.ohTrigger(RecalcTrigger,Trigger1M)),NA())</f>
        <v>1.9524478916813373E-2</v>
      </c>
      <c r="K1965" s="44">
        <f>IFERROR(_xll.qlIndexFixing(Index3M,H1965,TRUE,_xll.ohTrigger(RecalcTrigger,Trigger3M)),NA())</f>
        <v>1.9812675999171088E-2</v>
      </c>
      <c r="L1965" s="44">
        <f>IFERROR(_xll.qlIndexFixing(Index6M,$H1965,TRUE,_xll.ohTrigger(RecalcTrigger,Trigger6M)),NA())</f>
        <v>1.985799404281054E-2</v>
      </c>
      <c r="M1965" s="182">
        <f>IFERROR(_xll.qlIndexFixing(Index1Y,$H1965,TRUE,_xll.ohTrigger(RecalcTrigger,Trigger1Y)),NA())</f>
        <v>2.0095056938657985E-2</v>
      </c>
      <c r="N1965" s="181">
        <f>IFERROR(_xll.qlIndexFixing(ONIndex1M,I1965,TRUE,_xll.ohTrigger(RecalcTrigger,Trigger1M)),NA())</f>
        <v>1.9527144840015831E-2</v>
      </c>
      <c r="O1965" s="44">
        <f>IFERROR(_xll.qlIndexFixing(ONIndex3M,I1965,TRUE,_xll.ohTrigger(RecalcTrigger,Trigger3M)),NA())</f>
        <v>1.9817837581183051E-2</v>
      </c>
      <c r="P1965" s="44">
        <f>IFERROR(_xll.qlIndexFixing(ONIndex6M,I1965,TRUE,_xll.ohTrigger(RecalcTrigger,Trigger6M)),NA())</f>
        <v>1.9866252907665416E-2</v>
      </c>
      <c r="Q1965" s="182">
        <f>IFERROR(_xll.qlIndexFixing(ONIndex1Y,I1965,TRUE,_xll.ohTrigger(RecalcTrigger,Trigger1Y)),NA())</f>
        <v>2.0109413841410406E-2</v>
      </c>
    </row>
    <row r="1966" spans="2:17" x14ac:dyDescent="0.2">
      <c r="B1966" s="39" t="s">
        <v>42</v>
      </c>
      <c r="D1966" s="42">
        <f>_xll.qlCalendarAdvance(Calendar,$D1965,B1966,"f",FALSE)</f>
        <v>53176</v>
      </c>
      <c r="E1966" s="176">
        <f>_xll.qlInterestRateIndexValueDate(IndexON,D1966)</f>
        <v>53176</v>
      </c>
      <c r="F1966" s="192">
        <f>IFERROR(_xll.qlIndexFixing(IndexON,D1966,TRUE,_xll.ohTrigger(RecalcTrigger,TriggerON)),NA())</f>
        <v>1.9030880563782882E-2</v>
      </c>
      <c r="H1966" s="42">
        <f>_xll.qlCalendarAdvance(Calendar,$H1965,B1966,"f",FALSE)</f>
        <v>53176</v>
      </c>
      <c r="I1966" s="176">
        <f>_xll.qlInterestRateIndexValueDate(Index1M,$H1966)</f>
        <v>53176</v>
      </c>
      <c r="J1966" s="181">
        <f>IFERROR(_xll.qlIndexFixing(Index1M,$H1966,TRUE,_xll.ohTrigger(RecalcTrigger,Trigger1M)),NA())</f>
        <v>1.9516067499041164E-2</v>
      </c>
      <c r="K1966" s="44">
        <f>IFERROR(_xll.qlIndexFixing(Index3M,H1966,TRUE,_xll.ohTrigger(RecalcTrigger,Trigger3M)),NA())</f>
        <v>1.9804269797405651E-2</v>
      </c>
      <c r="L1966" s="44">
        <f>IFERROR(_xll.qlIndexFixing(Index6M,$H1966,TRUE,_xll.ohTrigger(RecalcTrigger,Trigger6M)),NA())</f>
        <v>1.984975486180067E-2</v>
      </c>
      <c r="M1966" s="182">
        <f>IFERROR(_xll.qlIndexFixing(Index1Y,$H1966,TRUE,_xll.ohTrigger(RecalcTrigger,Trigger1Y)),NA())</f>
        <v>2.0086752356003768E-2</v>
      </c>
      <c r="N1966" s="181">
        <f>IFERROR(_xll.qlIndexFixing(ONIndex1M,I1966,TRUE,_xll.ohTrigger(RecalcTrigger,Trigger1M)),NA())</f>
        <v>1.9518757714750423E-2</v>
      </c>
      <c r="O1966" s="44">
        <f>IFERROR(_xll.qlIndexFixing(ONIndex3M,I1966,TRUE,_xll.ohTrigger(RecalcTrigger,Trigger3M)),NA())</f>
        <v>1.9809674970162616E-2</v>
      </c>
      <c r="P1966" s="44">
        <f>IFERROR(_xll.qlIndexFixing(ONIndex6M,I1966,TRUE,_xll.ohTrigger(RecalcTrigger,Trigger6M)),NA())</f>
        <v>1.985828908874554E-2</v>
      </c>
      <c r="Q1966" s="182">
        <f>IFERROR(_xll.qlIndexFixing(ONIndex1Y,I1966,TRUE,_xll.ohTrigger(RecalcTrigger,Trigger1Y)),NA())</f>
        <v>2.0101385189275067E-2</v>
      </c>
    </row>
    <row r="1967" spans="2:17" x14ac:dyDescent="0.2">
      <c r="B1967" s="39" t="s">
        <v>42</v>
      </c>
      <c r="D1967" s="42">
        <f>_xll.qlCalendarAdvance(Calendar,$D1966,B1967,"f",FALSE)</f>
        <v>53183</v>
      </c>
      <c r="E1967" s="176">
        <f>_xll.qlInterestRateIndexValueDate(IndexON,D1967)</f>
        <v>53183</v>
      </c>
      <c r="F1967" s="192">
        <f>IFERROR(_xll.qlIndexFixing(IndexON,D1967,TRUE,_xll.ohTrigger(RecalcTrigger,TriggerON)),NA())</f>
        <v>1.9023286731103539E-2</v>
      </c>
      <c r="H1967" s="42">
        <f>_xll.qlCalendarAdvance(Calendar,$H1966,B1967,"f",FALSE)</f>
        <v>53183</v>
      </c>
      <c r="I1967" s="176">
        <f>_xll.qlInterestRateIndexValueDate(Index1M,$H1967)</f>
        <v>53183</v>
      </c>
      <c r="J1967" s="181">
        <f>IFERROR(_xll.qlIndexFixing(Index1M,$H1967,TRUE,_xll.ohTrigger(RecalcTrigger,Trigger1M)),NA())</f>
        <v>1.9507527981702452E-2</v>
      </c>
      <c r="K1967" s="44">
        <f>IFERROR(_xll.qlIndexFixing(Index3M,H1967,TRUE,_xll.ohTrigger(RecalcTrigger,Trigger3M)),NA())</f>
        <v>1.9795844396490736E-2</v>
      </c>
      <c r="L1967" s="44">
        <f>IFERROR(_xll.qlIndexFixing(Index6M,$H1967,TRUE,_xll.ohTrigger(RecalcTrigger,Trigger6M)),NA())</f>
        <v>1.9841511640421396E-2</v>
      </c>
      <c r="M1967" s="182">
        <f>IFERROR(_xll.qlIndexFixing(Index1Y,$H1967,TRUE,_xll.ohTrigger(RecalcTrigger,Trigger1Y)),NA())</f>
        <v>2.0078450360736078E-2</v>
      </c>
      <c r="N1967" s="181">
        <f>IFERROR(_xll.qlIndexFixing(ONIndex1M,I1967,TRUE,_xll.ohTrigger(RecalcTrigger,Trigger1M)),NA())</f>
        <v>1.9510328647548425E-2</v>
      </c>
      <c r="O1967" s="44">
        <f>IFERROR(_xll.qlIndexFixing(ONIndex3M,I1967,TRUE,_xll.ohTrigger(RecalcTrigger,Trigger3M)),NA())</f>
        <v>1.9801476048301181E-2</v>
      </c>
      <c r="P1967" s="44">
        <f>IFERROR(_xll.qlIndexFixing(ONIndex6M,I1967,TRUE,_xll.ohTrigger(RecalcTrigger,Trigger6M)),NA())</f>
        <v>1.9850290235463586E-2</v>
      </c>
      <c r="Q1967" s="182">
        <f>IFERROR(_xll.qlIndexFixing(ONIndex1Y,I1967,TRUE,_xll.ohTrigger(RecalcTrigger,Trigger1Y)),NA())</f>
        <v>2.0093320246479252E-2</v>
      </c>
    </row>
    <row r="1968" spans="2:17" x14ac:dyDescent="0.2">
      <c r="B1968" s="39" t="s">
        <v>42</v>
      </c>
      <c r="D1968" s="42">
        <f>_xll.qlCalendarAdvance(Calendar,$D1967,B1968,"f",FALSE)</f>
        <v>53190</v>
      </c>
      <c r="E1968" s="176">
        <f>_xll.qlInterestRateIndexValueDate(IndexON,D1968)</f>
        <v>53190</v>
      </c>
      <c r="F1968" s="192">
        <f>IFERROR(_xll.qlIndexFixing(IndexON,D1968,TRUE,_xll.ohTrigger(RecalcTrigger,TriggerON)),NA())</f>
        <v>1.9015659319085998E-2</v>
      </c>
      <c r="H1968" s="42">
        <f>_xll.qlCalendarAdvance(Calendar,$H1967,B1968,"f",FALSE)</f>
        <v>53190</v>
      </c>
      <c r="I1968" s="176">
        <f>_xll.qlInterestRateIndexValueDate(Index1M,$H1968)</f>
        <v>53190</v>
      </c>
      <c r="J1968" s="181">
        <f>IFERROR(_xll.qlIndexFixing(Index1M,$H1968,TRUE,_xll.ohTrigger(RecalcTrigger,Trigger1M)),NA())</f>
        <v>1.949894645700561E-2</v>
      </c>
      <c r="K1968" s="44">
        <f>IFERROR(_xll.qlIndexFixing(Index3M,H1968,TRUE,_xll.ohTrigger(RecalcTrigger,Trigger3M)),NA())</f>
        <v>1.978740335282347E-2</v>
      </c>
      <c r="L1968" s="44">
        <f>IFERROR(_xll.qlIndexFixing(Index6M,$H1968,TRUE,_xll.ohTrigger(RecalcTrigger,Trigger6M)),NA())</f>
        <v>1.983326611809548E-2</v>
      </c>
      <c r="M1968" s="182">
        <f>IFERROR(_xll.qlIndexFixing(Index1Y,$H1968,TRUE,_xll.ohTrigger(RecalcTrigger,Trigger1Y)),NA())</f>
        <v>2.0070151854286511E-2</v>
      </c>
      <c r="N1968" s="181">
        <f>IFERROR(_xll.qlIndexFixing(ONIndex1M,I1968,TRUE,_xll.ohTrigger(RecalcTrigger,Trigger1M)),NA())</f>
        <v>1.9501857638247744E-2</v>
      </c>
      <c r="O1968" s="44">
        <f>IFERROR(_xll.qlIndexFixing(ONIndex3M,I1968,TRUE,_xll.ohTrigger(RecalcTrigger,Trigger3M)),NA())</f>
        <v>1.9793240815598745E-2</v>
      </c>
      <c r="P1968" s="44">
        <f>IFERROR(_xll.qlIndexFixing(ONIndex6M,I1968,TRUE,_xll.ohTrigger(RecalcTrigger,Trigger6M)),NA())</f>
        <v>1.9842256347738507E-2</v>
      </c>
      <c r="Q1968" s="182">
        <f>IFERROR(_xll.qlIndexFixing(ONIndex1Y,I1968,TRUE,_xll.ohTrigger(RecalcTrigger,Trigger1Y)),NA())</f>
        <v>2.0085219013022959E-2</v>
      </c>
    </row>
    <row r="1969" spans="2:17" x14ac:dyDescent="0.2">
      <c r="B1969" s="39" t="s">
        <v>42</v>
      </c>
      <c r="D1969" s="42">
        <f>_xll.qlCalendarAdvance(Calendar,$D1968,B1969,"f",FALSE)</f>
        <v>53197</v>
      </c>
      <c r="E1969" s="176">
        <f>_xll.qlInterestRateIndexValueDate(IndexON,D1969)</f>
        <v>53197</v>
      </c>
      <c r="F1969" s="192">
        <f>IFERROR(_xll.qlIndexFixing(IndexON,D1969,TRUE,_xll.ohTrigger(RecalcTrigger,TriggerON)),NA())</f>
        <v>1.9007998327973397E-2</v>
      </c>
      <c r="H1969" s="42">
        <f>_xll.qlCalendarAdvance(Calendar,$H1968,B1969,"f",FALSE)</f>
        <v>53197</v>
      </c>
      <c r="I1969" s="176">
        <f>_xll.qlInterestRateIndexValueDate(Index1M,$H1969)</f>
        <v>53197</v>
      </c>
      <c r="J1969" s="181">
        <f>IFERROR(_xll.qlIndexFixing(Index1M,$H1969,TRUE,_xll.ohTrigger(RecalcTrigger,Trigger1M)),NA())</f>
        <v>1.9490322925053788E-2</v>
      </c>
      <c r="K1969" s="44">
        <f>IFERROR(_xll.qlIndexFixing(Index3M,H1969,TRUE,_xll.ohTrigger(RecalcTrigger,Trigger3M)),NA())</f>
        <v>1.977895022277016E-2</v>
      </c>
      <c r="L1969" s="44">
        <f>IFERROR(_xll.qlIndexFixing(Index6M,$H1969,TRUE,_xll.ohTrigger(RecalcTrigger,Trigger6M)),NA())</f>
        <v>1.9825020034218387E-2</v>
      </c>
      <c r="M1969" s="182">
        <f>IFERROR(_xll.qlIndexFixing(Index1Y,$H1969,TRUE,_xll.ohTrigger(RecalcTrigger,Trigger1Y)),NA())</f>
        <v>2.006185773805802E-2</v>
      </c>
      <c r="N1969" s="181">
        <f>IFERROR(_xll.qlIndexFixing(ONIndex1M,I1969,TRUE,_xll.ohTrigger(RecalcTrigger,Trigger1M)),NA())</f>
        <v>1.9493344686929426E-2</v>
      </c>
      <c r="O1969" s="44">
        <f>IFERROR(_xll.qlIndexFixing(ONIndex3M,I1969,TRUE,_xll.ohTrigger(RecalcTrigger,Trigger3M)),NA())</f>
        <v>1.9784969271974262E-2</v>
      </c>
      <c r="P1969" s="44">
        <f>IFERROR(_xll.qlIndexFixing(ONIndex6M,I1969,TRUE,_xll.ohTrigger(RecalcTrigger,Trigger6M)),NA())</f>
        <v>1.9834187425651351E-2</v>
      </c>
      <c r="Q1969" s="182">
        <f>IFERROR(_xll.qlIndexFixing(ONIndex1Y,I1969,TRUE,_xll.ohTrigger(RecalcTrigger,Trigger1Y)),NA())</f>
        <v>2.0077081488744097E-2</v>
      </c>
    </row>
    <row r="1970" spans="2:17" x14ac:dyDescent="0.2">
      <c r="B1970" s="39" t="s">
        <v>42</v>
      </c>
      <c r="D1970" s="42">
        <f>_xll.qlCalendarAdvance(Calendar,$D1969,B1970,"f",FALSE)</f>
        <v>53204</v>
      </c>
      <c r="E1970" s="176">
        <f>_xll.qlInterestRateIndexValueDate(IndexON,D1970)</f>
        <v>53204</v>
      </c>
      <c r="F1970" s="192">
        <f>IFERROR(_xll.qlIndexFixing(IndexON,D1970,TRUE,_xll.ohTrigger(RecalcTrigger,TriggerON)),NA())</f>
        <v>1.9000303757603643E-2</v>
      </c>
      <c r="H1970" s="42">
        <f>_xll.qlCalendarAdvance(Calendar,$H1969,B1970,"f",FALSE)</f>
        <v>53204</v>
      </c>
      <c r="I1970" s="176">
        <f>_xll.qlInterestRateIndexValueDate(Index1M,$H1970)</f>
        <v>53204</v>
      </c>
      <c r="J1970" s="181">
        <f>IFERROR(_xll.qlIndexFixing(Index1M,$H1970,TRUE,_xll.ohTrigger(RecalcTrigger,Trigger1M)),NA())</f>
        <v>1.9481965542319513E-2</v>
      </c>
      <c r="K1970" s="44">
        <f>IFERROR(_xll.qlIndexFixing(Index3M,H1970,TRUE,_xll.ohTrigger(RecalcTrigger,Trigger3M)),NA())</f>
        <v>1.9770488562668911E-2</v>
      </c>
      <c r="L1970" s="44">
        <f>IFERROR(_xll.qlIndexFixing(Index6M,$H1970,TRUE,_xll.ohTrigger(RecalcTrigger,Trigger6M)),NA())</f>
        <v>1.98168760811318E-2</v>
      </c>
      <c r="M1970" s="182">
        <f>IFERROR(_xll.qlIndexFixing(Index1Y,$H1970,TRUE,_xll.ohTrigger(RecalcTrigger,Trigger1Y)),NA())</f>
        <v>2.0053568913424913E-2</v>
      </c>
      <c r="N1970" s="181">
        <f>IFERROR(_xll.qlIndexFixing(ONIndex1M,I1970,TRUE,_xll.ohTrigger(RecalcTrigger,Trigger1M)),NA())</f>
        <v>1.9484789793512425E-2</v>
      </c>
      <c r="O1970" s="44">
        <f>IFERROR(_xll.qlIndexFixing(ONIndex3M,I1970,TRUE,_xll.ohTrigger(RecalcTrigger,Trigger3M)),NA())</f>
        <v>1.9776661417508778E-2</v>
      </c>
      <c r="P1970" s="44">
        <f>IFERROR(_xll.qlIndexFixing(ONIndex6M,I1970,TRUE,_xll.ohTrigger(RecalcTrigger,Trigger6M)),NA())</f>
        <v>1.982608346912107E-2</v>
      </c>
      <c r="Q1970" s="182">
        <f>IFERROR(_xll.qlIndexFixing(ONIndex1Y,I1970,TRUE,_xll.ohTrigger(RecalcTrigger,Trigger1Y)),NA())</f>
        <v>2.0068907673966851E-2</v>
      </c>
    </row>
    <row r="1971" spans="2:17" x14ac:dyDescent="0.2">
      <c r="B1971" s="39" t="s">
        <v>42</v>
      </c>
      <c r="D1971" s="42">
        <f>_xll.qlCalendarAdvance(Calendar,$D1970,B1971,"f",FALSE)</f>
        <v>53211</v>
      </c>
      <c r="E1971" s="176">
        <f>_xll.qlInterestRateIndexValueDate(IndexON,D1971)</f>
        <v>53211</v>
      </c>
      <c r="F1971" s="192">
        <f>IFERROR(_xll.qlIndexFixing(IndexON,D1971,TRUE,_xll.ohTrigger(RecalcTrigger,TriggerON)),NA())</f>
        <v>1.899257560789569E-2</v>
      </c>
      <c r="H1971" s="42">
        <f>_xll.qlCalendarAdvance(Calendar,$H1970,B1971,"f",FALSE)</f>
        <v>53211</v>
      </c>
      <c r="I1971" s="176">
        <f>_xll.qlInterestRateIndexValueDate(Index1M,$H1971)</f>
        <v>53211</v>
      </c>
      <c r="J1971" s="181">
        <f>IFERROR(_xll.qlIndexFixing(Index1M,$H1971,TRUE,_xll.ohTrigger(RecalcTrigger,Trigger1M)),NA())</f>
        <v>1.9473270422557237E-2</v>
      </c>
      <c r="K1971" s="44">
        <f>IFERROR(_xll.qlIndexFixing(Index3M,H1971,TRUE,_xll.ohTrigger(RecalcTrigger,Trigger3M)),NA())</f>
        <v>1.9762092232895052E-2</v>
      </c>
      <c r="L1971" s="44">
        <f>IFERROR(_xll.qlIndexFixing(Index6M,$H1971,TRUE,_xll.ohTrigger(RecalcTrigger,Trigger6M)),NA())</f>
        <v>1.9808683927445486E-2</v>
      </c>
      <c r="M1971" s="182">
        <f>IFERROR(_xll.qlIndexFixing(Index1Y,$H1971,TRUE,_xll.ohTrigger(RecalcTrigger,Trigger1Y)),NA())</f>
        <v>2.0045286281730634E-2</v>
      </c>
      <c r="N1971" s="181">
        <f>IFERROR(_xll.qlIndexFixing(ONIndex1M,I1971,TRUE,_xll.ohTrigger(RecalcTrigger,Trigger1M)),NA())</f>
        <v>1.9476192958077787E-2</v>
      </c>
      <c r="O1971" s="44">
        <f>IFERROR(_xll.qlIndexFixing(ONIndex3M,I1971,TRUE,_xll.ohTrigger(RecalcTrigger,Trigger3M)),NA())</f>
        <v>1.9768317252202294E-2</v>
      </c>
      <c r="P1971" s="44">
        <f>IFERROR(_xll.qlIndexFixing(ONIndex6M,I1971,TRUE,_xll.ohTrigger(RecalcTrigger,Trigger6M)),NA())</f>
        <v>1.9817944478309757E-2</v>
      </c>
      <c r="Q1971" s="182">
        <f>IFERROR(_xll.qlIndexFixing(ONIndex1Y,I1971,TRUE,_xll.ohTrigger(RecalcTrigger,Trigger1Y)),NA())</f>
        <v>2.0060697568367036E-2</v>
      </c>
    </row>
    <row r="1972" spans="2:17" x14ac:dyDescent="0.2">
      <c r="B1972" s="39" t="s">
        <v>42</v>
      </c>
      <c r="D1972" s="42">
        <f>_xll.qlCalendarAdvance(Calendar,$D1971,B1972,"f",FALSE)</f>
        <v>53218</v>
      </c>
      <c r="E1972" s="176">
        <f>_xll.qlInterestRateIndexValueDate(IndexON,D1972)</f>
        <v>53218</v>
      </c>
      <c r="F1972" s="192">
        <f>IFERROR(_xll.qlIndexFixing(IndexON,D1972,TRUE,_xll.ohTrigger(RecalcTrigger,TriggerON)),NA())</f>
        <v>1.8984813879011631E-2</v>
      </c>
      <c r="H1972" s="42">
        <f>_xll.qlCalendarAdvance(Calendar,$H1971,B1972,"f",FALSE)</f>
        <v>53218</v>
      </c>
      <c r="I1972" s="176">
        <f>_xll.qlInterestRateIndexValueDate(Index1M,$H1972)</f>
        <v>53218</v>
      </c>
      <c r="J1972" s="181">
        <f>IFERROR(_xll.qlIndexFixing(Index1M,$H1972,TRUE,_xll.ohTrigger(RecalcTrigger,Trigger1M)),NA())</f>
        <v>1.9464545503401265E-2</v>
      </c>
      <c r="K1972" s="44">
        <f>IFERROR(_xll.qlIndexFixing(Index3M,H1972,TRUE,_xll.ohTrigger(RecalcTrigger,Trigger3M)),NA())</f>
        <v>1.9753624058743788E-2</v>
      </c>
      <c r="L1972" s="44">
        <f>IFERROR(_xll.qlIndexFixing(Index6M,$H1972,TRUE,_xll.ohTrigger(RecalcTrigger,Trigger6M)),NA())</f>
        <v>1.9800445820177891E-2</v>
      </c>
      <c r="M1972" s="182">
        <f>IFERROR(_xll.qlIndexFixing(Index1Y,$H1972,TRUE,_xll.ohTrigger(RecalcTrigger,Trigger1Y)),NA())</f>
        <v>2.0037010744291317E-2</v>
      </c>
      <c r="N1972" s="181">
        <f>IFERROR(_xll.qlIndexFixing(ONIndex1M,I1972,TRUE,_xll.ohTrigger(RecalcTrigger,Trigger1M)),NA())</f>
        <v>1.9467554180625513E-2</v>
      </c>
      <c r="O1972" s="44">
        <f>IFERROR(_xll.qlIndexFixing(ONIndex3M,I1972,TRUE,_xll.ohTrigger(RecalcTrigger,Trigger3M)),NA())</f>
        <v>1.9759936776135856E-2</v>
      </c>
      <c r="P1972" s="44">
        <f>IFERROR(_xll.qlIndexFixing(ONIndex6M,I1972,TRUE,_xll.ohTrigger(RecalcTrigger,Trigger6M)),NA())</f>
        <v>1.9809770452893227E-2</v>
      </c>
      <c r="Q1972" s="182">
        <f>IFERROR(_xll.qlIndexFixing(ONIndex1Y,I1972,TRUE,_xll.ohTrigger(RecalcTrigger,Trigger1Y)),NA())</f>
        <v>2.0052451172025698E-2</v>
      </c>
    </row>
    <row r="1973" spans="2:17" x14ac:dyDescent="0.2">
      <c r="B1973" s="39" t="s">
        <v>42</v>
      </c>
      <c r="D1973" s="42">
        <f>_xll.qlCalendarAdvance(Calendar,$D1972,B1973,"f",FALSE)</f>
        <v>53225</v>
      </c>
      <c r="E1973" s="176">
        <f>_xll.qlInterestRateIndexValueDate(IndexON,D1973)</f>
        <v>53225</v>
      </c>
      <c r="F1973" s="192">
        <f>IFERROR(_xll.qlIndexFixing(IndexON,D1973,TRUE,_xll.ohTrigger(RecalcTrigger,TriggerON)),NA())</f>
        <v>1.8977018570870419E-2</v>
      </c>
      <c r="H1973" s="42">
        <f>_xll.qlCalendarAdvance(Calendar,$H1972,B1973,"f",FALSE)</f>
        <v>53225</v>
      </c>
      <c r="I1973" s="176">
        <f>_xll.qlInterestRateIndexValueDate(Index1M,$H1973)</f>
        <v>53225</v>
      </c>
      <c r="J1973" s="181">
        <f>IFERROR(_xll.qlIndexFixing(Index1M,$H1973,TRUE,_xll.ohTrigger(RecalcTrigger,Trigger1M)),NA())</f>
        <v>1.9455802986398894E-2</v>
      </c>
      <c r="K1973" s="44">
        <f>IFERROR(_xll.qlIndexFixing(Index3M,H1973,TRUE,_xll.ohTrigger(RecalcTrigger,Trigger3M)),NA())</f>
        <v>1.9745157933747093E-2</v>
      </c>
      <c r="L1973" s="44">
        <f>IFERROR(_xll.qlIndexFixing(Index6M,$H1973,TRUE,_xll.ohTrigger(RecalcTrigger,Trigger6M)),NA())</f>
        <v>1.9792214041202263E-2</v>
      </c>
      <c r="M1973" s="182">
        <f>IFERROR(_xll.qlIndexFixing(Index1Y,$H1973,TRUE,_xll.ohTrigger(RecalcTrigger,Trigger1Y)),NA())</f>
        <v>2.0028743202392674E-2</v>
      </c>
      <c r="N1973" s="181">
        <f>IFERROR(_xll.qlIndexFixing(ONIndex1M,I1973,TRUE,_xll.ohTrigger(RecalcTrigger,Trigger1M)),NA())</f>
        <v>1.9458873461236648E-2</v>
      </c>
      <c r="O1973" s="44">
        <f>IFERROR(_xll.qlIndexFixing(ONIndex3M,I1973,TRUE,_xll.ohTrigger(RecalcTrigger,Trigger3M)),NA())</f>
        <v>1.975151998914737E-2</v>
      </c>
      <c r="P1973" s="44">
        <f>IFERROR(_xll.qlIndexFixing(ONIndex6M,I1973,TRUE,_xll.ohTrigger(RecalcTrigger,Trigger6M)),NA())</f>
        <v>1.9801561393276712E-2</v>
      </c>
      <c r="Q1973" s="182">
        <f>IFERROR(_xll.qlIndexFixing(ONIndex1Y,I1973,TRUE,_xll.ohTrigger(RecalcTrigger,Trigger1Y)),NA())</f>
        <v>2.004416848510493E-2</v>
      </c>
    </row>
    <row r="1974" spans="2:17" x14ac:dyDescent="0.2">
      <c r="B1974" s="39" t="s">
        <v>42</v>
      </c>
      <c r="D1974" s="42">
        <f>_xll.qlCalendarAdvance(Calendar,$D1973,B1974,"f",FALSE)</f>
        <v>53232</v>
      </c>
      <c r="E1974" s="176">
        <f>_xll.qlInterestRateIndexValueDate(IndexON,D1974)</f>
        <v>53232</v>
      </c>
      <c r="F1974" s="192">
        <f>IFERROR(_xll.qlIndexFixing(IndexON,D1974,TRUE,_xll.ohTrigger(RecalcTrigger,TriggerON)),NA())</f>
        <v>1.8969189683472054E-2</v>
      </c>
      <c r="H1974" s="42">
        <f>_xll.qlCalendarAdvance(Calendar,$H1973,B1974,"f",FALSE)</f>
        <v>53232</v>
      </c>
      <c r="I1974" s="176">
        <f>_xll.qlInterestRateIndexValueDate(Index1M,$H1974)</f>
        <v>53232</v>
      </c>
      <c r="J1974" s="181">
        <f>IFERROR(_xll.qlIndexFixing(Index1M,$H1974,TRUE,_xll.ohTrigger(RecalcTrigger,Trigger1M)),NA())</f>
        <v>1.9447055073070395E-2</v>
      </c>
      <c r="K1974" s="44">
        <f>IFERROR(_xll.qlIndexFixing(Index3M,H1974,TRUE,_xll.ohTrigger(RecalcTrigger,Trigger3M)),NA())</f>
        <v>1.9736697453005766E-2</v>
      </c>
      <c r="L1974" s="44">
        <f>IFERROR(_xll.qlIndexFixing(Index6M,$H1974,TRUE,_xll.ohTrigger(RecalcTrigger,Trigger6M)),NA())</f>
        <v>1.9783990358314404E-2</v>
      </c>
      <c r="M1974" s="182">
        <f>IFERROR(_xll.qlIndexFixing(Index1Y,$H1974,TRUE,_xll.ohTrigger(RecalcTrigger,Trigger1Y)),NA())</f>
        <v>2.0020484557291995E-2</v>
      </c>
      <c r="N1974" s="181">
        <f>IFERROR(_xll.qlIndexFixing(ONIndex1M,I1974,TRUE,_xll.ohTrigger(RecalcTrigger,Trigger1M)),NA())</f>
        <v>1.94501507997491E-2</v>
      </c>
      <c r="O1974" s="44">
        <f>IFERROR(_xll.qlIndexFixing(ONIndex3M,I1974,TRUE,_xll.ohTrigger(RecalcTrigger,Trigger3M)),NA())</f>
        <v>1.9743066891236838E-2</v>
      </c>
      <c r="P1974" s="44">
        <f>IFERROR(_xll.qlIndexFixing(ONIndex6M,I1974,TRUE,_xll.ohTrigger(RecalcTrigger,Trigger6M)),NA())</f>
        <v>1.979331729905498E-2</v>
      </c>
      <c r="Q1974" s="182">
        <f>IFERROR(_xll.qlIndexFixing(ONIndex1Y,I1974,TRUE,_xll.ohTrigger(RecalcTrigger,Trigger1Y)),NA())</f>
        <v>2.0035849507442638E-2</v>
      </c>
    </row>
    <row r="1975" spans="2:17" x14ac:dyDescent="0.2">
      <c r="B1975" s="39" t="s">
        <v>42</v>
      </c>
      <c r="D1975" s="42">
        <f>_xll.qlCalendarAdvance(Calendar,$D1974,B1975,"f",FALSE)</f>
        <v>53239</v>
      </c>
      <c r="E1975" s="176">
        <f>_xll.qlInterestRateIndexValueDate(IndexON,D1975)</f>
        <v>53239</v>
      </c>
      <c r="F1975" s="192">
        <f>IFERROR(_xll.qlIndexFixing(IndexON,D1975,TRUE,_xll.ohTrigger(RecalcTrigger,TriggerON)),NA())</f>
        <v>1.8961340259999737E-2</v>
      </c>
      <c r="H1975" s="42">
        <f>_xll.qlCalendarAdvance(Calendar,$H1974,B1975,"f",FALSE)</f>
        <v>53239</v>
      </c>
      <c r="I1975" s="176">
        <f>_xll.qlInterestRateIndexValueDate(Index1M,$H1975)</f>
        <v>53239</v>
      </c>
      <c r="J1975" s="181">
        <f>IFERROR(_xll.qlIndexFixing(Index1M,$H1975,TRUE,_xll.ohTrigger(RecalcTrigger,Trigger1M)),NA())</f>
        <v>1.9437994709894952E-2</v>
      </c>
      <c r="K1975" s="44">
        <f>IFERROR(_xll.qlIndexFixing(Index3M,H1975,TRUE,_xll.ohTrigger(RecalcTrigger,Trigger3M)),NA())</f>
        <v>1.9728176565109723E-2</v>
      </c>
      <c r="L1975" s="44">
        <f>IFERROR(_xll.qlIndexFixing(Index6M,$H1975,TRUE,_xll.ohTrigger(RecalcTrigger,Trigger6M)),NA())</f>
        <v>1.9775727272857726E-2</v>
      </c>
      <c r="M1975" s="182">
        <f>IFERROR(_xll.qlIndexFixing(Index1Y,$H1975,TRUE,_xll.ohTrigger(RecalcTrigger,Trigger1Y)),NA())</f>
        <v>2.0012235655464394E-2</v>
      </c>
      <c r="N1975" s="181">
        <f>IFERROR(_xll.qlIndexFixing(ONIndex1M,I1975,TRUE,_xll.ohTrigger(RecalcTrigger,Trigger1M)),NA())</f>
        <v>1.9441402356710213E-2</v>
      </c>
      <c r="O1975" s="44">
        <f>IFERROR(_xll.qlIndexFixing(ONIndex3M,I1975,TRUE,_xll.ohTrigger(RecalcTrigger,Trigger3M)),NA())</f>
        <v>1.973459187857407E-2</v>
      </c>
      <c r="P1975" s="44">
        <f>IFERROR(_xll.qlIndexFixing(ONIndex6M,I1975,TRUE,_xll.ohTrigger(RecalcTrigger,Trigger6M)),NA())</f>
        <v>1.9785052182886842E-2</v>
      </c>
      <c r="Q1975" s="182">
        <f>IFERROR(_xll.qlIndexFixing(ONIndex1Y,I1975,TRUE,_xll.ohTrigger(RecalcTrigger,Trigger1Y)),NA())</f>
        <v>2.002750850326529E-2</v>
      </c>
    </row>
    <row r="1976" spans="2:17" x14ac:dyDescent="0.2">
      <c r="B1976" s="39" t="s">
        <v>42</v>
      </c>
      <c r="D1976" s="42">
        <f>_xll.qlCalendarAdvance(Calendar,$D1975,B1976,"f",FALSE)</f>
        <v>53246</v>
      </c>
      <c r="E1976" s="176">
        <f>_xll.qlInterestRateIndexValueDate(IndexON,D1976)</f>
        <v>53246</v>
      </c>
      <c r="F1976" s="192">
        <f>IFERROR(_xll.qlIndexFixing(IndexON,D1976,TRUE,_xll.ohTrigger(RecalcTrigger,TriggerON)),NA())</f>
        <v>1.8953498393687873E-2</v>
      </c>
      <c r="H1976" s="42">
        <f>_xll.qlCalendarAdvance(Calendar,$H1975,B1976,"f",FALSE)</f>
        <v>53246</v>
      </c>
      <c r="I1976" s="176">
        <f>_xll.qlInterestRateIndexValueDate(Index1M,$H1976)</f>
        <v>53246</v>
      </c>
      <c r="J1976" s="181">
        <f>IFERROR(_xll.qlIndexFixing(Index1M,$H1976,TRUE,_xll.ohTrigger(RecalcTrigger,Trigger1M)),NA())</f>
        <v>1.9429263916510932E-2</v>
      </c>
      <c r="K1976" s="44">
        <f>IFERROR(_xll.qlIndexFixing(Index3M,H1976,TRUE,_xll.ohTrigger(RecalcTrigger,Trigger3M)),NA())</f>
        <v>1.9719735636124707E-2</v>
      </c>
      <c r="L1976" s="44">
        <f>IFERROR(_xll.qlIndexFixing(Index6M,$H1976,TRUE,_xll.ohTrigger(RecalcTrigger,Trigger6M)),NA())</f>
        <v>1.9767524006862203E-2</v>
      </c>
      <c r="M1976" s="182">
        <f>IFERROR(_xll.qlIndexFixing(Index1Y,$H1976,TRUE,_xll.ohTrigger(RecalcTrigger,Trigger1Y)),NA())</f>
        <v>2.0003996805476154E-2</v>
      </c>
      <c r="N1976" s="181">
        <f>IFERROR(_xll.qlIndexFixing(ONIndex1M,I1976,TRUE,_xll.ohTrigger(RecalcTrigger,Trigger1M)),NA())</f>
        <v>1.9432662940200851E-2</v>
      </c>
      <c r="O1976" s="44">
        <f>IFERROR(_xll.qlIndexFixing(ONIndex3M,I1976,TRUE,_xll.ohTrigger(RecalcTrigger,Trigger3M)),NA())</f>
        <v>1.9726125957764129E-2</v>
      </c>
      <c r="P1976" s="44">
        <f>IFERROR(_xll.qlIndexFixing(ONIndex6M,I1976,TRUE,_xll.ohTrigger(RecalcTrigger,Trigger6M)),NA())</f>
        <v>1.9776796224948434E-2</v>
      </c>
      <c r="Q1976" s="182">
        <f>IFERROR(_xll.qlIndexFixing(ONIndex1Y,I1976,TRUE,_xll.ohTrigger(RecalcTrigger,Trigger1Y)),NA())</f>
        <v>2.0019176195272825E-2</v>
      </c>
    </row>
    <row r="1977" spans="2:17" x14ac:dyDescent="0.2">
      <c r="B1977" s="39" t="s">
        <v>42</v>
      </c>
      <c r="D1977" s="42">
        <f>_xll.qlCalendarAdvance(Calendar,$D1976,B1977,"f",FALSE)</f>
        <v>53253</v>
      </c>
      <c r="E1977" s="176">
        <f>_xll.qlInterestRateIndexValueDate(IndexON,D1977)</f>
        <v>53253</v>
      </c>
      <c r="F1977" s="192">
        <f>IFERROR(_xll.qlIndexFixing(IndexON,D1977,TRUE,_xll.ohTrigger(RecalcTrigger,TriggerON)),NA())</f>
        <v>1.894566508764628E-2</v>
      </c>
      <c r="H1977" s="42">
        <f>_xll.qlCalendarAdvance(Calendar,$H1976,B1977,"f",FALSE)</f>
        <v>53253</v>
      </c>
      <c r="I1977" s="176">
        <f>_xll.qlInterestRateIndexValueDate(Index1M,$H1977)</f>
        <v>53253</v>
      </c>
      <c r="J1977" s="181">
        <f>IFERROR(_xll.qlIndexFixing(Index1M,$H1977,TRUE,_xll.ohTrigger(RecalcTrigger,Trigger1M)),NA())</f>
        <v>1.9420543416635756E-2</v>
      </c>
      <c r="K1977" s="44">
        <f>IFERROR(_xll.qlIndexFixing(Index3M,H1977,TRUE,_xll.ohTrigger(RecalcTrigger,Trigger3M)),NA())</f>
        <v>1.9711304974261372E-2</v>
      </c>
      <c r="L1977" s="44">
        <f>IFERROR(_xll.qlIndexFixing(Index6M,$H1977,TRUE,_xll.ohTrigger(RecalcTrigger,Trigger6M)),NA())</f>
        <v>1.9759331110317045E-2</v>
      </c>
      <c r="M1977" s="182">
        <f>IFERROR(_xll.qlIndexFixing(Index1Y,$H1977,TRUE,_xll.ohTrigger(RecalcTrigger,Trigger1Y)),NA())</f>
        <v>1.9995768010588666E-2</v>
      </c>
      <c r="N1977" s="181">
        <f>IFERROR(_xll.qlIndexFixing(ONIndex1M,I1977,TRUE,_xll.ohTrigger(RecalcTrigger,Trigger1M)),NA())</f>
        <v>1.9423933792903636E-2</v>
      </c>
      <c r="O1977" s="44">
        <f>IFERROR(_xll.qlIndexFixing(ONIndex3M,I1977,TRUE,_xll.ohTrigger(RecalcTrigger,Trigger3M)),NA())</f>
        <v>1.9717670236385487E-2</v>
      </c>
      <c r="P1977" s="44">
        <f>IFERROR(_xll.qlIndexFixing(ONIndex6M,I1977,TRUE,_xll.ohTrigger(RecalcTrigger,Trigger6M)),NA())</f>
        <v>1.9768550503074245E-2</v>
      </c>
      <c r="Q1977" s="182">
        <f>IFERROR(_xll.qlIndexFixing(ONIndex1Y,I1977,TRUE,_xll.ohTrigger(RecalcTrigger,Trigger1Y)),NA())</f>
        <v>2.0010853680831886E-2</v>
      </c>
    </row>
    <row r="1978" spans="2:17" x14ac:dyDescent="0.2">
      <c r="B1978" s="39" t="s">
        <v>42</v>
      </c>
      <c r="D1978" s="42">
        <f>_xll.qlCalendarAdvance(Calendar,$D1977,B1978,"f",FALSE)</f>
        <v>53260</v>
      </c>
      <c r="E1978" s="176">
        <f>_xll.qlInterestRateIndexValueDate(IndexON,D1978)</f>
        <v>53260</v>
      </c>
      <c r="F1978" s="192">
        <f>IFERROR(_xll.qlIndexFixing(IndexON,D1978,TRUE,_xll.ohTrigger(RecalcTrigger,TriggerON)),NA())</f>
        <v>1.8937840341874956E-2</v>
      </c>
      <c r="H1978" s="42">
        <f>_xll.qlCalendarAdvance(Calendar,$H1977,B1978,"f",FALSE)</f>
        <v>53260</v>
      </c>
      <c r="I1978" s="176">
        <f>_xll.qlInterestRateIndexValueDate(Index1M,$H1978)</f>
        <v>53260</v>
      </c>
      <c r="J1978" s="181">
        <f>IFERROR(_xll.qlIndexFixing(Index1M,$H1978,TRUE,_xll.ohTrigger(RecalcTrigger,Trigger1M)),NA())</f>
        <v>1.9411833210252225E-2</v>
      </c>
      <c r="K1978" s="44">
        <f>IFERROR(_xll.qlIndexFixing(Index3M,H1978,TRUE,_xll.ohTrigger(RecalcTrigger,Trigger3M)),NA())</f>
        <v>1.9702884579455411E-2</v>
      </c>
      <c r="L1978" s="44">
        <f>IFERROR(_xll.qlIndexFixing(Index6M,$H1978,TRUE,_xll.ohTrigger(RecalcTrigger,Trigger6M)),NA())</f>
        <v>1.9751148583096675E-2</v>
      </c>
      <c r="M1978" s="182">
        <f>IFERROR(_xll.qlIndexFixing(Index1Y,$H1978,TRUE,_xll.ohTrigger(RecalcTrigger,Trigger1Y)),NA())</f>
        <v>1.9987549270559457E-2</v>
      </c>
      <c r="N1978" s="181">
        <f>IFERROR(_xll.qlIndexFixing(ONIndex1M,I1978,TRUE,_xll.ohTrigger(RecalcTrigger,Trigger1M)),NA())</f>
        <v>1.9415214914980661E-2</v>
      </c>
      <c r="O1978" s="44">
        <f>IFERROR(_xll.qlIndexFixing(ONIndex3M,I1978,TRUE,_xll.ohTrigger(RecalcTrigger,Trigger3M)),NA())</f>
        <v>1.9709224714357099E-2</v>
      </c>
      <c r="P1978" s="44">
        <f>IFERROR(_xll.qlIndexFixing(ONIndex6M,I1978,TRUE,_xll.ohTrigger(RecalcTrigger,Trigger6M)),NA())</f>
        <v>1.976031501734532E-2</v>
      </c>
      <c r="Q1978" s="182">
        <f>IFERROR(_xll.qlIndexFixing(ONIndex1Y,I1978,TRUE,_xll.ohTrigger(RecalcTrigger,Trigger1Y)),NA())</f>
        <v>2.0002540959780379E-2</v>
      </c>
    </row>
    <row r="1979" spans="2:17" x14ac:dyDescent="0.2">
      <c r="B1979" s="39" t="s">
        <v>42</v>
      </c>
      <c r="D1979" s="42">
        <f>_xll.qlCalendarAdvance(Calendar,$D1978,B1979,"f",FALSE)</f>
        <v>53267</v>
      </c>
      <c r="E1979" s="176">
        <f>_xll.qlInterestRateIndexValueDate(IndexON,D1979)</f>
        <v>53267</v>
      </c>
      <c r="F1979" s="192">
        <f>IFERROR(_xll.qlIndexFixing(IndexON,D1979,TRUE,_xll.ohTrigger(RecalcTrigger,TriggerON)),NA())</f>
        <v>1.893002415645495E-2</v>
      </c>
      <c r="H1979" s="42">
        <f>_xll.qlCalendarAdvance(Calendar,$H1978,B1979,"f",FALSE)</f>
        <v>53267</v>
      </c>
      <c r="I1979" s="176">
        <f>_xll.qlInterestRateIndexValueDate(Index1M,$H1979)</f>
        <v>53267</v>
      </c>
      <c r="J1979" s="181">
        <f>IFERROR(_xll.qlIndexFixing(Index1M,$H1979,TRUE,_xll.ohTrigger(RecalcTrigger,Trigger1M)),NA())</f>
        <v>1.9403448549481915E-2</v>
      </c>
      <c r="K1979" s="44">
        <f>IFERROR(_xll.qlIndexFixing(Index3M,H1979,TRUE,_xll.ohTrigger(RecalcTrigger,Trigger3M)),NA())</f>
        <v>1.9694474451641637E-2</v>
      </c>
      <c r="L1979" s="44">
        <f>IFERROR(_xll.qlIndexFixing(Index6M,$H1979,TRUE,_xll.ohTrigger(RecalcTrigger,Trigger6M)),NA())</f>
        <v>1.9743024385972176E-2</v>
      </c>
      <c r="M1979" s="182">
        <f>IFERROR(_xll.qlIndexFixing(Index1Y,$H1979,TRUE,_xll.ohTrigger(RecalcTrigger,Trigger1Y)),NA())</f>
        <v>1.9979340585146943E-2</v>
      </c>
      <c r="N1979" s="181">
        <f>IFERROR(_xll.qlIndexFixing(ONIndex1M,I1979,TRUE,_xll.ohTrigger(RecalcTrigger,Trigger1M)),NA())</f>
        <v>1.9406506306350879E-2</v>
      </c>
      <c r="O1979" s="44">
        <f>IFERROR(_xll.qlIndexFixing(ONIndex3M,I1979,TRUE,_xll.ohTrigger(RecalcTrigger,Trigger3M)),NA())</f>
        <v>1.9700789391516871E-2</v>
      </c>
      <c r="P1979" s="44">
        <f>IFERROR(_xll.qlIndexFixing(ONIndex6M,I1979,TRUE,_xll.ohTrigger(RecalcTrigger,Trigger6M)),NA())</f>
        <v>1.9752089767680614E-2</v>
      </c>
      <c r="Q1979" s="182">
        <f>IFERROR(_xll.qlIndexFixing(ONIndex1Y,I1979,TRUE,_xll.ohTrigger(RecalcTrigger,Trigger1Y)),NA())</f>
        <v>1.9994238032280398E-2</v>
      </c>
    </row>
    <row r="1980" spans="2:17" x14ac:dyDescent="0.2">
      <c r="B1980" s="39" t="s">
        <v>42</v>
      </c>
      <c r="D1980" s="42">
        <f>_xll.qlCalendarAdvance(Calendar,$D1979,B1980,"f",FALSE)</f>
        <v>53274</v>
      </c>
      <c r="E1980" s="176">
        <f>_xll.qlInterestRateIndexValueDate(IndexON,D1980)</f>
        <v>53274</v>
      </c>
      <c r="F1980" s="192">
        <f>IFERROR(_xll.qlIndexFixing(IndexON,D1980,TRUE,_xll.ohTrigger(RecalcTrigger,TriggerON)),NA())</f>
        <v>1.892221653138626E-2</v>
      </c>
      <c r="H1980" s="42">
        <f>_xll.qlCalendarAdvance(Calendar,$H1979,B1980,"f",FALSE)</f>
        <v>53274</v>
      </c>
      <c r="I1980" s="176">
        <f>_xll.qlInterestRateIndexValueDate(Index1M,$H1980)</f>
        <v>53274</v>
      </c>
      <c r="J1980" s="181">
        <f>IFERROR(_xll.qlIndexFixing(Index1M,$H1980,TRUE,_xll.ohTrigger(RecalcTrigger,Trigger1M)),NA())</f>
        <v>1.9394758108915854E-2</v>
      </c>
      <c r="K1980" s="44">
        <f>IFERROR(_xll.qlIndexFixing(Index3M,H1980,TRUE,_xll.ohTrigger(RecalcTrigger,Trigger3M)),NA())</f>
        <v>1.9686074590753975E-2</v>
      </c>
      <c r="L1980" s="44">
        <f>IFERROR(_xll.qlIndexFixing(Index6M,$H1980,TRUE,_xll.ohTrigger(RecalcTrigger,Trigger6M)),NA())</f>
        <v>1.9734862295658424E-2</v>
      </c>
      <c r="M1980" s="182">
        <f>IFERROR(_xll.qlIndexFixing(Index1Y,$H1980,TRUE,_xll.ohTrigger(RecalcTrigger,Trigger1Y)),NA())</f>
        <v>1.9971141954109095E-2</v>
      </c>
      <c r="N1980" s="181">
        <f>IFERROR(_xll.qlIndexFixing(ONIndex1M,I1980,TRUE,_xll.ohTrigger(RecalcTrigger,Trigger1M)),NA())</f>
        <v>1.939780796725743E-2</v>
      </c>
      <c r="O1980" s="44">
        <f>IFERROR(_xll.qlIndexFixing(ONIndex3M,I1980,TRUE,_xll.ohTrigger(RecalcTrigger,Trigger3M)),NA())</f>
        <v>1.9692364268107942E-2</v>
      </c>
      <c r="P1980" s="44">
        <f>IFERROR(_xll.qlIndexFixing(ONIndex6M,I1980,TRUE,_xll.ohTrigger(RecalcTrigger,Trigger6M)),NA())</f>
        <v>1.9743874754242219E-2</v>
      </c>
      <c r="Q1980" s="182">
        <f>IFERROR(_xll.qlIndexFixing(ONIndex1Y,I1980,TRUE,_xll.ohTrigger(RecalcTrigger,Trigger1Y)),NA())</f>
        <v>1.9985944898088803E-2</v>
      </c>
    </row>
    <row r="1981" spans="2:17" x14ac:dyDescent="0.2">
      <c r="B1981" s="39" t="s">
        <v>42</v>
      </c>
      <c r="D1981" s="42">
        <f>_xll.qlCalendarAdvance(Calendar,$D1980,B1981,"f",FALSE)</f>
        <v>53281</v>
      </c>
      <c r="E1981" s="176">
        <f>_xll.qlInterestRateIndexValueDate(IndexON,D1981)</f>
        <v>53281</v>
      </c>
      <c r="F1981" s="192">
        <f>IFERROR(_xll.qlIndexFixing(IndexON,D1981,TRUE,_xll.ohTrigger(RecalcTrigger,TriggerON)),NA())</f>
        <v>1.8914417466668887E-2</v>
      </c>
      <c r="H1981" s="42">
        <f>_xll.qlCalendarAdvance(Calendar,$H1980,B1981,"f",FALSE)</f>
        <v>53281</v>
      </c>
      <c r="I1981" s="176">
        <f>_xll.qlInterestRateIndexValueDate(Index1M,$H1981)</f>
        <v>53281</v>
      </c>
      <c r="J1981" s="181">
        <f>IFERROR(_xll.qlIndexFixing(Index1M,$H1981,TRUE,_xll.ohTrigger(RecalcTrigger,Trigger1M)),NA())</f>
        <v>1.9386077959517377E-2</v>
      </c>
      <c r="K1981" s="44">
        <f>IFERROR(_xll.qlIndexFixing(Index3M,H1981,TRUE,_xll.ohTrigger(RecalcTrigger,Trigger3M)),NA())</f>
        <v>1.9677684996729877E-2</v>
      </c>
      <c r="L1981" s="44">
        <f>IFERROR(_xll.qlIndexFixing(Index6M,$H1981,TRUE,_xll.ohTrigger(RecalcTrigger,Trigger6M)),NA())</f>
        <v>1.9726710573564479E-2</v>
      </c>
      <c r="M1981" s="182">
        <f>IFERROR(_xll.qlIndexFixing(Index1Y,$H1981,TRUE,_xll.ohTrigger(RecalcTrigger,Trigger1Y)),NA())</f>
        <v>1.9962953377204551E-2</v>
      </c>
      <c r="N1981" s="181">
        <f>IFERROR(_xll.qlIndexFixing(ONIndex1M,I1981,TRUE,_xll.ohTrigger(RecalcTrigger,Trigger1M)),NA())</f>
        <v>1.9389119897376128E-2</v>
      </c>
      <c r="O1981" s="44">
        <f>IFERROR(_xll.qlIndexFixing(ONIndex3M,I1981,TRUE,_xll.ohTrigger(RecalcTrigger,Trigger3M)),NA())</f>
        <v>1.9683949344049267E-2</v>
      </c>
      <c r="P1981" s="44">
        <f>IFERROR(_xll.qlIndexFixing(ONIndex6M,I1981,TRUE,_xll.ohTrigger(RecalcTrigger,Trigger6M)),NA())</f>
        <v>1.9735669976786996E-2</v>
      </c>
      <c r="Q1981" s="182">
        <f>IFERROR(_xll.qlIndexFixing(ONIndex1Y,I1981,TRUE,_xll.ohTrigger(RecalcTrigger,Trigger1Y)),NA())</f>
        <v>1.9977661557448734E-2</v>
      </c>
    </row>
    <row r="1982" spans="2:17" x14ac:dyDescent="0.2">
      <c r="B1982" s="39" t="s">
        <v>42</v>
      </c>
      <c r="D1982" s="42">
        <f>_xll.qlCalendarAdvance(Calendar,$D1981,B1982,"f",FALSE)</f>
        <v>53288</v>
      </c>
      <c r="E1982" s="176">
        <f>_xll.qlInterestRateIndexValueDate(IndexON,D1982)</f>
        <v>53288</v>
      </c>
      <c r="F1982" s="192">
        <f>IFERROR(_xll.qlIndexFixing(IndexON,D1982,TRUE,_xll.ohTrigger(RecalcTrigger,TriggerON)),NA())</f>
        <v>1.8906626962221784E-2</v>
      </c>
      <c r="H1982" s="42">
        <f>_xll.qlCalendarAdvance(Calendar,$H1981,B1982,"f",FALSE)</f>
        <v>53288</v>
      </c>
      <c r="I1982" s="176">
        <f>_xll.qlInterestRateIndexValueDate(Index1M,$H1982)</f>
        <v>53288</v>
      </c>
      <c r="J1982" s="181">
        <f>IFERROR(_xll.qlIndexFixing(Index1M,$H1982,TRUE,_xll.ohTrigger(RecalcTrigger,Trigger1M)),NA())</f>
        <v>1.9377408101256766E-2</v>
      </c>
      <c r="K1982" s="44">
        <f>IFERROR(_xll.qlIndexFixing(Index3M,H1982,TRUE,_xll.ohTrigger(RecalcTrigger,Trigger3M)),NA())</f>
        <v>1.9669305669501518E-2</v>
      </c>
      <c r="L1982" s="44">
        <f>IFERROR(_xll.qlIndexFixing(Index6M,$H1982,TRUE,_xll.ohTrigger(RecalcTrigger,Trigger6M)),NA())</f>
        <v>1.9718569219565409E-2</v>
      </c>
      <c r="M1982" s="182">
        <f>IFERROR(_xll.qlIndexFixing(Index1Y,$H1982,TRUE,_xll.ohTrigger(RecalcTrigger,Trigger1Y)),NA())</f>
        <v>1.995477485419217E-2</v>
      </c>
      <c r="N1982" s="181">
        <f>IFERROR(_xll.qlIndexFixing(ONIndex1M,I1982,TRUE,_xll.ohTrigger(RecalcTrigger,Trigger1M)),NA())</f>
        <v>1.9380442096950112E-2</v>
      </c>
      <c r="O1982" s="44">
        <f>IFERROR(_xll.qlIndexFixing(ONIndex3M,I1982,TRUE,_xll.ohTrigger(RecalcTrigger,Trigger3M)),NA())</f>
        <v>1.9675544619259799E-2</v>
      </c>
      <c r="P1982" s="44">
        <f>IFERROR(_xll.qlIndexFixing(ONIndex6M,I1982,TRUE,_xll.ohTrigger(RecalcTrigger,Trigger6M)),NA())</f>
        <v>1.9727475435477038E-2</v>
      </c>
      <c r="Q1982" s="182">
        <f>IFERROR(_xll.qlIndexFixing(ONIndex1Y,I1982,TRUE,_xll.ohTrigger(RecalcTrigger,Trigger1Y)),NA())</f>
        <v>1.9969388010279143E-2</v>
      </c>
    </row>
    <row r="1983" spans="2:17" x14ac:dyDescent="0.2">
      <c r="B1983" s="39" t="s">
        <v>42</v>
      </c>
      <c r="D1983" s="42">
        <f>_xll.qlCalendarAdvance(Calendar,$D1982,B1983,"f",FALSE)</f>
        <v>53295</v>
      </c>
      <c r="E1983" s="176">
        <f>_xll.qlInterestRateIndexValueDate(IndexON,D1983)</f>
        <v>53295</v>
      </c>
      <c r="F1983" s="192">
        <f>IFERROR(_xll.qlIndexFixing(IndexON,D1983,TRUE,_xll.ohTrigger(RecalcTrigger,TriggerON)),NA())</f>
        <v>1.8898845018125998E-2</v>
      </c>
      <c r="H1983" s="42">
        <f>_xll.qlCalendarAdvance(Calendar,$H1982,B1983,"f",FALSE)</f>
        <v>53295</v>
      </c>
      <c r="I1983" s="176">
        <f>_xll.qlInterestRateIndexValueDate(Index1M,$H1983)</f>
        <v>53295</v>
      </c>
      <c r="J1983" s="181">
        <f>IFERROR(_xll.qlIndexFixing(Index1M,$H1983,TRUE,_xll.ohTrigger(RecalcTrigger,Trigger1M)),NA())</f>
        <v>1.9368748534115115E-2</v>
      </c>
      <c r="K1983" s="44">
        <f>IFERROR(_xll.qlIndexFixing(Index3M,H1983,TRUE,_xll.ohTrigger(RecalcTrigger,Trigger3M)),NA())</f>
        <v>1.9661003789805134E-2</v>
      </c>
      <c r="L1983" s="44">
        <f>IFERROR(_xll.qlIndexFixing(Index6M,$H1983,TRUE,_xll.ohTrigger(RecalcTrigger,Trigger6M)),NA())</f>
        <v>1.971043823353719E-2</v>
      </c>
      <c r="M1983" s="182">
        <f>IFERROR(_xll.qlIndexFixing(Index1Y,$H1983,TRUE,_xll.ohTrigger(RecalcTrigger,Trigger1Y)),NA())</f>
        <v>1.9946606384831478E-2</v>
      </c>
      <c r="N1983" s="181">
        <f>IFERROR(_xll.qlIndexFixing(ONIndex1M,I1983,TRUE,_xll.ohTrigger(RecalcTrigger,Trigger1M)),NA())</f>
        <v>1.9371774565736244E-2</v>
      </c>
      <c r="O1983" s="44">
        <f>IFERROR(_xll.qlIndexFixing(ONIndex3M,I1983,TRUE,_xll.ohTrigger(RecalcTrigger,Trigger3M)),NA())</f>
        <v>1.9667150093820585E-2</v>
      </c>
      <c r="P1983" s="44">
        <f>IFERROR(_xll.qlIndexFixing(ONIndex6M,I1983,TRUE,_xll.ohTrigger(RecalcTrigger,Trigger6M)),NA())</f>
        <v>1.971929113039339E-2</v>
      </c>
      <c r="Q1983" s="182">
        <f>IFERROR(_xll.qlIndexFixing(ONIndex1Y,I1983,TRUE,_xll.ohTrigger(RecalcTrigger,Trigger1Y)),NA())</f>
        <v>1.9961124256580032E-2</v>
      </c>
    </row>
    <row r="1984" spans="2:17" x14ac:dyDescent="0.2">
      <c r="B1984" s="39" t="s">
        <v>42</v>
      </c>
      <c r="D1984" s="42">
        <f>_xll.qlCalendarAdvance(Calendar,$D1983,B1984,"f",FALSE)</f>
        <v>53302</v>
      </c>
      <c r="E1984" s="176">
        <f>_xll.qlInterestRateIndexValueDate(IndexON,D1984)</f>
        <v>53302</v>
      </c>
      <c r="F1984" s="192">
        <f>IFERROR(_xll.qlIndexFixing(IndexON,D1984,TRUE,_xll.ohTrigger(RecalcTrigger,TriggerON)),NA())</f>
        <v>1.8891071634381529E-2</v>
      </c>
      <c r="H1984" s="42">
        <f>_xll.qlCalendarAdvance(Calendar,$H1983,B1984,"f",FALSE)</f>
        <v>53302</v>
      </c>
      <c r="I1984" s="176">
        <f>_xll.qlInterestRateIndexValueDate(Index1M,$H1984)</f>
        <v>53302</v>
      </c>
      <c r="J1984" s="181">
        <f>IFERROR(_xll.qlIndexFixing(Index1M,$H1984,TRUE,_xll.ohTrigger(RecalcTrigger,Trigger1M)),NA())</f>
        <v>1.9359788133843849E-2</v>
      </c>
      <c r="K1984" s="44">
        <f>IFERROR(_xll.qlIndexFixing(Index3M,H1984,TRUE,_xll.ohTrigger(RecalcTrigger,Trigger3M)),NA())</f>
        <v>1.9652711633086906E-2</v>
      </c>
      <c r="L1984" s="44">
        <f>IFERROR(_xll.qlIndexFixing(Index6M,$H1984,TRUE,_xll.ohTrigger(RecalcTrigger,Trigger6M)),NA())</f>
        <v>1.9702271168574269E-2</v>
      </c>
      <c r="M1984" s="182">
        <f>IFERROR(_xll.qlIndexFixing(Index1Y,$H1984,TRUE,_xll.ohTrigger(RecalcTrigger,Trigger1Y)),NA())</f>
        <v>1.9938447968882E-2</v>
      </c>
      <c r="N1984" s="181">
        <f>IFERROR(_xll.qlIndexFixing(ONIndex1M,I1984,TRUE,_xll.ohTrigger(RecalcTrigger,Trigger1M)),NA())</f>
        <v>1.9363117303977662E-2</v>
      </c>
      <c r="O1984" s="44">
        <f>IFERROR(_xll.qlIndexFixing(ONIndex3M,I1984,TRUE,_xll.ohTrigger(RecalcTrigger,Trigger3M)),NA())</f>
        <v>1.9658765767650577E-2</v>
      </c>
      <c r="P1984" s="44">
        <f>IFERROR(_xll.qlIndexFixing(ONIndex6M,I1984,TRUE,_xll.ohTrigger(RecalcTrigger,Trigger6M)),NA())</f>
        <v>1.9711117061455008E-2</v>
      </c>
      <c r="Q1984" s="182">
        <f>IFERROR(_xll.qlIndexFixing(ONIndex1Y,I1984,TRUE,_xll.ohTrigger(RecalcTrigger,Trigger1Y)),NA())</f>
        <v>1.9952870296270353E-2</v>
      </c>
    </row>
    <row r="1985" spans="2:17" x14ac:dyDescent="0.2">
      <c r="B1985" s="39" t="s">
        <v>42</v>
      </c>
      <c r="D1985" s="42">
        <f>_xll.qlCalendarAdvance(Calendar,$D1984,B1985,"f",FALSE)</f>
        <v>53309</v>
      </c>
      <c r="E1985" s="176">
        <f>_xll.qlInterestRateIndexValueDate(IndexON,D1985)</f>
        <v>53309</v>
      </c>
      <c r="F1985" s="192">
        <f>IFERROR(_xll.qlIndexFixing(IndexON,D1985,TRUE,_xll.ohTrigger(RecalcTrigger,TriggerON)),NA())</f>
        <v>1.8883306810988376E-2</v>
      </c>
      <c r="H1985" s="42">
        <f>_xll.qlCalendarAdvance(Calendar,$H1984,B1985,"f",FALSE)</f>
        <v>53309</v>
      </c>
      <c r="I1985" s="176">
        <f>_xll.qlInterestRateIndexValueDate(Index1M,$H1985)</f>
        <v>53309</v>
      </c>
      <c r="J1985" s="181">
        <f>IFERROR(_xll.qlIndexFixing(Index1M,$H1985,TRUE,_xll.ohTrigger(RecalcTrigger,Trigger1M)),NA())</f>
        <v>1.9351149981201913E-2</v>
      </c>
      <c r="K1985" s="44">
        <f>IFERROR(_xll.qlIndexFixing(Index3M,H1985,TRUE,_xll.ohTrigger(RecalcTrigger,Trigger3M)),NA())</f>
        <v>1.9644362535985463E-2</v>
      </c>
      <c r="L1985" s="44">
        <f>IFERROR(_xll.qlIndexFixing(Index6M,$H1985,TRUE,_xll.ohTrigger(RecalcTrigger,Trigger6M)),NA())</f>
        <v>1.9694161223121943E-2</v>
      </c>
      <c r="M1985" s="182">
        <f>IFERROR(_xll.qlIndexFixing(Index1Y,$H1985,TRUE,_xll.ohTrigger(RecalcTrigger,Trigger1Y)),NA())</f>
        <v>1.9930299606103041E-2</v>
      </c>
      <c r="N1985" s="181">
        <f>IFERROR(_xll.qlIndexFixing(ONIndex1M,I1985,TRUE,_xll.ohTrigger(RecalcTrigger,Trigger1M)),NA())</f>
        <v>1.9354470311593319E-2</v>
      </c>
      <c r="O1985" s="44">
        <f>IFERROR(_xll.qlIndexFixing(ONIndex3M,I1985,TRUE,_xll.ohTrigger(RecalcTrigger,Trigger3M)),NA())</f>
        <v>1.9650391640911868E-2</v>
      </c>
      <c r="P1985" s="44">
        <f>IFERROR(_xll.qlIndexFixing(ONIndex6M,I1985,TRUE,_xll.ohTrigger(RecalcTrigger,Trigger6M)),NA())</f>
        <v>1.9702953228418751E-2</v>
      </c>
      <c r="Q1985" s="182">
        <f>IFERROR(_xll.qlIndexFixing(ONIndex1Y,I1985,TRUE,_xll.ohTrigger(RecalcTrigger,Trigger1Y)),NA())</f>
        <v>1.9944626129593246E-2</v>
      </c>
    </row>
    <row r="1986" spans="2:17" x14ac:dyDescent="0.2">
      <c r="B1986" s="39" t="s">
        <v>42</v>
      </c>
      <c r="D1986" s="42">
        <f>_xll.qlCalendarAdvance(Calendar,$D1985,B1986,"f",FALSE)</f>
        <v>53316</v>
      </c>
      <c r="E1986" s="176">
        <f>_xll.qlInterestRateIndexValueDate(IndexON,D1986)</f>
        <v>53316</v>
      </c>
      <c r="F1986" s="192">
        <f>IFERROR(_xll.qlIndexFixing(IndexON,D1986,TRUE,_xll.ohTrigger(RecalcTrigger,TriggerON)),NA())</f>
        <v>1.8875550547703401E-2</v>
      </c>
      <c r="H1986" s="42">
        <f>_xll.qlCalendarAdvance(Calendar,$H1985,B1986,"f",FALSE)</f>
        <v>53316</v>
      </c>
      <c r="I1986" s="176">
        <f>_xll.qlInterestRateIndexValueDate(Index1M,$H1986)</f>
        <v>53316</v>
      </c>
      <c r="J1986" s="181">
        <f>IFERROR(_xll.qlIndexFixing(Index1M,$H1986,TRUE,_xll.ohTrigger(RecalcTrigger,Trigger1M)),NA())</f>
        <v>1.9342522121850236E-2</v>
      </c>
      <c r="K1986" s="44">
        <f>IFERROR(_xll.qlIndexFixing(Index3M,H1986,TRUE,_xll.ohTrigger(RecalcTrigger,Trigger3M)),NA())</f>
        <v>1.9636023703949297E-2</v>
      </c>
      <c r="L1986" s="44">
        <f>IFERROR(_xll.qlIndexFixing(Index6M,$H1986,TRUE,_xll.ohTrigger(RecalcTrigger,Trigger6M)),NA())</f>
        <v>1.9686061645995578E-2</v>
      </c>
      <c r="M1986" s="182">
        <f>IFERROR(_xll.qlIndexFixing(Index1Y,$H1986,TRUE,_xll.ohTrigger(RecalcTrigger,Trigger1Y)),NA())</f>
        <v>1.9922161296255014E-2</v>
      </c>
      <c r="N1986" s="181">
        <f>IFERROR(_xll.qlIndexFixing(ONIndex1M,I1986,TRUE,_xll.ohTrigger(RecalcTrigger,Trigger1M)),NA())</f>
        <v>1.9345833588421124E-2</v>
      </c>
      <c r="O1986" s="44">
        <f>IFERROR(_xll.qlIndexFixing(ONIndex3M,I1986,TRUE,_xll.ohTrigger(RecalcTrigger,Trigger3M)),NA())</f>
        <v>1.9642027713361321E-2</v>
      </c>
      <c r="P1986" s="44">
        <f>IFERROR(_xll.qlIndexFixing(ONIndex6M,I1986,TRUE,_xll.ohTrigger(RecalcTrigger,Trigger6M)),NA())</f>
        <v>1.9694799631608806E-2</v>
      </c>
      <c r="Q1986" s="182">
        <f>IFERROR(_xll.qlIndexFixing(ONIndex1Y,I1986,TRUE,_xll.ohTrigger(RecalcTrigger,Trigger1Y)),NA())</f>
        <v>1.9936391756305571E-2</v>
      </c>
    </row>
    <row r="1987" spans="2:17" x14ac:dyDescent="0.2">
      <c r="B1987" s="39" t="s">
        <v>42</v>
      </c>
      <c r="D1987" s="42">
        <f>_xll.qlCalendarAdvance(Calendar,$D1986,B1987,"f",FALSE)</f>
        <v>53323</v>
      </c>
      <c r="E1987" s="176">
        <f>_xll.qlInterestRateIndexValueDate(IndexON,D1987)</f>
        <v>53323</v>
      </c>
      <c r="F1987" s="192">
        <f>IFERROR(_xll.qlIndexFixing(IndexON,D1987,TRUE,_xll.ohTrigger(RecalcTrigger,TriggerON)),NA())</f>
        <v>1.8867802844931836E-2</v>
      </c>
      <c r="H1987" s="42">
        <f>_xll.qlCalendarAdvance(Calendar,$H1986,B1987,"f",FALSE)</f>
        <v>53323</v>
      </c>
      <c r="I1987" s="176">
        <f>_xll.qlInterestRateIndexValueDate(Index1M,$H1987)</f>
        <v>53323</v>
      </c>
      <c r="J1987" s="181">
        <f>IFERROR(_xll.qlIndexFixing(Index1M,$H1987,TRUE,_xll.ohTrigger(RecalcTrigger,Trigger1M)),NA())</f>
        <v>1.9333904555771629E-2</v>
      </c>
      <c r="K1987" s="44">
        <f>IFERROR(_xll.qlIndexFixing(Index3M,H1987,TRUE,_xll.ohTrigger(RecalcTrigger,Trigger3M)),NA())</f>
        <v>1.9627695136916277E-2</v>
      </c>
      <c r="L1987" s="44">
        <f>IFERROR(_xll.qlIndexFixing(Index6M,$H1987,TRUE,_xll.ohTrigger(RecalcTrigger,Trigger6M)),NA())</f>
        <v>1.9677972437070486E-2</v>
      </c>
      <c r="M1987" s="182">
        <f>IFERROR(_xll.qlIndexFixing(Index1Y,$H1987,TRUE,_xll.ohTrigger(RecalcTrigger,Trigger1Y)),NA())</f>
        <v>1.9914033039098111E-2</v>
      </c>
      <c r="N1987" s="181">
        <f>IFERROR(_xll.qlIndexFixing(ONIndex1M,I1987,TRUE,_xll.ohTrigger(RecalcTrigger,Trigger1M)),NA())</f>
        <v>1.9337207134785261E-2</v>
      </c>
      <c r="O1987" s="44">
        <f>IFERROR(_xll.qlIndexFixing(ONIndex3M,I1987,TRUE,_xll.ohTrigger(RecalcTrigger,Trigger3M)),NA())</f>
        <v>1.9633673985323119E-2</v>
      </c>
      <c r="P1987" s="44">
        <f>IFERROR(_xll.qlIndexFixing(ONIndex6M,I1987,TRUE,_xll.ohTrigger(RecalcTrigger,Trigger6M)),NA())</f>
        <v>1.9686656270863079E-2</v>
      </c>
      <c r="Q1987" s="182">
        <f>IFERROR(_xll.qlIndexFixing(ONIndex1Y,I1987,TRUE,_xll.ohTrigger(RecalcTrigger,Trigger1Y)),NA())</f>
        <v>1.992816717640733E-2</v>
      </c>
    </row>
    <row r="1988" spans="2:17" x14ac:dyDescent="0.2">
      <c r="B1988" s="39" t="s">
        <v>42</v>
      </c>
      <c r="D1988" s="42">
        <f>_xll.qlCalendarAdvance(Calendar,$D1987,B1988,"f",FALSE)</f>
        <v>53330</v>
      </c>
      <c r="E1988" s="176">
        <f>_xll.qlInterestRateIndexValueDate(IndexON,D1988)</f>
        <v>53330</v>
      </c>
      <c r="F1988" s="192">
        <f>IFERROR(_xll.qlIndexFixing(IndexON,D1988,TRUE,_xll.ohTrigger(RecalcTrigger,TriggerON)),NA())</f>
        <v>1.8860063702349494E-2</v>
      </c>
      <c r="H1988" s="42">
        <f>_xll.qlCalendarAdvance(Calendar,$H1987,B1988,"f",FALSE)</f>
        <v>53330</v>
      </c>
      <c r="I1988" s="176">
        <f>_xll.qlInterestRateIndexValueDate(Index1M,$H1988)</f>
        <v>53330</v>
      </c>
      <c r="J1988" s="181">
        <f>IFERROR(_xll.qlIndexFixing(Index1M,$H1988,TRUE,_xll.ohTrigger(RecalcTrigger,Trigger1M)),NA())</f>
        <v>1.9325297282939077E-2</v>
      </c>
      <c r="K1988" s="44">
        <f>IFERROR(_xll.qlIndexFixing(Index3M,H1988,TRUE,_xll.ohTrigger(RecalcTrigger,Trigger3M)),NA())</f>
        <v>1.9619376834824263E-2</v>
      </c>
      <c r="L1988" s="44">
        <f>IFERROR(_xll.qlIndexFixing(Index6M,$H1988,TRUE,_xll.ohTrigger(RecalcTrigger,Trigger6M)),NA())</f>
        <v>1.9669938818626165E-2</v>
      </c>
      <c r="M1988" s="182">
        <f>IFERROR(_xll.qlIndexFixing(Index1Y,$H1988,TRUE,_xll.ohTrigger(RecalcTrigger,Trigger1Y)),NA())</f>
        <v>1.990591483439319E-2</v>
      </c>
      <c r="N1988" s="181">
        <f>IFERROR(_xll.qlIndexFixing(ONIndex1M,I1988,TRUE,_xll.ohTrigger(RecalcTrigger,Trigger1M)),NA())</f>
        <v>1.93285909502805E-2</v>
      </c>
      <c r="O1988" s="44">
        <f>IFERROR(_xll.qlIndexFixing(ONIndex3M,I1988,TRUE,_xll.ohTrigger(RecalcTrigger,Trigger3M)),NA())</f>
        <v>1.9625330456392032E-2</v>
      </c>
      <c r="P1988" s="44">
        <f>IFERROR(_xll.qlIndexFixing(ONIndex6M,I1988,TRUE,_xll.ohTrigger(RecalcTrigger,Trigger6M)),NA())</f>
        <v>1.9678523146343663E-2</v>
      </c>
      <c r="Q1988" s="182">
        <f>IFERROR(_xll.qlIndexFixing(ONIndex1Y,I1988,TRUE,_xll.ohTrigger(RecalcTrigger,Trigger1Y)),NA())</f>
        <v>1.9919952389979567E-2</v>
      </c>
    </row>
    <row r="1989" spans="2:17" x14ac:dyDescent="0.2">
      <c r="B1989" s="39" t="s">
        <v>42</v>
      </c>
      <c r="D1989" s="42">
        <f>_xll.qlCalendarAdvance(Calendar,$D1988,B1989,"f",FALSE)</f>
        <v>53337</v>
      </c>
      <c r="E1989" s="176">
        <f>_xll.qlInterestRateIndexValueDate(IndexON,D1989)</f>
        <v>53337</v>
      </c>
      <c r="F1989" s="192">
        <f>IFERROR(_xll.qlIndexFixing(IndexON,D1989,TRUE,_xll.ohTrigger(RecalcTrigger,TriggerON)),NA())</f>
        <v>1.8852333120280562E-2</v>
      </c>
      <c r="H1989" s="42">
        <f>_xll.qlCalendarAdvance(Calendar,$H1988,B1989,"f",FALSE)</f>
        <v>53337</v>
      </c>
      <c r="I1989" s="176">
        <f>_xll.qlInterestRateIndexValueDate(Index1M,$H1989)</f>
        <v>53337</v>
      </c>
      <c r="J1989" s="181">
        <f>IFERROR(_xll.qlIndexFixing(Index1M,$H1989,TRUE,_xll.ohTrigger(RecalcTrigger,Trigger1M)),NA())</f>
        <v>1.9316700303332927E-2</v>
      </c>
      <c r="K1989" s="44">
        <f>IFERROR(_xll.qlIndexFixing(Index3M,H1989,TRUE,_xll.ohTrigger(RecalcTrigger,Trigger3M)),NA())</f>
        <v>1.9611068797610223E-2</v>
      </c>
      <c r="L1989" s="44">
        <f>IFERROR(_xll.qlIndexFixing(Index6M,$H1989,TRUE,_xll.ohTrigger(RecalcTrigger,Trigger6M)),NA())</f>
        <v>1.9661870037825959E-2</v>
      </c>
      <c r="M1989" s="182">
        <f>IFERROR(_xll.qlIndexFixing(Index1Y,$H1989,TRUE,_xll.ohTrigger(RecalcTrigger,Trigger1Y)),NA())</f>
        <v>1.9897806681901553E-2</v>
      </c>
      <c r="N1989" s="181">
        <f>IFERROR(_xll.qlIndexFixing(ONIndex1M,I1989,TRUE,_xll.ohTrigger(RecalcTrigger,Trigger1M)),NA())</f>
        <v>1.9319985035312071E-2</v>
      </c>
      <c r="O1989" s="44">
        <f>IFERROR(_xll.qlIndexFixing(ONIndex3M,I1989,TRUE,_xll.ohTrigger(RecalcTrigger,Trigger3M)),NA())</f>
        <v>1.9616997126892244E-2</v>
      </c>
      <c r="P1989" s="44">
        <f>IFERROR(_xll.qlIndexFixing(ONIndex6M,I1989,TRUE,_xll.ohTrigger(RecalcTrigger,Trigger6M)),NA())</f>
        <v>1.9670400257807419E-2</v>
      </c>
      <c r="Q1989" s="182">
        <f>IFERROR(_xll.qlIndexFixing(ONIndex1Y,I1989,TRUE,_xll.ohTrigger(RecalcTrigger,Trigger1Y)),NA())</f>
        <v>1.991174739710333E-2</v>
      </c>
    </row>
    <row r="1990" spans="2:17" x14ac:dyDescent="0.2">
      <c r="B1990" s="39" t="s">
        <v>42</v>
      </c>
      <c r="D1990" s="42">
        <f>_xll.qlCalendarAdvance(Calendar,$D1989,B1990,"f",FALSE)</f>
        <v>53344</v>
      </c>
      <c r="E1990" s="176">
        <f>_xll.qlInterestRateIndexValueDate(IndexON,D1990)</f>
        <v>53344</v>
      </c>
      <c r="F1990" s="192">
        <f>IFERROR(_xll.qlIndexFixing(IndexON,D1990,TRUE,_xll.ohTrigger(RecalcTrigger,TriggerON)),NA())</f>
        <v>1.8844611098400854E-2</v>
      </c>
      <c r="H1990" s="42">
        <f>_xll.qlCalendarAdvance(Calendar,$H1989,B1990,"f",FALSE)</f>
        <v>53344</v>
      </c>
      <c r="I1990" s="176">
        <f>_xll.qlInterestRateIndexValueDate(Index1M,$H1990)</f>
        <v>53344</v>
      </c>
      <c r="J1990" s="181">
        <f>IFERROR(_xll.qlIndexFixing(Index1M,$H1990,TRUE,_xll.ohTrigger(RecalcTrigger,Trigger1M)),NA())</f>
        <v>1.9308113616923715E-2</v>
      </c>
      <c r="K1990" s="44">
        <f>IFERROR(_xll.qlIndexFixing(Index3M,H1990,TRUE,_xll.ohTrigger(RecalcTrigger,Trigger3M)),NA())</f>
        <v>1.9602771025211119E-2</v>
      </c>
      <c r="L1990" s="44">
        <f>IFERROR(_xll.qlIndexFixing(Index6M,$H1990,TRUE,_xll.ohTrigger(RecalcTrigger,Trigger6M)),NA())</f>
        <v>1.9653811624132406E-2</v>
      </c>
      <c r="M1990" s="182">
        <f>IFERROR(_xll.qlIndexFixing(Index1Y,$H1990,TRUE,_xll.ohTrigger(RecalcTrigger,Trigger1Y)),NA())</f>
        <v>1.9889708581383614E-2</v>
      </c>
      <c r="N1990" s="181">
        <f>IFERROR(_xll.qlIndexFixing(ONIndex1M,I1990,TRUE,_xll.ohTrigger(RecalcTrigger,Trigger1M)),NA())</f>
        <v>1.9311389389636835E-2</v>
      </c>
      <c r="O1990" s="44">
        <f>IFERROR(_xll.qlIndexFixing(ONIndex3M,I1990,TRUE,_xll.ohTrigger(RecalcTrigger,Trigger3M)),NA())</f>
        <v>1.9608673996742709E-2</v>
      </c>
      <c r="P1990" s="44">
        <f>IFERROR(_xll.qlIndexFixing(ONIndex6M,I1990,TRUE,_xll.ohTrigger(RecalcTrigger,Trigger6M)),NA())</f>
        <v>1.9662287605578532E-2</v>
      </c>
      <c r="Q1990" s="182">
        <f>IFERROR(_xll.qlIndexFixing(ONIndex1Y,I1990,TRUE,_xll.ohTrigger(RecalcTrigger,Trigger1Y)),NA())</f>
        <v>1.9903552197616525E-2</v>
      </c>
    </row>
    <row r="1991" spans="2:17" x14ac:dyDescent="0.2">
      <c r="B1991" s="39" t="s">
        <v>42</v>
      </c>
      <c r="D1991" s="42">
        <f>_xll.qlCalendarAdvance(Calendar,$D1990,B1991,"f",FALSE)</f>
        <v>53351</v>
      </c>
      <c r="E1991" s="176">
        <f>_xll.qlInterestRateIndexValueDate(IndexON,D1991)</f>
        <v>53351</v>
      </c>
      <c r="F1991" s="192">
        <f>IFERROR(_xll.qlIndexFixing(IndexON,D1991,TRUE,_xll.ohTrigger(RecalcTrigger,TriggerON)),NA())</f>
        <v>1.8836897636872463E-2</v>
      </c>
      <c r="H1991" s="42">
        <f>_xll.qlCalendarAdvance(Calendar,$H1990,B1991,"f",FALSE)</f>
        <v>53351</v>
      </c>
      <c r="I1991" s="176">
        <f>_xll.qlInterestRateIndexValueDate(Index1M,$H1991)</f>
        <v>53351</v>
      </c>
      <c r="J1991" s="181">
        <f>IFERROR(_xll.qlIndexFixing(Index1M,$H1991,TRUE,_xll.ohTrigger(RecalcTrigger,Trigger1M)),NA())</f>
        <v>1.9299537223689333E-2</v>
      </c>
      <c r="K1991" s="44">
        <f>IFERROR(_xll.qlIndexFixing(Index3M,H1991,TRUE,_xll.ohTrigger(RecalcTrigger,Trigger3M)),NA())</f>
        <v>1.9594483517563013E-2</v>
      </c>
      <c r="L1991" s="44">
        <f>IFERROR(_xll.qlIndexFixing(Index6M,$H1991,TRUE,_xll.ohTrigger(RecalcTrigger,Trigger6M)),NA())</f>
        <v>1.9645763577422367E-2</v>
      </c>
      <c r="M1991" s="182">
        <f>IFERROR(_xll.qlIndexFixing(Index1Y,$H1991,TRUE,_xll.ohTrigger(RecalcTrigger,Trigger1Y)),NA())</f>
        <v>1.9881620532601785E-2</v>
      </c>
      <c r="N1991" s="181">
        <f>IFERROR(_xll.qlIndexFixing(ONIndex1M,I1991,TRUE,_xll.ohTrigger(RecalcTrigger,Trigger1M)),NA())</f>
        <v>1.9302804013335839E-2</v>
      </c>
      <c r="O1991" s="44">
        <f>IFERROR(_xll.qlIndexFixing(ONIndex3M,I1991,TRUE,_xll.ohTrigger(RecalcTrigger,Trigger3M)),NA())</f>
        <v>1.9600361065862382E-2</v>
      </c>
      <c r="P1991" s="44">
        <f>IFERROR(_xll.qlIndexFixing(ONIndex6M,I1991,TRUE,_xll.ohTrigger(RecalcTrigger,Trigger6M)),NA())</f>
        <v>1.9654185189251772E-2</v>
      </c>
      <c r="Q1991" s="182">
        <f>IFERROR(_xll.qlIndexFixing(ONIndex1Y,I1991,TRUE,_xll.ohTrigger(RecalcTrigger,Trigger1Y)),NA())</f>
        <v>1.9895366791519153E-2</v>
      </c>
    </row>
    <row r="1992" spans="2:17" x14ac:dyDescent="0.2">
      <c r="B1992" s="39" t="s">
        <v>42</v>
      </c>
      <c r="D1992" s="42">
        <f>_xll.qlCalendarAdvance(Calendar,$D1991,B1992,"f",FALSE)</f>
        <v>53358</v>
      </c>
      <c r="E1992" s="176">
        <f>_xll.qlInterestRateIndexValueDate(IndexON,D1992)</f>
        <v>53358</v>
      </c>
      <c r="F1992" s="192">
        <f>IFERROR(_xll.qlIndexFixing(IndexON,D1992,TRUE,_xll.ohTrigger(RecalcTrigger,TriggerON)),NA())</f>
        <v>1.8829192735695388E-2</v>
      </c>
      <c r="H1992" s="42">
        <f>_xll.qlCalendarAdvance(Calendar,$H1991,B1992,"f",FALSE)</f>
        <v>53358</v>
      </c>
      <c r="I1992" s="176">
        <f>_xll.qlInterestRateIndexValueDate(Index1M,$H1992)</f>
        <v>53358</v>
      </c>
      <c r="J1992" s="181">
        <f>IFERROR(_xll.qlIndexFixing(Index1M,$H1992,TRUE,_xll.ohTrigger(RecalcTrigger,Trigger1M)),NA())</f>
        <v>1.929147857886615E-2</v>
      </c>
      <c r="K1992" s="44">
        <f>IFERROR(_xll.qlIndexFixing(Index3M,H1992,TRUE,_xll.ohTrigger(RecalcTrigger,Trigger3M)),NA())</f>
        <v>1.9586270921627194E-2</v>
      </c>
      <c r="L1992" s="44">
        <f>IFERROR(_xll.qlIndexFixing(Index6M,$H1992,TRUE,_xll.ohTrigger(RecalcTrigger,Trigger6M)),NA())</f>
        <v>1.9637725897574048E-2</v>
      </c>
      <c r="M1992" s="182">
        <f>IFERROR(_xll.qlIndexFixing(Index1Y,$H1992,TRUE,_xll.ohTrigger(RecalcTrigger,Trigger1Y)),NA())</f>
        <v>1.9873542535317812E-2</v>
      </c>
      <c r="N1992" s="181">
        <f>IFERROR(_xll.qlIndexFixing(ONIndex1M,I1992,TRUE,_xll.ohTrigger(RecalcTrigger,Trigger1M)),NA())</f>
        <v>1.9294228906328037E-2</v>
      </c>
      <c r="O1992" s="44">
        <f>IFERROR(_xll.qlIndexFixing(ONIndex3M,I1992,TRUE,_xll.ohTrigger(RecalcTrigger,Trigger3M)),NA())</f>
        <v>1.9592058334332307E-2</v>
      </c>
      <c r="P1992" s="44">
        <f>IFERROR(_xll.qlIndexFixing(ONIndex6M,I1992,TRUE,_xll.ohTrigger(RecalcTrigger,Trigger6M)),NA())</f>
        <v>1.9646093009151322E-2</v>
      </c>
      <c r="Q1992" s="182">
        <f>IFERROR(_xll.qlIndexFixing(ONIndex1Y,I1992,TRUE,_xll.ohTrigger(RecalcTrigger,Trigger1Y)),NA())</f>
        <v>1.9887191179054353E-2</v>
      </c>
    </row>
    <row r="1993" spans="2:17" x14ac:dyDescent="0.2">
      <c r="B1993" s="39" t="s">
        <v>42</v>
      </c>
      <c r="D1993" s="42">
        <f>_xll.qlCalendarAdvance(Calendar,$D1992,B1993,"f",FALSE)</f>
        <v>53365</v>
      </c>
      <c r="E1993" s="176">
        <f>_xll.qlInterestRateIndexValueDate(IndexON,D1993)</f>
        <v>53365</v>
      </c>
      <c r="F1993" s="192">
        <f>IFERROR(_xll.qlIndexFixing(IndexON,D1993,TRUE,_xll.ohTrigger(RecalcTrigger,TriggerON)),NA())</f>
        <v>1.8821496394788584E-2</v>
      </c>
      <c r="H1993" s="42">
        <f>_xll.qlCalendarAdvance(Calendar,$H1992,B1993,"f",FALSE)</f>
        <v>53365</v>
      </c>
      <c r="I1993" s="176">
        <f>_xll.qlInterestRateIndexValueDate(Index1M,$H1993)</f>
        <v>53365</v>
      </c>
      <c r="J1993" s="181">
        <f>IFERROR(_xll.qlIndexFixing(Index1M,$H1993,TRUE,_xll.ohTrigger(RecalcTrigger,Trigger1M)),NA())</f>
        <v>1.9282921355310685E-2</v>
      </c>
      <c r="K1993" s="44">
        <f>IFERROR(_xll.qlIndexFixing(Index3M,H1993,TRUE,_xll.ohTrigger(RecalcTrigger,Trigger3M)),NA())</f>
        <v>1.9577939296276665E-2</v>
      </c>
      <c r="L1993" s="44">
        <f>IFERROR(_xll.qlIndexFixing(Index6M,$H1993,TRUE,_xll.ohTrigger(RecalcTrigger,Trigger6M)),NA())</f>
        <v>1.962969858446342E-2</v>
      </c>
      <c r="M1993" s="182">
        <f>IFERROR(_xll.qlIndexFixing(Index1Y,$H1993,TRUE,_xll.ohTrigger(RecalcTrigger,Trigger1Y)),NA())</f>
        <v>1.9865474589293219E-2</v>
      </c>
      <c r="N1993" s="181">
        <f>IFERROR(_xll.qlIndexFixing(ONIndex1M,I1993,TRUE,_xll.ohTrigger(RecalcTrigger,Trigger1M)),NA())</f>
        <v>1.9285664068694475E-2</v>
      </c>
      <c r="O1993" s="44">
        <f>IFERROR(_xll.qlIndexFixing(ONIndex3M,I1993,TRUE,_xll.ohTrigger(RecalcTrigger,Trigger3M)),NA())</f>
        <v>1.9583765801990394E-2</v>
      </c>
      <c r="P1993" s="44">
        <f>IFERROR(_xll.qlIndexFixing(ONIndex6M,I1993,TRUE,_xll.ohTrigger(RecalcTrigger,Trigger6M)),NA())</f>
        <v>1.9638011065034044E-2</v>
      </c>
      <c r="Q1993" s="182">
        <f>IFERROR(_xll.qlIndexFixing(ONIndex1Y,I1993,TRUE,_xll.ohTrigger(RecalcTrigger,Trigger1Y)),NA())</f>
        <v>1.9879025359897939E-2</v>
      </c>
    </row>
    <row r="1994" spans="2:17" x14ac:dyDescent="0.2">
      <c r="B1994" s="39" t="s">
        <v>42</v>
      </c>
      <c r="D1994" s="42">
        <f>_xll.qlCalendarAdvance(Calendar,$D1993,B1994,"f",FALSE)</f>
        <v>53372</v>
      </c>
      <c r="E1994" s="176">
        <f>_xll.qlInterestRateIndexValueDate(IndexON,D1994)</f>
        <v>53372</v>
      </c>
      <c r="F1994" s="192">
        <f>IFERROR(_xll.qlIndexFixing(IndexON,D1994,TRUE,_xll.ohTrigger(RecalcTrigger,TriggerON)),NA())</f>
        <v>1.8813808614233096E-2</v>
      </c>
      <c r="H1994" s="42">
        <f>_xll.qlCalendarAdvance(Calendar,$H1993,B1994,"f",FALSE)</f>
        <v>53372</v>
      </c>
      <c r="I1994" s="176">
        <f>_xll.qlInterestRateIndexValueDate(Index1M,$H1994)</f>
        <v>53372</v>
      </c>
      <c r="J1994" s="181">
        <f>IFERROR(_xll.qlIndexFixing(Index1M,$H1994,TRUE,_xll.ohTrigger(RecalcTrigger,Trigger1M)),NA())</f>
        <v>1.9274374421156575E-2</v>
      </c>
      <c r="K1994" s="44">
        <f>IFERROR(_xll.qlIndexFixing(Index3M,H1994,TRUE,_xll.ohTrigger(RecalcTrigger,Trigger3M)),NA())</f>
        <v>1.956974664742191E-2</v>
      </c>
      <c r="L1994" s="44">
        <f>IFERROR(_xll.qlIndexFixing(Index6M,$H1994,TRUE,_xll.ohTrigger(RecalcTrigger,Trigger6M)),NA())</f>
        <v>1.9621681637969582E-2</v>
      </c>
      <c r="M1994" s="182">
        <f>IFERROR(_xll.qlIndexFixing(Index1Y,$H1994,TRUE,_xll.ohTrigger(RecalcTrigger,Trigger1Y)),NA())</f>
        <v>1.985741669429153E-2</v>
      </c>
      <c r="N1994" s="181">
        <f>IFERROR(_xll.qlIndexFixing(ONIndex1M,I1994,TRUE,_xll.ohTrigger(RecalcTrigger,Trigger1M)),NA())</f>
        <v>1.9277109500435152E-2</v>
      </c>
      <c r="O1994" s="44">
        <f>IFERROR(_xll.qlIndexFixing(ONIndex3M,I1994,TRUE,_xll.ohTrigger(RecalcTrigger,Trigger3M)),NA())</f>
        <v>1.9575483469160826E-2</v>
      </c>
      <c r="P1994" s="44">
        <f>IFERROR(_xll.qlIndexFixing(ONIndex6M,I1994,TRUE,_xll.ohTrigger(RecalcTrigger,Trigger6M)),NA())</f>
        <v>1.9629939357143078E-2</v>
      </c>
      <c r="Q1994" s="182">
        <f>IFERROR(_xll.qlIndexFixing(ONIndex1Y,I1994,TRUE,_xll.ohTrigger(RecalcTrigger,Trigger1Y)),NA())</f>
        <v>1.9870869334293051E-2</v>
      </c>
    </row>
    <row r="1995" spans="2:17" x14ac:dyDescent="0.2">
      <c r="B1995" s="39" t="s">
        <v>42</v>
      </c>
      <c r="D1995" s="42">
        <f>_xll.qlCalendarAdvance(Calendar,$D1994,B1995,"f",FALSE)</f>
        <v>53379</v>
      </c>
      <c r="E1995" s="176">
        <f>_xll.qlInterestRateIndexValueDate(IndexON,D1995)</f>
        <v>53379</v>
      </c>
      <c r="F1995" s="192">
        <f>IFERROR(_xll.qlIndexFixing(IndexON,D1995,TRUE,_xll.ohTrigger(RecalcTrigger,TriggerON)),NA())</f>
        <v>1.8806129393866833E-2</v>
      </c>
      <c r="H1995" s="42">
        <f>_xll.qlCalendarAdvance(Calendar,$H1994,B1995,"f",FALSE)</f>
        <v>53379</v>
      </c>
      <c r="I1995" s="176">
        <f>_xll.qlInterestRateIndexValueDate(Index1M,$H1995)</f>
        <v>53379</v>
      </c>
      <c r="J1995" s="181">
        <f>IFERROR(_xll.qlIndexFixing(Index1M,$H1995,TRUE,_xll.ohTrigger(RecalcTrigger,Trigger1M)),NA())</f>
        <v>1.9265837776374875E-2</v>
      </c>
      <c r="K1995" s="44">
        <f>IFERROR(_xll.qlIndexFixing(Index3M,H1995,TRUE,_xll.ohTrigger(RecalcTrigger,Trigger3M)),NA())</f>
        <v>1.9561499906009184E-2</v>
      </c>
      <c r="L1995" s="44">
        <f>IFERROR(_xll.qlIndexFixing(Index6M,$H1995,TRUE,_xll.ohTrigger(RecalcTrigger,Trigger6M)),NA())</f>
        <v>1.9613675057969401E-2</v>
      </c>
      <c r="M1995" s="182">
        <f>IFERROR(_xll.qlIndexFixing(Index1Y,$H1995,TRUE,_xll.ohTrigger(RecalcTrigger,Trigger1Y)),NA())</f>
        <v>1.9849368850074711E-2</v>
      </c>
      <c r="N1995" s="181">
        <f>IFERROR(_xll.qlIndexFixing(ONIndex1M,I1995,TRUE,_xll.ohTrigger(RecalcTrigger,Trigger1M)),NA())</f>
        <v>1.926856520155007E-2</v>
      </c>
      <c r="O1995" s="44">
        <f>IFERROR(_xll.qlIndexFixing(ONIndex3M,I1995,TRUE,_xll.ohTrigger(RecalcTrigger,Trigger3M)),NA())</f>
        <v>1.9567211335519419E-2</v>
      </c>
      <c r="P1995" s="44">
        <f>IFERROR(_xll.qlIndexFixing(ONIndex6M,I1995,TRUE,_xll.ohTrigger(RecalcTrigger,Trigger6M)),NA())</f>
        <v>1.962187788531633E-2</v>
      </c>
      <c r="Q1995" s="182">
        <f>IFERROR(_xll.qlIndexFixing(ONIndex1Y,I1995,TRUE,_xll.ohTrigger(RecalcTrigger,Trigger1Y)),NA())</f>
        <v>1.9862723102077595E-2</v>
      </c>
    </row>
    <row r="1996" spans="2:17" x14ac:dyDescent="0.2">
      <c r="B1996" s="39" t="s">
        <v>42</v>
      </c>
      <c r="D1996" s="42">
        <f>_xll.qlCalendarAdvance(Calendar,$D1995,B1996,"f",FALSE)</f>
        <v>53386</v>
      </c>
      <c r="E1996" s="176">
        <f>_xll.qlInterestRateIndexValueDate(IndexON,D1996)</f>
        <v>53386</v>
      </c>
      <c r="F1996" s="192">
        <f>IFERROR(_xll.qlIndexFixing(IndexON,D1996,TRUE,_xll.ohTrigger(RecalcTrigger,TriggerON)),NA())</f>
        <v>1.8798458734013979E-2</v>
      </c>
      <c r="H1996" s="42">
        <f>_xll.qlCalendarAdvance(Calendar,$H1995,B1996,"f",FALSE)</f>
        <v>53386</v>
      </c>
      <c r="I1996" s="176">
        <f>_xll.qlInterestRateIndexValueDate(Index1M,$H1996)</f>
        <v>53386</v>
      </c>
      <c r="J1996" s="181">
        <f>IFERROR(_xll.qlIndexFixing(Index1M,$H1996,TRUE,_xll.ohTrigger(RecalcTrigger,Trigger1M)),NA())</f>
        <v>1.9257110643097618E-2</v>
      </c>
      <c r="K1996" s="44">
        <f>IFERROR(_xll.qlIndexFixing(Index3M,H1996,TRUE,_xll.ohTrigger(RecalcTrigger,Trigger3M)),NA())</f>
        <v>1.9553073065963694E-2</v>
      </c>
      <c r="L1996" s="44">
        <f>IFERROR(_xll.qlIndexFixing(Index6M,$H1996,TRUE,_xll.ohTrigger(RecalcTrigger,Trigger6M)),NA())</f>
        <v>1.9605550713077305E-2</v>
      </c>
      <c r="M1996" s="182">
        <f>IFERROR(_xll.qlIndexFixing(Index1Y,$H1996,TRUE,_xll.ohTrigger(RecalcTrigger,Trigger1Y)),NA())</f>
        <v>1.9841331056406064E-2</v>
      </c>
      <c r="N1996" s="181">
        <f>IFERROR(_xll.qlIndexFixing(ONIndex1M,I1996,TRUE,_xll.ohTrigger(RecalcTrigger,Trigger1M)),NA())</f>
        <v>1.9260031171796088E-2</v>
      </c>
      <c r="O1996" s="44">
        <f>IFERROR(_xll.qlIndexFixing(ONIndex3M,I1996,TRUE,_xll.ohTrigger(RecalcTrigger,Trigger3M)),NA())</f>
        <v>1.9558949401147219E-2</v>
      </c>
      <c r="P1996" s="44">
        <f>IFERROR(_xll.qlIndexFixing(ONIndex6M,I1996,TRUE,_xll.ohTrigger(RecalcTrigger,Trigger6M)),NA())</f>
        <v>1.9613826649553801E-2</v>
      </c>
      <c r="Q1996" s="182">
        <f>IFERROR(_xll.qlIndexFixing(ONIndex1Y,I1996,TRUE,_xll.ohTrigger(RecalcTrigger,Trigger1Y)),NA())</f>
        <v>1.9854586663332618E-2</v>
      </c>
    </row>
    <row r="1997" spans="2:17" x14ac:dyDescent="0.2">
      <c r="B1997" s="39" t="s">
        <v>42</v>
      </c>
      <c r="D1997" s="42">
        <f>_xll.qlCalendarAdvance(Calendar,$D1996,B1997,"f",FALSE)</f>
        <v>53393</v>
      </c>
      <c r="E1997" s="176">
        <f>_xll.qlInterestRateIndexValueDate(IndexON,D1997)</f>
        <v>53393</v>
      </c>
      <c r="F1997" s="192">
        <f>IFERROR(_xll.qlIndexFixing(IndexON,D1997,TRUE,_xll.ohTrigger(RecalcTrigger,TriggerON)),NA())</f>
        <v>1.8790796634350349E-2</v>
      </c>
      <c r="H1997" s="42">
        <f>_xll.qlCalendarAdvance(Calendar,$H1996,B1997,"f",FALSE)</f>
        <v>53393</v>
      </c>
      <c r="I1997" s="176">
        <f>_xll.qlInterestRateIndexValueDate(Index1M,$H1997)</f>
        <v>53393</v>
      </c>
      <c r="J1997" s="181">
        <f>IFERROR(_xll.qlIndexFixing(Index1M,$H1997,TRUE,_xll.ohTrigger(RecalcTrigger,Trigger1M)),NA())</f>
        <v>1.9248295019620915E-2</v>
      </c>
      <c r="K1997" s="44">
        <f>IFERROR(_xll.qlIndexFixing(Index3M,H1997,TRUE,_xll.ohTrigger(RecalcTrigger,Trigger3M)),NA())</f>
        <v>1.9544847732981648E-2</v>
      </c>
      <c r="L1997" s="44">
        <f>IFERROR(_xll.qlIndexFixing(Index6M,$H1997,TRUE,_xll.ohTrigger(RecalcTrigger,Trigger6M)),NA())</f>
        <v>1.9597565806964801E-2</v>
      </c>
      <c r="M1997" s="182">
        <f>IFERROR(_xll.qlIndexFixing(Index1Y,$H1997,TRUE,_xll.ohTrigger(RecalcTrigger,Trigger1Y)),NA())</f>
        <v>1.9833303313049111E-2</v>
      </c>
      <c r="N1997" s="181">
        <f>IFERROR(_xll.qlIndexFixing(ONIndex1M,I1997,TRUE,_xll.ohTrigger(RecalcTrigger,Trigger1M)),NA())</f>
        <v>1.9251507411659485E-2</v>
      </c>
      <c r="O1997" s="44">
        <f>IFERROR(_xll.qlIndexFixing(ONIndex3M,I1997,TRUE,_xll.ohTrigger(RecalcTrigger,Trigger3M)),NA())</f>
        <v>1.9550697666287364E-2</v>
      </c>
      <c r="P1997" s="44">
        <f>IFERROR(_xll.qlIndexFixing(ONIndex6M,I1997,TRUE,_xll.ohTrigger(RecalcTrigger,Trigger6M)),NA())</f>
        <v>1.9605785649936536E-2</v>
      </c>
      <c r="Q1997" s="182">
        <f>IFERROR(_xll.qlIndexFixing(ONIndex1Y,I1997,TRUE,_xll.ohTrigger(RecalcTrigger,Trigger1Y)),NA())</f>
        <v>1.9846460018058121E-2</v>
      </c>
    </row>
    <row r="1998" spans="2:17" x14ac:dyDescent="0.2">
      <c r="B1998" s="39" t="s">
        <v>42</v>
      </c>
      <c r="D1998" s="42">
        <f>_xll.qlCalendarAdvance(Calendar,$D1997,B1998,"f",FALSE)</f>
        <v>53400</v>
      </c>
      <c r="E1998" s="176">
        <f>_xll.qlInterestRateIndexValueDate(IndexON,D1998)</f>
        <v>53400</v>
      </c>
      <c r="F1998" s="192">
        <f>IFERROR(_xll.qlIndexFixing(IndexON,D1998,TRUE,_xll.ohTrigger(RecalcTrigger,TriggerON)),NA())</f>
        <v>1.8783143095038035E-2</v>
      </c>
      <c r="H1998" s="42">
        <f>_xll.qlCalendarAdvance(Calendar,$H1997,B1998,"f",FALSE)</f>
        <v>53400</v>
      </c>
      <c r="I1998" s="176">
        <f>_xll.qlInterestRateIndexValueDate(Index1M,$H1998)</f>
        <v>53400</v>
      </c>
      <c r="J1998" s="181">
        <f>IFERROR(_xll.qlIndexFixing(Index1M,$H1998,TRUE,_xll.ohTrigger(RecalcTrigger,Trigger1M)),NA())</f>
        <v>1.9239790677944787E-2</v>
      </c>
      <c r="K1998" s="44">
        <f>IFERROR(_xll.qlIndexFixing(Index3M,H1998,TRUE,_xll.ohTrigger(RecalcTrigger,Trigger3M)),NA())</f>
        <v>1.9536632665771689E-2</v>
      </c>
      <c r="L1998" s="44">
        <f>IFERROR(_xll.qlIndexFixing(Index6M,$H1998,TRUE,_xll.ohTrigger(RecalcTrigger,Trigger6M)),NA())</f>
        <v>1.9589591269134274E-2</v>
      </c>
      <c r="M1998" s="182">
        <f>IFERROR(_xll.qlIndexFixing(Index1Y,$H1998,TRUE,_xll.ohTrigger(RecalcTrigger,Trigger1Y)),NA())</f>
        <v>1.9825285619767152E-2</v>
      </c>
      <c r="N1998" s="181">
        <f>IFERROR(_xll.qlIndexFixing(ONIndex1M,I1998,TRUE,_xll.ohTrigger(RecalcTrigger,Trigger1M)),NA())</f>
        <v>1.924299392073503E-2</v>
      </c>
      <c r="O1998" s="44">
        <f>IFERROR(_xll.qlIndexFixing(ONIndex3M,I1998,TRUE,_xll.ohTrigger(RecalcTrigger,Trigger3M)),NA())</f>
        <v>1.9542456130615671E-2</v>
      </c>
      <c r="P1998" s="44">
        <f>IFERROR(_xll.qlIndexFixing(ONIndex6M,I1998,TRUE,_xll.ohTrigger(RecalcTrigger,Trigger6M)),NA())</f>
        <v>1.9597754886464536E-2</v>
      </c>
      <c r="Q1998" s="182">
        <f>IFERROR(_xll.qlIndexFixing(ONIndex1Y,I1998,TRUE,_xll.ohTrigger(RecalcTrigger,Trigger1Y)),NA())</f>
        <v>1.9838343166173056E-2</v>
      </c>
    </row>
    <row r="1999" spans="2:17" x14ac:dyDescent="0.2">
      <c r="B1999" s="39" t="s">
        <v>42</v>
      </c>
      <c r="D1999" s="42">
        <f>_xll.qlCalendarAdvance(Calendar,$D1998,B1999,"f",FALSE)</f>
        <v>53407</v>
      </c>
      <c r="E1999" s="176">
        <f>_xll.qlInterestRateIndexValueDate(IndexON,D1999)</f>
        <v>53407</v>
      </c>
      <c r="F1999" s="192">
        <f>IFERROR(_xll.qlIndexFixing(IndexON,D1999,TRUE,_xll.ohTrigger(RecalcTrigger,TriggerON)),NA())</f>
        <v>1.8775498115995992E-2</v>
      </c>
      <c r="H1999" s="42">
        <f>_xll.qlCalendarAdvance(Calendar,$H1998,B1999,"f",FALSE)</f>
        <v>53407</v>
      </c>
      <c r="I1999" s="176">
        <f>_xll.qlInterestRateIndexValueDate(Index1M,$H1999)</f>
        <v>53407</v>
      </c>
      <c r="J1999" s="181">
        <f>IFERROR(_xll.qlIndexFixing(Index1M,$H1999,TRUE,_xll.ohTrigger(RecalcTrigger,Trigger1M)),NA())</f>
        <v>1.9231296629251927E-2</v>
      </c>
      <c r="K1999" s="44">
        <f>IFERROR(_xll.qlIndexFixing(Index3M,H1999,TRUE,_xll.ohTrigger(RecalcTrigger,Trigger3M)),NA())</f>
        <v>1.9528427864271267E-2</v>
      </c>
      <c r="L1999" s="44">
        <f>IFERROR(_xll.qlIndexFixing(Index6M,$H1999,TRUE,_xll.ohTrigger(RecalcTrigger,Trigger6M)),NA())</f>
        <v>1.9581627099462394E-2</v>
      </c>
      <c r="M1999" s="182">
        <f>IFERROR(_xll.qlIndexFixing(Index1Y,$H1999,TRUE,_xll.ohTrigger(RecalcTrigger,Trigger1Y)),NA())</f>
        <v>1.9817277976324377E-2</v>
      </c>
      <c r="N1999" s="181">
        <f>IFERROR(_xll.qlIndexFixing(ONIndex1M,I1999,TRUE,_xll.ohTrigger(RecalcTrigger,Trigger1M)),NA())</f>
        <v>1.9234490699103768E-2</v>
      </c>
      <c r="O1999" s="44">
        <f>IFERROR(_xll.qlIndexFixing(ONIndex3M,I1999,TRUE,_xll.ohTrigger(RecalcTrigger,Trigger3M)),NA())</f>
        <v>1.9534224794213184E-2</v>
      </c>
      <c r="P1999" s="44">
        <f>IFERROR(_xll.qlIndexFixing(ONIndex6M,I1999,TRUE,_xll.ohTrigger(RecalcTrigger,Trigger6M)),NA())</f>
        <v>1.9589734359056754E-2</v>
      </c>
      <c r="Q1999" s="182">
        <f>IFERROR(_xll.qlIndexFixing(ONIndex1Y,I1999,TRUE,_xll.ohTrigger(RecalcTrigger,Trigger1Y)),NA())</f>
        <v>1.983023610775847E-2</v>
      </c>
    </row>
    <row r="2000" spans="2:17" x14ac:dyDescent="0.2">
      <c r="B2000" s="39" t="s">
        <v>42</v>
      </c>
      <c r="D2000" s="42">
        <f>_xll.qlCalendarAdvance(Calendar,$D1999,B2000,"f",FALSE)</f>
        <v>53414</v>
      </c>
      <c r="E2000" s="176">
        <f>_xll.qlInterestRateIndexValueDate(IndexON,D2000)</f>
        <v>53414</v>
      </c>
      <c r="F2000" s="192">
        <f>IFERROR(_xll.qlIndexFixing(IndexON,D2000,TRUE,_xll.ohTrigger(RecalcTrigger,TriggerON)),NA())</f>
        <v>1.8767861697305266E-2</v>
      </c>
      <c r="H2000" s="42">
        <f>_xll.qlCalendarAdvance(Calendar,$H1999,B2000,"f",FALSE)</f>
        <v>53414</v>
      </c>
      <c r="I2000" s="176">
        <f>_xll.qlInterestRateIndexValueDate(Index1M,$H2000)</f>
        <v>53414</v>
      </c>
      <c r="J2000" s="181">
        <f>IFERROR(_xll.qlIndexFixing(Index1M,$H2000,TRUE,_xll.ohTrigger(RecalcTrigger,Trigger1M)),NA())</f>
        <v>1.9222812873522687E-2</v>
      </c>
      <c r="K2000" s="44">
        <f>IFERROR(_xll.qlIndexFixing(Index3M,H2000,TRUE,_xll.ohTrigger(RecalcTrigger,Trigger3M)),NA())</f>
        <v>1.9520233328415196E-2</v>
      </c>
      <c r="L2000" s="44">
        <f>IFERROR(_xll.qlIndexFixing(Index6M,$H2000,TRUE,_xll.ohTrigger(RecalcTrigger,Trigger6M)),NA())</f>
        <v>1.9573673297825386E-2</v>
      </c>
      <c r="M2000" s="182">
        <f>IFERROR(_xll.qlIndexFixing(Index1Y,$H2000,TRUE,_xll.ohTrigger(RecalcTrigger,Trigger1Y)),NA())</f>
        <v>1.9809280382484973E-2</v>
      </c>
      <c r="N2000" s="181">
        <f>IFERROR(_xll.qlIndexFixing(ONIndex1M,I2000,TRUE,_xll.ohTrigger(RecalcTrigger,Trigger1M)),NA())</f>
        <v>1.9225997746927792E-2</v>
      </c>
      <c r="O2000" s="44">
        <f>IFERROR(_xll.qlIndexFixing(ONIndex3M,I2000,TRUE,_xll.ohTrigger(RecalcTrigger,Trigger3M)),NA())</f>
        <v>1.9526003657241997E-2</v>
      </c>
      <c r="P2000" s="44">
        <f>IFERROR(_xll.qlIndexFixing(ONIndex6M,I2000,TRUE,_xll.ohTrigger(RecalcTrigger,Trigger6M)),NA())</f>
        <v>1.9581724067713191E-2</v>
      </c>
      <c r="Q2000" s="182">
        <f>IFERROR(_xll.qlIndexFixing(ONIndex1Y,I2000,TRUE,_xll.ohTrigger(RecalcTrigger,Trigger1Y)),NA())</f>
        <v>1.9822138842814363E-2</v>
      </c>
    </row>
    <row r="2001" spans="2:17" x14ac:dyDescent="0.2">
      <c r="B2001" s="39" t="s">
        <v>42</v>
      </c>
      <c r="D2001" s="42">
        <f>_xll.qlCalendarAdvance(Calendar,$D2000,B2001,"f",FALSE)</f>
        <v>53421</v>
      </c>
      <c r="E2001" s="176">
        <f>_xll.qlInterestRateIndexValueDate(IndexON,D2001)</f>
        <v>53421</v>
      </c>
      <c r="F2001" s="192">
        <f>IFERROR(_xll.qlIndexFixing(IndexON,D2001,TRUE,_xll.ohTrigger(RecalcTrigger,TriggerON)),NA())</f>
        <v>1.8760233838965856E-2</v>
      </c>
      <c r="H2001" s="42">
        <f>_xll.qlCalendarAdvance(Calendar,$H2000,B2001,"f",FALSE)</f>
        <v>53421</v>
      </c>
      <c r="I2001" s="176">
        <f>_xll.qlInterestRateIndexValueDate(Index1M,$H2001)</f>
        <v>53421</v>
      </c>
      <c r="J2001" s="181">
        <f>IFERROR(_xll.qlIndexFixing(Index1M,$H2001,TRUE,_xll.ohTrigger(RecalcTrigger,Trigger1M)),NA())</f>
        <v>1.9214636081923163E-2</v>
      </c>
      <c r="K2001" s="44">
        <f>IFERROR(_xll.qlIndexFixing(Index3M,H2001,TRUE,_xll.ohTrigger(RecalcTrigger,Trigger3M)),NA())</f>
        <v>1.9512111010359028E-2</v>
      </c>
      <c r="L2001" s="44">
        <f>IFERROR(_xll.qlIndexFixing(Index6M,$H2001,TRUE,_xll.ohTrigger(RecalcTrigger,Trigger6M)),NA())</f>
        <v>1.9565770969658201E-2</v>
      </c>
      <c r="M2001" s="182">
        <f>IFERROR(_xll.qlIndexFixing(Index1Y,$H2001,TRUE,_xll.ohTrigger(RecalcTrigger,Trigger1Y)),NA())</f>
        <v>1.9801292838013795E-2</v>
      </c>
      <c r="N2001" s="181">
        <f>IFERROR(_xll.qlIndexFixing(ONIndex1M,I2001,TRUE,_xll.ohTrigger(RecalcTrigger,Trigger1M)),NA())</f>
        <v>1.921751506404501E-2</v>
      </c>
      <c r="O2001" s="44">
        <f>IFERROR(_xll.qlIndexFixing(ONIndex3M,I2001,TRUE,_xll.ohTrigger(RecalcTrigger,Trigger3M)),NA())</f>
        <v>1.9517792719458971E-2</v>
      </c>
      <c r="P2001" s="44">
        <f>IFERROR(_xll.qlIndexFixing(ONIndex6M,I2001,TRUE,_xll.ohTrigger(RecalcTrigger,Trigger6M)),NA())</f>
        <v>1.9573724012514893E-2</v>
      </c>
      <c r="Q2001" s="182">
        <f>IFERROR(_xll.qlIndexFixing(ONIndex1Y,I2001,TRUE,_xll.ohTrigger(RecalcTrigger,Trigger1Y)),NA())</f>
        <v>1.9814051371421781E-2</v>
      </c>
    </row>
    <row r="2002" spans="2:17" x14ac:dyDescent="0.2">
      <c r="B2002" s="39" t="s">
        <v>42</v>
      </c>
      <c r="D2002" s="42">
        <f>_xll.qlCalendarAdvance(Calendar,$D2001,B2002,"f",FALSE)</f>
        <v>53428</v>
      </c>
      <c r="E2002" s="176">
        <f>_xll.qlInterestRateIndexValueDate(IndexON,D2002)</f>
        <v>53428</v>
      </c>
      <c r="F2002" s="192">
        <f>IFERROR(_xll.qlIndexFixing(IndexON,D2002,TRUE,_xll.ohTrigger(RecalcTrigger,TriggerON)),NA())</f>
        <v>1.8752614540896717E-2</v>
      </c>
      <c r="H2002" s="42">
        <f>_xll.qlCalendarAdvance(Calendar,$H2001,B2002,"f",FALSE)</f>
        <v>53428</v>
      </c>
      <c r="I2002" s="176">
        <f>_xll.qlInterestRateIndexValueDate(Index1M,$H2002)</f>
        <v>53428</v>
      </c>
      <c r="J2002" s="181">
        <f>IFERROR(_xll.qlIndexFixing(Index1M,$H2002,TRUE,_xll.ohTrigger(RecalcTrigger,Trigger1M)),NA())</f>
        <v>1.9206172041892122E-2</v>
      </c>
      <c r="K2002" s="44">
        <f>IFERROR(_xll.qlIndexFixing(Index3M,H2002,TRUE,_xll.ohTrigger(RecalcTrigger,Trigger3M)),NA())</f>
        <v>1.9503936708200619E-2</v>
      </c>
      <c r="L2002" s="44">
        <f>IFERROR(_xll.qlIndexFixing(Index6M,$H2002,TRUE,_xll.ohTrigger(RecalcTrigger,Trigger6M)),NA())</f>
        <v>1.9557837586304135E-2</v>
      </c>
      <c r="M2002" s="182">
        <f>IFERROR(_xll.qlIndexFixing(Index1Y,$H2002,TRUE,_xll.ohTrigger(RecalcTrigger,Trigger1Y)),NA())</f>
        <v>1.9793315342675255E-2</v>
      </c>
      <c r="N2002" s="181">
        <f>IFERROR(_xll.qlIndexFixing(ONIndex1M,I2002,TRUE,_xll.ohTrigger(RecalcTrigger,Trigger1M)),NA())</f>
        <v>1.9209042650455421E-2</v>
      </c>
      <c r="O2002" s="44">
        <f>IFERROR(_xll.qlIndexFixing(ONIndex3M,I2002,TRUE,_xll.ohTrigger(RecalcTrigger,Trigger3M)),NA())</f>
        <v>1.9509591981026198E-2</v>
      </c>
      <c r="P2002" s="44">
        <f>IFERROR(_xll.qlIndexFixing(ONIndex6M,I2002,TRUE,_xll.ohTrigger(RecalcTrigger,Trigger6M)),NA())</f>
        <v>1.9565734193542905E-2</v>
      </c>
      <c r="Q2002" s="182">
        <f>IFERROR(_xll.qlIndexFixing(ONIndex1Y,I2002,TRUE,_xll.ohTrigger(RecalcTrigger,Trigger1Y)),NA())</f>
        <v>1.9805973693418633E-2</v>
      </c>
    </row>
    <row r="2003" spans="2:17" x14ac:dyDescent="0.2">
      <c r="B2003" s="39" t="s">
        <v>42</v>
      </c>
      <c r="D2003" s="42">
        <f>_xll.qlCalendarAdvance(Calendar,$D2002,B2003,"f",FALSE)</f>
        <v>53435</v>
      </c>
      <c r="E2003" s="176">
        <f>_xll.qlInterestRateIndexValueDate(IndexON,D2003)</f>
        <v>53435</v>
      </c>
      <c r="F2003" s="192">
        <f>IFERROR(_xll.qlIndexFixing(IndexON,D2003,TRUE,_xll.ohTrigger(RecalcTrigger,TriggerON)),NA())</f>
        <v>1.8745003803259941E-2</v>
      </c>
      <c r="H2003" s="42">
        <f>_xll.qlCalendarAdvance(Calendar,$H2002,B2003,"f",FALSE)</f>
        <v>53435</v>
      </c>
      <c r="I2003" s="176">
        <f>_xll.qlInterestRateIndexValueDate(Index1M,$H2003)</f>
        <v>53435</v>
      </c>
      <c r="J2003" s="181">
        <f>IFERROR(_xll.qlIndexFixing(Index1M,$H2003,TRUE,_xll.ohTrigger(RecalcTrigger,Trigger1M)),NA())</f>
        <v>1.9197718292547794E-2</v>
      </c>
      <c r="K2003" s="44">
        <f>IFERROR(_xll.qlIndexFixing(Index3M,H2003,TRUE,_xll.ohTrigger(RecalcTrigger,Trigger3M)),NA())</f>
        <v>1.9495772670774549E-2</v>
      </c>
      <c r="L2003" s="44">
        <f>IFERROR(_xll.qlIndexFixing(Index6M,$H2003,TRUE,_xll.ohTrigger(RecalcTrigger,Trigger6M)),NA())</f>
        <v>1.9549914569902259E-2</v>
      </c>
      <c r="M2003" s="182">
        <f>IFERROR(_xll.qlIndexFixing(Index1Y,$H2003,TRUE,_xll.ohTrigger(RecalcTrigger,Trigger1Y)),NA())</f>
        <v>1.9785347896234651E-2</v>
      </c>
      <c r="N2003" s="181">
        <f>IFERROR(_xll.qlIndexFixing(ONIndex1M,I2003,TRUE,_xll.ohTrigger(RecalcTrigger,Trigger1M)),NA())</f>
        <v>1.9200580506240073E-2</v>
      </c>
      <c r="O2003" s="44">
        <f>IFERROR(_xll.qlIndexFixing(ONIndex3M,I2003,TRUE,_xll.ohTrigger(RecalcTrigger,Trigger3M)),NA())</f>
        <v>1.9501401442024724E-2</v>
      </c>
      <c r="P2003" s="44">
        <f>IFERROR(_xll.qlIndexFixing(ONIndex6M,I2003,TRUE,_xll.ohTrigger(RecalcTrigger,Trigger6M)),NA())</f>
        <v>1.955775461055409E-2</v>
      </c>
      <c r="Q2003" s="182">
        <f>IFERROR(_xll.qlIndexFixing(ONIndex1Y,I2003,TRUE,_xll.ohTrigger(RecalcTrigger,Trigger1Y)),NA())</f>
        <v>1.9797905808885963E-2</v>
      </c>
    </row>
    <row r="2004" spans="2:17" x14ac:dyDescent="0.2">
      <c r="B2004" s="39" t="s">
        <v>42</v>
      </c>
      <c r="D2004" s="42">
        <f>_xll.qlCalendarAdvance(Calendar,$D2003,B2004,"f",FALSE)</f>
        <v>53442</v>
      </c>
      <c r="E2004" s="176">
        <f>_xll.qlInterestRateIndexValueDate(IndexON,D2004)</f>
        <v>53442</v>
      </c>
      <c r="F2004" s="192">
        <f>IFERROR(_xll.qlIndexFixing(IndexON,D2004,TRUE,_xll.ohTrigger(RecalcTrigger,TriggerON)),NA())</f>
        <v>1.8737401625812389E-2</v>
      </c>
      <c r="H2004" s="42">
        <f>_xll.qlCalendarAdvance(Calendar,$H2003,B2004,"f",FALSE)</f>
        <v>53442</v>
      </c>
      <c r="I2004" s="176">
        <f>_xll.qlInterestRateIndexValueDate(Index1M,$H2004)</f>
        <v>53442</v>
      </c>
      <c r="J2004" s="181">
        <f>IFERROR(_xll.qlIndexFixing(Index1M,$H2004,TRUE,_xll.ohTrigger(RecalcTrigger,Trigger1M)),NA())</f>
        <v>1.9189274833865864E-2</v>
      </c>
      <c r="K2004" s="44">
        <f>IFERROR(_xll.qlIndexFixing(Index3M,H2004,TRUE,_xll.ohTrigger(RecalcTrigger,Trigger3M)),NA())</f>
        <v>1.948761889801669E-2</v>
      </c>
      <c r="L2004" s="44">
        <f>IFERROR(_xll.qlIndexFixing(Index6M,$H2004,TRUE,_xll.ohTrigger(RecalcTrigger,Trigger6M)),NA())</f>
        <v>1.9542001920329899E-2</v>
      </c>
      <c r="M2004" s="182">
        <f>IFERROR(_xll.qlIndexFixing(Index1Y,$H2004,TRUE,_xll.ohTrigger(RecalcTrigger,Trigger1Y)),NA())</f>
        <v>1.9777390498457725E-2</v>
      </c>
      <c r="N2004" s="181">
        <f>IFERROR(_xll.qlIndexFixing(ONIndex1M,I2004,TRUE,_xll.ohTrigger(RecalcTrigger,Trigger1M)),NA())</f>
        <v>1.919212863148001E-2</v>
      </c>
      <c r="O2004" s="44">
        <f>IFERROR(_xll.qlIndexFixing(ONIndex3M,I2004,TRUE,_xll.ohTrigger(RecalcTrigger,Trigger3M)),NA())</f>
        <v>1.9493221102211411E-2</v>
      </c>
      <c r="P2004" s="44">
        <f>IFERROR(_xll.qlIndexFixing(ONIndex6M,I2004,TRUE,_xll.ohTrigger(RecalcTrigger,Trigger6M)),NA())</f>
        <v>1.9549785263548447E-2</v>
      </c>
      <c r="Q2004" s="182">
        <f>IFERROR(_xll.qlIndexFixing(ONIndex1Y,I2004,TRUE,_xll.ohTrigger(RecalcTrigger,Trigger1Y)),NA())</f>
        <v>1.9789847717661679E-2</v>
      </c>
    </row>
    <row r="2005" spans="2:17" x14ac:dyDescent="0.2">
      <c r="B2005" s="39" t="s">
        <v>42</v>
      </c>
      <c r="D2005" s="42">
        <f>_xll.qlCalendarAdvance(Calendar,$D2004,B2005,"f",FALSE)</f>
        <v>53449</v>
      </c>
      <c r="E2005" s="176">
        <f>_xll.qlInterestRateIndexValueDate(IndexON,D2005)</f>
        <v>53449</v>
      </c>
      <c r="F2005" s="192">
        <f>IFERROR(_xll.qlIndexFixing(IndexON,D2005,TRUE,_xll.ohTrigger(RecalcTrigger,TriggerON)),NA())</f>
        <v>1.8729808008635107E-2</v>
      </c>
      <c r="H2005" s="42">
        <f>_xll.qlCalendarAdvance(Calendar,$H2004,B2005,"f",FALSE)</f>
        <v>53449</v>
      </c>
      <c r="I2005" s="176">
        <f>_xll.qlInterestRateIndexValueDate(Index1M,$H2005)</f>
        <v>53449</v>
      </c>
      <c r="J2005" s="181">
        <f>IFERROR(_xll.qlIndexFixing(Index1M,$H2005,TRUE,_xll.ohTrigger(RecalcTrigger,Trigger1M)),NA())</f>
        <v>1.9180548488458914E-2</v>
      </c>
      <c r="K2005" s="44">
        <f>IFERROR(_xll.qlIndexFixing(Index3M,H2005,TRUE,_xll.ohTrigger(RecalcTrigger,Trigger3M)),NA())</f>
        <v>1.9479414631610941E-2</v>
      </c>
      <c r="L2005" s="44">
        <f>IFERROR(_xll.qlIndexFixing(Index6M,$H2005,TRUE,_xll.ohTrigger(RecalcTrigger,Trigger6M)),NA())</f>
        <v>1.9534059805864892E-2</v>
      </c>
      <c r="M2005" s="182">
        <f>IFERROR(_xll.qlIndexFixing(Index1Y,$H2005,TRUE,_xll.ohTrigger(RecalcTrigger,Trigger1Y)),NA())</f>
        <v>1.9769443149109556E-2</v>
      </c>
      <c r="N2005" s="181">
        <f>IFERROR(_xll.qlIndexFixing(ONIndex1M,I2005,TRUE,_xll.ohTrigger(RecalcTrigger,Trigger1M)),NA())</f>
        <v>1.9183687025851048E-2</v>
      </c>
      <c r="O2005" s="44">
        <f>IFERROR(_xll.qlIndexFixing(ONIndex3M,I2005,TRUE,_xll.ohTrigger(RecalcTrigger,Trigger3M)),NA())</f>
        <v>1.9485050961748351E-2</v>
      </c>
      <c r="P2005" s="44">
        <f>IFERROR(_xll.qlIndexFixing(ONIndex6M,I2005,TRUE,_xll.ohTrigger(RecalcTrigger,Trigger6M)),NA())</f>
        <v>1.9541826152769115E-2</v>
      </c>
      <c r="Q2005" s="182">
        <f>IFERROR(_xll.qlIndexFixing(ONIndex1Y,I2005,TRUE,_xll.ohTrigger(RecalcTrigger,Trigger1Y)),NA())</f>
        <v>1.9781799419988921E-2</v>
      </c>
    </row>
    <row r="2006" spans="2:17" x14ac:dyDescent="0.2">
      <c r="B2006" s="39" t="s">
        <v>42</v>
      </c>
      <c r="D2006" s="42">
        <f>_xll.qlCalendarAdvance(Calendar,$D2005,B2006,"f",FALSE)</f>
        <v>53456</v>
      </c>
      <c r="E2006" s="176">
        <f>_xll.qlInterestRateIndexValueDate(IndexON,D2006)</f>
        <v>53456</v>
      </c>
      <c r="F2006" s="192">
        <f>IFERROR(_xll.qlIndexFixing(IndexON,D2006,TRUE,_xll.ohTrigger(RecalcTrigger,TriggerON)),NA())</f>
        <v>1.8722222951809142E-2</v>
      </c>
      <c r="H2006" s="42">
        <f>_xll.qlCalendarAdvance(Calendar,$H2005,B2006,"f",FALSE)</f>
        <v>53456</v>
      </c>
      <c r="I2006" s="176">
        <f>_xll.qlInterestRateIndexValueDate(Index1M,$H2006)</f>
        <v>53456</v>
      </c>
      <c r="J2006" s="181">
        <f>IFERROR(_xll.qlIndexFixing(Index1M,$H2006,TRUE,_xll.ohTrigger(RecalcTrigger,Trigger1M)),NA())</f>
        <v>1.9172126489995642E-2</v>
      </c>
      <c r="K2006" s="44">
        <f>IFERROR(_xll.qlIndexFixing(Index3M,H2006,TRUE,_xll.ohTrigger(RecalcTrigger,Trigger3M)),NA())</f>
        <v>1.9471281688303959E-2</v>
      </c>
      <c r="L2006" s="44">
        <f>IFERROR(_xll.qlIndexFixing(Index6M,$H2006,TRUE,_xll.ohTrigger(RecalcTrigger,Trigger6M)),NA())</f>
        <v>1.9526168209857732E-2</v>
      </c>
      <c r="M2006" s="182">
        <f>IFERROR(_xll.qlIndexFixing(Index1Y,$H2006,TRUE,_xll.ohTrigger(RecalcTrigger,Trigger1Y)),NA())</f>
        <v>1.9761505847957217E-2</v>
      </c>
      <c r="N2006" s="181">
        <f>IFERROR(_xll.qlIndexFixing(ONIndex1M,I2006,TRUE,_xll.ohTrigger(RecalcTrigger,Trigger1M)),NA())</f>
        <v>1.9175255689677373E-2</v>
      </c>
      <c r="O2006" s="44">
        <f>IFERROR(_xll.qlIndexFixing(ONIndex3M,I2006,TRUE,_xll.ohTrigger(RecalcTrigger,Trigger3M)),NA())</f>
        <v>1.9476891020635545E-2</v>
      </c>
      <c r="P2006" s="44">
        <f>IFERROR(_xll.qlIndexFixing(ONIndex6M,I2006,TRUE,_xll.ohTrigger(RecalcTrigger,Trigger6M)),NA())</f>
        <v>1.9533877278054002E-2</v>
      </c>
      <c r="Q2006" s="182">
        <f>IFERROR(_xll.qlIndexFixing(ONIndex1Y,I2006,TRUE,_xll.ohTrigger(RecalcTrigger,Trigger1Y)),NA())</f>
        <v>1.9773760915786642E-2</v>
      </c>
    </row>
    <row r="2007" spans="2:17" x14ac:dyDescent="0.2">
      <c r="B2007" s="39" t="s">
        <v>42</v>
      </c>
      <c r="D2007" s="42">
        <f>_xll.qlCalendarAdvance(Calendar,$D2006,B2007,"f",FALSE)</f>
        <v>53463</v>
      </c>
      <c r="E2007" s="176">
        <f>_xll.qlInterestRateIndexValueDate(IndexON,D2007)</f>
        <v>53463</v>
      </c>
      <c r="F2007" s="192">
        <f>IFERROR(_xll.qlIndexFixing(IndexON,D2007,TRUE,_xll.ohTrigger(RecalcTrigger,TriggerON)),NA())</f>
        <v>1.8714646455334494E-2</v>
      </c>
      <c r="H2007" s="42">
        <f>_xll.qlCalendarAdvance(Calendar,$H2006,B2007,"f",FALSE)</f>
        <v>53463</v>
      </c>
      <c r="I2007" s="176">
        <f>_xll.qlInterestRateIndexValueDate(Index1M,$H2007)</f>
        <v>53463</v>
      </c>
      <c r="J2007" s="181">
        <f>IFERROR(_xll.qlIndexFixing(Index1M,$H2007,TRUE,_xll.ohTrigger(RecalcTrigger,Trigger1M)),NA())</f>
        <v>1.9163714784333898E-2</v>
      </c>
      <c r="K2007" s="44">
        <f>IFERROR(_xll.qlIndexFixing(Index3M,H2007,TRUE,_xll.ohTrigger(RecalcTrigger,Trigger3M)),NA())</f>
        <v>1.9463159010201743E-2</v>
      </c>
      <c r="L2007" s="44">
        <f>IFERROR(_xll.qlIndexFixing(Index6M,$H2007,TRUE,_xll.ohTrigger(RecalcTrigger,Trigger6M)),NA())</f>
        <v>1.951828698102653E-2</v>
      </c>
      <c r="M2007" s="182">
        <f>IFERROR(_xll.qlIndexFixing(Index1Y,$H2007,TRUE,_xll.ohTrigger(RecalcTrigger,Trigger1Y)),NA())</f>
        <v>1.9753578594765786E-2</v>
      </c>
      <c r="N2007" s="181">
        <f>IFERROR(_xll.qlIndexFixing(ONIndex1M,I2007,TRUE,_xll.ohTrigger(RecalcTrigger,Trigger1M)),NA())</f>
        <v>1.9166834622877937E-2</v>
      </c>
      <c r="O2007" s="44">
        <f>IFERROR(_xll.qlIndexFixing(ONIndex3M,I2007,TRUE,_xll.ohTrigger(RecalcTrigger,Trigger3M)),NA())</f>
        <v>1.9468741278710899E-2</v>
      </c>
      <c r="P2007" s="44">
        <f>IFERROR(_xll.qlIndexFixing(ONIndex6M,I2007,TRUE,_xll.ohTrigger(RecalcTrigger,Trigger6M)),NA())</f>
        <v>1.9525938639484153E-2</v>
      </c>
      <c r="Q2007" s="182">
        <f>IFERROR(_xll.qlIndexFixing(ONIndex1Y,I2007,TRUE,_xll.ohTrigger(RecalcTrigger,Trigger1Y)),NA())</f>
        <v>1.9765732204973796E-2</v>
      </c>
    </row>
    <row r="2008" spans="2:17" x14ac:dyDescent="0.2">
      <c r="B2008" s="39" t="s">
        <v>42</v>
      </c>
      <c r="D2008" s="42">
        <f>_xll.qlCalendarAdvance(Calendar,$D2007,B2008,"f",FALSE)</f>
        <v>53470</v>
      </c>
      <c r="E2008" s="176">
        <f>_xll.qlInterestRateIndexValueDate(IndexON,D2008)</f>
        <v>53470</v>
      </c>
      <c r="F2008" s="192">
        <f>IFERROR(_xll.qlIndexFixing(IndexON,D2008,TRUE,_xll.ohTrigger(RecalcTrigger,TriggerON)),NA())</f>
        <v>1.8707078519130116E-2</v>
      </c>
      <c r="H2008" s="42">
        <f>_xll.qlCalendarAdvance(Calendar,$H2007,B2008,"f",FALSE)</f>
        <v>53470</v>
      </c>
      <c r="I2008" s="176">
        <f>_xll.qlInterestRateIndexValueDate(Index1M,$H2008)</f>
        <v>53470</v>
      </c>
      <c r="J2008" s="181">
        <f>IFERROR(_xll.qlIndexFixing(Index1M,$H2008,TRUE,_xll.ohTrigger(RecalcTrigger,Trigger1M)),NA())</f>
        <v>1.9155313371441749E-2</v>
      </c>
      <c r="K2008" s="44">
        <f>IFERROR(_xll.qlIndexFixing(Index3M,H2008,TRUE,_xll.ohTrigger(RecalcTrigger,Trigger3M)),NA())</f>
        <v>1.9455046597241739E-2</v>
      </c>
      <c r="L2008" s="44">
        <f>IFERROR(_xll.qlIndexFixing(Index6M,$H2008,TRUE,_xll.ohTrigger(RecalcTrigger,Trigger6M)),NA())</f>
        <v>1.951041611924928E-2</v>
      </c>
      <c r="M2008" s="182">
        <f>IFERROR(_xll.qlIndexFixing(Index1Y,$H2008,TRUE,_xll.ohTrigger(RecalcTrigger,Trigger1Y)),NA())</f>
        <v>1.9745661389303004E-2</v>
      </c>
      <c r="N2008" s="181">
        <f>IFERROR(_xll.qlIndexFixing(ONIndex1M,I2008,TRUE,_xll.ohTrigger(RecalcTrigger,Trigger1M)),NA())</f>
        <v>1.9158423825290649E-2</v>
      </c>
      <c r="O2008" s="44">
        <f>IFERROR(_xll.qlIndexFixing(ONIndex3M,I2008,TRUE,_xll.ohTrigger(RecalcTrigger,Trigger3M)),NA())</f>
        <v>1.9460601736136507E-2</v>
      </c>
      <c r="P2008" s="44">
        <f>IFERROR(_xll.qlIndexFixing(ONIndex6M,I2008,TRUE,_xll.ohTrigger(RecalcTrigger,Trigger6M)),NA())</f>
        <v>1.9518010236978522E-2</v>
      </c>
      <c r="Q2008" s="182">
        <f>IFERROR(_xll.qlIndexFixing(ONIndex1Y,I2008,TRUE,_xll.ohTrigger(RecalcTrigger,Trigger1Y)),NA())</f>
        <v>1.9757713287712475E-2</v>
      </c>
    </row>
    <row r="2009" spans="2:17" x14ac:dyDescent="0.2">
      <c r="B2009" s="39" t="s">
        <v>42</v>
      </c>
      <c r="D2009" s="42">
        <f>_xll.qlCalendarAdvance(Calendar,$D2008,B2009,"f",FALSE)</f>
        <v>53477</v>
      </c>
      <c r="E2009" s="176">
        <f>_xll.qlInterestRateIndexValueDate(IndexON,D2009)</f>
        <v>53477</v>
      </c>
      <c r="F2009" s="192">
        <f>IFERROR(_xll.qlIndexFixing(IndexON,D2009,TRUE,_xll.ohTrigger(RecalcTrigger,TriggerON)),NA())</f>
        <v>1.8699519143196008E-2</v>
      </c>
      <c r="H2009" s="42">
        <f>_xll.qlCalendarAdvance(Calendar,$H2008,B2009,"f",FALSE)</f>
        <v>53477</v>
      </c>
      <c r="I2009" s="176">
        <f>_xll.qlInterestRateIndexValueDate(Index1M,$H2009)</f>
        <v>53477</v>
      </c>
      <c r="J2009" s="181">
        <f>IFERROR(_xll.qlIndexFixing(Index1M,$H2009,TRUE,_xll.ohTrigger(RecalcTrigger,Trigger1M)),NA())</f>
        <v>1.9147211899654626E-2</v>
      </c>
      <c r="K2009" s="44">
        <f>IFERROR(_xll.qlIndexFixing(Index3M,H2009,TRUE,_xll.ohTrigger(RecalcTrigger,Trigger3M)),NA())</f>
        <v>1.9446944449360522E-2</v>
      </c>
      <c r="L2009" s="44">
        <f>IFERROR(_xll.qlIndexFixing(Index6M,$H2009,TRUE,_xll.ohTrigger(RecalcTrigger,Trigger6M)),NA())</f>
        <v>1.9502555624403964E-2</v>
      </c>
      <c r="M2009" s="182">
        <f>IFERROR(_xll.qlIndexFixing(Index1Y,$H2009,TRUE,_xll.ohTrigger(RecalcTrigger,Trigger1Y)),NA())</f>
        <v>1.9737754231334836E-2</v>
      </c>
      <c r="N2009" s="181">
        <f>IFERROR(_xll.qlIndexFixing(ONIndex1M,I2009,TRUE,_xll.ohTrigger(RecalcTrigger,Trigger1M)),NA())</f>
        <v>1.9150023297158647E-2</v>
      </c>
      <c r="O2009" s="44">
        <f>IFERROR(_xll.qlIndexFixing(ONIndex3M,I2009,TRUE,_xll.ohTrigger(RecalcTrigger,Trigger3M)),NA())</f>
        <v>1.9452472392912368E-2</v>
      </c>
      <c r="P2009" s="44">
        <f>IFERROR(_xll.qlIndexFixing(ONIndex6M,I2009,TRUE,_xll.ohTrigger(RecalcTrigger,Trigger6M)),NA())</f>
        <v>1.9510092070537111E-2</v>
      </c>
      <c r="Q2009" s="182">
        <f>IFERROR(_xll.qlIndexFixing(ONIndex1Y,I2009,TRUE,_xll.ohTrigger(RecalcTrigger,Trigger1Y)),NA())</f>
        <v>1.9749704163759541E-2</v>
      </c>
    </row>
    <row r="2010" spans="2:17" x14ac:dyDescent="0.2">
      <c r="B2010" s="39" t="s">
        <v>42</v>
      </c>
      <c r="D2010" s="42">
        <f>_xll.qlCalendarAdvance(Calendar,$D2009,B2010,"f",FALSE)</f>
        <v>53484</v>
      </c>
      <c r="E2010" s="176">
        <f>_xll.qlInterestRateIndexValueDate(IndexON,D2010)</f>
        <v>53484</v>
      </c>
      <c r="F2010" s="192">
        <f>IFERROR(_xll.qlIndexFixing(IndexON,D2010,TRUE,_xll.ohTrigger(RecalcTrigger,TriggerON)),NA())</f>
        <v>1.8691968327694264E-2</v>
      </c>
      <c r="H2010" s="42">
        <f>_xll.qlCalendarAdvance(Calendar,$H2009,B2010,"f",FALSE)</f>
        <v>53484</v>
      </c>
      <c r="I2010" s="176">
        <f>_xll.qlInterestRateIndexValueDate(Index1M,$H2010)</f>
        <v>53484</v>
      </c>
      <c r="J2010" s="181">
        <f>IFERROR(_xll.qlIndexFixing(Index1M,$H2010,TRUE,_xll.ohTrigger(RecalcTrigger,Trigger1M)),NA())</f>
        <v>1.9138830184504019E-2</v>
      </c>
      <c r="K2010" s="44">
        <f>IFERROR(_xll.qlIndexFixing(Index3M,H2010,TRUE,_xll.ohTrigger(RecalcTrigger,Trigger3M)),NA())</f>
        <v>1.9438852566497307E-2</v>
      </c>
      <c r="L2010" s="44">
        <f>IFERROR(_xll.qlIndexFixing(Index6M,$H2010,TRUE,_xll.ohTrigger(RecalcTrigger,Trigger6M)),NA())</f>
        <v>1.949474371949346E-2</v>
      </c>
      <c r="M2010" s="182">
        <f>IFERROR(_xll.qlIndexFixing(Index1Y,$H2010,TRUE,_xll.ohTrigger(RecalcTrigger,Trigger1Y)),NA())</f>
        <v>1.9729857120629246E-2</v>
      </c>
      <c r="N2010" s="181">
        <f>IFERROR(_xll.qlIndexFixing(ONIndex1M,I2010,TRUE,_xll.ohTrigger(RecalcTrigger,Trigger1M)),NA())</f>
        <v>1.9141633038319839E-2</v>
      </c>
      <c r="O2010" s="44">
        <f>IFERROR(_xll.qlIndexFixing(ONIndex3M,I2010,TRUE,_xll.ohTrigger(RecalcTrigger,Trigger3M)),NA())</f>
        <v>1.9444353248957436E-2</v>
      </c>
      <c r="P2010" s="44">
        <f>IFERROR(_xll.qlIndexFixing(ONIndex6M,I2010,TRUE,_xll.ohTrigger(RecalcTrigger,Trigger6M)),NA())</f>
        <v>1.950218414032201E-2</v>
      </c>
      <c r="Q2010" s="182">
        <f>IFERROR(_xll.qlIndexFixing(ONIndex1Y,I2010,TRUE,_xll.ohTrigger(RecalcTrigger,Trigger1Y)),NA())</f>
        <v>1.9741704833358131E-2</v>
      </c>
    </row>
    <row r="2011" spans="2:17" x14ac:dyDescent="0.2">
      <c r="B2011" s="39" t="s">
        <v>42</v>
      </c>
      <c r="D2011" s="42">
        <f>_xll.qlCalendarAdvance(Calendar,$D2010,B2011,"f",FALSE)</f>
        <v>53491</v>
      </c>
      <c r="E2011" s="176">
        <f>_xll.qlInterestRateIndexValueDate(IndexON,D2011)</f>
        <v>53491</v>
      </c>
      <c r="F2011" s="192">
        <f>IFERROR(_xll.qlIndexFixing(IndexON,D2011,TRUE,_xll.ohTrigger(RecalcTrigger,TriggerON)),NA())</f>
        <v>1.8684426072381743E-2</v>
      </c>
      <c r="H2011" s="42">
        <f>_xll.qlCalendarAdvance(Calendar,$H2010,B2011,"f",FALSE)</f>
        <v>53491</v>
      </c>
      <c r="I2011" s="176">
        <f>_xll.qlInterestRateIndexValueDate(Index1M,$H2011)</f>
        <v>53491</v>
      </c>
      <c r="J2011" s="181">
        <f>IFERROR(_xll.qlIndexFixing(Index1M,$H2011,TRUE,_xll.ohTrigger(RecalcTrigger,Trigger1M)),NA())</f>
        <v>1.9130458759867224E-2</v>
      </c>
      <c r="K2011" s="44">
        <f>IFERROR(_xll.qlIndexFixing(Index3M,H2011,TRUE,_xll.ohTrigger(RecalcTrigger,Trigger3M)),NA())</f>
        <v>1.9430770948586903E-2</v>
      </c>
      <c r="L2011" s="44">
        <f>IFERROR(_xll.qlIndexFixing(Index6M,$H2011,TRUE,_xll.ohTrigger(RecalcTrigger,Trigger6M)),NA())</f>
        <v>1.9486903634320651E-2</v>
      </c>
      <c r="M2011" s="182">
        <f>IFERROR(_xll.qlIndexFixing(Index1Y,$H2011,TRUE,_xll.ohTrigger(RecalcTrigger,Trigger1Y)),NA())</f>
        <v>1.9721970056953531E-2</v>
      </c>
      <c r="N2011" s="181">
        <f>IFERROR(_xll.qlIndexFixing(ONIndex1M,I2011,TRUE,_xll.ohTrigger(RecalcTrigger,Trigger1M)),NA())</f>
        <v>1.913325304885527E-2</v>
      </c>
      <c r="O2011" s="44">
        <f>IFERROR(_xll.qlIndexFixing(ONIndex3M,I2011,TRUE,_xll.ohTrigger(RecalcTrigger,Trigger3M)),NA())</f>
        <v>1.943624430427171E-2</v>
      </c>
      <c r="P2011" s="44">
        <f>IFERROR(_xll.qlIndexFixing(ONIndex6M,I2011,TRUE,_xll.ohTrigger(RecalcTrigger,Trigger6M)),NA())</f>
        <v>1.9494286446090081E-2</v>
      </c>
      <c r="Q2011" s="182">
        <f>IFERROR(_xll.qlIndexFixing(ONIndex1Y,I2011,TRUE,_xll.ohTrigger(RecalcTrigger,Trigger1Y)),NA())</f>
        <v>1.9733715296346155E-2</v>
      </c>
    </row>
    <row r="2012" spans="2:17" x14ac:dyDescent="0.2">
      <c r="B2012" s="39" t="s">
        <v>42</v>
      </c>
      <c r="D2012" s="42">
        <f>_xll.qlCalendarAdvance(Calendar,$D2011,B2012,"f",FALSE)</f>
        <v>53498</v>
      </c>
      <c r="E2012" s="176">
        <f>_xll.qlInterestRateIndexValueDate(IndexON,D2012)</f>
        <v>53498</v>
      </c>
      <c r="F2012" s="192">
        <f>IFERROR(_xll.qlIndexFixing(IndexON,D2012,TRUE,_xll.ohTrigger(RecalcTrigger,TriggerON)),NA())</f>
        <v>1.8676892377501586E-2</v>
      </c>
      <c r="H2012" s="42">
        <f>_xll.qlCalendarAdvance(Calendar,$H2011,B2012,"f",FALSE)</f>
        <v>53498</v>
      </c>
      <c r="I2012" s="176">
        <f>_xll.qlInterestRateIndexValueDate(Index1M,$H2012)</f>
        <v>53498</v>
      </c>
      <c r="J2012" s="181">
        <f>IFERROR(_xll.qlIndexFixing(Index1M,$H2012,TRUE,_xll.ohTrigger(RecalcTrigger,Trigger1M)),NA())</f>
        <v>1.912209762572803E-2</v>
      </c>
      <c r="K2012" s="44">
        <f>IFERROR(_xll.qlIndexFixing(Index3M,H2012,TRUE,_xll.ohTrigger(RecalcTrigger,Trigger3M)),NA())</f>
        <v>1.9422699595570293E-2</v>
      </c>
      <c r="L2012" s="44">
        <f>IFERROR(_xll.qlIndexFixing(Index6M,$H2012,TRUE,_xll.ohTrigger(RecalcTrigger,Trigger6M)),NA())</f>
        <v>1.9479073915007014E-2</v>
      </c>
      <c r="M2012" s="182">
        <f>IFERROR(_xll.qlIndexFixing(Index1Y,$H2012,TRUE,_xll.ohTrigger(RecalcTrigger,Trigger1Y)),NA())</f>
        <v>1.9714093040075209E-2</v>
      </c>
      <c r="N2012" s="181">
        <f>IFERROR(_xll.qlIndexFixing(ONIndex1M,I2012,TRUE,_xll.ohTrigger(RecalcTrigger,Trigger1M)),NA())</f>
        <v>1.9124883328602849E-2</v>
      </c>
      <c r="O2012" s="44">
        <f>IFERROR(_xll.qlIndexFixing(ONIndex3M,I2012,TRUE,_xll.ohTrigger(RecalcTrigger,Trigger3M)),NA())</f>
        <v>1.9428145559098331E-2</v>
      </c>
      <c r="P2012" s="44">
        <f>IFERROR(_xll.qlIndexFixing(ONIndex6M,I2012,TRUE,_xll.ohTrigger(RecalcTrigger,Trigger6M)),NA())</f>
        <v>1.9486398987922371E-2</v>
      </c>
      <c r="Q2012" s="182">
        <f>IFERROR(_xll.qlIndexFixing(ONIndex1Y,I2012,TRUE,_xll.ohTrigger(RecalcTrigger,Trigger1Y)),NA())</f>
        <v>1.9725735552885704E-2</v>
      </c>
    </row>
    <row r="2013" spans="2:17" x14ac:dyDescent="0.2">
      <c r="B2013" s="39" t="s">
        <v>42</v>
      </c>
      <c r="D2013" s="42">
        <f>_xll.qlCalendarAdvance(Calendar,$D2012,B2013,"f",FALSE)</f>
        <v>53505</v>
      </c>
      <c r="E2013" s="176">
        <f>_xll.qlInterestRateIndexValueDate(IndexON,D2013)</f>
        <v>53505</v>
      </c>
      <c r="F2013" s="192">
        <f>IFERROR(_xll.qlIndexFixing(IndexON,D2013,TRUE,_xll.ohTrigger(RecalcTrigger,TriggerON)),NA())</f>
        <v>1.8669367242891699E-2</v>
      </c>
      <c r="H2013" s="42">
        <f>_xll.qlCalendarAdvance(Calendar,$H2012,B2013,"f",FALSE)</f>
        <v>53505</v>
      </c>
      <c r="I2013" s="176">
        <f>_xll.qlInterestRateIndexValueDate(Index1M,$H2013)</f>
        <v>53505</v>
      </c>
      <c r="J2013" s="181">
        <f>IFERROR(_xll.qlIndexFixing(Index1M,$H2013,TRUE,_xll.ohTrigger(RecalcTrigger,Trigger1M)),NA())</f>
        <v>1.911374678205402E-2</v>
      </c>
      <c r="K2013" s="44">
        <f>IFERROR(_xll.qlIndexFixing(Index3M,H2013,TRUE,_xll.ohTrigger(RecalcTrigger,Trigger3M)),NA())</f>
        <v>1.941463850738228E-2</v>
      </c>
      <c r="L2013" s="44">
        <f>IFERROR(_xll.qlIndexFixing(Index6M,$H2013,TRUE,_xll.ohTrigger(RecalcTrigger,Trigger6M)),NA())</f>
        <v>1.9471254561431204E-2</v>
      </c>
      <c r="M2013" s="182">
        <f>IFERROR(_xll.qlIndexFixing(Index1Y,$H2013,TRUE,_xll.ohTrigger(RecalcTrigger,Trigger1Y)),NA())</f>
        <v>1.9706226069763133E-2</v>
      </c>
      <c r="N2013" s="181">
        <f>IFERROR(_xll.qlIndexFixing(ONIndex1M,I2013,TRUE,_xll.ohTrigger(RecalcTrigger,Trigger1M)),NA())</f>
        <v>1.9116523877724667E-2</v>
      </c>
      <c r="O2013" s="44">
        <f>IFERROR(_xll.qlIndexFixing(ONIndex3M,I2013,TRUE,_xll.ohTrigger(RecalcTrigger,Trigger3M)),NA())</f>
        <v>1.942005701295102E-2</v>
      </c>
      <c r="P2013" s="44">
        <f>IFERROR(_xll.qlIndexFixing(ONIndex6M,I2013,TRUE,_xll.ohTrigger(RecalcTrigger,Trigger6M)),NA())</f>
        <v>1.9478521765899925E-2</v>
      </c>
      <c r="Q2013" s="182">
        <f>IFERROR(_xll.qlIndexFixing(ONIndex1Y,I2013,TRUE,_xll.ohTrigger(RecalcTrigger,Trigger1Y)),NA())</f>
        <v>1.9717765602814685E-2</v>
      </c>
    </row>
    <row r="2014" spans="2:17" x14ac:dyDescent="0.2">
      <c r="B2014" s="39" t="s">
        <v>42</v>
      </c>
      <c r="D2014" s="42">
        <f>_xll.qlCalendarAdvance(Calendar,$D2013,B2014,"f",FALSE)</f>
        <v>53512</v>
      </c>
      <c r="E2014" s="176">
        <f>_xll.qlInterestRateIndexValueDate(IndexON,D2014)</f>
        <v>53512</v>
      </c>
      <c r="F2014" s="192">
        <f>IFERROR(_xll.qlIndexFixing(IndexON,D2014,TRUE,_xll.ohTrigger(RecalcTrigger,TriggerON)),NA())</f>
        <v>1.8661850668552082E-2</v>
      </c>
      <c r="H2014" s="42">
        <f>_xll.qlCalendarAdvance(Calendar,$H2013,B2014,"f",FALSE)</f>
        <v>53512</v>
      </c>
      <c r="I2014" s="176">
        <f>_xll.qlInterestRateIndexValueDate(Index1M,$H2014)</f>
        <v>53512</v>
      </c>
      <c r="J2014" s="181">
        <f>IFERROR(_xll.qlIndexFixing(Index1M,$H2014,TRUE,_xll.ohTrigger(RecalcTrigger,Trigger1M)),NA())</f>
        <v>1.9105121041020037E-2</v>
      </c>
      <c r="K2014" s="44">
        <f>IFERROR(_xll.qlIndexFixing(Index3M,H2014,TRUE,_xll.ohTrigger(RecalcTrigger,Trigger3M)),NA())</f>
        <v>1.9406587683962084E-2</v>
      </c>
      <c r="L2014" s="44">
        <f>IFERROR(_xll.qlIndexFixing(Index6M,$H2014,TRUE,_xll.ohTrigger(RecalcTrigger,Trigger6M)),NA())</f>
        <v>1.9463408649899341E-2</v>
      </c>
      <c r="M2014" s="182">
        <f>IFERROR(_xll.qlIndexFixing(Index1Y,$H2014,TRUE,_xll.ohTrigger(RecalcTrigger,Trigger1Y)),NA())</f>
        <v>1.9698369145785044E-2</v>
      </c>
      <c r="N2014" s="181">
        <f>IFERROR(_xll.qlIndexFixing(ONIndex1M,I2014,TRUE,_xll.ohTrigger(RecalcTrigger,Trigger1M)),NA())</f>
        <v>1.9108174696301772E-2</v>
      </c>
      <c r="O2014" s="44">
        <f>IFERROR(_xll.qlIndexFixing(ONIndex3M,I2014,TRUE,_xll.ohTrigger(RecalcTrigger,Trigger3M)),NA())</f>
        <v>1.9411978666316054E-2</v>
      </c>
      <c r="P2014" s="44">
        <f>IFERROR(_xll.qlIndexFixing(ONIndex6M,I2014,TRUE,_xll.ohTrigger(RecalcTrigger,Trigger6M)),NA())</f>
        <v>1.9470654780103791E-2</v>
      </c>
      <c r="Q2014" s="182">
        <f>IFERROR(_xll.qlIndexFixing(ONIndex1Y,I2014,TRUE,_xll.ohTrigger(RecalcTrigger,Trigger1Y)),NA())</f>
        <v>1.9709805446052053E-2</v>
      </c>
    </row>
    <row r="2015" spans="2:17" x14ac:dyDescent="0.2">
      <c r="B2015" s="39" t="s">
        <v>42</v>
      </c>
      <c r="D2015" s="42">
        <f>_xll.qlCalendarAdvance(Calendar,$D2014,B2015,"f",FALSE)</f>
        <v>53519</v>
      </c>
      <c r="E2015" s="176">
        <f>_xll.qlInterestRateIndexValueDate(IndexON,D2015)</f>
        <v>53519</v>
      </c>
      <c r="F2015" s="192">
        <f>IFERROR(_xll.qlIndexFixing(IndexON,D2015,TRUE,_xll.ohTrigger(RecalcTrigger,TriggerON)),NA())</f>
        <v>1.8654342654563782E-2</v>
      </c>
      <c r="H2015" s="42">
        <f>_xll.qlCalendarAdvance(Calendar,$H2014,B2015,"f",FALSE)</f>
        <v>53519</v>
      </c>
      <c r="I2015" s="176">
        <f>_xll.qlInterestRateIndexValueDate(Index1M,$H2015)</f>
        <v>53519</v>
      </c>
      <c r="J2015" s="181">
        <f>IFERROR(_xll.qlIndexFixing(Index1M,$H2015,TRUE,_xll.ohTrigger(RecalcTrigger,Trigger1M)),NA())</f>
        <v>1.9096791676886365E-2</v>
      </c>
      <c r="K2015" s="44">
        <f>IFERROR(_xll.qlIndexFixing(Index3M,H2015,TRUE,_xll.ohTrigger(RecalcTrigger,Trigger3M)),NA())</f>
        <v>1.939854712524804E-2</v>
      </c>
      <c r="L2015" s="44">
        <f>IFERROR(_xll.qlIndexFixing(Index6M,$H2015,TRUE,_xll.ohTrigger(RecalcTrigger,Trigger6M)),NA())</f>
        <v>1.9455610354093579E-2</v>
      </c>
      <c r="M2015" s="182">
        <f>IFERROR(_xll.qlIndexFixing(Index1Y,$H2015,TRUE,_xll.ohTrigger(RecalcTrigger,Trigger1Y)),NA())</f>
        <v>1.9690522267909571E-2</v>
      </c>
      <c r="N2015" s="181">
        <f>IFERROR(_xll.qlIndexFixing(ONIndex1M,I2015,TRUE,_xll.ohTrigger(RecalcTrigger,Trigger1M)),NA())</f>
        <v>1.9099835784091024E-2</v>
      </c>
      <c r="O2015" s="44">
        <f>IFERROR(_xll.qlIndexFixing(ONIndex3M,I2015,TRUE,_xll.ohTrigger(RecalcTrigger,Trigger3M)),NA())</f>
        <v>1.940391051886925E-2</v>
      </c>
      <c r="P2015" s="44">
        <f>IFERROR(_xll.qlIndexFixing(ONIndex6M,I2015,TRUE,_xll.ohTrigger(RecalcTrigger,Trigger6M)),NA())</f>
        <v>1.9462798030209782E-2</v>
      </c>
      <c r="Q2015" s="182">
        <f>IFERROR(_xll.qlIndexFixing(ONIndex1Y,I2015,TRUE,_xll.ohTrigger(RecalcTrigger,Trigger1Y)),NA())</f>
        <v>1.9701855082840947E-2</v>
      </c>
    </row>
    <row r="2016" spans="2:17" x14ac:dyDescent="0.2">
      <c r="B2016" s="39" t="s">
        <v>42</v>
      </c>
      <c r="D2016" s="42">
        <f>_xll.qlCalendarAdvance(Calendar,$D2015,B2016,"f",FALSE)</f>
        <v>53526</v>
      </c>
      <c r="E2016" s="176">
        <f>_xll.qlInterestRateIndexValueDate(IndexON,D2016)</f>
        <v>53526</v>
      </c>
      <c r="F2016" s="192">
        <f>IFERROR(_xll.qlIndexFixing(IndexON,D2016,TRUE,_xll.ohTrigger(RecalcTrigger,TriggerON)),NA())</f>
        <v>1.8646843200764707E-2</v>
      </c>
      <c r="H2016" s="42">
        <f>_xll.qlCalendarAdvance(Calendar,$H2015,B2016,"f",FALSE)</f>
        <v>53526</v>
      </c>
      <c r="I2016" s="176">
        <f>_xll.qlInterestRateIndexValueDate(Index1M,$H2016)</f>
        <v>53526</v>
      </c>
      <c r="J2016" s="181">
        <f>IFERROR(_xll.qlIndexFixing(Index1M,$H2016,TRUE,_xll.ohTrigger(RecalcTrigger,Trigger1M)),NA())</f>
        <v>1.9088472605338098E-2</v>
      </c>
      <c r="K2016" s="44">
        <f>IFERROR(_xll.qlIndexFixing(Index3M,H2016,TRUE,_xll.ohTrigger(RecalcTrigger,Trigger3M)),NA())</f>
        <v>1.9390516831175836E-2</v>
      </c>
      <c r="L2016" s="44">
        <f>IFERROR(_xll.qlIndexFixing(Index6M,$H2016,TRUE,_xll.ohTrigger(RecalcTrigger,Trigger6M)),NA())</f>
        <v>1.9447822424370095E-2</v>
      </c>
      <c r="M2016" s="182">
        <f>IFERROR(_xll.qlIndexFixing(Index1Y,$H2016,TRUE,_xll.ohTrigger(RecalcTrigger,Trigger1Y)),NA())</f>
        <v>1.9682685435906455E-2</v>
      </c>
      <c r="N2016" s="181">
        <f>IFERROR(_xll.qlIndexFixing(ONIndex1M,I2016,TRUE,_xll.ohTrigger(RecalcTrigger,Trigger1M)),NA())</f>
        <v>1.9091507141254516E-2</v>
      </c>
      <c r="O2016" s="44">
        <f>IFERROR(_xll.qlIndexFixing(ONIndex3M,I2016,TRUE,_xll.ohTrigger(RecalcTrigger,Trigger3M)),NA())</f>
        <v>1.9395852570691652E-2</v>
      </c>
      <c r="P2016" s="44">
        <f>IFERROR(_xll.qlIndexFixing(ONIndex6M,I2016,TRUE,_xll.ohTrigger(RecalcTrigger,Trigger6M)),NA())</f>
        <v>1.9454951516461039E-2</v>
      </c>
      <c r="Q2016" s="182">
        <f>IFERROR(_xll.qlIndexFixing(ONIndex1Y,I2016,TRUE,_xll.ohTrigger(RecalcTrigger,Trigger1Y)),NA())</f>
        <v>1.9693914513100319E-2</v>
      </c>
    </row>
    <row r="2017" spans="2:17" x14ac:dyDescent="0.2">
      <c r="B2017" s="39" t="s">
        <v>42</v>
      </c>
      <c r="D2017" s="42">
        <f>_xll.qlCalendarAdvance(Calendar,$D2016,B2017,"f",FALSE)</f>
        <v>53533</v>
      </c>
      <c r="E2017" s="176">
        <f>_xll.qlInterestRateIndexValueDate(IndexON,D2017)</f>
        <v>53533</v>
      </c>
      <c r="F2017" s="192">
        <f>IFERROR(_xll.qlIndexFixing(IndexON,D2017,TRUE,_xll.ohTrigger(RecalcTrigger,TriggerON)),NA())</f>
        <v>1.8639352307316948E-2</v>
      </c>
      <c r="H2017" s="42">
        <f>_xll.qlCalendarAdvance(Calendar,$H2016,B2017,"f",FALSE)</f>
        <v>53533</v>
      </c>
      <c r="I2017" s="176">
        <f>_xll.qlInterestRateIndexValueDate(Index1M,$H2017)</f>
        <v>53533</v>
      </c>
      <c r="J2017" s="181">
        <f>IFERROR(_xll.qlIndexFixing(Index1M,$H2017,TRUE,_xll.ohTrigger(RecalcTrigger,Trigger1M)),NA())</f>
        <v>1.9080069715503675E-2</v>
      </c>
      <c r="K2017" s="44">
        <f>IFERROR(_xll.qlIndexFixing(Index3M,H2017,TRUE,_xll.ohTrigger(RecalcTrigger,Trigger3M)),NA())</f>
        <v>1.9382496801688215E-2</v>
      </c>
      <c r="L2017" s="44">
        <f>IFERROR(_xll.qlIndexFixing(Index6M,$H2017,TRUE,_xll.ohTrigger(RecalcTrigger,Trigger6M)),NA())</f>
        <v>1.9440044860609514E-2</v>
      </c>
      <c r="M2017" s="182">
        <f>IFERROR(_xll.qlIndexFixing(Index1Y,$H2017,TRUE,_xll.ohTrigger(RecalcTrigger,Trigger1Y)),NA())</f>
        <v>1.9674858649544102E-2</v>
      </c>
      <c r="N2017" s="181">
        <f>IFERROR(_xll.qlIndexFixing(ONIndex1M,I2017,TRUE,_xll.ohTrigger(RecalcTrigger,Trigger1M)),NA())</f>
        <v>1.9083188767711201E-2</v>
      </c>
      <c r="O2017" s="44">
        <f>IFERROR(_xll.qlIndexFixing(ONIndex3M,I2017,TRUE,_xll.ohTrigger(RecalcTrigger,Trigger3M)),NA())</f>
        <v>1.9387804821945354E-2</v>
      </c>
      <c r="P2017" s="44">
        <f>IFERROR(_xll.qlIndexFixing(ONIndex6M,I2017,TRUE,_xll.ohTrigger(RecalcTrigger,Trigger6M)),NA())</f>
        <v>1.944711523885756E-2</v>
      </c>
      <c r="Q2017" s="182">
        <f>IFERROR(_xll.qlIndexFixing(ONIndex1Y,I2017,TRUE,_xll.ohTrigger(RecalcTrigger,Trigger1Y)),NA())</f>
        <v>1.9685983736749124E-2</v>
      </c>
    </row>
    <row r="2018" spans="2:17" x14ac:dyDescent="0.2">
      <c r="B2018" s="39" t="s">
        <v>42</v>
      </c>
      <c r="D2018" s="42">
        <f>_xll.qlCalendarAdvance(Calendar,$D2017,B2018,"f",FALSE)</f>
        <v>53540</v>
      </c>
      <c r="E2018" s="176">
        <f>_xll.qlInterestRateIndexValueDate(IndexON,D2018)</f>
        <v>53540</v>
      </c>
      <c r="F2018" s="192">
        <f>IFERROR(_xll.qlIndexFixing(IndexON,D2018,TRUE,_xll.ohTrigger(RecalcTrigger,TriggerON)),NA())</f>
        <v>1.8631869974301551E-2</v>
      </c>
      <c r="H2018" s="42">
        <f>_xll.qlCalendarAdvance(Calendar,$H2017,B2018,"f",FALSE)</f>
        <v>53540</v>
      </c>
      <c r="I2018" s="176">
        <f>_xll.qlInterestRateIndexValueDate(Index1M,$H2018)</f>
        <v>53540</v>
      </c>
      <c r="J2018" s="181">
        <f>IFERROR(_xll.qlIndexFixing(Index1M,$H2018,TRUE,_xll.ohTrigger(RecalcTrigger,Trigger1M)),NA())</f>
        <v>1.9071865339906902E-2</v>
      </c>
      <c r="K2018" s="44">
        <f>IFERROR(_xll.qlIndexFixing(Index3M,H2018,TRUE,_xll.ohTrigger(RecalcTrigger,Trigger3M)),NA())</f>
        <v>1.9374487036718221E-2</v>
      </c>
      <c r="L2018" s="44">
        <f>IFERROR(_xll.qlIndexFixing(Index6M,$H2018,TRUE,_xll.ohTrigger(RecalcTrigger,Trigger6M)),NA())</f>
        <v>1.9432277662689831E-2</v>
      </c>
      <c r="M2018" s="182">
        <f>IFERROR(_xll.qlIndexFixing(Index1Y,$H2018,TRUE,_xll.ohTrigger(RecalcTrigger,Trigger1Y)),NA())</f>
        <v>1.9667041908593141E-2</v>
      </c>
      <c r="N2018" s="181">
        <f>IFERROR(_xll.qlIndexFixing(ONIndex1M,I2018,TRUE,_xll.ohTrigger(RecalcTrigger,Trigger1M)),NA())</f>
        <v>1.9074880663542126E-2</v>
      </c>
      <c r="O2018" s="44">
        <f>IFERROR(_xll.qlIndexFixing(ONIndex3M,I2018,TRUE,_xll.ohTrigger(RecalcTrigger,Trigger3M)),NA())</f>
        <v>1.9379767272387216E-2</v>
      </c>
      <c r="P2018" s="44">
        <f>IFERROR(_xll.qlIndexFixing(ONIndex6M,I2018,TRUE,_xll.ohTrigger(RecalcTrigger,Trigger6M)),NA())</f>
        <v>1.9439289197237253E-2</v>
      </c>
      <c r="Q2018" s="182">
        <f>IFERROR(_xll.qlIndexFixing(ONIndex1Y,I2018,TRUE,_xll.ohTrigger(RecalcTrigger,Trigger1Y)),NA())</f>
        <v>1.9678062753787362E-2</v>
      </c>
    </row>
    <row r="2019" spans="2:17" x14ac:dyDescent="0.2">
      <c r="B2019" s="39" t="s">
        <v>42</v>
      </c>
      <c r="D2019" s="42">
        <f>_xll.qlCalendarAdvance(Calendar,$D2018,B2019,"f",FALSE)</f>
        <v>53547</v>
      </c>
      <c r="E2019" s="176">
        <f>_xll.qlInterestRateIndexValueDate(IndexON,D2019)</f>
        <v>53547</v>
      </c>
      <c r="F2019" s="192">
        <f>IFERROR(_xll.qlIndexFixing(IndexON,D2019,TRUE,_xll.ohTrigger(RecalcTrigger,TriggerON)),NA())</f>
        <v>1.8624396201475379E-2</v>
      </c>
      <c r="H2019" s="42">
        <f>_xll.qlCalendarAdvance(Calendar,$H2018,B2019,"f",FALSE)</f>
        <v>53547</v>
      </c>
      <c r="I2019" s="176">
        <f>_xll.qlInterestRateIndexValueDate(Index1M,$H2019)</f>
        <v>53547</v>
      </c>
      <c r="J2019" s="181">
        <f>IFERROR(_xll.qlIndexFixing(Index1M,$H2019,TRUE,_xll.ohTrigger(RecalcTrigger,Trigger1M)),NA())</f>
        <v>1.9063577145979765E-2</v>
      </c>
      <c r="K2019" s="44">
        <f>IFERROR(_xll.qlIndexFixing(Index3M,H2019,TRUE,_xll.ohTrigger(RecalcTrigger,Trigger3M)),NA())</f>
        <v>1.9366487536206834E-2</v>
      </c>
      <c r="L2019" s="44">
        <f>IFERROR(_xll.qlIndexFixing(Index6M,$H2019,TRUE,_xll.ohTrigger(RecalcTrigger,Trigger6M)),NA())</f>
        <v>1.9424520830491239E-2</v>
      </c>
      <c r="M2019" s="182">
        <f>IFERROR(_xll.qlIndexFixing(Index1Y,$H2019,TRUE,_xll.ohTrigger(RecalcTrigger,Trigger1Y)),NA())</f>
        <v>1.9659235212822201E-2</v>
      </c>
      <c r="N2019" s="181">
        <f>IFERROR(_xll.qlIndexFixing(ONIndex1M,I2019,TRUE,_xll.ohTrigger(RecalcTrigger,Trigger1M)),NA())</f>
        <v>1.9066582828747292E-2</v>
      </c>
      <c r="O2019" s="44">
        <f>IFERROR(_xll.qlIndexFixing(ONIndex3M,I2019,TRUE,_xll.ohTrigger(RecalcTrigger,Trigger3M)),NA())</f>
        <v>1.9371739922260378E-2</v>
      </c>
      <c r="P2019" s="44">
        <f>IFERROR(_xll.qlIndexFixing(ONIndex6M,I2019,TRUE,_xll.ohTrigger(RecalcTrigger,Trigger6M)),NA())</f>
        <v>1.9431473391762211E-2</v>
      </c>
      <c r="Q2019" s="182">
        <f>IFERROR(_xll.qlIndexFixing(ONIndex1Y,I2019,TRUE,_xll.ohTrigger(RecalcTrigger,Trigger1Y)),NA())</f>
        <v>1.9670151564377125E-2</v>
      </c>
    </row>
    <row r="2020" spans="2:17" x14ac:dyDescent="0.2">
      <c r="B2020" s="39" t="s">
        <v>42</v>
      </c>
      <c r="D2020" s="42">
        <f>_xll.qlCalendarAdvance(Calendar,$D2019,B2020,"f",FALSE)</f>
        <v>53554</v>
      </c>
      <c r="E2020" s="176">
        <f>_xll.qlInterestRateIndexValueDate(IndexON,D2020)</f>
        <v>53554</v>
      </c>
      <c r="F2020" s="192">
        <f>IFERROR(_xll.qlIndexFixing(IndexON,D2020,TRUE,_xll.ohTrigger(RecalcTrigger,TriggerON)),NA())</f>
        <v>1.8616930988919478E-2</v>
      </c>
      <c r="H2020" s="42">
        <f>_xll.qlCalendarAdvance(Calendar,$H2019,B2020,"f",FALSE)</f>
        <v>53554</v>
      </c>
      <c r="I2020" s="176">
        <f>_xll.qlInterestRateIndexValueDate(Index1M,$H2020)</f>
        <v>53554</v>
      </c>
      <c r="J2020" s="181">
        <f>IFERROR(_xll.qlIndexFixing(Index1M,$H2020,TRUE,_xll.ohTrigger(RecalcTrigger,Trigger1M)),NA())</f>
        <v>1.9055299244542252E-2</v>
      </c>
      <c r="K2020" s="44">
        <f>IFERROR(_xll.qlIndexFixing(Index3M,H2020,TRUE,_xll.ohTrigger(RecalcTrigger,Trigger3M)),NA())</f>
        <v>1.9358498300090628E-2</v>
      </c>
      <c r="L2020" s="44">
        <f>IFERROR(_xll.qlIndexFixing(Index6M,$H2020,TRUE,_xll.ohTrigger(RecalcTrigger,Trigger6M)),NA())</f>
        <v>1.9416774363894367E-2</v>
      </c>
      <c r="M2020" s="182">
        <f>IFERROR(_xll.qlIndexFixing(Index1Y,$H2020,TRUE,_xll.ohTrigger(RecalcTrigger,Trigger1Y)),NA())</f>
        <v>1.9651438562002799E-2</v>
      </c>
      <c r="N2020" s="181">
        <f>IFERROR(_xll.qlIndexFixing(ONIndex1M,I2020,TRUE,_xll.ohTrigger(RecalcTrigger,Trigger1M)),NA())</f>
        <v>1.9058295263083558E-2</v>
      </c>
      <c r="O2020" s="44">
        <f>IFERROR(_xll.qlIndexFixing(ONIndex3M,I2020,TRUE,_xll.ohTrigger(RecalcTrigger,Trigger3M)),NA())</f>
        <v>1.9363722771321701E-2</v>
      </c>
      <c r="P2020" s="44">
        <f>IFERROR(_xll.qlIndexFixing(ONIndex6M,I2020,TRUE,_xll.ohTrigger(RecalcTrigger,Trigger6M)),NA())</f>
        <v>1.9423667822432433E-2</v>
      </c>
      <c r="Q2020" s="182">
        <f>IFERROR(_xll.qlIndexFixing(ONIndex1Y,I2020,TRUE,_xll.ohTrigger(RecalcTrigger,Trigger1Y)),NA())</f>
        <v>1.9662250168356321E-2</v>
      </c>
    </row>
    <row r="2021" spans="2:17" x14ac:dyDescent="0.2">
      <c r="B2021" s="39" t="s">
        <v>42</v>
      </c>
      <c r="D2021" s="42">
        <f>_xll.qlCalendarAdvance(Calendar,$D2020,B2021,"f",FALSE)</f>
        <v>53561</v>
      </c>
      <c r="E2021" s="176">
        <f>_xll.qlInterestRateIndexValueDate(IndexON,D2021)</f>
        <v>53561</v>
      </c>
      <c r="F2021" s="192">
        <f>IFERROR(_xll.qlIndexFixing(IndexON,D2021,TRUE,_xll.ohTrigger(RecalcTrigger,TriggerON)),NA())</f>
        <v>1.8609474336714893E-2</v>
      </c>
      <c r="H2021" s="42">
        <f>_xll.qlCalendarAdvance(Calendar,$H2020,B2021,"f",FALSE)</f>
        <v>53561</v>
      </c>
      <c r="I2021" s="176">
        <f>_xll.qlInterestRateIndexValueDate(Index1M,$H2021)</f>
        <v>53561</v>
      </c>
      <c r="J2021" s="181">
        <f>IFERROR(_xll.qlIndexFixing(Index1M,$H2021,TRUE,_xll.ohTrigger(RecalcTrigger,Trigger1M)),NA())</f>
        <v>1.9047031635579626E-2</v>
      </c>
      <c r="K2021" s="44">
        <f>IFERROR(_xll.qlIndexFixing(Index3M,H2021,TRUE,_xll.ohTrigger(RecalcTrigger,Trigger3M)),NA())</f>
        <v>1.9350519328308818E-2</v>
      </c>
      <c r="L2021" s="44">
        <f>IFERROR(_xll.qlIndexFixing(Index6M,$H2021,TRUE,_xll.ohTrigger(RecalcTrigger,Trigger6M)),NA())</f>
        <v>1.9409038262778532E-2</v>
      </c>
      <c r="M2021" s="182">
        <f>IFERROR(_xll.qlIndexFixing(Index1Y,$H2021,TRUE,_xll.ohTrigger(RecalcTrigger,Trigger1Y)),NA())</f>
        <v>1.9643651955904451E-2</v>
      </c>
      <c r="N2021" s="181">
        <f>IFERROR(_xll.qlIndexFixing(ONIndex1M,I2021,TRUE,_xll.ohTrigger(RecalcTrigger,Trigger1M)),NA())</f>
        <v>1.9050017966956156E-2</v>
      </c>
      <c r="O2021" s="44">
        <f>IFERROR(_xll.qlIndexFixing(ONIndex3M,I2021,TRUE,_xll.ohTrigger(RecalcTrigger,Trigger3M)),NA())</f>
        <v>1.9355715819733277E-2</v>
      </c>
      <c r="P2021" s="44">
        <f>IFERROR(_xll.qlIndexFixing(ONIndex6M,I2021,TRUE,_xll.ohTrigger(RecalcTrigger,Trigger6M)),NA())</f>
        <v>1.9415872489166874E-2</v>
      </c>
      <c r="Q2021" s="182">
        <f>IFERROR(_xll.qlIndexFixing(ONIndex1Y,I2021,TRUE,_xll.ohTrigger(RecalcTrigger,Trigger1Y)),NA())</f>
        <v>1.9654358565805996E-2</v>
      </c>
    </row>
    <row r="2022" spans="2:17" x14ac:dyDescent="0.2">
      <c r="B2022" s="39" t="s">
        <v>42</v>
      </c>
      <c r="D2022" s="42">
        <f>_xll.qlCalendarAdvance(Calendar,$D2021,B2022,"f",FALSE)</f>
        <v>53568</v>
      </c>
      <c r="E2022" s="176">
        <f>_xll.qlInterestRateIndexValueDate(IndexON,D2022)</f>
        <v>53568</v>
      </c>
      <c r="F2022" s="192">
        <f>IFERROR(_xll.qlIndexFixing(IndexON,D2022,TRUE,_xll.ohTrigger(RecalcTrigger,TriggerON)),NA())</f>
        <v>1.8602026244861625E-2</v>
      </c>
      <c r="H2022" s="42">
        <f>_xll.qlCalendarAdvance(Calendar,$H2021,B2022,"f",FALSE)</f>
        <v>53568</v>
      </c>
      <c r="I2022" s="176">
        <f>_xll.qlInterestRateIndexValueDate(Index1M,$H2022)</f>
        <v>53568</v>
      </c>
      <c r="J2022" s="181">
        <f>IFERROR(_xll.qlIndexFixing(Index1M,$H2022,TRUE,_xll.ohTrigger(RecalcTrigger,Trigger1M)),NA())</f>
        <v>1.9039052256757692E-2</v>
      </c>
      <c r="K2022" s="44">
        <f>IFERROR(_xll.qlIndexFixing(Index3M,H2022,TRUE,_xll.ohTrigger(RecalcTrigger,Trigger3M)),NA())</f>
        <v>1.9342550620800616E-2</v>
      </c>
      <c r="L2022" s="44">
        <f>IFERROR(_xll.qlIndexFixing(Index6M,$H2022,TRUE,_xll.ohTrigger(RecalcTrigger,Trigger6M)),NA())</f>
        <v>1.9401346817611957E-2</v>
      </c>
      <c r="M2022" s="182">
        <f>IFERROR(_xll.qlIndexFixing(Index1Y,$H2022,TRUE,_xll.ohTrigger(RecalcTrigger,Trigger1Y)),NA())</f>
        <v>1.9635875394298452E-2</v>
      </c>
      <c r="N2022" s="181">
        <f>IFERROR(_xll.qlIndexFixing(ONIndex1M,I2022,TRUE,_xll.ohTrigger(RecalcTrigger,Trigger1M)),NA())</f>
        <v>1.9041750939959856E-2</v>
      </c>
      <c r="O2022" s="44">
        <f>IFERROR(_xll.qlIndexFixing(ONIndex3M,I2022,TRUE,_xll.ohTrigger(RecalcTrigger,Trigger3M)),NA())</f>
        <v>1.934771906741406E-2</v>
      </c>
      <c r="P2022" s="44">
        <f>IFERROR(_xll.qlIndexFixing(ONIndex6M,I2022,TRUE,_xll.ohTrigger(RecalcTrigger,Trigger6M)),NA())</f>
        <v>1.9408087391884488E-2</v>
      </c>
      <c r="Q2022" s="182">
        <f>IFERROR(_xll.qlIndexFixing(ONIndex1Y,I2022,TRUE,_xll.ohTrigger(RecalcTrigger,Trigger1Y)),NA())</f>
        <v>1.9646476756645104E-2</v>
      </c>
    </row>
    <row r="2023" spans="2:17" x14ac:dyDescent="0.2">
      <c r="B2023" s="39" t="s">
        <v>42</v>
      </c>
      <c r="D2023" s="42">
        <f>_xll.qlCalendarAdvance(Calendar,$D2022,B2023,"f",FALSE)</f>
        <v>53575</v>
      </c>
      <c r="E2023" s="176">
        <f>_xll.qlInterestRateIndexValueDate(IndexON,D2023)</f>
        <v>53575</v>
      </c>
      <c r="F2023" s="192">
        <f>IFERROR(_xll.qlIndexFixing(IndexON,D2023,TRUE,_xll.ohTrigger(RecalcTrigger,TriggerON)),NA())</f>
        <v>1.8594586713278627E-2</v>
      </c>
      <c r="H2023" s="42">
        <f>_xll.qlCalendarAdvance(Calendar,$H2022,B2023,"f",FALSE)</f>
        <v>53575</v>
      </c>
      <c r="I2023" s="176">
        <f>_xll.qlInterestRateIndexValueDate(Index1M,$H2023)</f>
        <v>53575</v>
      </c>
      <c r="J2023" s="181">
        <f>IFERROR(_xll.qlIndexFixing(Index1M,$H2023,TRUE,_xll.ohTrigger(RecalcTrigger,Trigger1M)),NA())</f>
        <v>1.9030804316641392E-2</v>
      </c>
      <c r="K2023" s="44">
        <f>IFERROR(_xll.qlIndexFixing(Index3M,H2023,TRUE,_xll.ohTrigger(RecalcTrigger,Trigger3M)),NA())</f>
        <v>1.933464742047597E-2</v>
      </c>
      <c r="L2023" s="44">
        <f>IFERROR(_xll.qlIndexFixing(Index6M,$H2023,TRUE,_xll.ohTrigger(RecalcTrigger,Trigger6M)),NA())</f>
        <v>1.9393699123415199E-2</v>
      </c>
      <c r="M2023" s="182">
        <f>IFERROR(_xll.qlIndexFixing(Index1Y,$H2023,TRUE,_xll.ohTrigger(RecalcTrigger,Trigger1Y)),NA())</f>
        <v>1.9628108876955652E-2</v>
      </c>
      <c r="N2023" s="181">
        <f>IFERROR(_xll.qlIndexFixing(ONIndex1M,I2023,TRUE,_xll.ohTrigger(RecalcTrigger,Trigger1M)),NA())</f>
        <v>1.9033494182499888E-2</v>
      </c>
      <c r="O2023" s="44">
        <f>IFERROR(_xll.qlIndexFixing(ONIndex3M,I2023,TRUE,_xll.ohTrigger(RecalcTrigger,Trigger3M)),NA())</f>
        <v>1.933973251436405E-2</v>
      </c>
      <c r="P2023" s="44">
        <f>IFERROR(_xll.qlIndexFixing(ONIndex6M,I2023,TRUE,_xll.ohTrigger(RecalcTrigger,Trigger6M)),NA())</f>
        <v>1.9400312530828412E-2</v>
      </c>
      <c r="Q2023" s="182">
        <f>IFERROR(_xll.qlIndexFixing(ONIndex1Y,I2023,TRUE,_xll.ohTrigger(RecalcTrigger,Trigger1Y)),NA())</f>
        <v>1.963860474095469E-2</v>
      </c>
    </row>
    <row r="2024" spans="2:17" x14ac:dyDescent="0.2">
      <c r="B2024" s="39" t="s">
        <v>42</v>
      </c>
      <c r="D2024" s="42">
        <f>_xll.qlCalendarAdvance(Calendar,$D2023,B2024,"f",FALSE)</f>
        <v>53582</v>
      </c>
      <c r="E2024" s="176">
        <f>_xll.qlInterestRateIndexValueDate(IndexON,D2024)</f>
        <v>53582</v>
      </c>
      <c r="F2024" s="192">
        <f>IFERROR(_xll.qlIndexFixing(IndexON,D2024,TRUE,_xll.ohTrigger(RecalcTrigger,TriggerON)),NA())</f>
        <v>1.8587155741884853E-2</v>
      </c>
      <c r="H2024" s="42">
        <f>_xll.qlCalendarAdvance(Calendar,$H2023,B2024,"f",FALSE)</f>
        <v>53582</v>
      </c>
      <c r="I2024" s="176">
        <f>_xll.qlInterestRateIndexValueDate(Index1M,$H2024)</f>
        <v>53582</v>
      </c>
      <c r="J2024" s="181">
        <f>IFERROR(_xll.qlIndexFixing(Index1M,$H2024,TRUE,_xll.ohTrigger(RecalcTrigger,Trigger1M)),NA())</f>
        <v>1.9022566666771455E-2</v>
      </c>
      <c r="K2024" s="44">
        <f>IFERROR(_xll.qlIndexFixing(Index3M,H2024,TRUE,_xll.ohTrigger(RecalcTrigger,Trigger3M)),NA())</f>
        <v>1.9326698928138097E-2</v>
      </c>
      <c r="L2024" s="44">
        <f>IFERROR(_xll.qlIndexFixing(Index6M,$H2024,TRUE,_xll.ohTrigger(RecalcTrigger,Trigger6M)),NA())</f>
        <v>1.9385993119298093E-2</v>
      </c>
      <c r="M2024" s="182">
        <f>IFERROR(_xll.qlIndexFixing(Index1Y,$H2024,TRUE,_xll.ohTrigger(RecalcTrigger,Trigger1Y)),NA())</f>
        <v>1.9620352403647567E-2</v>
      </c>
      <c r="N2024" s="181">
        <f>IFERROR(_xll.qlIndexFixing(ONIndex1M,I2024,TRUE,_xll.ohTrigger(RecalcTrigger,Trigger1M)),NA())</f>
        <v>1.9025247694252068E-2</v>
      </c>
      <c r="O2024" s="44">
        <f>IFERROR(_xll.qlIndexFixing(ONIndex3M,I2024,TRUE,_xll.ohTrigger(RecalcTrigger,Trigger3M)),NA())</f>
        <v>1.9331756160664293E-2</v>
      </c>
      <c r="P2024" s="44">
        <f>IFERROR(_xll.qlIndexFixing(ONIndex6M,I2024,TRUE,_xll.ohTrigger(RecalcTrigger,Trigger6M)),NA())</f>
        <v>1.9392547905755508E-2</v>
      </c>
      <c r="Q2024" s="182">
        <f>IFERROR(_xll.qlIndexFixing(ONIndex1Y,I2024,TRUE,_xll.ohTrigger(RecalcTrigger,Trigger1Y)),NA())</f>
        <v>1.963074251865371E-2</v>
      </c>
    </row>
    <row r="2025" spans="2:17" x14ac:dyDescent="0.2">
      <c r="B2025" s="39" t="s">
        <v>42</v>
      </c>
      <c r="D2025" s="42">
        <f>_xll.qlCalendarAdvance(Calendar,$D2024,B2025,"f",FALSE)</f>
        <v>53589</v>
      </c>
      <c r="E2025" s="176">
        <f>_xll.qlInterestRateIndexValueDate(IndexON,D2025)</f>
        <v>53589</v>
      </c>
      <c r="F2025" s="192">
        <f>IFERROR(_xll.qlIndexFixing(IndexON,D2025,TRUE,_xll.ohTrigger(RecalcTrigger,TriggerON)),NA())</f>
        <v>1.8579733330923442E-2</v>
      </c>
      <c r="H2025" s="42">
        <f>_xll.qlCalendarAdvance(Calendar,$H2024,B2025,"f",FALSE)</f>
        <v>53589</v>
      </c>
      <c r="I2025" s="176">
        <f>_xll.qlInterestRateIndexValueDate(Index1M,$H2025)</f>
        <v>53589</v>
      </c>
      <c r="J2025" s="181">
        <f>IFERROR(_xll.qlIndexFixing(Index1M,$H2025,TRUE,_xll.ohTrigger(RecalcTrigger,Trigger1M)),NA())</f>
        <v>1.9014339307118155E-2</v>
      </c>
      <c r="K2025" s="44">
        <f>IFERROR(_xll.qlIndexFixing(Index3M,H2025,TRUE,_xll.ohTrigger(RecalcTrigger,Trigger3M)),NA())</f>
        <v>1.9318760699179715E-2</v>
      </c>
      <c r="L2025" s="44">
        <f>IFERROR(_xll.qlIndexFixing(Index6M,$H2025,TRUE,_xll.ohTrigger(RecalcTrigger,Trigger6M)),NA())</f>
        <v>1.9378297478083086E-2</v>
      </c>
      <c r="M2025" s="182">
        <f>IFERROR(_xll.qlIndexFixing(Index1Y,$H2025,TRUE,_xll.ohTrigger(RecalcTrigger,Trigger1Y)),NA())</f>
        <v>1.9612605974145936E-2</v>
      </c>
      <c r="N2025" s="181">
        <f>IFERROR(_xll.qlIndexFixing(ONIndex1M,I2025,TRUE,_xll.ohTrigger(RecalcTrigger,Trigger1M)),NA())</f>
        <v>1.9017011475378487E-2</v>
      </c>
      <c r="O2025" s="44">
        <f>IFERROR(_xll.qlIndexFixing(ONIndex3M,I2025,TRUE,_xll.ohTrigger(RecalcTrigger,Trigger3M)),NA())</f>
        <v>1.9323790006152697E-2</v>
      </c>
      <c r="P2025" s="44">
        <f>IFERROR(_xll.qlIndexFixing(ONIndex6M,I2025,TRUE,_xll.ohTrigger(RecalcTrigger,Trigger6M)),NA())</f>
        <v>1.9384793516908916E-2</v>
      </c>
      <c r="Q2025" s="182">
        <f>IFERROR(_xll.qlIndexFixing(ONIndex1Y,I2025,TRUE,_xll.ohTrigger(RecalcTrigger,Trigger1Y)),NA())</f>
        <v>1.9622890089823208E-2</v>
      </c>
    </row>
    <row r="2026" spans="2:17" x14ac:dyDescent="0.2">
      <c r="B2026" s="39" t="s">
        <v>42</v>
      </c>
      <c r="D2026" s="42">
        <f>_xll.qlCalendarAdvance(Calendar,$D2025,B2026,"f",FALSE)</f>
        <v>53596</v>
      </c>
      <c r="E2026" s="176">
        <f>_xll.qlInterestRateIndexValueDate(IndexON,D2026)</f>
        <v>53596</v>
      </c>
      <c r="F2026" s="192">
        <f>IFERROR(_xll.qlIndexFixing(IndexON,D2026,TRUE,_xll.ohTrigger(RecalcTrigger,TriggerON)),NA())</f>
        <v>1.8572319480232302E-2</v>
      </c>
      <c r="H2026" s="42">
        <f>_xll.qlCalendarAdvance(Calendar,$H2025,B2026,"f",FALSE)</f>
        <v>53596</v>
      </c>
      <c r="I2026" s="176">
        <f>_xll.qlInterestRateIndexValueDate(Index1M,$H2026)</f>
        <v>53596</v>
      </c>
      <c r="J2026" s="181">
        <f>IFERROR(_xll.qlIndexFixing(Index1M,$H2026,TRUE,_xll.ohTrigger(RecalcTrigger,Trigger1M)),NA())</f>
        <v>1.9006122237665291E-2</v>
      </c>
      <c r="K2026" s="44">
        <f>IFERROR(_xll.qlIndexFixing(Index3M,H2026,TRUE,_xll.ohTrigger(RecalcTrigger,Trigger3M)),NA())</f>
        <v>1.9310778432267948E-2</v>
      </c>
      <c r="L2026" s="44">
        <f>IFERROR(_xll.qlIndexFixing(Index6M,$H2026,TRUE,_xll.ohTrigger(RecalcTrigger,Trigger6M)),NA())</f>
        <v>1.9370612199652412E-2</v>
      </c>
      <c r="M2026" s="182">
        <f>IFERROR(_xll.qlIndexFixing(Index1Y,$H2026,TRUE,_xll.ohTrigger(RecalcTrigger,Trigger1Y)),NA())</f>
        <v>1.9604869588222495E-2</v>
      </c>
      <c r="N2026" s="181">
        <f>IFERROR(_xll.qlIndexFixing(ONIndex1M,I2026,TRUE,_xll.ohTrigger(RecalcTrigger,Trigger1M)),NA())</f>
        <v>1.90087855257981E-2</v>
      </c>
      <c r="O2026" s="44">
        <f>IFERROR(_xll.qlIndexFixing(ONIndex3M,I2026,TRUE,_xll.ohTrigger(RecalcTrigger,Trigger3M)),NA())</f>
        <v>1.9315834051153447E-2</v>
      </c>
      <c r="P2026" s="44">
        <f>IFERROR(_xll.qlIndexFixing(ONIndex6M,I2026,TRUE,_xll.ohTrigger(RecalcTrigger,Trigger6M)),NA())</f>
        <v>1.9377049364045495E-2</v>
      </c>
      <c r="Q2026" s="182">
        <f>IFERROR(_xll.qlIndexFixing(ONIndex1Y,I2026,TRUE,_xll.ohTrigger(RecalcTrigger,Trigger1Y)),NA())</f>
        <v>1.9615047454544232E-2</v>
      </c>
    </row>
    <row r="2027" spans="2:17" x14ac:dyDescent="0.2">
      <c r="B2027" s="39" t="s">
        <v>42</v>
      </c>
      <c r="D2027" s="42">
        <f>_xll.qlCalendarAdvance(Calendar,$D2026,B2027,"f",FALSE)</f>
        <v>53603</v>
      </c>
      <c r="E2027" s="176">
        <f>_xll.qlInterestRateIndexValueDate(IndexON,D2027)</f>
        <v>53603</v>
      </c>
      <c r="F2027" s="192">
        <f>IFERROR(_xll.qlIndexFixing(IndexON,D2027,TRUE,_xll.ohTrigger(RecalcTrigger,TriggerON)),NA())</f>
        <v>1.8564914189811432E-2</v>
      </c>
      <c r="H2027" s="42">
        <f>_xll.qlCalendarAdvance(Calendar,$H2026,B2027,"f",FALSE)</f>
        <v>53603</v>
      </c>
      <c r="I2027" s="176">
        <f>_xll.qlInterestRateIndexValueDate(Index1M,$H2027)</f>
        <v>53603</v>
      </c>
      <c r="J2027" s="181">
        <f>IFERROR(_xll.qlIndexFixing(Index1M,$H2027,TRUE,_xll.ohTrigger(RecalcTrigger,Trigger1M)),NA())</f>
        <v>1.8997642122393767E-2</v>
      </c>
      <c r="K2027" s="44">
        <f>IFERROR(_xll.qlIndexFixing(Index3M,H2027,TRUE,_xll.ohTrigger(RecalcTrigger,Trigger3M)),NA())</f>
        <v>1.9302861045202808E-2</v>
      </c>
      <c r="L2027" s="44">
        <f>IFERROR(_xll.qlIndexFixing(Index6M,$H2027,TRUE,_xll.ohTrigger(RecalcTrigger,Trigger6M)),NA())</f>
        <v>1.9362904599774907E-2</v>
      </c>
      <c r="M2027" s="182">
        <f>IFERROR(_xll.qlIndexFixing(Index1Y,$H2027,TRUE,_xll.ohTrigger(RecalcTrigger,Trigger1Y)),NA())</f>
        <v>1.9597143245649429E-2</v>
      </c>
      <c r="N2027" s="181">
        <f>IFERROR(_xll.qlIndexFixing(ONIndex1M,I2027,TRUE,_xll.ohTrigger(RecalcTrigger,Trigger1M)),NA())</f>
        <v>1.9000569845510906E-2</v>
      </c>
      <c r="O2027" s="44">
        <f>IFERROR(_xll.qlIndexFixing(ONIndex3M,I2027,TRUE,_xll.ohTrigger(RecalcTrigger,Trigger3M)),NA())</f>
        <v>1.9307888295261311E-2</v>
      </c>
      <c r="P2027" s="44">
        <f>IFERROR(_xll.qlIndexFixing(ONIndex6M,I2027,TRUE,_xll.ohTrigger(RecalcTrigger,Trigger6M)),NA())</f>
        <v>1.936931544732734E-2</v>
      </c>
      <c r="Q2027" s="182">
        <f>IFERROR(_xll.qlIndexFixing(ONIndex1Y,I2027,TRUE,_xll.ohTrigger(RecalcTrigger,Trigger1Y)),NA())</f>
        <v>1.9607214612492596E-2</v>
      </c>
    </row>
    <row r="2028" spans="2:17" x14ac:dyDescent="0.2">
      <c r="B2028" s="39" t="s">
        <v>42</v>
      </c>
      <c r="D2028" s="42">
        <f>_xll.qlCalendarAdvance(Calendar,$D2027,B2028,"f",FALSE)</f>
        <v>53610</v>
      </c>
      <c r="E2028" s="176">
        <f>_xll.qlInterestRateIndexValueDate(IndexON,D2028)</f>
        <v>53610</v>
      </c>
      <c r="F2028" s="192">
        <f>IFERROR(_xll.qlIndexFixing(IndexON,D2028,TRUE,_xll.ohTrigger(RecalcTrigger,TriggerON)),NA())</f>
        <v>1.8557517459822925E-2</v>
      </c>
      <c r="H2028" s="42">
        <f>_xll.qlCalendarAdvance(Calendar,$H2027,B2028,"f",FALSE)</f>
        <v>53610</v>
      </c>
      <c r="I2028" s="176">
        <f>_xll.qlInterestRateIndexValueDate(Index1M,$H2028)</f>
        <v>53610</v>
      </c>
      <c r="J2028" s="181">
        <f>IFERROR(_xll.qlIndexFixing(Index1M,$H2028,TRUE,_xll.ohTrigger(RecalcTrigger,Trigger1M)),NA())</f>
        <v>1.8989446560084864E-2</v>
      </c>
      <c r="K2028" s="44">
        <f>IFERROR(_xll.qlIndexFixing(Index3M,H2028,TRUE,_xll.ohTrigger(RecalcTrigger,Trigger3M)),NA())</f>
        <v>1.9294953922043927E-2</v>
      </c>
      <c r="L2028" s="44">
        <f>IFERROR(_xll.qlIndexFixing(Index6M,$H2028,TRUE,_xll.ohTrigger(RecalcTrigger,Trigger6M)),NA())</f>
        <v>1.9355240382188492E-2</v>
      </c>
      <c r="M2028" s="182">
        <f>IFERROR(_xll.qlIndexFixing(Index1Y,$H2028,TRUE,_xll.ohTrigger(RecalcTrigger,Trigger1Y)),NA())</f>
        <v>1.9589426946199806E-2</v>
      </c>
      <c r="N2028" s="181">
        <f>IFERROR(_xll.qlIndexFixing(ONIndex1M,I2028,TRUE,_xll.ohTrigger(RecalcTrigger,Trigger1M)),NA())</f>
        <v>1.8992364434516906E-2</v>
      </c>
      <c r="O2028" s="44">
        <f>IFERROR(_xll.qlIndexFixing(ONIndex3M,I2028,TRUE,_xll.ohTrigger(RecalcTrigger,Trigger3M)),NA())</f>
        <v>1.9299952738719428E-2</v>
      </c>
      <c r="P2028" s="44">
        <f>IFERROR(_xll.qlIndexFixing(ONIndex6M,I2028,TRUE,_xll.ohTrigger(RecalcTrigger,Trigger6M)),NA())</f>
        <v>1.936159176651131E-2</v>
      </c>
      <c r="Q2028" s="182">
        <f>IFERROR(_xll.qlIndexFixing(ONIndex1Y,I2028,TRUE,_xll.ohTrigger(RecalcTrigger,Trigger1Y)),NA())</f>
        <v>1.9599391563992485E-2</v>
      </c>
    </row>
    <row r="2029" spans="2:17" x14ac:dyDescent="0.2">
      <c r="B2029" s="39" t="s">
        <v>42</v>
      </c>
      <c r="D2029" s="42">
        <f>_xll.qlCalendarAdvance(Calendar,$D2028,B2029,"f",FALSE)</f>
        <v>53617</v>
      </c>
      <c r="E2029" s="176">
        <f>_xll.qlInterestRateIndexValueDate(IndexON,D2029)</f>
        <v>53617</v>
      </c>
      <c r="F2029" s="192">
        <f>IFERROR(_xll.qlIndexFixing(IndexON,D2029,TRUE,_xll.ohTrigger(RecalcTrigger,TriggerON)),NA())</f>
        <v>1.8550129290023643E-2</v>
      </c>
      <c r="H2029" s="42">
        <f>_xll.qlCalendarAdvance(Calendar,$H2028,B2029,"f",FALSE)</f>
        <v>53617</v>
      </c>
      <c r="I2029" s="176">
        <f>_xll.qlInterestRateIndexValueDate(Index1M,$H2029)</f>
        <v>53617</v>
      </c>
      <c r="J2029" s="181">
        <f>IFERROR(_xll.qlIndexFixing(Index1M,$H2029,TRUE,_xll.ohTrigger(RecalcTrigger,Trigger1M)),NA())</f>
        <v>1.8981261290061745E-2</v>
      </c>
      <c r="K2029" s="44">
        <f>IFERROR(_xll.qlIndexFixing(Index3M,H2029,TRUE,_xll.ohTrigger(RecalcTrigger,Trigger3M)),NA())</f>
        <v>1.9287057062728763E-2</v>
      </c>
      <c r="L2029" s="44">
        <f>IFERROR(_xll.qlIndexFixing(Index6M,$H2029,TRUE,_xll.ohTrigger(RecalcTrigger,Trigger6M)),NA())</f>
        <v>1.934758652773395E-2</v>
      </c>
      <c r="M2029" s="182">
        <f>IFERROR(_xll.qlIndexFixing(Index1Y,$H2029,TRUE,_xll.ohTrigger(RecalcTrigger,Trigger1Y)),NA())</f>
        <v>1.9581720689646476E-2</v>
      </c>
      <c r="N2029" s="181">
        <f>IFERROR(_xll.qlIndexFixing(ONIndex1M,I2029,TRUE,_xll.ohTrigger(RecalcTrigger,Trigger1M)),NA())</f>
        <v>1.8984169292978192E-2</v>
      </c>
      <c r="O2029" s="44">
        <f>IFERROR(_xll.qlIndexFixing(ONIndex3M,I2029,TRUE,_xll.ohTrigger(RecalcTrigger,Trigger3M)),NA())</f>
        <v>1.9292027381446752E-2</v>
      </c>
      <c r="P2029" s="44">
        <f>IFERROR(_xll.qlIndexFixing(ONIndex6M,I2029,TRUE,_xll.ohTrigger(RecalcTrigger,Trigger6M)),NA())</f>
        <v>1.9353878322002638E-2</v>
      </c>
      <c r="Q2029" s="182">
        <f>IFERROR(_xll.qlIndexFixing(ONIndex1Y,I2029,TRUE,_xll.ohTrigger(RecalcTrigger,Trigger1Y)),NA())</f>
        <v>1.9591578308962854E-2</v>
      </c>
    </row>
    <row r="2030" spans="2:17" x14ac:dyDescent="0.2">
      <c r="B2030" s="39" t="s">
        <v>42</v>
      </c>
      <c r="D2030" s="42">
        <f>_xll.qlCalendarAdvance(Calendar,$D2029,B2030,"f",FALSE)</f>
        <v>53624</v>
      </c>
      <c r="E2030" s="176">
        <f>_xll.qlInterestRateIndexValueDate(IndexON,D2030)</f>
        <v>53624</v>
      </c>
      <c r="F2030" s="192">
        <f>IFERROR(_xll.qlIndexFixing(IndexON,D2030,TRUE,_xll.ohTrigger(RecalcTrigger,TriggerON)),NA())</f>
        <v>1.854274968049463E-2</v>
      </c>
      <c r="H2030" s="42">
        <f>_xll.qlCalendarAdvance(Calendar,$H2029,B2030,"f",FALSE)</f>
        <v>53624</v>
      </c>
      <c r="I2030" s="176">
        <f>_xll.qlInterestRateIndexValueDate(Index1M,$H2030)</f>
        <v>53624</v>
      </c>
      <c r="J2030" s="181">
        <f>IFERROR(_xll.qlIndexFixing(Index1M,$H2030,TRUE,_xll.ohTrigger(RecalcTrigger,Trigger1M)),NA())</f>
        <v>1.8973086312302295E-2</v>
      </c>
      <c r="K2030" s="44">
        <f>IFERROR(_xll.qlIndexFixing(Index3M,H2030,TRUE,_xll.ohTrigger(RecalcTrigger,Trigger3M)),NA())</f>
        <v>1.9279170467196523E-2</v>
      </c>
      <c r="L2030" s="44">
        <f>IFERROR(_xll.qlIndexFixing(Index6M,$H2030,TRUE,_xll.ohTrigger(RecalcTrigger,Trigger6M)),NA())</f>
        <v>1.9339943036292828E-2</v>
      </c>
      <c r="M2030" s="182">
        <f>IFERROR(_xll.qlIndexFixing(Index1Y,$H2030,TRUE,_xll.ohTrigger(RecalcTrigger,Trigger1Y)),NA())</f>
        <v>1.9574024475761842E-2</v>
      </c>
      <c r="N2030" s="181">
        <f>IFERROR(_xll.qlIndexFixing(ONIndex1M,I2030,TRUE,_xll.ohTrigger(RecalcTrigger,Trigger1M)),NA())</f>
        <v>1.8975984420651626E-2</v>
      </c>
      <c r="O2030" s="44">
        <f>IFERROR(_xll.qlIndexFixing(ONIndex3M,I2030,TRUE,_xll.ohTrigger(RecalcTrigger,Trigger3M)),NA())</f>
        <v>1.9284112223605376E-2</v>
      </c>
      <c r="P2030" s="44">
        <f>IFERROR(_xll.qlIndexFixing(ONIndex6M,I2030,TRUE,_xll.ohTrigger(RecalcTrigger,Trigger6M)),NA())</f>
        <v>1.9346175113558184E-2</v>
      </c>
      <c r="Q2030" s="182">
        <f>IFERROR(_xll.qlIndexFixing(ONIndex1Y,I2030,TRUE,_xll.ohTrigger(RecalcTrigger,Trigger1Y)),NA())</f>
        <v>1.9583774847241608E-2</v>
      </c>
    </row>
    <row r="2031" spans="2:17" x14ac:dyDescent="0.2">
      <c r="B2031" s="39" t="s">
        <v>42</v>
      </c>
      <c r="D2031" s="42">
        <f>_xll.qlCalendarAdvance(Calendar,$D2030,B2031,"f",FALSE)</f>
        <v>53631</v>
      </c>
      <c r="E2031" s="176">
        <f>_xll.qlInterestRateIndexValueDate(IndexON,D2031)</f>
        <v>53631</v>
      </c>
      <c r="F2031" s="192">
        <f>IFERROR(_xll.qlIndexFixing(IndexON,D2031,TRUE,_xll.ohTrigger(RecalcTrigger,TriggerON)),NA())</f>
        <v>1.8535378631235888E-2</v>
      </c>
      <c r="H2031" s="42">
        <f>_xll.qlCalendarAdvance(Calendar,$H2030,B2031,"f",FALSE)</f>
        <v>53631</v>
      </c>
      <c r="I2031" s="176">
        <f>_xll.qlInterestRateIndexValueDate(Index1M,$H2031)</f>
        <v>53631</v>
      </c>
      <c r="J2031" s="181">
        <f>IFERROR(_xll.qlIndexFixing(Index1M,$H2031,TRUE,_xll.ohTrigger(RecalcTrigger,Trigger1M)),NA())</f>
        <v>1.8965191242653723E-2</v>
      </c>
      <c r="K2031" s="44">
        <f>IFERROR(_xll.qlIndexFixing(Index3M,H2031,TRUE,_xll.ohTrigger(RecalcTrigger,Trigger3M)),NA())</f>
        <v>1.9271294135387307E-2</v>
      </c>
      <c r="L2031" s="44">
        <f>IFERROR(_xll.qlIndexFixing(Index6M,$H2031,TRUE,_xll.ohTrigger(RecalcTrigger,Trigger6M)),NA())</f>
        <v>1.9332341245171403E-2</v>
      </c>
      <c r="M2031" s="182">
        <f>IFERROR(_xll.qlIndexFixing(Index1Y,$H2031,TRUE,_xll.ohTrigger(RecalcTrigger,Trigger1Y)),NA())</f>
        <v>1.9566338304320086E-2</v>
      </c>
      <c r="N2031" s="181">
        <f>IFERROR(_xll.qlIndexFixing(ONIndex1M,I2031,TRUE,_xll.ohTrigger(RecalcTrigger,Trigger1M)),NA())</f>
        <v>1.8967809817699299E-2</v>
      </c>
      <c r="O2031" s="44">
        <f>IFERROR(_xll.qlIndexFixing(ONIndex3M,I2031,TRUE,_xll.ohTrigger(RecalcTrigger,Trigger3M)),NA())</f>
        <v>1.9276207264952161E-2</v>
      </c>
      <c r="P2031" s="44">
        <f>IFERROR(_xll.qlIndexFixing(ONIndex6M,I2031,TRUE,_xll.ohTrigger(RecalcTrigger,Trigger6M)),NA())</f>
        <v>1.9338482141096902E-2</v>
      </c>
      <c r="Q2031" s="182">
        <f>IFERROR(_xll.qlIndexFixing(ONIndex1Y,I2031,TRUE,_xll.ohTrigger(RecalcTrigger,Trigger1Y)),NA())</f>
        <v>1.9575981179071889E-2</v>
      </c>
    </row>
    <row r="2032" spans="2:17" x14ac:dyDescent="0.2">
      <c r="B2032" s="39" t="s">
        <v>42</v>
      </c>
      <c r="D2032" s="42">
        <f>_xll.qlCalendarAdvance(Calendar,$D2031,B2032,"f",FALSE)</f>
        <v>53638</v>
      </c>
      <c r="E2032" s="176">
        <f>_xll.qlInterestRateIndexValueDate(IndexON,D2032)</f>
        <v>53638</v>
      </c>
      <c r="F2032" s="192">
        <f>IFERROR(_xll.qlIndexFixing(IndexON,D2032,TRUE,_xll.ohTrigger(RecalcTrigger,TriggerON)),NA())</f>
        <v>1.8528016142409509E-2</v>
      </c>
      <c r="H2032" s="42">
        <f>_xll.qlCalendarAdvance(Calendar,$H2031,B2032,"f",FALSE)</f>
        <v>53638</v>
      </c>
      <c r="I2032" s="176">
        <f>_xll.qlInterestRateIndexValueDate(Index1M,$H2032)</f>
        <v>53638</v>
      </c>
      <c r="J2032" s="181">
        <f>IFERROR(_xll.qlIndexFixing(Index1M,$H2032,TRUE,_xll.ohTrigger(RecalcTrigger,Trigger1M)),NA())</f>
        <v>1.8957035913954999E-2</v>
      </c>
      <c r="K2032" s="44">
        <f>IFERROR(_xll.qlIndexFixing(Index3M,H2032,TRUE,_xll.ohTrigger(RecalcTrigger,Trigger3M)),NA())</f>
        <v>1.9263428067238565E-2</v>
      </c>
      <c r="L2032" s="44">
        <f>IFERROR(_xll.qlIndexFixing(Index6M,$H2032,TRUE,_xll.ohTrigger(RecalcTrigger,Trigger6M)),NA())</f>
        <v>1.9324718140992944E-2</v>
      </c>
      <c r="M2032" s="182">
        <f>IFERROR(_xll.qlIndexFixing(Index1Y,$H2032,TRUE,_xll.ohTrigger(RecalcTrigger,Trigger1Y)),NA())</f>
        <v>1.9558662175094943E-2</v>
      </c>
      <c r="N2032" s="181">
        <f>IFERROR(_xll.qlIndexFixing(ONIndex1M,I2032,TRUE,_xll.ohTrigger(RecalcTrigger,Trigger1M)),NA())</f>
        <v>1.8959645484040166E-2</v>
      </c>
      <c r="O2032" s="44">
        <f>IFERROR(_xll.qlIndexFixing(ONIndex3M,I2032,TRUE,_xll.ohTrigger(RecalcTrigger,Trigger3M)),NA())</f>
        <v>1.9268312505568153E-2</v>
      </c>
      <c r="P2032" s="44">
        <f>IFERROR(_xll.qlIndexFixing(ONIndex6M,I2032,TRUE,_xll.ohTrigger(RecalcTrigger,Trigger6M)),NA())</f>
        <v>1.9330799404699839E-2</v>
      </c>
      <c r="Q2032" s="182">
        <f>IFERROR(_xll.qlIndexFixing(ONIndex1Y,I2032,TRUE,_xll.ohTrigger(RecalcTrigger,Trigger1Y)),NA())</f>
        <v>1.9568197304291601E-2</v>
      </c>
    </row>
    <row r="2033" spans="2:17" x14ac:dyDescent="0.2">
      <c r="B2033" s="39" t="s">
        <v>42</v>
      </c>
      <c r="D2033" s="42">
        <f>_xll.qlCalendarAdvance(Calendar,$D2032,B2033,"f",FALSE)</f>
        <v>53645</v>
      </c>
      <c r="E2033" s="176">
        <f>_xll.qlInterestRateIndexValueDate(IndexON,D2033)</f>
        <v>53645</v>
      </c>
      <c r="F2033" s="192">
        <f>IFERROR(_xll.qlIndexFixing(IndexON,D2033,TRUE,_xll.ohTrigger(RecalcTrigger,TriggerON)),NA())</f>
        <v>1.8520662213772354E-2</v>
      </c>
      <c r="H2033" s="42">
        <f>_xll.qlCalendarAdvance(Calendar,$H2032,B2033,"f",FALSE)</f>
        <v>53645</v>
      </c>
      <c r="I2033" s="176">
        <f>_xll.qlInterestRateIndexValueDate(Index1M,$H2033)</f>
        <v>53645</v>
      </c>
      <c r="J2033" s="181">
        <f>IFERROR(_xll.qlIndexFixing(Index1M,$H2033,TRUE,_xll.ohTrigger(RecalcTrigger,Trigger1M)),NA())</f>
        <v>1.8948890875313523E-2</v>
      </c>
      <c r="K2033" s="44">
        <f>IFERROR(_xll.qlIndexFixing(Index3M,H2033,TRUE,_xll.ohTrigger(RecalcTrigger,Trigger3M)),NA())</f>
        <v>1.9255572262692162E-2</v>
      </c>
      <c r="L2033" s="44">
        <f>IFERROR(_xll.qlIndexFixing(Index6M,$H2033,TRUE,_xll.ohTrigger(RecalcTrigger,Trigger6M)),NA())</f>
        <v>1.9317105398782532E-2</v>
      </c>
      <c r="M2033" s="182">
        <f>IFERROR(_xll.qlIndexFixing(Index1Y,$H2033,TRUE,_xll.ohTrigger(RecalcTrigger,Trigger1Y)),NA())</f>
        <v>1.9550996087859929E-2</v>
      </c>
      <c r="N2033" s="181">
        <f>IFERROR(_xll.qlIndexFixing(ONIndex1M,I2033,TRUE,_xll.ohTrigger(RecalcTrigger,Trigger1M)),NA())</f>
        <v>1.8951491419674227E-2</v>
      </c>
      <c r="O2033" s="44">
        <f>IFERROR(_xll.qlIndexFixing(ONIndex3M,I2033,TRUE,_xll.ohTrigger(RecalcTrigger,Trigger3M)),NA())</f>
        <v>1.9260427945453351E-2</v>
      </c>
      <c r="P2033" s="44">
        <f>IFERROR(_xll.qlIndexFixing(ONIndex6M,I2033,TRUE,_xll.ohTrigger(RecalcTrigger,Trigger6M)),NA())</f>
        <v>1.932312690444804E-2</v>
      </c>
      <c r="Q2033" s="182">
        <f>IFERROR(_xll.qlIndexFixing(ONIndex1Y,I2033,TRUE,_xll.ohTrigger(RecalcTrigger,Trigger1Y)),NA())</f>
        <v>1.9560423222900747E-2</v>
      </c>
    </row>
    <row r="2034" spans="2:17" x14ac:dyDescent="0.2">
      <c r="B2034" s="39" t="s">
        <v>42</v>
      </c>
      <c r="D2034" s="42">
        <f>_xll.qlCalendarAdvance(Calendar,$D2033,B2034,"f",FALSE)</f>
        <v>53652</v>
      </c>
      <c r="E2034" s="176">
        <f>_xll.qlInterestRateIndexValueDate(IndexON,D2034)</f>
        <v>53652</v>
      </c>
      <c r="F2034" s="192">
        <f>IFERROR(_xll.qlIndexFixing(IndexON,D2034,TRUE,_xll.ohTrigger(RecalcTrigger,TriggerON)),NA())</f>
        <v>1.8513316845486516E-2</v>
      </c>
      <c r="H2034" s="42">
        <f>_xll.qlCalendarAdvance(Calendar,$H2033,B2034,"f",FALSE)</f>
        <v>53652</v>
      </c>
      <c r="I2034" s="176">
        <f>_xll.qlInterestRateIndexValueDate(Index1M,$H2034)</f>
        <v>53652</v>
      </c>
      <c r="J2034" s="181">
        <f>IFERROR(_xll.qlIndexFixing(Index1M,$H2034,TRUE,_xll.ohTrigger(RecalcTrigger,Trigger1M)),NA())</f>
        <v>1.8940756126702284E-2</v>
      </c>
      <c r="K2034" s="44">
        <f>IFERROR(_xll.qlIndexFixing(Index3M,H2034,TRUE,_xll.ohTrigger(RecalcTrigger,Trigger3M)),NA())</f>
        <v>1.9247726721685548E-2</v>
      </c>
      <c r="L2034" s="44">
        <f>IFERROR(_xll.qlIndexFixing(Index6M,$H2034,TRUE,_xll.ohTrigger(RecalcTrigger,Trigger6M)),NA())</f>
        <v>1.9309503018423751E-2</v>
      </c>
      <c r="M2034" s="182">
        <f>IFERROR(_xll.qlIndexFixing(Index1Y,$H2034,TRUE,_xll.ohTrigger(RecalcTrigger,Trigger1Y)),NA())</f>
        <v>1.954334004238989E-2</v>
      </c>
      <c r="N2034" s="181">
        <f>IFERROR(_xll.qlIndexFixing(ONIndex1M,I2034,TRUE,_xll.ohTrigger(RecalcTrigger,Trigger1M)),NA())</f>
        <v>1.8943347624601481E-2</v>
      </c>
      <c r="O2034" s="44">
        <f>IFERROR(_xll.qlIndexFixing(ONIndex3M,I2034,TRUE,_xll.ohTrigger(RecalcTrigger,Trigger3M)),NA())</f>
        <v>1.9252553584607757E-2</v>
      </c>
      <c r="P2034" s="44">
        <f>IFERROR(_xll.qlIndexFixing(ONIndex6M,I2034,TRUE,_xll.ohTrigger(RecalcTrigger,Trigger6M)),NA())</f>
        <v>1.9315464640341506E-2</v>
      </c>
      <c r="Q2034" s="182">
        <f>IFERROR(_xll.qlIndexFixing(ONIndex1Y,I2034,TRUE,_xll.ohTrigger(RecalcTrigger,Trigger1Y)),NA())</f>
        <v>1.9552658934899325E-2</v>
      </c>
    </row>
    <row r="2035" spans="2:17" x14ac:dyDescent="0.2">
      <c r="B2035" s="39" t="s">
        <v>42</v>
      </c>
      <c r="D2035" s="42">
        <f>_xll.qlCalendarAdvance(Calendar,$D2034,B2035,"f",FALSE)</f>
        <v>53659</v>
      </c>
      <c r="E2035" s="176">
        <f>_xll.qlInterestRateIndexValueDate(IndexON,D2035)</f>
        <v>53659</v>
      </c>
      <c r="F2035" s="192">
        <f>IFERROR(_xll.qlIndexFixing(IndexON,D2035,TRUE,_xll.ohTrigger(RecalcTrigger,TriggerON)),NA())</f>
        <v>1.8505980037470948E-2</v>
      </c>
      <c r="H2035" s="42">
        <f>_xll.qlCalendarAdvance(Calendar,$H2034,B2035,"f",FALSE)</f>
        <v>53659</v>
      </c>
      <c r="I2035" s="176">
        <f>_xll.qlInterestRateIndexValueDate(Index1M,$H2035)</f>
        <v>53659</v>
      </c>
      <c r="J2035" s="181">
        <f>IFERROR(_xll.qlIndexFixing(Index1M,$H2035,TRUE,_xll.ohTrigger(RecalcTrigger,Trigger1M)),NA())</f>
        <v>1.8932631668107769E-2</v>
      </c>
      <c r="K2035" s="44">
        <f>IFERROR(_xll.qlIndexFixing(Index3M,H2035,TRUE,_xll.ohTrigger(RecalcTrigger,Trigger3M)),NA())</f>
        <v>1.9239891444158816E-2</v>
      </c>
      <c r="L2035" s="44">
        <f>IFERROR(_xll.qlIndexFixing(Index6M,$H2035,TRUE,_xll.ohTrigger(RecalcTrigger,Trigger6M)),NA())</f>
        <v>1.9301910999801521E-2</v>
      </c>
      <c r="M2035" s="182">
        <f>IFERROR(_xll.qlIndexFixing(Index1Y,$H2035,TRUE,_xll.ohTrigger(RecalcTrigger,Trigger1Y)),NA())</f>
        <v>1.953569403845945E-2</v>
      </c>
      <c r="N2035" s="181">
        <f>IFERROR(_xll.qlIndexFixing(ONIndex1M,I2035,TRUE,_xll.ohTrigger(RecalcTrigger,Trigger1M)),NA())</f>
        <v>1.8935214098902975E-2</v>
      </c>
      <c r="O2035" s="44">
        <f>IFERROR(_xll.qlIndexFixing(ONIndex3M,I2035,TRUE,_xll.ohTrigger(RecalcTrigger,Trigger3M)),NA())</f>
        <v>1.9244689423193462E-2</v>
      </c>
      <c r="P2035" s="44">
        <f>IFERROR(_xll.qlIndexFixing(ONIndex6M,I2035,TRUE,_xll.ohTrigger(RecalcTrigger,Trigger6M)),NA())</f>
        <v>1.9307812612218145E-2</v>
      </c>
      <c r="Q2035" s="182">
        <f>IFERROR(_xll.qlIndexFixing(ONIndex1Y,I2035,TRUE,_xll.ohTrigger(RecalcTrigger,Trigger1Y)),NA())</f>
        <v>1.9544904440449429E-2</v>
      </c>
    </row>
    <row r="2036" spans="2:17" x14ac:dyDescent="0.2">
      <c r="B2036" s="39" t="s">
        <v>42</v>
      </c>
      <c r="D2036" s="42">
        <f>_xll.qlCalendarAdvance(Calendar,$D2035,B2036,"f",FALSE)</f>
        <v>53666</v>
      </c>
      <c r="E2036" s="176">
        <f>_xll.qlInterestRateIndexValueDate(IndexON,D2036)</f>
        <v>53666</v>
      </c>
      <c r="F2036" s="192">
        <f>IFERROR(_xll.qlIndexFixing(IndexON,D2036,TRUE,_xll.ohTrigger(RecalcTrigger,TriggerON)),NA())</f>
        <v>1.8498651789725651E-2</v>
      </c>
      <c r="H2036" s="42">
        <f>_xll.qlCalendarAdvance(Calendar,$H2035,B2036,"f",FALSE)</f>
        <v>53666</v>
      </c>
      <c r="I2036" s="176">
        <f>_xll.qlInterestRateIndexValueDate(Index1M,$H2036)</f>
        <v>53666</v>
      </c>
      <c r="J2036" s="181">
        <f>IFERROR(_xll.qlIndexFixing(Index1M,$H2036,TRUE,_xll.ohTrigger(RecalcTrigger,Trigger1M)),NA())</f>
        <v>1.892425258202041E-2</v>
      </c>
      <c r="K2036" s="44">
        <f>IFERROR(_xll.qlIndexFixing(Index3M,H2036,TRUE,_xll.ohTrigger(RecalcTrigger,Trigger3M)),NA())</f>
        <v>1.9232168691656226E-2</v>
      </c>
      <c r="L2036" s="44">
        <f>IFERROR(_xll.qlIndexFixing(Index6M,$H2036,TRUE,_xll.ohTrigger(RecalcTrigger,Trigger6M)),NA())</f>
        <v>1.929429970439079E-2</v>
      </c>
      <c r="M2036" s="182">
        <f>IFERROR(_xll.qlIndexFixing(Index1Y,$H2036,TRUE,_xll.ohTrigger(RecalcTrigger,Trigger1Y)),NA())</f>
        <v>1.9528058075843013E-2</v>
      </c>
      <c r="N2036" s="181">
        <f>IFERROR(_xll.qlIndexFixing(ONIndex1M,I2036,TRUE,_xll.ohTrigger(RecalcTrigger,Trigger1M)),NA())</f>
        <v>1.8927090842497662E-2</v>
      </c>
      <c r="O2036" s="44">
        <f>IFERROR(_xll.qlIndexFixing(ONIndex3M,I2036,TRUE,_xll.ohTrigger(RecalcTrigger,Trigger3M)),NA())</f>
        <v>1.9236835460967328E-2</v>
      </c>
      <c r="P2036" s="44">
        <f>IFERROR(_xll.qlIndexFixing(ONIndex6M,I2036,TRUE,_xll.ohTrigger(RecalcTrigger,Trigger6M)),NA())</f>
        <v>1.9300170820240048E-2</v>
      </c>
      <c r="Q2036" s="182">
        <f>IFERROR(_xll.qlIndexFixing(ONIndex1Y,I2036,TRUE,_xll.ohTrigger(RecalcTrigger,Trigger1Y)),NA())</f>
        <v>1.9537159739388965E-2</v>
      </c>
    </row>
    <row r="2037" spans="2:17" x14ac:dyDescent="0.2">
      <c r="B2037" s="39" t="s">
        <v>42</v>
      </c>
      <c r="D2037" s="42">
        <f>_xll.qlCalendarAdvance(Calendar,$D2036,B2037,"f",FALSE)</f>
        <v>53673</v>
      </c>
      <c r="E2037" s="176">
        <f>_xll.qlInterestRateIndexValueDate(IndexON,D2037)</f>
        <v>53673</v>
      </c>
      <c r="F2037" s="192">
        <f>IFERROR(_xll.qlIndexFixing(IndexON,D2037,TRUE,_xll.ohTrigger(RecalcTrigger,TriggerON)),NA())</f>
        <v>1.849133210233167E-2</v>
      </c>
      <c r="H2037" s="42">
        <f>_xll.qlCalendarAdvance(Calendar,$H2036,B2037,"f",FALSE)</f>
        <v>53673</v>
      </c>
      <c r="I2037" s="176">
        <f>_xll.qlInterestRateIndexValueDate(Index1M,$H2037)</f>
        <v>53673</v>
      </c>
      <c r="J2037" s="181">
        <f>IFERROR(_xll.qlIndexFixing(Index1M,$H2037,TRUE,_xll.ohTrigger(RecalcTrigger,Trigger1M)),NA())</f>
        <v>1.8916149649477961E-2</v>
      </c>
      <c r="K2037" s="44">
        <f>IFERROR(_xll.qlIndexFixing(Index3M,H2037,TRUE,_xll.ohTrigger(RecalcTrigger,Trigger3M)),NA())</f>
        <v>1.9224353296253754E-2</v>
      </c>
      <c r="L2037" s="44">
        <f>IFERROR(_xll.qlIndexFixing(Index6M,$H2037,TRUE,_xll.ohTrigger(RecalcTrigger,Trigger6M)),NA())</f>
        <v>1.9286728750776826E-2</v>
      </c>
      <c r="M2037" s="182">
        <f>IFERROR(_xll.qlIndexFixing(Index1Y,$H2037,TRUE,_xll.ohTrigger(RecalcTrigger,Trigger1Y)),NA())</f>
        <v>1.9520432154316536E-2</v>
      </c>
      <c r="N2037" s="181">
        <f>IFERROR(_xll.qlIndexFixing(ONIndex1M,I2037,TRUE,_xll.ohTrigger(RecalcTrigger,Trigger1M)),NA())</f>
        <v>1.891897785546659E-2</v>
      </c>
      <c r="O2037" s="44">
        <f>IFERROR(_xll.qlIndexFixing(ONIndex3M,I2037,TRUE,_xll.ohTrigger(RecalcTrigger,Trigger3M)),NA())</f>
        <v>1.92289916980104E-2</v>
      </c>
      <c r="P2037" s="44">
        <f>IFERROR(_xll.qlIndexFixing(ONIndex6M,I2037,TRUE,_xll.ohTrigger(RecalcTrigger,Trigger6M)),NA())</f>
        <v>1.9292539264245123E-2</v>
      </c>
      <c r="Q2037" s="182">
        <f>IFERROR(_xll.qlIndexFixing(ONIndex1Y,I2037,TRUE,_xll.ohTrigger(RecalcTrigger,Trigger1Y)),NA())</f>
        <v>1.952942483179898E-2</v>
      </c>
    </row>
    <row r="2038" spans="2:17" x14ac:dyDescent="0.2">
      <c r="B2038" s="39" t="s">
        <v>42</v>
      </c>
      <c r="D2038" s="42">
        <f>_xll.qlCalendarAdvance(Calendar,$D2037,B2038,"f",FALSE)</f>
        <v>53680</v>
      </c>
      <c r="E2038" s="176">
        <f>_xll.qlInterestRateIndexValueDate(IndexON,D2038)</f>
        <v>53680</v>
      </c>
      <c r="F2038" s="192">
        <f>IFERROR(_xll.qlIndexFixing(IndexON,D2038,TRUE,_xll.ohTrigger(RecalcTrigger,TriggerON)),NA())</f>
        <v>1.848402097520796E-2</v>
      </c>
      <c r="H2038" s="42">
        <f>_xll.qlCalendarAdvance(Calendar,$H2037,B2038,"f",FALSE)</f>
        <v>53680</v>
      </c>
      <c r="I2038" s="176">
        <f>_xll.qlInterestRateIndexValueDate(Index1M,$H2038)</f>
        <v>53680</v>
      </c>
      <c r="J2038" s="181">
        <f>IFERROR(_xll.qlIndexFixing(Index1M,$H2038,TRUE,_xll.ohTrigger(RecalcTrigger,Trigger1M)),NA())</f>
        <v>1.8908057009017445E-2</v>
      </c>
      <c r="K2038" s="44">
        <f>IFERROR(_xll.qlIndexFixing(Index3M,H2038,TRUE,_xll.ohTrigger(RecalcTrigger,Trigger3M)),NA())</f>
        <v>1.921654816274675E-2</v>
      </c>
      <c r="L2038" s="44">
        <f>IFERROR(_xll.qlIndexFixing(Index6M,$H2038,TRUE,_xll.ohTrigger(RecalcTrigger,Trigger6M)),NA())</f>
        <v>1.9279168159243801E-2</v>
      </c>
      <c r="M2038" s="182">
        <f>IFERROR(_xll.qlIndexFixing(Index1Y,$H2038,TRUE,_xll.ohTrigger(RecalcTrigger,Trigger1Y)),NA())</f>
        <v>1.9512816273655087E-2</v>
      </c>
      <c r="N2038" s="181">
        <f>IFERROR(_xll.qlIndexFixing(ONIndex1M,I2038,TRUE,_xll.ohTrigger(RecalcTrigger,Trigger1M)),NA())</f>
        <v>1.8910875137728711E-2</v>
      </c>
      <c r="O2038" s="44">
        <f>IFERROR(_xll.qlIndexFixing(ONIndex3M,I2038,TRUE,_xll.ohTrigger(RecalcTrigger,Trigger3M)),NA())</f>
        <v>1.922115813432268E-2</v>
      </c>
      <c r="P2038" s="44">
        <f>IFERROR(_xll.qlIndexFixing(ONIndex6M,I2038,TRUE,_xll.ohTrigger(RecalcTrigger,Trigger6M)),NA())</f>
        <v>1.9284917944395463E-2</v>
      </c>
      <c r="Q2038" s="182">
        <f>IFERROR(_xll.qlIndexFixing(ONIndex1Y,I2038,TRUE,_xll.ohTrigger(RecalcTrigger,Trigger1Y)),NA())</f>
        <v>1.9521699717598429E-2</v>
      </c>
    </row>
    <row r="2039" spans="2:17" x14ac:dyDescent="0.2">
      <c r="B2039" s="39" t="s">
        <v>42</v>
      </c>
      <c r="D2039" s="42">
        <f>_xll.qlCalendarAdvance(Calendar,$D2038,B2039,"f",FALSE)</f>
        <v>53688</v>
      </c>
      <c r="E2039" s="176">
        <f>_xll.qlInterestRateIndexValueDate(IndexON,D2039)</f>
        <v>53688</v>
      </c>
      <c r="F2039" s="192">
        <f>IFERROR(_xll.qlIndexFixing(IndexON,D2039,TRUE,_xll.ohTrigger(RecalcTrigger,TriggerON)),NA())</f>
        <v>1.8475675883380394E-2</v>
      </c>
      <c r="H2039" s="42">
        <f>_xll.qlCalendarAdvance(Calendar,$H2038,B2039,"f",FALSE)</f>
        <v>53688</v>
      </c>
      <c r="I2039" s="176">
        <f>_xll.qlInterestRateIndexValueDate(Index1M,$H2039)</f>
        <v>53688</v>
      </c>
      <c r="J2039" s="181">
        <f>IFERROR(_xll.qlIndexFixing(Index1M,$H2039,TRUE,_xll.ohTrigger(RecalcTrigger,Trigger1M)),NA())</f>
        <v>1.8898908164641723E-2</v>
      </c>
      <c r="K2039" s="44">
        <f>IFERROR(_xll.qlIndexFixing(Index3M,H2039,TRUE,_xll.ohTrigger(RecalcTrigger,Trigger3M)),NA())</f>
        <v>1.9207640575678402E-2</v>
      </c>
      <c r="L2039" s="44">
        <f>IFERROR(_xll.qlIndexFixing(Index6M,$H2039,TRUE,_xll.ohTrigger(RecalcTrigger,Trigger6M)),NA())</f>
        <v>1.9270540171319905E-2</v>
      </c>
      <c r="M2039" s="182">
        <f>IFERROR(_xll.qlIndexFixing(Index1Y,$H2039,TRUE,_xll.ohTrigger(RecalcTrigger,Trigger1Y)),NA())</f>
        <v>1.950412470469165E-2</v>
      </c>
      <c r="N2039" s="181">
        <f>IFERROR(_xll.qlIndexFixing(ONIndex1M,I2039,TRUE,_xll.ohTrigger(RecalcTrigger,Trigger1M)),NA())</f>
        <v>1.8901627463540072E-2</v>
      </c>
      <c r="O2039" s="44">
        <f>IFERROR(_xll.qlIndexFixing(ONIndex3M,I2039,TRUE,_xll.ohTrigger(RecalcTrigger,Trigger3M)),NA())</f>
        <v>1.9212217979143187E-2</v>
      </c>
      <c r="P2039" s="44">
        <f>IFERROR(_xll.qlIndexFixing(ONIndex6M,I2039,TRUE,_xll.ohTrigger(RecalcTrigger,Trigger6M)),NA())</f>
        <v>1.9276220398420918E-2</v>
      </c>
      <c r="Q2039" s="182">
        <f>IFERROR(_xll.qlIndexFixing(ONIndex1Y,I2039,TRUE,_xll.ohTrigger(RecalcTrigger,Trigger1Y)),NA())</f>
        <v>1.9512883007575255E-2</v>
      </c>
    </row>
    <row r="2040" spans="2:17" x14ac:dyDescent="0.2">
      <c r="B2040" s="39" t="s">
        <v>42</v>
      </c>
      <c r="D2040" s="42">
        <f>_xll.qlCalendarAdvance(Calendar,$D2039,B2040,"f",FALSE)</f>
        <v>53695</v>
      </c>
      <c r="E2040" s="176">
        <f>_xll.qlInterestRateIndexValueDate(IndexON,D2040)</f>
        <v>53695</v>
      </c>
      <c r="F2040" s="192">
        <f>IFERROR(_xll.qlIndexFixing(IndexON,D2040,TRUE,_xll.ohTrigger(RecalcTrigger,TriggerON)),NA())</f>
        <v>1.8468383099785601E-2</v>
      </c>
      <c r="H2040" s="42">
        <f>_xll.qlCalendarAdvance(Calendar,$H2039,B2040,"f",FALSE)</f>
        <v>53695</v>
      </c>
      <c r="I2040" s="176">
        <f>_xll.qlInterestRateIndexValueDate(Index1M,$H2040)</f>
        <v>53695</v>
      </c>
      <c r="J2040" s="181">
        <f>IFERROR(_xll.qlIndexFixing(Index1M,$H2040,TRUE,_xll.ohTrigger(RecalcTrigger,Trigger1M)),NA())</f>
        <v>1.8890837260891954E-2</v>
      </c>
      <c r="K2040" s="44">
        <f>IFERROR(_xll.qlIndexFixing(Index3M,H2040,TRUE,_xll.ohTrigger(RecalcTrigger,Trigger3M)),NA())</f>
        <v>1.9199857431750962E-2</v>
      </c>
      <c r="L2040" s="44">
        <f>IFERROR(_xll.qlIndexFixing(Index6M,$H2040,TRUE,_xll.ohTrigger(RecalcTrigger,Trigger6M)),NA())</f>
        <v>1.926303000138882E-2</v>
      </c>
      <c r="M2040" s="182">
        <f>IFERROR(_xll.qlIndexFixing(Index1Y,$H2040,TRUE,_xll.ohTrigger(RecalcTrigger,Trigger1Y)),NA())</f>
        <v>1.9496530339415674E-2</v>
      </c>
      <c r="N2040" s="181">
        <f>IFERROR(_xll.qlIndexFixing(ONIndex1M,I2040,TRUE,_xll.ohTrigger(RecalcTrigger,Trigger1M)),NA())</f>
        <v>1.8893546751407309E-2</v>
      </c>
      <c r="O2040" s="44">
        <f>IFERROR(_xll.qlIndexFixing(ONIndex3M,I2040,TRUE,_xll.ohTrigger(RecalcTrigger,Trigger3M)),NA())</f>
        <v>1.9204406271124963E-2</v>
      </c>
      <c r="P2040" s="44">
        <f>IFERROR(_xll.qlIndexFixing(ONIndex6M,I2040,TRUE,_xll.ohTrigger(RecalcTrigger,Trigger6M)),NA())</f>
        <v>1.9268621013098786E-2</v>
      </c>
      <c r="Q2040" s="182">
        <f>IFERROR(_xll.qlIndexFixing(ONIndex1Y,I2040,TRUE,_xll.ohTrigger(RecalcTrigger,Trigger1Y)),NA())</f>
        <v>1.950517887933656E-2</v>
      </c>
    </row>
    <row r="2041" spans="2:17" x14ac:dyDescent="0.2">
      <c r="B2041" s="39" t="s">
        <v>42</v>
      </c>
      <c r="D2041" s="42">
        <f>_xll.qlCalendarAdvance(Calendar,$D2040,B2041,"f",FALSE)</f>
        <v>53702</v>
      </c>
      <c r="E2041" s="176">
        <f>_xll.qlInterestRateIndexValueDate(IndexON,D2041)</f>
        <v>53702</v>
      </c>
      <c r="F2041" s="192">
        <f>IFERROR(_xll.qlIndexFixing(IndexON,D2041,TRUE,_xll.ohTrigger(RecalcTrigger,TriggerON)),NA())</f>
        <v>1.8461098876461079E-2</v>
      </c>
      <c r="H2041" s="42">
        <f>_xll.qlCalendarAdvance(Calendar,$H2040,B2041,"f",FALSE)</f>
        <v>53702</v>
      </c>
      <c r="I2041" s="176">
        <f>_xll.qlInterestRateIndexValueDate(Index1M,$H2041)</f>
        <v>53702</v>
      </c>
      <c r="J2041" s="181">
        <f>IFERROR(_xll.qlIndexFixing(Index1M,$H2041,TRUE,_xll.ohTrigger(RecalcTrigger,Trigger1M)),NA())</f>
        <v>1.8882776648452108E-2</v>
      </c>
      <c r="K2041" s="44">
        <f>IFERROR(_xll.qlIndexFixing(Index3M,H2041,TRUE,_xll.ohTrigger(RecalcTrigger,Trigger3M)),NA())</f>
        <v>1.9192084549534385E-2</v>
      </c>
      <c r="L2041" s="44">
        <f>IFERROR(_xll.qlIndexFixing(Index6M,$H2041,TRUE,_xll.ohTrigger(RecalcTrigger,Trigger6M)),NA())</f>
        <v>1.9255501630897363E-2</v>
      </c>
      <c r="M2041" s="182">
        <f>IFERROR(_xll.qlIndexFixing(Index1Y,$H2041,TRUE,_xll.ohTrigger(RecalcTrigger,Trigger1Y)),NA())</f>
        <v>1.9488946014301067E-2</v>
      </c>
      <c r="N2041" s="181">
        <f>IFERROR(_xll.qlIndexFixing(ONIndex1M,I2041,TRUE,_xll.ohTrigger(RecalcTrigger,Trigger1M)),NA())</f>
        <v>1.8885476308648785E-2</v>
      </c>
      <c r="O2041" s="44">
        <f>IFERROR(_xll.qlIndexFixing(ONIndex3M,I2041,TRUE,_xll.ohTrigger(RecalcTrigger,Trigger3M)),NA())</f>
        <v>1.9196604762375946E-2</v>
      </c>
      <c r="P2041" s="44">
        <f>IFERROR(_xll.qlIndexFixing(ONIndex6M,I2041,TRUE,_xll.ohTrigger(RecalcTrigger,Trigger6M)),NA())</f>
        <v>1.9261031863759825E-2</v>
      </c>
      <c r="Q2041" s="182">
        <f>IFERROR(_xll.qlIndexFixing(ONIndex1Y,I2041,TRUE,_xll.ohTrigger(RecalcTrigger,Trigger1Y)),NA())</f>
        <v>1.9497484544406252E-2</v>
      </c>
    </row>
    <row r="2042" spans="2:17" x14ac:dyDescent="0.2">
      <c r="B2042" s="39" t="s">
        <v>42</v>
      </c>
      <c r="D2042" s="42">
        <f>_xll.qlCalendarAdvance(Calendar,$D2041,B2042,"f",FALSE)</f>
        <v>53709</v>
      </c>
      <c r="E2042" s="176">
        <f>_xll.qlInterestRateIndexValueDate(IndexON,D2042)</f>
        <v>53709</v>
      </c>
      <c r="F2042" s="192">
        <f>IFERROR(_xll.qlIndexFixing(IndexON,D2042,TRUE,_xll.ohTrigger(RecalcTrigger,TriggerON)),NA())</f>
        <v>1.8453823213325782E-2</v>
      </c>
      <c r="H2042" s="42">
        <f>_xll.qlCalendarAdvance(Calendar,$H2041,B2042,"f",FALSE)</f>
        <v>53709</v>
      </c>
      <c r="I2042" s="176">
        <f>_xll.qlInterestRateIndexValueDate(Index1M,$H2042)</f>
        <v>53709</v>
      </c>
      <c r="J2042" s="181">
        <f>IFERROR(_xll.qlIndexFixing(Index1M,$H2042,TRUE,_xll.ohTrigger(RecalcTrigger,Trigger1M)),NA())</f>
        <v>1.887472632728926E-2</v>
      </c>
      <c r="K2042" s="44">
        <f>IFERROR(_xll.qlIndexFixing(Index3M,H2042,TRUE,_xll.ohTrigger(RecalcTrigger,Trigger3M)),NA())</f>
        <v>1.9184321928969239E-2</v>
      </c>
      <c r="L2042" s="44">
        <f>IFERROR(_xll.qlIndexFixing(Index6M,$H2042,TRUE,_xll.ohTrigger(RecalcTrigger,Trigger6M)),NA())</f>
        <v>1.9247983621318566E-2</v>
      </c>
      <c r="M2042" s="182">
        <f>IFERROR(_xll.qlIndexFixing(Index1Y,$H2042,TRUE,_xll.ohTrigger(RecalcTrigger,Trigger1Y)),NA())</f>
        <v>1.9481371729125119E-2</v>
      </c>
      <c r="N2042" s="181">
        <f>IFERROR(_xll.qlIndexFixing(ONIndex1M,I2042,TRUE,_xll.ohTrigger(RecalcTrigger,Trigger1M)),NA())</f>
        <v>1.8877416135264502E-2</v>
      </c>
      <c r="O2042" s="44">
        <f>IFERROR(_xll.qlIndexFixing(ONIndex3M,I2042,TRUE,_xll.ohTrigger(RecalcTrigger,Trigger3M)),NA())</f>
        <v>1.9188813452896136E-2</v>
      </c>
      <c r="P2042" s="44">
        <f>IFERROR(_xll.qlIndexFixing(ONIndex6M,I2042,TRUE,_xll.ohTrigger(RecalcTrigger,Trigger6M)),NA())</f>
        <v>1.9253452950485084E-2</v>
      </c>
      <c r="Q2042" s="182">
        <f>IFERROR(_xll.qlIndexFixing(ONIndex1Y,I2042,TRUE,_xll.ohTrigger(RecalcTrigger,Trigger1Y)),NA())</f>
        <v>1.9489800002946422E-2</v>
      </c>
    </row>
    <row r="2043" spans="2:17" x14ac:dyDescent="0.2">
      <c r="B2043" s="39" t="s">
        <v>42</v>
      </c>
      <c r="D2043" s="42">
        <f>_xll.qlCalendarAdvance(Calendar,$D2042,B2043,"f",FALSE)</f>
        <v>53716</v>
      </c>
      <c r="E2043" s="176">
        <f>_xll.qlInterestRateIndexValueDate(IndexON,D2043)</f>
        <v>53716</v>
      </c>
      <c r="F2043" s="192">
        <f>IFERROR(_xll.qlIndexFixing(IndexON,D2043,TRUE,_xll.ohTrigger(RecalcTrigger,TriggerON)),NA())</f>
        <v>1.8446556110622847E-2</v>
      </c>
      <c r="H2043" s="42">
        <f>_xll.qlCalendarAdvance(Calendar,$H2042,B2043,"f",FALSE)</f>
        <v>53716</v>
      </c>
      <c r="I2043" s="176">
        <f>_xll.qlInterestRateIndexValueDate(Index1M,$H2043)</f>
        <v>53716</v>
      </c>
      <c r="J2043" s="181">
        <f>IFERROR(_xll.qlIndexFixing(Index1M,$H2043,TRUE,_xll.ohTrigger(RecalcTrigger,Trigger1M)),NA())</f>
        <v>1.8866686297388212E-2</v>
      </c>
      <c r="K2043" s="44">
        <f>IFERROR(_xll.qlIndexFixing(Index3M,H2043,TRUE,_xll.ohTrigger(RecalcTrigger,Trigger3M)),NA())</f>
        <v>1.9176569569999691E-2</v>
      </c>
      <c r="L2043" s="44">
        <f>IFERROR(_xll.qlIndexFixing(Index6M,$H2043,TRUE,_xll.ohTrigger(RecalcTrigger,Trigger6M)),NA())</f>
        <v>1.9240475972538241E-2</v>
      </c>
      <c r="M2043" s="182">
        <f>IFERROR(_xll.qlIndexFixing(Index1Y,$H2043,TRUE,_xll.ohTrigger(RecalcTrigger,Trigger1Y)),NA())</f>
        <v>1.9473807483664451E-2</v>
      </c>
      <c r="N2043" s="181">
        <f>IFERROR(_xll.qlIndexFixing(ONIndex1M,I2043,TRUE,_xll.ohTrigger(RecalcTrigger,Trigger1M)),NA())</f>
        <v>1.8869366231092366E-2</v>
      </c>
      <c r="O2043" s="44">
        <f>IFERROR(_xll.qlIndexFixing(ONIndex3M,I2043,TRUE,_xll.ohTrigger(RecalcTrigger,Trigger3M)),NA())</f>
        <v>1.9181032342847626E-2</v>
      </c>
      <c r="P2043" s="44">
        <f>IFERROR(_xll.qlIndexFixing(ONIndex6M,I2043,TRUE,_xll.ohTrigger(RecalcTrigger,Trigger6M)),NA())</f>
        <v>1.9245884273274561E-2</v>
      </c>
      <c r="Q2043" s="182">
        <f>IFERROR(_xll.qlIndexFixing(ONIndex1Y,I2043,TRUE,_xll.ohTrigger(RecalcTrigger,Trigger1Y)),NA())</f>
        <v>1.9482125254957072E-2</v>
      </c>
    </row>
    <row r="2044" spans="2:17" x14ac:dyDescent="0.2">
      <c r="B2044" s="39" t="s">
        <v>42</v>
      </c>
      <c r="D2044" s="42">
        <f>_xll.qlCalendarAdvance(Calendar,$D2043,B2044,"f",FALSE)</f>
        <v>53723</v>
      </c>
      <c r="E2044" s="176">
        <f>_xll.qlInterestRateIndexValueDate(IndexON,D2044)</f>
        <v>53723</v>
      </c>
      <c r="F2044" s="192">
        <f>IFERROR(_xll.qlIndexFixing(IndexON,D2044,TRUE,_xll.ohTrigger(RecalcTrigger,TriggerON)),NA())</f>
        <v>1.8439297568190183E-2</v>
      </c>
      <c r="H2044" s="42">
        <f>_xll.qlCalendarAdvance(Calendar,$H2043,B2044,"f",FALSE)</f>
        <v>53723</v>
      </c>
      <c r="I2044" s="176">
        <f>_xll.qlInterestRateIndexValueDate(Index1M,$H2044)</f>
        <v>53723</v>
      </c>
      <c r="J2044" s="181">
        <f>IFERROR(_xll.qlIndexFixing(Index1M,$H2044,TRUE,_xll.ohTrigger(RecalcTrigger,Trigger1M)),NA())</f>
        <v>1.8858999593413528E-2</v>
      </c>
      <c r="K2044" s="44">
        <f>IFERROR(_xll.qlIndexFixing(Index3M,H2044,TRUE,_xll.ohTrigger(RecalcTrigger,Trigger3M)),NA())</f>
        <v>1.916887600274704E-2</v>
      </c>
      <c r="L2044" s="44">
        <f>IFERROR(_xll.qlIndexFixing(Index6M,$H2044,TRUE,_xll.ohTrigger(RecalcTrigger,Trigger6M)),NA())</f>
        <v>1.9232978684442206E-2</v>
      </c>
      <c r="M2044" s="182">
        <f>IFERROR(_xll.qlIndexFixing(Index1Y,$H2044,TRUE,_xll.ohTrigger(RecalcTrigger,Trigger1Y)),NA())</f>
        <v>1.9466253277696799E-2</v>
      </c>
      <c r="N2044" s="181">
        <f>IFERROR(_xll.qlIndexFixing(ONIndex1M,I2044,TRUE,_xll.ohTrigger(RecalcTrigger,Trigger1M)),NA())</f>
        <v>1.886132659629447E-2</v>
      </c>
      <c r="O2044" s="44">
        <f>IFERROR(_xll.qlIndexFixing(ONIndex3M,I2044,TRUE,_xll.ohTrigger(RecalcTrigger,Trigger3M)),NA())</f>
        <v>1.917326143190623E-2</v>
      </c>
      <c r="P2044" s="44">
        <f>IFERROR(_xll.qlIndexFixing(ONIndex6M,I2044,TRUE,_xll.ohTrigger(RecalcTrigger,Trigger6M)),NA())</f>
        <v>1.9238325832290348E-2</v>
      </c>
      <c r="Q2044" s="182">
        <f>IFERROR(_xll.qlIndexFixing(ONIndex1Y,I2044,TRUE,_xll.ohTrigger(RecalcTrigger,Trigger1Y)),NA())</f>
        <v>1.9474460300357155E-2</v>
      </c>
    </row>
    <row r="2045" spans="2:17" x14ac:dyDescent="0.2">
      <c r="B2045" s="39" t="s">
        <v>42</v>
      </c>
      <c r="D2045" s="42">
        <f>_xll.qlCalendarAdvance(Calendar,$D2044,B2045,"f",FALSE)</f>
        <v>53730</v>
      </c>
      <c r="E2045" s="176">
        <f>_xll.qlInterestRateIndexValueDate(IndexON,D2045)</f>
        <v>53730</v>
      </c>
      <c r="F2045" s="192">
        <f>IFERROR(_xll.qlIndexFixing(IndexON,D2045,TRUE,_xll.ohTrigger(RecalcTrigger,TriggerON)),NA())</f>
        <v>1.8432047586027789E-2</v>
      </c>
      <c r="H2045" s="42">
        <f>_xll.qlCalendarAdvance(Calendar,$H2044,B2045,"f",FALSE)</f>
        <v>53730</v>
      </c>
      <c r="I2045" s="176">
        <f>_xll.qlInterestRateIndexValueDate(Index1M,$H2045)</f>
        <v>53730</v>
      </c>
      <c r="J2045" s="181">
        <f>IFERROR(_xll.qlIndexFixing(Index1M,$H2045,TRUE,_xll.ohTrigger(RecalcTrigger,Trigger1M)),NA())</f>
        <v>1.8850978861919634E-2</v>
      </c>
      <c r="K2045" s="44">
        <f>IFERROR(_xll.qlIndexFixing(Index3M,H2045,TRUE,_xll.ohTrigger(RecalcTrigger,Trigger3M)),NA())</f>
        <v>1.9161143838888738E-2</v>
      </c>
      <c r="L2045" s="44">
        <f>IFERROR(_xll.qlIndexFixing(Index6M,$H2045,TRUE,_xll.ohTrigger(RecalcTrigger,Trigger6M)),NA())</f>
        <v>1.922549175691584E-2</v>
      </c>
      <c r="M2045" s="182">
        <f>IFERROR(_xll.qlIndexFixing(Index1Y,$H2045,TRUE,_xll.ohTrigger(RecalcTrigger,Trigger1Y)),NA())</f>
        <v>1.9458709110999672E-2</v>
      </c>
      <c r="N2045" s="181">
        <f>IFERROR(_xll.qlIndexFixing(ONIndex1M,I2045,TRUE,_xll.ohTrigger(RecalcTrigger,Trigger1M)),NA())</f>
        <v>1.8853297230708721E-2</v>
      </c>
      <c r="O2045" s="44">
        <f>IFERROR(_xll.qlIndexFixing(ONIndex3M,I2045,TRUE,_xll.ohTrigger(RecalcTrigger,Trigger3M)),NA())</f>
        <v>1.9165500720396134E-2</v>
      </c>
      <c r="P2045" s="44">
        <f>IFERROR(_xll.qlIndexFixing(ONIndex6M,I2045,TRUE,_xll.ohTrigger(RecalcTrigger,Trigger6M)),NA())</f>
        <v>1.9230777627127216E-2</v>
      </c>
      <c r="Q2045" s="182">
        <f>IFERROR(_xll.qlIndexFixing(ONIndex1Y,I2045,TRUE,_xll.ohTrigger(RecalcTrigger,Trigger1Y)),NA())</f>
        <v>1.946680513914667E-2</v>
      </c>
    </row>
    <row r="2046" spans="2:17" x14ac:dyDescent="0.2">
      <c r="B2046" s="39" t="s">
        <v>42</v>
      </c>
      <c r="D2046" s="42">
        <f>_xll.qlCalendarAdvance(Calendar,$D2045,B2046,"f",FALSE)</f>
        <v>53737</v>
      </c>
      <c r="E2046" s="176">
        <f>_xll.qlInterestRateIndexValueDate(IndexON,D2046)</f>
        <v>53737</v>
      </c>
      <c r="F2046" s="192">
        <f>IFERROR(_xll.qlIndexFixing(IndexON,D2046,TRUE,_xll.ohTrigger(RecalcTrigger,TriggerON)),NA())</f>
        <v>1.8424806164135665E-2</v>
      </c>
      <c r="H2046" s="42">
        <f>_xll.qlCalendarAdvance(Calendar,$H2045,B2046,"f",FALSE)</f>
        <v>53737</v>
      </c>
      <c r="I2046" s="176">
        <f>_xll.qlInterestRateIndexValueDate(Index1M,$H2046)</f>
        <v>53737</v>
      </c>
      <c r="J2046" s="181">
        <f>IFERROR(_xll.qlIndexFixing(Index1M,$H2046,TRUE,_xll.ohTrigger(RecalcTrigger,Trigger1M)),NA())</f>
        <v>1.8842968418802435E-2</v>
      </c>
      <c r="K2046" s="44">
        <f>IFERROR(_xll.qlIndexFixing(Index3M,H2046,TRUE,_xll.ohTrigger(RecalcTrigger,Trigger3M)),NA())</f>
        <v>1.915342193575276E-2</v>
      </c>
      <c r="L2046" s="44">
        <f>IFERROR(_xll.qlIndexFixing(Index6M,$H2046,TRUE,_xll.ohTrigger(RecalcTrigger,Trigger6M)),NA())</f>
        <v>1.9218015189844506E-2</v>
      </c>
      <c r="M2046" s="182">
        <f>IFERROR(_xll.qlIndexFixing(Index1Y,$H2046,TRUE,_xll.ohTrigger(RecalcTrigger,Trigger1Y)),NA())</f>
        <v>1.9451174983350805E-2</v>
      </c>
      <c r="N2046" s="181">
        <f>IFERROR(_xll.qlIndexFixing(ONIndex1M,I2046,TRUE,_xll.ohTrigger(RecalcTrigger,Trigger1M)),NA())</f>
        <v>1.8845278134497212E-2</v>
      </c>
      <c r="O2046" s="44">
        <f>IFERROR(_xll.qlIndexFixing(ONIndex3M,I2046,TRUE,_xll.ohTrigger(RecalcTrigger,Trigger3M)),NA())</f>
        <v>1.9157750207993152E-2</v>
      </c>
      <c r="P2046" s="44">
        <f>IFERROR(_xll.qlIndexFixing(ONIndex6M,I2046,TRUE,_xll.ohTrigger(RecalcTrigger,Trigger6M)),NA())</f>
        <v>1.9223239658190394E-2</v>
      </c>
      <c r="Q2046" s="182">
        <f>IFERROR(_xll.qlIndexFixing(ONIndex1Y,I2046,TRUE,_xll.ohTrigger(RecalcTrigger,Trigger1Y)),NA())</f>
        <v>1.9459159771406664E-2</v>
      </c>
    </row>
    <row r="2047" spans="2:17" x14ac:dyDescent="0.2">
      <c r="B2047" s="39" t="s">
        <v>42</v>
      </c>
      <c r="D2047" s="42">
        <f>_xll.qlCalendarAdvance(Calendar,$D2046,B2047,"f",FALSE)</f>
        <v>53744</v>
      </c>
      <c r="E2047" s="176">
        <f>_xll.qlInterestRateIndexValueDate(IndexON,D2047)</f>
        <v>53744</v>
      </c>
      <c r="F2047" s="192">
        <f>IFERROR(_xll.qlIndexFixing(IndexON,D2047,TRUE,_xll.ohTrigger(RecalcTrigger,TriggerON)),NA())</f>
        <v>1.8417573302513812E-2</v>
      </c>
      <c r="H2047" s="42">
        <f>_xll.qlCalendarAdvance(Calendar,$H2046,B2047,"f",FALSE)</f>
        <v>53744</v>
      </c>
      <c r="I2047" s="176">
        <f>_xll.qlInterestRateIndexValueDate(Index1M,$H2047)</f>
        <v>53744</v>
      </c>
      <c r="J2047" s="181">
        <f>IFERROR(_xll.qlIndexFixing(Index1M,$H2047,TRUE,_xll.ohTrigger(RecalcTrigger,Trigger1M)),NA())</f>
        <v>1.8834968264038781E-2</v>
      </c>
      <c r="K2047" s="44">
        <f>IFERROR(_xll.qlIndexFixing(Index3M,H2047,TRUE,_xll.ohTrigger(RecalcTrigger,Trigger3M)),NA())</f>
        <v>1.9145710293280823E-2</v>
      </c>
      <c r="L2047" s="44">
        <f>IFERROR(_xll.qlIndexFixing(Index6M,$H2047,TRUE,_xll.ohTrigger(RecalcTrigger,Trigger6M)),NA())</f>
        <v>1.9210548983115371E-2</v>
      </c>
      <c r="M2047" s="182">
        <f>IFERROR(_xll.qlIndexFixing(Index1Y,$H2047,TRUE,_xll.ohTrigger(RecalcTrigger,Trigger1Y)),NA())</f>
        <v>1.9443650894528819E-2</v>
      </c>
      <c r="N2047" s="181">
        <f>IFERROR(_xll.qlIndexFixing(ONIndex1M,I2047,TRUE,_xll.ohTrigger(RecalcTrigger,Trigger1M)),NA())</f>
        <v>1.8837269307578897E-2</v>
      </c>
      <c r="O2047" s="44">
        <f>IFERROR(_xll.qlIndexFixing(ONIndex3M,I2047,TRUE,_xll.ohTrigger(RecalcTrigger,Trigger3M)),NA())</f>
        <v>1.9150009895021469E-2</v>
      </c>
      <c r="P2047" s="44">
        <f>IFERROR(_xll.qlIndexFixing(ONIndex6M,I2047,TRUE,_xll.ohTrigger(RecalcTrigger,Trigger6M)),NA())</f>
        <v>1.9215711925398837E-2</v>
      </c>
      <c r="Q2047" s="182">
        <f>IFERROR(_xll.qlIndexFixing(ONIndex1Y,I2047,TRUE,_xll.ohTrigger(RecalcTrigger,Trigger1Y)),NA())</f>
        <v>1.9451524197137138E-2</v>
      </c>
    </row>
    <row r="2048" spans="2:17" x14ac:dyDescent="0.2">
      <c r="B2048" s="39" t="s">
        <v>42</v>
      </c>
      <c r="D2048" s="42">
        <f>_xll.qlCalendarAdvance(Calendar,$D2047,B2048,"f",FALSE)</f>
        <v>53751</v>
      </c>
      <c r="E2048" s="176">
        <f>_xll.qlInterestRateIndexValueDate(IndexON,D2048)</f>
        <v>53751</v>
      </c>
      <c r="F2048" s="192">
        <f>IFERROR(_xll.qlIndexFixing(IndexON,D2048,TRUE,_xll.ohTrigger(RecalcTrigger,TriggerON)),NA())</f>
        <v>1.8410349001243276E-2</v>
      </c>
      <c r="H2048" s="42">
        <f>_xll.qlCalendarAdvance(Calendar,$H2047,B2048,"f",FALSE)</f>
        <v>53751</v>
      </c>
      <c r="I2048" s="176">
        <f>_xll.qlInterestRateIndexValueDate(Index1M,$H2048)</f>
        <v>53751</v>
      </c>
      <c r="J2048" s="181">
        <f>IFERROR(_xll.qlIndexFixing(Index1M,$H2048,TRUE,_xll.ohTrigger(RecalcTrigger,Trigger1M)),NA())</f>
        <v>1.8826893885320231E-2</v>
      </c>
      <c r="K2048" s="44">
        <f>IFERROR(_xll.qlIndexFixing(Index3M,H2048,TRUE,_xll.ohTrigger(RecalcTrigger,Trigger3M)),NA())</f>
        <v>1.9137867357941797E-2</v>
      </c>
      <c r="L2048" s="44">
        <f>IFERROR(_xll.qlIndexFixing(Index6M,$H2048,TRUE,_xll.ohTrigger(RecalcTrigger,Trigger6M)),NA())</f>
        <v>1.9203042288656168E-2</v>
      </c>
      <c r="M2048" s="182">
        <f>IFERROR(_xll.qlIndexFixing(Index1Y,$H2048,TRUE,_xll.ohTrigger(RecalcTrigger,Trigger1Y)),NA())</f>
        <v>1.9436136844312113E-2</v>
      </c>
      <c r="N2048" s="181">
        <f>IFERROR(_xll.qlIndexFixing(ONIndex1M,I2048,TRUE,_xll.ohTrigger(RecalcTrigger,Trigger1M)),NA())</f>
        <v>1.8829270750034821E-2</v>
      </c>
      <c r="O2048" s="44">
        <f>IFERROR(_xll.qlIndexFixing(ONIndex3M,I2048,TRUE,_xll.ohTrigger(RecalcTrigger,Trigger3M)),NA())</f>
        <v>1.9142279781237947E-2</v>
      </c>
      <c r="P2048" s="44">
        <f>IFERROR(_xll.qlIndexFixing(ONIndex6M,I2048,TRUE,_xll.ohTrigger(RecalcTrigger,Trigger6M)),NA())</f>
        <v>1.9208194428509406E-2</v>
      </c>
      <c r="Q2048" s="182">
        <f>IFERROR(_xll.qlIndexFixing(ONIndex1Y,I2048,TRUE,_xll.ohTrigger(RecalcTrigger,Trigger1Y)),NA())</f>
        <v>1.9443898416175998E-2</v>
      </c>
    </row>
    <row r="2049" spans="2:17" x14ac:dyDescent="0.2">
      <c r="B2049" s="39" t="s">
        <v>42</v>
      </c>
      <c r="D2049" s="42">
        <f>_xll.qlCalendarAdvance(Calendar,$D2048,B2049,"f",FALSE)</f>
        <v>53758</v>
      </c>
      <c r="E2049" s="176">
        <f>_xll.qlInterestRateIndexValueDate(IndexON,D2049)</f>
        <v>53758</v>
      </c>
      <c r="F2049" s="192">
        <f>IFERROR(_xll.qlIndexFixing(IndexON,D2049,TRUE,_xll.ohTrigger(RecalcTrigger,TriggerON)),NA())</f>
        <v>1.8403133260161963E-2</v>
      </c>
      <c r="H2049" s="42">
        <f>_xll.qlCalendarAdvance(Calendar,$H2048,B2049,"f",FALSE)</f>
        <v>53758</v>
      </c>
      <c r="I2049" s="176">
        <f>_xll.qlInterestRateIndexValueDate(Index1M,$H2049)</f>
        <v>53758</v>
      </c>
      <c r="J2049" s="181">
        <f>IFERROR(_xll.qlIndexFixing(Index1M,$H2049,TRUE,_xll.ohTrigger(RecalcTrigger,Trigger1M)),NA())</f>
        <v>1.8818662233233661E-2</v>
      </c>
      <c r="K2049" s="44">
        <f>IFERROR(_xll.qlIndexFixing(Index3M,H2049,TRUE,_xll.ohTrigger(RecalcTrigger,Trigger3M)),NA())</f>
        <v>1.913017722890735E-2</v>
      </c>
      <c r="L2049" s="44">
        <f>IFERROR(_xll.qlIndexFixing(Index6M,$H2049,TRUE,_xll.ohTrigger(RecalcTrigger,Trigger6M)),NA())</f>
        <v>1.919552252715126E-2</v>
      </c>
      <c r="M2049" s="182">
        <f>IFERROR(_xll.qlIndexFixing(Index1Y,$H2049,TRUE,_xll.ohTrigger(RecalcTrigger,Trigger1Y)),NA())</f>
        <v>1.9428585937408829E-2</v>
      </c>
      <c r="N2049" s="181">
        <f>IFERROR(_xll.qlIndexFixing(ONIndex1M,I2049,TRUE,_xll.ohTrigger(RecalcTrigger,Trigger1M)),NA())</f>
        <v>1.8821282461783939E-2</v>
      </c>
      <c r="O2049" s="44">
        <f>IFERROR(_xll.qlIndexFixing(ONIndex3M,I2049,TRUE,_xll.ohTrigger(RecalcTrigger,Trigger3M)),NA())</f>
        <v>1.9134559866804679E-2</v>
      </c>
      <c r="P2049" s="44">
        <f>IFERROR(_xll.qlIndexFixing(ONIndex6M,I2049,TRUE,_xll.ohTrigger(RecalcTrigger,Trigger6M)),NA())</f>
        <v>1.920068716776524E-2</v>
      </c>
      <c r="Q2049" s="182">
        <f>IFERROR(_xll.qlIndexFixing(ONIndex1Y,I2049,TRUE,_xll.ohTrigger(RecalcTrigger,Trigger1Y)),NA())</f>
        <v>1.9436282428766383E-2</v>
      </c>
    </row>
    <row r="2050" spans="2:17" x14ac:dyDescent="0.2">
      <c r="B2050" s="39" t="s">
        <v>42</v>
      </c>
      <c r="D2050" s="42">
        <f>_xll.qlCalendarAdvance(Calendar,$D2049,B2050,"f",FALSE)</f>
        <v>53765</v>
      </c>
      <c r="E2050" s="176">
        <f>_xll.qlInterestRateIndexValueDate(IndexON,D2050)</f>
        <v>53765</v>
      </c>
      <c r="F2050" s="192">
        <f>IFERROR(_xll.qlIndexFixing(IndexON,D2050,TRUE,_xll.ohTrigger(RecalcTrigger,TriggerON)),NA())</f>
        <v>1.8395926079431968E-2</v>
      </c>
      <c r="H2050" s="42">
        <f>_xll.qlCalendarAdvance(Calendar,$H2049,B2050,"f",FALSE)</f>
        <v>53765</v>
      </c>
      <c r="I2050" s="176">
        <f>_xll.qlInterestRateIndexValueDate(Index1M,$H2050)</f>
        <v>53765</v>
      </c>
      <c r="J2050" s="181">
        <f>IFERROR(_xll.qlIndexFixing(Index1M,$H2050,TRUE,_xll.ohTrigger(RecalcTrigger,Trigger1M)),NA())</f>
        <v>1.8810610489768446E-2</v>
      </c>
      <c r="K2050" s="44">
        <f>IFERROR(_xll.qlIndexFixing(Index3M,H2050,TRUE,_xll.ohTrigger(RecalcTrigger,Trigger3M)),NA())</f>
        <v>1.9122497362445423E-2</v>
      </c>
      <c r="L2050" s="44">
        <f>IFERROR(_xll.qlIndexFixing(Index6M,$H2050,TRUE,_xll.ohTrigger(RecalcTrigger,Trigger6M)),NA())</f>
        <v>1.9188089156183648E-2</v>
      </c>
      <c r="M2050" s="182">
        <f>IFERROR(_xll.qlIndexFixing(Index1Y,$H2050,TRUE,_xll.ohTrigger(RecalcTrigger,Trigger1Y)),NA())</f>
        <v>1.9421092929960672E-2</v>
      </c>
      <c r="N2050" s="181">
        <f>IFERROR(_xll.qlIndexFixing(ONIndex1M,I2050,TRUE,_xll.ohTrigger(RecalcTrigger,Trigger1M)),NA())</f>
        <v>1.8813304442826251E-2</v>
      </c>
      <c r="O2050" s="44">
        <f>IFERROR(_xll.qlIndexFixing(ONIndex3M,I2050,TRUE,_xll.ohTrigger(RecalcTrigger,Trigger3M)),NA())</f>
        <v>1.9126850151559571E-2</v>
      </c>
      <c r="P2050" s="44">
        <f>IFERROR(_xll.qlIndexFixing(ONIndex6M,I2050,TRUE,_xll.ohTrigger(RecalcTrigger,Trigger6M)),NA())</f>
        <v>1.9193190143004246E-2</v>
      </c>
      <c r="Q2050" s="182">
        <f>IFERROR(_xll.qlIndexFixing(ONIndex1Y,I2050,TRUE,_xll.ohTrigger(RecalcTrigger,Trigger1Y)),NA())</f>
        <v>1.9428676234584108E-2</v>
      </c>
    </row>
    <row r="2051" spans="2:17" x14ac:dyDescent="0.2">
      <c r="B2051" s="39" t="s">
        <v>42</v>
      </c>
      <c r="D2051" s="42">
        <f>_xll.qlCalendarAdvance(Calendar,$D2050,B2051,"f",FALSE)</f>
        <v>53772</v>
      </c>
      <c r="E2051" s="176">
        <f>_xll.qlInterestRateIndexValueDate(IndexON,D2051)</f>
        <v>53772</v>
      </c>
      <c r="F2051" s="192">
        <f>IFERROR(_xll.qlIndexFixing(IndexON,D2051,TRUE,_xll.ohTrigger(RecalcTrigger,TriggerON)),NA())</f>
        <v>1.8388727459053289E-2</v>
      </c>
      <c r="H2051" s="42">
        <f>_xll.qlCalendarAdvance(Calendar,$H2050,B2051,"f",FALSE)</f>
        <v>53772</v>
      </c>
      <c r="I2051" s="176">
        <f>_xll.qlInterestRateIndexValueDate(Index1M,$H2051)</f>
        <v>53772</v>
      </c>
      <c r="J2051" s="181">
        <f>IFERROR(_xll.qlIndexFixing(Index1M,$H2051,TRUE,_xll.ohTrigger(RecalcTrigger,Trigger1M)),NA())</f>
        <v>1.8802736540950403E-2</v>
      </c>
      <c r="K2051" s="44">
        <f>IFERROR(_xll.qlIndexFixing(Index3M,H2051,TRUE,_xll.ohTrigger(RecalcTrigger,Trigger3M)),NA())</f>
        <v>1.9114827758496107E-2</v>
      </c>
      <c r="L2051" s="44">
        <f>IFERROR(_xll.qlIndexFixing(Index6M,$H2051,TRUE,_xll.ohTrigger(RecalcTrigger,Trigger6M)),NA())</f>
        <v>1.9180666148521611E-2</v>
      </c>
      <c r="M2051" s="182">
        <f>IFERROR(_xll.qlIndexFixing(Index1Y,$H2051,TRUE,_xll.ohTrigger(RecalcTrigger,Trigger1Y)),NA())</f>
        <v>1.941360996244694E-2</v>
      </c>
      <c r="N2051" s="181">
        <f>IFERROR(_xll.qlIndexFixing(ONIndex1M,I2051,TRUE,_xll.ohTrigger(RecalcTrigger,Trigger1M)),NA())</f>
        <v>1.880533669308071E-2</v>
      </c>
      <c r="O2051" s="44">
        <f>IFERROR(_xll.qlIndexFixing(ONIndex3M,I2051,TRUE,_xll.ohTrigger(RecalcTrigger,Trigger3M)),NA())</f>
        <v>1.9119150635664717E-2</v>
      </c>
      <c r="P2051" s="44">
        <f>IFERROR(_xll.qlIndexFixing(ONIndex6M,I2051,TRUE,_xll.ohTrigger(RecalcTrigger,Trigger6M)),NA())</f>
        <v>1.9185703354469563E-2</v>
      </c>
      <c r="Q2051" s="182">
        <f>IFERROR(_xll.qlIndexFixing(ONIndex1Y,I2051,TRUE,_xll.ohTrigger(RecalcTrigger,Trigger1Y)),NA())</f>
        <v>1.9421079833953359E-2</v>
      </c>
    </row>
    <row r="2052" spans="2:17" x14ac:dyDescent="0.2">
      <c r="B2052" s="39" t="s">
        <v>42</v>
      </c>
      <c r="D2052" s="42">
        <f>_xll.qlCalendarAdvance(Calendar,$D2051,B2052,"f",FALSE)</f>
        <v>53779</v>
      </c>
      <c r="E2052" s="176">
        <f>_xll.qlInterestRateIndexValueDate(IndexON,D2052)</f>
        <v>53779</v>
      </c>
      <c r="F2052" s="192">
        <f>IFERROR(_xll.qlIndexFixing(IndexON,D2052,TRUE,_xll.ohTrigger(RecalcTrigger,TriggerON)),NA())</f>
        <v>1.8381537398863834E-2</v>
      </c>
      <c r="H2052" s="42">
        <f>_xll.qlCalendarAdvance(Calendar,$H2051,B2052,"f",FALSE)</f>
        <v>53779</v>
      </c>
      <c r="I2052" s="176">
        <f>_xll.qlInterestRateIndexValueDate(Index1M,$H2052)</f>
        <v>53779</v>
      </c>
      <c r="J2052" s="181">
        <f>IFERROR(_xll.qlIndexFixing(Index1M,$H2052,TRUE,_xll.ohTrigger(RecalcTrigger,Trigger1M)),NA())</f>
        <v>1.8794789131417813E-2</v>
      </c>
      <c r="K2052" s="44">
        <f>IFERROR(_xll.qlIndexFixing(Index3M,H2052,TRUE,_xll.ohTrigger(RecalcTrigger,Trigger3M)),NA())</f>
        <v>1.910716841700303E-2</v>
      </c>
      <c r="L2052" s="44">
        <f>IFERROR(_xll.qlIndexFixing(Index6M,$H2052,TRUE,_xll.ohTrigger(RecalcTrigger,Trigger6M)),NA())</f>
        <v>1.9173253504048367E-2</v>
      </c>
      <c r="M2052" s="182">
        <f>IFERROR(_xll.qlIndexFixing(Index1Y,$H2052,TRUE,_xll.ohTrigger(RecalcTrigger,Trigger1Y)),NA())</f>
        <v>1.9406137034646068E-2</v>
      </c>
      <c r="N2052" s="181">
        <f>IFERROR(_xll.qlIndexFixing(ONIndex1M,I2052,TRUE,_xll.ohTrigger(RecalcTrigger,Trigger1M)),NA())</f>
        <v>1.8797379212790455E-2</v>
      </c>
      <c r="O2052" s="44">
        <f>IFERROR(_xll.qlIndexFixing(ONIndex3M,I2052,TRUE,_xll.ohTrigger(RecalcTrigger,Trigger3M)),NA())</f>
        <v>1.9111461319039069E-2</v>
      </c>
      <c r="P2052" s="44">
        <f>IFERROR(_xll.qlIndexFixing(ONIndex6M,I2052,TRUE,_xll.ohTrigger(RecalcTrigger,Trigger6M)),NA())</f>
        <v>1.9178226801918052E-2</v>
      </c>
      <c r="Q2052" s="182">
        <f>IFERROR(_xll.qlIndexFixing(ONIndex1Y,I2052,TRUE,_xll.ohTrigger(RecalcTrigger,Trigger1Y)),NA())</f>
        <v>1.9413493226712042E-2</v>
      </c>
    </row>
    <row r="2053" spans="2:17" x14ac:dyDescent="0.2">
      <c r="B2053" s="39" t="s">
        <v>42</v>
      </c>
      <c r="D2053" s="42">
        <f>_xll.qlCalendarAdvance(Calendar,$D2052,B2053,"f",FALSE)</f>
        <v>53786</v>
      </c>
      <c r="E2053" s="176">
        <f>_xll.qlInterestRateIndexValueDate(IndexON,D2053)</f>
        <v>53786</v>
      </c>
      <c r="F2053" s="192">
        <f>IFERROR(_xll.qlIndexFixing(IndexON,D2053,TRUE,_xll.ohTrigger(RecalcTrigger,TriggerON)),NA())</f>
        <v>1.8374355899025696E-2</v>
      </c>
      <c r="H2053" s="42">
        <f>_xll.qlCalendarAdvance(Calendar,$H2052,B2053,"f",FALSE)</f>
        <v>53786</v>
      </c>
      <c r="I2053" s="176">
        <f>_xll.qlInterestRateIndexValueDate(Index1M,$H2053)</f>
        <v>53786</v>
      </c>
      <c r="J2053" s="181">
        <f>IFERROR(_xll.qlIndexFixing(Index1M,$H2053,TRUE,_xll.ohTrigger(RecalcTrigger,Trigger1M)),NA())</f>
        <v>1.8786769239544112E-2</v>
      </c>
      <c r="K2053" s="44">
        <f>IFERROR(_xll.qlIndexFixing(Index3M,H2053,TRUE,_xll.ohTrigger(RecalcTrigger,Trigger3M)),NA())</f>
        <v>1.909956483136116E-2</v>
      </c>
      <c r="L2053" s="44">
        <f>IFERROR(_xll.qlIndexFixing(Index6M,$H2053,TRUE,_xll.ohTrigger(RecalcTrigger,Trigger6M)),NA())</f>
        <v>1.9165921972096212E-2</v>
      </c>
      <c r="M2053" s="182">
        <f>IFERROR(_xll.qlIndexFixing(Index1Y,$H2053,TRUE,_xll.ohTrigger(RecalcTrigger,Trigger1Y)),NA())</f>
        <v>1.9398659868461236E-2</v>
      </c>
      <c r="N2053" s="181">
        <f>IFERROR(_xll.qlIndexFixing(ONIndex1M,I2053,TRUE,_xll.ohTrigger(RecalcTrigger,Trigger1M)),NA())</f>
        <v>1.8789432001631301E-2</v>
      </c>
      <c r="O2053" s="44">
        <f>IFERROR(_xll.qlIndexFixing(ONIndex3M,I2053,TRUE,_xll.ohTrigger(RecalcTrigger,Trigger3M)),NA())</f>
        <v>1.9103782201682629E-2</v>
      </c>
      <c r="P2053" s="44">
        <f>IFERROR(_xll.qlIndexFixing(ONIndex6M,I2053,TRUE,_xll.ohTrigger(RecalcTrigger,Trigger6M)),NA())</f>
        <v>1.917076048543076E-2</v>
      </c>
      <c r="Q2053" s="182">
        <f>IFERROR(_xll.qlIndexFixing(ONIndex1Y,I2053,TRUE,_xll.ohTrigger(RecalcTrigger,Trigger1Y)),NA())</f>
        <v>1.9405916412941204E-2</v>
      </c>
    </row>
    <row r="2054" spans="2:17" x14ac:dyDescent="0.2">
      <c r="B2054" s="39" t="s">
        <v>42</v>
      </c>
      <c r="D2054" s="42">
        <f>_xll.qlCalendarAdvance(Calendar,$D2053,B2054,"f",FALSE)</f>
        <v>53793</v>
      </c>
      <c r="E2054" s="176">
        <f>_xll.qlInterestRateIndexValueDate(IndexON,D2054)</f>
        <v>53793</v>
      </c>
      <c r="F2054" s="192">
        <f>IFERROR(_xll.qlIndexFixing(IndexON,D2054,TRUE,_xll.ohTrigger(RecalcTrigger,TriggerON)),NA())</f>
        <v>1.8366983487832833E-2</v>
      </c>
      <c r="H2054" s="42">
        <f>_xll.qlCalendarAdvance(Calendar,$H2053,B2054,"f",FALSE)</f>
        <v>53793</v>
      </c>
      <c r="I2054" s="176">
        <f>_xll.qlInterestRateIndexValueDate(Index1M,$H2054)</f>
        <v>53793</v>
      </c>
      <c r="J2054" s="181">
        <f>IFERROR(_xll.qlIndexFixing(Index1M,$H2054,TRUE,_xll.ohTrigger(RecalcTrigger,Trigger1M)),NA())</f>
        <v>1.877892518546434E-2</v>
      </c>
      <c r="K2054" s="44">
        <f>IFERROR(_xll.qlIndexFixing(Index3M,H2054,TRUE,_xll.ohTrigger(RecalcTrigger,Trigger3M)),NA())</f>
        <v>1.909192568030017E-2</v>
      </c>
      <c r="L2054" s="44">
        <f>IFERROR(_xll.qlIndexFixing(Index6M,$H2054,TRUE,_xll.ohTrigger(RecalcTrigger,Trigger6M)),NA())</f>
        <v>1.9158528991977397E-2</v>
      </c>
      <c r="M2054" s="182">
        <f>IFERROR(_xll.qlIndexFixing(Index1Y,$H2054,TRUE,_xll.ohTrigger(RecalcTrigger,Trigger1Y)),NA())</f>
        <v>1.9391221297295161E-2</v>
      </c>
      <c r="N2054" s="181">
        <f>IFERROR(_xll.qlIndexFixing(ONIndex1M,I2054,TRUE,_xll.ohTrigger(RecalcTrigger,Trigger1M)),NA())</f>
        <v>1.8781161938057789E-2</v>
      </c>
      <c r="O2054" s="44">
        <f>IFERROR(_xll.qlIndexFixing(ONIndex3M,I2054,TRUE,_xll.ohTrigger(RecalcTrigger,Trigger3M)),NA())</f>
        <v>1.9095922037487112E-2</v>
      </c>
      <c r="P2054" s="44">
        <f>IFERROR(_xll.qlIndexFixing(ONIndex6M,I2054,TRUE,_xll.ohTrigger(RecalcTrigger,Trigger6M)),NA())</f>
        <v>1.9163188075487891E-2</v>
      </c>
      <c r="Q2054" s="182">
        <f>IFERROR(_xll.qlIndexFixing(ONIndex1Y,I2054,TRUE,_xll.ohTrigger(RecalcTrigger,Trigger1Y)),NA())</f>
        <v>1.9398250931491834E-2</v>
      </c>
    </row>
    <row r="2055" spans="2:17" x14ac:dyDescent="0.2">
      <c r="B2055" s="39" t="s">
        <v>42</v>
      </c>
      <c r="D2055" s="42">
        <f>_xll.qlCalendarAdvance(Calendar,$D2054,B2055,"f",FALSE)</f>
        <v>53800</v>
      </c>
      <c r="E2055" s="176">
        <f>_xll.qlInterestRateIndexValueDate(IndexON,D2055)</f>
        <v>53800</v>
      </c>
      <c r="F2055" s="192">
        <f>IFERROR(_xll.qlIndexFixing(IndexON,D2055,TRUE,_xll.ohTrigger(RecalcTrigger,TriggerON)),NA())</f>
        <v>1.8360018580079185E-2</v>
      </c>
      <c r="H2055" s="42">
        <f>_xll.qlCalendarAdvance(Calendar,$H2054,B2055,"f",FALSE)</f>
        <v>53800</v>
      </c>
      <c r="I2055" s="176">
        <f>_xll.qlInterestRateIndexValueDate(Index1M,$H2055)</f>
        <v>53800</v>
      </c>
      <c r="J2055" s="181">
        <f>IFERROR(_xll.qlIndexFixing(Index1M,$H2055,TRUE,_xll.ohTrigger(RecalcTrigger,Trigger1M)),NA())</f>
        <v>1.8771008649000401E-2</v>
      </c>
      <c r="K2055" s="44">
        <f>IFERROR(_xll.qlIndexFixing(Index3M,H2055,TRUE,_xll.ohTrigger(RecalcTrigger,Trigger3M)),NA())</f>
        <v>1.9084296790825853E-2</v>
      </c>
      <c r="L2055" s="44">
        <f>IFERROR(_xll.qlIndexFixing(Index6M,$H2055,TRUE,_xll.ohTrigger(RecalcTrigger,Trigger6M)),NA())</f>
        <v>1.9151146372657454E-2</v>
      </c>
      <c r="M2055" s="182">
        <f>IFERROR(_xll.qlIndexFixing(Index1Y,$H2055,TRUE,_xll.ohTrigger(RecalcTrigger,Trigger1Y)),NA())</f>
        <v>1.9383778487302453E-2</v>
      </c>
      <c r="N2055" s="181">
        <f>IFERROR(_xll.qlIndexFixing(ONIndex1M,I2055,TRUE,_xll.ohTrigger(RecalcTrigger,Trigger1M)),NA())</f>
        <v>1.8773568387435713E-2</v>
      </c>
      <c r="O2055" s="44">
        <f>IFERROR(_xll.qlIndexFixing(ONIndex3M,I2055,TRUE,_xll.ohTrigger(RecalcTrigger,Trigger3M)),NA())</f>
        <v>1.9088454564858415E-2</v>
      </c>
      <c r="P2055" s="44">
        <f>IFERROR(_xll.qlIndexFixing(ONIndex6M,I2055,TRUE,_xll.ohTrigger(RecalcTrigger,Trigger6M)),NA())</f>
        <v>1.9155858560810923E-2</v>
      </c>
      <c r="Q2055" s="182">
        <f>IFERROR(_xll.qlIndexFixing(ONIndex1Y,I2055,TRUE,_xll.ohTrigger(RecalcTrigger,Trigger1Y)),NA())</f>
        <v>1.9390792165648874E-2</v>
      </c>
    </row>
    <row r="2056" spans="2:17" x14ac:dyDescent="0.2">
      <c r="B2056" s="39" t="s">
        <v>42</v>
      </c>
      <c r="D2056" s="42">
        <f>_xll.qlCalendarAdvance(Calendar,$D2055,B2056,"f",FALSE)</f>
        <v>53807</v>
      </c>
      <c r="E2056" s="176">
        <f>_xll.qlInterestRateIndexValueDate(IndexON,D2056)</f>
        <v>53807</v>
      </c>
      <c r="F2056" s="192">
        <f>IFERROR(_xll.qlIndexFixing(IndexON,D2056,TRUE,_xll.ohTrigger(RecalcTrigger,TriggerON)),NA())</f>
        <v>1.8352862761132904E-2</v>
      </c>
      <c r="H2056" s="42">
        <f>_xll.qlCalendarAdvance(Calendar,$H2055,B2056,"f",FALSE)</f>
        <v>53807</v>
      </c>
      <c r="I2056" s="176">
        <f>_xll.qlInterestRateIndexValueDate(Index1M,$H2056)</f>
        <v>53807</v>
      </c>
      <c r="J2056" s="181">
        <f>IFERROR(_xll.qlIndexFixing(Index1M,$H2056,TRUE,_xll.ohTrigger(RecalcTrigger,Trigger1M)),NA())</f>
        <v>1.8763020614825158E-2</v>
      </c>
      <c r="K2056" s="44">
        <f>IFERROR(_xll.qlIndexFixing(Index3M,H2056,TRUE,_xll.ohTrigger(RecalcTrigger,Trigger3M)),NA())</f>
        <v>1.9076678162880317E-2</v>
      </c>
      <c r="L2056" s="44">
        <f>IFERROR(_xll.qlIndexFixing(Index6M,$H2056,TRUE,_xll.ohTrigger(RecalcTrigger,Trigger6M)),NA())</f>
        <v>1.9143774114022124E-2</v>
      </c>
      <c r="M2056" s="182">
        <f>IFERROR(_xll.qlIndexFixing(Index1Y,$H2056,TRUE,_xll.ohTrigger(RecalcTrigger,Trigger1Y)),NA())</f>
        <v>1.9376345716136827E-2</v>
      </c>
      <c r="N2056" s="181">
        <f>IFERROR(_xll.qlIndexFixing(ONIndex1M,I2056,TRUE,_xll.ohTrigger(RecalcTrigger,Trigger1M)),NA())</f>
        <v>1.8765651984237186E-2</v>
      </c>
      <c r="O2056" s="44">
        <f>IFERROR(_xll.qlIndexFixing(ONIndex3M,I2056,TRUE,_xll.ohTrigger(RecalcTrigger,Trigger3M)),NA())</f>
        <v>1.9080806045228549E-2</v>
      </c>
      <c r="P2056" s="44">
        <f>IFERROR(_xll.qlIndexFixing(ONIndex6M,I2056,TRUE,_xll.ohTrigger(RecalcTrigger,Trigger6M)),NA())</f>
        <v>1.9148422952516286E-2</v>
      </c>
      <c r="Q2056" s="182">
        <f>IFERROR(_xll.qlIndexFixing(ONIndex1Y,I2056,TRUE,_xll.ohTrigger(RecalcTrigger,Trigger1Y)),NA())</f>
        <v>1.938324473212738E-2</v>
      </c>
    </row>
    <row r="2057" spans="2:17" x14ac:dyDescent="0.2">
      <c r="B2057" s="39" t="s">
        <v>42</v>
      </c>
      <c r="D2057" s="42">
        <f>_xll.qlCalendarAdvance(Calendar,$D2056,B2057,"f",FALSE)</f>
        <v>53814</v>
      </c>
      <c r="E2057" s="176">
        <f>_xll.qlInterestRateIndexValueDate(IndexON,D2057)</f>
        <v>53814</v>
      </c>
      <c r="F2057" s="192">
        <f>IFERROR(_xll.qlIndexFixing(IndexON,D2057,TRUE,_xll.ohTrigger(RecalcTrigger,TriggerON)),NA())</f>
        <v>1.8345715502456894E-2</v>
      </c>
      <c r="H2057" s="42">
        <f>_xll.qlCalendarAdvance(Calendar,$H2056,B2057,"f",FALSE)</f>
        <v>53814</v>
      </c>
      <c r="I2057" s="176">
        <f>_xll.qlInterestRateIndexValueDate(Index1M,$H2057)</f>
        <v>53814</v>
      </c>
      <c r="J2057" s="181">
        <f>IFERROR(_xll.qlIndexFixing(Index1M,$H2057,TRUE,_xll.ohTrigger(RecalcTrigger,Trigger1M)),NA())</f>
        <v>1.8755206448994276E-2</v>
      </c>
      <c r="K2057" s="44">
        <f>IFERROR(_xll.qlIndexFixing(Index3M,H2057,TRUE,_xll.ohTrigger(RecalcTrigger,Trigger3M)),NA())</f>
        <v>1.9069025644281892E-2</v>
      </c>
      <c r="L2057" s="44">
        <f>IFERROR(_xll.qlIndexFixing(Index6M,$H2057,TRUE,_xll.ohTrigger(RecalcTrigger,Trigger6M)),NA())</f>
        <v>1.9136345725471796E-2</v>
      </c>
      <c r="M2057" s="182">
        <f>IFERROR(_xll.qlIndexFixing(Index1Y,$H2057,TRUE,_xll.ohTrigger(RecalcTrigger,Trigger1Y)),NA())</f>
        <v>1.9368910009171875E-2</v>
      </c>
      <c r="N2057" s="181">
        <f>IFERROR(_xll.qlIndexFixing(ONIndex1M,I2057,TRUE,_xll.ohTrigger(RecalcTrigger,Trigger1M)),NA())</f>
        <v>1.8757745850493945E-2</v>
      </c>
      <c r="O2057" s="44">
        <f>IFERROR(_xll.qlIndexFixing(ONIndex3M,I2057,TRUE,_xll.ohTrigger(RecalcTrigger,Trigger3M)),NA())</f>
        <v>1.9073167724948936E-2</v>
      </c>
      <c r="P2057" s="44">
        <f>IFERROR(_xll.qlIndexFixing(ONIndex6M,I2057,TRUE,_xll.ohTrigger(RecalcTrigger,Trigger6M)),NA())</f>
        <v>1.9140997580204822E-2</v>
      </c>
      <c r="Q2057" s="182">
        <f>IFERROR(_xll.qlIndexFixing(ONIndex1Y,I2057,TRUE,_xll.ohTrigger(RecalcTrigger,Trigger1Y)),NA())</f>
        <v>1.937570709199532E-2</v>
      </c>
    </row>
    <row r="2058" spans="2:17" x14ac:dyDescent="0.2">
      <c r="B2058" s="39" t="s">
        <v>42</v>
      </c>
      <c r="D2058" s="42">
        <f>_xll.qlCalendarAdvance(Calendar,$D2057,B2058,"f",FALSE)</f>
        <v>53821</v>
      </c>
      <c r="E2058" s="176">
        <f>_xll.qlInterestRateIndexValueDate(IndexON,D2058)</f>
        <v>53821</v>
      </c>
      <c r="F2058" s="192">
        <f>IFERROR(_xll.qlIndexFixing(IndexON,D2058,TRUE,_xll.ohTrigger(RecalcTrigger,TriggerON)),NA())</f>
        <v>1.8338576803970108E-2</v>
      </c>
      <c r="H2058" s="42">
        <f>_xll.qlCalendarAdvance(Calendar,$H2057,B2058,"f",FALSE)</f>
        <v>53821</v>
      </c>
      <c r="I2058" s="176">
        <f>_xll.qlInterestRateIndexValueDate(Index1M,$H2058)</f>
        <v>53821</v>
      </c>
      <c r="J2058" s="181">
        <f>IFERROR(_xll.qlIndexFixing(Index1M,$H2058,TRUE,_xll.ohTrigger(RecalcTrigger,Trigger1M)),NA())</f>
        <v>1.8747320785406502E-2</v>
      </c>
      <c r="K2058" s="44">
        <f>IFERROR(_xll.qlIndexFixing(Index3M,H2058,TRUE,_xll.ohTrigger(RecalcTrigger,Trigger3M)),NA())</f>
        <v>1.9061427876276172E-2</v>
      </c>
      <c r="L2058" s="44">
        <f>IFERROR(_xll.qlIndexFixing(Index6M,$H2058,TRUE,_xll.ohTrigger(RecalcTrigger,Trigger6M)),NA())</f>
        <v>1.9128995257704298E-2</v>
      </c>
      <c r="M2058" s="182">
        <f>IFERROR(_xll.qlIndexFixing(Index1Y,$H2058,TRUE,_xll.ohTrigger(RecalcTrigger,Trigger1Y)),NA())</f>
        <v>1.9361510289405661E-2</v>
      </c>
      <c r="N2058" s="181">
        <f>IFERROR(_xll.qlIndexFixing(ONIndex1M,I2058,TRUE,_xll.ohTrigger(RecalcTrigger,Trigger1M)),NA())</f>
        <v>1.8749849985881806E-2</v>
      </c>
      <c r="O2058" s="44">
        <f>IFERROR(_xll.qlIndexFixing(ONIndex3M,I2058,TRUE,_xll.ohTrigger(RecalcTrigger,Trigger3M)),NA())</f>
        <v>1.9065539604100623E-2</v>
      </c>
      <c r="P2058" s="44">
        <f>IFERROR(_xll.qlIndexFixing(ONIndex6M,I2058,TRUE,_xll.ohTrigger(RecalcTrigger,Trigger6M)),NA())</f>
        <v>1.9133582444119668E-2</v>
      </c>
      <c r="Q2058" s="182">
        <f>IFERROR(_xll.qlIndexFixing(ONIndex1Y,I2058,TRUE,_xll.ohTrigger(RecalcTrigger,Trigger1Y)),NA())</f>
        <v>1.9368179245171646E-2</v>
      </c>
    </row>
    <row r="2059" spans="2:17" x14ac:dyDescent="0.2">
      <c r="B2059" s="39" t="s">
        <v>42</v>
      </c>
      <c r="D2059" s="42">
        <f>_xll.qlCalendarAdvance(Calendar,$D2058,B2059,"f",FALSE)</f>
        <v>53828</v>
      </c>
      <c r="E2059" s="176">
        <f>_xll.qlInterestRateIndexValueDate(IndexON,D2059)</f>
        <v>53828</v>
      </c>
      <c r="F2059" s="192">
        <f>IFERROR(_xll.qlIndexFixing(IndexON,D2059,TRUE,_xll.ohTrigger(RecalcTrigger,TriggerON)),NA())</f>
        <v>1.8331446665915685E-2</v>
      </c>
      <c r="H2059" s="42">
        <f>_xll.qlCalendarAdvance(Calendar,$H2058,B2059,"f",FALSE)</f>
        <v>53828</v>
      </c>
      <c r="I2059" s="176">
        <f>_xll.qlInterestRateIndexValueDate(Index1M,$H2059)</f>
        <v>53828</v>
      </c>
      <c r="J2059" s="181">
        <f>IFERROR(_xll.qlIndexFixing(Index1M,$H2059,TRUE,_xll.ohTrigger(RecalcTrigger,Trigger1M)),NA())</f>
        <v>1.8739445412736082E-2</v>
      </c>
      <c r="K2059" s="44">
        <f>IFERROR(_xll.qlIndexFixing(Index3M,H2059,TRUE,_xll.ohTrigger(RecalcTrigger,Trigger3M)),NA())</f>
        <v>1.9053840370311766E-2</v>
      </c>
      <c r="L2059" s="44">
        <f>IFERROR(_xll.qlIndexFixing(Index6M,$H2059,TRUE,_xll.ohTrigger(RecalcTrigger,Trigger6M)),NA())</f>
        <v>1.9121655152317309E-2</v>
      </c>
      <c r="M2059" s="182">
        <f>IFERROR(_xll.qlIndexFixing(Index1Y,$H2059,TRUE,_xll.ohTrigger(RecalcTrigger,Trigger1Y)),NA())</f>
        <v>1.9354107633400314E-2</v>
      </c>
      <c r="N2059" s="181">
        <f>IFERROR(_xll.qlIndexFixing(ONIndex1M,I2059,TRUE,_xll.ohTrigger(RecalcTrigger,Trigger1M)),NA())</f>
        <v>1.8741964390724952E-2</v>
      </c>
      <c r="O2059" s="44">
        <f>IFERROR(_xll.qlIndexFixing(ONIndex3M,I2059,TRUE,_xll.ohTrigger(RecalcTrigger,Trigger3M)),NA())</f>
        <v>1.9057921682359424E-2</v>
      </c>
      <c r="P2059" s="44">
        <f>IFERROR(_xll.qlIndexFixing(ONIndex6M,I2059,TRUE,_xll.ohTrigger(RecalcTrigger,Trigger6M)),NA())</f>
        <v>1.9126177544017686E-2</v>
      </c>
      <c r="Q2059" s="182">
        <f>IFERROR(_xll.qlIndexFixing(ONIndex1Y,I2059,TRUE,_xll.ohTrigger(RecalcTrigger,Trigger1Y)),NA())</f>
        <v>1.9360661191980544E-2</v>
      </c>
    </row>
    <row r="2060" spans="2:17" x14ac:dyDescent="0.2">
      <c r="B2060" s="39" t="s">
        <v>42</v>
      </c>
      <c r="D2060" s="42">
        <f>_xll.qlCalendarAdvance(Calendar,$D2059,B2060,"f",FALSE)</f>
        <v>53835</v>
      </c>
      <c r="E2060" s="176">
        <f>_xll.qlInterestRateIndexValueDate(IndexON,D2060)</f>
        <v>53835</v>
      </c>
      <c r="F2060" s="192">
        <f>IFERROR(_xll.qlIndexFixing(IndexON,D2060,TRUE,_xll.ohTrigger(RecalcTrigger,TriggerON)),NA())</f>
        <v>1.832432508796944E-2</v>
      </c>
      <c r="H2060" s="42">
        <f>_xll.qlCalendarAdvance(Calendar,$H2059,B2060,"f",FALSE)</f>
        <v>53835</v>
      </c>
      <c r="I2060" s="176">
        <f>_xll.qlInterestRateIndexValueDate(Index1M,$H2060)</f>
        <v>53835</v>
      </c>
      <c r="J2060" s="181">
        <f>IFERROR(_xll.qlIndexFixing(Index1M,$H2060,TRUE,_xll.ohTrigger(RecalcTrigger,Trigger1M)),NA())</f>
        <v>1.8731580330957689E-2</v>
      </c>
      <c r="K2060" s="44">
        <f>IFERROR(_xll.qlIndexFixing(Index3M,H2060,TRUE,_xll.ohTrigger(RecalcTrigger,Trigger3M)),NA())</f>
        <v>1.9046263126333174E-2</v>
      </c>
      <c r="L2060" s="44">
        <f>IFERROR(_xll.qlIndexFixing(Index6M,$H2060,TRUE,_xll.ohTrigger(RecalcTrigger,Trigger6M)),NA())</f>
        <v>1.91143254091958E-2</v>
      </c>
      <c r="M2060" s="182">
        <f>IFERROR(_xll.qlIndexFixing(Index1Y,$H2060,TRUE,_xll.ohTrigger(RecalcTrigger,Trigger1Y)),NA())</f>
        <v>1.9346703025465501E-2</v>
      </c>
      <c r="N2060" s="181">
        <f>IFERROR(_xll.qlIndexFixing(ONIndex1M,I2060,TRUE,_xll.ohTrigger(RecalcTrigger,Trigger1M)),NA())</f>
        <v>1.87340890646992E-2</v>
      </c>
      <c r="O2060" s="44">
        <f>IFERROR(_xll.qlIndexFixing(ONIndex3M,I2060,TRUE,_xll.ohTrigger(RecalcTrigger,Trigger3M)),NA())</f>
        <v>1.9050313959968479E-2</v>
      </c>
      <c r="P2060" s="44">
        <f>IFERROR(_xll.qlIndexFixing(ONIndex6M,I2060,TRUE,_xll.ohTrigger(RecalcTrigger,Trigger6M)),NA())</f>
        <v>1.9118782880060969E-2</v>
      </c>
      <c r="Q2060" s="182">
        <f>IFERROR(_xll.qlIndexFixing(ONIndex1Y,I2060,TRUE,_xll.ohTrigger(RecalcTrigger,Trigger1Y)),NA())</f>
        <v>1.9353152932016782E-2</v>
      </c>
    </row>
    <row r="2061" spans="2:17" x14ac:dyDescent="0.2">
      <c r="B2061" s="39" t="s">
        <v>42</v>
      </c>
      <c r="D2061" s="42">
        <f>_xll.qlCalendarAdvance(Calendar,$D2060,B2061,"f",FALSE)</f>
        <v>53842</v>
      </c>
      <c r="E2061" s="176">
        <f>_xll.qlInterestRateIndexValueDate(IndexON,D2061)</f>
        <v>53842</v>
      </c>
      <c r="F2061" s="192">
        <f>IFERROR(_xll.qlIndexFixing(IndexON,D2061,TRUE,_xll.ohTrigger(RecalcTrigger,TriggerON)),NA())</f>
        <v>1.8317212070455557E-2</v>
      </c>
      <c r="H2061" s="42">
        <f>_xll.qlCalendarAdvance(Calendar,$H2060,B2061,"f",FALSE)</f>
        <v>53842</v>
      </c>
      <c r="I2061" s="176">
        <f>_xll.qlInterestRateIndexValueDate(Index1M,$H2061)</f>
        <v>53842</v>
      </c>
      <c r="J2061" s="181">
        <f>IFERROR(_xll.qlIndexFixing(Index1M,$H2061,TRUE,_xll.ohTrigger(RecalcTrigger,Trigger1M)),NA())</f>
        <v>1.872396611465367E-2</v>
      </c>
      <c r="K2061" s="44">
        <f>IFERROR(_xll.qlIndexFixing(Index3M,H2061,TRUE,_xll.ohTrigger(RecalcTrigger,Trigger3M)),NA())</f>
        <v>1.9038696144277851E-2</v>
      </c>
      <c r="L2061" s="44">
        <f>IFERROR(_xll.qlIndexFixing(Index6M,$H2061,TRUE,_xll.ohTrigger(RecalcTrigger,Trigger6M)),NA())</f>
        <v>1.9107068227141165E-2</v>
      </c>
      <c r="M2061" s="182">
        <f>IFERROR(_xll.qlIndexFixing(Index1Y,$H2061,TRUE,_xll.ohTrigger(RecalcTrigger,Trigger1Y)),NA())</f>
        <v>1.9339367604350954E-2</v>
      </c>
      <c r="N2061" s="181">
        <f>IFERROR(_xll.qlIndexFixing(ONIndex1M,I2061,TRUE,_xll.ohTrigger(RecalcTrigger,Trigger1M)),NA())</f>
        <v>1.8726224008128733E-2</v>
      </c>
      <c r="O2061" s="44">
        <f>IFERROR(_xll.qlIndexFixing(ONIndex3M,I2061,TRUE,_xll.ohTrigger(RecalcTrigger,Trigger3M)),NA())</f>
        <v>1.9042716436765694E-2</v>
      </c>
      <c r="P2061" s="44">
        <f>IFERROR(_xll.qlIndexFixing(ONIndex6M,I2061,TRUE,_xll.ohTrigger(RecalcTrigger,Trigger6M)),NA())</f>
        <v>1.9111398452006378E-2</v>
      </c>
      <c r="Q2061" s="182">
        <f>IFERROR(_xll.qlIndexFixing(ONIndex1Y,I2061,TRUE,_xll.ohTrigger(RecalcTrigger,Trigger1Y)),NA())</f>
        <v>1.9345654465604545E-2</v>
      </c>
    </row>
    <row r="2062" spans="2:17" x14ac:dyDescent="0.2">
      <c r="B2062" s="39" t="s">
        <v>42</v>
      </c>
      <c r="D2062" s="42">
        <f>_xll.qlCalendarAdvance(Calendar,$D2061,B2062,"f",FALSE)</f>
        <v>53849</v>
      </c>
      <c r="E2062" s="176">
        <f>_xll.qlInterestRateIndexValueDate(IndexON,D2062)</f>
        <v>53849</v>
      </c>
      <c r="F2062" s="192">
        <f>IFERROR(_xll.qlIndexFixing(IndexON,D2062,TRUE,_xll.ohTrigger(RecalcTrigger,TriggerON)),NA())</f>
        <v>1.8310107613049853E-2</v>
      </c>
      <c r="H2062" s="42">
        <f>_xll.qlCalendarAdvance(Calendar,$H2061,B2062,"f",FALSE)</f>
        <v>53849</v>
      </c>
      <c r="I2062" s="176">
        <f>_xll.qlInterestRateIndexValueDate(Index1M,$H2062)</f>
        <v>53849</v>
      </c>
      <c r="J2062" s="181">
        <f>IFERROR(_xll.qlIndexFixing(Index1M,$H2062,TRUE,_xll.ohTrigger(RecalcTrigger,Trigger1M)),NA())</f>
        <v>1.8715881040006072E-2</v>
      </c>
      <c r="K2062" s="44">
        <f>IFERROR(_xll.qlIndexFixing(Index3M,H2062,TRUE,_xll.ohTrigger(RecalcTrigger,Trigger3M)),NA())</f>
        <v>1.9031139424091178E-2</v>
      </c>
      <c r="L2062" s="44">
        <f>IFERROR(_xll.qlIndexFixing(Index6M,$H2062,TRUE,_xll.ohTrigger(RecalcTrigger,Trigger6M)),NA())</f>
        <v>1.9099758130233045E-2</v>
      </c>
      <c r="M2062" s="182">
        <f>IFERROR(_xll.qlIndexFixing(Index1Y,$H2062,TRUE,_xll.ohTrigger(RecalcTrigger,Trigger1Y)),NA())</f>
        <v>1.9331959892187032E-2</v>
      </c>
      <c r="N2062" s="181">
        <f>IFERROR(_xll.qlIndexFixing(ONIndex1M,I2062,TRUE,_xll.ohTrigger(RecalcTrigger,Trigger1M)),NA())</f>
        <v>1.8718369220689368E-2</v>
      </c>
      <c r="O2062" s="44">
        <f>IFERROR(_xll.qlIndexFixing(ONIndex3M,I2062,TRUE,_xll.ohTrigger(RecalcTrigger,Trigger3M)),NA())</f>
        <v>1.9035129112832117E-2</v>
      </c>
      <c r="P2062" s="44">
        <f>IFERROR(_xll.qlIndexFixing(ONIndex6M,I2062,TRUE,_xll.ohTrigger(RecalcTrigger,Trigger6M)),NA())</f>
        <v>1.9104024260259145E-2</v>
      </c>
      <c r="Q2062" s="182">
        <f>IFERROR(_xll.qlIndexFixing(ONIndex1Y,I2062,TRUE,_xll.ohTrigger(RecalcTrigger,Trigger1Y)),NA())</f>
        <v>1.9338165792500694E-2</v>
      </c>
    </row>
    <row r="2063" spans="2:17" x14ac:dyDescent="0.2">
      <c r="B2063" s="39" t="s">
        <v>42</v>
      </c>
      <c r="D2063" s="42">
        <f>_xll.qlCalendarAdvance(Calendar,$D2062,B2063,"f",FALSE)</f>
        <v>53856</v>
      </c>
      <c r="E2063" s="176">
        <f>_xll.qlInterestRateIndexValueDate(IndexON,D2063)</f>
        <v>53856</v>
      </c>
      <c r="F2063" s="192">
        <f>IFERROR(_xll.qlIndexFixing(IndexON,D2063,TRUE,_xll.ohTrigger(RecalcTrigger,TriggerON)),NA())</f>
        <v>1.8303011716076512E-2</v>
      </c>
      <c r="H2063" s="42">
        <f>_xll.qlCalendarAdvance(Calendar,$H2062,B2063,"f",FALSE)</f>
        <v>53856</v>
      </c>
      <c r="I2063" s="176">
        <f>_xll.qlInterestRateIndexValueDate(Index1M,$H2063)</f>
        <v>53856</v>
      </c>
      <c r="J2063" s="181">
        <f>IFERROR(_xll.qlIndexFixing(Index1M,$H2063,TRUE,_xll.ohTrigger(RecalcTrigger,Trigger1M)),NA())</f>
        <v>1.8708046830787257E-2</v>
      </c>
      <c r="K2063" s="44">
        <f>IFERROR(_xll.qlIndexFixing(Index3M,H2063,TRUE,_xll.ohTrigger(RecalcTrigger,Trigger3M)),NA())</f>
        <v>1.9023592965712367E-2</v>
      </c>
      <c r="L2063" s="44">
        <f>IFERROR(_xll.qlIndexFixing(Index6M,$H2063,TRUE,_xll.ohTrigger(RecalcTrigger,Trigger6M)),NA())</f>
        <v>1.9092458393217677E-2</v>
      </c>
      <c r="M2063" s="182">
        <f>IFERROR(_xll.qlIndexFixing(Index1Y,$H2063,TRUE,_xll.ohTrigger(RecalcTrigger,Trigger1Y)),NA())</f>
        <v>1.9324597386653888E-2</v>
      </c>
      <c r="N2063" s="181">
        <f>IFERROR(_xll.qlIndexFixing(ONIndex1M,I2063,TRUE,_xll.ohTrigger(RecalcTrigger,Trigger1M)),NA())</f>
        <v>1.8710524702705289E-2</v>
      </c>
      <c r="O2063" s="44">
        <f>IFERROR(_xll.qlIndexFixing(ONIndex3M,I2063,TRUE,_xll.ohTrigger(RecalcTrigger,Trigger3M)),NA())</f>
        <v>1.9027551988248792E-2</v>
      </c>
      <c r="P2063" s="44">
        <f>IFERROR(_xll.qlIndexFixing(ONIndex6M,I2063,TRUE,_xll.ohTrigger(RecalcTrigger,Trigger6M)),NA())</f>
        <v>1.9096660304414037E-2</v>
      </c>
      <c r="Q2063" s="182">
        <f>IFERROR(_xll.qlIndexFixing(ONIndex1Y,I2063,TRUE,_xll.ohTrigger(RecalcTrigger,Trigger1Y)),NA())</f>
        <v>1.9330686912867323E-2</v>
      </c>
    </row>
    <row r="2064" spans="2:17" x14ac:dyDescent="0.2">
      <c r="B2064" s="39" t="s">
        <v>42</v>
      </c>
      <c r="D2064" s="42">
        <f>_xll.qlCalendarAdvance(Calendar,$D2063,B2064,"f",FALSE)</f>
        <v>53863</v>
      </c>
      <c r="E2064" s="176">
        <f>_xll.qlInterestRateIndexValueDate(IndexON,D2064)</f>
        <v>53863</v>
      </c>
      <c r="F2064" s="192">
        <f>IFERROR(_xll.qlIndexFixing(IndexON,D2064,TRUE,_xll.ohTrigger(RecalcTrigger,TriggerON)),NA())</f>
        <v>1.8295924379373441E-2</v>
      </c>
      <c r="H2064" s="42">
        <f>_xll.qlCalendarAdvance(Calendar,$H2063,B2064,"f",FALSE)</f>
        <v>53863</v>
      </c>
      <c r="I2064" s="176">
        <f>_xll.qlInterestRateIndexValueDate(Index1M,$H2064)</f>
        <v>53863</v>
      </c>
      <c r="J2064" s="181">
        <f>IFERROR(_xll.qlIndexFixing(Index1M,$H2064,TRUE,_xll.ohTrigger(RecalcTrigger,Trigger1M)),NA())</f>
        <v>1.8700222912379424E-2</v>
      </c>
      <c r="K2064" s="44">
        <f>IFERROR(_xll.qlIndexFixing(Index3M,H2064,TRUE,_xll.ohTrigger(RecalcTrigger,Trigger3M)),NA())</f>
        <v>1.9016056769084164E-2</v>
      </c>
      <c r="L2064" s="44">
        <f>IFERROR(_xll.qlIndexFixing(Index6M,$H2064,TRUE,_xll.ohTrigger(RecalcTrigger,Trigger6M)),NA())</f>
        <v>1.9085169015982565E-2</v>
      </c>
      <c r="M2064" s="182">
        <f>IFERROR(_xll.qlIndexFixing(Index1Y,$H2064,TRUE,_xll.ohTrigger(RecalcTrigger,Trigger1Y)),NA())</f>
        <v>1.9317244918191898E-2</v>
      </c>
      <c r="N2064" s="181">
        <f>IFERROR(_xll.qlIndexFixing(ONIndex1M,I2064,TRUE,_xll.ohTrigger(RecalcTrigger,Trigger1M)),NA())</f>
        <v>1.8702690453933357E-2</v>
      </c>
      <c r="O2064" s="44">
        <f>IFERROR(_xll.qlIndexFixing(ONIndex3M,I2064,TRUE,_xll.ohTrigger(RecalcTrigger,Trigger3M)),NA())</f>
        <v>1.9019985062934675E-2</v>
      </c>
      <c r="P2064" s="44">
        <f>IFERROR(_xll.qlIndexFixing(ONIndex6M,I2064,TRUE,_xll.ohTrigger(RecalcTrigger,Trigger6M)),NA())</f>
        <v>1.9089306584714194E-2</v>
      </c>
      <c r="Q2064" s="182">
        <f>IFERROR(_xll.qlIndexFixing(ONIndex1Y,I2064,TRUE,_xll.ohTrigger(RecalcTrigger,Trigger1Y)),NA())</f>
        <v>1.9323217826623384E-2</v>
      </c>
    </row>
    <row r="2065" spans="2:17" x14ac:dyDescent="0.2">
      <c r="B2065" s="39" t="s">
        <v>42</v>
      </c>
      <c r="D2065" s="42">
        <f>_xll.qlCalendarAdvance(Calendar,$D2064,B2065,"f",FALSE)</f>
        <v>53870</v>
      </c>
      <c r="E2065" s="176">
        <f>_xll.qlInterestRateIndexValueDate(IndexON,D2065)</f>
        <v>53870</v>
      </c>
      <c r="F2065" s="192">
        <f>IFERROR(_xll.qlIndexFixing(IndexON,D2065,TRUE,_xll.ohTrigger(RecalcTrigger,TriggerON)),NA())</f>
        <v>1.828884560294064E-2</v>
      </c>
      <c r="H2065" s="42">
        <f>_xll.qlCalendarAdvance(Calendar,$H2064,B2065,"f",FALSE)</f>
        <v>53870</v>
      </c>
      <c r="I2065" s="176">
        <f>_xll.qlInterestRateIndexValueDate(Index1M,$H2065)</f>
        <v>53870</v>
      </c>
      <c r="J2065" s="181">
        <f>IFERROR(_xll.qlIndexFixing(Index1M,$H2065,TRUE,_xll.ohTrigger(RecalcTrigger,Trigger1M)),NA())</f>
        <v>1.8692409284757246E-2</v>
      </c>
      <c r="K2065" s="44">
        <f>IFERROR(_xll.qlIndexFixing(Index3M,H2065,TRUE,_xll.ohTrigger(RecalcTrigger,Trigger3M)),NA())</f>
        <v>1.9008530834147538E-2</v>
      </c>
      <c r="L2065" s="44">
        <f>IFERROR(_xll.qlIndexFixing(Index6M,$H2065,TRUE,_xll.ohTrigger(RecalcTrigger,Trigger6M)),NA())</f>
        <v>1.9077889998414334E-2</v>
      </c>
      <c r="M2065" s="182">
        <f>IFERROR(_xll.qlIndexFixing(Index1Y,$H2065,TRUE,_xll.ohTrigger(RecalcTrigger,Trigger1Y)),NA())</f>
        <v>1.9309902486582806E-2</v>
      </c>
      <c r="N2065" s="181">
        <f>IFERROR(_xll.qlIndexFixing(ONIndex1M,I2065,TRUE,_xll.ohTrigger(RecalcTrigger,Trigger1M)),NA())</f>
        <v>1.8694866474454619E-2</v>
      </c>
      <c r="O2065" s="44">
        <f>IFERROR(_xll.qlIndexFixing(ONIndex3M,I2065,TRUE,_xll.ohTrigger(RecalcTrigger,Trigger3M)),NA())</f>
        <v>1.9012428336889764E-2</v>
      </c>
      <c r="P2065" s="44">
        <f>IFERROR(_xll.qlIndexFixing(ONIndex6M,I2065,TRUE,_xll.ohTrigger(RecalcTrigger,Trigger6M)),NA())</f>
        <v>1.9081963100916477E-2</v>
      </c>
      <c r="Q2065" s="182">
        <f>IFERROR(_xll.qlIndexFixing(ONIndex1Y,I2065,TRUE,_xll.ohTrigger(RecalcTrigger,Trigger1Y)),NA())</f>
        <v>1.9315758533768879E-2</v>
      </c>
    </row>
    <row r="2066" spans="2:17" x14ac:dyDescent="0.2">
      <c r="B2066" s="39" t="s">
        <v>42</v>
      </c>
      <c r="D2066" s="42">
        <f>_xll.qlCalendarAdvance(Calendar,$D2065,B2066,"f",FALSE)</f>
        <v>53877</v>
      </c>
      <c r="E2066" s="176">
        <f>_xll.qlInterestRateIndexValueDate(IndexON,D2066)</f>
        <v>53877</v>
      </c>
      <c r="F2066" s="192">
        <f>IFERROR(_xll.qlIndexFixing(IndexON,D2066,TRUE,_xll.ohTrigger(RecalcTrigger,TriggerON)),NA())</f>
        <v>1.8281775386697063E-2</v>
      </c>
      <c r="H2066" s="42">
        <f>_xll.qlCalendarAdvance(Calendar,$H2065,B2066,"f",FALSE)</f>
        <v>53877</v>
      </c>
      <c r="I2066" s="176">
        <f>_xll.qlInterestRateIndexValueDate(Index1M,$H2066)</f>
        <v>53877</v>
      </c>
      <c r="J2066" s="181">
        <f>IFERROR(_xll.qlIndexFixing(Index1M,$H2066,TRUE,_xll.ohTrigger(RecalcTrigger,Trigger1M)),NA())</f>
        <v>1.8684605947908058E-2</v>
      </c>
      <c r="K2066" s="44">
        <f>IFERROR(_xll.qlIndexFixing(Index3M,H2066,TRUE,_xll.ohTrigger(RecalcTrigger,Trigger3M)),NA())</f>
        <v>1.9001015160846114E-2</v>
      </c>
      <c r="L2066" s="44">
        <f>IFERROR(_xll.qlIndexFixing(Index6M,$H2066,TRUE,_xll.ohTrigger(RecalcTrigger,Trigger6M)),NA())</f>
        <v>1.9070564551622132E-2</v>
      </c>
      <c r="M2066" s="182">
        <f>IFERROR(_xll.qlIndexFixing(Index1Y,$H2066,TRUE,_xll.ohTrigger(RecalcTrigger,Trigger1Y)),NA())</f>
        <v>1.9302570091609024E-2</v>
      </c>
      <c r="N2066" s="181">
        <f>IFERROR(_xll.qlIndexFixing(ONIndex1M,I2066,TRUE,_xll.ohTrigger(RecalcTrigger,Trigger1M)),NA())</f>
        <v>1.8687052764350121E-2</v>
      </c>
      <c r="O2066" s="44">
        <f>IFERROR(_xll.qlIndexFixing(ONIndex3M,I2066,TRUE,_xll.ohTrigger(RecalcTrigger,Trigger3M)),NA())</f>
        <v>1.900488181011406E-2</v>
      </c>
      <c r="P2066" s="44">
        <f>IFERROR(_xll.qlIndexFixing(ONIndex6M,I2066,TRUE,_xll.ohTrigger(RecalcTrigger,Trigger6M)),NA())</f>
        <v>1.9074629853345071E-2</v>
      </c>
      <c r="Q2066" s="182">
        <f>IFERROR(_xll.qlIndexFixing(ONIndex1Y,I2066,TRUE,_xll.ohTrigger(RecalcTrigger,Trigger1Y)),NA())</f>
        <v>1.9308309034384852E-2</v>
      </c>
    </row>
    <row r="2067" spans="2:17" x14ac:dyDescent="0.2">
      <c r="B2067" s="39" t="s">
        <v>42</v>
      </c>
      <c r="D2067" s="42">
        <f>_xll.qlCalendarAdvance(Calendar,$D2066,B2067,"f",FALSE)</f>
        <v>53884</v>
      </c>
      <c r="E2067" s="176">
        <f>_xll.qlInterestRateIndexValueDate(IndexON,D2067)</f>
        <v>53884</v>
      </c>
      <c r="F2067" s="192">
        <f>IFERROR(_xll.qlIndexFixing(IndexON,D2067,TRUE,_xll.ohTrigger(RecalcTrigger,TriggerON)),NA())</f>
        <v>1.827471373088585E-2</v>
      </c>
      <c r="H2067" s="42">
        <f>_xll.qlCalendarAdvance(Calendar,$H2066,B2067,"f",FALSE)</f>
        <v>53884</v>
      </c>
      <c r="I2067" s="176">
        <f>_xll.qlInterestRateIndexValueDate(Index1M,$H2067)</f>
        <v>53884</v>
      </c>
      <c r="J2067" s="181">
        <f>IFERROR(_xll.qlIndexFixing(Index1M,$H2067,TRUE,_xll.ohTrigger(RecalcTrigger,Trigger1M)),NA())</f>
        <v>1.8676812901801468E-2</v>
      </c>
      <c r="K2067" s="44">
        <f>IFERROR(_xll.qlIndexFixing(Index3M,H2067,TRUE,_xll.ohTrigger(RecalcTrigger,Trigger3M)),NA())</f>
        <v>1.899350974911999E-2</v>
      </c>
      <c r="L2067" s="44">
        <f>IFERROR(_xll.qlIndexFixing(Index6M,$H2067,TRUE,_xll.ohTrigger(RecalcTrigger,Trigger6M)),NA())</f>
        <v>1.9063307341152851E-2</v>
      </c>
      <c r="M2067" s="182">
        <f>IFERROR(_xll.qlIndexFixing(Index1Y,$H2067,TRUE,_xll.ohTrigger(RecalcTrigger,Trigger1Y)),NA())</f>
        <v>1.929524773305296E-2</v>
      </c>
      <c r="N2067" s="181">
        <f>IFERROR(_xll.qlIndexFixing(ONIndex1M,I2067,TRUE,_xll.ohTrigger(RecalcTrigger,Trigger1M)),NA())</f>
        <v>1.8679249323457769E-2</v>
      </c>
      <c r="O2067" s="44">
        <f>IFERROR(_xll.qlIndexFixing(ONIndex3M,I2067,TRUE,_xll.ohTrigger(RecalcTrigger,Trigger3M)),NA())</f>
        <v>1.8997345482526518E-2</v>
      </c>
      <c r="P2067" s="44">
        <f>IFERROR(_xll.qlIndexFixing(ONIndex6M,I2067,TRUE,_xll.ohTrigger(RecalcTrigger,Trigger6M)),NA())</f>
        <v>1.9067306841756837E-2</v>
      </c>
      <c r="Q2067" s="182">
        <f>IFERROR(_xll.qlIndexFixing(ONIndex1Y,I2067,TRUE,_xll.ohTrigger(RecalcTrigger,Trigger1Y)),NA())</f>
        <v>1.9300869328390258E-2</v>
      </c>
    </row>
    <row r="2068" spans="2:17" x14ac:dyDescent="0.2">
      <c r="B2068" s="39" t="s">
        <v>42</v>
      </c>
      <c r="D2068" s="42">
        <f>_xll.qlCalendarAdvance(Calendar,$D2067,B2068,"f",FALSE)</f>
        <v>53891</v>
      </c>
      <c r="E2068" s="176">
        <f>_xll.qlInterestRateIndexValueDate(IndexON,D2068)</f>
        <v>53891</v>
      </c>
      <c r="F2068" s="192">
        <f>IFERROR(_xll.qlIndexFixing(IndexON,D2068,TRUE,_xll.ohTrigger(RecalcTrigger,TriggerON)),NA())</f>
        <v>1.8267660635182814E-2</v>
      </c>
      <c r="H2068" s="42">
        <f>_xll.qlCalendarAdvance(Calendar,$H2067,B2068,"f",FALSE)</f>
        <v>53891</v>
      </c>
      <c r="I2068" s="176">
        <f>_xll.qlInterestRateIndexValueDate(Index1M,$H2068)</f>
        <v>53891</v>
      </c>
      <c r="J2068" s="181">
        <f>IFERROR(_xll.qlIndexFixing(Index1M,$H2068,TRUE,_xll.ohTrigger(RecalcTrigger,Trigger1M)),NA())</f>
        <v>1.866903014642228E-2</v>
      </c>
      <c r="K2068" s="44">
        <f>IFERROR(_xll.qlIndexFixing(Index3M,H2068,TRUE,_xll.ohTrigger(RecalcTrigger,Trigger3M)),NA())</f>
        <v>1.8986014598913661E-2</v>
      </c>
      <c r="L2068" s="44">
        <f>IFERROR(_xll.qlIndexFixing(Index6M,$H2068,TRUE,_xll.ohTrigger(RecalcTrigger,Trigger6M)),NA())</f>
        <v>1.9056060492035311E-2</v>
      </c>
      <c r="M2068" s="182">
        <f>IFERROR(_xll.qlIndexFixing(Index1Y,$H2068,TRUE,_xll.ohTrigger(RecalcTrigger,Trigger1Y)),NA())</f>
        <v>1.9287935410697021E-2</v>
      </c>
      <c r="N2068" s="181">
        <f>IFERROR(_xll.qlIndexFixing(ONIndex1M,I2068,TRUE,_xll.ohTrigger(RecalcTrigger,Trigger1M)),NA())</f>
        <v>1.8671456151939658E-2</v>
      </c>
      <c r="O2068" s="44">
        <f>IFERROR(_xll.qlIndexFixing(ONIndex3M,I2068,TRUE,_xll.ohTrigger(RecalcTrigger,Trigger3M)),NA())</f>
        <v>1.8989819354289228E-2</v>
      </c>
      <c r="P2068" s="44">
        <f>IFERROR(_xll.qlIndexFixing(ONIndex6M,I2068,TRUE,_xll.ohTrigger(RecalcTrigger,Trigger6M)),NA())</f>
        <v>1.9059994066232822E-2</v>
      </c>
      <c r="Q2068" s="182">
        <f>IFERROR(_xll.qlIndexFixing(ONIndex1Y,I2068,TRUE,_xll.ohTrigger(RecalcTrigger,Trigger1Y)),NA())</f>
        <v>1.929343941570405E-2</v>
      </c>
    </row>
    <row r="2069" spans="2:17" x14ac:dyDescent="0.2">
      <c r="B2069" s="39" t="s">
        <v>42</v>
      </c>
      <c r="D2069" s="42">
        <f>_xll.qlCalendarAdvance(Calendar,$D2068,B2069,"f",FALSE)</f>
        <v>53898</v>
      </c>
      <c r="E2069" s="176">
        <f>_xll.qlInterestRateIndexValueDate(IndexON,D2069)</f>
        <v>53898</v>
      </c>
      <c r="F2069" s="192">
        <f>IFERROR(_xll.qlIndexFixing(IndexON,D2069,TRUE,_xll.ohTrigger(RecalcTrigger,TriggerON)),NA())</f>
        <v>1.8260616099912141E-2</v>
      </c>
      <c r="H2069" s="42">
        <f>_xll.qlCalendarAdvance(Calendar,$H2068,B2069,"f",FALSE)</f>
        <v>53898</v>
      </c>
      <c r="I2069" s="176">
        <f>_xll.qlInterestRateIndexValueDate(Index1M,$H2069)</f>
        <v>53898</v>
      </c>
      <c r="J2069" s="181">
        <f>IFERROR(_xll.qlIndexFixing(Index1M,$H2069,TRUE,_xll.ohTrigger(RecalcTrigger,Trigger1M)),NA())</f>
        <v>1.8661180232407065E-2</v>
      </c>
      <c r="K2069" s="44">
        <f>IFERROR(_xll.qlIndexFixing(Index3M,H2069,TRUE,_xll.ohTrigger(RecalcTrigger,Trigger3M)),NA())</f>
        <v>1.8978529710166347E-2</v>
      </c>
      <c r="L2069" s="44">
        <f>IFERROR(_xll.qlIndexFixing(Index6M,$H2069,TRUE,_xll.ohTrigger(RecalcTrigger,Trigger6M)),NA())</f>
        <v>1.9048824004155796E-2</v>
      </c>
      <c r="M2069" s="182">
        <f>IFERROR(_xll.qlIndexFixing(Index1Y,$H2069,TRUE,_xll.ohTrigger(RecalcTrigger,Trigger1Y)),NA())</f>
        <v>1.9280633124324497E-2</v>
      </c>
      <c r="N2069" s="181">
        <f>IFERROR(_xll.qlIndexFixing(ONIndex1M,I2069,TRUE,_xll.ohTrigger(RecalcTrigger,Trigger1M)),NA())</f>
        <v>1.8663673249714741E-2</v>
      </c>
      <c r="O2069" s="44">
        <f>IFERROR(_xll.qlIndexFixing(ONIndex3M,I2069,TRUE,_xll.ohTrigger(RecalcTrigger,Trigger3M)),NA())</f>
        <v>1.8982303425321145E-2</v>
      </c>
      <c r="P2069" s="44">
        <f>IFERROR(_xll.qlIndexFixing(ONIndex6M,I2069,TRUE,_xll.ohTrigger(RecalcTrigger,Trigger6M)),NA())</f>
        <v>1.9052691526854071E-2</v>
      </c>
      <c r="Q2069" s="182">
        <f>IFERROR(_xll.qlIndexFixing(ONIndex1Y,I2069,TRUE,_xll.ohTrigger(RecalcTrigger,Trigger1Y)),NA())</f>
        <v>1.9286019296569368E-2</v>
      </c>
    </row>
    <row r="2070" spans="2:17" x14ac:dyDescent="0.2">
      <c r="B2070" s="39" t="s">
        <v>42</v>
      </c>
      <c r="D2070" s="42">
        <f>_xll.qlCalendarAdvance(Calendar,$D2069,B2070,"f",FALSE)</f>
        <v>53905</v>
      </c>
      <c r="E2070" s="176">
        <f>_xll.qlInterestRateIndexValueDate(IndexON,D2070)</f>
        <v>53905</v>
      </c>
      <c r="F2070" s="192">
        <f>IFERROR(_xll.qlIndexFixing(IndexON,D2070,TRUE,_xll.ohTrigger(RecalcTrigger,TriggerON)),NA())</f>
        <v>1.8253580124749647E-2</v>
      </c>
      <c r="H2070" s="42">
        <f>_xll.qlCalendarAdvance(Calendar,$H2069,B2070,"f",FALSE)</f>
        <v>53905</v>
      </c>
      <c r="I2070" s="176">
        <f>_xll.qlInterestRateIndexValueDate(Index1M,$H2070)</f>
        <v>53905</v>
      </c>
      <c r="J2070" s="181">
        <f>IFERROR(_xll.qlIndexFixing(Index1M,$H2070,TRUE,_xll.ohTrigger(RecalcTrigger,Trigger1M)),NA())</f>
        <v>1.8653495507754934E-2</v>
      </c>
      <c r="K2070" s="44">
        <f>IFERROR(_xll.qlIndexFixing(Index3M,H2070,TRUE,_xll.ohTrigger(RecalcTrigger,Trigger3M)),NA())</f>
        <v>1.8971055082822548E-2</v>
      </c>
      <c r="L2070" s="44">
        <f>IFERROR(_xll.qlIndexFixing(Index6M,$H2070,TRUE,_xll.ohTrigger(RecalcTrigger,Trigger6M)),NA())</f>
        <v>1.904159787740101E-2</v>
      </c>
      <c r="M2070" s="182">
        <f>IFERROR(_xll.qlIndexFixing(Index1Y,$H2070,TRUE,_xll.ohTrigger(RecalcTrigger,Trigger1Y)),NA())</f>
        <v>1.9273340873718677E-2</v>
      </c>
      <c r="N2070" s="181">
        <f>IFERROR(_xll.qlIndexFixing(ONIndex1M,I2070,TRUE,_xll.ohTrigger(RecalcTrigger,Trigger1M)),NA())</f>
        <v>1.8655900616620924E-2</v>
      </c>
      <c r="O2070" s="44">
        <f>IFERROR(_xll.qlIndexFixing(ONIndex3M,I2070,TRUE,_xll.ohTrigger(RecalcTrigger,Trigger3M)),NA())</f>
        <v>1.8974797695460177E-2</v>
      </c>
      <c r="P2070" s="44">
        <f>IFERROR(_xll.qlIndexFixing(ONIndex6M,I2070,TRUE,_xll.ohTrigger(RecalcTrigger,Trigger6M)),NA())</f>
        <v>1.9045399223458492E-2</v>
      </c>
      <c r="Q2070" s="182">
        <f>IFERROR(_xll.qlIndexFixing(ONIndex1Y,I2070,TRUE,_xll.ohTrigger(RecalcTrigger,Trigger1Y)),NA())</f>
        <v>1.9278608970824118E-2</v>
      </c>
    </row>
    <row r="2071" spans="2:17" x14ac:dyDescent="0.2">
      <c r="B2071" s="39" t="s">
        <v>42</v>
      </c>
      <c r="D2071" s="42">
        <f>_xll.qlCalendarAdvance(Calendar,$D2070,B2071,"f",FALSE)</f>
        <v>53912</v>
      </c>
      <c r="E2071" s="176">
        <f>_xll.qlInterestRateIndexValueDate(IndexON,D2071)</f>
        <v>53912</v>
      </c>
      <c r="F2071" s="192">
        <f>IFERROR(_xll.qlIndexFixing(IndexON,D2071,TRUE,_xll.ohTrigger(RecalcTrigger,TriggerON)),NA())</f>
        <v>1.8246552709938468E-2</v>
      </c>
      <c r="H2071" s="42">
        <f>_xll.qlCalendarAdvance(Calendar,$H2070,B2071,"f",FALSE)</f>
        <v>53912</v>
      </c>
      <c r="I2071" s="176">
        <f>_xll.qlInterestRateIndexValueDate(Index1M,$H2071)</f>
        <v>53912</v>
      </c>
      <c r="J2071" s="181">
        <f>IFERROR(_xll.qlIndexFixing(Index1M,$H2071,TRUE,_xll.ohTrigger(RecalcTrigger,Trigger1M)),NA())</f>
        <v>1.8645743624426253E-2</v>
      </c>
      <c r="K2071" s="44">
        <f>IFERROR(_xll.qlIndexFixing(Index3M,H2071,TRUE,_xll.ohTrigger(RecalcTrigger,Trigger3M)),NA())</f>
        <v>1.896359071682412E-2</v>
      </c>
      <c r="L2071" s="44">
        <f>IFERROR(_xll.qlIndexFixing(Index6M,$H2071,TRUE,_xll.ohTrigger(RecalcTrigger,Trigger6M)),NA())</f>
        <v>1.9034382111658536E-2</v>
      </c>
      <c r="M2071" s="182">
        <f>IFERROR(_xll.qlIndexFixing(Index1Y,$H2071,TRUE,_xll.ohTrigger(RecalcTrigger,Trigger1Y)),NA())</f>
        <v>1.9266058658663293E-2</v>
      </c>
      <c r="N2071" s="181">
        <f>IFERROR(_xll.qlIndexFixing(ONIndex1M,I2071,TRUE,_xll.ohTrigger(RecalcTrigger,Trigger1M)),NA())</f>
        <v>1.8648138252901347E-2</v>
      </c>
      <c r="O2071" s="44">
        <f>IFERROR(_xll.qlIndexFixing(ONIndex3M,I2071,TRUE,_xll.ohTrigger(RecalcTrigger,Trigger3M)),NA())</f>
        <v>1.8967302165111555E-2</v>
      </c>
      <c r="P2071" s="44">
        <f>IFERROR(_xll.qlIndexFixing(ONIndex6M,I2071,TRUE,_xll.ohTrigger(RecalcTrigger,Trigger6M)),NA())</f>
        <v>1.9038117156127132E-2</v>
      </c>
      <c r="Q2071" s="182">
        <f>IFERROR(_xll.qlIndexFixing(ONIndex1Y,I2071,TRUE,_xll.ohTrigger(RecalcTrigger,Trigger1Y)),NA())</f>
        <v>1.9271208438468301E-2</v>
      </c>
    </row>
    <row r="2072" spans="2:17" x14ac:dyDescent="0.2">
      <c r="B2072" s="39" t="s">
        <v>42</v>
      </c>
      <c r="D2072" s="42">
        <f>_xll.qlCalendarAdvance(Calendar,$D2071,B2072,"f",FALSE)</f>
        <v>53919</v>
      </c>
      <c r="E2072" s="176">
        <f>_xll.qlInterestRateIndexValueDate(IndexON,D2072)</f>
        <v>53919</v>
      </c>
      <c r="F2072" s="192">
        <f>IFERROR(_xll.qlIndexFixing(IndexON,D2072,TRUE,_xll.ohTrigger(RecalcTrigger,TriggerON)),NA())</f>
        <v>1.8239533855478607E-2</v>
      </c>
      <c r="H2072" s="42">
        <f>_xll.qlCalendarAdvance(Calendar,$H2071,B2072,"f",FALSE)</f>
        <v>53919</v>
      </c>
      <c r="I2072" s="176">
        <f>_xll.qlInterestRateIndexValueDate(Index1M,$H2072)</f>
        <v>53919</v>
      </c>
      <c r="J2072" s="181">
        <f>IFERROR(_xll.qlIndexFixing(Index1M,$H2072,TRUE,_xll.ohTrigger(RecalcTrigger,Trigger1M)),NA())</f>
        <v>1.8638002031738862E-2</v>
      </c>
      <c r="K2072" s="44">
        <f>IFERROR(_xll.qlIndexFixing(Index3M,H2072,TRUE,_xll.ohTrigger(RecalcTrigger,Trigger3M)),NA())</f>
        <v>1.8956136612112921E-2</v>
      </c>
      <c r="L2072" s="44">
        <f>IFERROR(_xll.qlIndexFixing(Index6M,$H2072,TRUE,_xll.ohTrigger(RecalcTrigger,Trigger6M)),NA())</f>
        <v>1.9027176706814208E-2</v>
      </c>
      <c r="M2072" s="182">
        <f>IFERROR(_xll.qlIndexFixing(Index1Y,$H2072,TRUE,_xll.ohTrigger(RecalcTrigger,Trigger1Y)),NA())</f>
        <v>1.9258786478941851E-2</v>
      </c>
      <c r="N2072" s="181">
        <f>IFERROR(_xll.qlIndexFixing(ONIndex1M,I2072,TRUE,_xll.ohTrigger(RecalcTrigger,Trigger1M)),NA())</f>
        <v>1.864038615855601E-2</v>
      </c>
      <c r="O2072" s="44">
        <f>IFERROR(_xll.qlIndexFixing(ONIndex3M,I2072,TRUE,_xll.ohTrigger(RecalcTrigger,Trigger3M)),NA())</f>
        <v>1.8959816833789001E-2</v>
      </c>
      <c r="P2072" s="44">
        <f>IFERROR(_xll.qlIndexFixing(ONIndex6M,I2072,TRUE,_xll.ohTrigger(RecalcTrigger,Trigger6M)),NA())</f>
        <v>1.9030845324859991E-2</v>
      </c>
      <c r="Q2072" s="182">
        <f>IFERROR(_xll.qlIndexFixing(ONIndex1Y,I2072,TRUE,_xll.ohTrigger(RecalcTrigger,Trigger1Y)),NA())</f>
        <v>1.9263817699420871E-2</v>
      </c>
    </row>
    <row r="2073" spans="2:17" x14ac:dyDescent="0.2">
      <c r="B2073" s="39" t="s">
        <v>42</v>
      </c>
      <c r="D2073" s="42">
        <f>_xll.qlCalendarAdvance(Calendar,$D2072,B2073,"f",FALSE)</f>
        <v>53926</v>
      </c>
      <c r="E2073" s="176">
        <f>_xll.qlInterestRateIndexValueDate(IndexON,D2073)</f>
        <v>53926</v>
      </c>
      <c r="F2073" s="192">
        <f>IFERROR(_xll.qlIndexFixing(IndexON,D2073,TRUE,_xll.ohTrigger(RecalcTrigger,TriggerON)),NA())</f>
        <v>1.8232523561289016E-2</v>
      </c>
      <c r="H2073" s="42">
        <f>_xll.qlCalendarAdvance(Calendar,$H2072,B2073,"f",FALSE)</f>
        <v>53926</v>
      </c>
      <c r="I2073" s="176">
        <f>_xll.qlInterestRateIndexValueDate(Index1M,$H2073)</f>
        <v>53926</v>
      </c>
      <c r="J2073" s="181">
        <f>IFERROR(_xll.qlIndexFixing(Index1M,$H2073,TRUE,_xll.ohTrigger(RecalcTrigger,Trigger1M)),NA())</f>
        <v>1.8630270729675033E-2</v>
      </c>
      <c r="K2073" s="44">
        <f>IFERROR(_xll.qlIndexFixing(Index3M,H2073,TRUE,_xll.ohTrigger(RecalcTrigger,Trigger3M)),NA())</f>
        <v>1.8948692768632574E-2</v>
      </c>
      <c r="L2073" s="44">
        <f>IFERROR(_xll.qlIndexFixing(Index6M,$H2073,TRUE,_xll.ohTrigger(RecalcTrigger,Trigger6M)),NA())</f>
        <v>1.9019981662755613E-2</v>
      </c>
      <c r="M2073" s="182">
        <f>IFERROR(_xll.qlIndexFixing(Index1Y,$H2073,TRUE,_xll.ohTrigger(RecalcTrigger,Trigger1Y)),NA())</f>
        <v>1.9251524334339406E-2</v>
      </c>
      <c r="N2073" s="181">
        <f>IFERROR(_xll.qlIndexFixing(ONIndex1M,I2073,TRUE,_xll.ohTrigger(RecalcTrigger,Trigger1M)),NA())</f>
        <v>1.8632644333503867E-2</v>
      </c>
      <c r="O2073" s="44">
        <f>IFERROR(_xll.qlIndexFixing(ONIndex3M,I2073,TRUE,_xll.ohTrigger(RecalcTrigger,Trigger3M)),NA())</f>
        <v>1.8952341701978792E-2</v>
      </c>
      <c r="P2073" s="44">
        <f>IFERROR(_xll.qlIndexFixing(ONIndex6M,I2073,TRUE,_xll.ohTrigger(RecalcTrigger,Trigger6M)),NA())</f>
        <v>1.9023583729576021E-2</v>
      </c>
      <c r="Q2073" s="182">
        <f>IFERROR(_xll.qlIndexFixing(ONIndex1Y,I2073,TRUE,_xll.ohTrigger(RecalcTrigger,Trigger1Y)),NA())</f>
        <v>1.9256436754006012E-2</v>
      </c>
    </row>
    <row r="2074" spans="2:17" x14ac:dyDescent="0.2">
      <c r="B2074" s="39" t="s">
        <v>42</v>
      </c>
      <c r="D2074" s="42">
        <f>_xll.qlCalendarAdvance(Calendar,$D2073,B2074,"f",FALSE)</f>
        <v>53933</v>
      </c>
      <c r="E2074" s="176">
        <f>_xll.qlInterestRateIndexValueDate(IndexON,D2074)</f>
        <v>53933</v>
      </c>
      <c r="F2074" s="192">
        <f>IFERROR(_xll.qlIndexFixing(IndexON,D2074,TRUE,_xll.ohTrigger(RecalcTrigger,TriggerON)),NA())</f>
        <v>1.8225521827288649E-2</v>
      </c>
      <c r="H2074" s="42">
        <f>_xll.qlCalendarAdvance(Calendar,$H2073,B2074,"f",FALSE)</f>
        <v>53933</v>
      </c>
      <c r="I2074" s="176">
        <f>_xll.qlInterestRateIndexValueDate(Index1M,$H2074)</f>
        <v>53933</v>
      </c>
      <c r="J2074" s="181">
        <f>IFERROR(_xll.qlIndexFixing(Index1M,$H2074,TRUE,_xll.ohTrigger(RecalcTrigger,Trigger1M)),NA())</f>
        <v>1.8622549718206906E-2</v>
      </c>
      <c r="K2074" s="44">
        <f>IFERROR(_xll.qlIndexFixing(Index3M,H2074,TRUE,_xll.ohTrigger(RecalcTrigger,Trigger3M)),NA())</f>
        <v>1.8941259186324055E-2</v>
      </c>
      <c r="L2074" s="44">
        <f>IFERROR(_xll.qlIndexFixing(Index6M,$H2074,TRUE,_xll.ohTrigger(RecalcTrigger,Trigger6M)),NA())</f>
        <v>1.9012845006912939E-2</v>
      </c>
      <c r="M2074" s="182">
        <f>IFERROR(_xll.qlIndexFixing(Index1Y,$H2074,TRUE,_xll.ohTrigger(RecalcTrigger,Trigger1Y)),NA())</f>
        <v>1.9244294370680315E-2</v>
      </c>
      <c r="N2074" s="181">
        <f>IFERROR(_xll.qlIndexFixing(ONIndex1M,I2074,TRUE,_xll.ohTrigger(RecalcTrigger,Trigger1M)),NA())</f>
        <v>1.8624912777663871E-2</v>
      </c>
      <c r="O2074" s="44">
        <f>IFERROR(_xll.qlIndexFixing(ONIndex3M,I2074,TRUE,_xll.ohTrigger(RecalcTrigger,Trigger3M)),NA())</f>
        <v>1.8944876769275698E-2</v>
      </c>
      <c r="P2074" s="44">
        <f>IFERROR(_xll.qlIndexFixing(ONIndex6M,I2074,TRUE,_xll.ohTrigger(RecalcTrigger,Trigger6M)),NA())</f>
        <v>1.9016332370437317E-2</v>
      </c>
      <c r="Q2074" s="182">
        <f>IFERROR(_xll.qlIndexFixing(ONIndex1Y,I2074,TRUE,_xll.ohTrigger(RecalcTrigger,Trigger1Y)),NA())</f>
        <v>1.9249065601737447E-2</v>
      </c>
    </row>
    <row r="2075" spans="2:17" x14ac:dyDescent="0.2">
      <c r="B2075" s="39" t="s">
        <v>42</v>
      </c>
      <c r="D2075" s="42">
        <f>_xll.qlCalendarAdvance(Calendar,$D2074,B2075,"f",FALSE)</f>
        <v>53940</v>
      </c>
      <c r="E2075" s="176">
        <f>_xll.qlInterestRateIndexValueDate(IndexON,D2075)</f>
        <v>53940</v>
      </c>
      <c r="F2075" s="192">
        <f>IFERROR(_xll.qlIndexFixing(IndexON,D2075,TRUE,_xll.ohTrigger(RecalcTrigger,TriggerON)),NA())</f>
        <v>1.8218528653720645E-2</v>
      </c>
      <c r="H2075" s="42">
        <f>_xll.qlCalendarAdvance(Calendar,$H2074,B2075,"f",FALSE)</f>
        <v>53940</v>
      </c>
      <c r="I2075" s="176">
        <f>_xll.qlInterestRateIndexValueDate(Index1M,$H2075)</f>
        <v>53940</v>
      </c>
      <c r="J2075" s="181">
        <f>IFERROR(_xll.qlIndexFixing(Index1M,$H2075,TRUE,_xll.ohTrigger(RecalcTrigger,Trigger1M)),NA())</f>
        <v>1.8614838997319284E-2</v>
      </c>
      <c r="K2075" s="44">
        <f>IFERROR(_xll.qlIndexFixing(Index3M,H2075,TRUE,_xll.ohTrigger(RecalcTrigger,Trigger3M)),NA())</f>
        <v>1.8933873845556233E-2</v>
      </c>
      <c r="L2075" s="44">
        <f>IFERROR(_xll.qlIndexFixing(Index6M,$H2075,TRUE,_xll.ohTrigger(RecalcTrigger,Trigger6M)),NA())</f>
        <v>1.9005685290456754E-2</v>
      </c>
      <c r="M2075" s="182">
        <f>IFERROR(_xll.qlIndexFixing(Index1Y,$H2075,TRUE,_xll.ohTrigger(RecalcTrigger,Trigger1Y)),NA())</f>
        <v>1.9237030149627517E-2</v>
      </c>
      <c r="N2075" s="181">
        <f>IFERROR(_xll.qlIndexFixing(ONIndex1M,I2075,TRUE,_xll.ohTrigger(RecalcTrigger,Trigger1M)),NA())</f>
        <v>1.8617191491036023E-2</v>
      </c>
      <c r="O2075" s="44">
        <f>IFERROR(_xll.qlIndexFixing(ONIndex3M,I2075,TRUE,_xll.ohTrigger(RecalcTrigger,Trigger3M)),NA())</f>
        <v>1.8937422035922857E-2</v>
      </c>
      <c r="P2075" s="44">
        <f>IFERROR(_xll.qlIndexFixing(ONIndex6M,I2075,TRUE,_xll.ohTrigger(RecalcTrigger,Trigger6M)),NA())</f>
        <v>1.9009091247281784E-2</v>
      </c>
      <c r="Q2075" s="182">
        <f>IFERROR(_xll.qlIndexFixing(ONIndex1Y,I2075,TRUE,_xll.ohTrigger(RecalcTrigger,Trigger1Y)),NA())</f>
        <v>1.9241704243101454E-2</v>
      </c>
    </row>
    <row r="2076" spans="2:17" x14ac:dyDescent="0.2">
      <c r="B2076" s="39" t="s">
        <v>42</v>
      </c>
      <c r="D2076" s="42">
        <f>_xll.qlCalendarAdvance(Calendar,$D2075,B2076,"f",FALSE)</f>
        <v>53947</v>
      </c>
      <c r="E2076" s="176">
        <f>_xll.qlInterestRateIndexValueDate(IndexON,D2076)</f>
        <v>53947</v>
      </c>
      <c r="F2076" s="192">
        <f>IFERROR(_xll.qlIndexFixing(IndexON,D2076,TRUE,_xll.ohTrigger(RecalcTrigger,TriggerON)),NA())</f>
        <v>1.8211544040260819E-2</v>
      </c>
      <c r="H2076" s="42">
        <f>_xll.qlCalendarAdvance(Calendar,$H2075,B2076,"f",FALSE)</f>
        <v>53947</v>
      </c>
      <c r="I2076" s="176">
        <f>_xll.qlInterestRateIndexValueDate(Index1M,$H2076)</f>
        <v>53947</v>
      </c>
      <c r="J2076" s="181">
        <f>IFERROR(_xll.qlIndexFixing(Index1M,$H2076,TRUE,_xll.ohTrigger(RecalcTrigger,Trigger1M)),NA())</f>
        <v>1.8607138566991907E-2</v>
      </c>
      <c r="K2076" s="44">
        <f>IFERROR(_xll.qlIndexFixing(Index3M,H2076,TRUE,_xll.ohTrigger(RecalcTrigger,Trigger3M)),NA())</f>
        <v>1.8926460436082825E-2</v>
      </c>
      <c r="L2076" s="44">
        <f>IFERROR(_xll.qlIndexFixing(Index6M,$H2076,TRUE,_xll.ohTrigger(RecalcTrigger,Trigger6M)),NA())</f>
        <v>1.8998519853286544E-2</v>
      </c>
      <c r="M2076" s="182">
        <f>IFERROR(_xll.qlIndexFixing(Index1Y,$H2076,TRUE,_xll.ohTrigger(RecalcTrigger,Trigger1Y)),NA())</f>
        <v>1.9229798109088616E-2</v>
      </c>
      <c r="N2076" s="181">
        <f>IFERROR(_xll.qlIndexFixing(ONIndex1M,I2076,TRUE,_xll.ohTrigger(RecalcTrigger,Trigger1M)),NA())</f>
        <v>1.860948047386346E-2</v>
      </c>
      <c r="O2076" s="44">
        <f>IFERROR(_xll.qlIndexFixing(ONIndex3M,I2076,TRUE,_xll.ohTrigger(RecalcTrigger,Trigger3M)),NA())</f>
        <v>1.8929977501677131E-2</v>
      </c>
      <c r="P2076" s="44">
        <f>IFERROR(_xll.qlIndexFixing(ONIndex6M,I2076,TRUE,_xll.ohTrigger(RecalcTrigger,Trigger6M)),NA())</f>
        <v>1.900186036019047E-2</v>
      </c>
      <c r="Q2076" s="182">
        <f>IFERROR(_xll.qlIndexFixing(ONIndex1Y,I2076,TRUE,_xll.ohTrigger(RecalcTrigger,Trigger1Y)),NA())</f>
        <v>1.9234352677773847E-2</v>
      </c>
    </row>
    <row r="2077" spans="2:17" x14ac:dyDescent="0.2">
      <c r="B2077" s="39" t="s">
        <v>42</v>
      </c>
      <c r="D2077" s="42">
        <f>_xll.qlCalendarAdvance(Calendar,$D2076,B2077,"f",FALSE)</f>
        <v>53954</v>
      </c>
      <c r="E2077" s="176">
        <f>_xll.qlInterestRateIndexValueDate(IndexON,D2077)</f>
        <v>53954</v>
      </c>
      <c r="F2077" s="192">
        <f>IFERROR(_xll.qlIndexFixing(IndexON,D2077,TRUE,_xll.ohTrigger(RecalcTrigger,TriggerON)),NA())</f>
        <v>1.8204567987071263E-2</v>
      </c>
      <c r="H2077" s="42">
        <f>_xll.qlCalendarAdvance(Calendar,$H2076,B2077,"f",FALSE)</f>
        <v>53954</v>
      </c>
      <c r="I2077" s="176">
        <f>_xll.qlInterestRateIndexValueDate(Index1M,$H2077)</f>
        <v>53954</v>
      </c>
      <c r="J2077" s="181">
        <f>IFERROR(_xll.qlIndexFixing(Index1M,$H2077,TRUE,_xll.ohTrigger(RecalcTrigger,Trigger1M)),NA())</f>
        <v>1.859944842720198E-2</v>
      </c>
      <c r="K2077" s="44">
        <f>IFERROR(_xll.qlIndexFixing(Index3M,H2077,TRUE,_xll.ohTrigger(RecalcTrigger,Trigger3M)),NA())</f>
        <v>1.8919057286934975E-2</v>
      </c>
      <c r="L2077" s="44">
        <f>IFERROR(_xll.qlIndexFixing(Index6M,$H2077,TRUE,_xll.ohTrigger(RecalcTrigger,Trigger6M)),NA())</f>
        <v>1.8991364773780255E-2</v>
      </c>
      <c r="M2077" s="182">
        <f>IFERROR(_xll.qlIndexFixing(Index1Y,$H2077,TRUE,_xll.ohTrigger(RecalcTrigger,Trigger1Y)),NA())</f>
        <v>1.9222576102807597E-2</v>
      </c>
      <c r="N2077" s="181">
        <f>IFERROR(_xll.qlIndexFixing(ONIndex1M,I2077,TRUE,_xll.ohTrigger(RecalcTrigger,Trigger1M)),NA())</f>
        <v>1.8601779725903045E-2</v>
      </c>
      <c r="O2077" s="44">
        <f>IFERROR(_xll.qlIndexFixing(ONIndex3M,I2077,TRUE,_xll.ohTrigger(RecalcTrigger,Trigger3M)),NA())</f>
        <v>1.8922543166862704E-2</v>
      </c>
      <c r="P2077" s="44">
        <f>IFERROR(_xll.qlIndexFixing(ONIndex6M,I2077,TRUE,_xll.ohTrigger(RecalcTrigger,Trigger6M)),NA())</f>
        <v>1.8994639709325467E-2</v>
      </c>
      <c r="Q2077" s="182">
        <f>IFERROR(_xll.qlIndexFixing(ONIndex1Y,I2077,TRUE,_xll.ohTrigger(RecalcTrigger,Trigger1Y)),NA())</f>
        <v>1.9227010905754627E-2</v>
      </c>
    </row>
    <row r="2078" spans="2:17" x14ac:dyDescent="0.2">
      <c r="B2078" s="39" t="s">
        <v>42</v>
      </c>
      <c r="D2078" s="42">
        <f>_xll.qlCalendarAdvance(Calendar,$D2077,B2078,"f",FALSE)</f>
        <v>53961</v>
      </c>
      <c r="E2078" s="176">
        <f>_xll.qlInterestRateIndexValueDate(IndexON,D2078)</f>
        <v>53961</v>
      </c>
      <c r="F2078" s="192">
        <f>IFERROR(_xll.qlIndexFixing(IndexON,D2078,TRUE,_xll.ohTrigger(RecalcTrigger,TriggerON)),NA())</f>
        <v>1.8197600494233024E-2</v>
      </c>
      <c r="H2078" s="42">
        <f>_xll.qlCalendarAdvance(Calendar,$H2077,B2078,"f",FALSE)</f>
        <v>53961</v>
      </c>
      <c r="I2078" s="176">
        <f>_xll.qlInterestRateIndexValueDate(Index1M,$H2078)</f>
        <v>53961</v>
      </c>
      <c r="J2078" s="181">
        <f>IFERROR(_xll.qlIndexFixing(Index1M,$H2078,TRUE,_xll.ohTrigger(RecalcTrigger,Trigger1M)),NA())</f>
        <v>1.8591768577926708E-2</v>
      </c>
      <c r="K2078" s="44">
        <f>IFERROR(_xll.qlIndexFixing(Index3M,H2078,TRUE,_xll.ohTrigger(RecalcTrigger,Trigger3M)),NA())</f>
        <v>1.8911627467669206E-2</v>
      </c>
      <c r="L2078" s="44">
        <f>IFERROR(_xll.qlIndexFixing(Index6M,$H2078,TRUE,_xll.ohTrigger(RecalcTrigger,Trigger6M)),NA())</f>
        <v>1.8984220051829235E-2</v>
      </c>
      <c r="M2078" s="182">
        <f>IFERROR(_xll.qlIndexFixing(Index1Y,$H2078,TRUE,_xll.ohTrigger(RecalcTrigger,Trigger1Y)),NA())</f>
        <v>1.9215364130571046E-2</v>
      </c>
      <c r="N2078" s="181">
        <f>IFERROR(_xll.qlIndexFixing(ONIndex1M,I2078,TRUE,_xll.ohTrigger(RecalcTrigger,Trigger1M)),NA())</f>
        <v>1.859408924731687E-2</v>
      </c>
      <c r="O2078" s="44">
        <f>IFERROR(_xll.qlIndexFixing(ONIndex3M,I2078,TRUE,_xll.ohTrigger(RecalcTrigger,Trigger3M)),NA())</f>
        <v>1.8915119031236438E-2</v>
      </c>
      <c r="P2078" s="44">
        <f>IFERROR(_xll.qlIndexFixing(ONIndex6M,I2078,TRUE,_xll.ohTrigger(RecalcTrigger,Trigger6M)),NA())</f>
        <v>1.898742929436259E-2</v>
      </c>
      <c r="Q2078" s="182">
        <f>IFERROR(_xll.qlIndexFixing(ONIndex1Y,I2078,TRUE,_xll.ohTrigger(RecalcTrigger,Trigger1Y)),NA())</f>
        <v>1.9219678927286932E-2</v>
      </c>
    </row>
    <row r="2079" spans="2:17" x14ac:dyDescent="0.2">
      <c r="B2079" s="39" t="s">
        <v>42</v>
      </c>
      <c r="D2079" s="42">
        <f>_xll.qlCalendarAdvance(Calendar,$D2078,B2079,"f",FALSE)</f>
        <v>53968</v>
      </c>
      <c r="E2079" s="176">
        <f>_xll.qlInterestRateIndexValueDate(IndexON,D2079)</f>
        <v>53968</v>
      </c>
      <c r="F2079" s="192">
        <f>IFERROR(_xll.qlIndexFixing(IndexON,D2079,TRUE,_xll.ohTrigger(RecalcTrigger,TriggerON)),NA())</f>
        <v>1.8190641561665055E-2</v>
      </c>
      <c r="H2079" s="42">
        <f>_xll.qlCalendarAdvance(Calendar,$H2078,B2079,"f",FALSE)</f>
        <v>53968</v>
      </c>
      <c r="I2079" s="176">
        <f>_xll.qlInterestRateIndexValueDate(Index1M,$H2079)</f>
        <v>53968</v>
      </c>
      <c r="J2079" s="181">
        <f>IFERROR(_xll.qlIndexFixing(Index1M,$H2079,TRUE,_xll.ohTrigger(RecalcTrigger,Trigger1M)),NA())</f>
        <v>1.8584099019150896E-2</v>
      </c>
      <c r="K2079" s="44">
        <f>IFERROR(_xll.qlIndexFixing(Index3M,H2079,TRUE,_xll.ohTrigger(RecalcTrigger,Trigger3M)),NA())</f>
        <v>1.8904245190365314E-2</v>
      </c>
      <c r="L2079" s="44">
        <f>IFERROR(_xll.qlIndexFixing(Index6M,$H2079,TRUE,_xll.ohTrigger(RecalcTrigger,Trigger6M)),NA())</f>
        <v>1.8977014876551668E-2</v>
      </c>
      <c r="M2079" s="182">
        <f>IFERROR(_xll.qlIndexFixing(Index1Y,$H2079,TRUE,_xll.ohTrigger(RecalcTrigger,Trigger1Y)),NA())</f>
        <v>1.9208162192164677E-2</v>
      </c>
      <c r="N2079" s="181">
        <f>IFERROR(_xll.qlIndexFixing(ONIndex1M,I2079,TRUE,_xll.ohTrigger(RecalcTrigger,Trigger1M)),NA())</f>
        <v>1.8586409037942841E-2</v>
      </c>
      <c r="O2079" s="44">
        <f>IFERROR(_xll.qlIndexFixing(ONIndex3M,I2079,TRUE,_xll.ohTrigger(RecalcTrigger,Trigger3M)),NA())</f>
        <v>1.8907705094879379E-2</v>
      </c>
      <c r="P2079" s="44">
        <f>IFERROR(_xll.qlIndexFixing(ONIndex6M,I2079,TRUE,_xll.ohTrigger(RecalcTrigger,Trigger6M)),NA())</f>
        <v>1.8980229115463931E-2</v>
      </c>
      <c r="Q2079" s="182">
        <f>IFERROR(_xll.qlIndexFixing(ONIndex1Y,I2079,TRUE,_xll.ohTrigger(RecalcTrigger,Trigger1Y)),NA())</f>
        <v>1.9212356742127623E-2</v>
      </c>
    </row>
    <row r="2080" spans="2:17" x14ac:dyDescent="0.2">
      <c r="B2080" s="39" t="s">
        <v>42</v>
      </c>
      <c r="D2080" s="42">
        <f>_xll.qlCalendarAdvance(Calendar,$D2079,B2080,"f",FALSE)</f>
        <v>53975</v>
      </c>
      <c r="E2080" s="176">
        <f>_xll.qlInterestRateIndexValueDate(IndexON,D2080)</f>
        <v>53975</v>
      </c>
      <c r="F2080" s="192">
        <f>IFERROR(_xll.qlIndexFixing(IndexON,D2080,TRUE,_xll.ohTrigger(RecalcTrigger,TriggerON)),NA())</f>
        <v>1.8183691189286311E-2</v>
      </c>
      <c r="H2080" s="42">
        <f>_xll.qlCalendarAdvance(Calendar,$H2079,B2080,"f",FALSE)</f>
        <v>53975</v>
      </c>
      <c r="I2080" s="176">
        <f>_xll.qlInterestRateIndexValueDate(Index1M,$H2080)</f>
        <v>53975</v>
      </c>
      <c r="J2080" s="181">
        <f>IFERROR(_xll.qlIndexFixing(Index1M,$H2080,TRUE,_xll.ohTrigger(RecalcTrigger,Trigger1M)),NA())</f>
        <v>1.8576439750841618E-2</v>
      </c>
      <c r="K2080" s="44">
        <f>IFERROR(_xll.qlIndexFixing(Index3M,H2080,TRUE,_xll.ohTrigger(RecalcTrigger,Trigger3M)),NA())</f>
        <v>1.8896873173890567E-2</v>
      </c>
      <c r="L2080" s="44">
        <f>IFERROR(_xll.qlIndexFixing(Index6M,$H2080,TRUE,_xll.ohTrigger(RecalcTrigger,Trigger6M)),NA())</f>
        <v>1.8969947819171336E-2</v>
      </c>
      <c r="M2080" s="182">
        <f>IFERROR(_xll.qlIndexFixing(Index1Y,$H2080,TRUE,_xll.ohTrigger(RecalcTrigger,Trigger1Y)),NA())</f>
        <v>1.9200970287374428E-2</v>
      </c>
      <c r="N2080" s="181">
        <f>IFERROR(_xll.qlIndexFixing(ONIndex1M,I2080,TRUE,_xll.ohTrigger(RecalcTrigger,Trigger1M)),NA())</f>
        <v>1.8578739097862007E-2</v>
      </c>
      <c r="O2080" s="44">
        <f>IFERROR(_xll.qlIndexFixing(ONIndex3M,I2080,TRUE,_xll.ohTrigger(RecalcTrigger,Trigger3M)),NA())</f>
        <v>1.8900301357791527E-2</v>
      </c>
      <c r="P2080" s="44">
        <f>IFERROR(_xll.qlIndexFixing(ONIndex6M,I2080,TRUE,_xll.ohTrigger(RecalcTrigger,Trigger6M)),NA())</f>
        <v>1.8973039172548445E-2</v>
      </c>
      <c r="Q2080" s="182">
        <f>IFERROR(_xll.qlIndexFixing(ONIndex1Y,I2080,TRUE,_xll.ohTrigger(RecalcTrigger,Trigger1Y)),NA())</f>
        <v>1.9205044350438794E-2</v>
      </c>
    </row>
    <row r="2081" spans="2:17" x14ac:dyDescent="0.2">
      <c r="B2081" s="39" t="s">
        <v>42</v>
      </c>
      <c r="D2081" s="42">
        <f>_xll.qlCalendarAdvance(Calendar,$D2080,B2081,"f",FALSE)</f>
        <v>53982</v>
      </c>
      <c r="E2081" s="176">
        <f>_xll.qlInterestRateIndexValueDate(IndexON,D2081)</f>
        <v>53982</v>
      </c>
      <c r="F2081" s="192">
        <f>IFERROR(_xll.qlIndexFixing(IndexON,D2081,TRUE,_xll.ohTrigger(RecalcTrigger,TriggerON)),NA())</f>
        <v>1.8176749377258883E-2</v>
      </c>
      <c r="H2081" s="42">
        <f>_xll.qlCalendarAdvance(Calendar,$H2080,B2081,"f",FALSE)</f>
        <v>53982</v>
      </c>
      <c r="I2081" s="176">
        <f>_xll.qlInterestRateIndexValueDate(Index1M,$H2081)</f>
        <v>53982</v>
      </c>
      <c r="J2081" s="181">
        <f>IFERROR(_xll.qlIndexFixing(Index1M,$H2081,TRUE,_xll.ohTrigger(RecalcTrigger,Trigger1M)),NA())</f>
        <v>1.8568790772998875E-2</v>
      </c>
      <c r="K2081" s="44">
        <f>IFERROR(_xll.qlIndexFixing(Index3M,H2081,TRUE,_xll.ohTrigger(RecalcTrigger,Trigger3M)),NA())</f>
        <v>1.8889511418188582E-2</v>
      </c>
      <c r="L2081" s="44">
        <f>IFERROR(_xll.qlIndexFixing(Index6M,$H2081,TRUE,_xll.ohTrigger(RecalcTrigger,Trigger6M)),NA())</f>
        <v>1.8962834541146362E-2</v>
      </c>
      <c r="M2081" s="182">
        <f>IFERROR(_xll.qlIndexFixing(Index1Y,$H2081,TRUE,_xll.ohTrigger(RecalcTrigger,Trigger1Y)),NA())</f>
        <v>1.9193788415987321E-2</v>
      </c>
      <c r="N2081" s="181">
        <f>IFERROR(_xll.qlIndexFixing(ONIndex1M,I2081,TRUE,_xll.ohTrigger(RecalcTrigger,Trigger1M)),NA())</f>
        <v>1.8571079427074366E-2</v>
      </c>
      <c r="O2081" s="44">
        <f>IFERROR(_xll.qlIndexFixing(ONIndex3M,I2081,TRUE,_xll.ohTrigger(RecalcTrigger,Trigger3M)),NA())</f>
        <v>1.8892907819891835E-2</v>
      </c>
      <c r="P2081" s="44">
        <f>IFERROR(_xll.qlIndexFixing(ONIndex6M,I2081,TRUE,_xll.ohTrigger(RecalcTrigger,Trigger6M)),NA())</f>
        <v>1.8965859465778223E-2</v>
      </c>
      <c r="Q2081" s="182">
        <f>IFERROR(_xll.qlIndexFixing(ONIndex1Y,I2081,TRUE,_xll.ohTrigger(RecalcTrigger,Trigger1Y)),NA())</f>
        <v>1.919774175205835E-2</v>
      </c>
    </row>
    <row r="2082" spans="2:17" x14ac:dyDescent="0.2">
      <c r="B2082" s="39" t="s">
        <v>42</v>
      </c>
      <c r="D2082" s="42">
        <f>_xll.qlCalendarAdvance(Calendar,$D2081,B2082,"f",FALSE)</f>
        <v>53989</v>
      </c>
      <c r="E2082" s="176">
        <f>_xll.qlInterestRateIndexValueDate(IndexON,D2082)</f>
        <v>53989</v>
      </c>
      <c r="F2082" s="192">
        <f>IFERROR(_xll.qlIndexFixing(IndexON,D2082,TRUE,_xll.ohTrigger(RecalcTrigger,TriggerON)),NA())</f>
        <v>1.8169816125582772E-2</v>
      </c>
      <c r="H2082" s="42">
        <f>_xll.qlCalendarAdvance(Calendar,$H2081,B2082,"f",FALSE)</f>
        <v>53989</v>
      </c>
      <c r="I2082" s="176">
        <f>_xll.qlInterestRateIndexValueDate(Index1M,$H2082)</f>
        <v>53989</v>
      </c>
      <c r="J2082" s="181">
        <f>IFERROR(_xll.qlIndexFixing(Index1M,$H2082,TRUE,_xll.ohTrigger(RecalcTrigger,Trigger1M)),NA())</f>
        <v>1.8561152085584676E-2</v>
      </c>
      <c r="K2082" s="44">
        <f>IFERROR(_xll.qlIndexFixing(Index3M,H2082,TRUE,_xll.ohTrigger(RecalcTrigger,Trigger3M)),NA())</f>
        <v>1.8882159923202982E-2</v>
      </c>
      <c r="L2082" s="44">
        <f>IFERROR(_xll.qlIndexFixing(Index6M,$H2082,TRUE,_xll.ohTrigger(RecalcTrigger,Trigger6M)),NA())</f>
        <v>1.895573162090472E-2</v>
      </c>
      <c r="M2082" s="182">
        <f>IFERROR(_xll.qlIndexFixing(Index1Y,$H2082,TRUE,_xll.ohTrigger(RecalcTrigger,Trigger1Y)),NA())</f>
        <v>1.918661657779018E-2</v>
      </c>
      <c r="N2082" s="181">
        <f>IFERROR(_xll.qlIndexFixing(ONIndex1M,I2082,TRUE,_xll.ohTrigger(RecalcTrigger,Trigger1M)),NA())</f>
        <v>1.8563430025579919E-2</v>
      </c>
      <c r="O2082" s="44">
        <f>IFERROR(_xll.qlIndexFixing(ONIndex3M,I2082,TRUE,_xll.ohTrigger(RecalcTrigger,Trigger3M)),NA())</f>
        <v>1.8885524481342397E-2</v>
      </c>
      <c r="P2082" s="44">
        <f>IFERROR(_xll.qlIndexFixing(ONIndex6M,I2082,TRUE,_xll.ohTrigger(RecalcTrigger,Trigger6M)),NA())</f>
        <v>1.895868999507222E-2</v>
      </c>
      <c r="Q2082" s="182">
        <f>IFERROR(_xll.qlIndexFixing(ONIndex1Y,I2082,TRUE,_xll.ohTrigger(RecalcTrigger,Trigger1Y)),NA())</f>
        <v>1.9190448947229433E-2</v>
      </c>
    </row>
    <row r="2083" spans="2:17" x14ac:dyDescent="0.2">
      <c r="B2083" s="39" t="s">
        <v>42</v>
      </c>
      <c r="D2083" s="42">
        <f>_xll.qlCalendarAdvance(Calendar,$D2082,B2083,"f",FALSE)</f>
        <v>53996</v>
      </c>
      <c r="E2083" s="176">
        <f>_xll.qlInterestRateIndexValueDate(IndexON,D2083)</f>
        <v>53996</v>
      </c>
      <c r="F2083" s="192">
        <f>IFERROR(_xll.qlIndexFixing(IndexON,D2083,TRUE,_xll.ohTrigger(RecalcTrigger,TriggerON)),NA())</f>
        <v>1.8162891434176931E-2</v>
      </c>
      <c r="H2083" s="42">
        <f>_xll.qlCalendarAdvance(Calendar,$H2082,B2083,"f",FALSE)</f>
        <v>53996</v>
      </c>
      <c r="I2083" s="176">
        <f>_xll.qlInterestRateIndexValueDate(Index1M,$H2083)</f>
        <v>53996</v>
      </c>
      <c r="J2083" s="181">
        <f>IFERROR(_xll.qlIndexFixing(Index1M,$H2083,TRUE,_xll.ohTrigger(RecalcTrigger,Trigger1M)),NA())</f>
        <v>1.8553741810660333E-2</v>
      </c>
      <c r="K2083" s="44">
        <f>IFERROR(_xll.qlIndexFixing(Index3M,H2083,TRUE,_xll.ohTrigger(RecalcTrigger,Trigger3M)),NA())</f>
        <v>1.8874818688877384E-2</v>
      </c>
      <c r="L2083" s="44">
        <f>IFERROR(_xll.qlIndexFixing(Index6M,$H2083,TRUE,_xll.ohTrigger(RecalcTrigger,Trigger6M)),NA())</f>
        <v>1.8948651801574332E-2</v>
      </c>
      <c r="M2083" s="182">
        <f>IFERROR(_xll.qlIndexFixing(Index1Y,$H2083,TRUE,_xll.ohTrigger(RecalcTrigger,Trigger1Y)),NA())</f>
        <v>1.917946770922363E-2</v>
      </c>
      <c r="N2083" s="181">
        <f>IFERROR(_xll.qlIndexFixing(ONIndex1M,I2083,TRUE,_xll.ohTrigger(RecalcTrigger,Trigger1M)),NA())</f>
        <v>1.8555790893378665E-2</v>
      </c>
      <c r="O2083" s="44">
        <f>IFERROR(_xll.qlIndexFixing(ONIndex3M,I2083,TRUE,_xll.ohTrigger(RecalcTrigger,Trigger3M)),NA())</f>
        <v>1.8878151342062166E-2</v>
      </c>
      <c r="P2083" s="44">
        <f>IFERROR(_xll.qlIndexFixing(ONIndex6M,I2083,TRUE,_xll.ohTrigger(RecalcTrigger,Trigger6M)),NA())</f>
        <v>1.8951530760349389E-2</v>
      </c>
      <c r="Q2083" s="182">
        <f>IFERROR(_xll.qlIndexFixing(ONIndex1Y,I2083,TRUE,_xll.ohTrigger(RecalcTrigger,Trigger1Y)),NA())</f>
        <v>1.9183165935708901E-2</v>
      </c>
    </row>
    <row r="2084" spans="2:17" x14ac:dyDescent="0.2">
      <c r="B2084" s="39" t="s">
        <v>42</v>
      </c>
      <c r="D2084" s="42">
        <f>_xll.qlCalendarAdvance(Calendar,$D2083,B2084,"f",FALSE)</f>
        <v>54003</v>
      </c>
      <c r="E2084" s="176">
        <f>_xll.qlInterestRateIndexValueDate(IndexON,D2084)</f>
        <v>54003</v>
      </c>
      <c r="F2084" s="192">
        <f>IFERROR(_xll.qlIndexFixing(IndexON,D2084,TRUE,_xll.ohTrigger(RecalcTrigger,TriggerON)),NA())</f>
        <v>1.8155975302798222E-2</v>
      </c>
      <c r="H2084" s="42">
        <f>_xll.qlCalendarAdvance(Calendar,$H2083,B2084,"f",FALSE)</f>
        <v>54003</v>
      </c>
      <c r="I2084" s="176">
        <f>_xll.qlInterestRateIndexValueDate(Index1M,$H2084)</f>
        <v>54003</v>
      </c>
      <c r="J2084" s="181">
        <f>IFERROR(_xll.qlIndexFixing(Index1M,$H2084,TRUE,_xll.ohTrigger(RecalcTrigger,Trigger1M)),NA())</f>
        <v>1.8545905581973526E-2</v>
      </c>
      <c r="K2084" s="44">
        <f>IFERROR(_xll.qlIndexFixing(Index3M,H2084,TRUE,_xll.ohTrigger(RecalcTrigger,Trigger3M)),NA())</f>
        <v>1.8867487715152762E-2</v>
      </c>
      <c r="L2084" s="44">
        <f>IFERROR(_xll.qlIndexFixing(Index6M,$H2084,TRUE,_xll.ohTrigger(RecalcTrigger,Trigger6M)),NA())</f>
        <v>1.8941569222659774E-2</v>
      </c>
      <c r="M2084" s="182">
        <f>IFERROR(_xll.qlIndexFixing(Index1Y,$H2084,TRUE,_xll.ohTrigger(RecalcTrigger,Trigger1Y)),NA())</f>
        <v>1.9172303000114792E-2</v>
      </c>
      <c r="N2084" s="181">
        <f>IFERROR(_xll.qlIndexFixing(ONIndex1M,I2084,TRUE,_xll.ohTrigger(RecalcTrigger,Trigger1M)),NA())</f>
        <v>1.8548162030389559E-2</v>
      </c>
      <c r="O2084" s="44">
        <f>IFERROR(_xll.qlIndexFixing(ONIndex3M,I2084,TRUE,_xll.ohTrigger(RecalcTrigger,Trigger3M)),NA())</f>
        <v>1.8870788401970096E-2</v>
      </c>
      <c r="P2084" s="44">
        <f>IFERROR(_xll.qlIndexFixing(ONIndex6M,I2084,TRUE,_xll.ohTrigger(RecalcTrigger,Trigger6M)),NA())</f>
        <v>1.894438176160973E-2</v>
      </c>
      <c r="Q2084" s="182">
        <f>IFERROR(_xll.qlIndexFixing(ONIndex1Y,I2084,TRUE,_xll.ohTrigger(RecalcTrigger,Trigger1Y)),NA())</f>
        <v>1.9175892717496756E-2</v>
      </c>
    </row>
    <row r="2085" spans="2:17" x14ac:dyDescent="0.2">
      <c r="B2085" s="39" t="s">
        <v>42</v>
      </c>
      <c r="D2085" s="42">
        <f>_xll.qlCalendarAdvance(Calendar,$D2084,B2085,"f",FALSE)</f>
        <v>54010</v>
      </c>
      <c r="E2085" s="176">
        <f>_xll.qlInterestRateIndexValueDate(IndexON,D2085)</f>
        <v>54010</v>
      </c>
      <c r="F2085" s="192">
        <f>IFERROR(_xll.qlIndexFixing(IndexON,D2085,TRUE,_xll.ohTrigger(RecalcTrigger,TriggerON)),NA())</f>
        <v>1.8149067732013968E-2</v>
      </c>
      <c r="H2085" s="42">
        <f>_xll.qlCalendarAdvance(Calendar,$H2084,B2085,"f",FALSE)</f>
        <v>54010</v>
      </c>
      <c r="I2085" s="176">
        <f>_xll.qlInterestRateIndexValueDate(Index1M,$H2085)</f>
        <v>54010</v>
      </c>
      <c r="J2085" s="181">
        <f>IFERROR(_xll.qlIndexFixing(Index1M,$H2085,TRUE,_xll.ohTrigger(RecalcTrigger,Trigger1M)),NA())</f>
        <v>1.8538297765736053E-2</v>
      </c>
      <c r="K2085" s="44">
        <f>IFERROR(_xll.qlIndexFixing(Index3M,H2085,TRUE,_xll.ohTrigger(RecalcTrigger,Trigger3M)),NA())</f>
        <v>1.8860167001974504E-2</v>
      </c>
      <c r="L2085" s="44">
        <f>IFERROR(_xll.qlIndexFixing(Index6M,$H2085,TRUE,_xll.ohTrigger(RecalcTrigger,Trigger6M)),NA())</f>
        <v>1.8934497000538116E-2</v>
      </c>
      <c r="M2085" s="182">
        <f>IFERROR(_xll.qlIndexFixing(Index1Y,$H2085,TRUE,_xll.ohTrigger(RecalcTrigger,Trigger1Y)),NA())</f>
        <v>1.9165161260211713E-2</v>
      </c>
      <c r="N2085" s="181">
        <f>IFERROR(_xll.qlIndexFixing(ONIndex1M,I2085,TRUE,_xll.ohTrigger(RecalcTrigger,Trigger1M)),NA())</f>
        <v>1.8540543436774692E-2</v>
      </c>
      <c r="O2085" s="44">
        <f>IFERROR(_xll.qlIndexFixing(ONIndex3M,I2085,TRUE,_xll.ohTrigger(RecalcTrigger,Trigger3M)),NA())</f>
        <v>1.8863435661228278E-2</v>
      </c>
      <c r="P2085" s="44">
        <f>IFERROR(_xll.qlIndexFixing(ONIndex6M,I2085,TRUE,_xll.ohTrigger(RecalcTrigger,Trigger6M)),NA())</f>
        <v>1.8937242999096382E-2</v>
      </c>
      <c r="Q2085" s="182">
        <f>IFERROR(_xll.qlIndexFixing(ONIndex1Y,I2085,TRUE,_xll.ohTrigger(RecalcTrigger,Trigger1Y)),NA())</f>
        <v>1.9168629292836137E-2</v>
      </c>
    </row>
    <row r="2086" spans="2:17" x14ac:dyDescent="0.2">
      <c r="B2086" s="39" t="s">
        <v>42</v>
      </c>
      <c r="D2086" s="42">
        <f>_xll.qlCalendarAdvance(Calendar,$D2085,B2086,"f",FALSE)</f>
        <v>54017</v>
      </c>
      <c r="E2086" s="176">
        <f>_xll.qlInterestRateIndexValueDate(IndexON,D2086)</f>
        <v>54017</v>
      </c>
      <c r="F2086" s="192">
        <f>IFERROR(_xll.qlIndexFixing(IndexON,D2086,TRUE,_xll.ohTrigger(RecalcTrigger,TriggerON)),NA())</f>
        <v>1.8142168721256846E-2</v>
      </c>
      <c r="H2086" s="42">
        <f>_xll.qlCalendarAdvance(Calendar,$H2085,B2086,"f",FALSE)</f>
        <v>54017</v>
      </c>
      <c r="I2086" s="176">
        <f>_xll.qlInterestRateIndexValueDate(Index1M,$H2086)</f>
        <v>54017</v>
      </c>
      <c r="J2086" s="181">
        <f>IFERROR(_xll.qlIndexFixing(Index1M,$H2086,TRUE,_xll.ohTrigger(RecalcTrigger,Trigger1M)),NA())</f>
        <v>1.8530700239851143E-2</v>
      </c>
      <c r="K2086" s="44">
        <f>IFERROR(_xll.qlIndexFixing(Index3M,H2086,TRUE,_xll.ohTrigger(RecalcTrigger,Trigger3M)),NA())</f>
        <v>1.8852856549287113E-2</v>
      </c>
      <c r="L2086" s="44">
        <f>IFERROR(_xll.qlIndexFixing(Index6M,$H2086,TRUE,_xll.ohTrigger(RecalcTrigger,Trigger6M)),NA())</f>
        <v>1.8927435135100253E-2</v>
      </c>
      <c r="M2086" s="182">
        <f>IFERROR(_xll.qlIndexFixing(Index1Y,$H2086,TRUE,_xll.ohTrigger(RecalcTrigger,Trigger1Y)),NA())</f>
        <v>1.9158029552649374E-2</v>
      </c>
      <c r="N2086" s="181">
        <f>IFERROR(_xll.qlIndexFixing(ONIndex1M,I2086,TRUE,_xll.ohTrigger(RecalcTrigger,Trigger1M)),NA())</f>
        <v>1.8532935112453019E-2</v>
      </c>
      <c r="O2086" s="44">
        <f>IFERROR(_xll.qlIndexFixing(ONIndex3M,I2086,TRUE,_xll.ohTrigger(RecalcTrigger,Trigger3M)),NA())</f>
        <v>1.8856093119674622E-2</v>
      </c>
      <c r="P2086" s="44">
        <f>IFERROR(_xll.qlIndexFixing(ONIndex6M,I2086,TRUE,_xll.ohTrigger(RecalcTrigger,Trigger6M)),NA())</f>
        <v>1.8930114472566206E-2</v>
      </c>
      <c r="Q2086" s="182">
        <f>IFERROR(_xll.qlIndexFixing(ONIndex1Y,I2086,TRUE,_xll.ohTrigger(RecalcTrigger,Trigger1Y)),NA())</f>
        <v>1.916137566156495E-2</v>
      </c>
    </row>
    <row r="2087" spans="2:17" x14ac:dyDescent="0.2">
      <c r="B2087" s="39" t="s">
        <v>42</v>
      </c>
      <c r="D2087" s="42">
        <f>_xll.qlCalendarAdvance(Calendar,$D2086,B2087,"f",FALSE)</f>
        <v>54024</v>
      </c>
      <c r="E2087" s="176">
        <f>_xll.qlInterestRateIndexValueDate(IndexON,D2087)</f>
        <v>54024</v>
      </c>
      <c r="F2087" s="192">
        <f>IFERROR(_xll.qlIndexFixing(IndexON,D2087,TRUE,_xll.ohTrigger(RecalcTrigger,TriggerON)),NA())</f>
        <v>1.8135278270851041E-2</v>
      </c>
      <c r="H2087" s="42">
        <f>_xll.qlCalendarAdvance(Calendar,$H2086,B2087,"f",FALSE)</f>
        <v>54024</v>
      </c>
      <c r="I2087" s="176">
        <f>_xll.qlInterestRateIndexValueDate(Index1M,$H2087)</f>
        <v>54024</v>
      </c>
      <c r="J2087" s="181">
        <f>IFERROR(_xll.qlIndexFixing(Index1M,$H2087,TRUE,_xll.ohTrigger(RecalcTrigger,Trigger1M)),NA())</f>
        <v>1.8523113004296002E-2</v>
      </c>
      <c r="K2087" s="44">
        <f>IFERROR(_xll.qlIndexFixing(Index3M,H2087,TRUE,_xll.ohTrigger(RecalcTrigger,Trigger3M)),NA())</f>
        <v>1.8845556357030675E-2</v>
      </c>
      <c r="L2087" s="44">
        <f>IFERROR(_xll.qlIndexFixing(Index6M,$H2087,TRUE,_xll.ohTrigger(RecalcTrigger,Trigger6M)),NA())</f>
        <v>1.8920383626236638E-2</v>
      </c>
      <c r="M2087" s="182">
        <f>IFERROR(_xll.qlIndexFixing(Index1Y,$H2087,TRUE,_xll.ohTrigger(RecalcTrigger,Trigger1Y)),NA())</f>
        <v>1.9150907877215684E-2</v>
      </c>
      <c r="N2087" s="181">
        <f>IFERROR(_xll.qlIndexFixing(ONIndex1M,I2087,TRUE,_xll.ohTrigger(RecalcTrigger,Trigger1M)),NA())</f>
        <v>1.8525337057262448E-2</v>
      </c>
      <c r="O2087" s="44">
        <f>IFERROR(_xll.qlIndexFixing(ONIndex3M,I2087,TRUE,_xll.ohTrigger(RecalcTrigger,Trigger3M)),NA())</f>
        <v>1.8848760777309126E-2</v>
      </c>
      <c r="P2087" s="44">
        <f>IFERROR(_xll.qlIndexFixing(ONIndex6M,I2087,TRUE,_xll.ohTrigger(RecalcTrigger,Trigger6M)),NA())</f>
        <v>1.8922996182100249E-2</v>
      </c>
      <c r="Q2087" s="182">
        <f>IFERROR(_xll.qlIndexFixing(ONIndex1Y,I2087,TRUE,_xll.ohTrigger(RecalcTrigger,Trigger1Y)),NA())</f>
        <v>1.9154131823521103E-2</v>
      </c>
    </row>
    <row r="2088" spans="2:17" x14ac:dyDescent="0.2">
      <c r="B2088" s="39" t="s">
        <v>42</v>
      </c>
      <c r="D2088" s="42">
        <f>_xll.qlCalendarAdvance(Calendar,$D2087,B2088,"f",FALSE)</f>
        <v>54031</v>
      </c>
      <c r="E2088" s="176">
        <f>_xll.qlInterestRateIndexValueDate(IndexON,D2088)</f>
        <v>54031</v>
      </c>
      <c r="F2088" s="192">
        <f>IFERROR(_xll.qlIndexFixing(IndexON,D2088,TRUE,_xll.ohTrigger(RecalcTrigger,TriggerON)),NA())</f>
        <v>1.8128396380715506E-2</v>
      </c>
      <c r="H2088" s="42">
        <f>_xll.qlCalendarAdvance(Calendar,$H2087,B2088,"f",FALSE)</f>
        <v>54031</v>
      </c>
      <c r="I2088" s="176">
        <f>_xll.qlInterestRateIndexValueDate(Index1M,$H2088)</f>
        <v>54031</v>
      </c>
      <c r="J2088" s="181">
        <f>IFERROR(_xll.qlIndexFixing(Index1M,$H2088,TRUE,_xll.ohTrigger(RecalcTrigger,Trigger1M)),NA())</f>
        <v>1.8515536059052901E-2</v>
      </c>
      <c r="K2088" s="44">
        <f>IFERROR(_xll.qlIndexFixing(Index3M,H2088,TRUE,_xll.ohTrigger(RecalcTrigger,Trigger3M)),NA())</f>
        <v>1.8838299811612797E-2</v>
      </c>
      <c r="L2088" s="44">
        <f>IFERROR(_xll.qlIndexFixing(Index6M,$H2088,TRUE,_xll.ohTrigger(RecalcTrigger,Trigger6M)),NA())</f>
        <v>1.8913331606779424E-2</v>
      </c>
      <c r="M2088" s="182">
        <f>IFERROR(_xll.qlIndexFixing(Index1Y,$H2088,TRUE,_xll.ohTrigger(RecalcTrigger,Trigger1Y)),NA())</f>
        <v>1.9143796233700102E-2</v>
      </c>
      <c r="N2088" s="181">
        <f>IFERROR(_xll.qlIndexFixing(ONIndex1M,I2088,TRUE,_xll.ohTrigger(RecalcTrigger,Trigger1M)),NA())</f>
        <v>1.8517749271446116E-2</v>
      </c>
      <c r="O2088" s="44">
        <f>IFERROR(_xll.qlIndexFixing(ONIndex3M,I2088,TRUE,_xll.ohTrigger(RecalcTrigger,Trigger3M)),NA())</f>
        <v>1.8841438634212837E-2</v>
      </c>
      <c r="P2088" s="44">
        <f>IFERROR(_xll.qlIndexFixing(ONIndex6M,I2088,TRUE,_xll.ohTrigger(RecalcTrigger,Trigger6M)),NA())</f>
        <v>1.8915888127617464E-2</v>
      </c>
      <c r="Q2088" s="182">
        <f>IFERROR(_xll.qlIndexFixing(ONIndex1Y,I2088,TRUE,_xll.ohTrigger(RecalcTrigger,Trigger1Y)),NA())</f>
        <v>1.9146897779028782E-2</v>
      </c>
    </row>
    <row r="2089" spans="2:17" x14ac:dyDescent="0.2">
      <c r="B2089" s="39" t="s">
        <v>42</v>
      </c>
      <c r="D2089" s="42">
        <f>_xll.qlCalendarAdvance(Calendar,$D2088,B2089,"f",FALSE)</f>
        <v>54038</v>
      </c>
      <c r="E2089" s="176">
        <f>_xll.qlInterestRateIndexValueDate(IndexON,D2089)</f>
        <v>54038</v>
      </c>
      <c r="F2089" s="192">
        <f>IFERROR(_xll.qlIndexFixing(IndexON,D2089,TRUE,_xll.ohTrigger(RecalcTrigger,TriggerON)),NA())</f>
        <v>1.8121523050850241E-2</v>
      </c>
      <c r="H2089" s="42">
        <f>_xll.qlCalendarAdvance(Calendar,$H2088,B2089,"f",FALSE)</f>
        <v>54038</v>
      </c>
      <c r="I2089" s="176">
        <f>_xll.qlInterestRateIndexValueDate(Index1M,$H2089)</f>
        <v>54038</v>
      </c>
      <c r="J2089" s="181">
        <f>IFERROR(_xll.qlIndexFixing(Index1M,$H2089,TRUE,_xll.ohTrigger(RecalcTrigger,Trigger1M)),NA())</f>
        <v>1.8507969404101578E-2</v>
      </c>
      <c r="K2089" s="44">
        <f>IFERROR(_xll.qlIndexFixing(Index3M,H2089,TRUE,_xll.ohTrigger(RecalcTrigger,Trigger3M)),NA())</f>
        <v>1.8831019781973747E-2</v>
      </c>
      <c r="L2089" s="44">
        <f>IFERROR(_xll.qlIndexFixing(Index6M,$H2089,TRUE,_xll.ohTrigger(RecalcTrigger,Trigger6M)),NA())</f>
        <v>1.8906301187963489E-2</v>
      </c>
      <c r="M2089" s="182">
        <f>IFERROR(_xll.qlIndexFixing(Index1Y,$H2089,TRUE,_xll.ohTrigger(RecalcTrigger,Trigger1Y)),NA())</f>
        <v>1.9136694621891201E-2</v>
      </c>
      <c r="N2089" s="181">
        <f>IFERROR(_xll.qlIndexFixing(ONIndex1M,I2089,TRUE,_xll.ohTrigger(RecalcTrigger,Trigger1M)),NA())</f>
        <v>1.8510171755004023E-2</v>
      </c>
      <c r="O2089" s="44">
        <f>IFERROR(_xll.qlIndexFixing(ONIndex3M,I2089,TRUE,_xll.ohTrigger(RecalcTrigger,Trigger3M)),NA())</f>
        <v>1.8834126690547848E-2</v>
      </c>
      <c r="P2089" s="44">
        <f>IFERROR(_xll.qlIndexFixing(ONIndex6M,I2089,TRUE,_xll.ohTrigger(RecalcTrigger,Trigger6M)),NA())</f>
        <v>1.8908790309279944E-2</v>
      </c>
      <c r="Q2089" s="182">
        <f>IFERROR(_xll.qlIndexFixing(ONIndex1Y,I2089,TRUE,_xll.ohTrigger(RecalcTrigger,Trigger1Y)),NA())</f>
        <v>1.913967352800694E-2</v>
      </c>
    </row>
    <row r="2090" spans="2:17" x14ac:dyDescent="0.2">
      <c r="B2090" s="39" t="s">
        <v>42</v>
      </c>
      <c r="D2090" s="42">
        <f>_xll.qlCalendarAdvance(Calendar,$D2089,B2090,"f",FALSE)</f>
        <v>54045</v>
      </c>
      <c r="E2090" s="176">
        <f>_xll.qlInterestRateIndexValueDate(IndexON,D2090)</f>
        <v>54045</v>
      </c>
      <c r="F2090" s="192">
        <f>IFERROR(_xll.qlIndexFixing(IndexON,D2090,TRUE,_xll.ohTrigger(RecalcTrigger,TriggerON)),NA())</f>
        <v>1.8114658281336293E-2</v>
      </c>
      <c r="H2090" s="42">
        <f>_xll.qlCalendarAdvance(Calendar,$H2089,B2090,"f",FALSE)</f>
        <v>54045</v>
      </c>
      <c r="I2090" s="176">
        <f>_xll.qlInterestRateIndexValueDate(Index1M,$H2090)</f>
        <v>54045</v>
      </c>
      <c r="J2090" s="181">
        <f>IFERROR(_xll.qlIndexFixing(Index1M,$H2090,TRUE,_xll.ohTrigger(RecalcTrigger,Trigger1M)),NA())</f>
        <v>1.8500413039414174E-2</v>
      </c>
      <c r="K2090" s="44">
        <f>IFERROR(_xll.qlIndexFixing(Index3M,H2090,TRUE,_xll.ohTrigger(RecalcTrigger,Trigger3M)),NA())</f>
        <v>1.8823750011929947E-2</v>
      </c>
      <c r="L2090" s="44">
        <f>IFERROR(_xll.qlIndexFixing(Index6M,$H2090,TRUE,_xll.ohTrigger(RecalcTrigger,Trigger6M)),NA())</f>
        <v>1.8899281126059309E-2</v>
      </c>
      <c r="M2090" s="182">
        <f>IFERROR(_xll.qlIndexFixing(Index1Y,$H2090,TRUE,_xll.ohTrigger(RecalcTrigger,Trigger1Y)),NA())</f>
        <v>1.9129603041578E-2</v>
      </c>
      <c r="N2090" s="181">
        <f>IFERROR(_xll.qlIndexFixing(ONIndex1M,I2090,TRUE,_xll.ohTrigger(RecalcTrigger,Trigger1M)),NA())</f>
        <v>1.8502604507774079E-2</v>
      </c>
      <c r="O2090" s="44">
        <f>IFERROR(_xll.qlIndexFixing(ONIndex3M,I2090,TRUE,_xll.ohTrigger(RecalcTrigger,Trigger3M)),NA())</f>
        <v>1.8826824945989973E-2</v>
      </c>
      <c r="P2090" s="44">
        <f>IFERROR(_xll.qlIndexFixing(ONIndex6M,I2090,TRUE,_xll.ohTrigger(RecalcTrigger,Trigger6M)),NA())</f>
        <v>1.8901702726844549E-2</v>
      </c>
      <c r="Q2090" s="182">
        <f>IFERROR(_xll.qlIndexFixing(ONIndex1Y,I2090,TRUE,_xll.ohTrigger(RecalcTrigger,Trigger1Y)),NA())</f>
        <v>1.9132459070212438E-2</v>
      </c>
    </row>
    <row r="2091" spans="2:17" x14ac:dyDescent="0.2">
      <c r="B2091" s="39" t="s">
        <v>42</v>
      </c>
      <c r="D2091" s="42">
        <f>_xll.qlCalendarAdvance(Calendar,$D2090,B2091,"f",FALSE)</f>
        <v>54053</v>
      </c>
      <c r="E2091" s="176">
        <f>_xll.qlInterestRateIndexValueDate(IndexON,D2091)</f>
        <v>54053</v>
      </c>
      <c r="F2091" s="192">
        <f>IFERROR(_xll.qlIndexFixing(IndexON,D2091,TRUE,_xll.ohTrigger(RecalcTrigger,TriggerON)),NA())</f>
        <v>1.8106742941789159E-2</v>
      </c>
      <c r="H2091" s="42">
        <f>_xll.qlCalendarAdvance(Calendar,$H2090,B2091,"f",FALSE)</f>
        <v>54053</v>
      </c>
      <c r="I2091" s="176">
        <f>_xll.qlInterestRateIndexValueDate(Index1M,$H2091)</f>
        <v>54053</v>
      </c>
      <c r="J2091" s="181">
        <f>IFERROR(_xll.qlIndexFixing(Index1M,$H2091,TRUE,_xll.ohTrigger(RecalcTrigger,Trigger1M)),NA())</f>
        <v>1.8491859616447788E-2</v>
      </c>
      <c r="K2091" s="44">
        <f>IFERROR(_xll.qlIndexFixing(Index3M,H2091,TRUE,_xll.ohTrigger(RecalcTrigger,Trigger3M)),NA())</f>
        <v>1.8815454266008592E-2</v>
      </c>
      <c r="L2091" s="44">
        <f>IFERROR(_xll.qlIndexFixing(Index6M,$H2091,TRUE,_xll.ohTrigger(RecalcTrigger,Trigger6M)),NA())</f>
        <v>1.8891251629256964E-2</v>
      </c>
      <c r="M2091" s="182">
        <f>IFERROR(_xll.qlIndexFixing(Index1Y,$H2091,TRUE,_xll.ohTrigger(RecalcTrigger,Trigger1Y)),NA())</f>
        <v>1.9121510661557737E-2</v>
      </c>
      <c r="N2091" s="181">
        <f>IFERROR(_xll.qlIndexFixing(ONIndex1M,I2091,TRUE,_xll.ohTrigger(RecalcTrigger,Trigger1M)),NA())</f>
        <v>1.8493827315782346E-2</v>
      </c>
      <c r="O2091" s="44">
        <f>IFERROR(_xll.qlIndexFixing(ONIndex3M,I2091,TRUE,_xll.ohTrigger(RecalcTrigger,Trigger3M)),NA())</f>
        <v>1.8818422188896143E-2</v>
      </c>
      <c r="P2091" s="44">
        <f>IFERROR(_xll.qlIndexFixing(ONIndex6M,I2091,TRUE,_xll.ohTrigger(RecalcTrigger,Trigger6M)),NA())</f>
        <v>1.8893583140052742E-2</v>
      </c>
      <c r="Q2091" s="182">
        <f>IFERROR(_xll.qlIndexFixing(ONIndex1Y,I2091,TRUE,_xll.ohTrigger(RecalcTrigger,Trigger1Y)),NA())</f>
        <v>1.9124199722000045E-2</v>
      </c>
    </row>
    <row r="2092" spans="2:17" x14ac:dyDescent="0.2">
      <c r="B2092" s="39" t="s">
        <v>42</v>
      </c>
      <c r="D2092" s="42">
        <f>_xll.qlCalendarAdvance(Calendar,$D2091,B2092,"f",FALSE)</f>
        <v>54060</v>
      </c>
      <c r="E2092" s="176">
        <f>_xll.qlInterestRateIndexValueDate(IndexON,D2092)</f>
        <v>54060</v>
      </c>
      <c r="F2092" s="192">
        <f>IFERROR(_xll.qlIndexFixing(IndexON,D2092,TRUE,_xll.ohTrigger(RecalcTrigger,TriggerON)),NA())</f>
        <v>1.8099897059516611E-2</v>
      </c>
      <c r="H2092" s="42">
        <f>_xll.qlCalendarAdvance(Calendar,$H2091,B2092,"f",FALSE)</f>
        <v>54060</v>
      </c>
      <c r="I2092" s="176">
        <f>_xll.qlInterestRateIndexValueDate(Index1M,$H2092)</f>
        <v>54060</v>
      </c>
      <c r="J2092" s="181">
        <f>IFERROR(_xll.qlIndexFixing(Index1M,$H2092,TRUE,_xll.ohTrigger(RecalcTrigger,Trigger1M)),NA())</f>
        <v>1.8484324948614871E-2</v>
      </c>
      <c r="K2092" s="44">
        <f>IFERROR(_xll.qlIndexFixing(Index3M,H2092,TRUE,_xll.ohTrigger(RecalcTrigger,Trigger3M)),NA())</f>
        <v>1.8808079086189769E-2</v>
      </c>
      <c r="L2092" s="44">
        <f>IFERROR(_xll.qlIndexFixing(Index6M,$H2092,TRUE,_xll.ohTrigger(RecalcTrigger,Trigger6M)),NA())</f>
        <v>1.8884282311076594E-2</v>
      </c>
      <c r="M2092" s="182">
        <f>IFERROR(_xll.qlIndexFixing(Index1Y,$H2092,TRUE,_xll.ohTrigger(RecalcTrigger,Trigger1Y)),NA())</f>
        <v>1.9114441683164531E-2</v>
      </c>
      <c r="N2092" s="181">
        <f>IFERROR(_xll.qlIndexFixing(ONIndex1M,I2092,TRUE,_xll.ohTrigger(RecalcTrigger,Trigger1M)),NA())</f>
        <v>1.8486282776909817E-2</v>
      </c>
      <c r="O2092" s="44">
        <f>IFERROR(_xll.qlIndexFixing(ONIndex3M,I2092,TRUE,_xll.ohTrigger(RecalcTrigger,Trigger3M)),NA())</f>
        <v>1.8811143006569241E-2</v>
      </c>
      <c r="P2092" s="44">
        <f>IFERROR(_xll.qlIndexFixing(ONIndex6M,I2092,TRUE,_xll.ohTrigger(RecalcTrigger,Trigger6M)),NA())</f>
        <v>1.8886518223182328E-2</v>
      </c>
      <c r="Q2092" s="182">
        <f>IFERROR(_xll.qlIndexFixing(ONIndex1Y,I2092,TRUE,_xll.ohTrigger(RecalcTrigger,Trigger1Y)),NA())</f>
        <v>1.911700689567401E-2</v>
      </c>
    </row>
    <row r="2093" spans="2:17" x14ac:dyDescent="0.2">
      <c r="B2093" s="39" t="s">
        <v>42</v>
      </c>
      <c r="D2093" s="42">
        <f>_xll.qlCalendarAdvance(Calendar,$D2092,B2093,"f",FALSE)</f>
        <v>54067</v>
      </c>
      <c r="E2093" s="176">
        <f>_xll.qlInterestRateIndexValueDate(IndexON,D2093)</f>
        <v>54067</v>
      </c>
      <c r="F2093" s="192">
        <f>IFERROR(_xll.qlIndexFixing(IndexON,D2093,TRUE,_xll.ohTrigger(RecalcTrigger,TriggerON)),NA())</f>
        <v>1.8093059738621967E-2</v>
      </c>
      <c r="H2093" s="42">
        <f>_xll.qlCalendarAdvance(Calendar,$H2092,B2093,"f",FALSE)</f>
        <v>54067</v>
      </c>
      <c r="I2093" s="176">
        <f>_xll.qlInterestRateIndexValueDate(Index1M,$H2093)</f>
        <v>54067</v>
      </c>
      <c r="J2093" s="181">
        <f>IFERROR(_xll.qlIndexFixing(Index1M,$H2093,TRUE,_xll.ohTrigger(RecalcTrigger,Trigger1M)),NA())</f>
        <v>1.8476800570313191E-2</v>
      </c>
      <c r="K2093" s="44">
        <f>IFERROR(_xll.qlIndexFixing(Index3M,H2093,TRUE,_xll.ohTrigger(RecalcTrigger,Trigger3M)),NA())</f>
        <v>1.8800968954666125E-2</v>
      </c>
      <c r="L2093" s="44">
        <f>IFERROR(_xll.qlIndexFixing(Index6M,$H2093,TRUE,_xll.ohTrigger(RecalcTrigger,Trigger6M)),NA())</f>
        <v>1.8877294418812883E-2</v>
      </c>
      <c r="M2093" s="182">
        <f>IFERROR(_xll.qlIndexFixing(Index1Y,$H2093,TRUE,_xll.ohTrigger(RecalcTrigger,Trigger1Y)),NA())</f>
        <v>1.9107381278780103E-2</v>
      </c>
      <c r="N2093" s="181">
        <f>IFERROR(_xll.qlIndexFixing(ONIndex1M,I2093,TRUE,_xll.ohTrigger(RecalcTrigger,Trigger1M)),NA())</f>
        <v>1.847874850865424E-2</v>
      </c>
      <c r="O2093" s="44">
        <f>IFERROR(_xll.qlIndexFixing(ONIndex3M,I2093,TRUE,_xll.ohTrigger(RecalcTrigger,Trigger3M)),NA())</f>
        <v>1.8803874024916348E-2</v>
      </c>
      <c r="P2093" s="44">
        <f>IFERROR(_xll.qlIndexFixing(ONIndex6M,I2093,TRUE,_xll.ohTrigger(RecalcTrigger,Trigger6M)),NA())</f>
        <v>1.8879463543672873E-2</v>
      </c>
      <c r="Q2093" s="182">
        <f>IFERROR(_xll.qlIndexFixing(ONIndex1Y,I2093,TRUE,_xll.ohTrigger(RecalcTrigger,Trigger1Y)),NA())</f>
        <v>1.9109823864088181E-2</v>
      </c>
    </row>
    <row r="2094" spans="2:17" x14ac:dyDescent="0.2">
      <c r="B2094" s="39" t="s">
        <v>42</v>
      </c>
      <c r="D2094" s="42">
        <f>_xll.qlCalendarAdvance(Calendar,$D2093,B2094,"f",FALSE)</f>
        <v>54074</v>
      </c>
      <c r="E2094" s="176">
        <f>_xll.qlInterestRateIndexValueDate(IndexON,D2094)</f>
        <v>54074</v>
      </c>
      <c r="F2094" s="192">
        <f>IFERROR(_xll.qlIndexFixing(IndexON,D2094,TRUE,_xll.ohTrigger(RecalcTrigger,TriggerON)),NA())</f>
        <v>1.8086230979105226E-2</v>
      </c>
      <c r="H2094" s="42">
        <f>_xll.qlCalendarAdvance(Calendar,$H2093,B2094,"f",FALSE)</f>
        <v>54074</v>
      </c>
      <c r="I2094" s="176">
        <f>_xll.qlInterestRateIndexValueDate(Index1M,$H2094)</f>
        <v>54074</v>
      </c>
      <c r="J2094" s="181">
        <f>IFERROR(_xll.qlIndexFixing(Index1M,$H2094,TRUE,_xll.ohTrigger(RecalcTrigger,Trigger1M)),NA())</f>
        <v>1.8469286481524443E-2</v>
      </c>
      <c r="K2094" s="44">
        <f>IFERROR(_xll.qlIndexFixing(Index3M,H2094,TRUE,_xll.ohTrigger(RecalcTrigger,Trigger3M)),NA())</f>
        <v>1.8793741688074267E-2</v>
      </c>
      <c r="L2094" s="44">
        <f>IFERROR(_xll.qlIndexFixing(Index6M,$H2094,TRUE,_xll.ohTrigger(RecalcTrigger,Trigger6M)),NA())</f>
        <v>1.8870316882356599E-2</v>
      </c>
      <c r="M2094" s="182">
        <f>IFERROR(_xll.qlIndexFixing(Index1Y,$H2094,TRUE,_xll.ohTrigger(RecalcTrigger,Trigger1Y)),NA())</f>
        <v>1.9100330904383057E-2</v>
      </c>
      <c r="N2094" s="181">
        <f>IFERROR(_xll.qlIndexFixing(ONIndex1M,I2094,TRUE,_xll.ohTrigger(RecalcTrigger,Trigger1M)),NA())</f>
        <v>1.8471224511042626E-2</v>
      </c>
      <c r="O2094" s="44">
        <f>IFERROR(_xll.qlIndexFixing(ONIndex3M,I2094,TRUE,_xll.ohTrigger(RecalcTrigger,Trigger3M)),NA())</f>
        <v>1.8796615243802387E-2</v>
      </c>
      <c r="P2094" s="44">
        <f>IFERROR(_xll.qlIndexFixing(ONIndex6M,I2094,TRUE,_xll.ohTrigger(RecalcTrigger,Trigger6M)),NA())</f>
        <v>1.8872419101632436E-2</v>
      </c>
      <c r="Q2094" s="182">
        <f>IFERROR(_xll.qlIndexFixing(ONIndex1Y,I2094,TRUE,_xll.ohTrigger(RecalcTrigger,Trigger1Y)),NA())</f>
        <v>1.9102650627188526E-2</v>
      </c>
    </row>
    <row r="2095" spans="2:17" x14ac:dyDescent="0.2">
      <c r="B2095" s="39" t="s">
        <v>42</v>
      </c>
      <c r="D2095" s="42">
        <f>_xll.qlCalendarAdvance(Calendar,$D2094,B2095,"f",FALSE)</f>
        <v>54081</v>
      </c>
      <c r="E2095" s="176">
        <f>_xll.qlInterestRateIndexValueDate(IndexON,D2095)</f>
        <v>54081</v>
      </c>
      <c r="F2095" s="192">
        <f>IFERROR(_xll.qlIndexFixing(IndexON,D2095,TRUE,_xll.ohTrigger(RecalcTrigger,TriggerON)),NA())</f>
        <v>1.8079410780939369E-2</v>
      </c>
      <c r="H2095" s="42">
        <f>_xll.qlCalendarAdvance(Calendar,$H2094,B2095,"f",FALSE)</f>
        <v>54081</v>
      </c>
      <c r="I2095" s="176">
        <f>_xll.qlInterestRateIndexValueDate(Index1M,$H2095)</f>
        <v>54081</v>
      </c>
      <c r="J2095" s="181">
        <f>IFERROR(_xll.qlIndexFixing(Index1M,$H2095,TRUE,_xll.ohTrigger(RecalcTrigger,Trigger1M)),NA())</f>
        <v>1.8461782682230327E-2</v>
      </c>
      <c r="K2095" s="44">
        <f>IFERROR(_xll.qlIndexFixing(Index3M,H2095,TRUE,_xll.ohTrigger(RecalcTrigger,Trigger3M)),NA())</f>
        <v>1.8786524680793549E-2</v>
      </c>
      <c r="L2095" s="44">
        <f>IFERROR(_xll.qlIndexFixing(Index6M,$H2095,TRUE,_xll.ohTrigger(RecalcTrigger,Trigger6M)),NA())</f>
        <v>1.8863349701600425E-2</v>
      </c>
      <c r="M2095" s="182">
        <f>IFERROR(_xll.qlIndexFixing(Index1Y,$H2095,TRUE,_xll.ohTrigger(RecalcTrigger,Trigger1Y)),NA())</f>
        <v>1.9093290559764695E-2</v>
      </c>
      <c r="N2095" s="181">
        <f>IFERROR(_xll.qlIndexFixing(ONIndex1M,I2095,TRUE,_xll.ohTrigger(RecalcTrigger,Trigger1M)),NA())</f>
        <v>1.8463710784047963E-2</v>
      </c>
      <c r="O2095" s="44">
        <f>IFERROR(_xll.qlIndexFixing(ONIndex3M,I2095,TRUE,_xll.ohTrigger(RecalcTrigger,Trigger3M)),NA())</f>
        <v>1.8789366663281386E-2</v>
      </c>
      <c r="P2095" s="44">
        <f>IFERROR(_xll.qlIndexFixing(ONIndex6M,I2095,TRUE,_xll.ohTrigger(RecalcTrigger,Trigger6M)),NA())</f>
        <v>1.8865384896871916E-2</v>
      </c>
      <c r="Q2095" s="182">
        <f>IFERROR(_xll.qlIndexFixing(ONIndex1Y,I2095,TRUE,_xll.ohTrigger(RecalcTrigger,Trigger1Y)),NA())</f>
        <v>1.9095487184948027E-2</v>
      </c>
    </row>
    <row r="2096" spans="2:17" x14ac:dyDescent="0.2">
      <c r="B2096" s="39" t="s">
        <v>42</v>
      </c>
      <c r="D2096" s="42">
        <f>_xll.qlCalendarAdvance(Calendar,$D2095,B2096,"f",FALSE)</f>
        <v>54088</v>
      </c>
      <c r="E2096" s="176">
        <f>_xll.qlInterestRateIndexValueDate(IndexON,D2096)</f>
        <v>54088</v>
      </c>
      <c r="F2096" s="192">
        <f>IFERROR(_xll.qlIndexFixing(IndexON,D2096,TRUE,_xll.ohTrigger(RecalcTrigger,TriggerON)),NA())</f>
        <v>1.8072599144124405E-2</v>
      </c>
      <c r="H2096" s="42">
        <f>_xll.qlCalendarAdvance(Calendar,$H2095,B2096,"f",FALSE)</f>
        <v>54088</v>
      </c>
      <c r="I2096" s="176">
        <f>_xll.qlInterestRateIndexValueDate(Index1M,$H2096)</f>
        <v>54088</v>
      </c>
      <c r="J2096" s="181">
        <f>IFERROR(_xll.qlIndexFixing(Index1M,$H2096,TRUE,_xll.ohTrigger(RecalcTrigger,Trigger1M)),NA())</f>
        <v>1.8454493503783444E-2</v>
      </c>
      <c r="K2096" s="44">
        <f>IFERROR(_xll.qlIndexFixing(Index3M,H2096,TRUE,_xll.ohTrigger(RecalcTrigger,Trigger3M)),NA())</f>
        <v>1.87793484176478E-2</v>
      </c>
      <c r="L2096" s="44">
        <f>IFERROR(_xll.qlIndexFixing(Index6M,$H2096,TRUE,_xll.ohTrigger(RecalcTrigger,Trigger6M)),NA())</f>
        <v>1.8856392876437481E-2</v>
      </c>
      <c r="M2096" s="182">
        <f>IFERROR(_xll.qlIndexFixing(Index1Y,$H2096,TRUE,_xll.ohTrigger(RecalcTrigger,Trigger1Y)),NA())</f>
        <v>1.9086259553436492E-2</v>
      </c>
      <c r="N2096" s="181">
        <f>IFERROR(_xll.qlIndexFixing(ONIndex1M,I2096,TRUE,_xll.ohTrigger(RecalcTrigger,Trigger1M)),NA())</f>
        <v>1.8456207327670247E-2</v>
      </c>
      <c r="O2096" s="44">
        <f>IFERROR(_xll.qlIndexFixing(ONIndex3M,I2096,TRUE,_xll.ohTrigger(RecalcTrigger,Trigger3M)),NA())</f>
        <v>1.8782128283380366E-2</v>
      </c>
      <c r="P2096" s="44">
        <f>IFERROR(_xll.qlIndexFixing(ONIndex6M,I2096,TRUE,_xll.ohTrigger(RecalcTrigger,Trigger6M)),NA())</f>
        <v>1.8858360929499367E-2</v>
      </c>
      <c r="Q2096" s="182">
        <f>IFERROR(_xll.qlIndexFixing(ONIndex1Y,I2096,TRUE,_xll.ohTrigger(RecalcTrigger,Trigger1Y)),NA())</f>
        <v>1.9088333537420715E-2</v>
      </c>
    </row>
    <row r="2097" spans="2:17" x14ac:dyDescent="0.2">
      <c r="B2097" s="39" t="s">
        <v>42</v>
      </c>
      <c r="D2097" s="42">
        <f>_xll.qlCalendarAdvance(Calendar,$D2096,B2097,"f",FALSE)</f>
        <v>54095</v>
      </c>
      <c r="E2097" s="176">
        <f>_xll.qlInterestRateIndexValueDate(IndexON,D2097)</f>
        <v>54095</v>
      </c>
      <c r="F2097" s="192">
        <f>IFERROR(_xll.qlIndexFixing(IndexON,D2097,TRUE,_xll.ohTrigger(RecalcTrigger,TriggerON)),NA())</f>
        <v>1.8065796068741372E-2</v>
      </c>
      <c r="H2097" s="42">
        <f>_xll.qlCalendarAdvance(Calendar,$H2096,B2097,"f",FALSE)</f>
        <v>54095</v>
      </c>
      <c r="I2097" s="176">
        <f>_xll.qlInterestRateIndexValueDate(Index1M,$H2097)</f>
        <v>54095</v>
      </c>
      <c r="J2097" s="181">
        <f>IFERROR(_xll.qlIndexFixing(Index1M,$H2097,TRUE,_xll.ohTrigger(RecalcTrigger,Trigger1M)),NA())</f>
        <v>1.8446805952037106E-2</v>
      </c>
      <c r="K2097" s="44">
        <f>IFERROR(_xll.qlIndexFixing(Index3M,H2097,TRUE,_xll.ohTrigger(RecalcTrigger,Trigger3M)),NA())</f>
        <v>1.8772151565393691E-2</v>
      </c>
      <c r="L2097" s="44">
        <f>IFERROR(_xll.qlIndexFixing(Index6M,$H2097,TRUE,_xll.ohTrigger(RecalcTrigger,Trigger6M)),NA())</f>
        <v>1.8849446406760898E-2</v>
      </c>
      <c r="M2097" s="182">
        <f>IFERROR(_xll.qlIndexFixing(Index1Y,$H2097,TRUE,_xll.ohTrigger(RecalcTrigger,Trigger1Y)),NA())</f>
        <v>1.9079239959030388E-2</v>
      </c>
      <c r="N2097" s="181">
        <f>IFERROR(_xll.qlIndexFixing(ONIndex1M,I2097,TRUE,_xll.ohTrigger(RecalcTrigger,Trigger1M)),NA())</f>
        <v>1.8448714141909482E-2</v>
      </c>
      <c r="O2097" s="44">
        <f>IFERROR(_xll.qlIndexFixing(ONIndex3M,I2097,TRUE,_xll.ohTrigger(RecalcTrigger,Trigger3M)),NA())</f>
        <v>1.8774900104018281E-2</v>
      </c>
      <c r="P2097" s="44">
        <f>IFERROR(_xll.qlIndexFixing(ONIndex6M,I2097,TRUE,_xll.ohTrigger(RecalcTrigger,Trigger6M)),NA())</f>
        <v>1.8851347199514795E-2</v>
      </c>
      <c r="Q2097" s="182">
        <f>IFERROR(_xll.qlIndexFixing(ONIndex1Y,I2097,TRUE,_xll.ohTrigger(RecalcTrigger,Trigger1Y)),NA())</f>
        <v>1.9081189684606596E-2</v>
      </c>
    </row>
    <row r="2098" spans="2:17" x14ac:dyDescent="0.2">
      <c r="B2098" s="39" t="s">
        <v>42</v>
      </c>
      <c r="D2098" s="42">
        <f>_xll.qlCalendarAdvance(Calendar,$D2097,B2098,"f",FALSE)</f>
        <v>54102</v>
      </c>
      <c r="E2098" s="176">
        <f>_xll.qlInterestRateIndexValueDate(IndexON,D2098)</f>
        <v>54102</v>
      </c>
      <c r="F2098" s="192">
        <f>IFERROR(_xll.qlIndexFixing(IndexON,D2098,TRUE,_xll.ohTrigger(RecalcTrigger,TriggerON)),NA())</f>
        <v>1.8059001554655195E-2</v>
      </c>
      <c r="H2098" s="42">
        <f>_xll.qlCalendarAdvance(Calendar,$H2097,B2098,"f",FALSE)</f>
        <v>54102</v>
      </c>
      <c r="I2098" s="176">
        <f>_xll.qlInterestRateIndexValueDate(Index1M,$H2098)</f>
        <v>54102</v>
      </c>
      <c r="J2098" s="181">
        <f>IFERROR(_xll.qlIndexFixing(Index1M,$H2098,TRUE,_xll.ohTrigger(RecalcTrigger,Trigger1M)),NA())</f>
        <v>1.8439333021096172E-2</v>
      </c>
      <c r="K2098" s="44">
        <f>IFERROR(_xll.qlIndexFixing(Index3M,H2098,TRUE,_xll.ohTrigger(RecalcTrigger,Trigger3M)),NA())</f>
        <v>1.8764964971622108E-2</v>
      </c>
      <c r="L2098" s="44">
        <f>IFERROR(_xll.qlIndexFixing(Index6M,$H2098,TRUE,_xll.ohTrigger(RecalcTrigger,Trigger6M)),NA())</f>
        <v>1.8842510292465135E-2</v>
      </c>
      <c r="M2098" s="182">
        <f>IFERROR(_xll.qlIndexFixing(Index1Y,$H2098,TRUE,_xll.ohTrigger(RecalcTrigger,Trigger1Y)),NA())</f>
        <v>1.9072229702499048E-2</v>
      </c>
      <c r="N2098" s="181">
        <f>IFERROR(_xll.qlIndexFixing(ONIndex1M,I2098,TRUE,_xll.ohTrigger(RecalcTrigger,Trigger1M)),NA())</f>
        <v>1.8441231226765668E-2</v>
      </c>
      <c r="O2098" s="44">
        <f>IFERROR(_xll.qlIndexFixing(ONIndex3M,I2098,TRUE,_xll.ohTrigger(RecalcTrigger,Trigger3M)),NA())</f>
        <v>1.8767682125249156E-2</v>
      </c>
      <c r="P2098" s="44">
        <f>IFERROR(_xll.qlIndexFixing(ONIndex6M,I2098,TRUE,_xll.ohTrigger(RecalcTrigger,Trigger6M)),NA())</f>
        <v>1.8844343706891181E-2</v>
      </c>
      <c r="Q2098" s="182">
        <f>IFERROR(_xll.qlIndexFixing(ONIndex1Y,I2098,TRUE,_xll.ohTrigger(RecalcTrigger,Trigger1Y)),NA())</f>
        <v>1.9074055626478646E-2</v>
      </c>
    </row>
    <row r="2099" spans="2:17" x14ac:dyDescent="0.2">
      <c r="B2099" s="39" t="s">
        <v>42</v>
      </c>
      <c r="D2099" s="42">
        <f>_xll.qlCalendarAdvance(Calendar,$D2098,B2099,"f",FALSE)</f>
        <v>54109</v>
      </c>
      <c r="E2099" s="176">
        <f>_xll.qlInterestRateIndexValueDate(IndexON,D2099)</f>
        <v>54109</v>
      </c>
      <c r="F2099" s="192">
        <f>IFERROR(_xll.qlIndexFixing(IndexON,D2099,TRUE,_xll.ohTrigger(RecalcTrigger,TriggerON)),NA())</f>
        <v>1.8052215601973936E-2</v>
      </c>
      <c r="H2099" s="42">
        <f>_xll.qlCalendarAdvance(Calendar,$H2098,B2099,"f",FALSE)</f>
        <v>54109</v>
      </c>
      <c r="I2099" s="176">
        <f>_xll.qlInterestRateIndexValueDate(Index1M,$H2099)</f>
        <v>54109</v>
      </c>
      <c r="J2099" s="181">
        <f>IFERROR(_xll.qlIndexFixing(Index1M,$H2099,TRUE,_xll.ohTrigger(RecalcTrigger,Trigger1M)),NA())</f>
        <v>1.843187037956882E-2</v>
      </c>
      <c r="K2099" s="44">
        <f>IFERROR(_xll.qlIndexFixing(Index3M,H2099,TRUE,_xll.ohTrigger(RecalcTrigger,Trigger3M)),NA())</f>
        <v>1.8757788636278108E-2</v>
      </c>
      <c r="L2099" s="44">
        <f>IFERROR(_xll.qlIndexFixing(Index6M,$H2099,TRUE,_xll.ohTrigger(RecalcTrigger,Trigger6M)),NA())</f>
        <v>1.8835584533444652E-2</v>
      </c>
      <c r="M2099" s="182">
        <f>IFERROR(_xll.qlIndexFixing(Index1Y,$H2099,TRUE,_xll.ohTrigger(RecalcTrigger,Trigger1Y)),NA())</f>
        <v>1.906522947491518E-2</v>
      </c>
      <c r="N2099" s="181">
        <f>IFERROR(_xll.qlIndexFixing(ONIndex1M,I2099,TRUE,_xll.ohTrigger(RecalcTrigger,Trigger1M)),NA())</f>
        <v>1.8433758582265817E-2</v>
      </c>
      <c r="O2099" s="44">
        <f>IFERROR(_xll.qlIndexFixing(ONIndex3M,I2099,TRUE,_xll.ohTrigger(RecalcTrigger,Trigger3M)),NA())</f>
        <v>1.8760474347100008E-2</v>
      </c>
      <c r="P2099" s="44">
        <f>IFERROR(_xll.qlIndexFixing(ONIndex6M,I2099,TRUE,_xll.ohTrigger(RecalcTrigger,Trigger6M)),NA())</f>
        <v>1.8837350451655542E-2</v>
      </c>
      <c r="Q2099" s="182">
        <f>IFERROR(_xll.qlIndexFixing(ONIndex1Y,I2099,TRUE,_xll.ohTrigger(RecalcTrigger,Trigger1Y)),NA())</f>
        <v>1.9066931363063887E-2</v>
      </c>
    </row>
    <row r="2100" spans="2:17" x14ac:dyDescent="0.2">
      <c r="B2100" s="39" t="s">
        <v>42</v>
      </c>
      <c r="D2100" s="42">
        <f>_xll.qlCalendarAdvance(Calendar,$D2099,B2100,"f",FALSE)</f>
        <v>54116</v>
      </c>
      <c r="E2100" s="176">
        <f>_xll.qlInterestRateIndexValueDate(IndexON,D2100)</f>
        <v>54116</v>
      </c>
      <c r="F2100" s="192">
        <f>IFERROR(_xll.qlIndexFixing(IndexON,D2100,TRUE,_xll.ohTrigger(RecalcTrigger,TriggerON)),NA())</f>
        <v>1.8045438210670582E-2</v>
      </c>
      <c r="H2100" s="42">
        <f>_xll.qlCalendarAdvance(Calendar,$H2099,B2100,"f",FALSE)</f>
        <v>54116</v>
      </c>
      <c r="I2100" s="176">
        <f>_xll.qlInterestRateIndexValueDate(Index1M,$H2100)</f>
        <v>54116</v>
      </c>
      <c r="J2100" s="181">
        <f>IFERROR(_xll.qlIndexFixing(Index1M,$H2100,TRUE,_xll.ohTrigger(RecalcTrigger,Trigger1M)),NA())</f>
        <v>1.842435141248662E-2</v>
      </c>
      <c r="K2100" s="44">
        <f>IFERROR(_xll.qlIndexFixing(Index3M,H2100,TRUE,_xll.ohTrigger(RecalcTrigger,Trigger3M)),NA())</f>
        <v>1.8750593532134249E-2</v>
      </c>
      <c r="L2100" s="44">
        <f>IFERROR(_xll.qlIndexFixing(Index6M,$H2100,TRUE,_xll.ohTrigger(RecalcTrigger,Trigger6M)),NA())</f>
        <v>1.8828669129590796E-2</v>
      </c>
      <c r="M2100" s="182">
        <f>IFERROR(_xll.qlIndexFixing(Index1Y,$H2100,TRUE,_xll.ohTrigger(RecalcTrigger,Trigger1Y)),NA())</f>
        <v>1.9058234341309228E-2</v>
      </c>
      <c r="N2100" s="181">
        <f>IFERROR(_xll.qlIndexFixing(ONIndex1M,I2100,TRUE,_xll.ohTrigger(RecalcTrigger,Trigger1M)),NA())</f>
        <v>1.8426296208382913E-2</v>
      </c>
      <c r="O2100" s="44">
        <f>IFERROR(_xll.qlIndexFixing(ONIndex3M,I2100,TRUE,_xll.ohTrigger(RecalcTrigger,Trigger3M)),NA())</f>
        <v>1.8753276769516807E-2</v>
      </c>
      <c r="P2100" s="44">
        <f>IFERROR(_xll.qlIndexFixing(ONIndex6M,I2100,TRUE,_xll.ohTrigger(RecalcTrigger,Trigger6M)),NA())</f>
        <v>1.8830367433726829E-2</v>
      </c>
      <c r="Q2100" s="182">
        <f>IFERROR(_xll.qlIndexFixing(ONIndex1Y,I2100,TRUE,_xll.ohTrigger(RecalcTrigger,Trigger1Y)),NA())</f>
        <v>1.9059816894335301E-2</v>
      </c>
    </row>
    <row r="2101" spans="2:17" x14ac:dyDescent="0.2">
      <c r="B2101" s="39" t="s">
        <v>42</v>
      </c>
      <c r="D2101" s="42">
        <f>_xll.qlCalendarAdvance(Calendar,$D2100,B2101,"f",FALSE)</f>
        <v>54123</v>
      </c>
      <c r="E2101" s="176">
        <f>_xll.qlInterestRateIndexValueDate(IndexON,D2101)</f>
        <v>54123</v>
      </c>
      <c r="F2101" s="192">
        <f>IFERROR(_xll.qlIndexFixing(IndexON,D2101,TRUE,_xll.ohTrigger(RecalcTrigger,TriggerON)),NA())</f>
        <v>1.80386693806911E-2</v>
      </c>
      <c r="H2101" s="42">
        <f>_xll.qlCalendarAdvance(Calendar,$H2100,B2101,"f",FALSE)</f>
        <v>54123</v>
      </c>
      <c r="I2101" s="176">
        <f>_xll.qlInterestRateIndexValueDate(Index1M,$H2101)</f>
        <v>54123</v>
      </c>
      <c r="J2101" s="181">
        <f>IFERROR(_xll.qlIndexFixing(Index1M,$H2101,TRUE,_xll.ohTrigger(RecalcTrigger,Trigger1M)),NA())</f>
        <v>1.8416909709433153E-2</v>
      </c>
      <c r="K2101" s="44">
        <f>IFERROR(_xll.qlIndexFixing(Index3M,H2101,TRUE,_xll.ohTrigger(RecalcTrigger,Trigger3M)),NA())</f>
        <v>1.8743352300410913E-2</v>
      </c>
      <c r="L2101" s="44">
        <f>IFERROR(_xll.qlIndexFixing(Index6M,$H2101,TRUE,_xll.ohTrigger(RecalcTrigger,Trigger6M)),NA())</f>
        <v>1.882174662052586E-2</v>
      </c>
      <c r="M2101" s="182">
        <f>IFERROR(_xll.qlIndexFixing(Index1Y,$H2101,TRUE,_xll.ohTrigger(RecalcTrigger,Trigger1Y)),NA())</f>
        <v>1.9051259105760603E-2</v>
      </c>
      <c r="N2101" s="181">
        <f>IFERROR(_xll.qlIndexFixing(ONIndex1M,I2101,TRUE,_xll.ohTrigger(RecalcTrigger,Trigger1M)),NA())</f>
        <v>1.8418844105116964E-2</v>
      </c>
      <c r="O2101" s="44">
        <f>IFERROR(_xll.qlIndexFixing(ONIndex3M,I2101,TRUE,_xll.ohTrigger(RecalcTrigger,Trigger3M)),NA())</f>
        <v>1.8746089392499558E-2</v>
      </c>
      <c r="P2101" s="44">
        <f>IFERROR(_xll.qlIndexFixing(ONIndex6M,I2101,TRUE,_xll.ohTrigger(RecalcTrigger,Trigger6M)),NA())</f>
        <v>1.8823394653186092E-2</v>
      </c>
      <c r="Q2101" s="182">
        <f>IFERROR(_xll.qlIndexFixing(ONIndex1Y,I2101,TRUE,_xll.ohTrigger(RecalcTrigger,Trigger1Y)),NA())</f>
        <v>1.9052712220292888E-2</v>
      </c>
    </row>
    <row r="2102" spans="2:17" x14ac:dyDescent="0.2">
      <c r="B2102" s="39" t="s">
        <v>42</v>
      </c>
      <c r="D2102" s="42">
        <f>_xll.qlCalendarAdvance(Calendar,$D2101,B2102,"f",FALSE)</f>
        <v>54130</v>
      </c>
      <c r="E2102" s="176">
        <f>_xll.qlInterestRateIndexValueDate(IndexON,D2102)</f>
        <v>54130</v>
      </c>
      <c r="F2102" s="192">
        <f>IFERROR(_xll.qlIndexFixing(IndexON,D2102,TRUE,_xll.ohTrigger(RecalcTrigger,TriggerON)),NA())</f>
        <v>1.8031909112062504E-2</v>
      </c>
      <c r="H2102" s="42">
        <f>_xll.qlCalendarAdvance(Calendar,$H2101,B2102,"f",FALSE)</f>
        <v>54130</v>
      </c>
      <c r="I2102" s="176">
        <f>_xll.qlInterestRateIndexValueDate(Index1M,$H2102)</f>
        <v>54130</v>
      </c>
      <c r="J2102" s="181">
        <f>IFERROR(_xll.qlIndexFixing(Index1M,$H2102,TRUE,_xll.ohTrigger(RecalcTrigger,Trigger1M)),NA())</f>
        <v>1.8409544191282667E-2</v>
      </c>
      <c r="K2102" s="44">
        <f>IFERROR(_xll.qlIndexFixing(Index3M,H2102,TRUE,_xll.ohTrigger(RecalcTrigger,Trigger3M)),NA())</f>
        <v>1.8736208207457812E-2</v>
      </c>
      <c r="L2102" s="44">
        <f>IFERROR(_xll.qlIndexFixing(Index6M,$H2102,TRUE,_xll.ohTrigger(RecalcTrigger,Trigger6M)),NA())</f>
        <v>1.8814853084467786E-2</v>
      </c>
      <c r="M2102" s="182">
        <f>IFERROR(_xll.qlIndexFixing(Index1Y,$H2102,TRUE,_xll.ohTrigger(RecalcTrigger,Trigger1Y)),NA())</f>
        <v>1.9044288963776718E-2</v>
      </c>
      <c r="N2102" s="181">
        <f>IFERROR(_xll.qlIndexFixing(ONIndex1M,I2102,TRUE,_xll.ohTrigger(RecalcTrigger,Trigger1M)),NA())</f>
        <v>1.8411402272467962E-2</v>
      </c>
      <c r="O2102" s="44">
        <f>IFERROR(_xll.qlIndexFixing(ONIndex3M,I2102,TRUE,_xll.ohTrigger(RecalcTrigger,Trigger3M)),NA())</f>
        <v>1.8738912216048252E-2</v>
      </c>
      <c r="P2102" s="44">
        <f>IFERROR(_xll.qlIndexFixing(ONIndex6M,I2102,TRUE,_xll.ohTrigger(RecalcTrigger,Trigger6M)),NA())</f>
        <v>1.8816432110033331E-2</v>
      </c>
      <c r="Q2102" s="182">
        <f>IFERROR(_xll.qlIndexFixing(ONIndex1Y,I2102,TRUE,_xll.ohTrigger(RecalcTrigger,Trigger1Y)),NA())</f>
        <v>1.9045617340909631E-2</v>
      </c>
    </row>
    <row r="2103" spans="2:17" x14ac:dyDescent="0.2">
      <c r="B2103" s="39" t="s">
        <v>42</v>
      </c>
      <c r="D2103" s="42">
        <f>_xll.qlCalendarAdvance(Calendar,$D2102,B2103,"f",FALSE)</f>
        <v>54137</v>
      </c>
      <c r="E2103" s="176">
        <f>_xll.qlInterestRateIndexValueDate(IndexON,D2103)</f>
        <v>54137</v>
      </c>
      <c r="F2103" s="192">
        <f>IFERROR(_xll.qlIndexFixing(IndexON,D2103,TRUE,_xll.ohTrigger(RecalcTrigger,TriggerON)),NA())</f>
        <v>1.8025157404811813E-2</v>
      </c>
      <c r="H2103" s="42">
        <f>_xll.qlCalendarAdvance(Calendar,$H2102,B2103,"f",FALSE)</f>
        <v>54137</v>
      </c>
      <c r="I2103" s="176">
        <f>_xll.qlInterestRateIndexValueDate(Index1M,$H2103)</f>
        <v>54137</v>
      </c>
      <c r="J2103" s="181">
        <f>IFERROR(_xll.qlIndexFixing(Index1M,$H2103,TRUE,_xll.ohTrigger(RecalcTrigger,Trigger1M)),NA())</f>
        <v>1.8402122707210967E-2</v>
      </c>
      <c r="K2103" s="44">
        <f>IFERROR(_xll.qlIndexFixing(Index3M,H2103,TRUE,_xll.ohTrigger(RecalcTrigger,Trigger3M)),NA())</f>
        <v>1.8729074375357022E-2</v>
      </c>
      <c r="L2103" s="44">
        <f>IFERROR(_xll.qlIndexFixing(Index6M,$H2103,TRUE,_xll.ohTrigger(RecalcTrigger,Trigger6M)),NA())</f>
        <v>1.8807969905218432E-2</v>
      </c>
      <c r="M2103" s="182">
        <f>IFERROR(_xll.qlIndexFixing(Index1Y,$H2103,TRUE,_xll.ohTrigger(RecalcTrigger,Trigger1Y)),NA())</f>
        <v>1.9037328849913271E-2</v>
      </c>
      <c r="N2103" s="181">
        <f>IFERROR(_xll.qlIndexFixing(ONIndex1M,I2103,TRUE,_xll.ohTrigger(RecalcTrigger,Trigger1M)),NA())</f>
        <v>1.8403970710381877E-2</v>
      </c>
      <c r="O2103" s="44">
        <f>IFERROR(_xll.qlIndexFixing(ONIndex3M,I2103,TRUE,_xll.ohTrigger(RecalcTrigger,Trigger3M)),NA())</f>
        <v>1.8731745240162894E-2</v>
      </c>
      <c r="P2103" s="44">
        <f>IFERROR(_xll.qlIndexFixing(ONIndex6M,I2103,TRUE,_xll.ohTrigger(RecalcTrigger,Trigger6M)),NA())</f>
        <v>1.8809479804187495E-2</v>
      </c>
      <c r="Q2103" s="182">
        <f>IFERROR(_xll.qlIndexFixing(ONIndex1Y,I2103,TRUE,_xll.ohTrigger(RecalcTrigger,Trigger1Y)),NA())</f>
        <v>1.9038532256239565E-2</v>
      </c>
    </row>
    <row r="2104" spans="2:17" x14ac:dyDescent="0.2">
      <c r="B2104" s="39" t="s">
        <v>42</v>
      </c>
      <c r="D2104" s="42">
        <f>_xll.qlCalendarAdvance(Calendar,$D2103,B2104,"f",FALSE)</f>
        <v>54144</v>
      </c>
      <c r="E2104" s="176">
        <f>_xll.qlInterestRateIndexValueDate(IndexON,D2104)</f>
        <v>54144</v>
      </c>
      <c r="F2104" s="192">
        <f>IFERROR(_xll.qlIndexFixing(IndexON,D2104,TRUE,_xll.ohTrigger(RecalcTrigger,TriggerON)),NA())</f>
        <v>1.801841425888499E-2</v>
      </c>
      <c r="H2104" s="42">
        <f>_xll.qlCalendarAdvance(Calendar,$H2103,B2104,"f",FALSE)</f>
        <v>54144</v>
      </c>
      <c r="I2104" s="176">
        <f>_xll.qlInterestRateIndexValueDate(Index1M,$H2104)</f>
        <v>54144</v>
      </c>
      <c r="J2104" s="181">
        <f>IFERROR(_xll.qlIndexFixing(Index1M,$H2104,TRUE,_xll.ohTrigger(RecalcTrigger,Trigger1M)),NA())</f>
        <v>1.8394711512461352E-2</v>
      </c>
      <c r="K2104" s="44">
        <f>IFERROR(_xll.qlIndexFixing(Index3M,H2104,TRUE,_xll.ohTrigger(RecalcTrigger,Trigger3M)),NA())</f>
        <v>1.8721950804055944E-2</v>
      </c>
      <c r="L2104" s="44">
        <f>IFERROR(_xll.qlIndexFixing(Index6M,$H2104,TRUE,_xll.ohTrigger(RecalcTrigger,Trigger6M)),NA())</f>
        <v>1.8801097082669593E-2</v>
      </c>
      <c r="M2104" s="182">
        <f>IFERROR(_xll.qlIndexFixing(Index1Y,$H2104,TRUE,_xll.ohTrigger(RecalcTrigger,Trigger1Y)),NA())</f>
        <v>1.9030378763964451E-2</v>
      </c>
      <c r="N2104" s="181">
        <f>IFERROR(_xll.qlIndexFixing(ONIndex1M,I2104,TRUE,_xll.ohTrigger(RecalcTrigger,Trigger1M)),NA())</f>
        <v>1.839654941893976E-2</v>
      </c>
      <c r="O2104" s="44">
        <f>IFERROR(_xll.qlIndexFixing(ONIndex3M,I2104,TRUE,_xll.ohTrigger(RecalcTrigger,Trigger3M)),NA())</f>
        <v>1.8724588464897517E-2</v>
      </c>
      <c r="P2104" s="44">
        <f>IFERROR(_xll.qlIndexFixing(ONIndex6M,I2104,TRUE,_xll.ohTrigger(RecalcTrigger,Trigger6M)),NA())</f>
        <v>1.8802537735783668E-2</v>
      </c>
      <c r="Q2104" s="182">
        <f>IFERROR(_xll.qlIndexFixing(ONIndex1Y,I2104,TRUE,_xll.ohTrigger(RecalcTrigger,Trigger1Y)),NA())</f>
        <v>1.9031456966228658E-2</v>
      </c>
    </row>
    <row r="2105" spans="2:17" x14ac:dyDescent="0.2">
      <c r="B2105" s="39" t="s">
        <v>42</v>
      </c>
      <c r="D2105" s="42">
        <f>_xll.qlCalendarAdvance(Calendar,$D2104,B2105,"f",FALSE)</f>
        <v>54155</v>
      </c>
      <c r="E2105" s="176">
        <f>_xll.qlInterestRateIndexValueDate(IndexON,D2105)</f>
        <v>54155</v>
      </c>
      <c r="F2105" s="192">
        <f>IFERROR(_xll.qlIndexFixing(IndexON,D2105,TRUE,_xll.ohTrigger(RecalcTrigger,TriggerON)),NA())</f>
        <v>1.8007907520485311E-2</v>
      </c>
      <c r="H2105" s="42">
        <f>_xll.qlCalendarAdvance(Calendar,$H2104,B2105,"f",FALSE)</f>
        <v>54155</v>
      </c>
      <c r="I2105" s="176">
        <f>_xll.qlInterestRateIndexValueDate(Index1M,$H2105)</f>
        <v>54155</v>
      </c>
      <c r="J2105" s="181">
        <f>IFERROR(_xll.qlIndexFixing(Index1M,$H2105,TRUE,_xll.ohTrigger(RecalcTrigger,Trigger1M)),NA())</f>
        <v>1.8383150772681899E-2</v>
      </c>
      <c r="K2105" s="44">
        <f>IFERROR(_xll.qlIndexFixing(Index3M,H2105,TRUE,_xll.ohTrigger(RecalcTrigger,Trigger3M)),NA())</f>
        <v>1.8710858082746348E-2</v>
      </c>
      <c r="L2105" s="44">
        <f>IFERROR(_xll.qlIndexFixing(Index6M,$H2105,TRUE,_xll.ohTrigger(RecalcTrigger,Trigger6M)),NA())</f>
        <v>1.8790325921469595E-2</v>
      </c>
      <c r="M2105" s="182">
        <f>IFERROR(_xll.qlIndexFixing(Index1Y,$H2105,TRUE,_xll.ohTrigger(RecalcTrigger,Trigger1Y)),NA())</f>
        <v>1.9019470161610874E-2</v>
      </c>
      <c r="N2105" s="181">
        <f>IFERROR(_xll.qlIndexFixing(ONIndex1M,I2105,TRUE,_xll.ohTrigger(RecalcTrigger,Trigger1M)),NA())</f>
        <v>1.8385039251022084E-2</v>
      </c>
      <c r="O2105" s="44">
        <f>IFERROR(_xll.qlIndexFixing(ONIndex3M,I2105,TRUE,_xll.ohTrigger(RecalcTrigger,Trigger3M)),NA())</f>
        <v>1.8713422678620084E-2</v>
      </c>
      <c r="P2105" s="44">
        <f>IFERROR(_xll.qlIndexFixing(ONIndex6M,I2105,TRUE,_xll.ohTrigger(RecalcTrigger,Trigger6M)),NA())</f>
        <v>1.8791670696606255E-2</v>
      </c>
      <c r="Q2105" s="182">
        <f>IFERROR(_xll.qlIndexFixing(ONIndex1Y,I2105,TRUE,_xll.ohTrigger(RecalcTrigger,Trigger1Y)),NA())</f>
        <v>1.9020375152543068E-2</v>
      </c>
    </row>
    <row r="2106" spans="2:17" x14ac:dyDescent="0.2">
      <c r="B2106" s="39" t="s">
        <v>42</v>
      </c>
      <c r="D2106" s="42">
        <f>_xll.qlCalendarAdvance(Calendar,$D2105,B2106,"f",FALSE)</f>
        <v>54162</v>
      </c>
      <c r="E2106" s="176">
        <f>_xll.qlInterestRateIndexValueDate(IndexON,D2106)</f>
        <v>54162</v>
      </c>
      <c r="F2106" s="192">
        <f>IFERROR(_xll.qlIndexFixing(IndexON,D2106,TRUE,_xll.ohTrigger(RecalcTrigger,TriggerON)),NA())</f>
        <v>1.8001185829589206E-2</v>
      </c>
      <c r="H2106" s="42">
        <f>_xll.qlCalendarAdvance(Calendar,$H2105,B2106,"f",FALSE)</f>
        <v>54162</v>
      </c>
      <c r="I2106" s="176">
        <f>_xll.qlInterestRateIndexValueDate(Index1M,$H2106)</f>
        <v>54162</v>
      </c>
      <c r="J2106" s="181">
        <f>IFERROR(_xll.qlIndexFixing(Index1M,$H2106,TRUE,_xll.ohTrigger(RecalcTrigger,Trigger1M)),NA())</f>
        <v>1.837576567274013E-2</v>
      </c>
      <c r="K2106" s="44">
        <f>IFERROR(_xll.qlIndexFixing(Index3M,H2106,TRUE,_xll.ohTrigger(RecalcTrigger,Trigger3M)),NA())</f>
        <v>1.8703759786369362E-2</v>
      </c>
      <c r="L2106" s="44">
        <f>IFERROR(_xll.qlIndexFixing(Index6M,$H2106,TRUE,_xll.ohTrigger(RecalcTrigger,Trigger6M)),NA())</f>
        <v>1.8783478952063497E-2</v>
      </c>
      <c r="M2106" s="182">
        <f>IFERROR(_xll.qlIndexFixing(Index1Y,$H2106,TRUE,_xll.ohTrigger(RecalcTrigger,Trigger1Y)),NA())</f>
        <v>1.9012545143228587E-2</v>
      </c>
      <c r="N2106" s="181">
        <f>IFERROR(_xll.qlIndexFixing(ONIndex1M,I2106,TRUE,_xll.ohTrigger(RecalcTrigger,Trigger1M)),NA())</f>
        <v>1.8377643647414788E-2</v>
      </c>
      <c r="O2106" s="44">
        <f>IFERROR(_xll.qlIndexFixing(ONIndex3M,I2106,TRUE,_xll.ohTrigger(RecalcTrigger,Trigger3M)),NA())</f>
        <v>1.870629140721447E-2</v>
      </c>
      <c r="P2106" s="44">
        <f>IFERROR(_xll.qlIndexFixing(ONIndex6M,I2106,TRUE,_xll.ohTrigger(RecalcTrigger,Trigger6M)),NA())</f>
        <v>1.8784754202383347E-2</v>
      </c>
      <c r="Q2106" s="182">
        <f>IFERROR(_xll.qlIndexFixing(ONIndex1Y,I2106,TRUE,_xll.ohTrigger(RecalcTrigger,Trigger1Y)),NA())</f>
        <v>1.901332438440817E-2</v>
      </c>
    </row>
    <row r="2107" spans="2:17" x14ac:dyDescent="0.2">
      <c r="B2107" s="39" t="s">
        <v>42</v>
      </c>
      <c r="D2107" s="42">
        <f>_xll.qlCalendarAdvance(Calendar,$D2106,B2107,"f",FALSE)</f>
        <v>54169</v>
      </c>
      <c r="E2107" s="176">
        <f>_xll.qlInterestRateIndexValueDate(IndexON,D2107)</f>
        <v>54169</v>
      </c>
      <c r="F2107" s="192">
        <f>IFERROR(_xll.qlIndexFixing(IndexON,D2107,TRUE,_xll.ohTrigger(RecalcTrigger,TriggerON)),NA())</f>
        <v>1.7994472699044417E-2</v>
      </c>
      <c r="H2107" s="42">
        <f>_xll.qlCalendarAdvance(Calendar,$H2106,B2107,"f",FALSE)</f>
        <v>54169</v>
      </c>
      <c r="I2107" s="176">
        <f>_xll.qlInterestRateIndexValueDate(Index1M,$H2107)</f>
        <v>54169</v>
      </c>
      <c r="J2107" s="181">
        <f>IFERROR(_xll.qlIndexFixing(Index1M,$H2107,TRUE,_xll.ohTrigger(RecalcTrigger,Trigger1M)),NA())</f>
        <v>1.8368390861380573E-2</v>
      </c>
      <c r="K2107" s="44">
        <f>IFERROR(_xll.qlIndexFixing(Index3M,H2107,TRUE,_xll.ohTrigger(RecalcTrigger,Trigger3M)),NA())</f>
        <v>1.8696671748618634E-2</v>
      </c>
      <c r="L2107" s="44">
        <f>IFERROR(_xll.qlIndexFixing(Index6M,$H2107,TRUE,_xll.ohTrigger(RecalcTrigger,Trigger6M)),NA())</f>
        <v>1.877664233767674E-2</v>
      </c>
      <c r="M2107" s="182">
        <f>IFERROR(_xll.qlIndexFixing(Index1Y,$H2107,TRUE,_xll.ohTrigger(RecalcTrigger,Trigger1Y)),NA())</f>
        <v>1.9005630150765063E-2</v>
      </c>
      <c r="N2107" s="181">
        <f>IFERROR(_xll.qlIndexFixing(ONIndex1M,I2107,TRUE,_xll.ohTrigger(RecalcTrigger,Trigger1M)),NA())</f>
        <v>1.8370258313100685E-2</v>
      </c>
      <c r="O2107" s="44">
        <f>IFERROR(_xll.qlIndexFixing(ONIndex3M,I2107,TRUE,_xll.ohTrigger(RecalcTrigger,Trigger3M)),NA())</f>
        <v>1.869917033515911E-2</v>
      </c>
      <c r="P2107" s="44">
        <f>IFERROR(_xll.qlIndexFixing(ONIndex6M,I2107,TRUE,_xll.ohTrigger(RecalcTrigger,Trigger6M)),NA())</f>
        <v>1.8777847944224657E-2</v>
      </c>
      <c r="Q2107" s="182">
        <f>IFERROR(_xll.qlIndexFixing(ONIndex1Y,I2107,TRUE,_xll.ohTrigger(RecalcTrigger,Trigger1Y)),NA())</f>
        <v>1.9006283409662705E-2</v>
      </c>
    </row>
    <row r="2108" spans="2:17" x14ac:dyDescent="0.2">
      <c r="B2108" s="39" t="s">
        <v>42</v>
      </c>
      <c r="D2108" s="42">
        <f>_xll.qlCalendarAdvance(Calendar,$D2107,B2108,"f",FALSE)</f>
        <v>54176</v>
      </c>
      <c r="E2108" s="176">
        <f>_xll.qlInterestRateIndexValueDate(IndexON,D2108)</f>
        <v>54176</v>
      </c>
      <c r="F2108" s="192">
        <f>IFERROR(_xll.qlIndexFixing(IndexON,D2108,TRUE,_xll.ohTrigger(RecalcTrigger,TriggerON)),NA())</f>
        <v>1.7987768128607806E-2</v>
      </c>
      <c r="H2108" s="42">
        <f>_xll.qlCalendarAdvance(Calendar,$H2107,B2108,"f",FALSE)</f>
        <v>54176</v>
      </c>
      <c r="I2108" s="176">
        <f>_xll.qlInterestRateIndexValueDate(Index1M,$H2108)</f>
        <v>54176</v>
      </c>
      <c r="J2108" s="181">
        <f>IFERROR(_xll.qlIndexFixing(Index1M,$H2108,TRUE,_xll.ohTrigger(RecalcTrigger,Trigger1M)),NA())</f>
        <v>1.8361026338587015E-2</v>
      </c>
      <c r="K2108" s="44">
        <f>IFERROR(_xll.qlIndexFixing(Index3M,H2108,TRUE,_xll.ohTrigger(RecalcTrigger,Trigger3M)),NA())</f>
        <v>1.8689593969438943E-2</v>
      </c>
      <c r="L2108" s="44">
        <f>IFERROR(_xll.qlIndexFixing(Index6M,$H2108,TRUE,_xll.ohTrigger(RecalcTrigger,Trigger6M)),NA())</f>
        <v>1.8769816078204365E-2</v>
      </c>
      <c r="M2108" s="182">
        <f>IFERROR(_xll.qlIndexFixing(Index1Y,$H2108,TRUE,_xll.ohTrigger(RecalcTrigger,Trigger1Y)),NA())</f>
        <v>1.8998725184016241E-2</v>
      </c>
      <c r="N2108" s="181">
        <f>IFERROR(_xll.qlIndexFixing(ONIndex1M,I2108,TRUE,_xll.ohTrigger(RecalcTrigger,Trigger1M)),NA())</f>
        <v>1.8362883247998729E-2</v>
      </c>
      <c r="O2108" s="44">
        <f>IFERROR(_xll.qlIndexFixing(ONIndex3M,I2108,TRUE,_xll.ohTrigger(RecalcTrigger,Trigger3M)),NA())</f>
        <v>1.869205946229191E-2</v>
      </c>
      <c r="P2108" s="44">
        <f>IFERROR(_xll.qlIndexFixing(ONIndex6M,I2108,TRUE,_xll.ohTrigger(RecalcTrigger,Trigger6M)),NA())</f>
        <v>1.8770951922049139E-2</v>
      </c>
      <c r="Q2108" s="182">
        <f>IFERROR(_xll.qlIndexFixing(ONIndex1Y,I2108,TRUE,_xll.ohTrigger(RecalcTrigger,Trigger1Y)),NA())</f>
        <v>1.8999252228225627E-2</v>
      </c>
    </row>
    <row r="2109" spans="2:17" x14ac:dyDescent="0.2">
      <c r="B2109" s="39" t="s">
        <v>42</v>
      </c>
      <c r="D2109" s="42">
        <f>_xll.qlCalendarAdvance(Calendar,$D2108,B2109,"f",FALSE)</f>
        <v>54183</v>
      </c>
      <c r="E2109" s="176">
        <f>_xll.qlInterestRateIndexValueDate(IndexON,D2109)</f>
        <v>54183</v>
      </c>
      <c r="F2109" s="192">
        <f>IFERROR(_xll.qlIndexFixing(IndexON,D2109,TRUE,_xll.ohTrigger(RecalcTrigger,TriggerON)),NA())</f>
        <v>1.7981072118441466E-2</v>
      </c>
      <c r="H2109" s="42">
        <f>_xll.qlCalendarAdvance(Calendar,$H2108,B2109,"f",FALSE)</f>
        <v>54183</v>
      </c>
      <c r="I2109" s="176">
        <f>_xll.qlInterestRateIndexValueDate(Index1M,$H2109)</f>
        <v>54183</v>
      </c>
      <c r="J2109" s="181">
        <f>IFERROR(_xll.qlIndexFixing(Index1M,$H2109,TRUE,_xll.ohTrigger(RecalcTrigger,Trigger1M)),NA())</f>
        <v>1.8353608926870095E-2</v>
      </c>
      <c r="K2109" s="44">
        <f>IFERROR(_xll.qlIndexFixing(Index3M,H2109,TRUE,_xll.ohTrigger(RecalcTrigger,Trigger3M)),NA())</f>
        <v>1.8682500987246553E-2</v>
      </c>
      <c r="L2109" s="44">
        <f>IFERROR(_xll.qlIndexFixing(Index6M,$H2109,TRUE,_xll.ohTrigger(RecalcTrigger,Trigger6M)),NA())</f>
        <v>1.876299768251511E-2</v>
      </c>
      <c r="M2109" s="182">
        <f>IFERROR(_xll.qlIndexFixing(Index1Y,$H2109,TRUE,_xll.ohTrigger(RecalcTrigger,Trigger1Y)),NA())</f>
        <v>1.8991830242779173E-2</v>
      </c>
      <c r="N2109" s="181">
        <f>IFERROR(_xll.qlIndexFixing(ONIndex1M,I2109,TRUE,_xll.ohTrigger(RecalcTrigger,Trigger1M)),NA())</f>
        <v>1.8355518452108921E-2</v>
      </c>
      <c r="O2109" s="44">
        <f>IFERROR(_xll.qlIndexFixing(ONIndex3M,I2109,TRUE,_xll.ohTrigger(RecalcTrigger,Trigger3M)),NA())</f>
        <v>1.8684958788612871E-2</v>
      </c>
      <c r="P2109" s="44">
        <f>IFERROR(_xll.qlIndexFixing(ONIndex6M,I2109,TRUE,_xll.ohTrigger(RecalcTrigger,Trigger6M)),NA())</f>
        <v>1.8764066135856794E-2</v>
      </c>
      <c r="Q2109" s="182">
        <f>IFERROR(_xll.qlIndexFixing(ONIndex1Y,I2109,TRUE,_xll.ohTrigger(RecalcTrigger,Trigger1Y)),NA())</f>
        <v>1.8992230840096935E-2</v>
      </c>
    </row>
    <row r="2110" spans="2:17" x14ac:dyDescent="0.2">
      <c r="B2110" s="39" t="s">
        <v>42</v>
      </c>
      <c r="D2110" s="42">
        <f>_xll.qlCalendarAdvance(Calendar,$D2109,B2110,"f",FALSE)</f>
        <v>54190</v>
      </c>
      <c r="E2110" s="176">
        <f>_xll.qlInterestRateIndexValueDate(IndexON,D2110)</f>
        <v>54190</v>
      </c>
      <c r="F2110" s="192">
        <f>IFERROR(_xll.qlIndexFixing(IndexON,D2110,TRUE,_xll.ohTrigger(RecalcTrigger,TriggerON)),NA())</f>
        <v>1.7974384668707488E-2</v>
      </c>
      <c r="H2110" s="42">
        <f>_xll.qlCalendarAdvance(Calendar,$H2109,B2110,"f",FALSE)</f>
        <v>54190</v>
      </c>
      <c r="I2110" s="176">
        <f>_xll.qlInterestRateIndexValueDate(Index1M,$H2110)</f>
        <v>54190</v>
      </c>
      <c r="J2110" s="181">
        <f>IFERROR(_xll.qlIndexFixing(Index1M,$H2110,TRUE,_xll.ohTrigger(RecalcTrigger,Trigger1M)),NA())</f>
        <v>1.8346265347144956E-2</v>
      </c>
      <c r="K2110" s="44">
        <f>IFERROR(_xll.qlIndexFixing(Index3M,H2110,TRUE,_xll.ohTrigger(RecalcTrigger,Trigger3M)),NA())</f>
        <v>1.8675444097508116E-2</v>
      </c>
      <c r="L2110" s="44">
        <f>IFERROR(_xll.qlIndexFixing(Index6M,$H2110,TRUE,_xll.ohTrigger(RecalcTrigger,Trigger6M)),NA())</f>
        <v>1.8756192524056341E-2</v>
      </c>
      <c r="M2110" s="182">
        <f>IFERROR(_xll.qlIndexFixing(Index1Y,$H2110,TRUE,_xll.ohTrigger(RecalcTrigger,Trigger1Y)),NA())</f>
        <v>1.8984945326851577E-2</v>
      </c>
      <c r="N2110" s="181">
        <f>IFERROR(_xll.qlIndexFixing(ONIndex1M,I2110,TRUE,_xll.ohTrigger(RecalcTrigger,Trigger1M)),NA())</f>
        <v>1.8348163925593353E-2</v>
      </c>
      <c r="O2110" s="44">
        <f>IFERROR(_xll.qlIndexFixing(ONIndex3M,I2110,TRUE,_xll.ohTrigger(RecalcTrigger,Trigger3M)),NA())</f>
        <v>1.8677868314365131E-2</v>
      </c>
      <c r="P2110" s="44">
        <f>IFERROR(_xll.qlIndexFixing(ONIndex6M,I2110,TRUE,_xll.ohTrigger(RecalcTrigger,Trigger6M)),NA())</f>
        <v>1.8757190585809713E-2</v>
      </c>
      <c r="Q2110" s="182">
        <f>IFERROR(_xll.qlIndexFixing(ONIndex1Y,I2110,TRUE,_xll.ohTrigger(RecalcTrigger,Trigger1Y)),NA())</f>
        <v>1.8985219245600815E-2</v>
      </c>
    </row>
    <row r="2111" spans="2:17" x14ac:dyDescent="0.2">
      <c r="B2111" s="39" t="s">
        <v>42</v>
      </c>
      <c r="D2111" s="42">
        <f>_xll.qlCalendarAdvance(Calendar,$D2110,B2111,"f",FALSE)</f>
        <v>54197</v>
      </c>
      <c r="E2111" s="176">
        <f>_xll.qlInterestRateIndexValueDate(IndexON,D2111)</f>
        <v>54197</v>
      </c>
      <c r="F2111" s="192">
        <f>IFERROR(_xll.qlIndexFixing(IndexON,D2111,TRUE,_xll.ohTrigger(RecalcTrigger,TriggerON)),NA())</f>
        <v>1.7967705779081689E-2</v>
      </c>
      <c r="H2111" s="42">
        <f>_xll.qlCalendarAdvance(Calendar,$H2110,B2111,"f",FALSE)</f>
        <v>54197</v>
      </c>
      <c r="I2111" s="176">
        <f>_xll.qlInterestRateIndexValueDate(Index1M,$H2111)</f>
        <v>54197</v>
      </c>
      <c r="J2111" s="181">
        <f>IFERROR(_xll.qlIndexFixing(Index1M,$H2111,TRUE,_xll.ohTrigger(RecalcTrigger,Trigger1M)),NA())</f>
        <v>1.8338932056590262E-2</v>
      </c>
      <c r="K2111" s="44">
        <f>IFERROR(_xll.qlIndexFixing(Index3M,H2111,TRUE,_xll.ohTrigger(RecalcTrigger,Trigger3M)),NA())</f>
        <v>1.8668397466831663E-2</v>
      </c>
      <c r="L2111" s="44">
        <f>IFERROR(_xll.qlIndexFixing(Index6M,$H2111,TRUE,_xll.ohTrigger(RecalcTrigger,Trigger6M)),NA())</f>
        <v>1.8749397720845194E-2</v>
      </c>
      <c r="M2111" s="182">
        <f>IFERROR(_xll.qlIndexFixing(Index1Y,$H2111,TRUE,_xll.ohTrigger(RecalcTrigger,Trigger1Y)),NA())</f>
        <v>1.8978070436029837E-2</v>
      </c>
      <c r="N2111" s="181">
        <f>IFERROR(_xll.qlIndexFixing(ONIndex1M,I2111,TRUE,_xll.ohTrigger(RecalcTrigger,Trigger1M)),NA())</f>
        <v>1.8340819668370978E-2</v>
      </c>
      <c r="O2111" s="44">
        <f>IFERROR(_xll.qlIndexFixing(ONIndex3M,I2111,TRUE,_xll.ohTrigger(RecalcTrigger,Trigger3M)),NA())</f>
        <v>1.867078803914346E-2</v>
      </c>
      <c r="P2111" s="44">
        <f>IFERROR(_xll.qlIndexFixing(ONIndex6M,I2111,TRUE,_xll.ohTrigger(RecalcTrigger,Trigger6M)),NA())</f>
        <v>1.8750325271745805E-2</v>
      </c>
      <c r="Q2111" s="182">
        <f>IFERROR(_xll.qlIndexFixing(ONIndex1Y,I2111,TRUE,_xll.ohTrigger(RecalcTrigger,Trigger1Y)),NA())</f>
        <v>1.8978217444332035E-2</v>
      </c>
    </row>
    <row r="2112" spans="2:17" x14ac:dyDescent="0.2">
      <c r="B2112" s="39" t="s">
        <v>42</v>
      </c>
      <c r="D2112" s="42">
        <f>_xll.qlCalendarAdvance(Calendar,$D2111,B2112,"f",FALSE)</f>
        <v>54204</v>
      </c>
      <c r="E2112" s="176">
        <f>_xll.qlInterestRateIndexValueDate(IndexON,D2112)</f>
        <v>54204</v>
      </c>
      <c r="F2112" s="192">
        <f>IFERROR(_xll.qlIndexFixing(IndexON,D2112,TRUE,_xll.ohTrigger(RecalcTrigger,TriggerON)),NA())</f>
        <v>1.7961035449645113E-2</v>
      </c>
      <c r="H2112" s="42">
        <f>_xll.qlCalendarAdvance(Calendar,$H2111,B2112,"f",FALSE)</f>
        <v>54204</v>
      </c>
      <c r="I2112" s="176">
        <f>_xll.qlInterestRateIndexValueDate(Index1M,$H2112)</f>
        <v>54204</v>
      </c>
      <c r="J2112" s="181">
        <f>IFERROR(_xll.qlIndexFixing(Index1M,$H2112,TRUE,_xll.ohTrigger(RecalcTrigger,Trigger1M)),NA())</f>
        <v>1.8331609055182486E-2</v>
      </c>
      <c r="K2112" s="44">
        <f>IFERROR(_xll.qlIndexFixing(Index3M,H2112,TRUE,_xll.ohTrigger(RecalcTrigger,Trigger3M)),NA())</f>
        <v>1.8661361095166095E-2</v>
      </c>
      <c r="L2112" s="44">
        <f>IFERROR(_xll.qlIndexFixing(Index6M,$H2112,TRUE,_xll.ohTrigger(RecalcTrigger,Trigger6M)),NA())</f>
        <v>1.8742613272774631E-2</v>
      </c>
      <c r="M2112" s="182">
        <f>IFERROR(_xll.qlIndexFixing(Index1Y,$H2112,TRUE,_xll.ohTrigger(RecalcTrigger,Trigger1Y)),NA())</f>
        <v>1.8971205570112337E-2</v>
      </c>
      <c r="N2112" s="181">
        <f>IFERROR(_xll.qlIndexFixing(ONIndex1M,I2112,TRUE,_xll.ohTrigger(RecalcTrigger,Trigger1M)),NA())</f>
        <v>1.8333485680198658E-2</v>
      </c>
      <c r="O2112" s="44">
        <f>IFERROR(_xll.qlIndexFixing(ONIndex3M,I2112,TRUE,_xll.ohTrigger(RecalcTrigger,Trigger3M)),NA())</f>
        <v>1.8663717963190996E-2</v>
      </c>
      <c r="P2112" s="44">
        <f>IFERROR(_xll.qlIndexFixing(ONIndex6M,I2112,TRUE,_xll.ohTrigger(RecalcTrigger,Trigger6M)),NA())</f>
        <v>1.8743470193665068E-2</v>
      </c>
      <c r="Q2112" s="182">
        <f>IFERROR(_xll.qlIndexFixing(ONIndex1Y,I2112,TRUE,_xll.ohTrigger(RecalcTrigger,Trigger1Y)),NA())</f>
        <v>1.8971225436371641E-2</v>
      </c>
    </row>
    <row r="2113" spans="2:17" x14ac:dyDescent="0.2">
      <c r="B2113" s="39" t="s">
        <v>42</v>
      </c>
      <c r="D2113" s="42">
        <f>_xll.qlCalendarAdvance(Calendar,$D2112,B2113,"f",FALSE)</f>
        <v>54211</v>
      </c>
      <c r="E2113" s="176">
        <f>_xll.qlInterestRateIndexValueDate(IndexON,D2113)</f>
        <v>54211</v>
      </c>
      <c r="F2113" s="192">
        <f>IFERROR(_xll.qlIndexFixing(IndexON,D2113,TRUE,_xll.ohTrigger(RecalcTrigger,TriggerON)),NA())</f>
        <v>1.79543736806409E-2</v>
      </c>
      <c r="H2113" s="42">
        <f>_xll.qlCalendarAdvance(Calendar,$H2112,B2113,"f",FALSE)</f>
        <v>54211</v>
      </c>
      <c r="I2113" s="176">
        <f>_xll.qlInterestRateIndexValueDate(Index1M,$H2113)</f>
        <v>54211</v>
      </c>
      <c r="J2113" s="181">
        <f>IFERROR(_xll.qlIndexFixing(Index1M,$H2113,TRUE,_xll.ohTrigger(RecalcTrigger,Trigger1M)),NA())</f>
        <v>1.8324358052396E-2</v>
      </c>
      <c r="K2113" s="44">
        <f>IFERROR(_xll.qlIndexFixing(Index3M,H2113,TRUE,_xll.ohTrigger(RecalcTrigger,Trigger3M)),NA())</f>
        <v>1.8654334982456798E-2</v>
      </c>
      <c r="L2113" s="44">
        <f>IFERROR(_xll.qlIndexFixing(Index6M,$H2113,TRUE,_xll.ohTrigger(RecalcTrigger,Trigger6M)),NA())</f>
        <v>1.873584010088368E-2</v>
      </c>
      <c r="M2113" s="182">
        <f>IFERROR(_xll.qlIndexFixing(Index1Y,$H2113,TRUE,_xll.ohTrigger(RecalcTrigger,Trigger1Y)),NA())</f>
        <v>1.8964350728897017E-2</v>
      </c>
      <c r="N2113" s="181">
        <f>IFERROR(_xll.qlIndexFixing(ONIndex1M,I2113,TRUE,_xll.ohTrigger(RecalcTrigger,Trigger1M)),NA())</f>
        <v>1.8326161961481624E-2</v>
      </c>
      <c r="O2113" s="44">
        <f>IFERROR(_xll.qlIndexFixing(ONIndex3M,I2113,TRUE,_xll.ohTrigger(RecalcTrigger,Trigger3M)),NA())</f>
        <v>1.8656658086507738E-2</v>
      </c>
      <c r="P2113" s="44">
        <f>IFERROR(_xll.qlIndexFixing(ONIndex6M,I2113,TRUE,_xll.ohTrigger(RecalcTrigger,Trigger6M)),NA())</f>
        <v>1.8736625351567504E-2</v>
      </c>
      <c r="Q2113" s="182">
        <f>IFERROR(_xll.qlIndexFixing(ONIndex1Y,I2113,TRUE,_xll.ohTrigger(RecalcTrigger,Trigger1Y)),NA())</f>
        <v>1.8964243221881727E-2</v>
      </c>
    </row>
    <row r="2114" spans="2:17" x14ac:dyDescent="0.2">
      <c r="B2114" s="39" t="s">
        <v>42</v>
      </c>
      <c r="D2114" s="42">
        <f>_xll.qlCalendarAdvance(Calendar,$D2113,B2114,"f",FALSE)</f>
        <v>54218</v>
      </c>
      <c r="E2114" s="176">
        <f>_xll.qlInterestRateIndexValueDate(IndexON,D2114)</f>
        <v>54218</v>
      </c>
      <c r="F2114" s="192">
        <f>IFERROR(_xll.qlIndexFixing(IndexON,D2114,TRUE,_xll.ohTrigger(RecalcTrigger,TriggerON)),NA())</f>
        <v>1.7947720471825912E-2</v>
      </c>
      <c r="H2114" s="42">
        <f>_xll.qlCalendarAdvance(Calendar,$H2113,B2114,"f",FALSE)</f>
        <v>54218</v>
      </c>
      <c r="I2114" s="176">
        <f>_xll.qlInterestRateIndexValueDate(Index1M,$H2114)</f>
        <v>54218</v>
      </c>
      <c r="J2114" s="181">
        <f>IFERROR(_xll.qlIndexFixing(Index1M,$H2114,TRUE,_xll.ohTrigger(RecalcTrigger,Trigger1M)),NA())</f>
        <v>1.83170552605878E-2</v>
      </c>
      <c r="K2114" s="44">
        <f>IFERROR(_xll.qlIndexFixing(Index3M,H2114,TRUE,_xll.ohTrigger(RecalcTrigger,Trigger3M)),NA())</f>
        <v>1.8647319128650031E-2</v>
      </c>
      <c r="L2114" s="44">
        <f>IFERROR(_xll.qlIndexFixing(Index6M,$H2114,TRUE,_xll.ohTrigger(RecalcTrigger,Trigger6M)),NA())</f>
        <v>1.8729075968694289E-2</v>
      </c>
      <c r="M2114" s="182">
        <f>IFERROR(_xll.qlIndexFixing(Index1Y,$H2114,TRUE,_xll.ohTrigger(RecalcTrigger,Trigger1Y)),NA())</f>
        <v>1.8957505912182038E-2</v>
      </c>
      <c r="N2114" s="181">
        <f>IFERROR(_xll.qlIndexFixing(ONIndex1M,I2114,TRUE,_xll.ohTrigger(RecalcTrigger,Trigger1M)),NA())</f>
        <v>1.8318848512057784E-2</v>
      </c>
      <c r="O2114" s="44">
        <f>IFERROR(_xll.qlIndexFixing(ONIndex3M,I2114,TRUE,_xll.ohTrigger(RecalcTrigger,Trigger3M)),NA())</f>
        <v>1.8649608409174734E-2</v>
      </c>
      <c r="P2114" s="44">
        <f>IFERROR(_xll.qlIndexFixing(ONIndex6M,I2114,TRUE,_xll.ohTrigger(RecalcTrigger,Trigger6M)),NA())</f>
        <v>1.8729790745696251E-2</v>
      </c>
      <c r="Q2114" s="182">
        <f>IFERROR(_xll.qlIndexFixing(ONIndex1Y,I2114,TRUE,_xll.ohTrigger(RecalcTrigger,Trigger1Y)),NA())</f>
        <v>1.8957270800862291E-2</v>
      </c>
    </row>
    <row r="2115" spans="2:17" x14ac:dyDescent="0.2">
      <c r="B2115" s="39" t="s">
        <v>42</v>
      </c>
      <c r="D2115" s="42">
        <f>_xll.qlCalendarAdvance(Calendar,$D2114,B2115,"f",FALSE)</f>
        <v>54225</v>
      </c>
      <c r="E2115" s="176">
        <f>_xll.qlInterestRateIndexValueDate(IndexON,D2115)</f>
        <v>54225</v>
      </c>
      <c r="F2115" s="192">
        <f>IFERROR(_xll.qlIndexFixing(IndexON,D2115,TRUE,_xll.ohTrigger(RecalcTrigger,TriggerON)),NA())</f>
        <v>1.7941075823281194E-2</v>
      </c>
      <c r="H2115" s="42">
        <f>_xll.qlCalendarAdvance(Calendar,$H2114,B2115,"f",FALSE)</f>
        <v>54225</v>
      </c>
      <c r="I2115" s="176">
        <f>_xll.qlInterestRateIndexValueDate(Index1M,$H2115)</f>
        <v>54225</v>
      </c>
      <c r="J2115" s="181">
        <f>IFERROR(_xll.qlIndexFixing(Index1M,$H2115,TRUE,_xll.ohTrigger(RecalcTrigger,Trigger1M)),NA())</f>
        <v>1.8309762757213226E-2</v>
      </c>
      <c r="K2115" s="44">
        <f>IFERROR(_xll.qlIndexFixing(Index3M,H2115,TRUE,_xll.ohTrigger(RecalcTrigger,Trigger3M)),NA())</f>
        <v>1.8640313533690299E-2</v>
      </c>
      <c r="L2115" s="44">
        <f>IFERROR(_xll.qlIndexFixing(Index6M,$H2115,TRUE,_xll.ohTrigger(RecalcTrigger,Trigger6M)),NA())</f>
        <v>1.8722322190686765E-2</v>
      </c>
      <c r="M2115" s="182">
        <f>IFERROR(_xll.qlIndexFixing(Index1Y,$H2115,TRUE,_xll.ohTrigger(RecalcTrigger,Trigger1Y)),NA())</f>
        <v>1.8950671119765783E-2</v>
      </c>
      <c r="N2115" s="181">
        <f>IFERROR(_xll.qlIndexFixing(ONIndex1M,I2115,TRUE,_xll.ohTrigger(RecalcTrigger,Trigger1M)),NA())</f>
        <v>1.8311545331765045E-2</v>
      </c>
      <c r="O2115" s="44">
        <f>IFERROR(_xll.qlIndexFixing(ONIndex3M,I2115,TRUE,_xll.ohTrigger(RecalcTrigger,Trigger3M)),NA())</f>
        <v>1.8642568930948844E-2</v>
      </c>
      <c r="P2115" s="44">
        <f>IFERROR(_xll.qlIndexFixing(ONIndex6M,I2115,TRUE,_xll.ohTrigger(RecalcTrigger,Trigger6M)),NA())</f>
        <v>1.8722966375727124E-2</v>
      </c>
      <c r="Q2115" s="182">
        <f>IFERROR(_xll.qlIndexFixing(ONIndex1Y,I2115,TRUE,_xll.ohTrigger(RecalcTrigger,Trigger1Y)),NA())</f>
        <v>1.8950308173151242E-2</v>
      </c>
    </row>
    <row r="2116" spans="2:17" x14ac:dyDescent="0.2">
      <c r="B2116" s="39" t="s">
        <v>42</v>
      </c>
      <c r="D2116" s="42">
        <f>_xll.qlCalendarAdvance(Calendar,$D2115,B2116,"f",FALSE)</f>
        <v>54232</v>
      </c>
      <c r="E2116" s="176">
        <f>_xll.qlInterestRateIndexValueDate(IndexON,D2116)</f>
        <v>54232</v>
      </c>
      <c r="F2116" s="192">
        <f>IFERROR(_xll.qlIndexFixing(IndexON,D2116,TRUE,_xll.ohTrigger(RecalcTrigger,TriggerON)),NA())</f>
        <v>1.79344397349257E-2</v>
      </c>
      <c r="H2116" s="42">
        <f>_xll.qlCalendarAdvance(Calendar,$H2115,B2116,"f",FALSE)</f>
        <v>54232</v>
      </c>
      <c r="I2116" s="176">
        <f>_xll.qlInterestRateIndexValueDate(Index1M,$H2116)</f>
        <v>54232</v>
      </c>
      <c r="J2116" s="181">
        <f>IFERROR(_xll.qlIndexFixing(Index1M,$H2116,TRUE,_xll.ohTrigger(RecalcTrigger,Trigger1M)),NA())</f>
        <v>1.8302480542250664E-2</v>
      </c>
      <c r="K2116" s="44">
        <f>IFERROR(_xll.qlIndexFixing(Index3M,H2116,TRUE,_xll.ohTrigger(RecalcTrigger,Trigger3M)),NA())</f>
        <v>1.863331819752298E-2</v>
      </c>
      <c r="L2116" s="44">
        <f>IFERROR(_xll.qlIndexFixing(Index6M,$H2116,TRUE,_xll.ohTrigger(RecalcTrigger,Trigger6M)),NA())</f>
        <v>1.8715578766756589E-2</v>
      </c>
      <c r="M2116" s="182">
        <f>IFERROR(_xll.qlIndexFixing(Index1Y,$H2116,TRUE,_xll.ohTrigger(RecalcTrigger,Trigger1Y)),NA())</f>
        <v>1.8943846351447968E-2</v>
      </c>
      <c r="N2116" s="181">
        <f>IFERROR(_xll.qlIndexFixing(ONIndex1M,I2116,TRUE,_xll.ohTrigger(RecalcTrigger,Trigger1M)),NA())</f>
        <v>1.8304252420765499E-2</v>
      </c>
      <c r="O2116" s="44">
        <f>IFERROR(_xll.qlIndexFixing(ONIndex3M,I2116,TRUE,_xll.ohTrigger(RecalcTrigger,Trigger3M)),NA())</f>
        <v>1.8635539652073208E-2</v>
      </c>
      <c r="P2116" s="44">
        <f>IFERROR(_xll.qlIndexFixing(ONIndex6M,I2116,TRUE,_xll.ohTrigger(RecalcTrigger,Trigger6M)),NA())</f>
        <v>1.8716152241822215E-2</v>
      </c>
      <c r="Q2116" s="182">
        <f>IFERROR(_xll.qlIndexFixing(ONIndex1Y,I2116,TRUE,_xll.ohTrigger(RecalcTrigger,Trigger1Y)),NA())</f>
        <v>1.894335533874858E-2</v>
      </c>
    </row>
    <row r="2117" spans="2:17" x14ac:dyDescent="0.2">
      <c r="B2117" s="39" t="s">
        <v>42</v>
      </c>
      <c r="D2117" s="42">
        <f>_xll.qlCalendarAdvance(Calendar,$D2116,B2117,"f",FALSE)</f>
        <v>54239</v>
      </c>
      <c r="E2117" s="176">
        <f>_xll.qlInterestRateIndexValueDate(IndexON,D2117)</f>
        <v>54239</v>
      </c>
      <c r="F2117" s="192">
        <f>IFERROR(_xll.qlIndexFixing(IndexON,D2117,TRUE,_xll.ohTrigger(RecalcTrigger,TriggerON)),NA())</f>
        <v>1.7927812206921523E-2</v>
      </c>
      <c r="H2117" s="42">
        <f>_xll.qlCalendarAdvance(Calendar,$H2116,B2117,"f",FALSE)</f>
        <v>54239</v>
      </c>
      <c r="I2117" s="176">
        <f>_xll.qlInterestRateIndexValueDate(Index1M,$H2117)</f>
        <v>54239</v>
      </c>
      <c r="J2117" s="181">
        <f>IFERROR(_xll.qlIndexFixing(Index1M,$H2117,TRUE,_xll.ohTrigger(RecalcTrigger,Trigger1M)),NA())</f>
        <v>1.829514838475391E-2</v>
      </c>
      <c r="K2117" s="44">
        <f>IFERROR(_xll.qlIndexFixing(Index3M,H2117,TRUE,_xll.ohTrigger(RecalcTrigger,Trigger3M)),NA())</f>
        <v>1.862633312009522E-2</v>
      </c>
      <c r="L2117" s="44">
        <f>IFERROR(_xll.qlIndexFixing(Index6M,$H2117,TRUE,_xll.ohTrigger(RecalcTrigger,Trigger6M)),NA())</f>
        <v>1.8708846355876912E-2</v>
      </c>
      <c r="M2117" s="182">
        <f>IFERROR(_xll.qlIndexFixing(Index1Y,$H2117,TRUE,_xll.ohTrigger(RecalcTrigger,Trigger1Y)),NA())</f>
        <v>1.8937031607026977E-2</v>
      </c>
      <c r="N2117" s="181">
        <f>IFERROR(_xll.qlIndexFixing(ONIndex1M,I2117,TRUE,_xll.ohTrigger(RecalcTrigger,Trigger1M)),NA())</f>
        <v>1.8296969779140193E-2</v>
      </c>
      <c r="O2117" s="44">
        <f>IFERROR(_xll.qlIndexFixing(ONIndex3M,I2117,TRUE,_xll.ohTrigger(RecalcTrigger,Trigger3M)),NA())</f>
        <v>1.8628520572304685E-2</v>
      </c>
      <c r="P2117" s="44">
        <f>IFERROR(_xll.qlIndexFixing(ONIndex6M,I2117,TRUE,_xll.ohTrigger(RecalcTrigger,Trigger6M)),NA())</f>
        <v>1.8709348343900478E-2</v>
      </c>
      <c r="Q2117" s="182">
        <f>IFERROR(_xll.qlIndexFixing(ONIndex1Y,I2117,TRUE,_xll.ohTrigger(RecalcTrigger,Trigger1Y)),NA())</f>
        <v>1.8936412297816396E-2</v>
      </c>
    </row>
    <row r="2118" spans="2:17" x14ac:dyDescent="0.2">
      <c r="B2118" s="39" t="s">
        <v>42</v>
      </c>
      <c r="D2118" s="42">
        <f>_xll.qlCalendarAdvance(Calendar,$D2117,B2118,"f",FALSE)</f>
        <v>54246</v>
      </c>
      <c r="E2118" s="176">
        <f>_xll.qlInterestRateIndexValueDate(IndexON,D2118)</f>
        <v>54246</v>
      </c>
      <c r="F2118" s="192">
        <f>IFERROR(_xll.qlIndexFixing(IndexON,D2118,TRUE,_xll.ohTrigger(RecalcTrigger,TriggerON)),NA())</f>
        <v>1.7921193239025524E-2</v>
      </c>
      <c r="H2118" s="42">
        <f>_xll.qlCalendarAdvance(Calendar,$H2117,B2118,"f",FALSE)</f>
        <v>54246</v>
      </c>
      <c r="I2118" s="176">
        <f>_xll.qlInterestRateIndexValueDate(Index1M,$H2118)</f>
        <v>54246</v>
      </c>
      <c r="J2118" s="181">
        <f>IFERROR(_xll.qlIndexFixing(Index1M,$H2118,TRUE,_xll.ohTrigger(RecalcTrigger,Trigger1M)),NA())</f>
        <v>1.8287887117848557E-2</v>
      </c>
      <c r="K2118" s="44">
        <f>IFERROR(_xll.qlIndexFixing(Index3M,H2118,TRUE,_xll.ohTrigger(RecalcTrigger,Trigger3M)),NA())</f>
        <v>1.8619358301353282E-2</v>
      </c>
      <c r="L2118" s="44">
        <f>IFERROR(_xll.qlIndexFixing(Index6M,$H2118,TRUE,_xll.ohTrigger(RecalcTrigger,Trigger6M)),NA())</f>
        <v>1.8702124036456328E-2</v>
      </c>
      <c r="M2118" s="182">
        <f>IFERROR(_xll.qlIndexFixing(Index1Y,$H2118,TRUE,_xll.ohTrigger(RecalcTrigger,Trigger1Y)),NA())</f>
        <v>1.8930226886302526E-2</v>
      </c>
      <c r="N2118" s="181">
        <f>IFERROR(_xll.qlIndexFixing(ONIndex1M,I2118,TRUE,_xll.ohTrigger(RecalcTrigger,Trigger1M)),NA())</f>
        <v>1.8289697406727035E-2</v>
      </c>
      <c r="O2118" s="44">
        <f>IFERROR(_xll.qlIndexFixing(ONIndex3M,I2118,TRUE,_xll.ohTrigger(RecalcTrigger,Trigger3M)),NA())</f>
        <v>1.8621511691886417E-2</v>
      </c>
      <c r="P2118" s="44">
        <f>IFERROR(_xll.qlIndexFixing(ONIndex6M,I2118,TRUE,_xll.ohTrigger(RecalcTrigger,Trigger6M)),NA())</f>
        <v>1.8702554682124006E-2</v>
      </c>
      <c r="Q2118" s="182">
        <f>IFERROR(_xll.qlIndexFixing(ONIndex1Y,I2118,TRUE,_xll.ohTrigger(RecalcTrigger,Trigger1Y)),NA())</f>
        <v>1.8929479050273645E-2</v>
      </c>
    </row>
    <row r="2119" spans="2:17" x14ac:dyDescent="0.2">
      <c r="B2119" s="39" t="s">
        <v>42</v>
      </c>
      <c r="D2119" s="42">
        <f>_xll.qlCalendarAdvance(Calendar,$D2118,B2119,"f",FALSE)</f>
        <v>54253</v>
      </c>
      <c r="E2119" s="176">
        <f>_xll.qlInterestRateIndexValueDate(IndexON,D2119)</f>
        <v>54253</v>
      </c>
      <c r="F2119" s="192">
        <f>IFERROR(_xll.qlIndexFixing(IndexON,D2119,TRUE,_xll.ohTrigger(RecalcTrigger,TriggerON)),NA())</f>
        <v>1.7914582831561887E-2</v>
      </c>
      <c r="H2119" s="42">
        <f>_xll.qlCalendarAdvance(Calendar,$H2118,B2119,"f",FALSE)</f>
        <v>54253</v>
      </c>
      <c r="I2119" s="176">
        <f>_xll.qlInterestRateIndexValueDate(Index1M,$H2119)</f>
        <v>54253</v>
      </c>
      <c r="J2119" s="181">
        <f>IFERROR(_xll.qlIndexFixing(Index1M,$H2119,TRUE,_xll.ohTrigger(RecalcTrigger,Trigger1M)),NA())</f>
        <v>1.828063613996463E-2</v>
      </c>
      <c r="K2119" s="44">
        <f>IFERROR(_xll.qlIndexFixing(Index3M,H2119,TRUE,_xll.ohTrigger(RecalcTrigger,Trigger3M)),NA())</f>
        <v>1.8612393741243426E-2</v>
      </c>
      <c r="L2119" s="44">
        <f>IFERROR(_xll.qlIndexFixing(Index6M,$H2119,TRUE,_xll.ohTrigger(RecalcTrigger,Trigger6M)),NA())</f>
        <v>1.8695412071444269E-2</v>
      </c>
      <c r="M2119" s="182">
        <f>IFERROR(_xll.qlIndexFixing(Index1Y,$H2119,TRUE,_xll.ohTrigger(RecalcTrigger,Trigger1Y)),NA())</f>
        <v>1.8923432189074552E-2</v>
      </c>
      <c r="N2119" s="181">
        <f>IFERROR(_xll.qlIndexFixing(ONIndex1M,I2119,TRUE,_xll.ohTrigger(RecalcTrigger,Trigger1M)),NA())</f>
        <v>1.8282435303526023E-2</v>
      </c>
      <c r="O2119" s="44">
        <f>IFERROR(_xll.qlIndexFixing(ONIndex3M,I2119,TRUE,_xll.ohTrigger(RecalcTrigger,Trigger3M)),NA())</f>
        <v>1.8614513010656308E-2</v>
      </c>
      <c r="P2119" s="44">
        <f>IFERROR(_xll.qlIndexFixing(ONIndex6M,I2119,TRUE,_xll.ohTrigger(RecalcTrigger,Trigger6M)),NA())</f>
        <v>1.8695771256168614E-2</v>
      </c>
      <c r="Q2119" s="182">
        <f>IFERROR(_xll.qlIndexFixing(ONIndex1Y,I2119,TRUE,_xll.ohTrigger(RecalcTrigger,Trigger1Y)),NA())</f>
        <v>1.8922555596039281E-2</v>
      </c>
    </row>
    <row r="2120" spans="2:17" x14ac:dyDescent="0.2">
      <c r="B2120" s="39" t="s">
        <v>42</v>
      </c>
      <c r="D2120" s="42">
        <f>_xll.qlCalendarAdvance(Calendar,$D2119,B2120,"f",FALSE)</f>
        <v>54260</v>
      </c>
      <c r="E2120" s="176">
        <f>_xll.qlInterestRateIndexValueDate(IndexON,D2120)</f>
        <v>54260</v>
      </c>
      <c r="F2120" s="192">
        <f>IFERROR(_xll.qlIndexFixing(IndexON,D2120,TRUE,_xll.ohTrigger(RecalcTrigger,TriggerON)),NA())</f>
        <v>1.7907980984206429E-2</v>
      </c>
      <c r="H2120" s="42">
        <f>_xll.qlCalendarAdvance(Calendar,$H2119,B2120,"f",FALSE)</f>
        <v>54260</v>
      </c>
      <c r="I2120" s="176">
        <f>_xll.qlInterestRateIndexValueDate(Index1M,$H2120)</f>
        <v>54260</v>
      </c>
      <c r="J2120" s="181">
        <f>IFERROR(_xll.qlIndexFixing(Index1M,$H2120,TRUE,_xll.ohTrigger(RecalcTrigger,Trigger1M)),NA())</f>
        <v>1.8273395451081212E-2</v>
      </c>
      <c r="K2120" s="44">
        <f>IFERROR(_xll.qlIndexFixing(Index3M,H2120,TRUE,_xll.ohTrigger(RecalcTrigger,Trigger3M)),NA())</f>
        <v>1.8605439439711918E-2</v>
      </c>
      <c r="L2120" s="44">
        <f>IFERROR(_xll.qlIndexFixing(Index6M,$H2120,TRUE,_xll.ohTrigger(RecalcTrigger,Trigger6M)),NA())</f>
        <v>1.8688710460737668E-2</v>
      </c>
      <c r="M2120" s="182">
        <f>IFERROR(_xll.qlIndexFixing(Index1Y,$H2120,TRUE,_xll.ohTrigger(RecalcTrigger,Trigger1Y)),NA())</f>
        <v>1.8916647515142992E-2</v>
      </c>
      <c r="N2120" s="181">
        <f>IFERROR(_xll.qlIndexFixing(ONIndex1M,I2120,TRUE,_xll.ohTrigger(RecalcTrigger,Trigger1M)),NA())</f>
        <v>1.8275183469618206E-2</v>
      </c>
      <c r="O2120" s="44">
        <f>IFERROR(_xll.qlIndexFixing(ONIndex3M,I2120,TRUE,_xll.ohTrigger(RecalcTrigger,Trigger3M)),NA())</f>
        <v>1.8607524528614361E-2</v>
      </c>
      <c r="P2120" s="44">
        <f>IFERROR(_xll.qlIndexFixing(ONIndex6M,I2120,TRUE,_xll.ohTrigger(RecalcTrigger,Trigger6M)),NA())</f>
        <v>1.8688998066439533E-2</v>
      </c>
      <c r="Q2120" s="182">
        <f>IFERROR(_xll.qlIndexFixing(ONIndex1Y,I2120,TRUE,_xll.ohTrigger(RecalcTrigger,Trigger1Y)),NA())</f>
        <v>1.8915641935194349E-2</v>
      </c>
    </row>
    <row r="2121" spans="2:17" x14ac:dyDescent="0.2">
      <c r="B2121" s="39" t="s">
        <v>42</v>
      </c>
      <c r="D2121" s="42">
        <f>_xll.qlCalendarAdvance(Calendar,$D2120,B2121,"f",FALSE)</f>
        <v>54267</v>
      </c>
      <c r="E2121" s="176">
        <f>_xll.qlInterestRateIndexValueDate(IndexON,D2121)</f>
        <v>54267</v>
      </c>
      <c r="F2121" s="192">
        <f>IFERROR(_xll.qlIndexFixing(IndexON,D2121,TRUE,_xll.ohTrigger(RecalcTrigger,TriggerON)),NA())</f>
        <v>1.7901387697283333E-2</v>
      </c>
      <c r="H2121" s="42">
        <f>_xll.qlCalendarAdvance(Calendar,$H2120,B2121,"f",FALSE)</f>
        <v>54267</v>
      </c>
      <c r="I2121" s="176">
        <f>_xll.qlInterestRateIndexValueDate(Index1M,$H2121)</f>
        <v>54267</v>
      </c>
      <c r="J2121" s="181">
        <f>IFERROR(_xll.qlIndexFixing(Index1M,$H2121,TRUE,_xll.ohTrigger(RecalcTrigger,Trigger1M)),NA())</f>
        <v>1.8266165051169549E-2</v>
      </c>
      <c r="K2121" s="44">
        <f>IFERROR(_xll.qlIndexFixing(Index3M,H2121,TRUE,_xll.ohTrigger(RecalcTrigger,Trigger3M)),NA())</f>
        <v>1.8598495396704138E-2</v>
      </c>
      <c r="L2121" s="44">
        <f>IFERROR(_xll.qlIndexFixing(Index6M,$H2121,TRUE,_xll.ohTrigger(RecalcTrigger,Trigger6M)),NA())</f>
        <v>1.8682019204232573E-2</v>
      </c>
      <c r="M2121" s="182">
        <f>IFERROR(_xll.qlIndexFixing(Index1Y,$H2121,TRUE,_xll.ohTrigger(RecalcTrigger,Trigger1Y)),NA())</f>
        <v>1.890987286430823E-2</v>
      </c>
      <c r="N2121" s="181">
        <f>IFERROR(_xll.qlIndexFixing(ONIndex1M,I2121,TRUE,_xll.ohTrigger(RecalcTrigger,Trigger1M)),NA())</f>
        <v>1.8267941904922536E-2</v>
      </c>
      <c r="O2121" s="44">
        <f>IFERROR(_xll.qlIndexFixing(ONIndex3M,I2121,TRUE,_xll.ohTrigger(RecalcTrigger,Trigger3M)),NA())</f>
        <v>1.860054624584162E-2</v>
      </c>
      <c r="P2121" s="44">
        <f>IFERROR(_xll.qlIndexFixing(ONIndex6M,I2121,TRUE,_xll.ohTrigger(RecalcTrigger,Trigger6M)),NA())</f>
        <v>1.8682235112693624E-2</v>
      </c>
      <c r="Q2121" s="182">
        <f>IFERROR(_xll.qlIndexFixing(ONIndex1Y,I2121,TRUE,_xll.ohTrigger(RecalcTrigger,Trigger1Y)),NA())</f>
        <v>1.8908738067738851E-2</v>
      </c>
    </row>
    <row r="2122" spans="2:17" x14ac:dyDescent="0.2">
      <c r="B2122" s="39" t="s">
        <v>42</v>
      </c>
      <c r="D2122" s="42">
        <f>_xll.qlCalendarAdvance(Calendar,$D2121,B2122,"f",FALSE)</f>
        <v>54274</v>
      </c>
      <c r="E2122" s="176">
        <f>_xll.qlInterestRateIndexValueDate(IndexON,D2122)</f>
        <v>54274</v>
      </c>
      <c r="F2122" s="192">
        <f>IFERROR(_xll.qlIndexFixing(IndexON,D2122,TRUE,_xll.ohTrigger(RecalcTrigger,TriggerON)),NA())</f>
        <v>1.7894802970468415E-2</v>
      </c>
      <c r="H2122" s="42">
        <f>_xll.qlCalendarAdvance(Calendar,$H2121,B2122,"f",FALSE)</f>
        <v>54274</v>
      </c>
      <c r="I2122" s="176">
        <f>_xll.qlInterestRateIndexValueDate(Index1M,$H2122)</f>
        <v>54274</v>
      </c>
      <c r="J2122" s="181">
        <f>IFERROR(_xll.qlIndexFixing(Index1M,$H2122,TRUE,_xll.ohTrigger(RecalcTrigger,Trigger1M)),NA())</f>
        <v>1.8258944940221799E-2</v>
      </c>
      <c r="K2122" s="44">
        <f>IFERROR(_xll.qlIndexFixing(Index3M,H2122,TRUE,_xll.ohTrigger(RecalcTrigger,Trigger3M)),NA())</f>
        <v>1.859156161216723E-2</v>
      </c>
      <c r="L2122" s="44">
        <f>IFERROR(_xll.qlIndexFixing(Index6M,$H2122,TRUE,_xll.ohTrigger(RecalcTrigger,Trigger6M)),NA())</f>
        <v>1.8675338301825915E-2</v>
      </c>
      <c r="M2122" s="182">
        <f>IFERROR(_xll.qlIndexFixing(Index1Y,$H2122,TRUE,_xll.ohTrigger(RecalcTrigger,Trigger1Y)),NA())</f>
        <v>1.8903108236371091E-2</v>
      </c>
      <c r="N2122" s="181">
        <f>IFERROR(_xll.qlIndexFixing(ONIndex1M,I2122,TRUE,_xll.ohTrigger(RecalcTrigger,Trigger1M)),NA())</f>
        <v>1.8260710609439013E-2</v>
      </c>
      <c r="O2122" s="44">
        <f>IFERROR(_xll.qlIndexFixing(ONIndex3M,I2122,TRUE,_xll.ohTrigger(RecalcTrigger,Trigger3M)),NA())</f>
        <v>1.8593578162338087E-2</v>
      </c>
      <c r="P2122" s="44">
        <f>IFERROR(_xll.qlIndexFixing(ONIndex6M,I2122,TRUE,_xll.ohTrigger(RecalcTrigger,Trigger6M)),NA())</f>
        <v>1.8675482394930887E-2</v>
      </c>
      <c r="Q2122" s="182">
        <f>IFERROR(_xll.qlIndexFixing(ONIndex1Y,I2122,TRUE,_xll.ohTrigger(RecalcTrigger,Trigger1Y)),NA())</f>
        <v>1.8901843993672784E-2</v>
      </c>
    </row>
    <row r="2123" spans="2:17" x14ac:dyDescent="0.2">
      <c r="B2123" s="39" t="s">
        <v>42</v>
      </c>
      <c r="D2123" s="42">
        <f>_xll.qlCalendarAdvance(Calendar,$D2122,B2123,"f",FALSE)</f>
        <v>54281</v>
      </c>
      <c r="E2123" s="176">
        <f>_xll.qlInterestRateIndexValueDate(IndexON,D2123)</f>
        <v>54281</v>
      </c>
      <c r="F2123" s="192">
        <f>IFERROR(_xll.qlIndexFixing(IndexON,D2123,TRUE,_xll.ohTrigger(RecalcTrigger,TriggerON)),NA())</f>
        <v>1.7888226803842722E-2</v>
      </c>
      <c r="H2123" s="42">
        <f>_xll.qlCalendarAdvance(Calendar,$H2122,B2123,"f",FALSE)</f>
        <v>54281</v>
      </c>
      <c r="I2123" s="176">
        <f>_xll.qlInterestRateIndexValueDate(Index1M,$H2123)</f>
        <v>54281</v>
      </c>
      <c r="J2123" s="181">
        <f>IFERROR(_xll.qlIndexFixing(Index1M,$H2123,TRUE,_xll.ohTrigger(RecalcTrigger,Trigger1M)),NA())</f>
        <v>1.8251735118219654E-2</v>
      </c>
      <c r="K2123" s="44">
        <f>IFERROR(_xll.qlIndexFixing(Index3M,H2123,TRUE,_xll.ohTrigger(RecalcTrigger,Trigger3M)),NA())</f>
        <v>1.8584638086046577E-2</v>
      </c>
      <c r="L2123" s="44">
        <f>IFERROR(_xll.qlIndexFixing(Index6M,$H2123,TRUE,_xll.ohTrigger(RecalcTrigger,Trigger6M)),NA())</f>
        <v>1.8668667753413741E-2</v>
      </c>
      <c r="M2123" s="182">
        <f>IFERROR(_xll.qlIndexFixing(Index1Y,$H2123,TRUE,_xll.ohTrigger(RecalcTrigger,Trigger1Y)),NA())</f>
        <v>1.8896353631132401E-2</v>
      </c>
      <c r="N2123" s="181">
        <f>IFERROR(_xll.qlIndexFixing(ONIndex1M,I2123,TRUE,_xll.ohTrigger(RecalcTrigger,Trigger1M)),NA())</f>
        <v>1.8253489583248683E-2</v>
      </c>
      <c r="O2123" s="44">
        <f>IFERROR(_xll.qlIndexFixing(ONIndex3M,I2123,TRUE,_xll.ohTrigger(RecalcTrigger,Trigger3M)),NA())</f>
        <v>1.8586620278022714E-2</v>
      </c>
      <c r="P2123" s="44">
        <f>IFERROR(_xll.qlIndexFixing(ONIndex6M,I2123,TRUE,_xll.ohTrigger(RecalcTrigger,Trigger6M)),NA())</f>
        <v>1.8668739913232368E-2</v>
      </c>
      <c r="Q2123" s="182">
        <f>IFERROR(_xll.qlIndexFixing(ONIndex1Y,I2123,TRUE,_xll.ohTrigger(RecalcTrigger,Trigger1Y)),NA())</f>
        <v>1.8894959712915105E-2</v>
      </c>
    </row>
    <row r="2124" spans="2:17" x14ac:dyDescent="0.2">
      <c r="B2124" s="39" t="s">
        <v>42</v>
      </c>
      <c r="D2124" s="42">
        <f>_xll.qlCalendarAdvance(Calendar,$D2123,B2124,"f",FALSE)</f>
        <v>54288</v>
      </c>
      <c r="E2124" s="176">
        <f>_xll.qlInterestRateIndexValueDate(IndexON,D2124)</f>
        <v>54288</v>
      </c>
      <c r="F2124" s="192">
        <f>IFERROR(_xll.qlIndexFixing(IndexON,D2124,TRUE,_xll.ohTrigger(RecalcTrigger,TriggerON)),NA())</f>
        <v>1.7881659197649391E-2</v>
      </c>
      <c r="H2124" s="42">
        <f>_xll.qlCalendarAdvance(Calendar,$H2123,B2124,"f",FALSE)</f>
        <v>54288</v>
      </c>
      <c r="I2124" s="176">
        <f>_xll.qlInterestRateIndexValueDate(Index1M,$H2124)</f>
        <v>54288</v>
      </c>
      <c r="J2124" s="181">
        <f>IFERROR(_xll.qlIndexFixing(Index1M,$H2124,TRUE,_xll.ohTrigger(RecalcTrigger,Trigger1M)),NA())</f>
        <v>1.8244535585136976E-2</v>
      </c>
      <c r="K2124" s="44">
        <f>IFERROR(_xll.qlIndexFixing(Index3M,H2124,TRUE,_xll.ohTrigger(RecalcTrigger,Trigger3M)),NA())</f>
        <v>1.8577724818291081E-2</v>
      </c>
      <c r="L2124" s="44">
        <f>IFERROR(_xll.qlIndexFixing(Index6M,$H2124,TRUE,_xll.ohTrigger(RecalcTrigger,Trigger6M)),NA())</f>
        <v>1.8662007558892101E-2</v>
      </c>
      <c r="M2124" s="182">
        <f>IFERROR(_xll.qlIndexFixing(Index1Y,$H2124,TRUE,_xll.ohTrigger(RecalcTrigger,Trigger1Y)),NA())</f>
        <v>1.8889609048393208E-2</v>
      </c>
      <c r="N2124" s="181">
        <f>IFERROR(_xll.qlIndexFixing(ONIndex1M,I2124,TRUE,_xll.ohTrigger(RecalcTrigger,Trigger1M)),NA())</f>
        <v>1.8246278826432594E-2</v>
      </c>
      <c r="O2124" s="44">
        <f>IFERROR(_xll.qlIndexFixing(ONIndex3M,I2124,TRUE,_xll.ohTrigger(RecalcTrigger,Trigger3M)),NA())</f>
        <v>1.8579672592895502E-2</v>
      </c>
      <c r="P2124" s="44">
        <f>IFERROR(_xll.qlIndexFixing(ONIndex6M,I2124,TRUE,_xll.ohTrigger(RecalcTrigger,Trigger6M)),NA())</f>
        <v>1.8662007667517022E-2</v>
      </c>
      <c r="Q2124" s="182">
        <f>IFERROR(_xll.qlIndexFixing(ONIndex1Y,I2124,TRUE,_xll.ohTrigger(RecalcTrigger,Trigger1Y)),NA())</f>
        <v>1.888808522570895E-2</v>
      </c>
    </row>
    <row r="2125" spans="2:17" x14ac:dyDescent="0.2">
      <c r="B2125" s="39" t="s">
        <v>42</v>
      </c>
      <c r="D2125" s="42">
        <f>_xll.qlCalendarAdvance(Calendar,$D2124,B2125,"f",FALSE)</f>
        <v>54295</v>
      </c>
      <c r="E2125" s="176">
        <f>_xll.qlInterestRateIndexValueDate(IndexON,D2125)</f>
        <v>54295</v>
      </c>
      <c r="F2125" s="192">
        <f>IFERROR(_xll.qlIndexFixing(IndexON,D2125,TRUE,_xll.ohTrigger(RecalcTrigger,TriggerON)),NA())</f>
        <v>1.7875100151645285E-2</v>
      </c>
      <c r="H2125" s="42">
        <f>_xll.qlCalendarAdvance(Calendar,$H2124,B2125,"f",FALSE)</f>
        <v>54295</v>
      </c>
      <c r="I2125" s="176">
        <f>_xll.qlInterestRateIndexValueDate(Index1M,$H2125)</f>
        <v>54295</v>
      </c>
      <c r="J2125" s="181">
        <f>IFERROR(_xll.qlIndexFixing(Index1M,$H2125,TRUE,_xll.ohTrigger(RecalcTrigger,Trigger1M)),NA())</f>
        <v>1.8237346340960695E-2</v>
      </c>
      <c r="K2125" s="44">
        <f>IFERROR(_xll.qlIndexFixing(Index3M,H2125,TRUE,_xll.ohTrigger(RecalcTrigger,Trigger3M)),NA())</f>
        <v>1.857082180884613E-2</v>
      </c>
      <c r="L2125" s="44">
        <f>IFERROR(_xll.qlIndexFixing(Index6M,$H2125,TRUE,_xll.ohTrigger(RecalcTrigger,Trigger6M)),NA())</f>
        <v>1.8655357718158808E-2</v>
      </c>
      <c r="M2125" s="182">
        <f>IFERROR(_xll.qlIndexFixing(Index1Y,$H2125,TRUE,_xll.ohTrigger(RecalcTrigger,Trigger1Y)),NA())</f>
        <v>1.8882874487955448E-2</v>
      </c>
      <c r="N2125" s="181">
        <f>IFERROR(_xll.qlIndexFixing(ONIndex1M,I2125,TRUE,_xll.ohTrigger(RecalcTrigger,Trigger1M)),NA())</f>
        <v>1.8239078338828651E-2</v>
      </c>
      <c r="O2125" s="44">
        <f>IFERROR(_xll.qlIndexFixing(ONIndex3M,I2125,TRUE,_xll.ohTrigger(RecalcTrigger,Trigger3M)),NA())</f>
        <v>1.8572735107118543E-2</v>
      </c>
      <c r="P2125" s="44">
        <f>IFERROR(_xll.qlIndexFixing(ONIndex6M,I2125,TRUE,_xll.ohTrigger(RecalcTrigger,Trigger6M)),NA())</f>
        <v>1.8655285657865894E-2</v>
      </c>
      <c r="Q2125" s="182">
        <f>IFERROR(_xll.qlIndexFixing(ONIndex1Y,I2125,TRUE,_xll.ohTrigger(RecalcTrigger,Trigger1Y)),NA())</f>
        <v>1.8881220531730136E-2</v>
      </c>
    </row>
    <row r="2126" spans="2:17" x14ac:dyDescent="0.2">
      <c r="B2126" s="39" t="s">
        <v>42</v>
      </c>
      <c r="D2126" s="42">
        <f>_xll.qlCalendarAdvance(Calendar,$D2125,B2126,"f",FALSE)</f>
        <v>54302</v>
      </c>
      <c r="E2126" s="176">
        <f>_xll.qlInterestRateIndexValueDate(IndexON,D2126)</f>
        <v>54302</v>
      </c>
      <c r="F2126" s="192">
        <f>IFERROR(_xll.qlIndexFixing(IndexON,D2126,TRUE,_xll.ohTrigger(RecalcTrigger,TriggerON)),NA())</f>
        <v>1.7868549665830402E-2</v>
      </c>
      <c r="H2126" s="42">
        <f>_xll.qlCalendarAdvance(Calendar,$H2125,B2126,"f",FALSE)</f>
        <v>54302</v>
      </c>
      <c r="I2126" s="176">
        <f>_xll.qlInterestRateIndexValueDate(Index1M,$H2126)</f>
        <v>54302</v>
      </c>
      <c r="J2126" s="181">
        <f>IFERROR(_xll.qlIndexFixing(Index1M,$H2126,TRUE,_xll.ohTrigger(RecalcTrigger,Trigger1M)),NA())</f>
        <v>1.8230224251406229E-2</v>
      </c>
      <c r="K2126" s="44">
        <f>IFERROR(_xll.qlIndexFixing(Index3M,H2126,TRUE,_xll.ohTrigger(RecalcTrigger,Trigger3M)),NA())</f>
        <v>1.8563948098612171E-2</v>
      </c>
      <c r="L2126" s="44">
        <f>IFERROR(_xll.qlIndexFixing(Index6M,$H2126,TRUE,_xll.ohTrigger(RecalcTrigger,Trigger6M)),NA())</f>
        <v>1.8648705590471958E-2</v>
      </c>
      <c r="M2126" s="182">
        <f>IFERROR(_xll.qlIndexFixing(Index1Y,$H2126,TRUE,_xll.ohTrigger(RecalcTrigger,Trigger1Y)),NA())</f>
        <v>1.8876149949621057E-2</v>
      </c>
      <c r="N2126" s="181">
        <f>IFERROR(_xll.qlIndexFixing(ONIndex1M,I2126,TRUE,_xll.ohTrigger(RecalcTrigger,Trigger1M)),NA())</f>
        <v>1.8231888120517903E-2</v>
      </c>
      <c r="O2126" s="44">
        <f>IFERROR(_xll.qlIndexFixing(ONIndex3M,I2126,TRUE,_xll.ohTrigger(RecalcTrigger,Trigger3M)),NA())</f>
        <v>1.8565807820529745E-2</v>
      </c>
      <c r="P2126" s="44">
        <f>IFERROR(_xll.qlIndexFixing(ONIndex6M,I2126,TRUE,_xll.ohTrigger(RecalcTrigger,Trigger6M)),NA())</f>
        <v>1.8648573884278985E-2</v>
      </c>
      <c r="Q2126" s="182">
        <f>IFERROR(_xll.qlIndexFixing(ONIndex1Y,I2126,TRUE,_xll.ohTrigger(RecalcTrigger,Trigger1Y)),NA())</f>
        <v>1.8874365631221801E-2</v>
      </c>
    </row>
    <row r="2127" spans="2:17" x14ac:dyDescent="0.2">
      <c r="B2127" s="39" t="s">
        <v>42</v>
      </c>
      <c r="D2127" s="42">
        <f>_xll.qlCalendarAdvance(Calendar,$D2126,B2127,"f",FALSE)</f>
        <v>54309</v>
      </c>
      <c r="E2127" s="176">
        <f>_xll.qlInterestRateIndexValueDate(IndexON,D2127)</f>
        <v>54309</v>
      </c>
      <c r="F2127" s="192">
        <f>IFERROR(_xll.qlIndexFixing(IndexON,D2127,TRUE,_xll.ohTrigger(RecalcTrigger,TriggerON)),NA())</f>
        <v>1.786200774028579E-2</v>
      </c>
      <c r="H2127" s="42">
        <f>_xll.qlCalendarAdvance(Calendar,$H2126,B2127,"f",FALSE)</f>
        <v>54309</v>
      </c>
      <c r="I2127" s="176">
        <f>_xll.qlInterestRateIndexValueDate(Index1M,$H2127)</f>
        <v>54309</v>
      </c>
      <c r="J2127" s="181">
        <f>IFERROR(_xll.qlIndexFixing(Index1M,$H2127,TRUE,_xll.ohTrigger(RecalcTrigger,Trigger1M)),NA())</f>
        <v>1.8223055207792514E-2</v>
      </c>
      <c r="K2127" s="44">
        <f>IFERROR(_xll.qlIndexFixing(Index3M,H2127,TRUE,_xll.ohTrigger(RecalcTrigger,Trigger3M)),NA())</f>
        <v>1.8557065222103319E-2</v>
      </c>
      <c r="L2127" s="44">
        <f>IFERROR(_xll.qlIndexFixing(Index6M,$H2127,TRUE,_xll.ohTrigger(RecalcTrigger,Trigger6M)),NA())</f>
        <v>1.8642075249927656E-2</v>
      </c>
      <c r="M2127" s="182">
        <f>IFERROR(_xll.qlIndexFixing(Index1Y,$H2127,TRUE,_xll.ohTrigger(RecalcTrigger,Trigger1Y)),NA())</f>
        <v>1.886943543319175E-2</v>
      </c>
      <c r="N2127" s="181">
        <f>IFERROR(_xll.qlIndexFixing(ONIndex1M,I2127,TRUE,_xll.ohTrigger(RecalcTrigger,Trigger1M)),NA())</f>
        <v>1.8224708171419302E-2</v>
      </c>
      <c r="O2127" s="44">
        <f>IFERROR(_xll.qlIndexFixing(ONIndex3M,I2127,TRUE,_xll.ohTrigger(RecalcTrigger,Trigger3M)),NA())</f>
        <v>1.8558890733129108E-2</v>
      </c>
      <c r="P2127" s="44">
        <f>IFERROR(_xll.qlIndexFixing(ONIndex6M,I2127,TRUE,_xll.ohTrigger(RecalcTrigger,Trigger6M)),NA())</f>
        <v>1.8641872346513155E-2</v>
      </c>
      <c r="Q2127" s="182">
        <f>IFERROR(_xll.qlIndexFixing(ONIndex1Y,I2127,TRUE,_xll.ohTrigger(RecalcTrigger,Trigger1Y)),NA())</f>
        <v>1.8867520524021852E-2</v>
      </c>
    </row>
    <row r="2128" spans="2:17" x14ac:dyDescent="0.2">
      <c r="B2128" s="39" t="s">
        <v>42</v>
      </c>
      <c r="D2128" s="42">
        <f>_xll.qlCalendarAdvance(Calendar,$D2127,B2128,"f",FALSE)</f>
        <v>54316</v>
      </c>
      <c r="E2128" s="176">
        <f>_xll.qlInterestRateIndexValueDate(IndexON,D2128)</f>
        <v>54316</v>
      </c>
      <c r="F2128" s="192">
        <f>IFERROR(_xll.qlIndexFixing(IndexON,D2128,TRUE,_xll.ohTrigger(RecalcTrigger,TriggerON)),NA())</f>
        <v>1.7855474375092495E-2</v>
      </c>
      <c r="H2128" s="42">
        <f>_xll.qlCalendarAdvance(Calendar,$H2127,B2128,"f",FALSE)</f>
        <v>54316</v>
      </c>
      <c r="I2128" s="176">
        <f>_xll.qlInterestRateIndexValueDate(Index1M,$H2128)</f>
        <v>54316</v>
      </c>
      <c r="J2128" s="181">
        <f>IFERROR(_xll.qlIndexFixing(Index1M,$H2128,TRUE,_xll.ohTrigger(RecalcTrigger,Trigger1M)),NA())</f>
        <v>1.8215896452377388E-2</v>
      </c>
      <c r="K2128" s="44">
        <f>IFERROR(_xll.qlIndexFixing(Index3M,H2128,TRUE,_xll.ohTrigger(RecalcTrigger,Trigger3M)),NA())</f>
        <v>1.8550192603103002E-2</v>
      </c>
      <c r="L2128" s="44">
        <f>IFERROR(_xll.qlIndexFixing(Index6M,$H2128,TRUE,_xll.ohTrigger(RecalcTrigger,Trigger6M)),NA())</f>
        <v>1.8635455260949264E-2</v>
      </c>
      <c r="M2128" s="182">
        <f>IFERROR(_xll.qlIndexFixing(Index1Y,$H2128,TRUE,_xll.ohTrigger(RecalcTrigger,Trigger1Y)),NA())</f>
        <v>1.8862730938470351E-2</v>
      </c>
      <c r="N2128" s="181">
        <f>IFERROR(_xll.qlIndexFixing(ONIndex1M,I2128,TRUE,_xll.ohTrigger(RecalcTrigger,Trigger1M)),NA())</f>
        <v>1.8217538491613894E-2</v>
      </c>
      <c r="O2128" s="44">
        <f>IFERROR(_xll.qlIndexFixing(ONIndex3M,I2128,TRUE,_xll.ohTrigger(RecalcTrigger,Trigger3M)),NA())</f>
        <v>1.8551983845078723E-2</v>
      </c>
      <c r="P2128" s="44">
        <f>IFERROR(_xll.qlIndexFixing(ONIndex6M,I2128,TRUE,_xll.ohTrigger(RecalcTrigger,Trigger6M)),NA())</f>
        <v>1.8635181045054683E-2</v>
      </c>
      <c r="Q2128" s="182">
        <f>IFERROR(_xll.qlIndexFixing(ONIndex1Y,I2128,TRUE,_xll.ohTrigger(RecalcTrigger,Trigger1Y)),NA())</f>
        <v>1.8860685210292383E-2</v>
      </c>
    </row>
    <row r="2129" spans="2:17" x14ac:dyDescent="0.2">
      <c r="B2129" s="39" t="s">
        <v>42</v>
      </c>
      <c r="D2129" s="42">
        <f>_xll.qlCalendarAdvance(Calendar,$D2128,B2129,"f",FALSE)</f>
        <v>54323</v>
      </c>
      <c r="E2129" s="176">
        <f>_xll.qlInterestRateIndexValueDate(IndexON,D2129)</f>
        <v>54323</v>
      </c>
      <c r="F2129" s="192">
        <f>IFERROR(_xll.qlIndexFixing(IndexON,D2129,TRUE,_xll.ohTrigger(RecalcTrigger,TriggerON)),NA())</f>
        <v>1.7848949570007377E-2</v>
      </c>
      <c r="H2129" s="42">
        <f>_xll.qlCalendarAdvance(Calendar,$H2128,B2129,"f",FALSE)</f>
        <v>54323</v>
      </c>
      <c r="I2129" s="176">
        <f>_xll.qlInterestRateIndexValueDate(Index1M,$H2129)</f>
        <v>54323</v>
      </c>
      <c r="J2129" s="181">
        <f>IFERROR(_xll.qlIndexFixing(Index1M,$H2129,TRUE,_xll.ohTrigger(RecalcTrigger,Trigger1M)),NA())</f>
        <v>1.8208747985139238E-2</v>
      </c>
      <c r="K2129" s="44">
        <f>IFERROR(_xll.qlIndexFixing(Index3M,H2129,TRUE,_xll.ohTrigger(RecalcTrigger,Trigger3M)),NA())</f>
        <v>1.8543330241555103E-2</v>
      </c>
      <c r="L2129" s="44">
        <f>IFERROR(_xll.qlIndexFixing(Index6M,$H2129,TRUE,_xll.ohTrigger(RecalcTrigger,Trigger6M)),NA())</f>
        <v>1.8628845623434701E-2</v>
      </c>
      <c r="M2129" s="182">
        <f>IFERROR(_xll.qlIndexFixing(Index1Y,$H2129,TRUE,_xll.ohTrigger(RecalcTrigger,Trigger1Y)),NA())</f>
        <v>1.885603646525924E-2</v>
      </c>
      <c r="N2129" s="181">
        <f>IFERROR(_xll.qlIndexFixing(ONIndex1M,I2129,TRUE,_xll.ohTrigger(RecalcTrigger,Trigger1M)),NA())</f>
        <v>1.8210379080939587E-2</v>
      </c>
      <c r="O2129" s="44">
        <f>IFERROR(_xll.qlIndexFixing(ONIndex3M,I2129,TRUE,_xll.ohTrigger(RecalcTrigger,Trigger3M)),NA())</f>
        <v>1.85450871562165E-2</v>
      </c>
      <c r="P2129" s="44">
        <f>IFERROR(_xll.qlIndexFixing(ONIndex6M,I2129,TRUE,_xll.ohTrigger(RecalcTrigger,Trigger6M)),NA())</f>
        <v>1.862849997941729E-2</v>
      </c>
      <c r="Q2129" s="182">
        <f>IFERROR(_xll.qlIndexFixing(ONIndex1Y,I2129,TRUE,_xll.ohTrigger(RecalcTrigger,Trigger1Y)),NA())</f>
        <v>1.8853859689790253E-2</v>
      </c>
    </row>
    <row r="2130" spans="2:17" x14ac:dyDescent="0.2">
      <c r="B2130" s="39" t="s">
        <v>42</v>
      </c>
      <c r="D2130" s="42">
        <f>_xll.qlCalendarAdvance(Calendar,$D2129,B2130,"f",FALSE)</f>
        <v>54330</v>
      </c>
      <c r="E2130" s="176">
        <f>_xll.qlInterestRateIndexValueDate(IndexON,D2130)</f>
        <v>54330</v>
      </c>
      <c r="F2130" s="192">
        <f>IFERROR(_xll.qlIndexFixing(IndexON,D2130,TRUE,_xll.ohTrigger(RecalcTrigger,TriggerON)),NA())</f>
        <v>1.7842433325273577E-2</v>
      </c>
      <c r="H2130" s="42">
        <f>_xll.qlCalendarAdvance(Calendar,$H2129,B2130,"f",FALSE)</f>
        <v>54330</v>
      </c>
      <c r="I2130" s="176">
        <f>_xll.qlInterestRateIndexValueDate(Index1M,$H2130)</f>
        <v>54330</v>
      </c>
      <c r="J2130" s="181">
        <f>IFERROR(_xll.qlIndexFixing(Index1M,$H2130,TRUE,_xll.ohTrigger(RecalcTrigger,Trigger1M)),NA())</f>
        <v>1.8201609806053752E-2</v>
      </c>
      <c r="K2130" s="44">
        <f>IFERROR(_xll.qlIndexFixing(Index3M,H2130,TRUE,_xll.ohTrigger(RecalcTrigger,Trigger3M)),NA())</f>
        <v>1.8536478137405294E-2</v>
      </c>
      <c r="L2130" s="44">
        <f>IFERROR(_xll.qlIndexFixing(Index6M,$H2130,TRUE,_xll.ohTrigger(RecalcTrigger,Trigger6M)),NA())</f>
        <v>1.862224633728321E-2</v>
      </c>
      <c r="M2130" s="182">
        <f>IFERROR(_xll.qlIndexFixing(Index1Y,$H2130,TRUE,_xll.ohTrigger(RecalcTrigger,Trigger1Y)),NA())</f>
        <v>1.8849352013361909E-2</v>
      </c>
      <c r="N2130" s="181">
        <f>IFERROR(_xll.qlIndexFixing(ONIndex1M,I2130,TRUE,_xll.ohTrigger(RecalcTrigger,Trigger1M)),NA())</f>
        <v>1.8203229939558474E-2</v>
      </c>
      <c r="O2130" s="44">
        <f>IFERROR(_xll.qlIndexFixing(ONIndex3M,I2130,TRUE,_xll.ohTrigger(RecalcTrigger,Trigger3M)),NA())</f>
        <v>1.8538200666461391E-2</v>
      </c>
      <c r="P2130" s="44">
        <f>IFERROR(_xll.qlIndexFixing(ONIndex6M,I2130,TRUE,_xll.ohTrigger(RecalcTrigger,Trigger6M)),NA())</f>
        <v>1.8621829149925162E-2</v>
      </c>
      <c r="Q2130" s="182">
        <f>IFERROR(_xll.qlIndexFixing(ONIndex1Y,I2130,TRUE,_xll.ohTrigger(RecalcTrigger,Trigger1Y)),NA())</f>
        <v>1.8847043962758603E-2</v>
      </c>
    </row>
    <row r="2131" spans="2:17" x14ac:dyDescent="0.2">
      <c r="B2131" s="39" t="s">
        <v>42</v>
      </c>
      <c r="D2131" s="42">
        <f>_xll.qlCalendarAdvance(Calendar,$D2130,B2131,"f",FALSE)</f>
        <v>54337</v>
      </c>
      <c r="E2131" s="176">
        <f>_xll.qlInterestRateIndexValueDate(IndexON,D2131)</f>
        <v>54337</v>
      </c>
      <c r="F2131" s="192">
        <f>IFERROR(_xll.qlIndexFixing(IndexON,D2131,TRUE,_xll.ohTrigger(RecalcTrigger,TriggerON)),NA())</f>
        <v>1.7835925640647954E-2</v>
      </c>
      <c r="H2131" s="42">
        <f>_xll.qlCalendarAdvance(Calendar,$H2130,B2131,"f",FALSE)</f>
        <v>54337</v>
      </c>
      <c r="I2131" s="176">
        <f>_xll.qlInterestRateIndexValueDate(Index1M,$H2131)</f>
        <v>54337</v>
      </c>
      <c r="J2131" s="181">
        <f>IFERROR(_xll.qlIndexFixing(Index1M,$H2131,TRUE,_xll.ohTrigger(RecalcTrigger,Trigger1M)),NA())</f>
        <v>1.8194426941813065E-2</v>
      </c>
      <c r="K2131" s="44">
        <f>IFERROR(_xll.qlIndexFixing(Index3M,H2131,TRUE,_xll.ohTrigger(RecalcTrigger,Trigger3M)),NA())</f>
        <v>1.8529619173721101E-2</v>
      </c>
      <c r="L2131" s="44">
        <f>IFERROR(_xll.qlIndexFixing(Index6M,$H2131,TRUE,_xll.ohTrigger(RecalcTrigger,Trigger6M)),NA())</f>
        <v>1.8615663595118001E-2</v>
      </c>
      <c r="M2131" s="182">
        <f>IFERROR(_xll.qlIndexFixing(Index1Y,$H2131,TRUE,_xll.ohTrigger(RecalcTrigger,Trigger1Y)),NA())</f>
        <v>1.8842677582581624E-2</v>
      </c>
      <c r="N2131" s="181">
        <f>IFERROR(_xll.qlIndexFixing(ONIndex1M,I2131,TRUE,_xll.ohTrigger(RecalcTrigger,Trigger1M)),NA())</f>
        <v>1.8196091067551601E-2</v>
      </c>
      <c r="O2131" s="44">
        <f>IFERROR(_xll.qlIndexFixing(ONIndex3M,I2131,TRUE,_xll.ohTrigger(RecalcTrigger,Trigger3M)),NA())</f>
        <v>1.8531324375975489E-2</v>
      </c>
      <c r="P2131" s="44">
        <f>IFERROR(_xll.qlIndexFixing(ONIndex6M,I2131,TRUE,_xll.ohTrigger(RecalcTrigger,Trigger6M)),NA())</f>
        <v>1.861516855633516E-2</v>
      </c>
      <c r="Q2131" s="182">
        <f>IFERROR(_xll.qlIndexFixing(ONIndex1Y,I2131,TRUE,_xll.ohTrigger(RecalcTrigger,Trigger1Y)),NA())</f>
        <v>1.8840238029035339E-2</v>
      </c>
    </row>
    <row r="2132" spans="2:17" x14ac:dyDescent="0.2">
      <c r="B2132" s="39" t="s">
        <v>42</v>
      </c>
      <c r="D2132" s="42">
        <f>_xll.qlCalendarAdvance(Calendar,$D2131,B2132,"f",FALSE)</f>
        <v>54344</v>
      </c>
      <c r="E2132" s="176">
        <f>_xll.qlInterestRateIndexValueDate(IndexON,D2132)</f>
        <v>54344</v>
      </c>
      <c r="F2132" s="192">
        <f>IFERROR(_xll.qlIndexFixing(IndexON,D2132,TRUE,_xll.ohTrigger(RecalcTrigger,TriggerON)),NA())</f>
        <v>1.7829426516454694E-2</v>
      </c>
      <c r="H2132" s="42">
        <f>_xll.qlCalendarAdvance(Calendar,$H2131,B2132,"f",FALSE)</f>
        <v>54344</v>
      </c>
      <c r="I2132" s="176">
        <f>_xll.qlInterestRateIndexValueDate(Index1M,$H2132)</f>
        <v>54344</v>
      </c>
      <c r="J2132" s="181">
        <f>IFERROR(_xll.qlIndexFixing(Index1M,$H2132,TRUE,_xll.ohTrigger(RecalcTrigger,Trigger1M)),NA())</f>
        <v>1.8187309719435128E-2</v>
      </c>
      <c r="K2132" s="44">
        <f>IFERROR(_xll.qlIndexFixing(Index3M,H2132,TRUE,_xll.ohTrigger(RecalcTrigger,Trigger3M)),NA())</f>
        <v>1.8522787970963798E-2</v>
      </c>
      <c r="L2132" s="44">
        <f>IFERROR(_xll.qlIndexFixing(Index6M,$H2132,TRUE,_xll.ohTrigger(RecalcTrigger,Trigger6M)),NA())</f>
        <v>1.8609085416861276E-2</v>
      </c>
      <c r="M2132" s="182">
        <f>IFERROR(_xll.qlIndexFixing(Index1Y,$H2132,TRUE,_xll.ohTrigger(RecalcTrigger,Trigger1Y)),NA())</f>
        <v>1.8836013172721433E-2</v>
      </c>
      <c r="N2132" s="181">
        <f>IFERROR(_xll.qlIndexFixing(ONIndex1M,I2132,TRUE,_xll.ohTrigger(RecalcTrigger,Trigger1M)),NA())</f>
        <v>1.8188962464756875E-2</v>
      </c>
      <c r="O2132" s="44">
        <f>IFERROR(_xll.qlIndexFixing(ONIndex3M,I2132,TRUE,_xll.ohTrigger(RecalcTrigger,Trigger3M)),NA())</f>
        <v>1.852445828483984E-2</v>
      </c>
      <c r="P2132" s="44">
        <f>IFERROR(_xll.qlIndexFixing(ONIndex6M,I2132,TRUE,_xll.ohTrigger(RecalcTrigger,Trigger6M)),NA())</f>
        <v>1.8608518198890422E-2</v>
      </c>
      <c r="Q2132" s="182">
        <f>IFERROR(_xll.qlIndexFixing(ONIndex1Y,I2132,TRUE,_xll.ohTrigger(RecalcTrigger,Trigger1Y)),NA())</f>
        <v>1.8833441888782554E-2</v>
      </c>
    </row>
    <row r="2133" spans="2:17" x14ac:dyDescent="0.2">
      <c r="B2133" s="39" t="s">
        <v>42</v>
      </c>
      <c r="D2133" s="42">
        <f>_xll.qlCalendarAdvance(Calendar,$D2132,B2133,"f",FALSE)</f>
        <v>54351</v>
      </c>
      <c r="E2133" s="176">
        <f>_xll.qlInterestRateIndexValueDate(IndexON,D2133)</f>
        <v>54351</v>
      </c>
      <c r="F2133" s="192">
        <f>IFERROR(_xll.qlIndexFixing(IndexON,D2133,TRUE,_xll.ohTrigger(RecalcTrigger,TriggerON)),NA())</f>
        <v>1.7822935952450658E-2</v>
      </c>
      <c r="H2133" s="42">
        <f>_xll.qlCalendarAdvance(Calendar,$H2132,B2133,"f",FALSE)</f>
        <v>54351</v>
      </c>
      <c r="I2133" s="176">
        <f>_xll.qlInterestRateIndexValueDate(Index1M,$H2133)</f>
        <v>54351</v>
      </c>
      <c r="J2133" s="181">
        <f>IFERROR(_xll.qlIndexFixing(Index1M,$H2133,TRUE,_xll.ohTrigger(RecalcTrigger,Trigger1M)),NA())</f>
        <v>1.818020278581195E-2</v>
      </c>
      <c r="K2133" s="44">
        <f>IFERROR(_xll.qlIndexFixing(Index3M,H2133,TRUE,_xll.ohTrigger(RecalcTrigger,Trigger3M)),NA())</f>
        <v>1.8515967026092425E-2</v>
      </c>
      <c r="L2133" s="44">
        <f>IFERROR(_xll.qlIndexFixing(Index6M,$H2133,TRUE,_xll.ohTrigger(RecalcTrigger,Trigger6M)),NA())</f>
        <v>1.8602517590303552E-2</v>
      </c>
      <c r="M2133" s="182">
        <f>IFERROR(_xll.qlIndexFixing(Index1Y,$H2133,TRUE,_xll.ohTrigger(RecalcTrigger,Trigger1Y)),NA())</f>
        <v>1.8829358783585937E-2</v>
      </c>
      <c r="N2133" s="181">
        <f>IFERROR(_xll.qlIndexFixing(ONIndex1M,I2133,TRUE,_xll.ohTrigger(RecalcTrigger,Trigger1M)),NA())</f>
        <v>1.8181844131174296E-2</v>
      </c>
      <c r="O2133" s="44">
        <f>IFERROR(_xll.qlIndexFixing(ONIndex3M,I2133,TRUE,_xll.ohTrigger(RecalcTrigger,Trigger3M)),NA())</f>
        <v>1.8517602392892352E-2</v>
      </c>
      <c r="P2133" s="44">
        <f>IFERROR(_xll.qlIndexFixing(ONIndex6M,I2133,TRUE,_xll.ohTrigger(RecalcTrigger,Trigger6M)),NA())</f>
        <v>1.8601878077347811E-2</v>
      </c>
      <c r="Q2133" s="182">
        <f>IFERROR(_xll.qlIndexFixing(ONIndex1Y,I2133,TRUE,_xll.ohTrigger(RecalcTrigger,Trigger1Y)),NA())</f>
        <v>1.8826655541838155E-2</v>
      </c>
    </row>
    <row r="2134" spans="2:17" x14ac:dyDescent="0.2">
      <c r="B2134" s="39" t="s">
        <v>42</v>
      </c>
      <c r="D2134" s="42">
        <f>_xll.qlCalendarAdvance(Calendar,$D2133,B2134,"f",FALSE)</f>
        <v>54358</v>
      </c>
      <c r="E2134" s="176">
        <f>_xll.qlInterestRateIndexValueDate(IndexON,D2134)</f>
        <v>54358</v>
      </c>
      <c r="F2134" s="192">
        <f>IFERROR(_xll.qlIndexFixing(IndexON,D2134,TRUE,_xll.ohTrigger(RecalcTrigger,TriggerON)),NA())</f>
        <v>1.78164539485548E-2</v>
      </c>
      <c r="H2134" s="42">
        <f>_xll.qlCalendarAdvance(Calendar,$H2133,B2134,"f",FALSE)</f>
        <v>54358</v>
      </c>
      <c r="I2134" s="176">
        <f>_xll.qlInterestRateIndexValueDate(Index1M,$H2134)</f>
        <v>54358</v>
      </c>
      <c r="J2134" s="181">
        <f>IFERROR(_xll.qlIndexFixing(Index1M,$H2134,TRUE,_xll.ohTrigger(RecalcTrigger,Trigger1M)),NA())</f>
        <v>1.8173106140925228E-2</v>
      </c>
      <c r="K2134" s="44">
        <f>IFERROR(_xll.qlIndexFixing(Index3M,H2134,TRUE,_xll.ohTrigger(RecalcTrigger,Trigger3M)),NA())</f>
        <v>1.8509156339055005E-2</v>
      </c>
      <c r="L2134" s="44">
        <f>IFERROR(_xll.qlIndexFixing(Index6M,$H2134,TRUE,_xll.ohTrigger(RecalcTrigger,Trigger6M)),NA())</f>
        <v>1.8595960115341967E-2</v>
      </c>
      <c r="M2134" s="182">
        <f>IFERROR(_xll.qlIndexFixing(Index1Y,$H2134,TRUE,_xll.ohTrigger(RecalcTrigger,Trigger1Y)),NA())</f>
        <v>1.8822714414979069E-2</v>
      </c>
      <c r="N2134" s="181">
        <f>IFERROR(_xll.qlIndexFixing(ONIndex1M,I2134,TRUE,_xll.ohTrigger(RecalcTrigger,Trigger1M)),NA())</f>
        <v>1.8174736066803865E-2</v>
      </c>
      <c r="O2134" s="44">
        <f>IFERROR(_xll.qlIndexFixing(ONIndex3M,I2134,TRUE,_xll.ohTrigger(RecalcTrigger,Trigger3M)),NA())</f>
        <v>1.8510756700051978E-2</v>
      </c>
      <c r="P2134" s="44">
        <f>IFERROR(_xll.qlIndexFixing(ONIndex6M,I2134,TRUE,_xll.ohTrigger(RecalcTrigger,Trigger6M)),NA())</f>
        <v>1.8595248191869418E-2</v>
      </c>
      <c r="Q2134" s="182">
        <f>IFERROR(_xll.qlIndexFixing(ONIndex1Y,I2134,TRUE,_xll.ohTrigger(RecalcTrigger,Trigger1Y)),NA())</f>
        <v>1.8819878988202143E-2</v>
      </c>
    </row>
    <row r="2135" spans="2:17" x14ac:dyDescent="0.2">
      <c r="B2135" s="39" t="s">
        <v>42</v>
      </c>
      <c r="D2135" s="42">
        <f>_xll.qlCalendarAdvance(Calendar,$D2134,B2135,"f",FALSE)</f>
        <v>54365</v>
      </c>
      <c r="E2135" s="176">
        <f>_xll.qlInterestRateIndexValueDate(IndexON,D2135)</f>
        <v>54365</v>
      </c>
      <c r="F2135" s="192">
        <f>IFERROR(_xll.qlIndexFixing(IndexON,D2135,TRUE,_xll.ohTrigger(RecalcTrigger,TriggerON)),NA())</f>
        <v>1.7809980505091305E-2</v>
      </c>
      <c r="H2135" s="42">
        <f>_xll.qlCalendarAdvance(Calendar,$H2134,B2135,"f",FALSE)</f>
        <v>54365</v>
      </c>
      <c r="I2135" s="176">
        <f>_xll.qlInterestRateIndexValueDate(Index1M,$H2135)</f>
        <v>54365</v>
      </c>
      <c r="J2135" s="181">
        <f>IFERROR(_xll.qlIndexFixing(Index1M,$H2135,TRUE,_xll.ohTrigger(RecalcTrigger,Trigger1M)),NA())</f>
        <v>1.8166073232402973E-2</v>
      </c>
      <c r="K2135" s="44">
        <f>IFERROR(_xll.qlIndexFixing(Index3M,H2135,TRUE,_xll.ohTrigger(RecalcTrigger,Trigger3M)),NA())</f>
        <v>1.8502355909798682E-2</v>
      </c>
      <c r="L2135" s="44">
        <f>IFERROR(_xll.qlIndexFixing(Index6M,$H2135,TRUE,_xll.ohTrigger(RecalcTrigger,Trigger6M)),NA())</f>
        <v>1.8589412991876768E-2</v>
      </c>
      <c r="M2135" s="182">
        <f>IFERROR(_xll.qlIndexFixing(Index1Y,$H2135,TRUE,_xll.ohTrigger(RecalcTrigger,Trigger1Y)),NA())</f>
        <v>1.881608006670521E-2</v>
      </c>
      <c r="N2135" s="181">
        <f>IFERROR(_xll.qlIndexFixing(ONIndex1M,I2135,TRUE,_xll.ohTrigger(RecalcTrigger,Trigger1M)),NA())</f>
        <v>1.8167638271726627E-2</v>
      </c>
      <c r="O2135" s="44">
        <f>IFERROR(_xll.qlIndexFixing(ONIndex3M,I2135,TRUE,_xll.ohTrigger(RecalcTrigger,Trigger3M)),NA())</f>
        <v>1.8503921206561857E-2</v>
      </c>
      <c r="P2135" s="44">
        <f>IFERROR(_xll.qlIndexFixing(ONIndex6M,I2135,TRUE,_xll.ohTrigger(RecalcTrigger,Trigger6M)),NA())</f>
        <v>1.8588628542455243E-2</v>
      </c>
      <c r="Q2135" s="182">
        <f>IFERROR(_xll.qlIndexFixing(ONIndex1Y,I2135,TRUE,_xll.ohTrigger(RecalcTrigger,Trigger1Y)),NA())</f>
        <v>1.881311222803661E-2</v>
      </c>
    </row>
    <row r="2136" spans="2:17" x14ac:dyDescent="0.2">
      <c r="B2136" s="39" t="s">
        <v>42</v>
      </c>
      <c r="D2136" s="42">
        <f>_xll.qlCalendarAdvance(Calendar,$D2135,B2136,"f",FALSE)</f>
        <v>54372</v>
      </c>
      <c r="E2136" s="176">
        <f>_xll.qlInterestRateIndexValueDate(IndexON,D2136)</f>
        <v>54372</v>
      </c>
      <c r="F2136" s="192">
        <f>IFERROR(_xll.qlIndexFixing(IndexON,D2136,TRUE,_xll.ohTrigger(RecalcTrigger,TriggerON)),NA())</f>
        <v>1.7803515621817034E-2</v>
      </c>
      <c r="H2136" s="42">
        <f>_xll.qlCalendarAdvance(Calendar,$H2135,B2136,"f",FALSE)</f>
        <v>54372</v>
      </c>
      <c r="I2136" s="176">
        <f>_xll.qlInterestRateIndexValueDate(Index1M,$H2136)</f>
        <v>54372</v>
      </c>
      <c r="J2136" s="181">
        <f>IFERROR(_xll.qlIndexFixing(Index1M,$H2136,TRUE,_xll.ohTrigger(RecalcTrigger,Trigger1M)),NA())</f>
        <v>1.8158996781895774E-2</v>
      </c>
      <c r="K2136" s="44">
        <f>IFERROR(_xll.qlIndexFixing(Index3M,H2136,TRUE,_xll.ohTrigger(RecalcTrigger,Trigger3M)),NA())</f>
        <v>1.8495565738272365E-2</v>
      </c>
      <c r="L2136" s="44">
        <f>IFERROR(_xll.qlIndexFixing(Index6M,$H2136,TRUE,_xll.ohTrigger(RecalcTrigger,Trigger6M)),NA())</f>
        <v>1.858286799338427E-2</v>
      </c>
      <c r="M2136" s="182">
        <f>IFERROR(_xll.qlIndexFixing(Index1Y,$H2136,TRUE,_xll.ohTrigger(RecalcTrigger,Trigger1Y)),NA())</f>
        <v>1.8809455738569403E-2</v>
      </c>
      <c r="N2136" s="181">
        <f>IFERROR(_xll.qlIndexFixing(ONIndex1M,I2136,TRUE,_xll.ohTrigger(RecalcTrigger,Trigger1M)),NA())</f>
        <v>1.8160550745942583E-2</v>
      </c>
      <c r="O2136" s="44">
        <f>IFERROR(_xll.qlIndexFixing(ONIndex3M,I2136,TRUE,_xll.ohTrigger(RecalcTrigger,Trigger3M)),NA())</f>
        <v>1.8497095912259898E-2</v>
      </c>
      <c r="P2136" s="44">
        <f>IFERROR(_xll.qlIndexFixing(ONIndex6M,I2136,TRUE,_xll.ohTrigger(RecalcTrigger,Trigger6M)),NA())</f>
        <v>1.8582019129105287E-2</v>
      </c>
      <c r="Q2136" s="182">
        <f>IFERROR(_xll.qlIndexFixing(ONIndex1Y,I2136,TRUE,_xll.ohTrigger(RecalcTrigger,Trigger1Y)),NA())</f>
        <v>1.880635526126051E-2</v>
      </c>
    </row>
    <row r="2137" spans="2:17" x14ac:dyDescent="0.2">
      <c r="B2137" s="39" t="s">
        <v>42</v>
      </c>
      <c r="D2137" s="42">
        <f>_xll.qlCalendarAdvance(Calendar,$D2136,B2137,"f",FALSE)</f>
        <v>54379</v>
      </c>
      <c r="E2137" s="176">
        <f>_xll.qlInterestRateIndexValueDate(IndexON,D2137)</f>
        <v>54379</v>
      </c>
      <c r="F2137" s="192">
        <f>IFERROR(_xll.qlIndexFixing(IndexON,D2137,TRUE,_xll.ohTrigger(RecalcTrigger,TriggerON)),NA())</f>
        <v>1.7797059298813034E-2</v>
      </c>
      <c r="H2137" s="42">
        <f>_xll.qlCalendarAdvance(Calendar,$H2136,B2137,"f",FALSE)</f>
        <v>54379</v>
      </c>
      <c r="I2137" s="176">
        <f>_xll.qlInterestRateIndexValueDate(Index1M,$H2137)</f>
        <v>54379</v>
      </c>
      <c r="J2137" s="181">
        <f>IFERROR(_xll.qlIndexFixing(Index1M,$H2137,TRUE,_xll.ohTrigger(RecalcTrigger,Trigger1M)),NA())</f>
        <v>1.815193061942507E-2</v>
      </c>
      <c r="K2137" s="44">
        <f>IFERROR(_xll.qlIndexFixing(Index3M,H2137,TRUE,_xll.ohTrigger(RecalcTrigger,Trigger3M)),NA())</f>
        <v>1.8488785824424075E-2</v>
      </c>
      <c r="L2137" s="44">
        <f>IFERROR(_xll.qlIndexFixing(Index6M,$H2137,TRUE,_xll.ohTrigger(RecalcTrigger,Trigger6M)),NA())</f>
        <v>1.857634116396948E-2</v>
      </c>
      <c r="M2137" s="182">
        <f>IFERROR(_xll.qlIndexFixing(Index1Y,$H2137,TRUE,_xll.ohTrigger(RecalcTrigger,Trigger1Y)),NA())</f>
        <v>1.8802841430376693E-2</v>
      </c>
      <c r="N2137" s="181">
        <f>IFERROR(_xll.qlIndexFixing(ONIndex1M,I2137,TRUE,_xll.ohTrigger(RecalcTrigger,Trigger1M)),NA())</f>
        <v>1.8153473489451732E-2</v>
      </c>
      <c r="O2137" s="44">
        <f>IFERROR(_xll.qlIndexFixing(ONIndex3M,I2137,TRUE,_xll.ohTrigger(RecalcTrigger,Trigger3M)),NA())</f>
        <v>1.8490280817146099E-2</v>
      </c>
      <c r="P2137" s="44">
        <f>IFERROR(_xll.qlIndexFixing(ONIndex6M,I2137,TRUE,_xll.ohTrigger(RecalcTrigger,Trigger6M)),NA())</f>
        <v>1.8575419951657457E-2</v>
      </c>
      <c r="Q2137" s="182">
        <f>IFERROR(_xll.qlIndexFixing(ONIndex1Y,I2137,TRUE,_xll.ohTrigger(RecalcTrigger,Trigger1Y)),NA())</f>
        <v>1.879960808771175E-2</v>
      </c>
    </row>
    <row r="2138" spans="2:17" x14ac:dyDescent="0.2">
      <c r="B2138" s="39" t="s">
        <v>42</v>
      </c>
      <c r="D2138" s="42">
        <f>_xll.qlCalendarAdvance(Calendar,$D2137,B2138,"f",FALSE)</f>
        <v>54386</v>
      </c>
      <c r="E2138" s="176">
        <f>_xll.qlInterestRateIndexValueDate(IndexON,D2138)</f>
        <v>54386</v>
      </c>
      <c r="F2138" s="192">
        <f>IFERROR(_xll.qlIndexFixing(IndexON,D2138,TRUE,_xll.ohTrigger(RecalcTrigger,TriggerON)),NA())</f>
        <v>1.7790611535917211E-2</v>
      </c>
      <c r="H2138" s="42">
        <f>_xll.qlCalendarAdvance(Calendar,$H2137,B2138,"f",FALSE)</f>
        <v>54386</v>
      </c>
      <c r="I2138" s="176">
        <f>_xll.qlInterestRateIndexValueDate(Index1M,$H2138)</f>
        <v>54386</v>
      </c>
      <c r="J2138" s="181">
        <f>IFERROR(_xll.qlIndexFixing(Index1M,$H2138,TRUE,_xll.ohTrigger(RecalcTrigger,Trigger1M)),NA())</f>
        <v>1.8144874744963846E-2</v>
      </c>
      <c r="K2138" s="44">
        <f>IFERROR(_xll.qlIndexFixing(Index3M,H2138,TRUE,_xll.ohTrigger(RecalcTrigger,Trigger3M)),NA())</f>
        <v>1.8482016168197436E-2</v>
      </c>
      <c r="L2138" s="44">
        <f>IFERROR(_xll.qlIndexFixing(Index6M,$H2138,TRUE,_xll.ohTrigger(RecalcTrigger,Trigger6M)),NA())</f>
        <v>1.8569824685117604E-2</v>
      </c>
      <c r="M2138" s="182">
        <f>IFERROR(_xll.qlIndexFixing(Index1Y,$H2138,TRUE,_xll.ohTrigger(RecalcTrigger,Trigger1Y)),NA())</f>
        <v>1.8796237141932348E-2</v>
      </c>
      <c r="N2138" s="181">
        <f>IFERROR(_xll.qlIndexFixing(ONIndex1M,I2138,TRUE,_xll.ohTrigger(RecalcTrigger,Trigger1M)),NA())</f>
        <v>1.814640650192989E-2</v>
      </c>
      <c r="O2138" s="44">
        <f>IFERROR(_xll.qlIndexFixing(ONIndex3M,I2138,TRUE,_xll.ohTrigger(RecalcTrigger,Trigger3M)),NA())</f>
        <v>1.8483475921301507E-2</v>
      </c>
      <c r="P2138" s="44">
        <f>IFERROR(_xll.qlIndexFixing(ONIndex6M,I2138,TRUE,_xll.ohTrigger(RecalcTrigger,Trigger6M)),NA())</f>
        <v>1.8568831010273845E-2</v>
      </c>
      <c r="Q2138" s="182">
        <f>IFERROR(_xll.qlIndexFixing(ONIndex1Y,I2138,TRUE,_xll.ohTrigger(RecalcTrigger,Trigger1Y)),NA())</f>
        <v>1.8792870707633469E-2</v>
      </c>
    </row>
    <row r="2139" spans="2:17" x14ac:dyDescent="0.2">
      <c r="B2139" s="39" t="s">
        <v>42</v>
      </c>
      <c r="D2139" s="42">
        <f>_xll.qlCalendarAdvance(Calendar,$D2138,B2139,"f",FALSE)</f>
        <v>54393</v>
      </c>
      <c r="E2139" s="176">
        <f>_xll.qlInterestRateIndexValueDate(IndexON,D2139)</f>
        <v>54393</v>
      </c>
      <c r="F2139" s="192">
        <f>IFERROR(_xll.qlIndexFixing(IndexON,D2139,TRUE,_xll.ohTrigger(RecalcTrigger,TriggerON)),NA())</f>
        <v>1.7784172333453752E-2</v>
      </c>
      <c r="H2139" s="42">
        <f>_xll.qlCalendarAdvance(Calendar,$H2138,B2139,"f",FALSE)</f>
        <v>54393</v>
      </c>
      <c r="I2139" s="176">
        <f>_xll.qlInterestRateIndexValueDate(Index1M,$H2139)</f>
        <v>54393</v>
      </c>
      <c r="J2139" s="181">
        <f>IFERROR(_xll.qlIndexFixing(Index1M,$H2139,TRUE,_xll.ohTrigger(RecalcTrigger,Trigger1M)),NA())</f>
        <v>1.8137621722048448E-2</v>
      </c>
      <c r="K2139" s="44">
        <f>IFERROR(_xll.qlIndexFixing(Index3M,H2139,TRUE,_xll.ohTrigger(RecalcTrigger,Trigger3M)),NA())</f>
        <v>1.8475284816366462E-2</v>
      </c>
      <c r="L2139" s="44">
        <f>IFERROR(_xll.qlIndexFixing(Index6M,$H2139,TRUE,_xll.ohTrigger(RecalcTrigger,Trigger6M)),NA())</f>
        <v>1.8563328010978188E-2</v>
      </c>
      <c r="M2139" s="182">
        <f>IFERROR(_xll.qlIndexFixing(Index1Y,$H2139,TRUE,_xll.ohTrigger(RecalcTrigger,Trigger1Y)),NA())</f>
        <v>1.8789642873042522E-2</v>
      </c>
      <c r="N2139" s="181">
        <f>IFERROR(_xll.qlIndexFixing(ONIndex1M,I2139,TRUE,_xll.ohTrigger(RecalcTrigger,Trigger1M)),NA())</f>
        <v>1.8139349783944381E-2</v>
      </c>
      <c r="O2139" s="44">
        <f>IFERROR(_xll.qlIndexFixing(ONIndex3M,I2139,TRUE,_xll.ohTrigger(RecalcTrigger,Trigger3M)),NA())</f>
        <v>1.8476681224807168E-2</v>
      </c>
      <c r="P2139" s="44">
        <f>IFERROR(_xll.qlIndexFixing(ONIndex6M,I2139,TRUE,_xll.ohTrigger(RecalcTrigger,Trigger6M)),NA())</f>
        <v>1.8562252304954452E-2</v>
      </c>
      <c r="Q2139" s="182">
        <f>IFERROR(_xll.qlIndexFixing(ONIndex1Y,I2139,TRUE,_xll.ohTrigger(RecalcTrigger,Trigger1Y)),NA())</f>
        <v>1.8786143121025667E-2</v>
      </c>
    </row>
    <row r="2140" spans="2:17" x14ac:dyDescent="0.2">
      <c r="B2140" s="39" t="s">
        <v>42</v>
      </c>
      <c r="D2140" s="42">
        <f>_xll.qlCalendarAdvance(Calendar,$D2139,B2140,"f",FALSE)</f>
        <v>54400</v>
      </c>
      <c r="E2140" s="176">
        <f>_xll.qlInterestRateIndexValueDate(IndexON,D2140)</f>
        <v>54400</v>
      </c>
      <c r="F2140" s="192">
        <f>IFERROR(_xll.qlIndexFixing(IndexON,D2140,TRUE,_xll.ohTrigger(RecalcTrigger,TriggerON)),NA())</f>
        <v>1.777774169109847E-2</v>
      </c>
      <c r="H2140" s="42">
        <f>_xll.qlCalendarAdvance(Calendar,$H2139,B2140,"f",FALSE)</f>
        <v>54400</v>
      </c>
      <c r="I2140" s="176">
        <f>_xll.qlInterestRateIndexValueDate(Index1M,$H2140)</f>
        <v>54400</v>
      </c>
      <c r="J2140" s="181">
        <f>IFERROR(_xll.qlIndexFixing(Index1M,$H2140,TRUE,_xll.ohTrigger(RecalcTrigger,Trigger1M)),NA())</f>
        <v>1.8130742333995996E-2</v>
      </c>
      <c r="K2140" s="44">
        <f>IFERROR(_xll.qlIndexFixing(Index3M,H2140,TRUE,_xll.ohTrigger(RecalcTrigger,Trigger3M)),NA())</f>
        <v>1.8468534891564824E-2</v>
      </c>
      <c r="L2140" s="44">
        <f>IFERROR(_xll.qlIndexFixing(Index6M,$H2140,TRUE,_xll.ohTrigger(RecalcTrigger,Trigger6M)),NA())</f>
        <v>1.8556832643494683E-2</v>
      </c>
      <c r="M2140" s="182">
        <f>IFERROR(_xll.qlIndexFixing(Index1Y,$H2140,TRUE,_xll.ohTrigger(RecalcTrigger,Trigger1Y)),NA())</f>
        <v>1.8783058623512705E-2</v>
      </c>
      <c r="N2140" s="181">
        <f>IFERROR(_xll.qlIndexFixing(ONIndex1M,I2140,TRUE,_xll.ohTrigger(RecalcTrigger,Trigger1M)),NA())</f>
        <v>1.8132303335171018E-2</v>
      </c>
      <c r="O2140" s="44">
        <f>IFERROR(_xll.qlIndexFixing(ONIndex3M,I2140,TRUE,_xll.ohTrigger(RecalcTrigger,Trigger3M)),NA())</f>
        <v>1.8469896727338897E-2</v>
      </c>
      <c r="P2140" s="44">
        <f>IFERROR(_xll.qlIndexFixing(ONIndex6M,I2140,TRUE,_xll.ohTrigger(RecalcTrigger,Trigger6M)),NA())</f>
        <v>1.8555683835537184E-2</v>
      </c>
      <c r="Q2140" s="182">
        <f>IFERROR(_xll.qlIndexFixing(ONIndex1Y,I2140,TRUE,_xll.ohTrigger(RecalcTrigger,Trigger1Y)),NA())</f>
        <v>1.8779425327645205E-2</v>
      </c>
    </row>
    <row r="2141" spans="2:17" x14ac:dyDescent="0.2">
      <c r="B2141" s="39" t="s">
        <v>42</v>
      </c>
      <c r="D2141" s="42">
        <f>_xll.qlCalendarAdvance(Calendar,$D2140,B2141,"f",FALSE)</f>
        <v>54407</v>
      </c>
      <c r="E2141" s="176">
        <f>_xll.qlInterestRateIndexValueDate(IndexON,D2141)</f>
        <v>54407</v>
      </c>
      <c r="F2141" s="192">
        <f>IFERROR(_xll.qlIndexFixing(IndexON,D2141,TRUE,_xll.ohTrigger(RecalcTrigger,TriggerON)),NA())</f>
        <v>1.7771319609094505E-2</v>
      </c>
      <c r="H2141" s="42">
        <f>_xll.qlCalendarAdvance(Calendar,$H2140,B2141,"f",FALSE)</f>
        <v>54407</v>
      </c>
      <c r="I2141" s="176">
        <f>_xll.qlInterestRateIndexValueDate(Index1M,$H2141)</f>
        <v>54407</v>
      </c>
      <c r="J2141" s="181">
        <f>IFERROR(_xll.qlIndexFixing(Index1M,$H2141,TRUE,_xll.ohTrigger(RecalcTrigger,Trigger1M)),NA())</f>
        <v>1.81237177097416E-2</v>
      </c>
      <c r="K2141" s="44">
        <f>IFERROR(_xll.qlIndexFixing(Index3M,H2141,TRUE,_xll.ohTrigger(RecalcTrigger,Trigger3M)),NA())</f>
        <v>1.8461795222954793E-2</v>
      </c>
      <c r="L2141" s="44">
        <f>IFERROR(_xll.qlIndexFixing(Index6M,$H2141,TRUE,_xll.ohTrigger(RecalcTrigger,Trigger6M)),NA())</f>
        <v>1.8550347626907288E-2</v>
      </c>
      <c r="M2141" s="182">
        <f>IFERROR(_xll.qlIndexFixing(Index1Y,$H2141,TRUE,_xll.ohTrigger(RecalcTrigger,Trigger1Y)),NA())</f>
        <v>1.8776484393149273E-2</v>
      </c>
      <c r="N2141" s="181">
        <f>IFERROR(_xll.qlIndexFixing(ONIndex1M,I2141,TRUE,_xll.ohTrigger(RecalcTrigger,Trigger1M)),NA())</f>
        <v>1.8125267155609803E-2</v>
      </c>
      <c r="O2141" s="44">
        <f>IFERROR(_xll.qlIndexFixing(ONIndex3M,I2141,TRUE,_xll.ohTrigger(RecalcTrigger,Trigger3M)),NA())</f>
        <v>1.8463122429139833E-2</v>
      </c>
      <c r="P2141" s="44">
        <f>IFERROR(_xll.qlIndexFixing(ONIndex6M,I2141,TRUE,_xll.ohTrigger(RecalcTrigger,Trigger6M)),NA())</f>
        <v>1.8549125602184136E-2</v>
      </c>
      <c r="Q2141" s="182">
        <f>IFERROR(_xll.qlIndexFixing(ONIndex1Y,I2141,TRUE,_xll.ohTrigger(RecalcTrigger,Trigger1Y)),NA())</f>
        <v>1.877271732757313E-2</v>
      </c>
    </row>
    <row r="2142" spans="2:17" x14ac:dyDescent="0.2">
      <c r="B2142" s="39" t="s">
        <v>42</v>
      </c>
      <c r="D2142" s="42">
        <f>_xll.qlCalendarAdvance(Calendar,$D2141,B2142,"f",FALSE)</f>
        <v>54414</v>
      </c>
      <c r="E2142" s="176">
        <f>_xll.qlInterestRateIndexValueDate(IndexON,D2142)</f>
        <v>54414</v>
      </c>
      <c r="F2142" s="192">
        <f>IFERROR(_xll.qlIndexFixing(IndexON,D2142,TRUE,_xll.ohTrigger(RecalcTrigger,TriggerON)),NA())</f>
        <v>1.7764906087198717E-2</v>
      </c>
      <c r="H2142" s="42">
        <f>_xll.qlCalendarAdvance(Calendar,$H2141,B2142,"f",FALSE)</f>
        <v>54414</v>
      </c>
      <c r="I2142" s="176">
        <f>_xll.qlInterestRateIndexValueDate(Index1M,$H2142)</f>
        <v>54414</v>
      </c>
      <c r="J2142" s="181">
        <f>IFERROR(_xll.qlIndexFixing(Index1M,$H2142,TRUE,_xll.ohTrigger(RecalcTrigger,Trigger1M)),NA())</f>
        <v>1.8116703374069412E-2</v>
      </c>
      <c r="K2142" s="44">
        <f>IFERROR(_xll.qlIndexFixing(Index3M,H2142,TRUE,_xll.ohTrigger(RecalcTrigger,Trigger3M)),NA())</f>
        <v>1.8455065810485949E-2</v>
      </c>
      <c r="L2142" s="44">
        <f>IFERROR(_xll.qlIndexFixing(Index6M,$H2142,TRUE,_xll.ohTrigger(RecalcTrigger,Trigger6M)),NA())</f>
        <v>1.8543872961118035E-2</v>
      </c>
      <c r="M2142" s="182">
        <f>IFERROR(_xll.qlIndexFixing(Index1Y,$H2142,TRUE,_xll.ohTrigger(RecalcTrigger,Trigger1Y)),NA())</f>
        <v>1.876992018175927E-2</v>
      </c>
      <c r="N2142" s="181">
        <f>IFERROR(_xll.qlIndexFixing(ONIndex1M,I2142,TRUE,_xll.ohTrigger(RecalcTrigger,Trigger1M)),NA())</f>
        <v>1.8118241245260736E-2</v>
      </c>
      <c r="O2142" s="44">
        <f>IFERROR(_xll.qlIndexFixing(ONIndex3M,I2142,TRUE,_xll.ohTrigger(RecalcTrigger,Trigger3M)),NA())</f>
        <v>1.8456358330209977E-2</v>
      </c>
      <c r="P2142" s="44">
        <f>IFERROR(_xll.qlIndexFixing(ONIndex6M,I2142,TRUE,_xll.ohTrigger(RecalcTrigger,Trigger6M)),NA())</f>
        <v>1.8542577604814259E-2</v>
      </c>
      <c r="Q2142" s="182">
        <f>IFERROR(_xll.qlIndexFixing(ONIndex1Y,I2142,TRUE,_xll.ohTrigger(RecalcTrigger,Trigger1Y)),NA())</f>
        <v>1.8766019120971533E-2</v>
      </c>
    </row>
    <row r="2143" spans="2:17" x14ac:dyDescent="0.2">
      <c r="B2143" s="39" t="s">
        <v>42</v>
      </c>
      <c r="D2143" s="42">
        <f>_xll.qlCalendarAdvance(Calendar,$D2142,B2143,"f",FALSE)</f>
        <v>54421</v>
      </c>
      <c r="E2143" s="176">
        <f>_xll.qlInterestRateIndexValueDate(IndexON,D2143)</f>
        <v>54421</v>
      </c>
      <c r="F2143" s="192">
        <f>IFERROR(_xll.qlIndexFixing(IndexON,D2143,TRUE,_xll.ohTrigger(RecalcTrigger,TriggerON)),NA())</f>
        <v>1.7758501125654247E-2</v>
      </c>
      <c r="H2143" s="42">
        <f>_xll.qlCalendarAdvance(Calendar,$H2142,B2143,"f",FALSE)</f>
        <v>54421</v>
      </c>
      <c r="I2143" s="176">
        <f>_xll.qlInterestRateIndexValueDate(Index1M,$H2143)</f>
        <v>54421</v>
      </c>
      <c r="J2143" s="181">
        <f>IFERROR(_xll.qlIndexFixing(Index1M,$H2143,TRUE,_xll.ohTrigger(RecalcTrigger,Trigger1M)),NA())</f>
        <v>1.810969932696636E-2</v>
      </c>
      <c r="K2143" s="44">
        <f>IFERROR(_xll.qlIndexFixing(Index3M,H2143,TRUE,_xll.ohTrigger(RecalcTrigger,Trigger3M)),NA())</f>
        <v>1.844834665410696E-2</v>
      </c>
      <c r="L2143" s="44">
        <f>IFERROR(_xll.qlIndexFixing(Index6M,$H2143,TRUE,_xll.ohTrigger(RecalcTrigger,Trigger6M)),NA())</f>
        <v>1.8537408646027178E-2</v>
      </c>
      <c r="M2143" s="182">
        <f>IFERROR(_xll.qlIndexFixing(Index1Y,$H2143,TRUE,_xll.ohTrigger(RecalcTrigger,Trigger1Y)),NA())</f>
        <v>1.876336598914885E-2</v>
      </c>
      <c r="N2143" s="181">
        <f>IFERROR(_xll.qlIndexFixing(ONIndex1M,I2143,TRUE,_xll.ohTrigger(RecalcTrigger,Trigger1M)),NA())</f>
        <v>1.8111225604204861E-2</v>
      </c>
      <c r="O2143" s="44">
        <f>IFERROR(_xll.qlIndexFixing(ONIndex3M,I2143,TRUE,_xll.ohTrigger(RecalcTrigger,Trigger3M)),NA())</f>
        <v>1.8449604430549327E-2</v>
      </c>
      <c r="P2143" s="44">
        <f>IFERROR(_xll.qlIndexFixing(ONIndex6M,I2143,TRUE,_xll.ohTrigger(RecalcTrigger,Trigger6M)),NA())</f>
        <v>1.8536039843589647E-2</v>
      </c>
      <c r="Q2143" s="182">
        <f>IFERROR(_xll.qlIndexFixing(ONIndex1Y,I2143,TRUE,_xll.ohTrigger(RecalcTrigger,Trigger1Y)),NA())</f>
        <v>1.875933070775937E-2</v>
      </c>
    </row>
    <row r="2144" spans="2:17" x14ac:dyDescent="0.2">
      <c r="B2144" s="39" t="s">
        <v>42</v>
      </c>
      <c r="D2144" s="42">
        <f>_xll.qlCalendarAdvance(Calendar,$D2143,B2144,"f",FALSE)</f>
        <v>54428</v>
      </c>
      <c r="E2144" s="176">
        <f>_xll.qlInterestRateIndexValueDate(IndexON,D2144)</f>
        <v>54428</v>
      </c>
      <c r="F2144" s="192">
        <f>IFERROR(_xll.qlIndexFixing(IndexON,D2144,TRUE,_xll.ohTrigger(RecalcTrigger,TriggerON)),NA())</f>
        <v>1.7752104724380047E-2</v>
      </c>
      <c r="H2144" s="42">
        <f>_xll.qlCalendarAdvance(Calendar,$H2143,B2144,"f",FALSE)</f>
        <v>54428</v>
      </c>
      <c r="I2144" s="176">
        <f>_xll.qlInterestRateIndexValueDate(Index1M,$H2144)</f>
        <v>54428</v>
      </c>
      <c r="J2144" s="181">
        <f>IFERROR(_xll.qlIndexFixing(Index1M,$H2144,TRUE,_xll.ohTrigger(RecalcTrigger,Trigger1M)),NA())</f>
        <v>1.8102705568414146E-2</v>
      </c>
      <c r="K2144" s="44">
        <f>IFERROR(_xll.qlIndexFixing(Index3M,H2144,TRUE,_xll.ohTrigger(RecalcTrigger,Trigger3M)),NA())</f>
        <v>1.8441637753767393E-2</v>
      </c>
      <c r="L2144" s="44">
        <f>IFERROR(_xll.qlIndexFixing(Index6M,$H2144,TRUE,_xll.ohTrigger(RecalcTrigger,Trigger6M)),NA())</f>
        <v>1.8530943168289009E-2</v>
      </c>
      <c r="M2144" s="182">
        <f>IFERROR(_xll.qlIndexFixing(Index1Y,$H2144,TRUE,_xll.ohTrigger(RecalcTrigger,Trigger1Y)),NA())</f>
        <v>1.8756821815125946E-2</v>
      </c>
      <c r="N2144" s="181">
        <f>IFERROR(_xll.qlIndexFixing(ONIndex1M,I2144,TRUE,_xll.ohTrigger(RecalcTrigger,Trigger1M)),NA())</f>
        <v>1.8104220232361135E-2</v>
      </c>
      <c r="O2144" s="44">
        <f>IFERROR(_xll.qlIndexFixing(ONIndex3M,I2144,TRUE,_xll.ohTrigger(RecalcTrigger,Trigger3M)),NA())</f>
        <v>1.8442860729995791E-2</v>
      </c>
      <c r="P2144" s="44">
        <f>IFERROR(_xll.qlIndexFixing(ONIndex6M,I2144,TRUE,_xll.ohTrigger(RecalcTrigger,Trigger6M)),NA())</f>
        <v>1.8529512318267161E-2</v>
      </c>
      <c r="Q2144" s="182">
        <f>IFERROR(_xll.qlIndexFixing(ONIndex1Y,I2144,TRUE,_xll.ohTrigger(RecalcTrigger,Trigger1Y)),NA())</f>
        <v>1.8752652087936639E-2</v>
      </c>
    </row>
    <row r="2145" spans="2:17" x14ac:dyDescent="0.2">
      <c r="B2145" s="39" t="s">
        <v>42</v>
      </c>
      <c r="D2145" s="42">
        <f>_xll.qlCalendarAdvance(Calendar,$D2144,B2145,"f",FALSE)</f>
        <v>54435</v>
      </c>
      <c r="E2145" s="176">
        <f>_xll.qlInterestRateIndexValueDate(IndexON,D2145)</f>
        <v>54435</v>
      </c>
      <c r="F2145" s="192">
        <f>IFERROR(_xll.qlIndexFixing(IndexON,D2145,TRUE,_xll.ohTrigger(RecalcTrigger,TriggerON)),NA())</f>
        <v>1.7745716883295071E-2</v>
      </c>
      <c r="H2145" s="42">
        <f>_xll.qlCalendarAdvance(Calendar,$H2144,B2145,"f",FALSE)</f>
        <v>54435</v>
      </c>
      <c r="I2145" s="176">
        <f>_xll.qlInterestRateIndexValueDate(Index1M,$H2145)</f>
        <v>54435</v>
      </c>
      <c r="J2145" s="181">
        <f>IFERROR(_xll.qlIndexFixing(Index1M,$H2145,TRUE,_xll.ohTrigger(RecalcTrigger,Trigger1M)),NA())</f>
        <v>1.8095722098397077E-2</v>
      </c>
      <c r="K2145" s="44">
        <f>IFERROR(_xll.qlIndexFixing(Index3M,H2145,TRUE,_xll.ohTrigger(RecalcTrigger,Trigger3M)),NA())</f>
        <v>1.8434939109416824E-2</v>
      </c>
      <c r="L2145" s="44">
        <f>IFERROR(_xll.qlIndexFixing(Index6M,$H2145,TRUE,_xll.ohTrigger(RecalcTrigger,Trigger6M)),NA())</f>
        <v>1.8524499140609399E-2</v>
      </c>
      <c r="M2145" s="182">
        <f>IFERROR(_xll.qlIndexFixing(Index1Y,$H2145,TRUE,_xll.ohTrigger(RecalcTrigger,Trigger1Y)),NA())</f>
        <v>1.8750287659497156E-2</v>
      </c>
      <c r="N2145" s="181">
        <f>IFERROR(_xll.qlIndexFixing(ONIndex1M,I2145,TRUE,_xll.ohTrigger(RecalcTrigger,Trigger1M)),NA())</f>
        <v>1.8097225129729555E-2</v>
      </c>
      <c r="O2145" s="44">
        <f>IFERROR(_xll.qlIndexFixing(ONIndex3M,I2145,TRUE,_xll.ohTrigger(RecalcTrigger,Trigger3M)),NA())</f>
        <v>1.8436127228792509E-2</v>
      </c>
      <c r="P2145" s="44">
        <f>IFERROR(_xll.qlIndexFixing(ONIndex6M,I2145,TRUE,_xll.ohTrigger(RecalcTrigger,Trigger6M)),NA())</f>
        <v>1.8522995029008893E-2</v>
      </c>
      <c r="Q2145" s="182">
        <f>IFERROR(_xll.qlIndexFixing(ONIndex1Y,I2145,TRUE,_xll.ohTrigger(RecalcTrigger,Trigger1Y)),NA())</f>
        <v>1.8745983261341248E-2</v>
      </c>
    </row>
    <row r="2146" spans="2:17" x14ac:dyDescent="0.2">
      <c r="B2146" s="39" t="s">
        <v>42</v>
      </c>
      <c r="D2146" s="42">
        <f>_xll.qlCalendarAdvance(Calendar,$D2145,B2146,"f",FALSE)</f>
        <v>54442</v>
      </c>
      <c r="E2146" s="176">
        <f>_xll.qlInterestRateIndexValueDate(IndexON,D2146)</f>
        <v>54442</v>
      </c>
      <c r="F2146" s="192">
        <f>IFERROR(_xll.qlIndexFixing(IndexON,D2146,TRUE,_xll.ohTrigger(RecalcTrigger,TriggerON)),NA())</f>
        <v>1.7739337602399319E-2</v>
      </c>
      <c r="H2146" s="42">
        <f>_xll.qlCalendarAdvance(Calendar,$H2145,B2146,"f",FALSE)</f>
        <v>54442</v>
      </c>
      <c r="I2146" s="176">
        <f>_xll.qlInterestRateIndexValueDate(Index1M,$H2146)</f>
        <v>54442</v>
      </c>
      <c r="J2146" s="181">
        <f>IFERROR(_xll.qlIndexFixing(Index1M,$H2146,TRUE,_xll.ohTrigger(RecalcTrigger,Trigger1M)),NA())</f>
        <v>1.808874891689163E-2</v>
      </c>
      <c r="K2146" s="44">
        <f>IFERROR(_xll.qlIndexFixing(Index3M,H2146,TRUE,_xll.ohTrigger(RecalcTrigger,Trigger3M)),NA())</f>
        <v>1.8428239435101211E-2</v>
      </c>
      <c r="L2146" s="44">
        <f>IFERROR(_xll.qlIndexFixing(Index6M,$H2146,TRUE,_xll.ohTrigger(RecalcTrigger,Trigger6M)),NA())</f>
        <v>1.8518065462703282E-2</v>
      </c>
      <c r="M2146" s="182">
        <f>IFERROR(_xll.qlIndexFixing(Index1Y,$H2146,TRUE,_xll.ohTrigger(RecalcTrigger,Trigger1Y)),NA())</f>
        <v>1.8743763522071299E-2</v>
      </c>
      <c r="N2146" s="181">
        <f>IFERROR(_xll.qlIndexFixing(ONIndex1M,I2146,TRUE,_xll.ohTrigger(RecalcTrigger,Trigger1M)),NA())</f>
        <v>1.8090240296472215E-2</v>
      </c>
      <c r="O2146" s="44">
        <f>IFERROR(_xll.qlIndexFixing(ONIndex3M,I2146,TRUE,_xll.ohTrigger(RecalcTrigger,Trigger3M)),NA())</f>
        <v>1.8429403926615295E-2</v>
      </c>
      <c r="P2146" s="44">
        <f>IFERROR(_xll.qlIndexFixing(ONIndex6M,I2146,TRUE,_xll.ohTrigger(RecalcTrigger,Trigger6M)),NA())</f>
        <v>1.8516487975814844E-2</v>
      </c>
      <c r="Q2146" s="182">
        <f>IFERROR(_xll.qlIndexFixing(ONIndex1Y,I2146,TRUE,_xll.ohTrigger(RecalcTrigger,Trigger1Y)),NA())</f>
        <v>1.8739324228216336E-2</v>
      </c>
    </row>
    <row r="2147" spans="2:17" x14ac:dyDescent="0.2">
      <c r="B2147" s="39" t="s">
        <v>42</v>
      </c>
      <c r="D2147" s="42">
        <f>_xll.qlCalendarAdvance(Calendar,$D2146,B2147,"f",FALSE)</f>
        <v>54449</v>
      </c>
      <c r="E2147" s="176">
        <f>_xll.qlInterestRateIndexValueDate(IndexON,D2147)</f>
        <v>54449</v>
      </c>
      <c r="F2147" s="192">
        <f>IFERROR(_xll.qlIndexFixing(IndexON,D2147,TRUE,_xll.ohTrigger(RecalcTrigger,TriggerON)),NA())</f>
        <v>1.7732966881854884E-2</v>
      </c>
      <c r="H2147" s="42">
        <f>_xll.qlCalendarAdvance(Calendar,$H2146,B2147,"f",FALSE)</f>
        <v>54449</v>
      </c>
      <c r="I2147" s="176">
        <f>_xll.qlInterestRateIndexValueDate(Index1M,$H2147)</f>
        <v>54449</v>
      </c>
      <c r="J2147" s="181">
        <f>IFERROR(_xll.qlIndexFixing(Index1M,$H2147,TRUE,_xll.ohTrigger(RecalcTrigger,Trigger1M)),NA())</f>
        <v>1.8081786023884733E-2</v>
      </c>
      <c r="K2147" s="44">
        <f>IFERROR(_xll.qlIndexFixing(Index3M,H2147,TRUE,_xll.ohTrigger(RecalcTrigger,Trigger3M)),NA())</f>
        <v>1.8421572588479158E-2</v>
      </c>
      <c r="L2147" s="44">
        <f>IFERROR(_xll.qlIndexFixing(Index6M,$H2147,TRUE,_xll.ohTrigger(RecalcTrigger,Trigger6M)),NA())</f>
        <v>1.851164213447215E-2</v>
      </c>
      <c r="M2147" s="182">
        <f>IFERROR(_xll.qlIndexFixing(Index1Y,$H2147,TRUE,_xll.ohTrigger(RecalcTrigger,Trigger1Y)),NA())</f>
        <v>1.873724940265542E-2</v>
      </c>
      <c r="N2147" s="181">
        <f>IFERROR(_xll.qlIndexFixing(ONIndex1M,I2147,TRUE,_xll.ohTrigger(RecalcTrigger,Trigger1M)),NA())</f>
        <v>1.8083265732427023E-2</v>
      </c>
      <c r="O2147" s="44">
        <f>IFERROR(_xll.qlIndexFixing(ONIndex3M,I2147,TRUE,_xll.ohTrigger(RecalcTrigger,Trigger3M)),NA())</f>
        <v>1.8422690823869381E-2</v>
      </c>
      <c r="P2147" s="44">
        <f>IFERROR(_xll.qlIndexFixing(ONIndex6M,I2147,TRUE,_xll.ohTrigger(RecalcTrigger,Trigger6M)),NA())</f>
        <v>1.8509991158441874E-2</v>
      </c>
      <c r="Q2147" s="182">
        <f>IFERROR(_xll.qlIndexFixing(ONIndex1Y,I2147,TRUE,_xll.ohTrigger(RecalcTrigger,Trigger1Y)),NA())</f>
        <v>1.8732674988480857E-2</v>
      </c>
    </row>
    <row r="2148" spans="2:17" x14ac:dyDescent="0.2">
      <c r="B2148" s="39" t="s">
        <v>42</v>
      </c>
      <c r="D2148" s="42">
        <f>_xll.qlCalendarAdvance(Calendar,$D2147,B2148,"f",FALSE)</f>
        <v>54456</v>
      </c>
      <c r="E2148" s="176">
        <f>_xll.qlInterestRateIndexValueDate(IndexON,D2148)</f>
        <v>54456</v>
      </c>
      <c r="F2148" s="192">
        <f>IFERROR(_xll.qlIndexFixing(IndexON,D2148,TRUE,_xll.ohTrigger(RecalcTrigger,TriggerON)),NA())</f>
        <v>1.7726604721499672E-2</v>
      </c>
      <c r="H2148" s="42">
        <f>_xll.qlCalendarAdvance(Calendar,$H2147,B2148,"f",FALSE)</f>
        <v>54456</v>
      </c>
      <c r="I2148" s="176">
        <f>_xll.qlInterestRateIndexValueDate(Index1M,$H2148)</f>
        <v>54456</v>
      </c>
      <c r="J2148" s="181">
        <f>IFERROR(_xll.qlIndexFixing(Index1M,$H2148,TRUE,_xll.ohTrigger(RecalcTrigger,Trigger1M)),NA())</f>
        <v>1.8074978780150488E-2</v>
      </c>
      <c r="K2148" s="44">
        <f>IFERROR(_xll.qlIndexFixing(Index3M,H2148,TRUE,_xll.ohTrigger(RecalcTrigger,Trigger3M)),NA())</f>
        <v>1.8414894219025972E-2</v>
      </c>
      <c r="L2148" s="44">
        <f>IFERROR(_xll.qlIndexFixing(Index6M,$H2148,TRUE,_xll.ohTrigger(RecalcTrigger,Trigger6M)),NA())</f>
        <v>1.8505229155818835E-2</v>
      </c>
      <c r="M2148" s="182">
        <f>IFERROR(_xll.qlIndexFixing(Index1Y,$H2148,TRUE,_xll.ohTrigger(RecalcTrigger,Trigger1Y)),NA())</f>
        <v>1.873074530105856E-2</v>
      </c>
      <c r="N2148" s="181">
        <f>IFERROR(_xll.qlIndexFixing(ONIndex1M,I2148,TRUE,_xll.ohTrigger(RecalcTrigger,Trigger1M)),NA())</f>
        <v>1.8076301437512932E-2</v>
      </c>
      <c r="O2148" s="44">
        <f>IFERROR(_xll.qlIndexFixing(ONIndex3M,I2148,TRUE,_xll.ohTrigger(RecalcTrigger,Trigger3M)),NA())</f>
        <v>1.8415987920149535E-2</v>
      </c>
      <c r="P2148" s="44">
        <f>IFERROR(_xll.qlIndexFixing(ONIndex6M,I2148,TRUE,_xll.ohTrigger(RecalcTrigger,Trigger6M)),NA())</f>
        <v>1.8503504577214169E-2</v>
      </c>
      <c r="Q2148" s="182">
        <f>IFERROR(_xll.qlIndexFixing(ONIndex1Y,I2148,TRUE,_xll.ohTrigger(RecalcTrigger,Trigger1Y)),NA())</f>
        <v>1.8726035542053765E-2</v>
      </c>
    </row>
    <row r="2149" spans="2:17" x14ac:dyDescent="0.2">
      <c r="B2149" s="39" t="s">
        <v>42</v>
      </c>
      <c r="D2149" s="42">
        <f>_xll.qlCalendarAdvance(Calendar,$D2148,B2149,"f",FALSE)</f>
        <v>54463</v>
      </c>
      <c r="E2149" s="176">
        <f>_xll.qlInterestRateIndexValueDate(IndexON,D2149)</f>
        <v>54463</v>
      </c>
      <c r="F2149" s="192">
        <f>IFERROR(_xll.qlIndexFixing(IndexON,D2149,TRUE,_xll.ohTrigger(RecalcTrigger,TriggerON)),NA())</f>
        <v>1.7720251121333686E-2</v>
      </c>
      <c r="H2149" s="42">
        <f>_xll.qlCalendarAdvance(Calendar,$H2148,B2149,"f",FALSE)</f>
        <v>54463</v>
      </c>
      <c r="I2149" s="176">
        <f>_xll.qlInterestRateIndexValueDate(Index1M,$H2149)</f>
        <v>54463</v>
      </c>
      <c r="J2149" s="181">
        <f>IFERROR(_xll.qlIndexFixing(Index1M,$H2149,TRUE,_xll.ohTrigger(RecalcTrigger,Trigger1M)),NA())</f>
        <v>1.8068035290111917E-2</v>
      </c>
      <c r="K2149" s="44">
        <f>IFERROR(_xll.qlIndexFixing(Index3M,H2149,TRUE,_xll.ohTrigger(RecalcTrigger,Trigger3M)),NA())</f>
        <v>1.8408247090889632E-2</v>
      </c>
      <c r="L2149" s="44">
        <f>IFERROR(_xll.qlIndexFixing(Index6M,$H2149,TRUE,_xll.ohTrigger(RecalcTrigger,Trigger6M)),NA())</f>
        <v>1.8498826526644831E-2</v>
      </c>
      <c r="M2149" s="182">
        <f>IFERROR(_xll.qlIndexFixing(Index1Y,$H2149,TRUE,_xll.ohTrigger(RecalcTrigger,Trigger1Y)),NA())</f>
        <v>1.8724251217089094E-2</v>
      </c>
      <c r="N2149" s="181">
        <f>IFERROR(_xll.qlIndexFixing(ONIndex1M,I2149,TRUE,_xll.ohTrigger(RecalcTrigger,Trigger1M)),NA())</f>
        <v>1.8069347411810988E-2</v>
      </c>
      <c r="O2149" s="44">
        <f>IFERROR(_xll.qlIndexFixing(ONIndex3M,I2149,TRUE,_xll.ohTrigger(RecalcTrigger,Trigger3M)),NA())</f>
        <v>1.8409295215779942E-2</v>
      </c>
      <c r="P2149" s="44">
        <f>IFERROR(_xll.qlIndexFixing(ONIndex6M,I2149,TRUE,_xll.ohTrigger(RecalcTrigger,Trigger6M)),NA())</f>
        <v>1.8497028231969637E-2</v>
      </c>
      <c r="Q2149" s="182">
        <f>IFERROR(_xll.qlIndexFixing(ONIndex1Y,I2149,TRUE,_xll.ohTrigger(RecalcTrigger,Trigger1Y)),NA())</f>
        <v>1.8719405888935059E-2</v>
      </c>
    </row>
    <row r="2150" spans="2:17" x14ac:dyDescent="0.2">
      <c r="B2150" s="39" t="s">
        <v>42</v>
      </c>
      <c r="D2150" s="42">
        <f>_xll.qlCalendarAdvance(Calendar,$D2149,B2150,"f",FALSE)</f>
        <v>54470</v>
      </c>
      <c r="E2150" s="176">
        <f>_xll.qlInterestRateIndexValueDate(IndexON,D2150)</f>
        <v>54470</v>
      </c>
      <c r="F2150" s="192">
        <f>IFERROR(_xll.qlIndexFixing(IndexON,D2150,TRUE,_xll.ohTrigger(RecalcTrigger,TriggerON)),NA())</f>
        <v>1.7713906081519015E-2</v>
      </c>
      <c r="H2150" s="42">
        <f>_xll.qlCalendarAdvance(Calendar,$H2149,B2150,"f",FALSE)</f>
        <v>54470</v>
      </c>
      <c r="I2150" s="176">
        <f>_xll.qlInterestRateIndexValueDate(Index1M,$H2150)</f>
        <v>54470</v>
      </c>
      <c r="J2150" s="181">
        <f>IFERROR(_xll.qlIndexFixing(Index1M,$H2150,TRUE,_xll.ohTrigger(RecalcTrigger,Trigger1M)),NA())</f>
        <v>1.8061102086597558E-2</v>
      </c>
      <c r="K2150" s="44">
        <f>IFERROR(_xll.qlIndexFixing(Index3M,H2150,TRUE,_xll.ohTrigger(RecalcTrigger,Trigger3M)),NA())</f>
        <v>1.8401599725724912E-2</v>
      </c>
      <c r="L2150" s="44">
        <f>IFERROR(_xll.qlIndexFixing(Index6M,$H2150,TRUE,_xll.ohTrigger(RecalcTrigger,Trigger6M)),NA())</f>
        <v>1.8492434246853866E-2</v>
      </c>
      <c r="M2150" s="182">
        <f>IFERROR(_xll.qlIndexFixing(Index1Y,$H2150,TRUE,_xll.ohTrigger(RecalcTrigger,Trigger1Y)),NA())</f>
        <v>1.8717767150556064E-2</v>
      </c>
      <c r="N2150" s="181">
        <f>IFERROR(_xll.qlIndexFixing(ONIndex1M,I2150,TRUE,_xll.ohTrigger(RecalcTrigger,Trigger1M)),NA())</f>
        <v>1.8062403655645376E-2</v>
      </c>
      <c r="O2150" s="44">
        <f>IFERROR(_xll.qlIndexFixing(ONIndex3M,I2150,TRUE,_xll.ohTrigger(RecalcTrigger,Trigger3M)),NA())</f>
        <v>1.8402612710679556E-2</v>
      </c>
      <c r="P2150" s="44">
        <f>IFERROR(_xll.qlIndexFixing(ONIndex6M,I2150,TRUE,_xll.ohTrigger(RecalcTrigger,Trigger6M)),NA())</f>
        <v>1.8490562122870369E-2</v>
      </c>
      <c r="Q2150" s="182">
        <f>IFERROR(_xll.qlIndexFixing(ONIndex1Y,I2150,TRUE,_xll.ohTrigger(RecalcTrigger,Trigger1Y)),NA())</f>
        <v>1.8712786029286832E-2</v>
      </c>
    </row>
    <row r="2151" spans="2:17" x14ac:dyDescent="0.2">
      <c r="B2151" s="39" t="s">
        <v>42</v>
      </c>
      <c r="D2151" s="42">
        <f>_xll.qlCalendarAdvance(Calendar,$D2150,B2151,"f",FALSE)</f>
        <v>54477</v>
      </c>
      <c r="E2151" s="176">
        <f>_xll.qlInterestRateIndexValueDate(IndexON,D2151)</f>
        <v>54477</v>
      </c>
      <c r="F2151" s="192">
        <f>IFERROR(_xll.qlIndexFixing(IndexON,D2151,TRUE,_xll.ohTrigger(RecalcTrigger,TriggerON)),NA())</f>
        <v>1.7707569601812523E-2</v>
      </c>
      <c r="H2151" s="42">
        <f>_xll.qlCalendarAdvance(Calendar,$H2150,B2151,"f",FALSE)</f>
        <v>54477</v>
      </c>
      <c r="I2151" s="176">
        <f>_xll.qlInterestRateIndexValueDate(Index1M,$H2151)</f>
        <v>54477</v>
      </c>
      <c r="J2151" s="181">
        <f>IFERROR(_xll.qlIndexFixing(Index1M,$H2151,TRUE,_xll.ohTrigger(RecalcTrigger,Trigger1M)),NA())</f>
        <v>1.805417916958715E-2</v>
      </c>
      <c r="K2151" s="44">
        <f>IFERROR(_xll.qlIndexFixing(Index3M,H2151,TRUE,_xll.ohTrigger(RecalcTrigger,Trigger3M)),NA())</f>
        <v>1.8394962616247512E-2</v>
      </c>
      <c r="L2151" s="44">
        <f>IFERROR(_xll.qlIndexFixing(Index6M,$H2151,TRUE,_xll.ohTrigger(RecalcTrigger,Trigger6M)),NA())</f>
        <v>1.848605231634743E-2</v>
      </c>
      <c r="M2151" s="182">
        <f>IFERROR(_xll.qlIndexFixing(Index1Y,$H2151,TRUE,_xll.ohTrigger(RecalcTrigger,Trigger1Y)),NA())</f>
        <v>1.8711293101268733E-2</v>
      </c>
      <c r="N2151" s="181">
        <f>IFERROR(_xll.qlIndexFixing(ONIndex1M,I2151,TRUE,_xll.ohTrigger(RecalcTrigger,Trigger1M)),NA())</f>
        <v>1.8055470168448773E-2</v>
      </c>
      <c r="O2151" s="44">
        <f>IFERROR(_xll.qlIndexFixing(ONIndex3M,I2151,TRUE,_xll.ohTrigger(RecalcTrigger,Trigger3M)),NA())</f>
        <v>1.839594040476733E-2</v>
      </c>
      <c r="P2151" s="44">
        <f>IFERROR(_xll.qlIndexFixing(ONIndex6M,I2151,TRUE,_xll.ohTrigger(RecalcTrigger,Trigger6M)),NA())</f>
        <v>1.8484106249673227E-2</v>
      </c>
      <c r="Q2151" s="182">
        <f>IFERROR(_xll.qlIndexFixing(ONIndex1Y,I2151,TRUE,_xll.ohTrigger(RecalcTrigger,Trigger1Y)),NA())</f>
        <v>1.8706175962946991E-2</v>
      </c>
    </row>
    <row r="2152" spans="2:17" x14ac:dyDescent="0.2">
      <c r="B2152" s="39" t="s">
        <v>42</v>
      </c>
      <c r="D2152" s="42">
        <f>_xll.qlCalendarAdvance(Calendar,$D2151,B2152,"f",FALSE)</f>
        <v>54484</v>
      </c>
      <c r="E2152" s="176">
        <f>_xll.qlInterestRateIndexValueDate(IndexON,D2152)</f>
        <v>54484</v>
      </c>
      <c r="F2152" s="192">
        <f>IFERROR(_xll.qlIndexFixing(IndexON,D2152,TRUE,_xll.ohTrigger(RecalcTrigger,TriggerON)),NA())</f>
        <v>1.7701241682376301E-2</v>
      </c>
      <c r="H2152" s="42">
        <f>_xll.qlCalendarAdvance(Calendar,$H2151,B2152,"f",FALSE)</f>
        <v>54484</v>
      </c>
      <c r="I2152" s="176">
        <f>_xll.qlInterestRateIndexValueDate(Index1M,$H2152)</f>
        <v>54484</v>
      </c>
      <c r="J2152" s="181">
        <f>IFERROR(_xll.qlIndexFixing(Index1M,$H2152,TRUE,_xll.ohTrigger(RecalcTrigger,Trigger1M)),NA())</f>
        <v>1.8047125885648711E-2</v>
      </c>
      <c r="K2152" s="44">
        <f>IFERROR(_xll.qlIndexFixing(Index3M,H2152,TRUE,_xll.ohTrigger(RecalcTrigger,Trigger3M)),NA())</f>
        <v>1.8388318002504948E-2</v>
      </c>
      <c r="L2152" s="44">
        <f>IFERROR(_xll.qlIndexFixing(Index6M,$H2152,TRUE,_xll.ohTrigger(RecalcTrigger,Trigger6M)),NA())</f>
        <v>1.8479725377632965E-2</v>
      </c>
      <c r="M2152" s="182">
        <f>IFERROR(_xll.qlIndexFixing(Index1Y,$H2152,TRUE,_xll.ohTrigger(RecalcTrigger,Trigger1Y)),NA())</f>
        <v>1.8704829069036588E-2</v>
      </c>
      <c r="N2152" s="181">
        <f>IFERROR(_xll.qlIndexFixing(ONIndex1M,I2152,TRUE,_xll.ohTrigger(RecalcTrigger,Trigger1M)),NA())</f>
        <v>1.8048546950545363E-2</v>
      </c>
      <c r="O2152" s="44">
        <f>IFERROR(_xll.qlIndexFixing(ONIndex3M,I2152,TRUE,_xll.ohTrigger(RecalcTrigger,Trigger3M)),NA())</f>
        <v>1.8389278297800127E-2</v>
      </c>
      <c r="P2152" s="44">
        <f>IFERROR(_xll.qlIndexFixing(ONIndex6M,I2152,TRUE,_xll.ohTrigger(RecalcTrigger,Trigger6M)),NA())</f>
        <v>1.8477660612378211E-2</v>
      </c>
      <c r="Q2152" s="182">
        <f>IFERROR(_xll.qlIndexFixing(ONIndex1Y,I2152,TRUE,_xll.ohTrigger(RecalcTrigger,Trigger1Y)),NA())</f>
        <v>1.8699575689915537E-2</v>
      </c>
    </row>
    <row r="2153" spans="2:17" x14ac:dyDescent="0.2">
      <c r="B2153" s="39" t="s">
        <v>42</v>
      </c>
      <c r="D2153" s="42">
        <f>_xll.qlCalendarAdvance(Calendar,$D2152,B2153,"f",FALSE)</f>
        <v>54491</v>
      </c>
      <c r="E2153" s="176">
        <f>_xll.qlInterestRateIndexValueDate(IndexON,D2153)</f>
        <v>54491</v>
      </c>
      <c r="F2153" s="192">
        <f>IFERROR(_xll.qlIndexFixing(IndexON,D2153,TRUE,_xll.ohTrigger(RecalcTrigger,TriggerON)),NA())</f>
        <v>1.7694922323210349E-2</v>
      </c>
      <c r="H2153" s="42">
        <f>_xll.qlCalendarAdvance(Calendar,$H2152,B2153,"f",FALSE)</f>
        <v>54491</v>
      </c>
      <c r="I2153" s="176">
        <f>_xll.qlInterestRateIndexValueDate(Index1M,$H2153)</f>
        <v>54491</v>
      </c>
      <c r="J2153" s="181">
        <f>IFERROR(_xll.qlIndexFixing(Index1M,$H2153,TRUE,_xll.ohTrigger(RecalcTrigger,Trigger1M)),NA())</f>
        <v>1.8040224723233095E-2</v>
      </c>
      <c r="K2153" s="44">
        <f>IFERROR(_xll.qlIndexFixing(Index3M,H2153,TRUE,_xll.ohTrigger(RecalcTrigger,Trigger3M)),NA())</f>
        <v>1.8381702204423249E-2</v>
      </c>
      <c r="L2153" s="44">
        <f>IFERROR(_xll.qlIndexFixing(Index6M,$H2153,TRUE,_xll.ohTrigger(RecalcTrigger,Trigger6M)),NA())</f>
        <v>1.8473365401728292E-2</v>
      </c>
      <c r="M2153" s="182">
        <f>IFERROR(_xll.qlIndexFixing(Index1Y,$H2153,TRUE,_xll.ohTrigger(RecalcTrigger,Trigger1Y)),NA())</f>
        <v>1.8698375053669558E-2</v>
      </c>
      <c r="N2153" s="181">
        <f>IFERROR(_xll.qlIndexFixing(ONIndex1M,I2153,TRUE,_xll.ohTrigger(RecalcTrigger,Trigger1M)),NA())</f>
        <v>1.8041634001935147E-2</v>
      </c>
      <c r="O2153" s="44">
        <f>IFERROR(_xll.qlIndexFixing(ONIndex3M,I2153,TRUE,_xll.ohTrigger(RecalcTrigger,Trigger3M)),NA())</f>
        <v>1.8382626390345269E-2</v>
      </c>
      <c r="P2153" s="44">
        <f>IFERROR(_xll.qlIndexFixing(ONIndex6M,I2153,TRUE,_xll.ohTrigger(RecalcTrigger,Trigger6M)),NA())</f>
        <v>1.8471225211228459E-2</v>
      </c>
      <c r="Q2153" s="182">
        <f>IFERROR(_xll.qlIndexFixing(ONIndex1Y,I2153,TRUE,_xll.ohTrigger(RecalcTrigger,Trigger1Y)),NA())</f>
        <v>1.8692985210354562E-2</v>
      </c>
    </row>
    <row r="2154" spans="2:17" x14ac:dyDescent="0.2">
      <c r="B2154" s="39" t="s">
        <v>42</v>
      </c>
      <c r="D2154" s="42">
        <f>_xll.qlCalendarAdvance(Calendar,$D2153,B2154,"f",FALSE)</f>
        <v>54498</v>
      </c>
      <c r="E2154" s="176">
        <f>_xll.qlInterestRateIndexValueDate(IndexON,D2154)</f>
        <v>54498</v>
      </c>
      <c r="F2154" s="192">
        <f>IFERROR(_xll.qlIndexFixing(IndexON,D2154,TRUE,_xll.ohTrigger(RecalcTrigger,TriggerON)),NA())</f>
        <v>1.7688611524395714E-2</v>
      </c>
      <c r="H2154" s="42">
        <f>_xll.qlCalendarAdvance(Calendar,$H2153,B2154,"f",FALSE)</f>
        <v>54498</v>
      </c>
      <c r="I2154" s="176">
        <f>_xll.qlInterestRateIndexValueDate(Index1M,$H2154)</f>
        <v>54498</v>
      </c>
      <c r="J2154" s="181">
        <f>IFERROR(_xll.qlIndexFixing(Index1M,$H2154,TRUE,_xll.ohTrigger(RecalcTrigger,Trigger1M)),NA())</f>
        <v>1.8033149970701601E-2</v>
      </c>
      <c r="K2154" s="44">
        <f>IFERROR(_xll.qlIndexFixing(Index3M,H2154,TRUE,_xll.ohTrigger(RecalcTrigger,Trigger3M)),NA())</f>
        <v>1.8375096663139523E-2</v>
      </c>
      <c r="L2154" s="44">
        <f>IFERROR(_xll.qlIndexFixing(Index6M,$H2154,TRUE,_xll.ohTrigger(RecalcTrigger,Trigger6M)),NA())</f>
        <v>1.8467015776689893E-2</v>
      </c>
      <c r="M2154" s="182">
        <f>IFERROR(_xll.qlIndexFixing(Index1Y,$H2154,TRUE,_xll.ohTrigger(RecalcTrigger,Trigger1Y)),NA())</f>
        <v>1.8691931054977573E-2</v>
      </c>
      <c r="N2154" s="181">
        <f>IFERROR(_xll.qlIndexFixing(ONIndex1M,I2154,TRUE,_xll.ohTrigger(RecalcTrigger,Trigger1M)),NA())</f>
        <v>1.8034731322618125E-2</v>
      </c>
      <c r="O2154" s="44">
        <f>IFERROR(_xll.qlIndexFixing(ONIndex3M,I2154,TRUE,_xll.ohTrigger(RecalcTrigger,Trigger3M)),NA())</f>
        <v>1.8375984681997526E-2</v>
      </c>
      <c r="P2154" s="44">
        <f>IFERROR(_xll.qlIndexFixing(ONIndex6M,I2154,TRUE,_xll.ohTrigger(RecalcTrigger,Trigger6M)),NA())</f>
        <v>1.8464800046142926E-2</v>
      </c>
      <c r="Q2154" s="182">
        <f>IFERROR(_xll.qlIndexFixing(ONIndex1Y,I2154,TRUE,_xll.ohTrigger(RecalcTrigger,Trigger1Y)),NA())</f>
        <v>1.8686404524101974E-2</v>
      </c>
    </row>
    <row r="2155" spans="2:17" x14ac:dyDescent="0.2">
      <c r="B2155" s="39" t="s">
        <v>42</v>
      </c>
      <c r="D2155" s="42">
        <f>_xll.qlCalendarAdvance(Calendar,$D2154,B2155,"f",FALSE)</f>
        <v>54505</v>
      </c>
      <c r="E2155" s="176">
        <f>_xll.qlInterestRateIndexValueDate(IndexON,D2155)</f>
        <v>54505</v>
      </c>
      <c r="F2155" s="192">
        <f>IFERROR(_xll.qlIndexFixing(IndexON,D2155,TRUE,_xll.ohTrigger(RecalcTrigger,TriggerON)),NA())</f>
        <v>1.7682309285608211E-2</v>
      </c>
      <c r="H2155" s="42">
        <f>_xll.qlCalendarAdvance(Calendar,$H2154,B2155,"f",FALSE)</f>
        <v>54505</v>
      </c>
      <c r="I2155" s="176">
        <f>_xll.qlInterestRateIndexValueDate(Index1M,$H2155)</f>
        <v>54505</v>
      </c>
      <c r="J2155" s="181">
        <f>IFERROR(_xll.qlIndexFixing(Index1M,$H2155,TRUE,_xll.ohTrigger(RecalcTrigger,Trigger1M)),NA())</f>
        <v>1.8026453263497506E-2</v>
      </c>
      <c r="K2155" s="44">
        <f>IFERROR(_xll.qlIndexFixing(Index3M,H2155,TRUE,_xll.ohTrigger(RecalcTrigger,Trigger3M)),NA())</f>
        <v>1.8368501378603557E-2</v>
      </c>
      <c r="L2155" s="44">
        <f>IFERROR(_xll.qlIndexFixing(Index6M,$H2155,TRUE,_xll.ohTrigger(RecalcTrigger,Trigger6M)),NA())</f>
        <v>1.8460676502418664E-2</v>
      </c>
      <c r="M2155" s="182">
        <f>IFERROR(_xll.qlIndexFixing(Index1Y,$H2155,TRUE,_xll.ohTrigger(RecalcTrigger,Trigger1Y)),NA())</f>
        <v>1.8685497072771007E-2</v>
      </c>
      <c r="N2155" s="181">
        <f>IFERROR(_xll.qlIndexFixing(ONIndex1M,I2155,TRUE,_xll.ohTrigger(RecalcTrigger,Trigger1M)),NA())</f>
        <v>1.802783891251325E-2</v>
      </c>
      <c r="O2155" s="44">
        <f>IFERROR(_xll.qlIndexFixing(ONIndex3M,I2155,TRUE,_xll.ohTrigger(RecalcTrigger,Trigger3M)),NA())</f>
        <v>1.836935317291899E-2</v>
      </c>
      <c r="P2155" s="44">
        <f>IFERROR(_xll.qlIndexFixing(ONIndex6M,I2155,TRUE,_xll.ohTrigger(RecalcTrigger,Trigger6M)),NA())</f>
        <v>1.8458385116959519E-2</v>
      </c>
      <c r="Q2155" s="182">
        <f>IFERROR(_xll.qlIndexFixing(ONIndex1Y,I2155,TRUE,_xll.ohTrigger(RecalcTrigger,Trigger1Y)),NA())</f>
        <v>1.8679833631238818E-2</v>
      </c>
    </row>
    <row r="2156" spans="2:17" x14ac:dyDescent="0.2">
      <c r="B2156" s="39" t="s">
        <v>42</v>
      </c>
      <c r="D2156" s="42">
        <f>_xll.qlCalendarAdvance(Calendar,$D2155,B2156,"f",FALSE)</f>
        <v>54512</v>
      </c>
      <c r="E2156" s="176">
        <f>_xll.qlInterestRateIndexValueDate(IndexON,D2156)</f>
        <v>54512</v>
      </c>
      <c r="F2156" s="192">
        <f>IFERROR(_xll.qlIndexFixing(IndexON,D2156,TRUE,_xll.ohTrigger(RecalcTrigger,TriggerON)),NA())</f>
        <v>1.7676015607172024E-2</v>
      </c>
      <c r="H2156" s="42">
        <f>_xll.qlCalendarAdvance(Calendar,$H2155,B2156,"f",FALSE)</f>
        <v>54512</v>
      </c>
      <c r="I2156" s="176">
        <f>_xll.qlInterestRateIndexValueDate(Index1M,$H2156)</f>
        <v>54512</v>
      </c>
      <c r="J2156" s="181">
        <f>IFERROR(_xll.qlIndexFixing(Index1M,$H2156,TRUE,_xll.ohTrigger(RecalcTrigger,Trigger1M)),NA())</f>
        <v>1.8019582966135702E-2</v>
      </c>
      <c r="K2156" s="44">
        <f>IFERROR(_xll.qlIndexFixing(Index3M,H2156,TRUE,_xll.ohTrigger(RecalcTrigger,Trigger3M)),NA())</f>
        <v>1.8361916350763372E-2</v>
      </c>
      <c r="L2156" s="44">
        <f>IFERROR(_xll.qlIndexFixing(Index6M,$H2156,TRUE,_xll.ohTrigger(RecalcTrigger,Trigger6M)),NA())</f>
        <v>1.845434757881638E-2</v>
      </c>
      <c r="M2156" s="182">
        <f>IFERROR(_xll.qlIndexFixing(Index1Y,$H2156,TRUE,_xll.ohTrigger(RecalcTrigger,Trigger1Y)),NA())</f>
        <v>1.86790731068609E-2</v>
      </c>
      <c r="N2156" s="181">
        <f>IFERROR(_xll.qlIndexFixing(ONIndex1M,I2156,TRUE,_xll.ohTrigger(RecalcTrigger,Trigger1M)),NA())</f>
        <v>1.802095677145843E-2</v>
      </c>
      <c r="O2156" s="44">
        <f>IFERROR(_xll.qlIndexFixing(ONIndex3M,I2156,TRUE,_xll.ohTrigger(RecalcTrigger,Trigger3M)),NA())</f>
        <v>1.836273186310966E-2</v>
      </c>
      <c r="P2156" s="44">
        <f>IFERROR(_xll.qlIndexFixing(ONIndex6M,I2156,TRUE,_xll.ohTrigger(RecalcTrigger,Trigger6M)),NA())</f>
        <v>1.8451980423678238E-2</v>
      </c>
      <c r="Q2156" s="182">
        <f>IFERROR(_xll.qlIndexFixing(ONIndex1Y,I2156,TRUE,_xll.ohTrigger(RecalcTrigger,Trigger1Y)),NA())</f>
        <v>1.8673272531603002E-2</v>
      </c>
    </row>
    <row r="2157" spans="2:17" x14ac:dyDescent="0.2">
      <c r="B2157" s="39" t="s">
        <v>42</v>
      </c>
      <c r="D2157" s="42">
        <f>_xll.qlCalendarAdvance(Calendar,$D2156,B2157,"f",FALSE)</f>
        <v>54519</v>
      </c>
      <c r="E2157" s="176">
        <f>_xll.qlInterestRateIndexValueDate(IndexON,D2157)</f>
        <v>54519</v>
      </c>
      <c r="F2157" s="192">
        <f>IFERROR(_xll.qlIndexFixing(IndexON,D2157,TRUE,_xll.ohTrigger(RecalcTrigger,TriggerON)),NA())</f>
        <v>1.7669730489006108E-2</v>
      </c>
      <c r="H2157" s="42">
        <f>_xll.qlCalendarAdvance(Calendar,$H2156,B2157,"f",FALSE)</f>
        <v>54519</v>
      </c>
      <c r="I2157" s="176">
        <f>_xll.qlInterestRateIndexValueDate(Index1M,$H2157)</f>
        <v>54519</v>
      </c>
      <c r="J2157" s="181">
        <f>IFERROR(_xll.qlIndexFixing(Index1M,$H2157,TRUE,_xll.ohTrigger(RecalcTrigger,Trigger1M)),NA())</f>
        <v>1.8012767829482024E-2</v>
      </c>
      <c r="K2157" s="44">
        <f>IFERROR(_xll.qlIndexFixing(Index3M,H2157,TRUE,_xll.ohTrigger(RecalcTrigger,Trigger3M)),NA())</f>
        <v>1.8355348433664591E-2</v>
      </c>
      <c r="L2157" s="44">
        <f>IFERROR(_xll.qlIndexFixing(Index6M,$H2157,TRUE,_xll.ohTrigger(RecalcTrigger,Trigger6M)),NA())</f>
        <v>1.8448011983894487E-2</v>
      </c>
      <c r="M2157" s="182">
        <f>IFERROR(_xll.qlIndexFixing(Index1Y,$H2157,TRUE,_xll.ohTrigger(RecalcTrigger,Trigger1Y)),NA())</f>
        <v>1.8672659157058513E-2</v>
      </c>
      <c r="N2157" s="181">
        <f>IFERROR(_xll.qlIndexFixing(ONIndex1M,I2157,TRUE,_xll.ohTrigger(RecalcTrigger,Trigger1M)),NA())</f>
        <v>1.8014084899939942E-2</v>
      </c>
      <c r="O2157" s="44">
        <f>IFERROR(_xll.qlIndexFixing(ONIndex3M,I2157,TRUE,_xll.ohTrigger(RecalcTrigger,Trigger3M)),NA())</f>
        <v>1.8356120752407445E-2</v>
      </c>
      <c r="P2157" s="44">
        <f>IFERROR(_xll.qlIndexFixing(ONIndex6M,I2157,TRUE,_xll.ohTrigger(RecalcTrigger,Trigger6M)),NA())</f>
        <v>1.8445585966623268E-2</v>
      </c>
      <c r="Q2157" s="182">
        <f>IFERROR(_xll.qlIndexFixing(ONIndex1Y,I2157,TRUE,_xll.ohTrigger(RecalcTrigger,Trigger1Y)),NA())</f>
        <v>1.8666721225518712E-2</v>
      </c>
    </row>
    <row r="2158" spans="2:17" x14ac:dyDescent="0.2">
      <c r="B2158" s="39" t="s">
        <v>42</v>
      </c>
      <c r="D2158" s="42">
        <f>_xll.qlCalendarAdvance(Calendar,$D2157,B2158,"f",FALSE)</f>
        <v>54526</v>
      </c>
      <c r="E2158" s="176">
        <f>_xll.qlInterestRateIndexValueDate(IndexON,D2158)</f>
        <v>54526</v>
      </c>
      <c r="F2158" s="192">
        <f>IFERROR(_xll.qlIndexFixing(IndexON,D2158,TRUE,_xll.ohTrigger(RecalcTrigger,TriggerON)),NA())</f>
        <v>1.7663453931029416E-2</v>
      </c>
      <c r="H2158" s="42">
        <f>_xll.qlCalendarAdvance(Calendar,$H2157,B2158,"f",FALSE)</f>
        <v>54526</v>
      </c>
      <c r="I2158" s="176">
        <f>_xll.qlInterestRateIndexValueDate(Index1M,$H2158)</f>
        <v>54526</v>
      </c>
      <c r="J2158" s="181">
        <f>IFERROR(_xll.qlIndexFixing(Index1M,$H2158,TRUE,_xll.ohTrigger(RecalcTrigger,Trigger1M)),NA())</f>
        <v>1.8005917711606572E-2</v>
      </c>
      <c r="K2158" s="44">
        <f>IFERROR(_xll.qlIndexFixing(Index3M,H2158,TRUE,_xll.ohTrigger(RecalcTrigger,Trigger3M)),NA())</f>
        <v>1.8348783515792427E-2</v>
      </c>
      <c r="L2158" s="44">
        <f>IFERROR(_xll.qlIndexFixing(Index6M,$H2158,TRUE,_xll.ohTrigger(RecalcTrigger,Trigger6M)),NA())</f>
        <v>1.8441703339374584E-2</v>
      </c>
      <c r="M2158" s="182">
        <f>IFERROR(_xll.qlIndexFixing(Index1Y,$H2158,TRUE,_xll.ohTrigger(RecalcTrigger,Trigger1Y)),NA())</f>
        <v>1.8666255223174444E-2</v>
      </c>
      <c r="N2158" s="181">
        <f>IFERROR(_xll.qlIndexFixing(ONIndex1M,I2158,TRUE,_xll.ohTrigger(RecalcTrigger,Trigger1M)),NA())</f>
        <v>1.8007223297471509E-2</v>
      </c>
      <c r="O2158" s="44">
        <f>IFERROR(_xll.qlIndexFixing(ONIndex3M,I2158,TRUE,_xll.ohTrigger(RecalcTrigger,Trigger3M)),NA())</f>
        <v>1.8349519840974438E-2</v>
      </c>
      <c r="P2158" s="44">
        <f>IFERROR(_xll.qlIndexFixing(ONIndex6M,I2158,TRUE,_xll.ohTrigger(RecalcTrigger,Trigger6M)),NA())</f>
        <v>1.8439201745470424E-2</v>
      </c>
      <c r="Q2158" s="182">
        <f>IFERROR(_xll.qlIndexFixing(ONIndex1Y,I2158,TRUE,_xll.ohTrigger(RecalcTrigger,Trigger1Y)),NA())</f>
        <v>1.8660179712661762E-2</v>
      </c>
    </row>
    <row r="2159" spans="2:17" x14ac:dyDescent="0.2">
      <c r="B2159" s="39" t="s">
        <v>42</v>
      </c>
      <c r="D2159" s="42">
        <f>_xll.qlCalendarAdvance(Calendar,$D2158,B2159,"f",FALSE)</f>
        <v>54533</v>
      </c>
      <c r="E2159" s="176">
        <f>_xll.qlInterestRateIndexValueDate(IndexON,D2159)</f>
        <v>54533</v>
      </c>
      <c r="F2159" s="192">
        <f>IFERROR(_xll.qlIndexFixing(IndexON,D2159,TRUE,_xll.ohTrigger(RecalcTrigger,TriggerON)),NA())</f>
        <v>1.7657185933160902E-2</v>
      </c>
      <c r="H2159" s="42">
        <f>_xll.qlCalendarAdvance(Calendar,$H2158,B2159,"f",FALSE)</f>
        <v>54533</v>
      </c>
      <c r="I2159" s="176">
        <f>_xll.qlInterestRateIndexValueDate(Index1M,$H2159)</f>
        <v>54533</v>
      </c>
      <c r="J2159" s="181">
        <f>IFERROR(_xll.qlIndexFixing(Index1M,$H2159,TRUE,_xll.ohTrigger(RecalcTrigger,Trigger1M)),NA())</f>
        <v>1.7999077881373192E-2</v>
      </c>
      <c r="K2159" s="44">
        <f>IFERROR(_xll.qlIndexFixing(Index3M,H2159,TRUE,_xll.ohTrigger(RecalcTrigger,Trigger3M)),NA())</f>
        <v>1.8342228853836365E-2</v>
      </c>
      <c r="L2159" s="44">
        <f>IFERROR(_xll.qlIndexFixing(Index6M,$H2159,TRUE,_xll.ohTrigger(RecalcTrigger,Trigger6M)),NA())</f>
        <v>1.8435405044608676E-2</v>
      </c>
      <c r="M2159" s="182">
        <f>IFERROR(_xll.qlIndexFixing(Index1Y,$H2159,TRUE,_xll.ohTrigger(RecalcTrigger,Trigger1Y)),NA())</f>
        <v>1.865986130502062E-2</v>
      </c>
      <c r="N2159" s="181">
        <f>IFERROR(_xll.qlIndexFixing(ONIndex1M,I2159,TRUE,_xll.ohTrigger(RecalcTrigger,Trigger1M)),NA())</f>
        <v>1.8000371964296269E-2</v>
      </c>
      <c r="O2159" s="44">
        <f>IFERROR(_xll.qlIndexFixing(ONIndex3M,I2159,TRUE,_xll.ohTrigger(RecalcTrigger,Trigger3M)),NA())</f>
        <v>1.834292912872959E-2</v>
      </c>
      <c r="P2159" s="44">
        <f>IFERROR(_xll.qlIndexFixing(ONIndex6M,I2159,TRUE,_xll.ohTrigger(RecalcTrigger,Trigger6M)),NA())</f>
        <v>1.8432827760300752E-2</v>
      </c>
      <c r="Q2159" s="182">
        <f>IFERROR(_xll.qlIndexFixing(ONIndex1Y,I2159,TRUE,_xll.ohTrigger(RecalcTrigger,Trigger1Y)),NA())</f>
        <v>1.8653647993194244E-2</v>
      </c>
    </row>
    <row r="2160" spans="2:17" x14ac:dyDescent="0.2">
      <c r="B2160" s="39" t="s">
        <v>42</v>
      </c>
      <c r="D2160" s="42">
        <f>_xll.qlCalendarAdvance(Calendar,$D2159,B2160,"f",FALSE)</f>
        <v>54540</v>
      </c>
      <c r="E2160" s="176">
        <f>_xll.qlInterestRateIndexValueDate(IndexON,D2160)</f>
        <v>54540</v>
      </c>
      <c r="F2160" s="192">
        <f>IFERROR(_xll.qlIndexFixing(IndexON,D2160,TRUE,_xll.ohTrigger(RecalcTrigger,TriggerON)),NA())</f>
        <v>1.7650926495643704E-2</v>
      </c>
      <c r="H2160" s="42">
        <f>_xll.qlCalendarAdvance(Calendar,$H2159,B2160,"f",FALSE)</f>
        <v>54540</v>
      </c>
      <c r="I2160" s="176">
        <f>_xll.qlInterestRateIndexValueDate(Index1M,$H2160)</f>
        <v>54540</v>
      </c>
      <c r="J2160" s="181">
        <f>IFERROR(_xll.qlIndexFixing(Index1M,$H2160,TRUE,_xll.ohTrigger(RecalcTrigger,Trigger1M)),NA())</f>
        <v>1.7992248338765671E-2</v>
      </c>
      <c r="K2160" s="44">
        <f>IFERROR(_xll.qlIndexFixing(Index3M,H2160,TRUE,_xll.ohTrigger(RecalcTrigger,Trigger3M)),NA())</f>
        <v>1.8335684447747424E-2</v>
      </c>
      <c r="L2160" s="44">
        <f>IFERROR(_xll.qlIndexFixing(Index6M,$H2160,TRUE,_xll.ohTrigger(RecalcTrigger,Trigger6M)),NA())</f>
        <v>1.8429117099500212E-2</v>
      </c>
      <c r="M2160" s="182">
        <f>IFERROR(_xll.qlIndexFixing(Index1Y,$H2160,TRUE,_xll.ohTrigger(RecalcTrigger,Trigger1Y)),NA())</f>
        <v>1.8653477402409191E-2</v>
      </c>
      <c r="N2160" s="181">
        <f>IFERROR(_xll.qlIndexFixing(ONIndex1M,I2160,TRUE,_xll.ohTrigger(RecalcTrigger,Trigger1M)),NA())</f>
        <v>1.799353090025213E-2</v>
      </c>
      <c r="O2160" s="44">
        <f>IFERROR(_xll.qlIndexFixing(ONIndex3M,I2160,TRUE,_xll.ohTrigger(RecalcTrigger,Trigger3M)),NA())</f>
        <v>1.833634861575395E-2</v>
      </c>
      <c r="P2160" s="44">
        <f>IFERROR(_xll.qlIndexFixing(ONIndex6M,I2160,TRUE,_xll.ohTrigger(RecalcTrigger,Trigger6M)),NA())</f>
        <v>1.8426464011195298E-2</v>
      </c>
      <c r="Q2160" s="182">
        <f>IFERROR(_xll.qlIndexFixing(ONIndex1Y,I2160,TRUE,_xll.ohTrigger(RecalcTrigger,Trigger1Y)),NA())</f>
        <v>1.864712606711616E-2</v>
      </c>
    </row>
    <row r="2161" spans="2:17" x14ac:dyDescent="0.2">
      <c r="B2161" s="39" t="s">
        <v>42</v>
      </c>
      <c r="D2161" s="42">
        <f>_xll.qlCalendarAdvance(Calendar,$D2160,B2161,"f",FALSE)</f>
        <v>54547</v>
      </c>
      <c r="E2161" s="176">
        <f>_xll.qlInterestRateIndexValueDate(IndexON,D2161)</f>
        <v>54547</v>
      </c>
      <c r="F2161" s="192">
        <f>IFERROR(_xll.qlIndexFixing(IndexON,D2161,TRUE,_xll.ohTrigger(RecalcTrigger,TriggerON)),NA())</f>
        <v>1.7644675618477823E-2</v>
      </c>
      <c r="H2161" s="42">
        <f>_xll.qlCalendarAdvance(Calendar,$H2160,B2161,"f",FALSE)</f>
        <v>54547</v>
      </c>
      <c r="I2161" s="176">
        <f>_xll.qlInterestRateIndexValueDate(Index1M,$H2161)</f>
        <v>54547</v>
      </c>
      <c r="J2161" s="181">
        <f>IFERROR(_xll.qlIndexFixing(Index1M,$H2161,TRUE,_xll.ohTrigger(RecalcTrigger,Trigger1M)),NA())</f>
        <v>1.7985385803706837E-2</v>
      </c>
      <c r="K2161" s="44">
        <f>IFERROR(_xll.qlIndexFixing(Index3M,H2161,TRUE,_xll.ohTrigger(RecalcTrigger,Trigger3M)),NA())</f>
        <v>1.8329145060237306E-2</v>
      </c>
      <c r="L2161" s="44">
        <f>IFERROR(_xll.qlIndexFixing(Index6M,$H2161,TRUE,_xll.ohTrigger(RecalcTrigger,Trigger6M)),NA())</f>
        <v>1.8422858217422861E-2</v>
      </c>
      <c r="M2161" s="182">
        <f>IFERROR(_xll.qlIndexFixing(Index1Y,$H2161,TRUE,_xll.ohTrigger(RecalcTrigger,Trigger1Y)),NA())</f>
        <v>1.8647103515151864E-2</v>
      </c>
      <c r="N2161" s="181">
        <f>IFERROR(_xll.qlIndexFixing(ONIndex1M,I2161,TRUE,_xll.ohTrigger(RecalcTrigger,Trigger1M)),NA())</f>
        <v>1.7986700105663278E-2</v>
      </c>
      <c r="O2161" s="44">
        <f>IFERROR(_xll.qlIndexFixing(ONIndex3M,I2161,TRUE,_xll.ohTrigger(RecalcTrigger,Trigger3M)),NA())</f>
        <v>1.8329778301966471E-2</v>
      </c>
      <c r="P2161" s="44">
        <f>IFERROR(_xll.qlIndexFixing(ONIndex6M,I2161,TRUE,_xll.ohTrigger(RecalcTrigger,Trigger6M)),NA())</f>
        <v>1.8420110498154063E-2</v>
      </c>
      <c r="Q2161" s="182">
        <f>IFERROR(_xll.qlIndexFixing(ONIndex1Y,I2161,TRUE,_xll.ohTrigger(RecalcTrigger,Trigger1Y)),NA())</f>
        <v>1.8640613934508554E-2</v>
      </c>
    </row>
    <row r="2162" spans="2:17" x14ac:dyDescent="0.2">
      <c r="B2162" s="39" t="s">
        <v>42</v>
      </c>
      <c r="D2162" s="42">
        <f>_xll.qlCalendarAdvance(Calendar,$D2161,B2162,"f",FALSE)</f>
        <v>54554</v>
      </c>
      <c r="E2162" s="176">
        <f>_xll.qlInterestRateIndexValueDate(IndexON,D2162)</f>
        <v>54554</v>
      </c>
      <c r="F2162" s="192">
        <f>IFERROR(_xll.qlIndexFixing(IndexON,D2162,TRUE,_xll.ohTrigger(RecalcTrigger,TriggerON)),NA())</f>
        <v>1.763843330142012E-2</v>
      </c>
      <c r="H2162" s="42">
        <f>_xll.qlCalendarAdvance(Calendar,$H2161,B2162,"f",FALSE)</f>
        <v>54554</v>
      </c>
      <c r="I2162" s="176">
        <f>_xll.qlInterestRateIndexValueDate(Index1M,$H2162)</f>
        <v>54554</v>
      </c>
      <c r="J2162" s="181">
        <f>IFERROR(_xll.qlIndexFixing(Index1M,$H2162,TRUE,_xll.ohTrigger(RecalcTrigger,Trigger1M)),NA())</f>
        <v>1.7978577235966374E-2</v>
      </c>
      <c r="K2162" s="44">
        <f>IFERROR(_xll.qlIndexFixing(Index3M,H2162,TRUE,_xll.ohTrigger(RecalcTrigger,Trigger3M)),NA())</f>
        <v>1.832262157151205E-2</v>
      </c>
      <c r="L2162" s="44">
        <f>IFERROR(_xll.qlIndexFixing(Index6M,$H2162,TRUE,_xll.ohTrigger(RecalcTrigger,Trigger6M)),NA())</f>
        <v>1.8416591395784745E-2</v>
      </c>
      <c r="M2162" s="182">
        <f>IFERROR(_xll.qlIndexFixing(Index1Y,$H2162,TRUE,_xll.ohTrigger(RecalcTrigger,Trigger1Y)),NA())</f>
        <v>1.8640739643061677E-2</v>
      </c>
      <c r="N2162" s="181">
        <f>IFERROR(_xll.qlIndexFixing(ONIndex1M,I2162,TRUE,_xll.ohTrigger(RecalcTrigger,Trigger1M)),NA())</f>
        <v>1.7979879580205527E-2</v>
      </c>
      <c r="O2162" s="44">
        <f>IFERROR(_xll.qlIndexFixing(ONIndex3M,I2162,TRUE,_xll.ohTrigger(RecalcTrigger,Trigger3M)),NA())</f>
        <v>1.8323218187286106E-2</v>
      </c>
      <c r="P2162" s="44">
        <f>IFERROR(_xll.qlIndexFixing(ONIndex6M,I2162,TRUE,_xll.ohTrigger(RecalcTrigger,Trigger6M)),NA())</f>
        <v>1.8413767220933908E-2</v>
      </c>
      <c r="Q2162" s="182">
        <f>IFERROR(_xll.qlIndexFixing(ONIndex1Y,I2162,TRUE,_xll.ohTrigger(RecalcTrigger,Trigger1Y)),NA())</f>
        <v>1.8634111595128289E-2</v>
      </c>
    </row>
    <row r="2163" spans="2:17" x14ac:dyDescent="0.2">
      <c r="B2163" s="39" t="s">
        <v>42</v>
      </c>
      <c r="D2163" s="42">
        <f>_xll.qlCalendarAdvance(Calendar,$D2162,B2163,"f",FALSE)</f>
        <v>54561</v>
      </c>
      <c r="E2163" s="176">
        <f>_xll.qlInterestRateIndexValueDate(IndexON,D2163)</f>
        <v>54561</v>
      </c>
      <c r="F2163" s="192">
        <f>IFERROR(_xll.qlIndexFixing(IndexON,D2163,TRUE,_xll.ohTrigger(RecalcTrigger,TriggerON)),NA())</f>
        <v>1.7632199544632687E-2</v>
      </c>
      <c r="H2163" s="42">
        <f>_xll.qlCalendarAdvance(Calendar,$H2162,B2163,"f",FALSE)</f>
        <v>54561</v>
      </c>
      <c r="I2163" s="176">
        <f>_xll.qlInterestRateIndexValueDate(Index1M,$H2163)</f>
        <v>54561</v>
      </c>
      <c r="J2163" s="181">
        <f>IFERROR(_xll.qlIndexFixing(Index1M,$H2163,TRUE,_xll.ohTrigger(RecalcTrigger,Trigger1M)),NA())</f>
        <v>1.7971778956436875E-2</v>
      </c>
      <c r="K2163" s="44">
        <f>IFERROR(_xll.qlIndexFixing(Index3M,H2163,TRUE,_xll.ohTrigger(RecalcTrigger,Trigger3M)),NA())</f>
        <v>1.8316108339129316E-2</v>
      </c>
      <c r="L2163" s="44">
        <f>IFERROR(_xll.qlIndexFixing(Index6M,$H2163,TRUE,_xll.ohTrigger(RecalcTrigger,Trigger6M)),NA())</f>
        <v>1.8410334924131969E-2</v>
      </c>
      <c r="M2163" s="182">
        <f>IFERROR(_xll.qlIndexFixing(Index1Y,$H2163,TRUE,_xll.ohTrigger(RecalcTrigger,Trigger1Y)),NA())</f>
        <v>1.863438578595078E-2</v>
      </c>
      <c r="N2163" s="181">
        <f>IFERROR(_xll.qlIndexFixing(ONIndex1M,I2163,TRUE,_xll.ohTrigger(RecalcTrigger,Trigger1M)),NA())</f>
        <v>1.7973069323878876E-2</v>
      </c>
      <c r="O2163" s="44">
        <f>IFERROR(_xll.qlIndexFixing(ONIndex3M,I2163,TRUE,_xll.ohTrigger(RecalcTrigger,Trigger3M)),NA())</f>
        <v>1.8316668271793901E-2</v>
      </c>
      <c r="P2163" s="44">
        <f>IFERROR(_xll.qlIndexFixing(ONIndex6M,I2163,TRUE,_xll.ohTrigger(RecalcTrigger,Trigger6M)),NA())</f>
        <v>1.8407434179777971E-2</v>
      </c>
      <c r="Q2163" s="182">
        <f>IFERROR(_xll.qlIndexFixing(ONIndex1Y,I2163,TRUE,_xll.ohTrigger(RecalcTrigger,Trigger1Y)),NA())</f>
        <v>1.8627619048975363E-2</v>
      </c>
    </row>
    <row r="2164" spans="2:17" x14ac:dyDescent="0.2">
      <c r="B2164" s="39" t="s">
        <v>42</v>
      </c>
      <c r="D2164" s="42">
        <f>_xll.qlCalendarAdvance(Calendar,$D2163,B2164,"f",FALSE)</f>
        <v>54568</v>
      </c>
      <c r="E2164" s="176">
        <f>_xll.qlInterestRateIndexValueDate(IndexON,D2164)</f>
        <v>54568</v>
      </c>
      <c r="F2164" s="192">
        <f>IFERROR(_xll.qlIndexFixing(IndexON,D2164,TRUE,_xll.ohTrigger(RecalcTrigger,TriggerON)),NA())</f>
        <v>1.7625974348034479E-2</v>
      </c>
      <c r="H2164" s="42">
        <f>_xll.qlCalendarAdvance(Calendar,$H2163,B2164,"f",FALSE)</f>
        <v>54568</v>
      </c>
      <c r="I2164" s="176">
        <f>_xll.qlInterestRateIndexValueDate(Index1M,$H2164)</f>
        <v>54568</v>
      </c>
      <c r="J2164" s="181">
        <f>IFERROR(_xll.qlIndexFixing(Index1M,$H2164,TRUE,_xll.ohTrigger(RecalcTrigger,Trigger1M)),NA())</f>
        <v>1.7964990965100042E-2</v>
      </c>
      <c r="K2164" s="44">
        <f>IFERROR(_xll.qlIndexFixing(Index3M,H2164,TRUE,_xll.ohTrigger(RecalcTrigger,Trigger3M)),NA())</f>
        <v>1.8309605363038897E-2</v>
      </c>
      <c r="L2164" s="44">
        <f>IFERROR(_xll.qlIndexFixing(Index6M,$H2164,TRUE,_xll.ohTrigger(RecalcTrigger,Trigger6M)),NA())</f>
        <v>1.8404088802369826E-2</v>
      </c>
      <c r="M2164" s="182">
        <f>IFERROR(_xll.qlIndexFixing(Index1Y,$H2164,TRUE,_xll.ohTrigger(RecalcTrigger,Trigger1Y)),NA())</f>
        <v>1.8628041943632878E-2</v>
      </c>
      <c r="N2164" s="181">
        <f>IFERROR(_xll.qlIndexFixing(ONIndex1M,I2164,TRUE,_xll.ohTrigger(RecalcTrigger,Trigger1M)),NA())</f>
        <v>1.7966269336926466E-2</v>
      </c>
      <c r="O2164" s="44">
        <f>IFERROR(_xll.qlIndexFixing(ONIndex3M,I2164,TRUE,_xll.ohTrigger(RecalcTrigger,Trigger3M)),NA())</f>
        <v>1.8310128555732996E-2</v>
      </c>
      <c r="P2164" s="44">
        <f>IFERROR(_xll.qlIndexFixing(ONIndex6M,I2164,TRUE,_xll.ohTrigger(RecalcTrigger,Trigger6M)),NA())</f>
        <v>1.8401111374767298E-2</v>
      </c>
      <c r="Q2164" s="182">
        <f>IFERROR(_xll.qlIndexFixing(ONIndex1Y,I2164,TRUE,_xll.ohTrigger(RecalcTrigger,Trigger1Y)),NA())</f>
        <v>1.8621136296292917E-2</v>
      </c>
    </row>
    <row r="2165" spans="2:17" x14ac:dyDescent="0.2">
      <c r="B2165" s="39" t="s">
        <v>42</v>
      </c>
      <c r="D2165" s="42">
        <f>_xll.qlCalendarAdvance(Calendar,$D2164,B2165,"f",FALSE)</f>
        <v>54575</v>
      </c>
      <c r="E2165" s="176">
        <f>_xll.qlInterestRateIndexValueDate(IndexON,D2165)</f>
        <v>54575</v>
      </c>
      <c r="F2165" s="192">
        <f>IFERROR(_xll.qlIndexFixing(IndexON,D2165,TRUE,_xll.ohTrigger(RecalcTrigger,TriggerON)),NA())</f>
        <v>1.7619757711706541E-2</v>
      </c>
      <c r="H2165" s="42">
        <f>_xll.qlCalendarAdvance(Calendar,$H2164,B2165,"f",FALSE)</f>
        <v>54575</v>
      </c>
      <c r="I2165" s="176">
        <f>_xll.qlInterestRateIndexValueDate(Index1M,$H2165)</f>
        <v>54575</v>
      </c>
      <c r="J2165" s="181">
        <f>IFERROR(_xll.qlIndexFixing(Index1M,$H2165,TRUE,_xll.ohTrigger(RecalcTrigger,Trigger1M)),NA())</f>
        <v>1.7958254939559493E-2</v>
      </c>
      <c r="K2165" s="44">
        <f>IFERROR(_xll.qlIndexFixing(Index3M,H2165,TRUE,_xll.ohTrigger(RecalcTrigger,Trigger3M)),NA())</f>
        <v>1.8303112643190581E-2</v>
      </c>
      <c r="L2165" s="44">
        <f>IFERROR(_xll.qlIndexFixing(Index6M,$H2165,TRUE,_xll.ohTrigger(RecalcTrigger,Trigger6M)),NA())</f>
        <v>1.8397832615433346E-2</v>
      </c>
      <c r="M2165" s="182">
        <f>IFERROR(_xll.qlIndexFixing(Index1Y,$H2165,TRUE,_xll.ohTrigger(RecalcTrigger,Trigger1Y)),NA())</f>
        <v>1.8621708115921232E-2</v>
      </c>
      <c r="N2165" s="181">
        <f>IFERROR(_xll.qlIndexFixing(ONIndex1M,I2165,TRUE,_xll.ohTrigger(RecalcTrigger,Trigger1M)),NA())</f>
        <v>1.7959479619105156E-2</v>
      </c>
      <c r="O2165" s="44">
        <f>IFERROR(_xll.qlIndexFixing(ONIndex3M,I2165,TRUE,_xll.ohTrigger(RecalcTrigger,Trigger3M)),NA())</f>
        <v>1.8303599038860252E-2</v>
      </c>
      <c r="P2165" s="44">
        <f>IFERROR(_xll.qlIndexFixing(ONIndex6M,I2165,TRUE,_xll.ohTrigger(RecalcTrigger,Trigger6M)),NA())</f>
        <v>1.8394798805658752E-2</v>
      </c>
      <c r="Q2165" s="182">
        <f>IFERROR(_xll.qlIndexFixing(ONIndex1Y,I2165,TRUE,_xll.ohTrigger(RecalcTrigger,Trigger1Y)),NA())</f>
        <v>1.861466333708095E-2</v>
      </c>
    </row>
    <row r="2166" spans="2:17" x14ac:dyDescent="0.2">
      <c r="B2166" s="39" t="s">
        <v>42</v>
      </c>
      <c r="D2166" s="42">
        <f>_xll.qlCalendarAdvance(Calendar,$D2165,B2166,"f",FALSE)</f>
        <v>54582</v>
      </c>
      <c r="E2166" s="176">
        <f>_xll.qlInterestRateIndexValueDate(IndexON,D2166)</f>
        <v>54582</v>
      </c>
      <c r="F2166" s="192">
        <f>IFERROR(_xll.qlIndexFixing(IndexON,D2166,TRUE,_xll.ohTrigger(RecalcTrigger,TriggerON)),NA())</f>
        <v>1.7613549635648873E-2</v>
      </c>
      <c r="H2166" s="42">
        <f>_xll.qlCalendarAdvance(Calendar,$H2165,B2166,"f",FALSE)</f>
        <v>54582</v>
      </c>
      <c r="I2166" s="176">
        <f>_xll.qlInterestRateIndexValueDate(Index1M,$H2166)</f>
        <v>54582</v>
      </c>
      <c r="J2166" s="181">
        <f>IFERROR(_xll.qlIndexFixing(Index1M,$H2166,TRUE,_xll.ohTrigger(RecalcTrigger,Trigger1M)),NA())</f>
        <v>1.7951487122361352E-2</v>
      </c>
      <c r="K2166" s="44">
        <f>IFERROR(_xll.qlIndexFixing(Index3M,H2166,TRUE,_xll.ohTrigger(RecalcTrigger,Trigger3M)),NA())</f>
        <v>1.8296630179535908E-2</v>
      </c>
      <c r="L2166" s="44">
        <f>IFERROR(_xll.qlIndexFixing(Index6M,$H2166,TRUE,_xll.ohTrigger(RecalcTrigger,Trigger6M)),NA())</f>
        <v>1.8391606766240298E-2</v>
      </c>
      <c r="M2166" s="182">
        <f>IFERROR(_xll.qlIndexFixing(Index1Y,$H2166,TRUE,_xll.ohTrigger(RecalcTrigger,Trigger1Y)),NA())</f>
        <v>1.8615384302629323E-2</v>
      </c>
      <c r="N2166" s="181">
        <f>IFERROR(_xll.qlIndexFixing(ONIndex1M,I2166,TRUE,_xll.ohTrigger(RecalcTrigger,Trigger1M)),NA())</f>
        <v>1.7952700170577041E-2</v>
      </c>
      <c r="O2166" s="44">
        <f>IFERROR(_xll.qlIndexFixing(ONIndex3M,I2166,TRUE,_xll.ohTrigger(RecalcTrigger,Trigger3M)),NA())</f>
        <v>1.8297079721013576E-2</v>
      </c>
      <c r="P2166" s="44">
        <f>IFERROR(_xll.qlIndexFixing(ONIndex6M,I2166,TRUE,_xll.ohTrigger(RecalcTrigger,Trigger6M)),NA())</f>
        <v>1.8388496472533378E-2</v>
      </c>
      <c r="Q2166" s="182">
        <f>IFERROR(_xll.qlIndexFixing(ONIndex1Y,I2166,TRUE,_xll.ohTrigger(RecalcTrigger,Trigger1Y)),NA())</f>
        <v>1.8608200171177369E-2</v>
      </c>
    </row>
    <row r="2167" spans="2:17" x14ac:dyDescent="0.2">
      <c r="B2167" s="39" t="s">
        <v>42</v>
      </c>
      <c r="D2167" s="42">
        <f>_xll.qlCalendarAdvance(Calendar,$D2166,B2167,"f",FALSE)</f>
        <v>54589</v>
      </c>
      <c r="E2167" s="176">
        <f>_xll.qlInterestRateIndexValueDate(IndexON,D2167)</f>
        <v>54589</v>
      </c>
      <c r="F2167" s="192">
        <f>IFERROR(_xll.qlIndexFixing(IndexON,D2167,TRUE,_xll.ohTrigger(RecalcTrigger,TriggerON)),NA())</f>
        <v>1.7607350119861476E-2</v>
      </c>
      <c r="H2167" s="42">
        <f>_xll.qlCalendarAdvance(Calendar,$H2166,B2167,"f",FALSE)</f>
        <v>54589</v>
      </c>
      <c r="I2167" s="176">
        <f>_xll.qlInterestRateIndexValueDate(Index1M,$H2167)</f>
        <v>54589</v>
      </c>
      <c r="J2167" s="181">
        <f>IFERROR(_xll.qlIndexFixing(Index1M,$H2167,TRUE,_xll.ohTrigger(RecalcTrigger,Trigger1M)),NA())</f>
        <v>1.7944729592672903E-2</v>
      </c>
      <c r="K2167" s="44">
        <f>IFERROR(_xll.qlIndexFixing(Index3M,H2167,TRUE,_xll.ohTrigger(RecalcTrigger,Trigger3M)),NA())</f>
        <v>1.829015797202203E-2</v>
      </c>
      <c r="L2167" s="44">
        <f>IFERROR(_xll.qlIndexFixing(Index6M,$H2167,TRUE,_xll.ohTrigger(RecalcTrigger,Trigger6M)),NA())</f>
        <v>1.8385391266030195E-2</v>
      </c>
      <c r="M2167" s="182">
        <f>IFERROR(_xll.qlIndexFixing(Index1Y,$H2167,TRUE,_xll.ohTrigger(RecalcTrigger,Trigger1Y)),NA())</f>
        <v>1.8609070503571079E-2</v>
      </c>
      <c r="N2167" s="181">
        <f>IFERROR(_xll.qlIndexFixing(ONIndex1M,I2167,TRUE,_xll.ohTrigger(RecalcTrigger,Trigger1M)),NA())</f>
        <v>1.7945930991342118E-2</v>
      </c>
      <c r="O2167" s="44">
        <f>IFERROR(_xll.qlIndexFixing(ONIndex3M,I2167,TRUE,_xll.ohTrigger(RecalcTrigger,Trigger3M)),NA())</f>
        <v>1.8290570602517153E-2</v>
      </c>
      <c r="P2167" s="44">
        <f>IFERROR(_xll.qlIndexFixing(ONIndex6M,I2167,TRUE,_xll.ohTrigger(RecalcTrigger,Trigger6M)),NA())</f>
        <v>1.8382204375391176E-2</v>
      </c>
      <c r="Q2167" s="182">
        <f>IFERROR(_xll.qlIndexFixing(ONIndex1Y,I2167,TRUE,_xll.ohTrigger(RecalcTrigger,Trigger1Y)),NA())</f>
        <v>1.8601746798420082E-2</v>
      </c>
    </row>
    <row r="2168" spans="2:17" x14ac:dyDescent="0.2">
      <c r="B2168" s="39" t="s">
        <v>42</v>
      </c>
      <c r="D2168" s="42">
        <f>_xll.qlCalendarAdvance(Calendar,$D2167,B2168,"f",FALSE)</f>
        <v>54596</v>
      </c>
      <c r="E2168" s="176">
        <f>_xll.qlInterestRateIndexValueDate(IndexON,D2168)</f>
        <v>54596</v>
      </c>
      <c r="F2168" s="192">
        <f>IFERROR(_xll.qlIndexFixing(IndexON,D2168,TRUE,_xll.ohTrigger(RecalcTrigger,TriggerON)),NA())</f>
        <v>1.7601159164182256E-2</v>
      </c>
      <c r="H2168" s="42">
        <f>_xll.qlCalendarAdvance(Calendar,$H2167,B2168,"f",FALSE)</f>
        <v>54596</v>
      </c>
      <c r="I2168" s="176">
        <f>_xll.qlInterestRateIndexValueDate(Index1M,$H2168)</f>
        <v>54596</v>
      </c>
      <c r="J2168" s="181">
        <f>IFERROR(_xll.qlIndexFixing(Index1M,$H2168,TRUE,_xll.ohTrigger(RecalcTrigger,Trigger1M)),NA())</f>
        <v>1.793798235046714E-2</v>
      </c>
      <c r="K2168" s="44">
        <f>IFERROR(_xll.qlIndexFixing(Index3M,H2168,TRUE,_xll.ohTrigger(RecalcTrigger,Trigger3M)),NA())</f>
        <v>1.8283696020599607E-2</v>
      </c>
      <c r="L2168" s="44">
        <f>IFERROR(_xll.qlIndexFixing(Index6M,$H2168,TRUE,_xll.ohTrigger(RecalcTrigger,Trigger6M)),NA())</f>
        <v>1.8379186114706493E-2</v>
      </c>
      <c r="M2168" s="182">
        <f>IFERROR(_xll.qlIndexFixing(Index1Y,$H2168,TRUE,_xll.ohTrigger(RecalcTrigger,Trigger1Y)),NA())</f>
        <v>1.8602766718561092E-2</v>
      </c>
      <c r="N2168" s="181">
        <f>IFERROR(_xll.qlIndexFixing(ONIndex1M,I2168,TRUE,_xll.ohTrigger(RecalcTrigger,Trigger1M)),NA())</f>
        <v>1.7939172081238297E-2</v>
      </c>
      <c r="O2168" s="44">
        <f>IFERROR(_xll.qlIndexFixing(ONIndex3M,I2168,TRUE,_xll.ohTrigger(RecalcTrigger,Trigger3M)),NA())</f>
        <v>1.8284071683127845E-2</v>
      </c>
      <c r="P2168" s="44">
        <f>IFERROR(_xll.qlIndexFixing(ONIndex6M,I2168,TRUE,_xll.ohTrigger(RecalcTrigger,Trigger6M)),NA())</f>
        <v>1.8375922514313192E-2</v>
      </c>
      <c r="Q2168" s="182">
        <f>IFERROR(_xll.qlIndexFixing(ONIndex1Y,I2168,TRUE,_xll.ohTrigger(RecalcTrigger,Trigger1Y)),NA())</f>
        <v>1.8595303219295367E-2</v>
      </c>
    </row>
    <row r="2169" spans="2:17" x14ac:dyDescent="0.2">
      <c r="B2169" s="39" t="s">
        <v>42</v>
      </c>
      <c r="D2169" s="42">
        <f>_xll.qlCalendarAdvance(Calendar,$D2168,B2169,"f",FALSE)</f>
        <v>54603</v>
      </c>
      <c r="E2169" s="176">
        <f>_xll.qlInterestRateIndexValueDate(IndexON,D2169)</f>
        <v>54603</v>
      </c>
      <c r="F2169" s="192">
        <f>IFERROR(_xll.qlIndexFixing(IndexON,D2169,TRUE,_xll.ohTrigger(RecalcTrigger,TriggerON)),NA())</f>
        <v>1.7594976768854353E-2</v>
      </c>
      <c r="H2169" s="42">
        <f>_xll.qlCalendarAdvance(Calendar,$H2168,B2169,"f",FALSE)</f>
        <v>54603</v>
      </c>
      <c r="I2169" s="176">
        <f>_xll.qlInterestRateIndexValueDate(Index1M,$H2169)</f>
        <v>54603</v>
      </c>
      <c r="J2169" s="181">
        <f>IFERROR(_xll.qlIndexFixing(Index1M,$H2169,TRUE,_xll.ohTrigger(RecalcTrigger,Trigger1M)),NA())</f>
        <v>1.7931245395738649E-2</v>
      </c>
      <c r="K2169" s="44">
        <f>IFERROR(_xll.qlIndexFixing(Index3M,H2169,TRUE,_xll.ohTrigger(RecalcTrigger,Trigger3M)),NA())</f>
        <v>1.8277244325220196E-2</v>
      </c>
      <c r="L2169" s="44">
        <f>IFERROR(_xll.qlIndexFixing(Index6M,$H2169,TRUE,_xll.ohTrigger(RecalcTrigger,Trigger6M)),NA())</f>
        <v>1.8372991312173969E-2</v>
      </c>
      <c r="M2169" s="182">
        <f>IFERROR(_xll.qlIndexFixing(Index1Y,$H2169,TRUE,_xll.ohTrigger(RecalcTrigger,Trigger1Y)),NA())</f>
        <v>1.8596472947413512E-2</v>
      </c>
      <c r="N2169" s="181">
        <f>IFERROR(_xll.qlIndexFixing(ONIndex1M,I2169,TRUE,_xll.ohTrigger(RecalcTrigger,Trigger1M)),NA())</f>
        <v>1.7932423440427669E-2</v>
      </c>
      <c r="O2169" s="44">
        <f>IFERROR(_xll.qlIndexFixing(ONIndex3M,I2169,TRUE,_xll.ohTrigger(RecalcTrigger,Trigger3M)),NA())</f>
        <v>1.8277582963007744E-2</v>
      </c>
      <c r="P2169" s="44">
        <f>IFERROR(_xll.qlIndexFixing(ONIndex6M,I2169,TRUE,_xll.ohTrigger(RecalcTrigger,Trigger6M)),NA())</f>
        <v>1.8369650889299427E-2</v>
      </c>
      <c r="Q2169" s="182">
        <f>IFERROR(_xll.qlIndexFixing(ONIndex1Y,I2169,TRUE,_xll.ohTrigger(RecalcTrigger,Trigger1Y)),NA())</f>
        <v>1.8588869433316946E-2</v>
      </c>
    </row>
    <row r="2170" spans="2:17" x14ac:dyDescent="0.2">
      <c r="B2170" s="39" t="s">
        <v>42</v>
      </c>
      <c r="D2170" s="42">
        <f>_xll.qlCalendarAdvance(Calendar,$D2169,B2170,"f",FALSE)</f>
        <v>54610</v>
      </c>
      <c r="E2170" s="176">
        <f>_xll.qlInterestRateIndexValueDate(IndexON,D2170)</f>
        <v>54610</v>
      </c>
      <c r="F2170" s="192">
        <f>IFERROR(_xll.qlIndexFixing(IndexON,D2170,TRUE,_xll.ohTrigger(RecalcTrigger,TriggerON)),NA())</f>
        <v>1.7588802933634629E-2</v>
      </c>
      <c r="H2170" s="42">
        <f>_xll.qlCalendarAdvance(Calendar,$H2169,B2170,"f",FALSE)</f>
        <v>54610</v>
      </c>
      <c r="I2170" s="176">
        <f>_xll.qlInterestRateIndexValueDate(Index1M,$H2170)</f>
        <v>54610</v>
      </c>
      <c r="J2170" s="181">
        <f>IFERROR(_xll.qlIndexFixing(Index1M,$H2170,TRUE,_xll.ohTrigger(RecalcTrigger,Trigger1M)),NA())</f>
        <v>1.7924479068055679E-2</v>
      </c>
      <c r="K2170" s="44">
        <f>IFERROR(_xll.qlIndexFixing(Index3M,H2170,TRUE,_xll.ohTrigger(RecalcTrigger,Trigger3M)),NA())</f>
        <v>1.8270802885832698E-2</v>
      </c>
      <c r="L2170" s="44">
        <f>IFERROR(_xll.qlIndexFixing(Index6M,$H2170,TRUE,_xll.ohTrigger(RecalcTrigger,Trigger6M)),NA())</f>
        <v>1.8366829414072451E-2</v>
      </c>
      <c r="M2170" s="182">
        <f>IFERROR(_xll.qlIndexFixing(Index1Y,$H2170,TRUE,_xll.ohTrigger(RecalcTrigger,Trigger1Y)),NA())</f>
        <v>1.8590189189943596E-2</v>
      </c>
      <c r="N2170" s="181">
        <f>IFERROR(_xll.qlIndexFixing(ONIndex1M,I2170,TRUE,_xll.ohTrigger(RecalcTrigger,Trigger1M)),NA())</f>
        <v>1.7925685068748143E-2</v>
      </c>
      <c r="O2170" s="44">
        <f>IFERROR(_xll.qlIndexFixing(ONIndex3M,I2170,TRUE,_xll.ohTrigger(RecalcTrigger,Trigger3M)),NA())</f>
        <v>1.8271104442075803E-2</v>
      </c>
      <c r="P2170" s="44">
        <f>IFERROR(_xll.qlIndexFixing(ONIndex6M,I2170,TRUE,_xll.ohTrigger(RecalcTrigger,Trigger6M)),NA())</f>
        <v>1.8363389500106742E-2</v>
      </c>
      <c r="Q2170" s="182">
        <f>IFERROR(_xll.qlIndexFixing(ONIndex1Y,I2170,TRUE,_xll.ohTrigger(RecalcTrigger,Trigger1Y)),NA())</f>
        <v>1.8582445440727957E-2</v>
      </c>
    </row>
    <row r="2171" spans="2:17" x14ac:dyDescent="0.2">
      <c r="B2171" s="39" t="s">
        <v>42</v>
      </c>
      <c r="D2171" s="42">
        <f>_xll.qlCalendarAdvance(Calendar,$D2170,B2171,"f",FALSE)</f>
        <v>54617</v>
      </c>
      <c r="E2171" s="176">
        <f>_xll.qlInterestRateIndexValueDate(IndexON,D2171)</f>
        <v>54617</v>
      </c>
      <c r="F2171" s="192">
        <f>IFERROR(_xll.qlIndexFixing(IndexON,D2171,TRUE,_xll.ohTrigger(RecalcTrigger,TriggerON)),NA())</f>
        <v>1.7582637658604128E-2</v>
      </c>
      <c r="H2171" s="42">
        <f>_xll.qlCalendarAdvance(Calendar,$H2170,B2171,"f",FALSE)</f>
        <v>54617</v>
      </c>
      <c r="I2171" s="176">
        <f>_xll.qlInterestRateIndexValueDate(Index1M,$H2171)</f>
        <v>54617</v>
      </c>
      <c r="J2171" s="181">
        <f>IFERROR(_xll.qlIndexFixing(Index1M,$H2171,TRUE,_xll.ohTrigger(RecalcTrigger,Trigger1M)),NA())</f>
        <v>1.7917763093547222E-2</v>
      </c>
      <c r="K2171" s="44">
        <f>IFERROR(_xll.qlIndexFixing(Index3M,H2171,TRUE,_xll.ohTrigger(RecalcTrigger,Trigger3M)),NA())</f>
        <v>1.8264371702388659E-2</v>
      </c>
      <c r="L2171" s="44">
        <f>IFERROR(_xll.qlIndexFixing(Index6M,$H2171,TRUE,_xll.ohTrigger(RecalcTrigger,Trigger6M)),NA())</f>
        <v>1.8360655738837203E-2</v>
      </c>
      <c r="M2171" s="182">
        <f>IFERROR(_xll.qlIndexFixing(Index1Y,$H2171,TRUE,_xll.ohTrigger(RecalcTrigger,Trigger1Y)),NA())</f>
        <v>1.8583915445966381E-2</v>
      </c>
      <c r="N2171" s="181">
        <f>IFERROR(_xll.qlIndexFixing(ONIndex1M,I2171,TRUE,_xll.ohTrigger(RecalcTrigger,Trigger1M)),NA())</f>
        <v>1.7918956966442856E-2</v>
      </c>
      <c r="O2171" s="44">
        <f>IFERROR(_xll.qlIndexFixing(ONIndex3M,I2171,TRUE,_xll.ohTrigger(RecalcTrigger,Trigger3M)),NA())</f>
        <v>1.8264636120413069E-2</v>
      </c>
      <c r="P2171" s="44">
        <f>IFERROR(_xll.qlIndexFixing(ONIndex6M,I2171,TRUE,_xll.ohTrigger(RecalcTrigger,Trigger6M)),NA())</f>
        <v>1.8357138346978275E-2</v>
      </c>
      <c r="Q2171" s="182">
        <f>IFERROR(_xll.qlIndexFixing(ONIndex1Y,I2171,TRUE,_xll.ohTrigger(RecalcTrigger,Trigger1Y)),NA())</f>
        <v>1.8576031241528401E-2</v>
      </c>
    </row>
    <row r="2172" spans="2:17" x14ac:dyDescent="0.2">
      <c r="B2172" s="39" t="s">
        <v>42</v>
      </c>
      <c r="D2172" s="42">
        <f>_xll.qlCalendarAdvance(Calendar,$D2171,B2172,"f",FALSE)</f>
        <v>54624</v>
      </c>
      <c r="E2172" s="176">
        <f>_xll.qlInterestRateIndexValueDate(IndexON,D2172)</f>
        <v>54624</v>
      </c>
      <c r="F2172" s="192">
        <f>IFERROR(_xll.qlIndexFixing(IndexON,D2172,TRUE,_xll.ohTrigger(RecalcTrigger,TriggerON)),NA())</f>
        <v>1.757648094400599E-2</v>
      </c>
      <c r="H2172" s="42">
        <f>_xll.qlCalendarAdvance(Calendar,$H2171,B2172,"f",FALSE)</f>
        <v>54624</v>
      </c>
      <c r="I2172" s="176">
        <f>_xll.qlInterestRateIndexValueDate(Index1M,$H2172)</f>
        <v>54624</v>
      </c>
      <c r="J2172" s="181">
        <f>IFERROR(_xll.qlIndexFixing(Index1M,$H2172,TRUE,_xll.ohTrigger(RecalcTrigger,Trigger1M)),NA())</f>
        <v>1.7911057407092867E-2</v>
      </c>
      <c r="K2172" s="44">
        <f>IFERROR(_xll.qlIndexFixing(Index3M,H2172,TRUE,_xll.ohTrigger(RecalcTrigger,Trigger3M)),NA())</f>
        <v>1.8257950774836988E-2</v>
      </c>
      <c r="L2172" s="44">
        <f>IFERROR(_xll.qlIndexFixing(Index6M,$H2172,TRUE,_xll.ohTrigger(RecalcTrigger,Trigger6M)),NA())</f>
        <v>1.8354492412723092E-2</v>
      </c>
      <c r="M2172" s="182">
        <f>IFERROR(_xll.qlIndexFixing(Index1Y,$H2172,TRUE,_xll.ohTrigger(RecalcTrigger,Trigger1Y)),NA())</f>
        <v>1.8577651715297128E-2</v>
      </c>
      <c r="N2172" s="181">
        <f>IFERROR(_xll.qlIndexFixing(ONIndex1M,I2172,TRUE,_xll.ohTrigger(RecalcTrigger,Trigger1M)),NA())</f>
        <v>1.791223913326867E-2</v>
      </c>
      <c r="O2172" s="44">
        <f>IFERROR(_xll.qlIndexFixing(ONIndex3M,I2172,TRUE,_xll.ohTrigger(RecalcTrigger,Trigger3M)),NA())</f>
        <v>1.825817799785745E-2</v>
      </c>
      <c r="P2172" s="44">
        <f>IFERROR(_xll.qlIndexFixing(ONIndex6M,I2172,TRUE,_xll.ohTrigger(RecalcTrigger,Trigger6M)),NA())</f>
        <v>1.8350897429995072E-2</v>
      </c>
      <c r="Q2172" s="182">
        <f>IFERROR(_xll.qlIndexFixing(ONIndex1Y,I2172,TRUE,_xll.ohTrigger(RecalcTrigger,Trigger1Y)),NA())</f>
        <v>1.8569626835718278E-2</v>
      </c>
    </row>
    <row r="2173" spans="2:17" x14ac:dyDescent="0.2">
      <c r="B2173" s="39" t="s">
        <v>42</v>
      </c>
      <c r="D2173" s="42">
        <f>_xll.qlCalendarAdvance(Calendar,$D2172,B2173,"f",FALSE)</f>
        <v>54631</v>
      </c>
      <c r="E2173" s="176">
        <f>_xll.qlInterestRateIndexValueDate(IndexON,D2173)</f>
        <v>54631</v>
      </c>
      <c r="F2173" s="192">
        <f>IFERROR(_xll.qlIndexFixing(IndexON,D2173,TRUE,_xll.ohTrigger(RecalcTrigger,TriggerON)),NA())</f>
        <v>1.757033278951603E-2</v>
      </c>
      <c r="H2173" s="42">
        <f>_xll.qlCalendarAdvance(Calendar,$H2172,B2173,"f",FALSE)</f>
        <v>54631</v>
      </c>
      <c r="I2173" s="176">
        <f>_xll.qlInterestRateIndexValueDate(Index1M,$H2173)</f>
        <v>54631</v>
      </c>
      <c r="J2173" s="181">
        <f>IFERROR(_xll.qlIndexFixing(Index1M,$H2173,TRUE,_xll.ohTrigger(RecalcTrigger,Trigger1M)),NA())</f>
        <v>1.7904362008663854E-2</v>
      </c>
      <c r="K2173" s="44">
        <f>IFERROR(_xll.qlIndexFixing(Index3M,H2173,TRUE,_xll.ohTrigger(RecalcTrigger,Trigger3M)),NA())</f>
        <v>1.8251540103129234E-2</v>
      </c>
      <c r="L2173" s="44">
        <f>IFERROR(_xll.qlIndexFixing(Index6M,$H2173,TRUE,_xll.ohTrigger(RecalcTrigger,Trigger6M)),NA())</f>
        <v>1.8348339435633656E-2</v>
      </c>
      <c r="M2173" s="182">
        <f>IFERROR(_xll.qlIndexFixing(Index1Y,$H2173,TRUE,_xll.ohTrigger(RecalcTrigger,Trigger1Y)),NA())</f>
        <v>1.857139799775176E-2</v>
      </c>
      <c r="N2173" s="181">
        <f>IFERROR(_xll.qlIndexFixing(ONIndex1M,I2173,TRUE,_xll.ohTrigger(RecalcTrigger,Trigger1M)),NA())</f>
        <v>1.7905531569387678E-2</v>
      </c>
      <c r="O2173" s="44">
        <f>IFERROR(_xll.qlIndexFixing(ONIndex3M,I2173,TRUE,_xll.ohTrigger(RecalcTrigger,Trigger3M)),NA())</f>
        <v>1.8251730074571038E-2</v>
      </c>
      <c r="P2173" s="44">
        <f>IFERROR(_xll.qlIndexFixing(ONIndex6M,I2173,TRUE,_xll.ohTrigger(RecalcTrigger,Trigger6M)),NA())</f>
        <v>1.8344666748913996E-2</v>
      </c>
      <c r="Q2173" s="182">
        <f>IFERROR(_xll.qlIndexFixing(ONIndex1Y,I2173,TRUE,_xll.ohTrigger(RecalcTrigger,Trigger1Y)),NA())</f>
        <v>1.8563232223297588E-2</v>
      </c>
    </row>
    <row r="2174" spans="2:17" x14ac:dyDescent="0.2">
      <c r="B2174" s="39" t="s">
        <v>42</v>
      </c>
      <c r="D2174" s="42">
        <f>_xll.qlCalendarAdvance(Calendar,$D2173,B2174,"f",FALSE)</f>
        <v>54638</v>
      </c>
      <c r="E2174" s="176">
        <f>_xll.qlInterestRateIndexValueDate(IndexON,D2174)</f>
        <v>54638</v>
      </c>
      <c r="F2174" s="192">
        <f>IFERROR(_xll.qlIndexFixing(IndexON,D2174,TRUE,_xll.ohTrigger(RecalcTrigger,TriggerON)),NA())</f>
        <v>1.756419319529634E-2</v>
      </c>
      <c r="H2174" s="42">
        <f>_xll.qlCalendarAdvance(Calendar,$H2173,B2174,"f",FALSE)</f>
        <v>54638</v>
      </c>
      <c r="I2174" s="176">
        <f>_xll.qlInterestRateIndexValueDate(Index1M,$H2174)</f>
        <v>54638</v>
      </c>
      <c r="J2174" s="181">
        <f>IFERROR(_xll.qlIndexFixing(Index1M,$H2174,TRUE,_xll.ohTrigger(RecalcTrigger,Trigger1M)),NA())</f>
        <v>1.7897676898254954E-2</v>
      </c>
      <c r="K2174" s="44">
        <f>IFERROR(_xll.qlIndexFixing(Index3M,H2174,TRUE,_xll.ohTrigger(RecalcTrigger,Trigger3M)),NA())</f>
        <v>1.8245139687215181E-2</v>
      </c>
      <c r="L2174" s="44">
        <f>IFERROR(_xll.qlIndexFixing(Index6M,$H2174,TRUE,_xll.ohTrigger(RecalcTrigger,Trigger6M)),NA())</f>
        <v>1.8342196807472875E-2</v>
      </c>
      <c r="M2174" s="182">
        <f>IFERROR(_xll.qlIndexFixing(Index1Y,$H2174,TRUE,_xll.ohTrigger(RecalcTrigger,Trigger1Y)),NA())</f>
        <v>1.8565154293146202E-2</v>
      </c>
      <c r="N2174" s="181">
        <f>IFERROR(_xll.qlIndexFixing(ONIndex1M,I2174,TRUE,_xll.ohTrigger(RecalcTrigger,Trigger1M)),NA())</f>
        <v>1.7898834274718833E-2</v>
      </c>
      <c r="O2174" s="44">
        <f>IFERROR(_xll.qlIndexFixing(ONIndex3M,I2174,TRUE,_xll.ohTrigger(RecalcTrigger,Trigger3M)),NA())</f>
        <v>1.8245292350472786E-2</v>
      </c>
      <c r="P2174" s="44">
        <f>IFERROR(_xll.qlIndexFixing(ONIndex6M,I2174,TRUE,_xll.ohTrigger(RecalcTrigger,Trigger6M)),NA())</f>
        <v>1.8338446303735045E-2</v>
      </c>
      <c r="Q2174" s="182">
        <f>IFERROR(_xll.qlIndexFixing(ONIndex1Y,I2174,TRUE,_xll.ohTrigger(RecalcTrigger,Trigger1Y)),NA())</f>
        <v>1.8556847404104237E-2</v>
      </c>
    </row>
    <row r="2175" spans="2:17" x14ac:dyDescent="0.2">
      <c r="B2175" s="39" t="s">
        <v>42</v>
      </c>
      <c r="D2175" s="42">
        <f>_xll.qlCalendarAdvance(Calendar,$D2174,B2175,"f",FALSE)</f>
        <v>54645</v>
      </c>
      <c r="E2175" s="176">
        <f>_xll.qlInterestRateIndexValueDate(IndexON,D2175)</f>
        <v>54645</v>
      </c>
      <c r="F2175" s="192">
        <f>IFERROR(_xll.qlIndexFixing(IndexON,D2175,TRUE,_xll.ohTrigger(RecalcTrigger,TriggerON)),NA())</f>
        <v>1.7558062161265875E-2</v>
      </c>
      <c r="H2175" s="42">
        <f>_xll.qlCalendarAdvance(Calendar,$H2174,B2175,"f",FALSE)</f>
        <v>54645</v>
      </c>
      <c r="I2175" s="176">
        <f>_xll.qlInterestRateIndexValueDate(Index1M,$H2175)</f>
        <v>54645</v>
      </c>
      <c r="J2175" s="181">
        <f>IFERROR(_xll.qlIndexFixing(Index1M,$H2175,TRUE,_xll.ohTrigger(RecalcTrigger,Trigger1M)),NA())</f>
        <v>1.7891002075834796E-2</v>
      </c>
      <c r="K2175" s="44">
        <f>IFERROR(_xll.qlIndexFixing(Index3M,H2175,TRUE,_xll.ohTrigger(RecalcTrigger,Trigger3M)),NA())</f>
        <v>1.8238749527046381E-2</v>
      </c>
      <c r="L2175" s="44">
        <f>IFERROR(_xll.qlIndexFixing(Index6M,$H2175,TRUE,_xll.ohTrigger(RecalcTrigger,Trigger6M)),NA())</f>
        <v>1.8336064528146925E-2</v>
      </c>
      <c r="M2175" s="182">
        <f>IFERROR(_xll.qlIndexFixing(Index1Y,$H2175,TRUE,_xll.ohTrigger(RecalcTrigger,Trigger1Y)),NA())</f>
        <v>1.8558920601296824E-2</v>
      </c>
      <c r="N2175" s="181">
        <f>IFERROR(_xll.qlIndexFixing(ONIndex1M,I2175,TRUE,_xll.ohTrigger(RecalcTrigger,Trigger1M)),NA())</f>
        <v>1.7892147249262136E-2</v>
      </c>
      <c r="O2175" s="44">
        <f>IFERROR(_xll.qlIndexFixing(ONIndex3M,I2175,TRUE,_xll.ohTrigger(RecalcTrigger,Trigger3M)),NA())</f>
        <v>1.8238864825562695E-2</v>
      </c>
      <c r="P2175" s="44">
        <f>IFERROR(_xll.qlIndexFixing(ONIndex6M,I2175,TRUE,_xll.ohTrigger(RecalcTrigger,Trigger6M)),NA())</f>
        <v>1.833223609470136E-2</v>
      </c>
      <c r="Q2175" s="182">
        <f>IFERROR(_xll.qlIndexFixing(ONIndex1Y,I2175,TRUE,_xll.ohTrigger(RecalcTrigger,Trigger1Y)),NA())</f>
        <v>1.855047237830032E-2</v>
      </c>
    </row>
    <row r="2176" spans="2:17" x14ac:dyDescent="0.2">
      <c r="B2176" s="39" t="s">
        <v>42</v>
      </c>
      <c r="D2176" s="42">
        <f>_xll.qlCalendarAdvance(Calendar,$D2175,B2176,"f",FALSE)</f>
        <v>54652</v>
      </c>
      <c r="E2176" s="176">
        <f>_xll.qlInterestRateIndexValueDate(IndexON,D2176)</f>
        <v>54652</v>
      </c>
      <c r="F2176" s="192">
        <f>IFERROR(_xll.qlIndexFixing(IndexON,D2176,TRUE,_xll.ohTrigger(RecalcTrigger,TriggerON)),NA())</f>
        <v>1.755193968750568E-2</v>
      </c>
      <c r="H2176" s="42">
        <f>_xll.qlCalendarAdvance(Calendar,$H2175,B2176,"f",FALSE)</f>
        <v>54652</v>
      </c>
      <c r="I2176" s="176">
        <f>_xll.qlInterestRateIndexValueDate(Index1M,$H2176)</f>
        <v>54652</v>
      </c>
      <c r="J2176" s="181">
        <f>IFERROR(_xll.qlIndexFixing(Index1M,$H2176,TRUE,_xll.ohTrigger(RecalcTrigger,Trigger1M)),NA())</f>
        <v>1.7884337541400761E-2</v>
      </c>
      <c r="K2176" s="44">
        <f>IFERROR(_xll.qlIndexFixing(Index3M,H2176,TRUE,_xll.ohTrigger(RecalcTrigger,Trigger3M)),NA())</f>
        <v>1.8232369622573494E-2</v>
      </c>
      <c r="L2176" s="44">
        <f>IFERROR(_xll.qlIndexFixing(Index6M,$H2176,TRUE,_xll.ohTrigger(RecalcTrigger,Trigger6M)),NA())</f>
        <v>1.8329942597559781E-2</v>
      </c>
      <c r="M2176" s="182">
        <f>IFERROR(_xll.qlIndexFixing(Index1Y,$H2176,TRUE,_xll.ohTrigger(RecalcTrigger,Trigger1Y)),NA())</f>
        <v>1.855269692202044E-2</v>
      </c>
      <c r="N2176" s="181">
        <f>IFERROR(_xll.qlIndexFixing(ONIndex1M,I2176,TRUE,_xll.ohTrigger(RecalcTrigger,Trigger1M)),NA())</f>
        <v>1.7885470493098632E-2</v>
      </c>
      <c r="O2176" s="44">
        <f>IFERROR(_xll.qlIndexFixing(ONIndex3M,I2176,TRUE,_xll.ohTrigger(RecalcTrigger,Trigger3M)),NA())</f>
        <v>1.8232447499921811E-2</v>
      </c>
      <c r="P2176" s="44">
        <f>IFERROR(_xll.qlIndexFixing(ONIndex6M,I2176,TRUE,_xll.ohTrigger(RecalcTrigger,Trigger6M)),NA())</f>
        <v>1.83260361215698E-2</v>
      </c>
      <c r="Q2176" s="182">
        <f>IFERROR(_xll.qlIndexFixing(ONIndex1Y,I2176,TRUE,_xll.ohTrigger(RecalcTrigger,Trigger1Y)),NA())</f>
        <v>1.8544107145885835E-2</v>
      </c>
    </row>
    <row r="2177" spans="2:17" x14ac:dyDescent="0.2">
      <c r="B2177" s="39" t="s">
        <v>42</v>
      </c>
      <c r="D2177" s="42">
        <f>_xll.qlCalendarAdvance(Calendar,$D2176,B2177,"f",FALSE)</f>
        <v>54659</v>
      </c>
      <c r="E2177" s="176">
        <f>_xll.qlInterestRateIndexValueDate(IndexON,D2177)</f>
        <v>54659</v>
      </c>
      <c r="F2177" s="192">
        <f>IFERROR(_xll.qlIndexFixing(IndexON,D2177,TRUE,_xll.ohTrigger(RecalcTrigger,TriggerON)),NA())</f>
        <v>1.7545825773853663E-2</v>
      </c>
      <c r="H2177" s="42">
        <f>_xll.qlCalendarAdvance(Calendar,$H2176,B2177,"f",FALSE)</f>
        <v>54659</v>
      </c>
      <c r="I2177" s="176">
        <f>_xll.qlInterestRateIndexValueDate(Index1M,$H2177)</f>
        <v>54659</v>
      </c>
      <c r="J2177" s="181">
        <f>IFERROR(_xll.qlIndexFixing(Index1M,$H2177,TRUE,_xll.ohTrigger(RecalcTrigger,Trigger1M)),NA())</f>
        <v>1.7877683294924097E-2</v>
      </c>
      <c r="K2177" s="44">
        <f>IFERROR(_xll.qlIndexFixing(Index3M,H2177,TRUE,_xll.ohTrigger(RecalcTrigger,Trigger3M)),NA())</f>
        <v>1.8225999973746316E-2</v>
      </c>
      <c r="L2177" s="44">
        <f>IFERROR(_xll.qlIndexFixing(Index6M,$H2177,TRUE,_xll.ohTrigger(RecalcTrigger,Trigger6M)),NA())</f>
        <v>1.8323831015617194E-2</v>
      </c>
      <c r="M2177" s="182">
        <f>IFERROR(_xll.qlIndexFixing(Index1Y,$H2177,TRUE,_xll.ohTrigger(RecalcTrigger,Trigger1Y)),NA())</f>
        <v>1.8546483255133639E-2</v>
      </c>
      <c r="N2177" s="181">
        <f>IFERROR(_xll.qlIndexFixing(ONIndex1M,I2177,TRUE,_xll.ohTrigger(RecalcTrigger,Trigger1M)),NA())</f>
        <v>1.7878804006066229E-2</v>
      </c>
      <c r="O2177" s="44">
        <f>IFERROR(_xll.qlIndexFixing(ONIndex3M,I2177,TRUE,_xll.ohTrigger(RecalcTrigger,Trigger3M)),NA())</f>
        <v>1.8226040373306995E-2</v>
      </c>
      <c r="P2177" s="44">
        <f>IFERROR(_xll.qlIndexFixing(ONIndex6M,I2177,TRUE,_xll.ohTrigger(RecalcTrigger,Trigger6M)),NA())</f>
        <v>1.8319846384421412E-2</v>
      </c>
      <c r="Q2177" s="182">
        <f>IFERROR(_xll.qlIndexFixing(ONIndex1Y,I2177,TRUE,_xll.ohTrigger(RecalcTrigger,Trigger1Y)),NA())</f>
        <v>1.8537751706698691E-2</v>
      </c>
    </row>
    <row r="2178" spans="2:17" x14ac:dyDescent="0.2">
      <c r="B2178" s="39" t="s">
        <v>42</v>
      </c>
      <c r="D2178" s="42">
        <f>_xll.qlCalendarAdvance(Calendar,$D2177,B2178,"f",FALSE)</f>
        <v>54666</v>
      </c>
      <c r="E2178" s="176">
        <f>_xll.qlInterestRateIndexValueDate(IndexON,D2178)</f>
        <v>54666</v>
      </c>
      <c r="F2178" s="192">
        <f>IFERROR(_xll.qlIndexFixing(IndexON,D2178,TRUE,_xll.ohTrigger(RecalcTrigger,TriggerON)),NA())</f>
        <v>1.7539720420634008E-2</v>
      </c>
      <c r="H2178" s="42">
        <f>_xll.qlCalendarAdvance(Calendar,$H2177,B2178,"f",FALSE)</f>
        <v>54666</v>
      </c>
      <c r="I2178" s="176">
        <f>_xll.qlInterestRateIndexValueDate(Index1M,$H2178)</f>
        <v>54666</v>
      </c>
      <c r="J2178" s="181">
        <f>IFERROR(_xll.qlIndexFixing(Index1M,$H2178,TRUE,_xll.ohTrigger(RecalcTrigger,Trigger1M)),NA())</f>
        <v>1.7871075736669129E-2</v>
      </c>
      <c r="K2178" s="44">
        <f>IFERROR(_xll.qlIndexFixing(Index3M,H2178,TRUE,_xll.ohTrigger(RecalcTrigger,Trigger3M)),NA())</f>
        <v>1.8219638834696086E-2</v>
      </c>
      <c r="L2178" s="44">
        <f>IFERROR(_xll.qlIndexFixing(Index6M,$H2178,TRUE,_xll.ohTrigger(RecalcTrigger,Trigger6M)),NA())</f>
        <v>1.8317651870771043E-2</v>
      </c>
      <c r="M2178" s="182">
        <f>IFERROR(_xll.qlIndexFixing(Index1Y,$H2178,TRUE,_xll.ohTrigger(RecalcTrigger,Trigger1Y)),NA())</f>
        <v>1.8540279600453902E-2</v>
      </c>
      <c r="N2178" s="181">
        <f>IFERROR(_xll.qlIndexFixing(ONIndex1M,I2178,TRUE,_xll.ohTrigger(RecalcTrigger,Trigger1M)),NA())</f>
        <v>1.7872147788245973E-2</v>
      </c>
      <c r="O2178" s="44">
        <f>IFERROR(_xll.qlIndexFixing(ONIndex3M,I2178,TRUE,_xll.ohTrigger(RecalcTrigger,Trigger3M)),NA())</f>
        <v>1.8219643446042433E-2</v>
      </c>
      <c r="P2178" s="44">
        <f>IFERROR(_xll.qlIndexFixing(ONIndex6M,I2178,TRUE,_xll.ohTrigger(RecalcTrigger,Trigger6M)),NA())</f>
        <v>1.8313666883256197E-2</v>
      </c>
      <c r="Q2178" s="182">
        <f>IFERROR(_xll.qlIndexFixing(ONIndex1Y,I2178,TRUE,_xll.ohTrigger(RecalcTrigger,Trigger1Y)),NA())</f>
        <v>1.8531406060982025E-2</v>
      </c>
    </row>
    <row r="2179" spans="2:17" x14ac:dyDescent="0.2">
      <c r="B2179" s="39" t="s">
        <v>42</v>
      </c>
      <c r="D2179" s="42">
        <f>_xll.qlCalendarAdvance(Calendar,$D2178,B2179,"f",FALSE)</f>
        <v>54673</v>
      </c>
      <c r="E2179" s="176">
        <f>_xll.qlInterestRateIndexValueDate(IndexON,D2179)</f>
        <v>54673</v>
      </c>
      <c r="F2179" s="192">
        <f>IFERROR(_xll.qlIndexFixing(IndexON,D2179,TRUE,_xll.ohTrigger(RecalcTrigger,TriggerON)),NA())</f>
        <v>1.7533623627522532E-2</v>
      </c>
      <c r="H2179" s="42">
        <f>_xll.qlCalendarAdvance(Calendar,$H2178,B2179,"f",FALSE)</f>
        <v>54673</v>
      </c>
      <c r="I2179" s="176">
        <f>_xll.qlInterestRateIndexValueDate(Index1M,$H2179)</f>
        <v>54673</v>
      </c>
      <c r="J2179" s="181">
        <f>IFERROR(_xll.qlIndexFixing(Index1M,$H2179,TRUE,_xll.ohTrigger(RecalcTrigger,Trigger1M)),NA())</f>
        <v>1.7864441655735457E-2</v>
      </c>
      <c r="K2179" s="44">
        <f>IFERROR(_xll.qlIndexFixing(Index3M,H2179,TRUE,_xll.ohTrigger(RecalcTrigger,Trigger3M)),NA())</f>
        <v>1.8213289280665027E-2</v>
      </c>
      <c r="L2179" s="44">
        <f>IFERROR(_xll.qlIndexFixing(Index6M,$H2179,TRUE,_xll.ohTrigger(RecalcTrigger,Trigger6M)),NA())</f>
        <v>1.831155968133772E-2</v>
      </c>
      <c r="M2179" s="182">
        <f>IFERROR(_xll.qlIndexFixing(Index1Y,$H2179,TRUE,_xll.ohTrigger(RecalcTrigger,Trigger1Y)),NA())</f>
        <v>1.8534085957798707E-2</v>
      </c>
      <c r="N2179" s="181">
        <f>IFERROR(_xll.qlIndexFixing(ONIndex1M,I2179,TRUE,_xll.ohTrigger(RecalcTrigger,Trigger1M)),NA())</f>
        <v>1.7865501839799958E-2</v>
      </c>
      <c r="O2179" s="44">
        <f>IFERROR(_xll.qlIndexFixing(ONIndex3M,I2179,TRUE,_xll.ohTrigger(RecalcTrigger,Trigger3M)),NA())</f>
        <v>1.8213256718128124E-2</v>
      </c>
      <c r="P2179" s="44">
        <f>IFERROR(_xll.qlIndexFixing(ONIndex6M,I2179,TRUE,_xll.ohTrigger(RecalcTrigger,Trigger6M)),NA())</f>
        <v>1.8307497618236246E-2</v>
      </c>
      <c r="Q2179" s="182">
        <f>IFERROR(_xll.qlIndexFixing(ONIndex1Y,I2179,TRUE,_xll.ohTrigger(RecalcTrigger,Trigger1Y)),NA())</f>
        <v>1.8525070208654792E-2</v>
      </c>
    </row>
    <row r="2180" spans="2:17" x14ac:dyDescent="0.2">
      <c r="B2180" s="39" t="s">
        <v>42</v>
      </c>
      <c r="D2180" s="42">
        <f>_xll.qlCalendarAdvance(Calendar,$D2179,B2180,"f",FALSE)</f>
        <v>54680</v>
      </c>
      <c r="E2180" s="176">
        <f>_xll.qlInterestRateIndexValueDate(IndexON,D2180)</f>
        <v>54680</v>
      </c>
      <c r="F2180" s="192">
        <f>IFERROR(_xll.qlIndexFixing(IndexON,D2180,TRUE,_xll.ohTrigger(RecalcTrigger,TriggerON)),NA())</f>
        <v>1.752753539460028E-2</v>
      </c>
      <c r="H2180" s="42">
        <f>_xll.qlCalendarAdvance(Calendar,$H2179,B2180,"f",FALSE)</f>
        <v>54680</v>
      </c>
      <c r="I2180" s="176">
        <f>_xll.qlInterestRateIndexValueDate(Index1M,$H2180)</f>
        <v>54680</v>
      </c>
      <c r="J2180" s="181">
        <f>IFERROR(_xll.qlIndexFixing(Index1M,$H2180,TRUE,_xll.ohTrigger(RecalcTrigger,Trigger1M)),NA())</f>
        <v>1.7857817862095358E-2</v>
      </c>
      <c r="K2180" s="44">
        <f>IFERROR(_xll.qlIndexFixing(Index3M,H2180,TRUE,_xll.ohTrigger(RecalcTrigger,Trigger3M)),NA())</f>
        <v>1.8206949981515175E-2</v>
      </c>
      <c r="L2180" s="44">
        <f>IFERROR(_xll.qlIndexFixing(Index6M,$H2180,TRUE,_xll.ohTrigger(RecalcTrigger,Trigger6M)),NA())</f>
        <v>1.8305477838433358E-2</v>
      </c>
      <c r="M2180" s="182">
        <f>IFERROR(_xll.qlIndexFixing(Index1Y,$H2180,TRUE,_xll.ohTrigger(RecalcTrigger,Trigger1Y)),NA())</f>
        <v>1.8527902326985979E-2</v>
      </c>
      <c r="N2180" s="181">
        <f>IFERROR(_xll.qlIndexFixing(ONIndex1M,I2180,TRUE,_xll.ohTrigger(RecalcTrigger,Trigger1M)),NA())</f>
        <v>1.7858866160403997E-2</v>
      </c>
      <c r="O2180" s="44">
        <f>IFERROR(_xll.qlIndexFixing(ONIndex3M,I2180,TRUE,_xll.ohTrigger(RecalcTrigger,Trigger3M)),NA())</f>
        <v>1.8206880189239882E-2</v>
      </c>
      <c r="P2180" s="44">
        <f>IFERROR(_xll.qlIndexFixing(ONIndex6M,I2180,TRUE,_xll.ohTrigger(RecalcTrigger,Trigger6M)),NA())</f>
        <v>1.8301338589118421E-2</v>
      </c>
      <c r="Q2180" s="182">
        <f>IFERROR(_xll.qlIndexFixing(ONIndex1Y,I2180,TRUE,_xll.ohTrigger(RecalcTrigger,Trigger1Y)),NA())</f>
        <v>1.85187441495549E-2</v>
      </c>
    </row>
    <row r="2181" spans="2:17" x14ac:dyDescent="0.2">
      <c r="B2181" s="39" t="s">
        <v>42</v>
      </c>
      <c r="D2181" s="42">
        <f>_xll.qlCalendarAdvance(Calendar,$D2180,B2181,"f",FALSE)</f>
        <v>54687</v>
      </c>
      <c r="E2181" s="176">
        <f>_xll.qlInterestRateIndexValueDate(IndexON,D2181)</f>
        <v>54687</v>
      </c>
      <c r="F2181" s="192">
        <f>IFERROR(_xll.qlIndexFixing(IndexON,D2181,TRUE,_xll.ohTrigger(RecalcTrigger,TriggerON)),NA())</f>
        <v>1.7521455721948298E-2</v>
      </c>
      <c r="H2181" s="42">
        <f>_xll.qlCalendarAdvance(Calendar,$H2180,B2181,"f",FALSE)</f>
        <v>54687</v>
      </c>
      <c r="I2181" s="176">
        <f>_xll.qlInterestRateIndexValueDate(Index1M,$H2181)</f>
        <v>54687</v>
      </c>
      <c r="J2181" s="181">
        <f>IFERROR(_xll.qlIndexFixing(Index1M,$H2181,TRUE,_xll.ohTrigger(RecalcTrigger,Trigger1M)),NA())</f>
        <v>1.7851204355721816E-2</v>
      </c>
      <c r="K2181" s="44">
        <f>IFERROR(_xll.qlIndexFixing(Index3M,H2181,TRUE,_xll.ohTrigger(RecalcTrigger,Trigger3M)),NA())</f>
        <v>1.8200620937199326E-2</v>
      </c>
      <c r="L2181" s="44">
        <f>IFERROR(_xll.qlIndexFixing(Index6M,$H2181,TRUE,_xll.ohTrigger(RecalcTrigger,Trigger6M)),NA())</f>
        <v>1.8299406341964367E-2</v>
      </c>
      <c r="M2181" s="182">
        <f>IFERROR(_xll.qlIndexFixing(Index1Y,$H2181,TRUE,_xll.ohTrigger(RecalcTrigger,Trigger1Y)),NA())</f>
        <v>1.8521728707833418E-2</v>
      </c>
      <c r="N2181" s="181">
        <f>IFERROR(_xll.qlIndexFixing(ONIndex1M,I2181,TRUE,_xll.ohTrigger(RecalcTrigger,Trigger1M)),NA())</f>
        <v>1.7852240750301229E-2</v>
      </c>
      <c r="O2181" s="44">
        <f>IFERROR(_xll.qlIndexFixing(ONIndex3M,I2181,TRUE,_xll.ohTrigger(RecalcTrigger,Trigger3M)),NA())</f>
        <v>1.8200513859539802E-2</v>
      </c>
      <c r="P2181" s="44">
        <f>IFERROR(_xll.qlIndexFixing(ONIndex6M,I2181,TRUE,_xll.ohTrigger(RecalcTrigger,Trigger6M)),NA())</f>
        <v>1.8295189795983768E-2</v>
      </c>
      <c r="Q2181" s="182">
        <f>IFERROR(_xll.qlIndexFixing(ONIndex1Y,I2181,TRUE,_xll.ohTrigger(RecalcTrigger,Trigger1Y)),NA())</f>
        <v>1.851242788384444E-2</v>
      </c>
    </row>
    <row r="2182" spans="2:17" x14ac:dyDescent="0.2">
      <c r="B2182" s="39" t="s">
        <v>42</v>
      </c>
      <c r="D2182" s="42">
        <f>_xll.qlCalendarAdvance(Calendar,$D2181,B2182,"f",FALSE)</f>
        <v>54694</v>
      </c>
      <c r="E2182" s="176">
        <f>_xll.qlInterestRateIndexValueDate(IndexON,D2182)</f>
        <v>54694</v>
      </c>
      <c r="F2182" s="192">
        <f>IFERROR(_xll.qlIndexFixing(IndexON,D2182,TRUE,_xll.ohTrigger(RecalcTrigger,TriggerON)),NA())</f>
        <v>1.751538460948554E-2</v>
      </c>
      <c r="H2182" s="42">
        <f>_xll.qlCalendarAdvance(Calendar,$H2181,B2182,"f",FALSE)</f>
        <v>54694</v>
      </c>
      <c r="I2182" s="176">
        <f>_xll.qlInterestRateIndexValueDate(Index1M,$H2182)</f>
        <v>54694</v>
      </c>
      <c r="J2182" s="181">
        <f>IFERROR(_xll.qlIndexFixing(Index1M,$H2182,TRUE,_xll.ohTrigger(RecalcTrigger,Trigger1M)),NA())</f>
        <v>1.7844601136598619E-2</v>
      </c>
      <c r="K2182" s="44">
        <f>IFERROR(_xll.qlIndexFixing(Index3M,H2182,TRUE,_xll.ohTrigger(RecalcTrigger,Trigger3M)),NA())</f>
        <v>1.8194305562589615E-2</v>
      </c>
      <c r="L2182" s="44">
        <f>IFERROR(_xll.qlIndexFixing(Index6M,$H2182,TRUE,_xll.ohTrigger(RecalcTrigger,Trigger6M)),NA())</f>
        <v>1.8293345191839401E-2</v>
      </c>
      <c r="M2182" s="182">
        <f>IFERROR(_xll.qlIndexFixing(Index1Y,$H2182,TRUE,_xll.ohTrigger(RecalcTrigger,Trigger1Y)),NA())</f>
        <v>1.8515565100159836E-2</v>
      </c>
      <c r="N2182" s="181">
        <f>IFERROR(_xll.qlIndexFixing(ONIndex1M,I2182,TRUE,_xll.ohTrigger(RecalcTrigger,Trigger1M)),NA())</f>
        <v>1.7845625609491655E-2</v>
      </c>
      <c r="O2182" s="44">
        <f>IFERROR(_xll.qlIndexFixing(ONIndex3M,I2182,TRUE,_xll.ohTrigger(RecalcTrigger,Trigger3M)),NA())</f>
        <v>1.8194157729027882E-2</v>
      </c>
      <c r="P2182" s="44">
        <f>IFERROR(_xll.qlIndexFixing(ONIndex6M,I2182,TRUE,_xll.ohTrigger(RecalcTrigger,Trigger6M)),NA())</f>
        <v>1.8289051238751242E-2</v>
      </c>
      <c r="Q2182" s="182">
        <f>IFERROR(_xll.qlIndexFixing(ONIndex1Y,I2182,TRUE,_xll.ohTrigger(RecalcTrigger,Trigger1Y)),NA())</f>
        <v>1.8506121411523413E-2</v>
      </c>
    </row>
    <row r="2183" spans="2:17" x14ac:dyDescent="0.2">
      <c r="B2183" s="39" t="s">
        <v>42</v>
      </c>
      <c r="D2183" s="42">
        <f>_xll.qlCalendarAdvance(Calendar,$D2182,B2183,"f",FALSE)</f>
        <v>54701</v>
      </c>
      <c r="E2183" s="176">
        <f>_xll.qlInterestRateIndexValueDate(IndexON,D2183)</f>
        <v>54701</v>
      </c>
      <c r="F2183" s="192">
        <f>IFERROR(_xll.qlIndexFixing(IndexON,D2183,TRUE,_xll.ohTrigger(RecalcTrigger,TriggerON)),NA())</f>
        <v>1.7509322057374099E-2</v>
      </c>
      <c r="H2183" s="42">
        <f>_xll.qlCalendarAdvance(Calendar,$H2182,B2183,"f",FALSE)</f>
        <v>54701</v>
      </c>
      <c r="I2183" s="176">
        <f>_xll.qlInterestRateIndexValueDate(Index1M,$H2183)</f>
        <v>54701</v>
      </c>
      <c r="J2183" s="181">
        <f>IFERROR(_xll.qlIndexFixing(Index1M,$H2183,TRUE,_xll.ohTrigger(RecalcTrigger,Trigger1M)),NA())</f>
        <v>1.7837973862277319E-2</v>
      </c>
      <c r="K2183" s="44">
        <f>IFERROR(_xll.qlIndexFixing(Index3M,H2183,TRUE,_xll.ohTrigger(RecalcTrigger,Trigger3M)),NA())</f>
        <v>1.8187997446611252E-2</v>
      </c>
      <c r="L2183" s="44">
        <f>IFERROR(_xll.qlIndexFixing(Index6M,$H2183,TRUE,_xll.ohTrigger(RecalcTrigger,Trigger6M)),NA())</f>
        <v>1.8287322495911976E-2</v>
      </c>
      <c r="M2183" s="182">
        <f>IFERROR(_xll.qlIndexFixing(Index1Y,$H2183,TRUE,_xll.ohTrigger(RecalcTrigger,Trigger1Y)),NA())</f>
        <v>1.8509411503783824E-2</v>
      </c>
      <c r="N2183" s="181">
        <f>IFERROR(_xll.qlIndexFixing(ONIndex1M,I2183,TRUE,_xll.ohTrigger(RecalcTrigger,Trigger1M)),NA())</f>
        <v>1.7839020737894229E-2</v>
      </c>
      <c r="O2183" s="44">
        <f>IFERROR(_xll.qlIndexFixing(ONIndex3M,I2183,TRUE,_xll.ohTrigger(RecalcTrigger,Trigger3M)),NA())</f>
        <v>1.8187811797866216E-2</v>
      </c>
      <c r="P2183" s="44">
        <f>IFERROR(_xll.qlIndexFixing(ONIndex6M,I2183,TRUE,_xll.ohTrigger(RecalcTrigger,Trigger6M)),NA())</f>
        <v>1.8282922917745026E-2</v>
      </c>
      <c r="Q2183" s="182">
        <f>IFERROR(_xll.qlIndexFixing(ONIndex1Y,I2183,TRUE,_xll.ohTrigger(RecalcTrigger,Trigger1Y)),NA())</f>
        <v>1.8499824732510772E-2</v>
      </c>
    </row>
    <row r="2184" spans="2:17" x14ac:dyDescent="0.2">
      <c r="B2184" s="39" t="s">
        <v>42</v>
      </c>
      <c r="D2184" s="42">
        <f>_xll.qlCalendarAdvance(Calendar,$D2183,B2184,"f",FALSE)</f>
        <v>54708</v>
      </c>
      <c r="E2184" s="176">
        <f>_xll.qlInterestRateIndexValueDate(IndexON,D2184)</f>
        <v>54708</v>
      </c>
      <c r="F2184" s="192">
        <f>IFERROR(_xll.qlIndexFixing(IndexON,D2184,TRUE,_xll.ohTrigger(RecalcTrigger,TriggerON)),NA())</f>
        <v>1.7503268065370836E-2</v>
      </c>
      <c r="H2184" s="42">
        <f>_xll.qlCalendarAdvance(Calendar,$H2183,B2184,"f",FALSE)</f>
        <v>54708</v>
      </c>
      <c r="I2184" s="176">
        <f>_xll.qlInterestRateIndexValueDate(Index1M,$H2184)</f>
        <v>54708</v>
      </c>
      <c r="J2184" s="181">
        <f>IFERROR(_xll.qlIndexFixing(Index1M,$H2184,TRUE,_xll.ohTrigger(RecalcTrigger,Trigger1M)),NA())</f>
        <v>1.7831391631042092E-2</v>
      </c>
      <c r="K2184" s="44">
        <f>IFERROR(_xll.qlIndexFixing(Index3M,H2184,TRUE,_xll.ohTrigger(RecalcTrigger,Trigger3M)),NA())</f>
        <v>1.8181699585937669E-2</v>
      </c>
      <c r="L2184" s="44">
        <f>IFERROR(_xll.qlIndexFixing(Index6M,$H2184,TRUE,_xll.ohTrigger(RecalcTrigger,Trigger6M)),NA())</f>
        <v>1.8281282476006088E-2</v>
      </c>
      <c r="M2184" s="182">
        <f>IFERROR(_xll.qlIndexFixing(Index1Y,$H2184,TRUE,_xll.ohTrigger(RecalcTrigger,Trigger1Y)),NA())</f>
        <v>1.8503267918524413E-2</v>
      </c>
      <c r="N2184" s="181">
        <f>IFERROR(_xll.qlIndexFixing(ONIndex1M,I2184,TRUE,_xll.ohTrigger(RecalcTrigger,Trigger1M)),NA())</f>
        <v>1.7832426135427903E-2</v>
      </c>
      <c r="O2184" s="44">
        <f>IFERROR(_xll.qlIndexFixing(ONIndex3M,I2184,TRUE,_xll.ohTrigger(RecalcTrigger,Trigger3M)),NA())</f>
        <v>1.8181476065811664E-2</v>
      </c>
      <c r="P2184" s="44">
        <f>IFERROR(_xll.qlIndexFixing(ONIndex6M,I2184,TRUE,_xll.ohTrigger(RecalcTrigger,Trigger6M)),NA())</f>
        <v>1.8276804832640936E-2</v>
      </c>
      <c r="Q2184" s="182">
        <f>IFERROR(_xll.qlIndexFixing(ONIndex1Y,I2184,TRUE,_xll.ohTrigger(RecalcTrigger,Trigger1Y)),NA())</f>
        <v>1.8493537846806518E-2</v>
      </c>
    </row>
    <row r="2185" spans="2:17" x14ac:dyDescent="0.2">
      <c r="B2185" s="39" t="s">
        <v>42</v>
      </c>
      <c r="D2185" s="42">
        <f>_xll.qlCalendarAdvance(Calendar,$D2184,B2185,"f",FALSE)</f>
        <v>54715</v>
      </c>
      <c r="E2185" s="176">
        <f>_xll.qlInterestRateIndexValueDate(IndexON,D2185)</f>
        <v>54715</v>
      </c>
      <c r="F2185" s="192">
        <f>IFERROR(_xll.qlIndexFixing(IndexON,D2185,TRUE,_xll.ohTrigger(RecalcTrigger,TriggerON)),NA())</f>
        <v>1.7497222633637843E-2</v>
      </c>
      <c r="H2185" s="42">
        <f>_xll.qlCalendarAdvance(Calendar,$H2184,B2185,"f",FALSE)</f>
        <v>54715</v>
      </c>
      <c r="I2185" s="176">
        <f>_xll.qlInterestRateIndexValueDate(Index1M,$H2185)</f>
        <v>54715</v>
      </c>
      <c r="J2185" s="181">
        <f>IFERROR(_xll.qlIndexFixing(Index1M,$H2185,TRUE,_xll.ohTrigger(RecalcTrigger,Trigger1M)),NA())</f>
        <v>1.7824819687630902E-2</v>
      </c>
      <c r="K2185" s="44">
        <f>IFERROR(_xll.qlIndexFixing(Index3M,H2185,TRUE,_xll.ohTrigger(RecalcTrigger,Trigger3M)),NA())</f>
        <v>1.8175411980516896E-2</v>
      </c>
      <c r="L2185" s="44">
        <f>IFERROR(_xll.qlIndexFixing(Index6M,$H2185,TRUE,_xll.ohTrigger(RecalcTrigger,Trigger6M)),NA())</f>
        <v>1.8275252802775224E-2</v>
      </c>
      <c r="M2185" s="182">
        <f>IFERROR(_xll.qlIndexFixing(Index1Y,$H2185,TRUE,_xll.ohTrigger(RecalcTrigger,Trigger1Y)),NA())</f>
        <v>1.8497134344200861E-2</v>
      </c>
      <c r="N2185" s="181">
        <f>IFERROR(_xll.qlIndexFixing(ONIndex1M,I2185,TRUE,_xll.ohTrigger(RecalcTrigger,Trigger1M)),NA())</f>
        <v>1.7825841802092679E-2</v>
      </c>
      <c r="O2185" s="44">
        <f>IFERROR(_xll.qlIndexFixing(ONIndex3M,I2185,TRUE,_xll.ohTrigger(RecalcTrigger,Trigger3M)),NA())</f>
        <v>1.817515053278318E-2</v>
      </c>
      <c r="P2185" s="44">
        <f>IFERROR(_xll.qlIndexFixing(ONIndex6M,I2185,TRUE,_xll.ohTrigger(RecalcTrigger,Trigger6M)),NA())</f>
        <v>1.8270696983438972E-2</v>
      </c>
      <c r="Q2185" s="182">
        <f>IFERROR(_xll.qlIndexFixing(ONIndex1Y,I2185,TRUE,_xll.ohTrigger(RecalcTrigger,Trigger1Y)),NA())</f>
        <v>1.8487260754491697E-2</v>
      </c>
    </row>
    <row r="2186" spans="2:17" x14ac:dyDescent="0.2">
      <c r="B2186" s="39" t="s">
        <v>42</v>
      </c>
      <c r="D2186" s="42">
        <f>_xll.qlCalendarAdvance(Calendar,$D2185,B2186,"f",FALSE)</f>
        <v>54722</v>
      </c>
      <c r="E2186" s="176">
        <f>_xll.qlInterestRateIndexValueDate(IndexON,D2186)</f>
        <v>54722</v>
      </c>
      <c r="F2186" s="192">
        <f>IFERROR(_xll.qlIndexFixing(IndexON,D2186,TRUE,_xll.ohTrigger(RecalcTrigger,TriggerON)),NA())</f>
        <v>1.7491185762175121E-2</v>
      </c>
      <c r="H2186" s="42">
        <f>_xll.qlCalendarAdvance(Calendar,$H2185,B2186,"f",FALSE)</f>
        <v>54722</v>
      </c>
      <c r="I2186" s="176">
        <f>_xll.qlInterestRateIndexValueDate(Index1M,$H2186)</f>
        <v>54722</v>
      </c>
      <c r="J2186" s="181">
        <f>IFERROR(_xll.qlIndexFixing(Index1M,$H2186,TRUE,_xll.ohTrigger(RecalcTrigger,Trigger1M)),NA())</f>
        <v>1.7818258032025441E-2</v>
      </c>
      <c r="K2186" s="44">
        <f>IFERROR(_xll.qlIndexFixing(Index3M,H2186,TRUE,_xll.ohTrigger(RecalcTrigger,Trigger3M)),NA())</f>
        <v>1.8169134630305759E-2</v>
      </c>
      <c r="L2186" s="44">
        <f>IFERROR(_xll.qlIndexFixing(Index6M,$H2186,TRUE,_xll.ohTrigger(RecalcTrigger,Trigger6M)),NA())</f>
        <v>1.8269233476128542E-2</v>
      </c>
      <c r="M2186" s="182">
        <f>IFERROR(_xll.qlIndexFixing(Index1Y,$H2186,TRUE,_xll.ohTrigger(RecalcTrigger,Trigger1Y)),NA())</f>
        <v>1.8491010780632422E-2</v>
      </c>
      <c r="N2186" s="181">
        <f>IFERROR(_xll.qlIndexFixing(ONIndex1M,I2186,TRUE,_xll.ohTrigger(RecalcTrigger,Trigger1M)),NA())</f>
        <v>1.7819267738374833E-2</v>
      </c>
      <c r="O2186" s="44">
        <f>IFERROR(_xll.qlIndexFixing(ONIndex3M,I2186,TRUE,_xll.ohTrigger(RecalcTrigger,Trigger3M)),NA())</f>
        <v>1.8168835199185995E-2</v>
      </c>
      <c r="P2186" s="44">
        <f>IFERROR(_xll.qlIndexFixing(ONIndex6M,I2186,TRUE,_xll.ohTrigger(RecalcTrigger,Trigger6M)),NA())</f>
        <v>1.826459937022018E-2</v>
      </c>
      <c r="Q2186" s="182">
        <f>IFERROR(_xll.qlIndexFixing(ONIndex1Y,I2186,TRUE,_xll.ohTrigger(RecalcTrigger,Trigger1Y)),NA())</f>
        <v>1.8480993455566308E-2</v>
      </c>
    </row>
    <row r="2187" spans="2:17" x14ac:dyDescent="0.2">
      <c r="B2187" s="39" t="s">
        <v>42</v>
      </c>
      <c r="D2187" s="42">
        <f>_xll.qlCalendarAdvance(Calendar,$D2186,B2187,"f",FALSE)</f>
        <v>54729</v>
      </c>
      <c r="E2187" s="176">
        <f>_xll.qlInterestRateIndexValueDate(IndexON,D2187)</f>
        <v>54729</v>
      </c>
      <c r="F2187" s="192">
        <f>IFERROR(_xll.qlIndexFixing(IndexON,D2187,TRUE,_xll.ohTrigger(RecalcTrigger,TriggerON)),NA())</f>
        <v>1.7485157450820576E-2</v>
      </c>
      <c r="H2187" s="42">
        <f>_xll.qlCalendarAdvance(Calendar,$H2186,B2187,"f",FALSE)</f>
        <v>54729</v>
      </c>
      <c r="I2187" s="176">
        <f>_xll.qlInterestRateIndexValueDate(Index1M,$H2187)</f>
        <v>54729</v>
      </c>
      <c r="J2187" s="181">
        <f>IFERROR(_xll.qlIndexFixing(Index1M,$H2187,TRUE,_xll.ohTrigger(RecalcTrigger,Trigger1M)),NA())</f>
        <v>1.7811739349216465E-2</v>
      </c>
      <c r="K2187" s="44">
        <f>IFERROR(_xll.qlIndexFixing(Index3M,H2187,TRUE,_xll.ohTrigger(RecalcTrigger,Trigger3M)),NA())</f>
        <v>1.8162867535251408E-2</v>
      </c>
      <c r="L2187" s="44">
        <f>IFERROR(_xll.qlIndexFixing(Index6M,$H2187,TRUE,_xll.ohTrigger(RecalcTrigger,Trigger6M)),NA())</f>
        <v>1.8263224495972081E-2</v>
      </c>
      <c r="M2187" s="182">
        <f>IFERROR(_xll.qlIndexFixing(Index1Y,$H2187,TRUE,_xll.ohTrigger(RecalcTrigger,Trigger1Y)),NA())</f>
        <v>1.8484897227639241E-2</v>
      </c>
      <c r="N2187" s="181">
        <f>IFERROR(_xll.qlIndexFixing(ONIndex1M,I2187,TRUE,_xll.ohTrigger(RecalcTrigger,Trigger1M)),NA())</f>
        <v>1.781270394354495E-2</v>
      </c>
      <c r="O2187" s="44">
        <f>IFERROR(_xll.qlIndexFixing(ONIndex3M,I2187,TRUE,_xll.ohTrigger(RecalcTrigger,Trigger3M)),NA())</f>
        <v>1.8162530064695925E-2</v>
      </c>
      <c r="P2187" s="44">
        <f>IFERROR(_xll.qlIndexFixing(ONIndex6M,I2187,TRUE,_xll.ohTrigger(RecalcTrigger,Trigger6M)),NA())</f>
        <v>1.8258511993146653E-2</v>
      </c>
      <c r="Q2187" s="182">
        <f>IFERROR(_xll.qlIndexFixing(ONIndex1Y,I2187,TRUE,_xll.ohTrigger(RecalcTrigger,Trigger1Y)),NA())</f>
        <v>1.8474735949949306E-2</v>
      </c>
    </row>
    <row r="2188" spans="2:17" x14ac:dyDescent="0.2">
      <c r="B2188" s="39" t="s">
        <v>42</v>
      </c>
      <c r="D2188" s="42">
        <f>_xll.qlCalendarAdvance(Calendar,$D2187,B2188,"f",FALSE)</f>
        <v>54736</v>
      </c>
      <c r="E2188" s="176">
        <f>_xll.qlInterestRateIndexValueDate(IndexON,D2188)</f>
        <v>54736</v>
      </c>
      <c r="F2188" s="192">
        <f>IFERROR(_xll.qlIndexFixing(IndexON,D2188,TRUE,_xll.ohTrigger(RecalcTrigger,TriggerON)),NA())</f>
        <v>1.7479137699817349E-2</v>
      </c>
      <c r="H2188" s="42">
        <f>_xll.qlCalendarAdvance(Calendar,$H2187,B2188,"f",FALSE)</f>
        <v>54736</v>
      </c>
      <c r="I2188" s="176">
        <f>_xll.qlInterestRateIndexValueDate(Index1M,$H2188)</f>
        <v>54736</v>
      </c>
      <c r="J2188" s="181">
        <f>IFERROR(_xll.qlIndexFixing(Index1M,$H2188,TRUE,_xll.ohTrigger(RecalcTrigger,Trigger1M)),NA())</f>
        <v>1.7805197853263066E-2</v>
      </c>
      <c r="K2188" s="44">
        <f>IFERROR(_xll.qlIndexFixing(Index3M,H2188,TRUE,_xll.ohTrigger(RecalcTrigger,Trigger3M)),NA())</f>
        <v>1.8156610695308915E-2</v>
      </c>
      <c r="L2188" s="44">
        <f>IFERROR(_xll.qlIndexFixing(Index6M,$H2188,TRUE,_xll.ohTrigger(RecalcTrigger,Trigger6M)),NA())</f>
        <v>1.8257195559151403E-2</v>
      </c>
      <c r="M2188" s="182">
        <f>IFERROR(_xll.qlIndexFixing(Index1Y,$H2188,TRUE,_xll.ohTrigger(RecalcTrigger,Trigger1Y)),NA())</f>
        <v>1.8478793685041683E-2</v>
      </c>
      <c r="N2188" s="181">
        <f>IFERROR(_xll.qlIndexFixing(ONIndex1M,I2188,TRUE,_xll.ohTrigger(RecalcTrigger,Trigger1M)),NA())</f>
        <v>1.780615041800826E-2</v>
      </c>
      <c r="O2188" s="44">
        <f>IFERROR(_xll.qlIndexFixing(ONIndex3M,I2188,TRUE,_xll.ohTrigger(RecalcTrigger,Trigger3M)),NA())</f>
        <v>1.8156235129475062E-2</v>
      </c>
      <c r="P2188" s="44">
        <f>IFERROR(_xll.qlIndexFixing(ONIndex6M,I2188,TRUE,_xll.ohTrigger(RecalcTrigger,Trigger6M)),NA())</f>
        <v>1.8252434851894206E-2</v>
      </c>
      <c r="Q2188" s="182">
        <f>IFERROR(_xll.qlIndexFixing(ONIndex1Y,I2188,TRUE,_xll.ohTrigger(RecalcTrigger,Trigger1Y)),NA())</f>
        <v>1.8468488237559644E-2</v>
      </c>
    </row>
    <row r="2189" spans="2:17" x14ac:dyDescent="0.2">
      <c r="B2189" s="39" t="s">
        <v>42</v>
      </c>
      <c r="D2189" s="42">
        <f>_xll.qlCalendarAdvance(Calendar,$D2188,B2189,"f",FALSE)</f>
        <v>54743</v>
      </c>
      <c r="E2189" s="176">
        <f>_xll.qlInterestRateIndexValueDate(IndexON,D2189)</f>
        <v>54743</v>
      </c>
      <c r="F2189" s="192">
        <f>IFERROR(_xll.qlIndexFixing(IndexON,D2189,TRUE,_xll.ohTrigger(RecalcTrigger,TriggerON)),NA())</f>
        <v>1.7473126508922299E-2</v>
      </c>
      <c r="H2189" s="42">
        <f>_xll.qlCalendarAdvance(Calendar,$H2188,B2189,"f",FALSE)</f>
        <v>54743</v>
      </c>
      <c r="I2189" s="176">
        <f>_xll.qlInterestRateIndexValueDate(Index1M,$H2189)</f>
        <v>54743</v>
      </c>
      <c r="J2189" s="181">
        <f>IFERROR(_xll.qlIndexFixing(Index1M,$H2189,TRUE,_xll.ohTrigger(RecalcTrigger,Trigger1M)),NA())</f>
        <v>1.7798666644451955E-2</v>
      </c>
      <c r="K2189" s="44">
        <f>IFERROR(_xll.qlIndexFixing(Index3M,H2189,TRUE,_xll.ohTrigger(RecalcTrigger,Trigger3M)),NA())</f>
        <v>1.8150364110427183E-2</v>
      </c>
      <c r="L2189" s="44">
        <f>IFERROR(_xll.qlIndexFixing(Index6M,$H2189,TRUE,_xll.ohTrigger(RecalcTrigger,Trigger6M)),NA())</f>
        <v>1.8251206830856369E-2</v>
      </c>
      <c r="M2189" s="182">
        <f>IFERROR(_xll.qlIndexFixing(Index1Y,$H2189,TRUE,_xll.ohTrigger(RecalcTrigger,Trigger1Y)),NA())</f>
        <v>1.8472700152660115E-2</v>
      </c>
      <c r="N2189" s="181">
        <f>IFERROR(_xll.qlIndexFixing(ONIndex1M,I2189,TRUE,_xll.ohTrigger(RecalcTrigger,Trigger1M)),NA())</f>
        <v>1.7799607161683717E-2</v>
      </c>
      <c r="O2189" s="44">
        <f>IFERROR(_xll.qlIndexFixing(ONIndex3M,I2189,TRUE,_xll.ohTrigger(RecalcTrigger,Trigger3M)),NA())</f>
        <v>1.8149950393361314E-2</v>
      </c>
      <c r="P2189" s="44">
        <f>IFERROR(_xll.qlIndexFixing(ONIndex6M,I2189,TRUE,_xll.ohTrigger(RecalcTrigger,Trigger6M)),NA())</f>
        <v>1.8246367946787023E-2</v>
      </c>
      <c r="Q2189" s="182">
        <f>IFERROR(_xll.qlIndexFixing(ONIndex1Y,I2189,TRUE,_xll.ohTrigger(RecalcTrigger,Trigger1Y)),NA())</f>
        <v>1.8462250318640461E-2</v>
      </c>
    </row>
    <row r="2190" spans="2:17" x14ac:dyDescent="0.2">
      <c r="B2190" s="39" t="s">
        <v>42</v>
      </c>
      <c r="D2190" s="42">
        <f>_xll.qlCalendarAdvance(Calendar,$D2189,B2190,"f",FALSE)</f>
        <v>54750</v>
      </c>
      <c r="E2190" s="176">
        <f>_xll.qlInterestRateIndexValueDate(IndexON,D2190)</f>
        <v>54750</v>
      </c>
      <c r="F2190" s="192">
        <f>IFERROR(_xll.qlIndexFixing(IndexON,D2190,TRUE,_xll.ohTrigger(RecalcTrigger,TriggerON)),NA())</f>
        <v>1.7467123878297519E-2</v>
      </c>
      <c r="H2190" s="42">
        <f>_xll.qlCalendarAdvance(Calendar,$H2189,B2190,"f",FALSE)</f>
        <v>54750</v>
      </c>
      <c r="I2190" s="176">
        <f>_xll.qlInterestRateIndexValueDate(Index1M,$H2190)</f>
        <v>54750</v>
      </c>
      <c r="J2190" s="181">
        <f>IFERROR(_xll.qlIndexFixing(Index1M,$H2190,TRUE,_xll.ohTrigger(RecalcTrigger,Trigger1M)),NA())</f>
        <v>1.7792145722756114E-2</v>
      </c>
      <c r="K2190" s="44">
        <f>IFERROR(_xll.qlIndexFixing(Index3M,H2190,TRUE,_xll.ohTrigger(RecalcTrigger,Trigger3M)),NA())</f>
        <v>1.8144127780559523E-2</v>
      </c>
      <c r="L2190" s="44">
        <f>IFERROR(_xll.qlIndexFixing(Index6M,$H2190,TRUE,_xll.ohTrigger(RecalcTrigger,Trigger6M)),NA())</f>
        <v>1.8245228448171471E-2</v>
      </c>
      <c r="M2190" s="182">
        <f>IFERROR(_xll.qlIndexFixing(Index1Y,$H2190,TRUE,_xll.ohTrigger(RecalcTrigger,Trigger1Y)),NA())</f>
        <v>1.8466616630314903E-2</v>
      </c>
      <c r="N2190" s="181">
        <f>IFERROR(_xll.qlIndexFixing(ONIndex1M,I2190,TRUE,_xll.ohTrigger(RecalcTrigger,Trigger1M)),NA())</f>
        <v>1.7793074174571322E-2</v>
      </c>
      <c r="O2190" s="44">
        <f>IFERROR(_xll.qlIndexFixing(ONIndex3M,I2190,TRUE,_xll.ohTrigger(RecalcTrigger,Trigger3M)),NA())</f>
        <v>1.8143675856516772E-2</v>
      </c>
      <c r="P2190" s="44">
        <f>IFERROR(_xll.qlIndexFixing(ONIndex6M,I2190,TRUE,_xll.ohTrigger(RecalcTrigger,Trigger6M)),NA())</f>
        <v>1.8240311277581966E-2</v>
      </c>
      <c r="Q2190" s="182">
        <f>IFERROR(_xll.qlIndexFixing(ONIndex1Y,I2190,TRUE,_xll.ohTrigger(RecalcTrigger,Trigger1Y)),NA())</f>
        <v>1.8456022193029664E-2</v>
      </c>
    </row>
    <row r="2191" spans="2:17" x14ac:dyDescent="0.2">
      <c r="B2191" s="39" t="s">
        <v>42</v>
      </c>
      <c r="D2191" s="42">
        <f>_xll.qlCalendarAdvance(Calendar,$D2190,B2191,"f",FALSE)</f>
        <v>54757</v>
      </c>
      <c r="E2191" s="176">
        <f>_xll.qlInterestRateIndexValueDate(IndexON,D2191)</f>
        <v>54757</v>
      </c>
      <c r="F2191" s="192">
        <f>IFERROR(_xll.qlIndexFixing(IndexON,D2191,TRUE,_xll.ohTrigger(RecalcTrigger,TriggerON)),NA())</f>
        <v>1.746112980794301E-2</v>
      </c>
      <c r="H2191" s="42">
        <f>_xll.qlCalendarAdvance(Calendar,$H2190,B2191,"f",FALSE)</f>
        <v>54757</v>
      </c>
      <c r="I2191" s="176">
        <f>_xll.qlInterestRateIndexValueDate(Index1M,$H2191)</f>
        <v>54757</v>
      </c>
      <c r="J2191" s="181">
        <f>IFERROR(_xll.qlIndexFixing(Index1M,$H2191,TRUE,_xll.ohTrigger(RecalcTrigger,Trigger1M)),NA())</f>
        <v>1.7785604070477599E-2</v>
      </c>
      <c r="K2191" s="44">
        <f>IFERROR(_xll.qlIndexFixing(Index3M,H2191,TRUE,_xll.ohTrigger(RecalcTrigger,Trigger3M)),NA())</f>
        <v>1.8137887333691854E-2</v>
      </c>
      <c r="L2191" s="44">
        <f>IFERROR(_xll.qlIndexFixing(Index6M,$H2191,TRUE,_xll.ohTrigger(RecalcTrigger,Trigger6M)),NA())</f>
        <v>1.8239292038416444E-2</v>
      </c>
      <c r="M2191" s="182">
        <f>IFERROR(_xll.qlIndexFixing(Index1Y,$H2191,TRUE,_xll.ohTrigger(RecalcTrigger,Trigger1Y)),NA())</f>
        <v>1.8460543117827966E-2</v>
      </c>
      <c r="N2191" s="181">
        <f>IFERROR(_xll.qlIndexFixing(ONIndex1M,I2191,TRUE,_xll.ohTrigger(RecalcTrigger,Trigger1M)),NA())</f>
        <v>1.7786551456833166E-2</v>
      </c>
      <c r="O2191" s="44">
        <f>IFERROR(_xll.qlIndexFixing(ONIndex3M,I2191,TRUE,_xll.ohTrigger(RecalcTrigger,Trigger3M)),NA())</f>
        <v>1.8137411518860391E-2</v>
      </c>
      <c r="P2191" s="44">
        <f>IFERROR(_xll.qlIndexFixing(ONIndex6M,I2191,TRUE,_xll.ohTrigger(RecalcTrigger,Trigger6M)),NA())</f>
        <v>1.8234264844441128E-2</v>
      </c>
      <c r="Q2191" s="182">
        <f>IFERROR(_xll.qlIndexFixing(ONIndex1Y,I2191,TRUE,_xll.ohTrigger(RecalcTrigger,Trigger1Y)),NA())</f>
        <v>1.84498038608083E-2</v>
      </c>
    </row>
    <row r="2192" spans="2:17" x14ac:dyDescent="0.2">
      <c r="B2192" s="39" t="s">
        <v>42</v>
      </c>
      <c r="D2192" s="42">
        <f>_xll.qlCalendarAdvance(Calendar,$D2191,B2192,"f",FALSE)</f>
        <v>54764</v>
      </c>
      <c r="E2192" s="176">
        <f>_xll.qlInterestRateIndexValueDate(IndexON,D2192)</f>
        <v>54764</v>
      </c>
      <c r="F2192" s="192">
        <f>IFERROR(_xll.qlIndexFixing(IndexON,D2192,TRUE,_xll.ohTrigger(RecalcTrigger,TriggerON)),NA())</f>
        <v>1.7455144297696679E-2</v>
      </c>
      <c r="H2192" s="42">
        <f>_xll.qlCalendarAdvance(Calendar,$H2191,B2192,"f",FALSE)</f>
        <v>54764</v>
      </c>
      <c r="I2192" s="176">
        <f>_xll.qlInterestRateIndexValueDate(Index1M,$H2192)</f>
        <v>54764</v>
      </c>
      <c r="J2192" s="181">
        <f>IFERROR(_xll.qlIndexFixing(Index1M,$H2192,TRUE,_xll.ohTrigger(RecalcTrigger,Trigger1M)),NA())</f>
        <v>1.7779104141345752E-2</v>
      </c>
      <c r="K2192" s="44">
        <f>IFERROR(_xll.qlIndexFixing(Index3M,H2192,TRUE,_xll.ohTrigger(RecalcTrigger,Trigger3M)),NA())</f>
        <v>1.8131670665121905E-2</v>
      </c>
      <c r="L2192" s="44">
        <f>IFERROR(_xll.qlIndexFixing(Index6M,$H2192,TRUE,_xll.ohTrigger(RecalcTrigger,Trigger6M)),NA())</f>
        <v>1.8233334789335975E-2</v>
      </c>
      <c r="M2192" s="182">
        <f>IFERROR(_xll.qlIndexFixing(Index1Y,$H2192,TRUE,_xll.ohTrigger(RecalcTrigger,Trigger1Y)),NA())</f>
        <v>1.8454479615019892E-2</v>
      </c>
      <c r="N2192" s="181">
        <f>IFERROR(_xll.qlIndexFixing(ONIndex1M,I2192,TRUE,_xll.ohTrigger(RecalcTrigger,Trigger1M)),NA())</f>
        <v>1.7780039008145065E-2</v>
      </c>
      <c r="O2192" s="44">
        <f>IFERROR(_xll.qlIndexFixing(ONIndex3M,I2192,TRUE,_xll.ohTrigger(RecalcTrigger,Trigger3M)),NA())</f>
        <v>1.8131157380311125E-2</v>
      </c>
      <c r="P2192" s="44">
        <f>IFERROR(_xll.qlIndexFixing(ONIndex6M,I2192,TRUE,_xll.ohTrigger(RecalcTrigger,Trigger6M)),NA())</f>
        <v>1.8228228647121369E-2</v>
      </c>
      <c r="Q2192" s="182">
        <f>IFERROR(_xll.qlIndexFixing(ONIndex1Y,I2192,TRUE,_xll.ohTrigger(RecalcTrigger,Trigger1Y)),NA())</f>
        <v>1.8443595321814277E-2</v>
      </c>
    </row>
    <row r="2193" spans="2:17" x14ac:dyDescent="0.2">
      <c r="B2193" s="39" t="s">
        <v>42</v>
      </c>
      <c r="D2193" s="42">
        <f>_xll.qlCalendarAdvance(Calendar,$D2192,B2193,"f",FALSE)</f>
        <v>54771</v>
      </c>
      <c r="E2193" s="176">
        <f>_xll.qlInterestRateIndexValueDate(IndexON,D2193)</f>
        <v>54771</v>
      </c>
      <c r="F2193" s="192">
        <f>IFERROR(_xll.qlIndexFixing(IndexON,D2193,TRUE,_xll.ohTrigger(RecalcTrigger,TriggerON)),NA())</f>
        <v>1.7449167347801664E-2</v>
      </c>
      <c r="H2193" s="42">
        <f>_xll.qlCalendarAdvance(Calendar,$H2192,B2193,"f",FALSE)</f>
        <v>54771</v>
      </c>
      <c r="I2193" s="176">
        <f>_xll.qlInterestRateIndexValueDate(Index1M,$H2193)</f>
        <v>54771</v>
      </c>
      <c r="J2193" s="181">
        <f>IFERROR(_xll.qlIndexFixing(Index1M,$H2193,TRUE,_xll.ohTrigger(RecalcTrigger,Trigger1M)),NA())</f>
        <v>1.7772614499899374E-2</v>
      </c>
      <c r="K2193" s="44">
        <f>IFERROR(_xll.qlIndexFixing(Index3M,H2193,TRUE,_xll.ohTrigger(RecalcTrigger,Trigger3M)),NA())</f>
        <v>1.8125464250201416E-2</v>
      </c>
      <c r="L2193" s="44">
        <f>IFERROR(_xll.qlIndexFixing(Index6M,$H2193,TRUE,_xll.ohTrigger(RecalcTrigger,Trigger6M)),NA())</f>
        <v>1.8227387886197106E-2</v>
      </c>
      <c r="M2193" s="182">
        <f>IFERROR(_xll.qlIndexFixing(Index1Y,$H2193,TRUE,_xll.ohTrigger(RecalcTrigger,Trigger1Y)),NA())</f>
        <v>1.8448426121712602E-2</v>
      </c>
      <c r="N2193" s="181">
        <f>IFERROR(_xll.qlIndexFixing(ONIndex1M,I2193,TRUE,_xll.ohTrigger(RecalcTrigger,Trigger1M)),NA())</f>
        <v>1.7773536828750158E-2</v>
      </c>
      <c r="O2193" s="44">
        <f>IFERROR(_xll.qlIndexFixing(ONIndex3M,I2193,TRUE,_xll.ohTrigger(RecalcTrigger,Trigger3M)),NA())</f>
        <v>1.8124913441112112E-2</v>
      </c>
      <c r="P2193" s="44">
        <f>IFERROR(_xll.qlIndexFixing(ONIndex6M,I2193,TRUE,_xll.ohTrigger(RecalcTrigger,Trigger6M)),NA())</f>
        <v>1.8222202685946876E-2</v>
      </c>
      <c r="Q2193" s="182">
        <f>IFERROR(_xll.qlIndexFixing(ONIndex1Y,I2193,TRUE,_xll.ohTrigger(RecalcTrigger,Trigger1Y)),NA())</f>
        <v>1.8437396576290732E-2</v>
      </c>
    </row>
    <row r="2194" spans="2:17" x14ac:dyDescent="0.2">
      <c r="B2194" s="39" t="s">
        <v>42</v>
      </c>
      <c r="D2194" s="42">
        <f>_xll.qlCalendarAdvance(Calendar,$D2193,B2194,"f",FALSE)</f>
        <v>54778</v>
      </c>
      <c r="E2194" s="176">
        <f>_xll.qlInterestRateIndexValueDate(IndexON,D2194)</f>
        <v>54778</v>
      </c>
      <c r="F2194" s="192">
        <f>IFERROR(_xll.qlIndexFixing(IndexON,D2194,TRUE,_xll.ohTrigger(RecalcTrigger,TriggerON)),NA())</f>
        <v>1.7443198958014827E-2</v>
      </c>
      <c r="H2194" s="42">
        <f>_xll.qlCalendarAdvance(Calendar,$H2193,B2194,"f",FALSE)</f>
        <v>54778</v>
      </c>
      <c r="I2194" s="176">
        <f>_xll.qlInterestRateIndexValueDate(Index1M,$H2194)</f>
        <v>54778</v>
      </c>
      <c r="J2194" s="181">
        <f>IFERROR(_xll.qlIndexFixing(Index1M,$H2194,TRUE,_xll.ohTrigger(RecalcTrigger,Trigger1M)),NA())</f>
        <v>1.7766135146122779E-2</v>
      </c>
      <c r="K2194" s="44">
        <f>IFERROR(_xll.qlIndexFixing(Index3M,H2194,TRUE,_xll.ohTrigger(RecalcTrigger,Trigger3M)),NA())</f>
        <v>1.811926808888446E-2</v>
      </c>
      <c r="L2194" s="44">
        <f>IFERROR(_xll.qlIndexFixing(Index6M,$H2194,TRUE,_xll.ohTrigger(RecalcTrigger,Trigger6M)),NA())</f>
        <v>1.8221451328907658E-2</v>
      </c>
      <c r="M2194" s="182">
        <f>IFERROR(_xll.qlIndexFixing(Index1Y,$H2194,TRUE,_xll.ohTrigger(RecalcTrigger,Trigger1Y)),NA())</f>
        <v>1.8442382637727794E-2</v>
      </c>
      <c r="N2194" s="181">
        <f>IFERROR(_xll.qlIndexFixing(ONIndex1M,I2194,TRUE,_xll.ohTrigger(RecalcTrigger,Trigger1M)),NA())</f>
        <v>1.7767044918567398E-2</v>
      </c>
      <c r="O2194" s="44">
        <f>IFERROR(_xll.qlIndexFixing(ONIndex3M,I2194,TRUE,_xll.ohTrigger(RecalcTrigger,Trigger3M)),NA())</f>
        <v>1.8118679701020213E-2</v>
      </c>
      <c r="P2194" s="44">
        <f>IFERROR(_xll.qlIndexFixing(ONIndex6M,I2194,TRUE,_xll.ohTrigger(RecalcTrigger,Trigger6M)),NA())</f>
        <v>1.8216186960674507E-2</v>
      </c>
      <c r="Q2194" s="182">
        <f>IFERROR(_xll.qlIndexFixing(ONIndex1Y,I2194,TRUE,_xll.ohTrigger(RecalcTrigger,Trigger1Y)),NA())</f>
        <v>1.8431207624075574E-2</v>
      </c>
    </row>
    <row r="2195" spans="2:17" x14ac:dyDescent="0.2">
      <c r="B2195" s="39" t="s">
        <v>42</v>
      </c>
      <c r="D2195" s="42">
        <f>_xll.qlCalendarAdvance(Calendar,$D2194,B2195,"f",FALSE)</f>
        <v>54786</v>
      </c>
      <c r="E2195" s="176">
        <f>_xll.qlInterestRateIndexValueDate(IndexON,D2195)</f>
        <v>54786</v>
      </c>
      <c r="F2195" s="192">
        <f>IFERROR(_xll.qlIndexFixing(IndexON,D2195,TRUE,_xll.ohTrigger(RecalcTrigger,TriggerON)),NA())</f>
        <v>1.743638842313211E-2</v>
      </c>
      <c r="H2195" s="42">
        <f>_xll.qlCalendarAdvance(Calendar,$H2194,B2195,"f",FALSE)</f>
        <v>54786</v>
      </c>
      <c r="I2195" s="176">
        <f>_xll.qlInterestRateIndexValueDate(Index1M,$H2195)</f>
        <v>54786</v>
      </c>
      <c r="J2195" s="181">
        <f>IFERROR(_xll.qlIndexFixing(Index1M,$H2195,TRUE,_xll.ohTrigger(RecalcTrigger,Trigger1M)),NA())</f>
        <v>1.7758684324045149E-2</v>
      </c>
      <c r="K2195" s="44">
        <f>IFERROR(_xll.qlIndexFixing(Index3M,H2195,TRUE,_xll.ohTrigger(RecalcTrigger,Trigger3M)),NA())</f>
        <v>1.8112199317035994E-2</v>
      </c>
      <c r="L2195" s="44">
        <f>IFERROR(_xll.qlIndexFixing(Index6M,$H2195,TRUE,_xll.ohTrigger(RecalcTrigger,Trigger6M)),NA())</f>
        <v>1.8214679360276615E-2</v>
      </c>
      <c r="M2195" s="182">
        <f>IFERROR(_xll.qlIndexFixing(Index1Y,$H2195,TRUE,_xll.ohTrigger(RecalcTrigger,Trigger1Y)),NA())</f>
        <v>1.8435488054973748E-2</v>
      </c>
      <c r="N2195" s="181">
        <f>IFERROR(_xll.qlIndexFixing(ONIndex1M,I2195,TRUE,_xll.ohTrigger(RecalcTrigger,Trigger1M)),NA())</f>
        <v>1.7759638167125225E-2</v>
      </c>
      <c r="O2195" s="44">
        <f>IFERROR(_xll.qlIndexFixing(ONIndex3M,I2195,TRUE,_xll.ohTrigger(RecalcTrigger,Trigger3M)),NA())</f>
        <v>1.8111567915409799E-2</v>
      </c>
      <c r="P2195" s="44">
        <f>IFERROR(_xll.qlIndexFixing(ONIndex6M,I2195,TRUE,_xll.ohTrigger(RecalcTrigger,Trigger6M)),NA())</f>
        <v>1.8209324380058511E-2</v>
      </c>
      <c r="Q2195" s="182">
        <f>IFERROR(_xll.qlIndexFixing(ONIndex1Y,I2195,TRUE,_xll.ohTrigger(RecalcTrigger,Trigger1Y)),NA())</f>
        <v>1.8424146527645791E-2</v>
      </c>
    </row>
    <row r="2196" spans="2:17" x14ac:dyDescent="0.2">
      <c r="B2196" s="39" t="s">
        <v>42</v>
      </c>
      <c r="D2196" s="42">
        <f>_xll.qlCalendarAdvance(Calendar,$D2195,B2196,"f",FALSE)</f>
        <v>54793</v>
      </c>
      <c r="E2196" s="176">
        <f>_xll.qlInterestRateIndexValueDate(IndexON,D2196)</f>
        <v>54793</v>
      </c>
      <c r="F2196" s="192">
        <f>IFERROR(_xll.qlIndexFixing(IndexON,D2196,TRUE,_xll.ohTrigger(RecalcTrigger,TriggerON)),NA())</f>
        <v>1.7430438376712099E-2</v>
      </c>
      <c r="H2196" s="42">
        <f>_xll.qlCalendarAdvance(Calendar,$H2195,B2196,"f",FALSE)</f>
        <v>54793</v>
      </c>
      <c r="I2196" s="176">
        <f>_xll.qlInterestRateIndexValueDate(Index1M,$H2196)</f>
        <v>54793</v>
      </c>
      <c r="J2196" s="181">
        <f>IFERROR(_xll.qlIndexFixing(Index1M,$H2196,TRUE,_xll.ohTrigger(RecalcTrigger,Trigger1M)),NA())</f>
        <v>1.7752227857257677E-2</v>
      </c>
      <c r="K2196" s="44">
        <f>IFERROR(_xll.qlIndexFixing(Index3M,H2196,TRUE,_xll.ohTrigger(RecalcTrigger,Trigger3M)),NA())</f>
        <v>1.8106025127566577E-2</v>
      </c>
      <c r="L2196" s="44">
        <f>IFERROR(_xll.qlIndexFixing(Index6M,$H2196,TRUE,_xll.ohTrigger(RecalcTrigger,Trigger6M)),NA())</f>
        <v>1.8208731061981374E-2</v>
      </c>
      <c r="M2196" s="182">
        <f>IFERROR(_xll.qlIndexFixing(Index1Y,$H2196,TRUE,_xll.ohTrigger(RecalcTrigger,Trigger1Y)),NA())</f>
        <v>1.8429466018939467E-2</v>
      </c>
      <c r="N2196" s="181">
        <f>IFERROR(_xll.qlIndexFixing(ONIndex1M,I2196,TRUE,_xll.ohTrigger(RecalcTrigger,Trigger1M)),NA())</f>
        <v>1.7753168262385488E-2</v>
      </c>
      <c r="O2196" s="44">
        <f>IFERROR(_xll.qlIndexFixing(ONIndex3M,I2196,TRUE,_xll.ohTrigger(RecalcTrigger,Trigger3M)),NA())</f>
        <v>1.8105356030744257E-2</v>
      </c>
      <c r="P2196" s="44">
        <f>IFERROR(_xll.qlIndexFixing(ONIndex6M,I2196,TRUE,_xll.ohTrigger(RecalcTrigger,Trigger6M)),NA())</f>
        <v>1.8203330589070532E-2</v>
      </c>
      <c r="Q2196" s="182">
        <f>IFERROR(_xll.qlIndexFixing(ONIndex1Y,I2196,TRUE,_xll.ohTrigger(RecalcTrigger,Trigger1Y)),NA())</f>
        <v>1.8417978561149351E-2</v>
      </c>
    </row>
    <row r="2197" spans="2:17" x14ac:dyDescent="0.2">
      <c r="B2197" s="39" t="s">
        <v>42</v>
      </c>
      <c r="D2197" s="42">
        <f>_xll.qlCalendarAdvance(Calendar,$D2196,B2197,"f",FALSE)</f>
        <v>54800</v>
      </c>
      <c r="E2197" s="176">
        <f>_xll.qlInterestRateIndexValueDate(IndexON,D2197)</f>
        <v>54800</v>
      </c>
      <c r="F2197" s="192">
        <f>IFERROR(_xll.qlIndexFixing(IndexON,D2197,TRUE,_xll.ohTrigger(RecalcTrigger,TriggerON)),NA())</f>
        <v>1.7424496890481311E-2</v>
      </c>
      <c r="H2197" s="42">
        <f>_xll.qlCalendarAdvance(Calendar,$H2196,B2197,"f",FALSE)</f>
        <v>54800</v>
      </c>
      <c r="I2197" s="176">
        <f>_xll.qlInterestRateIndexValueDate(Index1M,$H2197)</f>
        <v>54800</v>
      </c>
      <c r="J2197" s="181">
        <f>IFERROR(_xll.qlIndexFixing(Index1M,$H2197,TRUE,_xll.ohTrigger(RecalcTrigger,Trigger1M)),NA())</f>
        <v>1.7745781679312747E-2</v>
      </c>
      <c r="K2197" s="44">
        <f>IFERROR(_xll.qlIndexFixing(Index3M,H2197,TRUE,_xll.ohTrigger(RecalcTrigger,Trigger3M)),NA())</f>
        <v>1.8099861191553011E-2</v>
      </c>
      <c r="L2197" s="44">
        <f>IFERROR(_xll.qlIndexFixing(Index6M,$H2197,TRUE,_xll.ohTrigger(RecalcTrigger,Trigger6M)),NA())</f>
        <v>1.8202826573866734E-2</v>
      </c>
      <c r="M2197" s="182">
        <f>IFERROR(_xll.qlIndexFixing(Index1Y,$H2197,TRUE,_xll.ohTrigger(RecalcTrigger,Trigger1Y)),NA())</f>
        <v>1.8423453991670558E-2</v>
      </c>
      <c r="N2197" s="181">
        <f>IFERROR(_xll.qlIndexFixing(ONIndex1M,I2197,TRUE,_xll.ohTrigger(RecalcTrigger,Trigger1M)),NA())</f>
        <v>1.7746708626857899E-2</v>
      </c>
      <c r="O2197" s="44">
        <f>IFERROR(_xll.qlIndexFixing(ONIndex3M,I2197,TRUE,_xll.ohTrigger(RecalcTrigger,Trigger3M)),NA())</f>
        <v>1.8099154345185831E-2</v>
      </c>
      <c r="P2197" s="44">
        <f>IFERROR(_xll.qlIndexFixing(ONIndex6M,I2197,TRUE,_xll.ohTrigger(RecalcTrigger,Trigger6M)),NA())</f>
        <v>1.8197347033984679E-2</v>
      </c>
      <c r="Q2197" s="182">
        <f>IFERROR(_xll.qlIndexFixing(ONIndex1Y,I2197,TRUE,_xll.ohTrigger(RecalcTrigger,Trigger1Y)),NA())</f>
        <v>1.8411820387961297E-2</v>
      </c>
    </row>
    <row r="2198" spans="2:17" x14ac:dyDescent="0.2">
      <c r="B2198" s="39" t="s">
        <v>42</v>
      </c>
      <c r="D2198" s="42">
        <f>_xll.qlCalendarAdvance(Calendar,$D2197,B2198,"f",FALSE)</f>
        <v>54807</v>
      </c>
      <c r="E2198" s="176">
        <f>_xll.qlInterestRateIndexValueDate(IndexON,D2198)</f>
        <v>54807</v>
      </c>
      <c r="F2198" s="192">
        <f>IFERROR(_xll.qlIndexFixing(IndexON,D2198,TRUE,_xll.ohTrigger(RecalcTrigger,TriggerON)),NA())</f>
        <v>1.7418563964520795E-2</v>
      </c>
      <c r="H2198" s="42">
        <f>_xll.qlCalendarAdvance(Calendar,$H2197,B2198,"f",FALSE)</f>
        <v>54807</v>
      </c>
      <c r="I2198" s="176">
        <f>_xll.qlInterestRateIndexValueDate(Index1M,$H2198)</f>
        <v>54807</v>
      </c>
      <c r="J2198" s="181">
        <f>IFERROR(_xll.qlIndexFixing(Index1M,$H2198,TRUE,_xll.ohTrigger(RecalcTrigger,Trigger1M)),NA())</f>
        <v>1.7739345790185795E-2</v>
      </c>
      <c r="K2198" s="44">
        <f>IFERROR(_xll.qlIndexFixing(Index3M,H2198,TRUE,_xll.ohTrigger(RecalcTrigger,Trigger3M)),NA())</f>
        <v>1.8093707508948467E-2</v>
      </c>
      <c r="L2198" s="44">
        <f>IFERROR(_xll.qlIndexFixing(Index6M,$H2198,TRUE,_xll.ohTrigger(RecalcTrigger,Trigger6M)),NA())</f>
        <v>1.8196932430624754E-2</v>
      </c>
      <c r="M2198" s="182">
        <f>IFERROR(_xll.qlIndexFixing(Index1Y,$H2198,TRUE,_xll.ohTrigger(RecalcTrigger,Trigger1Y)),NA())</f>
        <v>1.8417451972989385E-2</v>
      </c>
      <c r="N2198" s="181">
        <f>IFERROR(_xll.qlIndexFixing(ONIndex1M,I2198,TRUE,_xll.ohTrigger(RecalcTrigger,Trigger1M)),NA())</f>
        <v>1.7740259260542457E-2</v>
      </c>
      <c r="O2198" s="44">
        <f>IFERROR(_xll.qlIndexFixing(ONIndex3M,I2198,TRUE,_xll.ohTrigger(RecalcTrigger,Trigger3M)),NA())</f>
        <v>1.8092962858977657E-2</v>
      </c>
      <c r="P2198" s="44">
        <f>IFERROR(_xll.qlIndexFixing(ONIndex6M,I2198,TRUE,_xll.ohTrigger(RecalcTrigger,Trigger6M)),NA())</f>
        <v>1.8191373715125136E-2</v>
      </c>
      <c r="Q2198" s="182">
        <f>IFERROR(_xll.qlIndexFixing(ONIndex1Y,I2198,TRUE,_xll.ohTrigger(RecalcTrigger,Trigger1Y)),NA())</f>
        <v>1.8405672008081631E-2</v>
      </c>
    </row>
    <row r="2199" spans="2:17" x14ac:dyDescent="0.2">
      <c r="B2199" s="39" t="s">
        <v>42</v>
      </c>
      <c r="D2199" s="42">
        <f>_xll.qlCalendarAdvance(Calendar,$D2198,B2199,"f",FALSE)</f>
        <v>54814</v>
      </c>
      <c r="E2199" s="176">
        <f>_xll.qlInterestRateIndexValueDate(IndexON,D2199)</f>
        <v>54814</v>
      </c>
      <c r="F2199" s="192">
        <f>IFERROR(_xll.qlIndexFixing(IndexON,D2199,TRUE,_xll.ohTrigger(RecalcTrigger,TriggerON)),NA())</f>
        <v>1.7412639598830548E-2</v>
      </c>
      <c r="H2199" s="42">
        <f>_xll.qlCalendarAdvance(Calendar,$H2198,B2199,"f",FALSE)</f>
        <v>54814</v>
      </c>
      <c r="I2199" s="176">
        <f>_xll.qlInterestRateIndexValueDate(Index1M,$H2199)</f>
        <v>54814</v>
      </c>
      <c r="J2199" s="181">
        <f>IFERROR(_xll.qlIndexFixing(Index1M,$H2199,TRUE,_xll.ohTrigger(RecalcTrigger,Trigger1M)),NA())</f>
        <v>1.7732920189871909E-2</v>
      </c>
      <c r="K2199" s="44">
        <f>IFERROR(_xll.qlIndexFixing(Index3M,H2199,TRUE,_xll.ohTrigger(RecalcTrigger,Trigger3M)),NA())</f>
        <v>1.8087564079707019E-2</v>
      </c>
      <c r="L2199" s="44">
        <f>IFERROR(_xll.qlIndexFixing(Index6M,$H2199,TRUE,_xll.ohTrigger(RecalcTrigger,Trigger6M)),NA())</f>
        <v>1.8191048632164978E-2</v>
      </c>
      <c r="M2199" s="182">
        <f>IFERROR(_xll.qlIndexFixing(Index1Y,$H2199,TRUE,_xll.ohTrigger(RecalcTrigger,Trigger1Y)),NA())</f>
        <v>1.8411459962720089E-2</v>
      </c>
      <c r="N2199" s="181">
        <f>IFERROR(_xll.qlIndexFixing(ONIndex1M,I2199,TRUE,_xll.ohTrigger(RecalcTrigger,Trigger1M)),NA())</f>
        <v>1.7733820163520209E-2</v>
      </c>
      <c r="O2199" s="44">
        <f>IFERROR(_xll.qlIndexFixing(ONIndex3M,I2199,TRUE,_xll.ohTrigger(RecalcTrigger,Trigger3M)),NA())</f>
        <v>1.8086781571876598E-2</v>
      </c>
      <c r="P2199" s="44">
        <f>IFERROR(_xll.qlIndexFixing(ONIndex6M,I2199,TRUE,_xll.ohTrigger(RecalcTrigger,Trigger6M)),NA())</f>
        <v>1.8185410632086674E-2</v>
      </c>
      <c r="Q2199" s="182">
        <f>IFERROR(_xll.qlIndexFixing(ONIndex1Y,I2199,TRUE,_xll.ohTrigger(RecalcTrigger,Trigger1Y)),NA())</f>
        <v>1.8399533421591396E-2</v>
      </c>
    </row>
    <row r="2200" spans="2:17" x14ac:dyDescent="0.2">
      <c r="B2200" s="39" t="s">
        <v>42</v>
      </c>
      <c r="D2200" s="42">
        <f>_xll.qlCalendarAdvance(Calendar,$D2199,B2200,"f",FALSE)</f>
        <v>54821</v>
      </c>
      <c r="E2200" s="176">
        <f>_xll.qlInterestRateIndexValueDate(IndexON,D2200)</f>
        <v>54821</v>
      </c>
      <c r="F2200" s="192">
        <f>IFERROR(_xll.qlIndexFixing(IndexON,D2200,TRUE,_xll.ohTrigger(RecalcTrigger,TriggerON)),NA())</f>
        <v>1.740672379324848E-2</v>
      </c>
      <c r="H2200" s="42">
        <f>_xll.qlCalendarAdvance(Calendar,$H2199,B2200,"f",FALSE)</f>
        <v>54821</v>
      </c>
      <c r="I2200" s="176">
        <f>_xll.qlInterestRateIndexValueDate(Index1M,$H2200)</f>
        <v>54821</v>
      </c>
      <c r="J2200" s="181">
        <f>IFERROR(_xll.qlIndexFixing(Index1M,$H2200,TRUE,_xll.ohTrigger(RecalcTrigger,Trigger1M)),NA())</f>
        <v>1.7726640727094328E-2</v>
      </c>
      <c r="K2200" s="44">
        <f>IFERROR(_xll.qlIndexFixing(Index3M,H2200,TRUE,_xll.ohTrigger(RecalcTrigger,Trigger3M)),NA())</f>
        <v>1.8081430903782746E-2</v>
      </c>
      <c r="L2200" s="44">
        <f>IFERROR(_xll.qlIndexFixing(Index6M,$H2200,TRUE,_xll.ohTrigger(RecalcTrigger,Trigger6M)),NA())</f>
        <v>1.8185175178398752E-2</v>
      </c>
      <c r="M2200" s="182">
        <f>IFERROR(_xll.qlIndexFixing(Index1Y,$H2200,TRUE,_xll.ohTrigger(RecalcTrigger,Trigger1Y)),NA())</f>
        <v>1.8405477960686145E-2</v>
      </c>
      <c r="N2200" s="181">
        <f>IFERROR(_xll.qlIndexFixing(ONIndex1M,I2200,TRUE,_xll.ohTrigger(RecalcTrigger,Trigger1M)),NA())</f>
        <v>1.7727391335629061E-2</v>
      </c>
      <c r="O2200" s="44">
        <f>IFERROR(_xll.qlIndexFixing(ONIndex3M,I2200,TRUE,_xll.ohTrigger(RecalcTrigger,Trigger3M)),NA())</f>
        <v>1.8080610483963699E-2</v>
      </c>
      <c r="P2200" s="44">
        <f>IFERROR(_xll.qlIndexFixing(ONIndex6M,I2200,TRUE,_xll.ohTrigger(RecalcTrigger,Trigger6M)),NA())</f>
        <v>1.8179457785031383E-2</v>
      </c>
      <c r="Q2200" s="182">
        <f>IFERROR(_xll.qlIndexFixing(ONIndex1Y,I2200,TRUE,_xll.ohTrigger(RecalcTrigger,Trigger1Y)),NA())</f>
        <v>1.8393404628490595E-2</v>
      </c>
    </row>
    <row r="2201" spans="2:17" x14ac:dyDescent="0.2">
      <c r="B2201" s="39" t="s">
        <v>42</v>
      </c>
      <c r="D2201" s="42">
        <f>_xll.qlCalendarAdvance(Calendar,$D2200,B2201,"f",FALSE)</f>
        <v>54828</v>
      </c>
      <c r="E2201" s="176">
        <f>_xll.qlInterestRateIndexValueDate(IndexON,D2201)</f>
        <v>54828</v>
      </c>
      <c r="F2201" s="192">
        <f>IFERROR(_xll.qlIndexFixing(IndexON,D2201,TRUE,_xll.ohTrigger(RecalcTrigger,TriggerON)),NA())</f>
        <v>1.7400816548017728E-2</v>
      </c>
      <c r="H2201" s="42">
        <f>_xll.qlCalendarAdvance(Calendar,$H2200,B2201,"f",FALSE)</f>
        <v>54828</v>
      </c>
      <c r="I2201" s="176">
        <f>_xll.qlInterestRateIndexValueDate(Index1M,$H2201)</f>
        <v>54828</v>
      </c>
      <c r="J2201" s="181">
        <f>IFERROR(_xll.qlIndexFixing(Index1M,$H2201,TRUE,_xll.ohTrigger(RecalcTrigger,Trigger1M)),NA())</f>
        <v>1.7720233584478662E-2</v>
      </c>
      <c r="K2201" s="44">
        <f>IFERROR(_xll.qlIndexFixing(Index3M,H2201,TRUE,_xll.ohTrigger(RecalcTrigger,Trigger3M)),NA())</f>
        <v>1.807529652553674E-2</v>
      </c>
      <c r="L2201" s="44">
        <f>IFERROR(_xll.qlIndexFixing(Index6M,$H2201,TRUE,_xll.ohTrigger(RecalcTrigger,Trigger6M)),NA())</f>
        <v>1.8179312069235176E-2</v>
      </c>
      <c r="M2201" s="182">
        <f>IFERROR(_xll.qlIndexFixing(Index1Y,$H2201,TRUE,_xll.ohTrigger(RecalcTrigger,Trigger1Y)),NA())</f>
        <v>1.8399505966711693E-2</v>
      </c>
      <c r="N2201" s="181">
        <f>IFERROR(_xll.qlIndexFixing(ONIndex1M,I2201,TRUE,_xll.ohTrigger(RecalcTrigger,Trigger1M)),NA())</f>
        <v>1.7720972776869015E-2</v>
      </c>
      <c r="O2201" s="44">
        <f>IFERROR(_xll.qlIndexFixing(ONIndex3M,I2201,TRUE,_xll.ohTrigger(RecalcTrigger,Trigger3M)),NA())</f>
        <v>1.8074449595238962E-2</v>
      </c>
      <c r="P2201" s="44">
        <f>IFERROR(_xll.qlIndexFixing(ONIndex6M,I2201,TRUE,_xll.ohTrigger(RecalcTrigger,Trigger6M)),NA())</f>
        <v>1.8173515173959265E-2</v>
      </c>
      <c r="Q2201" s="182">
        <f>IFERROR(_xll.qlIndexFixing(ONIndex1Y,I2201,TRUE,_xll.ohTrigger(RecalcTrigger,Trigger1Y)),NA())</f>
        <v>1.8387285628617134E-2</v>
      </c>
    </row>
    <row r="2202" spans="2:17" x14ac:dyDescent="0.2">
      <c r="B2202" s="39" t="s">
        <v>42</v>
      </c>
      <c r="D2202" s="42">
        <f>_xll.qlCalendarAdvance(Calendar,$D2201,B2202,"f",FALSE)</f>
        <v>54835</v>
      </c>
      <c r="E2202" s="176">
        <f>_xll.qlInterestRateIndexValueDate(IndexON,D2202)</f>
        <v>54835</v>
      </c>
      <c r="F2202" s="192">
        <f>IFERROR(_xll.qlIndexFixing(IndexON,D2202,TRUE,_xll.ohTrigger(RecalcTrigger,TriggerON)),NA())</f>
        <v>1.7394917862895154E-2</v>
      </c>
      <c r="H2202" s="42">
        <f>_xll.qlCalendarAdvance(Calendar,$H2201,B2202,"f",FALSE)</f>
        <v>54835</v>
      </c>
      <c r="I2202" s="176">
        <f>_xll.qlInterestRateIndexValueDate(Index1M,$H2202)</f>
        <v>54835</v>
      </c>
      <c r="J2202" s="181">
        <f>IFERROR(_xll.qlIndexFixing(Index1M,$H2202,TRUE,_xll.ohTrigger(RecalcTrigger,Trigger1M)),NA())</f>
        <v>1.7713836727559374E-2</v>
      </c>
      <c r="K2202" s="44">
        <f>IFERROR(_xll.qlIndexFixing(Index3M,H2202,TRUE,_xll.ohTrigger(RecalcTrigger,Trigger3M)),NA())</f>
        <v>1.8069183425757848E-2</v>
      </c>
      <c r="L2202" s="44">
        <f>IFERROR(_xll.qlIndexFixing(Index6M,$H2202,TRUE,_xll.ohTrigger(RecalcTrigger,Trigger6M)),NA())</f>
        <v>1.8173459304586491E-2</v>
      </c>
      <c r="M2202" s="182">
        <f>IFERROR(_xll.qlIndexFixing(Index1Y,$H2202,TRUE,_xll.ohTrigger(RecalcTrigger,Trigger1Y)),NA())</f>
        <v>1.8393543980621097E-2</v>
      </c>
      <c r="N2202" s="181">
        <f>IFERROR(_xll.qlIndexFixing(ONIndex1M,I2202,TRUE,_xll.ohTrigger(RecalcTrigger,Trigger1M)),NA())</f>
        <v>1.7714564487483209E-2</v>
      </c>
      <c r="O2202" s="44">
        <f>IFERROR(_xll.qlIndexFixing(ONIndex3M,I2202,TRUE,_xll.ohTrigger(RecalcTrigger,Trigger3M)),NA())</f>
        <v>1.8068298905702385E-2</v>
      </c>
      <c r="P2202" s="44">
        <f>IFERROR(_xll.qlIndexFixing(ONIndex6M,I2202,TRUE,_xll.ohTrigger(RecalcTrigger,Trigger6M)),NA())</f>
        <v>1.8167582798870319E-2</v>
      </c>
      <c r="Q2202" s="182">
        <f>IFERROR(_xll.qlIndexFixing(ONIndex1Y,I2202,TRUE,_xll.ohTrigger(RecalcTrigger,Trigger1Y)),NA())</f>
        <v>1.8381176422214152E-2</v>
      </c>
    </row>
    <row r="2203" spans="2:17" x14ac:dyDescent="0.2">
      <c r="B2203" s="39" t="s">
        <v>42</v>
      </c>
      <c r="D2203" s="42">
        <f>_xll.qlCalendarAdvance(Calendar,$D2202,B2203,"f",FALSE)</f>
        <v>54842</v>
      </c>
      <c r="E2203" s="176">
        <f>_xll.qlInterestRateIndexValueDate(IndexON,D2203)</f>
        <v>54842</v>
      </c>
      <c r="F2203" s="192">
        <f>IFERROR(_xll.qlIndexFixing(IndexON,D2203,TRUE,_xll.ohTrigger(RecalcTrigger,TriggerON)),NA())</f>
        <v>1.7389027737961804E-2</v>
      </c>
      <c r="H2203" s="42">
        <f>_xll.qlCalendarAdvance(Calendar,$H2202,B2203,"f",FALSE)</f>
        <v>54842</v>
      </c>
      <c r="I2203" s="176">
        <f>_xll.qlInterestRateIndexValueDate(Index1M,$H2203)</f>
        <v>54842</v>
      </c>
      <c r="J2203" s="181">
        <f>IFERROR(_xll.qlIndexFixing(Index1M,$H2203,TRUE,_xll.ohTrigger(RecalcTrigger,Trigger1M)),NA())</f>
        <v>1.7707450156333578E-2</v>
      </c>
      <c r="K2203" s="44">
        <f>IFERROR(_xll.qlIndexFixing(Index3M,H2203,TRUE,_xll.ohTrigger(RecalcTrigger,Trigger3M)),NA())</f>
        <v>1.8063080578552031E-2</v>
      </c>
      <c r="L2203" s="44">
        <f>IFERROR(_xll.qlIndexFixing(Index6M,$H2203,TRUE,_xll.ohTrigger(RecalcTrigger,Trigger6M)),NA())</f>
        <v>1.8167616884362241E-2</v>
      </c>
      <c r="M2203" s="182">
        <f>IFERROR(_xll.qlIndexFixing(Index1Y,$H2203,TRUE,_xll.ohTrigger(RecalcTrigger,Trigger1Y)),NA())</f>
        <v>1.8387592002238939E-2</v>
      </c>
      <c r="N2203" s="181">
        <f>IFERROR(_xll.qlIndexFixing(ONIndex1M,I2203,TRUE,_xll.ohTrigger(RecalcTrigger,Trigger1M)),NA())</f>
        <v>1.770816646730955E-2</v>
      </c>
      <c r="O2203" s="44">
        <f>IFERROR(_xll.qlIndexFixing(ONIndex3M,I2203,TRUE,_xll.ohTrigger(RecalcTrigger,Trigger3M)),NA())</f>
        <v>1.8062158415435015E-2</v>
      </c>
      <c r="P2203" s="44">
        <f>IFERROR(_xll.qlIndexFixing(ONIndex6M,I2203,TRUE,_xll.ohTrigger(RecalcTrigger,Trigger6M)),NA())</f>
        <v>1.8161660659845591E-2</v>
      </c>
      <c r="Q2203" s="182">
        <f>IFERROR(_xll.qlIndexFixing(ONIndex1Y,I2203,TRUE,_xll.ohTrigger(RecalcTrigger,Trigger1Y)),NA())</f>
        <v>1.837507700903851E-2</v>
      </c>
    </row>
    <row r="2204" spans="2:17" x14ac:dyDescent="0.2">
      <c r="B2204" s="39" t="s">
        <v>42</v>
      </c>
      <c r="D2204" s="42">
        <f>_xll.qlCalendarAdvance(Calendar,$D2203,B2204,"f",FALSE)</f>
        <v>54849</v>
      </c>
      <c r="E2204" s="176">
        <f>_xll.qlInterestRateIndexValueDate(IndexON,D2204)</f>
        <v>54849</v>
      </c>
      <c r="F2204" s="192">
        <f>IFERROR(_xll.qlIndexFixing(IndexON,D2204,TRUE,_xll.ohTrigger(RecalcTrigger,TriggerON)),NA())</f>
        <v>1.7383146173298725E-2</v>
      </c>
      <c r="H2204" s="42">
        <f>_xll.qlCalendarAdvance(Calendar,$H2203,B2204,"f",FALSE)</f>
        <v>54849</v>
      </c>
      <c r="I2204" s="176">
        <f>_xll.qlInterestRateIndexValueDate(Index1M,$H2204)</f>
        <v>54849</v>
      </c>
      <c r="J2204" s="181">
        <f>IFERROR(_xll.qlIndexFixing(Index1M,$H2204,TRUE,_xll.ohTrigger(RecalcTrigger,Trigger1M)),NA())</f>
        <v>1.7700946519729789E-2</v>
      </c>
      <c r="K2204" s="44">
        <f>IFERROR(_xll.qlIndexFixing(Index3M,H2204,TRUE,_xll.ohTrigger(RecalcTrigger,Trigger3M)),NA())</f>
        <v>1.8057026354177576E-2</v>
      </c>
      <c r="L2204" s="44">
        <f>IFERROR(_xll.qlIndexFixing(Index6M,$H2204,TRUE,_xll.ohTrigger(RecalcTrigger,Trigger6M)),NA())</f>
        <v>1.816189742131075E-2</v>
      </c>
      <c r="M2204" s="182">
        <f>IFERROR(_xll.qlIndexFixing(Index1Y,$H2204,TRUE,_xll.ohTrigger(RecalcTrigger,Trigger1Y)),NA())</f>
        <v>1.8381650031390029E-2</v>
      </c>
      <c r="N2204" s="181">
        <f>IFERROR(_xll.qlIndexFixing(ONIndex1M,I2204,TRUE,_xll.ohTrigger(RecalcTrigger,Trigger1M)),NA())</f>
        <v>1.7701778716266992E-2</v>
      </c>
      <c r="O2204" s="44">
        <f>IFERROR(_xll.qlIndexFixing(ONIndex3M,I2204,TRUE,_xll.ohTrigger(RecalcTrigger,Trigger3M)),NA())</f>
        <v>1.8056028124193713E-2</v>
      </c>
      <c r="P2204" s="44">
        <f>IFERROR(_xll.qlIndexFixing(ONIndex6M,I2204,TRUE,_xll.ohTrigger(RecalcTrigger,Trigger6M)),NA())</f>
        <v>1.8155748756722989E-2</v>
      </c>
      <c r="Q2204" s="182">
        <f>IFERROR(_xll.qlIndexFixing(ONIndex1Y,I2204,TRUE,_xll.ohTrigger(RecalcTrigger,Trigger1Y)),NA())</f>
        <v>1.8368987389090208E-2</v>
      </c>
    </row>
    <row r="2205" spans="2:17" x14ac:dyDescent="0.2">
      <c r="B2205" s="39" t="s">
        <v>42</v>
      </c>
      <c r="D2205" s="42">
        <f>_xll.qlCalendarAdvance(Calendar,$D2204,B2205,"f",FALSE)</f>
        <v>54856</v>
      </c>
      <c r="E2205" s="176">
        <f>_xll.qlInterestRateIndexValueDate(IndexON,D2205)</f>
        <v>54856</v>
      </c>
      <c r="F2205" s="192">
        <f>IFERROR(_xll.qlIndexFixing(IndexON,D2205,TRUE,_xll.ohTrigger(RecalcTrigger,TriggerON)),NA())</f>
        <v>1.7377273168905916E-2</v>
      </c>
      <c r="H2205" s="42">
        <f>_xll.qlCalendarAdvance(Calendar,$H2204,B2205,"f",FALSE)</f>
        <v>54856</v>
      </c>
      <c r="I2205" s="176">
        <f>_xll.qlInterestRateIndexValueDate(Index1M,$H2205)</f>
        <v>54856</v>
      </c>
      <c r="J2205" s="181">
        <f>IFERROR(_xll.qlIndexFixing(Index1M,$H2205,TRUE,_xll.ohTrigger(RecalcTrigger,Trigger1M)),NA())</f>
        <v>1.7694557727679753E-2</v>
      </c>
      <c r="K2205" s="44">
        <f>IFERROR(_xll.qlIndexFixing(Index3M,H2205,TRUE,_xll.ohTrigger(RecalcTrigger,Trigger3M)),NA())</f>
        <v>1.8050945308682644E-2</v>
      </c>
      <c r="L2205" s="44">
        <f>IFERROR(_xll.qlIndexFixing(Index6M,$H2205,TRUE,_xll.ohTrigger(RecalcTrigger,Trigger6M)),NA())</f>
        <v>1.8156077041568328E-2</v>
      </c>
      <c r="M2205" s="182">
        <f>IFERROR(_xll.qlIndexFixing(Index1Y,$H2205,TRUE,_xll.ohTrigger(RecalcTrigger,Trigger1Y)),NA())</f>
        <v>1.8375718067899838E-2</v>
      </c>
      <c r="N2205" s="181">
        <f>IFERROR(_xll.qlIndexFixing(ONIndex1M,I2205,TRUE,_xll.ohTrigger(RecalcTrigger,Trigger1M)),NA())</f>
        <v>1.7695401234436581E-2</v>
      </c>
      <c r="O2205" s="44">
        <f>IFERROR(_xll.qlIndexFixing(ONIndex3M,I2205,TRUE,_xll.ohTrigger(RecalcTrigger,Trigger3M)),NA())</f>
        <v>1.8049908032302664E-2</v>
      </c>
      <c r="P2205" s="44">
        <f>IFERROR(_xll.qlIndexFixing(ONIndex6M,I2205,TRUE,_xll.ohTrigger(RecalcTrigger,Trigger6M)),NA())</f>
        <v>1.8149847089502513E-2</v>
      </c>
      <c r="Q2205" s="182">
        <f>IFERROR(_xll.qlIndexFixing(ONIndex1Y,I2205,TRUE,_xll.ohTrigger(RecalcTrigger,Trigger1Y)),NA())</f>
        <v>1.8362907562612385E-2</v>
      </c>
    </row>
    <row r="2206" spans="2:17" x14ac:dyDescent="0.2">
      <c r="B2206" s="39" t="s">
        <v>42</v>
      </c>
      <c r="D2206" s="42">
        <f>_xll.qlCalendarAdvance(Calendar,$D2205,B2206,"f",FALSE)</f>
        <v>54863</v>
      </c>
      <c r="E2206" s="176">
        <f>_xll.qlInterestRateIndexValueDate(IndexON,D2206)</f>
        <v>54863</v>
      </c>
      <c r="F2206" s="192">
        <f>IFERROR(_xll.qlIndexFixing(IndexON,D2206,TRUE,_xll.ohTrigger(RecalcTrigger,TriggerON)),NA())</f>
        <v>1.7371408724702331E-2</v>
      </c>
      <c r="H2206" s="42">
        <f>_xll.qlCalendarAdvance(Calendar,$H2205,B2206,"f",FALSE)</f>
        <v>54863</v>
      </c>
      <c r="I2206" s="176">
        <f>_xll.qlInterestRateIndexValueDate(Index1M,$H2206)</f>
        <v>54863</v>
      </c>
      <c r="J2206" s="181">
        <f>IFERROR(_xll.qlIndexFixing(Index1M,$H2206,TRUE,_xll.ohTrigger(RecalcTrigger,Trigger1M)),NA())</f>
        <v>1.7688229072684605E-2</v>
      </c>
      <c r="K2206" s="44">
        <f>IFERROR(_xll.qlIndexFixing(Index3M,H2206,TRUE,_xll.ohTrigger(RecalcTrigger,Trigger3M)),NA())</f>
        <v>1.8044874517433609E-2</v>
      </c>
      <c r="L2206" s="44">
        <f>IFERROR(_xll.qlIndexFixing(Index6M,$H2206,TRUE,_xll.ohTrigger(RecalcTrigger,Trigger6M)),NA())</f>
        <v>1.815026700777787E-2</v>
      </c>
      <c r="M2206" s="182">
        <f>IFERROR(_xll.qlIndexFixing(Index1Y,$H2206,TRUE,_xll.ohTrigger(RecalcTrigger,Trigger1Y)),NA())</f>
        <v>1.8369796111593839E-2</v>
      </c>
      <c r="N2206" s="181">
        <f>IFERROR(_xll.qlIndexFixing(ONIndex1M,I2206,TRUE,_xll.ohTrigger(RecalcTrigger,Trigger1M)),NA())</f>
        <v>1.768903402198041E-2</v>
      </c>
      <c r="O2206" s="44">
        <f>IFERROR(_xll.qlIndexFixing(ONIndex3M,I2206,TRUE,_xll.ohTrigger(RecalcTrigger,Trigger3M)),NA())</f>
        <v>1.804379813951873E-2</v>
      </c>
      <c r="P2206" s="44">
        <f>IFERROR(_xll.qlIndexFixing(ONIndex6M,I2206,TRUE,_xll.ohTrigger(RecalcTrigger,Trigger6M)),NA())</f>
        <v>1.8143955658508348E-2</v>
      </c>
      <c r="Q2206" s="182">
        <f>IFERROR(_xll.qlIndexFixing(ONIndex1Y,I2206,TRUE,_xll.ohTrigger(RecalcTrigger,Trigger1Y)),NA())</f>
        <v>1.8356837529523995E-2</v>
      </c>
    </row>
    <row r="2207" spans="2:17" x14ac:dyDescent="0.2">
      <c r="B2207" s="39" t="s">
        <v>42</v>
      </c>
      <c r="D2207" s="42">
        <f>_xll.qlCalendarAdvance(Calendar,$D2206,B2207,"f",FALSE)</f>
        <v>54870</v>
      </c>
      <c r="E2207" s="176">
        <f>_xll.qlInterestRateIndexValueDate(IndexON,D2207)</f>
        <v>54870</v>
      </c>
      <c r="F2207" s="192">
        <f>IFERROR(_xll.qlIndexFixing(IndexON,D2207,TRUE,_xll.ohTrigger(RecalcTrigger,TriggerON)),NA())</f>
        <v>1.7365552840769016E-2</v>
      </c>
      <c r="H2207" s="42">
        <f>_xll.qlCalendarAdvance(Calendar,$H2206,B2207,"f",FALSE)</f>
        <v>54870</v>
      </c>
      <c r="I2207" s="176">
        <f>_xll.qlInterestRateIndexValueDate(Index1M,$H2207)</f>
        <v>54870</v>
      </c>
      <c r="J2207" s="181">
        <f>IFERROR(_xll.qlIndexFixing(Index1M,$H2207,TRUE,_xll.ohTrigger(RecalcTrigger,Trigger1M)),NA())</f>
        <v>1.7681885782163037E-2</v>
      </c>
      <c r="K2207" s="44">
        <f>IFERROR(_xll.qlIndexFixing(Index3M,H2207,TRUE,_xll.ohTrigger(RecalcTrigger,Trigger3M)),NA())</f>
        <v>1.8038813980384656E-2</v>
      </c>
      <c r="L2207" s="44">
        <f>IFERROR(_xll.qlIndexFixing(Index6M,$H2207,TRUE,_xll.ohTrigger(RecalcTrigger,Trigger6M)),NA())</f>
        <v>1.8144467319848197E-2</v>
      </c>
      <c r="M2207" s="182">
        <f>IFERROR(_xll.qlIndexFixing(Index1Y,$H2207,TRUE,_xll.ohTrigger(RecalcTrigger,Trigger1Y)),NA())</f>
        <v>1.8363884162297728E-2</v>
      </c>
      <c r="N2207" s="181">
        <f>IFERROR(_xll.qlIndexFixing(ONIndex1M,I2207,TRUE,_xll.ohTrigger(RecalcTrigger,Trigger1M)),NA())</f>
        <v>1.7682677078493247E-2</v>
      </c>
      <c r="O2207" s="44">
        <f>IFERROR(_xll.qlIndexFixing(ONIndex3M,I2207,TRUE,_xll.ohTrigger(RecalcTrigger,Trigger3M)),NA())</f>
        <v>1.8037698446004002E-2</v>
      </c>
      <c r="P2207" s="44">
        <f>IFERROR(_xll.qlIndexFixing(ONIndex6M,I2207,TRUE,_xll.ohTrigger(RecalcTrigger,Trigger6M)),NA())</f>
        <v>1.8138074463335263E-2</v>
      </c>
      <c r="Q2207" s="182">
        <f>IFERROR(_xll.qlIndexFixing(ONIndex1Y,I2207,TRUE,_xll.ohTrigger(RecalcTrigger,Trigger1Y)),NA())</f>
        <v>1.8350777289743991E-2</v>
      </c>
    </row>
    <row r="2208" spans="2:17" x14ac:dyDescent="0.2">
      <c r="B2208" s="39" t="s">
        <v>42</v>
      </c>
      <c r="D2208" s="42">
        <f>_xll.qlCalendarAdvance(Calendar,$D2207,B2208,"f",FALSE)</f>
        <v>54877</v>
      </c>
      <c r="E2208" s="176">
        <f>_xll.qlInterestRateIndexValueDate(IndexON,D2208)</f>
        <v>54877</v>
      </c>
      <c r="F2208" s="192">
        <f>IFERROR(_xll.qlIndexFixing(IndexON,D2208,TRUE,_xll.ohTrigger(RecalcTrigger,TriggerON)),NA())</f>
        <v>1.7359705516781787E-2</v>
      </c>
      <c r="H2208" s="42">
        <f>_xll.qlCalendarAdvance(Calendar,$H2207,B2208,"f",FALSE)</f>
        <v>54877</v>
      </c>
      <c r="I2208" s="176">
        <f>_xll.qlInterestRateIndexValueDate(Index1M,$H2208)</f>
        <v>54877</v>
      </c>
      <c r="J2208" s="181">
        <f>IFERROR(_xll.qlIndexFixing(Index1M,$H2208,TRUE,_xll.ohTrigger(RecalcTrigger,Trigger1M)),NA())</f>
        <v>1.7675623942864115E-2</v>
      </c>
      <c r="K2208" s="44">
        <f>IFERROR(_xll.qlIndexFixing(Index3M,H2208,TRUE,_xll.ohTrigger(RecalcTrigger,Trigger3M)),NA())</f>
        <v>1.8032763697489098E-2</v>
      </c>
      <c r="L2208" s="44">
        <f>IFERROR(_xll.qlIndexFixing(Index6M,$H2208,TRUE,_xll.ohTrigger(RecalcTrigger,Trigger6M)),NA())</f>
        <v>1.8138677977690774E-2</v>
      </c>
      <c r="M2208" s="182">
        <f>IFERROR(_xll.qlIndexFixing(Index1Y,$H2208,TRUE,_xll.ohTrigger(RecalcTrigger,Trigger1Y)),NA())</f>
        <v>1.8357982219837865E-2</v>
      </c>
      <c r="N2208" s="181">
        <f>IFERROR(_xll.qlIndexFixing(ONIndex1M,I2208,TRUE,_xll.ohTrigger(RecalcTrigger,Trigger1M)),NA())</f>
        <v>1.7676330404299279E-2</v>
      </c>
      <c r="O2208" s="44">
        <f>IFERROR(_xll.qlIndexFixing(ONIndex3M,I2208,TRUE,_xll.ohTrigger(RecalcTrigger,Trigger3M)),NA())</f>
        <v>1.8031608951515343E-2</v>
      </c>
      <c r="P2208" s="44">
        <f>IFERROR(_xll.qlIndexFixing(ONIndex6M,I2208,TRUE,_xll.ohTrigger(RecalcTrigger,Trigger6M)),NA())</f>
        <v>1.813220350414535E-2</v>
      </c>
      <c r="Q2208" s="182">
        <f>IFERROR(_xll.qlIndexFixing(ONIndex1Y,I2208,TRUE,_xll.ohTrigger(RecalcTrigger,Trigger1Y)),NA())</f>
        <v>1.8344726843191328E-2</v>
      </c>
    </row>
    <row r="2209" spans="2:17" x14ac:dyDescent="0.2">
      <c r="B2209" s="39" t="s">
        <v>42</v>
      </c>
      <c r="D2209" s="42">
        <f>_xll.qlCalendarAdvance(Calendar,$D2208,B2209,"f",FALSE)</f>
        <v>54884</v>
      </c>
      <c r="E2209" s="176">
        <f>_xll.qlInterestRateIndexValueDate(IndexON,D2209)</f>
        <v>54884</v>
      </c>
      <c r="F2209" s="192">
        <f>IFERROR(_xll.qlIndexFixing(IndexON,D2209,TRUE,_xll.ohTrigger(RecalcTrigger,TriggerON)),NA())</f>
        <v>1.7353866753226921E-2</v>
      </c>
      <c r="H2209" s="42">
        <f>_xll.qlCalendarAdvance(Calendar,$H2208,B2209,"f",FALSE)</f>
        <v>54884</v>
      </c>
      <c r="I2209" s="176">
        <f>_xll.qlInterestRateIndexValueDate(Index1M,$H2209)</f>
        <v>54884</v>
      </c>
      <c r="J2209" s="181">
        <f>IFERROR(_xll.qlIndexFixing(Index1M,$H2209,TRUE,_xll.ohTrigger(RecalcTrigger,Trigger1M)),NA())</f>
        <v>1.7669299942893568E-2</v>
      </c>
      <c r="K2209" s="44">
        <f>IFERROR(_xll.qlIndexFixing(Index3M,H2209,TRUE,_xll.ohTrigger(RecalcTrigger,Trigger3M)),NA())</f>
        <v>1.8026708669391336E-2</v>
      </c>
      <c r="L2209" s="44">
        <f>IFERROR(_xll.qlIndexFixing(Index6M,$H2209,TRUE,_xll.ohTrigger(RecalcTrigger,Trigger6M)),NA())</f>
        <v>1.813285913978557E-2</v>
      </c>
      <c r="M2209" s="182">
        <f>IFERROR(_xll.qlIndexFixing(Index1Y,$H2209,TRUE,_xll.ohTrigger(RecalcTrigger,Trigger1Y)),NA())</f>
        <v>1.835209028404039E-2</v>
      </c>
      <c r="N2209" s="181">
        <f>IFERROR(_xll.qlIndexFixing(ONIndex1M,I2209,TRUE,_xll.ohTrigger(RecalcTrigger,Trigger1M)),NA())</f>
        <v>1.7669993999398503E-2</v>
      </c>
      <c r="O2209" s="44">
        <f>IFERROR(_xll.qlIndexFixing(ONIndex3M,I2209,TRUE,_xll.ohTrigger(RecalcTrigger,Trigger3M)),NA())</f>
        <v>1.8025529656376937E-2</v>
      </c>
      <c r="P2209" s="44">
        <f>IFERROR(_xll.qlIndexFixing(ONIndex6M,I2209,TRUE,_xll.ohTrigger(RecalcTrigger,Trigger6M)),NA())</f>
        <v>1.8126342781019655E-2</v>
      </c>
      <c r="Q2209" s="182">
        <f>IFERROR(_xll.qlIndexFixing(ONIndex1Y,I2209,TRUE,_xll.ohTrigger(RecalcTrigger,Trigger1Y)),NA())</f>
        <v>1.8338686190109144E-2</v>
      </c>
    </row>
    <row r="2210" spans="2:17" x14ac:dyDescent="0.2">
      <c r="B2210" s="39" t="s">
        <v>42</v>
      </c>
      <c r="D2210" s="42">
        <f>_xll.qlCalendarAdvance(Calendar,$D2209,B2210,"f",FALSE)</f>
        <v>54891</v>
      </c>
      <c r="E2210" s="176">
        <f>_xll.qlInterestRateIndexValueDate(IndexON,D2210)</f>
        <v>54891</v>
      </c>
      <c r="F2210" s="192">
        <f>IFERROR(_xll.qlIndexFixing(IndexON,D2210,TRUE,_xll.ohTrigger(RecalcTrigger,TriggerON)),NA())</f>
        <v>1.7348036549942325E-2</v>
      </c>
      <c r="H2210" s="42">
        <f>_xll.qlCalendarAdvance(Calendar,$H2209,B2210,"f",FALSE)</f>
        <v>54891</v>
      </c>
      <c r="I2210" s="176">
        <f>_xll.qlInterestRateIndexValueDate(Index1M,$H2210)</f>
        <v>54891</v>
      </c>
      <c r="J2210" s="181">
        <f>IFERROR(_xll.qlIndexFixing(Index1M,$H2210,TRUE,_xll.ohTrigger(RecalcTrigger,Trigger1M)),NA())</f>
        <v>1.7662986229716814E-2</v>
      </c>
      <c r="K2210" s="44">
        <f>IFERROR(_xll.qlIndexFixing(Index3M,H2210,TRUE,_xll.ohTrigger(RecalcTrigger,Trigger3M)),NA())</f>
        <v>1.8020678459345085E-2</v>
      </c>
      <c r="L2210" s="44">
        <f>IFERROR(_xll.qlIndexFixing(Index6M,$H2210,TRUE,_xll.ohTrigger(RecalcTrigger,Trigger6M)),NA())</f>
        <v>1.8127090035214982E-2</v>
      </c>
      <c r="M2210" s="182">
        <f>IFERROR(_xll.qlIndexFixing(Index1Y,$H2210,TRUE,_xll.ohTrigger(RecalcTrigger,Trigger1Y)),NA())</f>
        <v>1.8346208354732108E-2</v>
      </c>
      <c r="N2210" s="181">
        <f>IFERROR(_xll.qlIndexFixing(ONIndex1M,I2210,TRUE,_xll.ohTrigger(RecalcTrigger,Trigger1M)),NA())</f>
        <v>1.7663667863709875E-2</v>
      </c>
      <c r="O2210" s="44">
        <f>IFERROR(_xll.qlIndexFixing(ONIndex3M,I2210,TRUE,_xll.ohTrigger(RecalcTrigger,Trigger3M)),NA())</f>
        <v>1.8019460560345646E-2</v>
      </c>
      <c r="P2210" s="44">
        <f>IFERROR(_xll.qlIndexFixing(ONIndex6M,I2210,TRUE,_xll.ohTrigger(RecalcTrigger,Trigger6M)),NA())</f>
        <v>1.8120492293796087E-2</v>
      </c>
      <c r="Q2210" s="182">
        <f>IFERROR(_xll.qlIndexFixing(ONIndex1Y,I2210,TRUE,_xll.ohTrigger(RecalcTrigger,Trigger1Y)),NA())</f>
        <v>1.8332655330254299E-2</v>
      </c>
    </row>
    <row r="2211" spans="2:17" x14ac:dyDescent="0.2">
      <c r="B2211" s="39" t="s">
        <v>42</v>
      </c>
      <c r="D2211" s="42">
        <f>_xll.qlCalendarAdvance(Calendar,$D2210,B2211,"f",FALSE)</f>
        <v>54898</v>
      </c>
      <c r="E2211" s="176">
        <f>_xll.qlInterestRateIndexValueDate(IndexON,D2211)</f>
        <v>54898</v>
      </c>
      <c r="F2211" s="192">
        <f>IFERROR(_xll.qlIndexFixing(IndexON,D2211,TRUE,_xll.ohTrigger(RecalcTrigger,TriggerON)),NA())</f>
        <v>1.7342214906765907E-2</v>
      </c>
      <c r="H2211" s="42">
        <f>_xll.qlCalendarAdvance(Calendar,$H2210,B2211,"f",FALSE)</f>
        <v>54898</v>
      </c>
      <c r="I2211" s="176">
        <f>_xll.qlInterestRateIndexValueDate(Index1M,$H2211)</f>
        <v>54898</v>
      </c>
      <c r="J2211" s="181">
        <f>IFERROR(_xll.qlIndexFixing(Index1M,$H2211,TRUE,_xll.ohTrigger(RecalcTrigger,Trigger1M)),NA())</f>
        <v>1.7656682803314932E-2</v>
      </c>
      <c r="K2211" s="44">
        <f>IFERROR(_xll.qlIndexFixing(Index3M,H2211,TRUE,_xll.ohTrigger(RecalcTrigger,Trigger3M)),NA())</f>
        <v>1.8014658502710522E-2</v>
      </c>
      <c r="L2211" s="44">
        <f>IFERROR(_xll.qlIndexFixing(Index6M,$H2211,TRUE,_xll.ohTrigger(RecalcTrigger,Trigger6M)),NA())</f>
        <v>1.8121331275551992E-2</v>
      </c>
      <c r="M2211" s="182">
        <f>IFERROR(_xll.qlIndexFixing(Index1Y,$H2211,TRUE,_xll.ohTrigger(RecalcTrigger,Trigger1Y)),NA())</f>
        <v>1.8340336431740267E-2</v>
      </c>
      <c r="N2211" s="181">
        <f>IFERROR(_xll.qlIndexFixing(ONIndex1M,I2211,TRUE,_xll.ohTrigger(RecalcTrigger,Trigger1M)),NA())</f>
        <v>1.7657351997071302E-2</v>
      </c>
      <c r="O2211" s="44">
        <f>IFERROR(_xll.qlIndexFixing(ONIndex3M,I2211,TRUE,_xll.ohTrigger(RecalcTrigger,Trigger3M)),NA())</f>
        <v>1.8013401663502515E-2</v>
      </c>
      <c r="P2211" s="44">
        <f>IFERROR(_xll.qlIndexFixing(ONIndex6M,I2211,TRUE,_xll.ohTrigger(RecalcTrigger,Trigger6M)),NA())</f>
        <v>1.811465204255569E-2</v>
      </c>
      <c r="Q2211" s="182">
        <f>IFERROR(_xll.qlIndexFixing(ONIndex1Y,I2211,TRUE,_xll.ohTrigger(RecalcTrigger,Trigger1Y)),NA())</f>
        <v>1.8326634263707842E-2</v>
      </c>
    </row>
    <row r="2212" spans="2:17" x14ac:dyDescent="0.2">
      <c r="B2212" s="39" t="s">
        <v>42</v>
      </c>
      <c r="D2212" s="42">
        <f>_xll.qlCalendarAdvance(Calendar,$D2211,B2212,"f",FALSE)</f>
        <v>54905</v>
      </c>
      <c r="E2212" s="176">
        <f>_xll.qlInterestRateIndexValueDate(IndexON,D2212)</f>
        <v>54905</v>
      </c>
      <c r="F2212" s="192">
        <f>IFERROR(_xll.qlIndexFixing(IndexON,D2212,TRUE,_xll.ohTrigger(RecalcTrigger,TriggerON)),NA())</f>
        <v>1.7336401823859759E-2</v>
      </c>
      <c r="H2212" s="42">
        <f>_xll.qlCalendarAdvance(Calendar,$H2211,B2212,"f",FALSE)</f>
        <v>54905</v>
      </c>
      <c r="I2212" s="176">
        <f>_xll.qlInterestRateIndexValueDate(Index1M,$H2212)</f>
        <v>54905</v>
      </c>
      <c r="J2212" s="181">
        <f>IFERROR(_xll.qlIndexFixing(Index1M,$H2212,TRUE,_xll.ohTrigger(RecalcTrigger,Trigger1M)),NA())</f>
        <v>1.7650389663677123E-2</v>
      </c>
      <c r="K2212" s="44">
        <f>IFERROR(_xll.qlIndexFixing(Index3M,H2212,TRUE,_xll.ohTrigger(RecalcTrigger,Trigger3M)),NA())</f>
        <v>1.8008648799444003E-2</v>
      </c>
      <c r="L2212" s="44">
        <f>IFERROR(_xll.qlIndexFixing(Index6M,$H2212,TRUE,_xll.ohTrigger(RecalcTrigger,Trigger6M)),NA())</f>
        <v>1.8115582860708475E-2</v>
      </c>
      <c r="M2212" s="182">
        <f>IFERROR(_xll.qlIndexFixing(Index1Y,$H2212,TRUE,_xll.ohTrigger(RecalcTrigger,Trigger1Y)),NA())</f>
        <v>1.8334474514891674E-2</v>
      </c>
      <c r="N2212" s="181">
        <f>IFERROR(_xll.qlIndexFixing(ONIndex1M,I2212,TRUE,_xll.ohTrigger(RecalcTrigger,Trigger1M)),NA())</f>
        <v>1.7651046399806969E-2</v>
      </c>
      <c r="O2212" s="44">
        <f>IFERROR(_xll.qlIndexFixing(ONIndex3M,I2212,TRUE,_xll.ohTrigger(RecalcTrigger,Trigger3M)),NA())</f>
        <v>1.8007352965847545E-2</v>
      </c>
      <c r="P2212" s="44">
        <f>IFERROR(_xll.qlIndexFixing(ONIndex6M,I2212,TRUE,_xll.ohTrigger(RecalcTrigger,Trigger6M)),NA())</f>
        <v>1.8108822027298466E-2</v>
      </c>
      <c r="Q2212" s="182">
        <f>IFERROR(_xll.qlIndexFixing(ONIndex1Y,I2212,TRUE,_xll.ohTrigger(RecalcTrigger,Trigger1Y)),NA())</f>
        <v>1.8320622990550817E-2</v>
      </c>
    </row>
    <row r="2213" spans="2:17" x14ac:dyDescent="0.2">
      <c r="B2213" s="39" t="s">
        <v>42</v>
      </c>
      <c r="D2213" s="42">
        <f>_xll.qlCalendarAdvance(Calendar,$D2212,B2213,"f",FALSE)</f>
        <v>54912</v>
      </c>
      <c r="E2213" s="176">
        <f>_xll.qlInterestRateIndexValueDate(IndexON,D2213)</f>
        <v>54912</v>
      </c>
      <c r="F2213" s="192">
        <f>IFERROR(_xll.qlIndexFixing(IndexON,D2213,TRUE,_xll.ohTrigger(RecalcTrigger,TriggerON)),NA())</f>
        <v>1.7330597301142836E-2</v>
      </c>
      <c r="H2213" s="42">
        <f>_xll.qlCalendarAdvance(Calendar,$H2212,B2213,"f",FALSE)</f>
        <v>54912</v>
      </c>
      <c r="I2213" s="176">
        <f>_xll.qlInterestRateIndexValueDate(Index1M,$H2213)</f>
        <v>54912</v>
      </c>
      <c r="J2213" s="181">
        <f>IFERROR(_xll.qlIndexFixing(Index1M,$H2213,TRUE,_xll.ohTrigger(RecalcTrigger,Trigger1M)),NA())</f>
        <v>1.764404209997222E-2</v>
      </c>
      <c r="K2213" s="44">
        <f>IFERROR(_xll.qlIndexFixing(Index3M,H2213,TRUE,_xll.ohTrigger(RecalcTrigger,Trigger3M)),NA())</f>
        <v>1.8002666093678118E-2</v>
      </c>
      <c r="L2213" s="44">
        <f>IFERROR(_xll.qlIndexFixing(Index6M,$H2213,TRUE,_xll.ohTrigger(RecalcTrigger,Trigger6M)),NA())</f>
        <v>1.8109886450347792E-2</v>
      </c>
      <c r="M2213" s="182">
        <f>IFERROR(_xll.qlIndexFixing(Index1Y,$H2213,TRUE,_xll.ohTrigger(RecalcTrigger,Trigger1Y)),NA())</f>
        <v>1.8328622604014466E-2</v>
      </c>
      <c r="N2213" s="181">
        <f>IFERROR(_xll.qlIndexFixing(ONIndex1M,I2213,TRUE,_xll.ohTrigger(RecalcTrigger,Trigger1M)),NA())</f>
        <v>1.7644751071754783E-2</v>
      </c>
      <c r="O2213" s="44">
        <f>IFERROR(_xll.qlIndexFixing(ONIndex3M,I2213,TRUE,_xll.ohTrigger(RecalcTrigger,Trigger3M)),NA())</f>
        <v>1.8001314467461782E-2</v>
      </c>
      <c r="P2213" s="44">
        <f>IFERROR(_xll.qlIndexFixing(ONIndex6M,I2213,TRUE,_xll.ohTrigger(RecalcTrigger,Trigger6M)),NA())</f>
        <v>1.8103002248024413E-2</v>
      </c>
      <c r="Q2213" s="182">
        <f>IFERROR(_xll.qlIndexFixing(ONIndex1Y,I2213,TRUE,_xll.ohTrigger(RecalcTrigger,Trigger1Y)),NA())</f>
        <v>1.8314621510864271E-2</v>
      </c>
    </row>
    <row r="2214" spans="2:17" x14ac:dyDescent="0.2">
      <c r="B2214" s="39" t="s">
        <v>42</v>
      </c>
      <c r="D2214" s="42">
        <f>_xll.qlCalendarAdvance(Calendar,$D2213,B2214,"f",FALSE)</f>
        <v>54919</v>
      </c>
      <c r="E2214" s="176">
        <f>_xll.qlInterestRateIndexValueDate(IndexON,D2214)</f>
        <v>54919</v>
      </c>
      <c r="F2214" s="192">
        <f>IFERROR(_xll.qlIndexFixing(IndexON,D2214,TRUE,_xll.ohTrigger(RecalcTrigger,TriggerON)),NA())</f>
        <v>1.7324801338696183E-2</v>
      </c>
      <c r="H2214" s="42">
        <f>_xll.qlCalendarAdvance(Calendar,$H2213,B2214,"f",FALSE)</f>
        <v>54919</v>
      </c>
      <c r="I2214" s="176">
        <f>_xll.qlInterestRateIndexValueDate(Index1M,$H2214)</f>
        <v>54919</v>
      </c>
      <c r="J2214" s="181">
        <f>IFERROR(_xll.qlIndexFixing(Index1M,$H2214,TRUE,_xll.ohTrigger(RecalcTrigger,Trigger1M)),NA())</f>
        <v>1.7637770829597332E-2</v>
      </c>
      <c r="K2214" s="44">
        <f>IFERROR(_xll.qlIndexFixing(Index3M,H2214,TRUE,_xll.ohTrigger(RecalcTrigger,Trigger3M)),NA())</f>
        <v>1.7996677334723335E-2</v>
      </c>
      <c r="L2214" s="44">
        <f>IFERROR(_xll.qlIndexFixing(Index6M,$H2214,TRUE,_xll.ohTrigger(RecalcTrigger,Trigger6M)),NA())</f>
        <v>1.8104159180943963E-2</v>
      </c>
      <c r="M2214" s="182">
        <f>IFERROR(_xll.qlIndexFixing(Index1Y,$H2214,TRUE,_xll.ohTrigger(RecalcTrigger,Trigger1Y)),NA())</f>
        <v>1.8322780698935892E-2</v>
      </c>
      <c r="N2214" s="181">
        <f>IFERROR(_xll.qlIndexFixing(ONIndex1M,I2214,TRUE,_xll.ohTrigger(RecalcTrigger,Trigger1M)),NA())</f>
        <v>1.7638466012833698E-2</v>
      </c>
      <c r="O2214" s="44">
        <f>IFERROR(_xll.qlIndexFixing(ONIndex3M,I2214,TRUE,_xll.ohTrigger(RecalcTrigger,Trigger3M)),NA())</f>
        <v>1.7995286168183133E-2</v>
      </c>
      <c r="P2214" s="44">
        <f>IFERROR(_xll.qlIndexFixing(ONIndex6M,I2214,TRUE,_xll.ohTrigger(RecalcTrigger,Trigger6M)),NA())</f>
        <v>1.809719270481458E-2</v>
      </c>
      <c r="Q2214" s="182">
        <f>IFERROR(_xll.qlIndexFixing(ONIndex1Y,I2214,TRUE,_xll.ohTrigger(RecalcTrigger,Trigger1Y)),NA())</f>
        <v>1.8308629824324019E-2</v>
      </c>
    </row>
    <row r="2215" spans="2:17" x14ac:dyDescent="0.2">
      <c r="B2215" s="39" t="s">
        <v>42</v>
      </c>
      <c r="D2215" s="42">
        <f>_xll.qlCalendarAdvance(Calendar,$D2214,B2215,"f",FALSE)</f>
        <v>54926</v>
      </c>
      <c r="E2215" s="176">
        <f>_xll.qlInterestRateIndexValueDate(IndexON,D2215)</f>
        <v>54926</v>
      </c>
      <c r="F2215" s="192">
        <f>IFERROR(_xll.qlIndexFixing(IndexON,D2215,TRUE,_xll.ohTrigger(RecalcTrigger,TriggerON)),NA())</f>
        <v>1.7319013936276662E-2</v>
      </c>
      <c r="H2215" s="42">
        <f>_xll.qlCalendarAdvance(Calendar,$H2214,B2215,"f",FALSE)</f>
        <v>54926</v>
      </c>
      <c r="I2215" s="176">
        <f>_xll.qlInterestRateIndexValueDate(Index1M,$H2215)</f>
        <v>54926</v>
      </c>
      <c r="J2215" s="181">
        <f>IFERROR(_xll.qlIndexFixing(Index1M,$H2215,TRUE,_xll.ohTrigger(RecalcTrigger,Trigger1M)),NA())</f>
        <v>1.7631509847743254E-2</v>
      </c>
      <c r="K2215" s="44">
        <f>IFERROR(_xll.qlIndexFixing(Index3M,H2215,TRUE,_xll.ohTrigger(RecalcTrigger,Trigger3M)),NA())</f>
        <v>1.799069882959688E-2</v>
      </c>
      <c r="L2215" s="44">
        <f>IFERROR(_xll.qlIndexFixing(Index6M,$H2215,TRUE,_xll.ohTrigger(RecalcTrigger,Trigger6M)),NA())</f>
        <v>1.8098442256687362E-2</v>
      </c>
      <c r="M2215" s="182">
        <f>IFERROR(_xll.qlIndexFixing(Index1Y,$H2215,TRUE,_xll.ohTrigger(RecalcTrigger,Trigger1Y)),NA())</f>
        <v>1.8316948799484756E-2</v>
      </c>
      <c r="N2215" s="181">
        <f>IFERROR(_xll.qlIndexFixing(ONIndex1M,I2215,TRUE,_xll.ohTrigger(RecalcTrigger,Trigger1M)),NA())</f>
        <v>1.7632191223043714E-2</v>
      </c>
      <c r="O2215" s="44">
        <f>IFERROR(_xll.qlIndexFixing(ONIndex3M,I2215,TRUE,_xll.ohTrigger(RecalcTrigger,Trigger3M)),NA())</f>
        <v>1.7989268068011599E-2</v>
      </c>
      <c r="P2215" s="44">
        <f>IFERROR(_xll.qlIndexFixing(ONIndex6M,I2215,TRUE,_xll.ohTrigger(RecalcTrigger,Trigger6M)),NA())</f>
        <v>1.8091393397425826E-2</v>
      </c>
      <c r="Q2215" s="182">
        <f>IFERROR(_xll.qlIndexFixing(ONIndex1Y,I2215,TRUE,_xll.ohTrigger(RecalcTrigger,Trigger1Y)),NA())</f>
        <v>1.8302647931173199E-2</v>
      </c>
    </row>
    <row r="2216" spans="2:17" x14ac:dyDescent="0.2">
      <c r="B2216" s="39" t="s">
        <v>42</v>
      </c>
      <c r="D2216" s="42">
        <f>_xll.qlCalendarAdvance(Calendar,$D2215,B2216,"f",FALSE)</f>
        <v>54933</v>
      </c>
      <c r="E2216" s="176">
        <f>_xll.qlInterestRateIndexValueDate(IndexON,D2216)</f>
        <v>54933</v>
      </c>
      <c r="F2216" s="192">
        <f>IFERROR(_xll.qlIndexFixing(IndexON,D2216,TRUE,_xll.ohTrigger(RecalcTrigger,TriggerON)),NA())</f>
        <v>1.7313235094208457E-2</v>
      </c>
      <c r="H2216" s="42">
        <f>_xll.qlCalendarAdvance(Calendar,$H2215,B2216,"f",FALSE)</f>
        <v>54933</v>
      </c>
      <c r="I2216" s="176">
        <f>_xll.qlInterestRateIndexValueDate(Index1M,$H2216)</f>
        <v>54933</v>
      </c>
      <c r="J2216" s="181">
        <f>IFERROR(_xll.qlIndexFixing(Index1M,$H2216,TRUE,_xll.ohTrigger(RecalcTrigger,Trigger1M)),NA())</f>
        <v>1.7625259154395251E-2</v>
      </c>
      <c r="K2216" s="44">
        <f>IFERROR(_xll.qlIndexFixing(Index3M,H2216,TRUE,_xll.ohTrigger(RecalcTrigger,Trigger3M)),NA())</f>
        <v>1.798473057825295E-2</v>
      </c>
      <c r="L2216" s="44">
        <f>IFERROR(_xll.qlIndexFixing(Index6M,$H2216,TRUE,_xll.ohTrigger(RecalcTrigger,Trigger6M)),NA())</f>
        <v>1.8092735677489893E-2</v>
      </c>
      <c r="M2216" s="182">
        <f>IFERROR(_xll.qlIndexFixing(Index1Y,$H2216,TRUE,_xll.ohTrigger(RecalcTrigger,Trigger1Y)),NA())</f>
        <v>1.8311126905488972E-2</v>
      </c>
      <c r="N2216" s="181">
        <f>IFERROR(_xll.qlIndexFixing(ONIndex1M,I2216,TRUE,_xll.ohTrigger(RecalcTrigger,Trigger1M)),NA())</f>
        <v>1.762592670262797E-2</v>
      </c>
      <c r="O2216" s="44">
        <f>IFERROR(_xll.qlIndexFixing(ONIndex3M,I2216,TRUE,_xll.ohTrigger(RecalcTrigger,Trigger3M)),NA())</f>
        <v>1.7983260167190318E-2</v>
      </c>
      <c r="P2216" s="44">
        <f>IFERROR(_xll.qlIndexFixing(ONIndex6M,I2216,TRUE,_xll.ohTrigger(RecalcTrigger,Trigger6M)),NA())</f>
        <v>1.8085604326182336E-2</v>
      </c>
      <c r="Q2216" s="182">
        <f>IFERROR(_xll.qlIndexFixing(ONIndex1Y,I2216,TRUE,_xll.ohTrigger(RecalcTrigger,Trigger1Y)),NA())</f>
        <v>1.8296675831330766E-2</v>
      </c>
    </row>
    <row r="2217" spans="2:17" x14ac:dyDescent="0.2">
      <c r="B2217" s="39" t="s">
        <v>42</v>
      </c>
      <c r="D2217" s="42">
        <f>_xll.qlCalendarAdvance(Calendar,$D2216,B2217,"f",FALSE)</f>
        <v>54940</v>
      </c>
      <c r="E2217" s="176">
        <f>_xll.qlInterestRateIndexValueDate(IndexON,D2217)</f>
        <v>54940</v>
      </c>
      <c r="F2217" s="192">
        <f>IFERROR(_xll.qlIndexFixing(IndexON,D2217,TRUE,_xll.ohTrigger(RecalcTrigger,TriggerON)),NA())</f>
        <v>1.7307464812491569E-2</v>
      </c>
      <c r="H2217" s="42">
        <f>_xll.qlCalendarAdvance(Calendar,$H2216,B2217,"f",FALSE)</f>
        <v>54940</v>
      </c>
      <c r="I2217" s="176">
        <f>_xll.qlInterestRateIndexValueDate(Index1M,$H2217)</f>
        <v>54940</v>
      </c>
      <c r="J2217" s="181">
        <f>IFERROR(_xll.qlIndexFixing(Index1M,$H2217,TRUE,_xll.ohTrigger(RecalcTrigger,Trigger1M)),NA())</f>
        <v>1.7619078266333171E-2</v>
      </c>
      <c r="K2217" s="44">
        <f>IFERROR(_xll.qlIndexFixing(Index3M,H2217,TRUE,_xll.ohTrigger(RecalcTrigger,Trigger3M)),NA())</f>
        <v>1.797877258064573E-2</v>
      </c>
      <c r="L2217" s="44">
        <f>IFERROR(_xll.qlIndexFixing(Index6M,$H2217,TRUE,_xll.ohTrigger(RecalcTrigger,Trigger6M)),NA())</f>
        <v>1.8086995955687225E-2</v>
      </c>
      <c r="M2217" s="182">
        <f>IFERROR(_xll.qlIndexFixing(Index1Y,$H2217,TRUE,_xll.ohTrigger(RecalcTrigger,Trigger1Y)),NA())</f>
        <v>1.8305315016778012E-2</v>
      </c>
      <c r="N2217" s="181">
        <f>IFERROR(_xll.qlIndexFixing(ONIndex1M,I2217,TRUE,_xll.ohTrigger(RecalcTrigger,Trigger1M)),NA())</f>
        <v>1.761967245126228E-2</v>
      </c>
      <c r="O2217" s="44">
        <f>IFERROR(_xll.qlIndexFixing(ONIndex3M,I2217,TRUE,_xll.ohTrigger(RecalcTrigger,Trigger3M)),NA())</f>
        <v>1.7977262465476151E-2</v>
      </c>
      <c r="P2217" s="44">
        <f>IFERROR(_xll.qlIndexFixing(ONIndex6M,I2217,TRUE,_xll.ohTrigger(RecalcTrigger,Trigger6M)),NA())</f>
        <v>1.8079825490759927E-2</v>
      </c>
      <c r="Q2217" s="182">
        <f>IFERROR(_xll.qlIndexFixing(ONIndex1Y,I2217,TRUE,_xll.ohTrigger(RecalcTrigger,Trigger1Y)),NA())</f>
        <v>1.829071352479672E-2</v>
      </c>
    </row>
    <row r="2218" spans="2:17" x14ac:dyDescent="0.2">
      <c r="B2218" s="39" t="s">
        <v>42</v>
      </c>
      <c r="D2218" s="42">
        <f>_xll.qlCalendarAdvance(Calendar,$D2217,B2218,"f",FALSE)</f>
        <v>54947</v>
      </c>
      <c r="E2218" s="176">
        <f>_xll.qlInterestRateIndexValueDate(IndexON,D2218)</f>
        <v>54947</v>
      </c>
      <c r="F2218" s="192">
        <f>IFERROR(_xll.qlIndexFixing(IndexON,D2218,TRUE,_xll.ohTrigger(RecalcTrigger,TriggerON)),NA())</f>
        <v>1.7301703090801812E-2</v>
      </c>
      <c r="H2218" s="42">
        <f>_xll.qlCalendarAdvance(Calendar,$H2217,B2218,"f",FALSE)</f>
        <v>54947</v>
      </c>
      <c r="I2218" s="176">
        <f>_xll.qlInterestRateIndexValueDate(Index1M,$H2218)</f>
        <v>54947</v>
      </c>
      <c r="J2218" s="181">
        <f>IFERROR(_xll.qlIndexFixing(Index1M,$H2218,TRUE,_xll.ohTrigger(RecalcTrigger,Trigger1M)),NA())</f>
        <v>1.7612846846923179E-2</v>
      </c>
      <c r="K2218" s="44">
        <f>IFERROR(_xll.qlIndexFixing(Index3M,H2218,TRUE,_xll.ohTrigger(RecalcTrigger,Trigger3M)),NA())</f>
        <v>1.7972824836727651E-2</v>
      </c>
      <c r="L2218" s="44">
        <f>IFERROR(_xll.qlIndexFixing(Index6M,$H2218,TRUE,_xll.ohTrigger(RecalcTrigger,Trigger6M)),NA())</f>
        <v>1.8081309607905764E-2</v>
      </c>
      <c r="M2218" s="182">
        <f>IFERROR(_xll.qlIndexFixing(Index1Y,$H2218,TRUE,_xll.ohTrigger(RecalcTrigger,Trigger1Y)),NA())</f>
        <v>1.8299513133180456E-2</v>
      </c>
      <c r="N2218" s="181">
        <f>IFERROR(_xll.qlIndexFixing(ONIndex1M,I2218,TRUE,_xll.ohTrigger(RecalcTrigger,Trigger1M)),NA())</f>
        <v>1.7613428469189785E-2</v>
      </c>
      <c r="O2218" s="44">
        <f>IFERROR(_xll.qlIndexFixing(ONIndex3M,I2218,TRUE,_xll.ohTrigger(RecalcTrigger,Trigger3M)),NA())</f>
        <v>1.7971274962869099E-2</v>
      </c>
      <c r="P2218" s="44">
        <f>IFERROR(_xll.qlIndexFixing(ONIndex6M,I2218,TRUE,_xll.ohTrigger(RecalcTrigger,Trigger6M)),NA())</f>
        <v>1.8074056891320689E-2</v>
      </c>
      <c r="Q2218" s="182">
        <f>IFERROR(_xll.qlIndexFixing(ONIndex1Y,I2218,TRUE,_xll.ohTrigger(RecalcTrigger,Trigger1Y)),NA())</f>
        <v>1.8284761011652106E-2</v>
      </c>
    </row>
    <row r="2219" spans="2:17" x14ac:dyDescent="0.2">
      <c r="B2219" s="39" t="s">
        <v>42</v>
      </c>
      <c r="D2219" s="42">
        <f>_xll.qlCalendarAdvance(Calendar,$D2218,B2219,"f",FALSE)</f>
        <v>54954</v>
      </c>
      <c r="E2219" s="176">
        <f>_xll.qlInterestRateIndexValueDate(IndexON,D2219)</f>
        <v>54954</v>
      </c>
      <c r="F2219" s="192">
        <f>IFERROR(_xll.qlIndexFixing(IndexON,D2219,TRUE,_xll.ohTrigger(RecalcTrigger,TriggerON)),NA())</f>
        <v>1.7295949929220233E-2</v>
      </c>
      <c r="H2219" s="42">
        <f>_xll.qlCalendarAdvance(Calendar,$H2218,B2219,"f",FALSE)</f>
        <v>54954</v>
      </c>
      <c r="I2219" s="176">
        <f>_xll.qlInterestRateIndexValueDate(Index1M,$H2219)</f>
        <v>54954</v>
      </c>
      <c r="J2219" s="181">
        <f>IFERROR(_xll.qlIndexFixing(Index1M,$H2219,TRUE,_xll.ohTrigger(RecalcTrigger,Trigger1M)),NA())</f>
        <v>1.7606625714161089E-2</v>
      </c>
      <c r="K2219" s="44">
        <f>IFERROR(_xll.qlIndexFixing(Index3M,H2219,TRUE,_xll.ohTrigger(RecalcTrigger,Trigger3M)),NA())</f>
        <v>1.7966887346453787E-2</v>
      </c>
      <c r="L2219" s="44">
        <f>IFERROR(_xll.qlIndexFixing(Index6M,$H2219,TRUE,_xll.ohTrigger(RecalcTrigger,Trigger6M)),NA())</f>
        <v>1.8075633604327287E-2</v>
      </c>
      <c r="M2219" s="182">
        <f>IFERROR(_xll.qlIndexFixing(Index1Y,$H2219,TRUE,_xll.ohTrigger(RecalcTrigger,Trigger1Y)),NA())</f>
        <v>1.8293721254525774E-2</v>
      </c>
      <c r="N2219" s="181">
        <f>IFERROR(_xll.qlIndexFixing(ONIndex1M,I2219,TRUE,_xll.ohTrigger(RecalcTrigger,Trigger1M)),NA())</f>
        <v>1.760719475624839E-2</v>
      </c>
      <c r="O2219" s="44">
        <f>IFERROR(_xll.qlIndexFixing(ONIndex3M,I2219,TRUE,_xll.ohTrigger(RecalcTrigger,Trigger3M)),NA())</f>
        <v>1.7965297659531254E-2</v>
      </c>
      <c r="P2219" s="44">
        <f>IFERROR(_xll.qlIndexFixing(ONIndex6M,I2219,TRUE,_xll.ohTrigger(RecalcTrigger,Trigger6M)),NA())</f>
        <v>1.806829852794567E-2</v>
      </c>
      <c r="Q2219" s="182">
        <f>IFERROR(_xll.qlIndexFixing(ONIndex1Y,I2219,TRUE,_xll.ohTrigger(RecalcTrigger,Trigger1Y)),NA())</f>
        <v>1.8278818291734833E-2</v>
      </c>
    </row>
    <row r="2220" spans="2:17" x14ac:dyDescent="0.2">
      <c r="B2220" s="39" t="s">
        <v>42</v>
      </c>
      <c r="D2220" s="42">
        <f>_xll.qlCalendarAdvance(Calendar,$D2219,B2220,"f",FALSE)</f>
        <v>54961</v>
      </c>
      <c r="E2220" s="176">
        <f>_xll.qlInterestRateIndexValueDate(IndexON,D2220)</f>
        <v>54961</v>
      </c>
      <c r="F2220" s="192">
        <f>IFERROR(_xll.qlIndexFixing(IndexON,D2220,TRUE,_xll.ohTrigger(RecalcTrigger,TriggerON)),NA())</f>
        <v>1.7290205328071018E-2</v>
      </c>
      <c r="H2220" s="42">
        <f>_xll.qlCalendarAdvance(Calendar,$H2219,B2220,"f",FALSE)</f>
        <v>54961</v>
      </c>
      <c r="I2220" s="176">
        <f>_xll.qlInterestRateIndexValueDate(Index1M,$H2220)</f>
        <v>54961</v>
      </c>
      <c r="J2220" s="181">
        <f>IFERROR(_xll.qlIndexFixing(Index1M,$H2220,TRUE,_xll.ohTrigger(RecalcTrigger,Trigger1M)),NA())</f>
        <v>1.7600414868038799E-2</v>
      </c>
      <c r="K2220" s="44">
        <f>IFERROR(_xll.qlIndexFixing(Index3M,H2220,TRUE,_xll.ohTrigger(RecalcTrigger,Trigger3M)),NA())</f>
        <v>1.7960960109777446E-2</v>
      </c>
      <c r="L2220" s="44">
        <f>IFERROR(_xll.qlIndexFixing(Index6M,$H2220,TRUE,_xll.ohTrigger(RecalcTrigger,Trigger6M)),NA())</f>
        <v>1.8069967944863662E-2</v>
      </c>
      <c r="M2220" s="182">
        <f>IFERROR(_xll.qlIndexFixing(Index1Y,$H2220,TRUE,_xll.ohTrigger(RecalcTrigger,Trigger1Y)),NA())</f>
        <v>1.8287939380643659E-2</v>
      </c>
      <c r="N2220" s="181">
        <f>IFERROR(_xll.qlIndexFixing(ONIndex1M,I2220,TRUE,_xll.ohTrigger(RecalcTrigger,Trigger1M)),NA())</f>
        <v>1.7600971312600189E-2</v>
      </c>
      <c r="O2220" s="44">
        <f>IFERROR(_xll.qlIndexFixing(ONIndex3M,I2220,TRUE,_xll.ohTrigger(RecalcTrigger,Trigger3M)),NA())</f>
        <v>1.795933055538157E-2</v>
      </c>
      <c r="P2220" s="44">
        <f>IFERROR(_xll.qlIndexFixing(ONIndex6M,I2220,TRUE,_xll.ohTrigger(RecalcTrigger,Trigger6M)),NA())</f>
        <v>1.8062550400553823E-2</v>
      </c>
      <c r="Q2220" s="182">
        <f>IFERROR(_xll.qlIndexFixing(ONIndex1Y,I2220,TRUE,_xll.ohTrigger(RecalcTrigger,Trigger1Y)),NA())</f>
        <v>1.8272885365288039E-2</v>
      </c>
    </row>
    <row r="2221" spans="2:17" x14ac:dyDescent="0.2">
      <c r="B2221" s="39" t="s">
        <v>42</v>
      </c>
      <c r="D2221" s="42">
        <f>_xll.qlCalendarAdvance(Calendar,$D2220,B2221,"f",FALSE)</f>
        <v>54968</v>
      </c>
      <c r="E2221" s="176">
        <f>_xll.qlInterestRateIndexValueDate(IndexON,D2221)</f>
        <v>54968</v>
      </c>
      <c r="F2221" s="192">
        <f>IFERROR(_xll.qlIndexFixing(IndexON,D2221,TRUE,_xll.ohTrigger(RecalcTrigger,TriggerON)),NA())</f>
        <v>1.728446928702998E-2</v>
      </c>
      <c r="H2221" s="42">
        <f>_xll.qlCalendarAdvance(Calendar,$H2220,B2221,"f",FALSE)</f>
        <v>54968</v>
      </c>
      <c r="I2221" s="176">
        <f>_xll.qlInterestRateIndexValueDate(Index1M,$H2221)</f>
        <v>54968</v>
      </c>
      <c r="J2221" s="181">
        <f>IFERROR(_xll.qlIndexFixing(Index1M,$H2221,TRUE,_xll.ohTrigger(RecalcTrigger,Trigger1M)),NA())</f>
        <v>1.7594214308534695E-2</v>
      </c>
      <c r="K2221" s="44">
        <f>IFERROR(_xll.qlIndexFixing(Index3M,H2221,TRUE,_xll.ohTrigger(RecalcTrigger,Trigger3M)),NA())</f>
        <v>1.7955043126654583E-2</v>
      </c>
      <c r="L2221" s="44">
        <f>IFERROR(_xll.qlIndexFixing(Index6M,$H2221,TRUE,_xll.ohTrigger(RecalcTrigger,Trigger6M)),NA())</f>
        <v>1.8064312629428533E-2</v>
      </c>
      <c r="M2221" s="182">
        <f>IFERROR(_xll.qlIndexFixing(Index1Y,$H2221,TRUE,_xll.ohTrigger(RecalcTrigger,Trigger1Y)),NA())</f>
        <v>1.82821675113638E-2</v>
      </c>
      <c r="N2221" s="181">
        <f>IFERROR(_xll.qlIndexFixing(ONIndex1M,I2221,TRUE,_xll.ohTrigger(RecalcTrigger,Trigger1M)),NA())</f>
        <v>1.7594758138164135E-2</v>
      </c>
      <c r="O2221" s="44">
        <f>IFERROR(_xll.qlIndexFixing(ONIndex3M,I2221,TRUE,_xll.ohTrigger(RecalcTrigger,Trigger3M)),NA())</f>
        <v>1.7953373650420046E-2</v>
      </c>
      <c r="P2221" s="44">
        <f>IFERROR(_xll.qlIndexFixing(ONIndex6M,I2221,TRUE,_xll.ohTrigger(RecalcTrigger,Trigger6M)),NA())</f>
        <v>1.8056812509064102E-2</v>
      </c>
      <c r="Q2221" s="182">
        <f>IFERROR(_xll.qlIndexFixing(ONIndex1Y,I2221,TRUE,_xll.ohTrigger(RecalcTrigger,Trigger1Y)),NA())</f>
        <v>1.8266962232068584E-2</v>
      </c>
    </row>
    <row r="2222" spans="2:17" x14ac:dyDescent="0.2">
      <c r="B2222" s="39" t="s">
        <v>42</v>
      </c>
      <c r="D2222" s="42">
        <f>_xll.qlCalendarAdvance(Calendar,$D2221,B2222,"f",FALSE)</f>
        <v>54975</v>
      </c>
      <c r="E2222" s="176">
        <f>_xll.qlInterestRateIndexValueDate(IndexON,D2222)</f>
        <v>54975</v>
      </c>
      <c r="F2222" s="192">
        <f>IFERROR(_xll.qlIndexFixing(IndexON,D2222,TRUE,_xll.ohTrigger(RecalcTrigger,TriggerON)),NA())</f>
        <v>1.727874180609712E-2</v>
      </c>
      <c r="H2222" s="42">
        <f>_xll.qlCalendarAdvance(Calendar,$H2221,B2222,"f",FALSE)</f>
        <v>54975</v>
      </c>
      <c r="I2222" s="176">
        <f>_xll.qlInterestRateIndexValueDate(Index1M,$H2222)</f>
        <v>54975</v>
      </c>
      <c r="J2222" s="181">
        <f>IFERROR(_xll.qlIndexFixing(Index1M,$H2222,TRUE,_xll.ohTrigger(RecalcTrigger,Trigger1M)),NA())</f>
        <v>1.7587971051930298E-2</v>
      </c>
      <c r="K2222" s="44">
        <f>IFERROR(_xll.qlIndexFixing(Index3M,H2222,TRUE,_xll.ohTrigger(RecalcTrigger,Trigger3M)),NA())</f>
        <v>1.7949136397038507E-2</v>
      </c>
      <c r="L2222" s="44">
        <f>IFERROR(_xll.qlIndexFixing(Index6M,$H2222,TRUE,_xll.ohTrigger(RecalcTrigger,Trigger6M)),NA())</f>
        <v>1.8058713443605247E-2</v>
      </c>
      <c r="M2222" s="182">
        <f>IFERROR(_xll.qlIndexFixing(Index1Y,$H2222,TRUE,_xll.ohTrigger(RecalcTrigger,Trigger1Y)),NA())</f>
        <v>1.827640564651678E-2</v>
      </c>
      <c r="N2222" s="181">
        <f>IFERROR(_xll.qlIndexFixing(ONIndex1M,I2222,TRUE,_xll.ohTrigger(RecalcTrigger,Trigger1M)),NA())</f>
        <v>1.7588555232859182E-2</v>
      </c>
      <c r="O2222" s="44">
        <f>IFERROR(_xll.qlIndexFixing(ONIndex3M,I2222,TRUE,_xll.ohTrigger(RecalcTrigger,Trigger3M)),NA())</f>
        <v>1.794742694448459E-2</v>
      </c>
      <c r="P2222" s="44">
        <f>IFERROR(_xll.qlIndexFixing(ONIndex6M,I2222,TRUE,_xll.ohTrigger(RecalcTrigger,Trigger6M)),NA())</f>
        <v>1.8051084853557553E-2</v>
      </c>
      <c r="Q2222" s="182">
        <f>IFERROR(_xll.qlIndexFixing(ONIndex1Y,I2222,TRUE,_xll.ohTrigger(RecalcTrigger,Trigger1Y)),NA())</f>
        <v>1.8261048892157516E-2</v>
      </c>
    </row>
    <row r="2223" spans="2:17" x14ac:dyDescent="0.2">
      <c r="B2223" s="39" t="s">
        <v>42</v>
      </c>
      <c r="D2223" s="42">
        <f>_xll.qlCalendarAdvance(Calendar,$D2222,B2223,"f",FALSE)</f>
        <v>54982</v>
      </c>
      <c r="E2223" s="176">
        <f>_xll.qlInterestRateIndexValueDate(IndexON,D2223)</f>
        <v>54982</v>
      </c>
      <c r="F2223" s="192">
        <f>IFERROR(_xll.qlIndexFixing(IndexON,D2223,TRUE,_xll.ohTrigger(RecalcTrigger,TriggerON)),NA())</f>
        <v>1.7273022885515577E-2</v>
      </c>
      <c r="H2223" s="42">
        <f>_xll.qlCalendarAdvance(Calendar,$H2222,B2223,"f",FALSE)</f>
        <v>54982</v>
      </c>
      <c r="I2223" s="176">
        <f>_xll.qlInterestRateIndexValueDate(Index1M,$H2223)</f>
        <v>54982</v>
      </c>
      <c r="J2223" s="181">
        <f>IFERROR(_xll.qlIndexFixing(Index1M,$H2223,TRUE,_xll.ohTrigger(RecalcTrigger,Trigger1M)),NA())</f>
        <v>1.7581792377628712E-2</v>
      </c>
      <c r="K2223" s="44">
        <f>IFERROR(_xll.qlIndexFixing(Index3M,H2223,TRUE,_xll.ohTrigger(RecalcTrigger,Trigger3M)),NA())</f>
        <v>1.7943239920883411E-2</v>
      </c>
      <c r="L2223" s="44">
        <f>IFERROR(_xll.qlIndexFixing(Index6M,$H2223,TRUE,_xll.ohTrigger(RecalcTrigger,Trigger6M)),NA())</f>
        <v>1.8053079277355524E-2</v>
      </c>
      <c r="M2223" s="182">
        <f>IFERROR(_xll.qlIndexFixing(Index1Y,$H2223,TRUE,_xll.ohTrigger(RecalcTrigger,Trigger1Y)),NA())</f>
        <v>1.8270653785932955E-2</v>
      </c>
      <c r="N2223" s="181">
        <f>IFERROR(_xll.qlIndexFixing(ONIndex1M,I2223,TRUE,_xll.ohTrigger(RecalcTrigger,Trigger1M)),NA())</f>
        <v>1.7582362596847423E-2</v>
      </c>
      <c r="O2223" s="44">
        <f>IFERROR(_xll.qlIndexFixing(ONIndex3M,I2223,TRUE,_xll.ohTrigger(RecalcTrigger,Trigger3M)),NA())</f>
        <v>1.7941490437899388E-2</v>
      </c>
      <c r="P2223" s="44">
        <f>IFERROR(_xll.qlIndexFixing(ONIndex6M,I2223,TRUE,_xll.ohTrigger(RecalcTrigger,Trigger6M)),NA())</f>
        <v>1.8045367434034176E-2</v>
      </c>
      <c r="Q2223" s="182">
        <f>IFERROR(_xll.qlIndexFixing(ONIndex1Y,I2223,TRUE,_xll.ohTrigger(RecalcTrigger,Trigger1Y)),NA())</f>
        <v>1.8255145345716928E-2</v>
      </c>
    </row>
    <row r="2224" spans="2:17" x14ac:dyDescent="0.2">
      <c r="B2224" s="39" t="s">
        <v>42</v>
      </c>
      <c r="D2224" s="42">
        <f>_xll.qlCalendarAdvance(Calendar,$D2223,B2224,"f",FALSE)</f>
        <v>54989</v>
      </c>
      <c r="E2224" s="176">
        <f>_xll.qlInterestRateIndexValueDate(IndexON,D2224)</f>
        <v>54989</v>
      </c>
      <c r="F2224" s="192">
        <f>IFERROR(_xll.qlIndexFixing(IndexON,D2224,TRUE,_xll.ohTrigger(RecalcTrigger,TriggerON)),NA())</f>
        <v>1.7267312525204304E-2</v>
      </c>
      <c r="H2224" s="42">
        <f>_xll.qlCalendarAdvance(Calendar,$H2223,B2224,"f",FALSE)</f>
        <v>54989</v>
      </c>
      <c r="I2224" s="176">
        <f>_xll.qlInterestRateIndexValueDate(Index1M,$H2224)</f>
        <v>54989</v>
      </c>
      <c r="J2224" s="181">
        <f>IFERROR(_xll.qlIndexFixing(Index1M,$H2224,TRUE,_xll.ohTrigger(RecalcTrigger,Trigger1M)),NA())</f>
        <v>1.7575623991693209E-2</v>
      </c>
      <c r="K2224" s="44">
        <f>IFERROR(_xll.qlIndexFixing(Index3M,H2224,TRUE,_xll.ohTrigger(RecalcTrigger,Trigger3M)),NA())</f>
        <v>1.7937353698145246E-2</v>
      </c>
      <c r="L2224" s="44">
        <f>IFERROR(_xll.qlIndexFixing(Index6M,$H2224,TRUE,_xll.ohTrigger(RecalcTrigger,Trigger6M)),NA())</f>
        <v>1.8047455455461946E-2</v>
      </c>
      <c r="M2224" s="182">
        <f>IFERROR(_xll.qlIndexFixing(Index1Y,$H2224,TRUE,_xll.ohTrigger(RecalcTrigger,Trigger1Y)),NA())</f>
        <v>1.826491192944335E-2</v>
      </c>
      <c r="N2224" s="181">
        <f>IFERROR(_xll.qlIndexFixing(ONIndex1M,I2224,TRUE,_xll.ohTrigger(RecalcTrigger,Trigger1M)),NA())</f>
        <v>1.7576180229966765E-2</v>
      </c>
      <c r="O2224" s="44">
        <f>IFERROR(_xll.qlIndexFixing(ONIndex3M,I2224,TRUE,_xll.ohTrigger(RecalcTrigger,Trigger3M)),NA())</f>
        <v>1.7935564130502346E-2</v>
      </c>
      <c r="P2224" s="44">
        <f>IFERROR(_xll.qlIndexFixing(ONIndex6M,I2224,TRUE,_xll.ohTrigger(RecalcTrigger,Trigger6M)),NA())</f>
        <v>1.8039660250575018E-2</v>
      </c>
      <c r="Q2224" s="182">
        <f>IFERROR(_xll.qlIndexFixing(ONIndex1Y,I2224,TRUE,_xll.ohTrigger(RecalcTrigger,Trigger1Y)),NA())</f>
        <v>1.8249251592503679E-2</v>
      </c>
    </row>
    <row r="2225" spans="2:17" x14ac:dyDescent="0.2">
      <c r="B2225" s="39" t="s">
        <v>42</v>
      </c>
      <c r="D2225" s="42">
        <f>_xll.qlCalendarAdvance(Calendar,$D2224,B2225,"f",FALSE)</f>
        <v>54996</v>
      </c>
      <c r="E2225" s="176">
        <f>_xll.qlInterestRateIndexValueDate(IndexON,D2225)</f>
        <v>54996</v>
      </c>
      <c r="F2225" s="192">
        <f>IFERROR(_xll.qlIndexFixing(IndexON,D2225,TRUE,_xll.ohTrigger(RecalcTrigger,TriggerON)),NA())</f>
        <v>1.7261610725001209E-2</v>
      </c>
      <c r="H2225" s="42">
        <f>_xll.qlCalendarAdvance(Calendar,$H2224,B2225,"f",FALSE)</f>
        <v>54996</v>
      </c>
      <c r="I2225" s="176">
        <f>_xll.qlInterestRateIndexValueDate(Index1M,$H2225)</f>
        <v>54996</v>
      </c>
      <c r="J2225" s="181">
        <f>IFERROR(_xll.qlIndexFixing(Index1M,$H2225,TRUE,_xll.ohTrigger(RecalcTrigger,Trigger1M)),NA())</f>
        <v>1.7569449629302604E-2</v>
      </c>
      <c r="K2225" s="44">
        <f>IFERROR(_xll.qlIndexFixing(Index3M,H2225,TRUE,_xll.ohTrigger(RecalcTrigger,Trigger3M)),NA())</f>
        <v>1.7931477728776443E-2</v>
      </c>
      <c r="L2225" s="44">
        <f>IFERROR(_xll.qlIndexFixing(Index6M,$H2225,TRUE,_xll.ohTrigger(RecalcTrigger,Trigger6M)),NA())</f>
        <v>1.8041841977837297E-2</v>
      </c>
      <c r="M2225" s="182">
        <f>IFERROR(_xll.qlIndexFixing(Index1Y,$H2225,TRUE,_xll.ohTrigger(RecalcTrigger,Trigger1Y)),NA())</f>
        <v>1.8259180076878989E-2</v>
      </c>
      <c r="N2225" s="181">
        <f>IFERROR(_xll.qlIndexFixing(ONIndex1M,I2225,TRUE,_xll.ohTrigger(RecalcTrigger,Trigger1M)),NA())</f>
        <v>1.75700081323793E-2</v>
      </c>
      <c r="O2225" s="44">
        <f>IFERROR(_xll.qlIndexFixing(ONIndex3M,I2225,TRUE,_xll.ohTrigger(RecalcTrigger,Trigger3M)),NA())</f>
        <v>1.7929648022212419E-2</v>
      </c>
      <c r="P2225" s="44">
        <f>IFERROR(_xll.qlIndexFixing(ONIndex6M,I2225,TRUE,_xll.ohTrigger(RecalcTrigger,Trigger6M)),NA())</f>
        <v>1.8033963303017986E-2</v>
      </c>
      <c r="Q2225" s="182">
        <f>IFERROR(_xll.qlIndexFixing(ONIndex1Y,I2225,TRUE,_xll.ohTrigger(RecalcTrigger,Trigger1Y)),NA())</f>
        <v>1.8243367632598817E-2</v>
      </c>
    </row>
    <row r="2226" spans="2:17" x14ac:dyDescent="0.2">
      <c r="B2226" s="39" t="s">
        <v>42</v>
      </c>
      <c r="D2226" s="42">
        <f>_xll.qlCalendarAdvance(Calendar,$D2225,B2226,"f",FALSE)</f>
        <v>55003</v>
      </c>
      <c r="E2226" s="176">
        <f>_xll.qlInterestRateIndexValueDate(IndexON,D2226)</f>
        <v>55003</v>
      </c>
      <c r="F2226" s="192">
        <f>IFERROR(_xll.qlIndexFixing(IndexON,D2226,TRUE,_xll.ohTrigger(RecalcTrigger,TriggerON)),NA())</f>
        <v>1.7255917484987338E-2</v>
      </c>
      <c r="H2226" s="42">
        <f>_xll.qlCalendarAdvance(Calendar,$H2225,B2226,"f",FALSE)</f>
        <v>55003</v>
      </c>
      <c r="I2226" s="176">
        <f>_xll.qlInterestRateIndexValueDate(Index1M,$H2226)</f>
        <v>55003</v>
      </c>
      <c r="J2226" s="181">
        <f>IFERROR(_xll.qlIndexFixing(Index1M,$H2226,TRUE,_xll.ohTrigger(RecalcTrigger,Trigger1M)),NA())</f>
        <v>1.7563318084851693E-2</v>
      </c>
      <c r="K2226" s="44">
        <f>IFERROR(_xll.qlIndexFixing(Index3M,H2226,TRUE,_xll.ohTrigger(RecalcTrigger,Trigger3M)),NA())</f>
        <v>1.7925612012732954E-2</v>
      </c>
      <c r="L2226" s="44">
        <f>IFERROR(_xll.qlIndexFixing(Index6M,$H2226,TRUE,_xll.ohTrigger(RecalcTrigger,Trigger6M)),NA())</f>
        <v>1.8036238844395251E-2</v>
      </c>
      <c r="M2226" s="182">
        <f>IFERROR(_xll.qlIndexFixing(Index1Y,$H2226,TRUE,_xll.ohTrigger(RecalcTrigger,Trigger1Y)),NA())</f>
        <v>1.8253458228070896E-2</v>
      </c>
      <c r="N2226" s="181">
        <f>IFERROR(_xll.qlIndexFixing(ONIndex1M,I2226,TRUE,_xll.ohTrigger(RecalcTrigger,Trigger1M)),NA())</f>
        <v>1.756384630384189E-2</v>
      </c>
      <c r="O2226" s="44">
        <f>IFERROR(_xll.qlIndexFixing(ONIndex3M,I2226,TRUE,_xll.ohTrigger(RecalcTrigger,Trigger3M)),NA())</f>
        <v>1.7923742113110652E-2</v>
      </c>
      <c r="P2226" s="44">
        <f>IFERROR(_xll.qlIndexFixing(ONIndex6M,I2226,TRUE,_xll.ohTrigger(RecalcTrigger,Trigger6M)),NA())</f>
        <v>1.8028276591363079E-2</v>
      </c>
      <c r="Q2226" s="182">
        <f>IFERROR(_xll.qlIndexFixing(ONIndex1Y,I2226,TRUE,_xll.ohTrigger(RecalcTrigger,Trigger1Y)),NA())</f>
        <v>1.8237493466002341E-2</v>
      </c>
    </row>
    <row r="2227" spans="2:17" x14ac:dyDescent="0.2">
      <c r="B2227" s="39" t="s">
        <v>42</v>
      </c>
      <c r="D2227" s="42">
        <f>_xll.qlCalendarAdvance(Calendar,$D2226,B2227,"f",FALSE)</f>
        <v>55010</v>
      </c>
      <c r="E2227" s="176">
        <f>_xll.qlInterestRateIndexValueDate(IndexON,D2227)</f>
        <v>55010</v>
      </c>
      <c r="F2227" s="192">
        <f>IFERROR(_xll.qlIndexFixing(IndexON,D2227,TRUE,_xll.ohTrigger(RecalcTrigger,TriggerON)),NA())</f>
        <v>1.7250232805324783E-2</v>
      </c>
      <c r="H2227" s="42">
        <f>_xll.qlCalendarAdvance(Calendar,$H2226,B2227,"f",FALSE)</f>
        <v>55010</v>
      </c>
      <c r="I2227" s="176">
        <f>_xll.qlInterestRateIndexValueDate(Index1M,$H2227)</f>
        <v>55010</v>
      </c>
      <c r="J2227" s="181">
        <f>IFERROR(_xll.qlIndexFixing(Index1M,$H2227,TRUE,_xll.ohTrigger(RecalcTrigger,Trigger1M)),NA())</f>
        <v>1.7557180563911295E-2</v>
      </c>
      <c r="K2227" s="44">
        <f>IFERROR(_xll.qlIndexFixing(Index3M,H2227,TRUE,_xll.ohTrigger(RecalcTrigger,Trigger3M)),NA())</f>
        <v>1.7919756549969853E-2</v>
      </c>
      <c r="L2227" s="44">
        <f>IFERROR(_xll.qlIndexFixing(Index6M,$H2227,TRUE,_xll.ohTrigger(RecalcTrigger,Trigger6M)),NA())</f>
        <v>1.8030646055048592E-2</v>
      </c>
      <c r="M2227" s="182">
        <f>IFERROR(_xll.qlIndexFixing(Index1Y,$H2227,TRUE,_xll.ohTrigger(RecalcTrigger,Trigger1Y)),NA())</f>
        <v>1.824774638285187E-2</v>
      </c>
      <c r="N2227" s="181">
        <f>IFERROR(_xll.qlIndexFixing(ONIndex1M,I2227,TRUE,_xll.ohTrigger(RecalcTrigger,Trigger1M)),NA())</f>
        <v>1.7557694744597674E-2</v>
      </c>
      <c r="O2227" s="44">
        <f>IFERROR(_xll.qlIndexFixing(ONIndex3M,I2227,TRUE,_xll.ohTrigger(RecalcTrigger,Trigger3M)),NA())</f>
        <v>1.7917846403197046E-2</v>
      </c>
      <c r="P2227" s="44">
        <f>IFERROR(_xll.qlIndexFixing(ONIndex6M,I2227,TRUE,_xll.ohTrigger(RecalcTrigger,Trigger6M)),NA())</f>
        <v>1.8022600115853438E-2</v>
      </c>
      <c r="Q2227" s="182">
        <f>IFERROR(_xll.qlIndexFixing(ONIndex1Y,I2227,TRUE,_xll.ohTrigger(RecalcTrigger,Trigger1Y)),NA())</f>
        <v>1.8231629092795298E-2</v>
      </c>
    </row>
    <row r="2228" spans="2:17" x14ac:dyDescent="0.2">
      <c r="B2228" s="39" t="s">
        <v>42</v>
      </c>
      <c r="D2228" s="42">
        <f>_xll.qlCalendarAdvance(Calendar,$D2227,B2228,"f",FALSE)</f>
        <v>55017</v>
      </c>
      <c r="E2228" s="176">
        <f>_xll.qlInterestRateIndexValueDate(IndexON,D2228)</f>
        <v>55017</v>
      </c>
      <c r="F2228" s="192">
        <f>IFERROR(_xll.qlIndexFixing(IndexON,D2228,TRUE,_xll.ohTrigger(RecalcTrigger,TriggerON)),NA())</f>
        <v>1.7244556685770407E-2</v>
      </c>
      <c r="H2228" s="42">
        <f>_xll.qlCalendarAdvance(Calendar,$H2227,B2228,"f",FALSE)</f>
        <v>55017</v>
      </c>
      <c r="I2228" s="176">
        <f>_xll.qlInterestRateIndexValueDate(Index1M,$H2228)</f>
        <v>55017</v>
      </c>
      <c r="J2228" s="181">
        <f>IFERROR(_xll.qlIndexFixing(Index1M,$H2228,TRUE,_xll.ohTrigger(RecalcTrigger,Trigger1M)),NA())</f>
        <v>1.7551053331268215E-2</v>
      </c>
      <c r="K2228" s="44">
        <f>IFERROR(_xll.qlIndexFixing(Index3M,H2228,TRUE,_xll.ohTrigger(RecalcTrigger,Trigger3M)),NA())</f>
        <v>1.7913911340441329E-2</v>
      </c>
      <c r="L2228" s="44">
        <f>IFERROR(_xll.qlIndexFixing(Index6M,$H2228,TRUE,_xll.ohTrigger(RecalcTrigger,Trigger6M)),NA())</f>
        <v>1.8025063609711425E-2</v>
      </c>
      <c r="M2228" s="182">
        <f>IFERROR(_xll.qlIndexFixing(Index1Y,$H2228,TRUE,_xll.ohTrigger(RecalcTrigger,Trigger1Y)),NA())</f>
        <v>1.8242044541052715E-2</v>
      </c>
      <c r="N2228" s="181">
        <f>IFERROR(_xll.qlIndexFixing(ONIndex1M,I2228,TRUE,_xll.ohTrigger(RecalcTrigger,Trigger1M)),NA())</f>
        <v>1.7551553454565605E-2</v>
      </c>
      <c r="O2228" s="44">
        <f>IFERROR(_xll.qlIndexFixing(ONIndex3M,I2228,TRUE,_xll.ohTrigger(RecalcTrigger,Trigger3M)),NA())</f>
        <v>1.7911960892471601E-2</v>
      </c>
      <c r="P2228" s="44">
        <f>IFERROR(_xll.qlIndexFixing(ONIndex6M,I2228,TRUE,_xll.ohTrigger(RecalcTrigger,Trigger6M)),NA())</f>
        <v>1.8016933876164876E-2</v>
      </c>
      <c r="Q2228" s="182">
        <f>IFERROR(_xll.qlIndexFixing(ONIndex1Y,I2228,TRUE,_xll.ohTrigger(RecalcTrigger,Trigger1Y)),NA())</f>
        <v>1.8225774512896642E-2</v>
      </c>
    </row>
    <row r="2229" spans="2:17" x14ac:dyDescent="0.2">
      <c r="B2229" s="39" t="s">
        <v>42</v>
      </c>
      <c r="D2229" s="42">
        <f>_xll.qlCalendarAdvance(Calendar,$D2228,B2229,"f",FALSE)</f>
        <v>55024</v>
      </c>
      <c r="E2229" s="176">
        <f>_xll.qlInterestRateIndexValueDate(IndexON,D2229)</f>
        <v>55024</v>
      </c>
      <c r="F2229" s="192">
        <f>IFERROR(_xll.qlIndexFixing(IndexON,D2229,TRUE,_xll.ohTrigger(RecalcTrigger,TriggerON)),NA())</f>
        <v>1.7238889126243162E-2</v>
      </c>
      <c r="H2229" s="42">
        <f>_xll.qlCalendarAdvance(Calendar,$H2228,B2229,"f",FALSE)</f>
        <v>55024</v>
      </c>
      <c r="I2229" s="176">
        <f>_xll.qlInterestRateIndexValueDate(Index1M,$H2229)</f>
        <v>55024</v>
      </c>
      <c r="J2229" s="181">
        <f>IFERROR(_xll.qlIndexFixing(Index1M,$H2229,TRUE,_xll.ohTrigger(RecalcTrigger,Trigger1M)),NA())</f>
        <v>1.7544936386907718E-2</v>
      </c>
      <c r="K2229" s="44">
        <f>IFERROR(_xll.qlIndexFixing(Index3M,H2229,TRUE,_xll.ohTrigger(RecalcTrigger,Trigger3M)),NA())</f>
        <v>1.7908076384102453E-2</v>
      </c>
      <c r="L2229" s="44">
        <f>IFERROR(_xll.qlIndexFixing(Index6M,$H2229,TRUE,_xll.ohTrigger(RecalcTrigger,Trigger6M)),NA())</f>
        <v>1.8019491508296542E-2</v>
      </c>
      <c r="M2229" s="182">
        <f>IFERROR(_xll.qlIndexFixing(Index1Y,$H2229,TRUE,_xll.ohTrigger(RecalcTrigger,Trigger1Y)),NA())</f>
        <v>1.8236352702506231E-2</v>
      </c>
      <c r="N2229" s="181">
        <f>IFERROR(_xll.qlIndexFixing(ONIndex1M,I2229,TRUE,_xll.ohTrigger(RecalcTrigger,Trigger1M)),NA())</f>
        <v>1.7545422433664637E-2</v>
      </c>
      <c r="O2229" s="44">
        <f>IFERROR(_xll.qlIndexFixing(ONIndex3M,I2229,TRUE,_xll.ohTrigger(RecalcTrigger,Trigger3M)),NA())</f>
        <v>1.790608558085327E-2</v>
      </c>
      <c r="P2229" s="44">
        <f>IFERROR(_xll.qlIndexFixing(ONIndex6M,I2229,TRUE,_xll.ohTrigger(RecalcTrigger,Trigger6M)),NA())</f>
        <v>1.8011277872459486E-2</v>
      </c>
      <c r="Q2229" s="182">
        <f>IFERROR(_xll.qlIndexFixing(ONIndex1Y,I2229,TRUE,_xll.ohTrigger(RecalcTrigger,Trigger1Y)),NA())</f>
        <v>1.8219929726225326E-2</v>
      </c>
    </row>
    <row r="2230" spans="2:17" x14ac:dyDescent="0.2">
      <c r="B2230" s="39" t="s">
        <v>42</v>
      </c>
      <c r="D2230" s="42">
        <f>_xll.qlCalendarAdvance(Calendar,$D2229,B2230,"f",FALSE)</f>
        <v>55031</v>
      </c>
      <c r="E2230" s="176">
        <f>_xll.qlInterestRateIndexValueDate(IndexON,D2230)</f>
        <v>55031</v>
      </c>
      <c r="F2230" s="192">
        <f>IFERROR(_xll.qlIndexFixing(IndexON,D2230,TRUE,_xll.ohTrigger(RecalcTrigger,TriggerON)),NA())</f>
        <v>1.7233230127067234E-2</v>
      </c>
      <c r="H2230" s="42">
        <f>_xll.qlCalendarAdvance(Calendar,$H2229,B2230,"f",FALSE)</f>
        <v>55031</v>
      </c>
      <c r="I2230" s="176">
        <f>_xll.qlInterestRateIndexValueDate(Index1M,$H2230)</f>
        <v>55031</v>
      </c>
      <c r="J2230" s="181">
        <f>IFERROR(_xll.qlIndexFixing(Index1M,$H2230,TRUE,_xll.ohTrigger(RecalcTrigger,Trigger1M)),NA())</f>
        <v>1.7538872168219997E-2</v>
      </c>
      <c r="K2230" s="44">
        <f>IFERROR(_xll.qlIndexFixing(Index3M,H2230,TRUE,_xll.ohTrigger(RecalcTrigger,Trigger3M)),NA())</f>
        <v>1.7902227414434813E-2</v>
      </c>
      <c r="L2230" s="44">
        <f>IFERROR(_xll.qlIndexFixing(Index6M,$H2230,TRUE,_xll.ohTrigger(RecalcTrigger,Trigger6M)),NA())</f>
        <v>1.8013781409446782E-2</v>
      </c>
      <c r="M2230" s="182">
        <f>IFERROR(_xll.qlIndexFixing(Index1Y,$H2230,TRUE,_xll.ohTrigger(RecalcTrigger,Trigger1Y)),NA())</f>
        <v>1.823067086704544E-2</v>
      </c>
      <c r="N2230" s="181">
        <f>IFERROR(_xll.qlIndexFixing(ONIndex1M,I2230,TRUE,_xll.ohTrigger(RecalcTrigger,Trigger1M)),NA())</f>
        <v>1.7539301681975816E-2</v>
      </c>
      <c r="O2230" s="44">
        <f>IFERROR(_xll.qlIndexFixing(ONIndex3M,I2230,TRUE,_xll.ohTrigger(RecalcTrigger,Trigger3M)),NA())</f>
        <v>1.7900220468504147E-2</v>
      </c>
      <c r="P2230" s="44">
        <f>IFERROR(_xll.qlIndexFixing(ONIndex6M,I2230,TRUE,_xll.ohTrigger(RecalcTrigger,Trigger6M)),NA())</f>
        <v>1.8005632104818314E-2</v>
      </c>
      <c r="Q2230" s="182">
        <f>IFERROR(_xll.qlIndexFixing(ONIndex1Y,I2230,TRUE,_xll.ohTrigger(RecalcTrigger,Trigger1Y)),NA())</f>
        <v>1.8214094733024488E-2</v>
      </c>
    </row>
    <row r="2231" spans="2:17" x14ac:dyDescent="0.2">
      <c r="B2231" s="39" t="s">
        <v>42</v>
      </c>
      <c r="D2231" s="42">
        <f>_xll.qlCalendarAdvance(Calendar,$D2230,B2231,"f",FALSE)</f>
        <v>55038</v>
      </c>
      <c r="E2231" s="176">
        <f>_xll.qlInterestRateIndexValueDate(IndexON,D2231)</f>
        <v>55038</v>
      </c>
      <c r="F2231" s="192">
        <f>IFERROR(_xll.qlIndexFixing(IndexON,D2231,TRUE,_xll.ohTrigger(RecalcTrigger,TriggerON)),NA())</f>
        <v>1.7227579688242622E-2</v>
      </c>
      <c r="H2231" s="42">
        <f>_xll.qlCalendarAdvance(Calendar,$H2230,B2231,"f",FALSE)</f>
        <v>55038</v>
      </c>
      <c r="I2231" s="176">
        <f>_xll.qlInterestRateIndexValueDate(Index1M,$H2231)</f>
        <v>55038</v>
      </c>
      <c r="J2231" s="181">
        <f>IFERROR(_xll.qlIndexFixing(Index1M,$H2231,TRUE,_xll.ohTrigger(RecalcTrigger,Trigger1M)),NA())</f>
        <v>1.7532774474035971E-2</v>
      </c>
      <c r="K2231" s="44">
        <f>IFERROR(_xll.qlIndexFixing(Index3M,H2231,TRUE,_xll.ohTrigger(RecalcTrigger,Trigger3M)),NA())</f>
        <v>1.7896412516511456E-2</v>
      </c>
      <c r="L2231" s="44">
        <f>IFERROR(_xll.qlIndexFixing(Index6M,$H2231,TRUE,_xll.ohTrigger(RecalcTrigger,Trigger6M)),NA())</f>
        <v>1.8008228597559753E-2</v>
      </c>
      <c r="M2231" s="182">
        <f>IFERROR(_xll.qlIndexFixing(Index1Y,$H2231,TRUE,_xll.ohTrigger(RecalcTrigger,Trigger1Y)),NA())</f>
        <v>1.8224999034502698E-2</v>
      </c>
      <c r="N2231" s="181">
        <f>IFERROR(_xll.qlIndexFixing(ONIndex1M,I2231,TRUE,_xll.ohTrigger(RecalcTrigger,Trigger1M)),NA())</f>
        <v>1.7533191199580189E-2</v>
      </c>
      <c r="O2231" s="44">
        <f>IFERROR(_xll.qlIndexFixing(ONIndex3M,I2231,TRUE,_xll.ohTrigger(RecalcTrigger,Trigger3M)),NA())</f>
        <v>1.7894365555262137E-2</v>
      </c>
      <c r="P2231" s="44">
        <f>IFERROR(_xll.qlIndexFixing(ONIndex6M,I2231,TRUE,_xll.ohTrigger(RecalcTrigger,Trigger6M)),NA())</f>
        <v>1.7999996572998223E-2</v>
      </c>
      <c r="Q2231" s="182">
        <f>IFERROR(_xll.qlIndexFixing(ONIndex1Y,I2231,TRUE,_xll.ohTrigger(RecalcTrigger,Trigger1Y)),NA())</f>
        <v>1.8208269533050991E-2</v>
      </c>
    </row>
    <row r="2232" spans="2:17" x14ac:dyDescent="0.2">
      <c r="B2232" s="39" t="s">
        <v>42</v>
      </c>
      <c r="D2232" s="42">
        <f>_xll.qlCalendarAdvance(Calendar,$D2231,B2232,"f",FALSE)</f>
        <v>55045</v>
      </c>
      <c r="E2232" s="176">
        <f>_xll.qlInterestRateIndexValueDate(IndexON,D2232)</f>
        <v>55045</v>
      </c>
      <c r="F2232" s="192">
        <f>IFERROR(_xll.qlIndexFixing(IndexON,D2232,TRUE,_xll.ohTrigger(RecalcTrigger,TriggerON)),NA())</f>
        <v>1.7221937809445143E-2</v>
      </c>
      <c r="H2232" s="42">
        <f>_xll.qlCalendarAdvance(Calendar,$H2231,B2232,"f",FALSE)</f>
        <v>55045</v>
      </c>
      <c r="I2232" s="176">
        <f>_xll.qlInterestRateIndexValueDate(Index1M,$H2232)</f>
        <v>55045</v>
      </c>
      <c r="J2232" s="181">
        <f>IFERROR(_xll.qlIndexFixing(Index1M,$H2232,TRUE,_xll.ohTrigger(RecalcTrigger,Trigger1M)),NA())</f>
        <v>1.7526687066305335E-2</v>
      </c>
      <c r="K2232" s="44">
        <f>IFERROR(_xll.qlIndexFixing(Index3M,H2232,TRUE,_xll.ohTrigger(RecalcTrigger,Trigger3M)),NA())</f>
        <v>1.7890607871051276E-2</v>
      </c>
      <c r="L2232" s="44">
        <f>IFERROR(_xll.qlIndexFixing(Index6M,$H2232,TRUE,_xll.ohTrigger(RecalcTrigger,Trigger6M)),NA())</f>
        <v>1.8002686127580252E-2</v>
      </c>
      <c r="M2232" s="182">
        <f>IFERROR(_xll.qlIndexFixing(Index1Y,$H2232,TRUE,_xll.ohTrigger(RecalcTrigger,Trigger1Y)),NA())</f>
        <v>1.821933720471125E-2</v>
      </c>
      <c r="N2232" s="181">
        <f>IFERROR(_xll.qlIndexFixing(ONIndex1M,I2232,TRUE,_xll.ohTrigger(RecalcTrigger,Trigger1M)),NA())</f>
        <v>1.7527090986315663E-2</v>
      </c>
      <c r="O2232" s="44">
        <f>IFERROR(_xll.qlIndexFixing(ONIndex3M,I2232,TRUE,_xll.ohTrigger(RecalcTrigger,Trigger3M)),NA())</f>
        <v>1.7888520841289335E-2</v>
      </c>
      <c r="P2232" s="44">
        <f>IFERROR(_xll.qlIndexFixing(ONIndex6M,I2232,TRUE,_xll.ohTrigger(RecalcTrigger,Trigger6M)),NA())</f>
        <v>1.7994371277323395E-2</v>
      </c>
      <c r="Q2232" s="182">
        <f>IFERROR(_xll.qlIndexFixing(ONIndex1Y,I2232,TRUE,_xll.ohTrigger(RecalcTrigger,Trigger1Y)),NA())</f>
        <v>1.8202454126466927E-2</v>
      </c>
    </row>
    <row r="2233" spans="2:17" x14ac:dyDescent="0.2">
      <c r="B2233" s="39" t="s">
        <v>42</v>
      </c>
      <c r="D2233" s="42">
        <f>_xll.qlCalendarAdvance(Calendar,$D2232,B2233,"f",FALSE)</f>
        <v>55052</v>
      </c>
      <c r="E2233" s="176">
        <f>_xll.qlInterestRateIndexValueDate(IndexON,D2233)</f>
        <v>55052</v>
      </c>
      <c r="F2233" s="192">
        <f>IFERROR(_xll.qlIndexFixing(IndexON,D2233,TRUE,_xll.ohTrigger(RecalcTrigger,TriggerON)),NA())</f>
        <v>1.7216304490917933E-2</v>
      </c>
      <c r="H2233" s="42">
        <f>_xll.qlCalendarAdvance(Calendar,$H2232,B2233,"f",FALSE)</f>
        <v>55052</v>
      </c>
      <c r="I2233" s="176">
        <f>_xll.qlInterestRateIndexValueDate(Index1M,$H2233)</f>
        <v>55052</v>
      </c>
      <c r="J2233" s="181">
        <f>IFERROR(_xll.qlIndexFixing(Index1M,$H2233,TRUE,_xll.ohTrigger(RecalcTrigger,Trigger1M)),NA())</f>
        <v>1.7520609944998378E-2</v>
      </c>
      <c r="K2233" s="44">
        <f>IFERROR(_xll.qlIndexFixing(Index3M,H2233,TRUE,_xll.ohTrigger(RecalcTrigger,Trigger3M)),NA())</f>
        <v>1.788481347801063E-2</v>
      </c>
      <c r="L2233" s="44">
        <f>IFERROR(_xll.qlIndexFixing(Index6M,$H2233,TRUE,_xll.ohTrigger(RecalcTrigger,Trigger6M)),NA())</f>
        <v>1.7997153999424097E-2</v>
      </c>
      <c r="M2233" s="182">
        <f>IFERROR(_xll.qlIndexFixing(Index1Y,$H2233,TRUE,_xll.ohTrigger(RecalcTrigger,Trigger1Y)),NA())</f>
        <v>1.8213685377505007E-2</v>
      </c>
      <c r="N2233" s="181">
        <f>IFERROR(_xll.qlIndexFixing(ONIndex1M,I2233,TRUE,_xll.ohTrigger(RecalcTrigger,Trigger1M)),NA())</f>
        <v>1.7521001042182238E-2</v>
      </c>
      <c r="O2233" s="44">
        <f>IFERROR(_xll.qlIndexFixing(ONIndex3M,I2233,TRUE,_xll.ohTrigger(RecalcTrigger,Trigger3M)),NA())</f>
        <v>1.7882686326423647E-2</v>
      </c>
      <c r="P2233" s="44">
        <f>IFERROR(_xll.qlIndexFixing(ONIndex6M,I2233,TRUE,_xll.ohTrigger(RecalcTrigger,Trigger6M)),NA())</f>
        <v>1.7988756217469648E-2</v>
      </c>
      <c r="Q2233" s="182">
        <f>IFERROR(_xll.qlIndexFixing(ONIndex1Y,I2233,TRUE,_xll.ohTrigger(RecalcTrigger,Trigger1Y)),NA())</f>
        <v>1.8196648513110203E-2</v>
      </c>
    </row>
    <row r="2234" spans="2:17" x14ac:dyDescent="0.2">
      <c r="B2234" s="39" t="s">
        <v>42</v>
      </c>
      <c r="D2234" s="42">
        <f>_xll.qlCalendarAdvance(Calendar,$D2233,B2234,"f",FALSE)</f>
        <v>55059</v>
      </c>
      <c r="E2234" s="176">
        <f>_xll.qlInterestRateIndexValueDate(IndexON,D2234)</f>
        <v>55059</v>
      </c>
      <c r="F2234" s="192">
        <f>IFERROR(_xll.qlIndexFixing(IndexON,D2234,TRUE,_xll.ohTrigger(RecalcTrigger,TriggerON)),NA())</f>
        <v>1.7210679732579948E-2</v>
      </c>
      <c r="H2234" s="42">
        <f>_xll.qlCalendarAdvance(Calendar,$H2233,B2234,"f",FALSE)</f>
        <v>55059</v>
      </c>
      <c r="I2234" s="176">
        <f>_xll.qlInterestRateIndexValueDate(Index1M,$H2234)</f>
        <v>55059</v>
      </c>
      <c r="J2234" s="181">
        <f>IFERROR(_xll.qlIndexFixing(Index1M,$H2234,TRUE,_xll.ohTrigger(RecalcTrigger,Trigger1M)),NA())</f>
        <v>1.7514543110109693E-2</v>
      </c>
      <c r="K2234" s="44">
        <f>IFERROR(_xll.qlIndexFixing(Index3M,H2234,TRUE,_xll.ohTrigger(RecalcTrigger,Trigger3M)),NA())</f>
        <v>1.7879029337346773E-2</v>
      </c>
      <c r="L2234" s="44">
        <f>IFERROR(_xll.qlIndexFixing(Index6M,$H2234,TRUE,_xll.ohTrigger(RecalcTrigger,Trigger6M)),NA())</f>
        <v>1.7991632213006661E-2</v>
      </c>
      <c r="M2234" s="182">
        <f>IFERROR(_xll.qlIndexFixing(Index1Y,$H2234,TRUE,_xll.ohTrigger(RecalcTrigger,Trigger1Y)),NA())</f>
        <v>1.8208043552717212E-2</v>
      </c>
      <c r="N2234" s="181">
        <f>IFERROR(_xll.qlIndexFixing(ONIndex1M,I2234,TRUE,_xll.ohTrigger(RecalcTrigger,Trigger1M)),NA())</f>
        <v>1.7514921367342007E-2</v>
      </c>
      <c r="O2234" s="44">
        <f>IFERROR(_xll.qlIndexFixing(ONIndex3M,I2234,TRUE,_xll.ohTrigger(RecalcTrigger,Trigger3M)),NA())</f>
        <v>1.7876862010665073E-2</v>
      </c>
      <c r="P2234" s="44">
        <f>IFERROR(_xll.qlIndexFixing(ONIndex6M,I2234,TRUE,_xll.ohTrigger(RecalcTrigger,Trigger6M)),NA())</f>
        <v>1.7983151393680119E-2</v>
      </c>
      <c r="Q2234" s="182">
        <f>IFERROR(_xll.qlIndexFixing(ONIndex1Y,I2234,TRUE,_xll.ohTrigger(RecalcTrigger,Trigger1Y)),NA())</f>
        <v>1.8190852693061865E-2</v>
      </c>
    </row>
    <row r="2235" spans="2:17" x14ac:dyDescent="0.2">
      <c r="B2235" s="39" t="s">
        <v>42</v>
      </c>
      <c r="D2235" s="42">
        <f>_xll.qlCalendarAdvance(Calendar,$D2234,B2235,"f",FALSE)</f>
        <v>55066</v>
      </c>
      <c r="E2235" s="176">
        <f>_xll.qlInterestRateIndexValueDate(IndexON,D2235)</f>
        <v>55066</v>
      </c>
      <c r="F2235" s="192">
        <f>IFERROR(_xll.qlIndexFixing(IndexON,D2235,TRUE,_xll.ohTrigger(RecalcTrigger,TriggerON)),NA())</f>
        <v>1.7205063534431186E-2</v>
      </c>
      <c r="H2235" s="42">
        <f>_xll.qlCalendarAdvance(Calendar,$H2234,B2235,"f",FALSE)</f>
        <v>55066</v>
      </c>
      <c r="I2235" s="176">
        <f>_xll.qlInterestRateIndexValueDate(Index1M,$H2235)</f>
        <v>55066</v>
      </c>
      <c r="J2235" s="181">
        <f>IFERROR(_xll.qlIndexFixing(Index1M,$H2235,TRUE,_xll.ohTrigger(RecalcTrigger,Trigger1M)),NA())</f>
        <v>1.7508450773676954E-2</v>
      </c>
      <c r="K2235" s="44">
        <f>IFERROR(_xll.qlIndexFixing(Index3M,H2235,TRUE,_xll.ohTrigger(RecalcTrigger,Trigger3M)),NA())</f>
        <v>1.7873281960535899E-2</v>
      </c>
      <c r="L2235" s="44">
        <f>IFERROR(_xll.qlIndexFixing(Index6M,$H2235,TRUE,_xll.ohTrigger(RecalcTrigger,Trigger6M)),NA())</f>
        <v>1.7986172504763014E-2</v>
      </c>
      <c r="M2235" s="182">
        <f>IFERROR(_xll.qlIndexFixing(Index1Y,$H2235,TRUE,_xll.ohTrigger(RecalcTrigger,Trigger1Y)),NA())</f>
        <v>1.8202411730182E-2</v>
      </c>
      <c r="N2235" s="181">
        <f>IFERROR(_xll.qlIndexFixing(ONIndex1M,I2235,TRUE,_xll.ohTrigger(RecalcTrigger,Trigger1M)),NA())</f>
        <v>1.7508851961713923E-2</v>
      </c>
      <c r="O2235" s="44">
        <f>IFERROR(_xll.qlIndexFixing(ONIndex3M,I2235,TRUE,_xll.ohTrigger(RecalcTrigger,Trigger3M)),NA())</f>
        <v>1.7871047894256753E-2</v>
      </c>
      <c r="P2235" s="44">
        <f>IFERROR(_xll.qlIndexFixing(ONIndex6M,I2235,TRUE,_xll.ohTrigger(RecalcTrigger,Trigger6M)),NA())</f>
        <v>1.7977556805792716E-2</v>
      </c>
      <c r="Q2235" s="182">
        <f>IFERROR(_xll.qlIndexFixing(ONIndex1Y,I2235,TRUE,_xll.ohTrigger(RecalcTrigger,Trigger1Y)),NA())</f>
        <v>1.8185066666484007E-2</v>
      </c>
    </row>
    <row r="2236" spans="2:17" x14ac:dyDescent="0.2">
      <c r="B2236" s="39" t="s">
        <v>42</v>
      </c>
      <c r="D2236" s="42">
        <f>_xll.qlCalendarAdvance(Calendar,$D2235,B2236,"f",FALSE)</f>
        <v>55073</v>
      </c>
      <c r="E2236" s="176">
        <f>_xll.qlInterestRateIndexValueDate(IndexON,D2236)</f>
        <v>55073</v>
      </c>
      <c r="F2236" s="192">
        <f>IFERROR(_xll.qlIndexFixing(IndexON,D2236,TRUE,_xll.ohTrigger(RecalcTrigger,TriggerON)),NA())</f>
        <v>1.7199455896552696E-2</v>
      </c>
      <c r="H2236" s="42">
        <f>_xll.qlCalendarAdvance(Calendar,$H2235,B2236,"f",FALSE)</f>
        <v>55073</v>
      </c>
      <c r="I2236" s="176">
        <f>_xll.qlInterestRateIndexValueDate(Index1M,$H2236)</f>
        <v>55073</v>
      </c>
      <c r="J2236" s="181">
        <f>IFERROR(_xll.qlIndexFixing(Index1M,$H2236,TRUE,_xll.ohTrigger(RecalcTrigger,Trigger1M)),NA())</f>
        <v>1.7502405846805805E-2</v>
      </c>
      <c r="K2236" s="44">
        <f>IFERROR(_xll.qlIndexFixing(Index3M,H2236,TRUE,_xll.ohTrigger(RecalcTrigger,Trigger3M)),NA())</f>
        <v>1.7867518775269237E-2</v>
      </c>
      <c r="L2236" s="44">
        <f>IFERROR(_xll.qlIndexFixing(Index6M,$H2236,TRUE,_xll.ohTrigger(RecalcTrigger,Trigger6M)),NA())</f>
        <v>1.79806718704437E-2</v>
      </c>
      <c r="M2236" s="182">
        <f>IFERROR(_xll.qlIndexFixing(Index1Y,$H2236,TRUE,_xll.ohTrigger(RecalcTrigger,Trigger1Y)),NA())</f>
        <v>1.8196789909734168E-2</v>
      </c>
      <c r="N2236" s="181">
        <f>IFERROR(_xll.qlIndexFixing(ONIndex1M,I2236,TRUE,_xll.ohTrigger(RecalcTrigger,Trigger1M)),NA())</f>
        <v>1.750279282521694E-2</v>
      </c>
      <c r="O2236" s="44">
        <f>IFERROR(_xll.qlIndexFixing(ONIndex3M,I2236,TRUE,_xll.ohTrigger(RecalcTrigger,Trigger3M)),NA())</f>
        <v>1.7865243976874501E-2</v>
      </c>
      <c r="P2236" s="44">
        <f>IFERROR(_xll.qlIndexFixing(ONIndex6M,I2236,TRUE,_xll.ohTrigger(RecalcTrigger,Trigger6M)),NA())</f>
        <v>1.7971972453969531E-2</v>
      </c>
      <c r="Q2236" s="182">
        <f>IFERROR(_xll.qlIndexFixing(ONIndex1Y,I2236,TRUE,_xll.ohTrigger(RecalcTrigger,Trigger1Y)),NA())</f>
        <v>1.8179290433133488E-2</v>
      </c>
    </row>
    <row r="2237" spans="2:17" x14ac:dyDescent="0.2">
      <c r="B2237" s="39" t="s">
        <v>42</v>
      </c>
      <c r="D2237" s="42">
        <f>_xll.qlCalendarAdvance(Calendar,$D2236,B2237,"f",FALSE)</f>
        <v>55080</v>
      </c>
      <c r="E2237" s="176">
        <f>_xll.qlInterestRateIndexValueDate(IndexON,D2237)</f>
        <v>55080</v>
      </c>
      <c r="F2237" s="192">
        <f>IFERROR(_xll.qlIndexFixing(IndexON,D2237,TRUE,_xll.ohTrigger(RecalcTrigger,TriggerON)),NA())</f>
        <v>1.7193856818863429E-2</v>
      </c>
      <c r="H2237" s="42">
        <f>_xll.qlCalendarAdvance(Calendar,$H2236,B2237,"f",FALSE)</f>
        <v>55080</v>
      </c>
      <c r="I2237" s="176">
        <f>_xll.qlInterestRateIndexValueDate(Index1M,$H2237)</f>
        <v>55080</v>
      </c>
      <c r="J2237" s="181">
        <f>IFERROR(_xll.qlIndexFixing(Index1M,$H2237,TRUE,_xll.ohTrigger(RecalcTrigger,Trigger1M)),NA())</f>
        <v>1.7496371208072337E-2</v>
      </c>
      <c r="K2237" s="44">
        <f>IFERROR(_xll.qlIndexFixing(Index3M,H2237,TRUE,_xll.ohTrigger(RecalcTrigger,Trigger3M)),NA())</f>
        <v>1.7861765842832802E-2</v>
      </c>
      <c r="L2237" s="44">
        <f>IFERROR(_xll.qlIndexFixing(Index6M,$H2237,TRUE,_xll.ohTrigger(RecalcTrigger,Trigger6M)),NA())</f>
        <v>1.7975181578194912E-2</v>
      </c>
      <c r="M2237" s="182">
        <f>IFERROR(_xll.qlIndexFixing(Index1Y,$H2237,TRUE,_xll.ohTrigger(RecalcTrigger,Trigger1Y)),NA())</f>
        <v>1.8191178091208071E-2</v>
      </c>
      <c r="N2237" s="181">
        <f>IFERROR(_xll.qlIndexFixing(ONIndex1M,I2237,TRUE,_xll.ohTrigger(RecalcTrigger,Trigger1M)),NA())</f>
        <v>1.7496743957851058E-2</v>
      </c>
      <c r="O2237" s="44">
        <f>IFERROR(_xll.qlIndexFixing(ONIndex3M,I2237,TRUE,_xll.ohTrigger(RecalcTrigger,Trigger3M)),NA())</f>
        <v>1.7859450258680409E-2</v>
      </c>
      <c r="P2237" s="44">
        <f>IFERROR(_xll.qlIndexFixing(ONIndex6M,I2237,TRUE,_xll.ohTrigger(RecalcTrigger,Trigger6M)),NA())</f>
        <v>1.7966398337967426E-2</v>
      </c>
      <c r="Q2237" s="182">
        <f>IFERROR(_xll.qlIndexFixing(ONIndex1Y,I2237,TRUE,_xll.ohTrigger(RecalcTrigger,Trigger1Y)),NA())</f>
        <v>1.817352399301031E-2</v>
      </c>
    </row>
    <row r="2238" spans="2:17" x14ac:dyDescent="0.2">
      <c r="B2238" s="39" t="s">
        <v>42</v>
      </c>
      <c r="D2238" s="42">
        <f>_xll.qlCalendarAdvance(Calendar,$D2237,B2238,"f",FALSE)</f>
        <v>55087</v>
      </c>
      <c r="E2238" s="176">
        <f>_xll.qlInterestRateIndexValueDate(IndexON,D2238)</f>
        <v>55087</v>
      </c>
      <c r="F2238" s="192">
        <f>IFERROR(_xll.qlIndexFixing(IndexON,D2238,TRUE,_xll.ohTrigger(RecalcTrigger,TriggerON)),NA())</f>
        <v>1.718826630128234E-2</v>
      </c>
      <c r="H2238" s="42">
        <f>_xll.qlCalendarAdvance(Calendar,$H2237,B2238,"f",FALSE)</f>
        <v>55087</v>
      </c>
      <c r="I2238" s="176">
        <f>_xll.qlInterestRateIndexValueDate(Index1M,$H2238)</f>
        <v>55087</v>
      </c>
      <c r="J2238" s="181">
        <f>IFERROR(_xll.qlIndexFixing(Index1M,$H2238,TRUE,_xll.ohTrigger(RecalcTrigger,Trigger1M)),NA())</f>
        <v>1.7490346857474096E-2</v>
      </c>
      <c r="K2238" s="44">
        <f>IFERROR(_xll.qlIndexFixing(Index3M,H2238,TRUE,_xll.ohTrigger(RecalcTrigger,Trigger3M)),NA())</f>
        <v>1.7856023163185193E-2</v>
      </c>
      <c r="L2238" s="44">
        <f>IFERROR(_xll.qlIndexFixing(Index6M,$H2238,TRUE,_xll.ohTrigger(RecalcTrigger,Trigger6M)),NA())</f>
        <v>1.7969701627931597E-2</v>
      </c>
      <c r="M2238" s="182">
        <f>IFERROR(_xll.qlIndexFixing(Index1Y,$H2238,TRUE,_xll.ohTrigger(RecalcTrigger,Trigger1Y)),NA())</f>
        <v>1.8185576274438953E-2</v>
      </c>
      <c r="N2238" s="181">
        <f>IFERROR(_xll.qlIndexFixing(ONIndex1M,I2238,TRUE,_xll.ohTrigger(RecalcTrigger,Trigger1M)),NA())</f>
        <v>1.7490705359778369E-2</v>
      </c>
      <c r="O2238" s="44">
        <f>IFERROR(_xll.qlIndexFixing(ONIndex3M,I2238,TRUE,_xll.ohTrigger(RecalcTrigger,Trigger3M)),NA())</f>
        <v>1.7853666739755525E-2</v>
      </c>
      <c r="P2238" s="44">
        <f>IFERROR(_xll.qlIndexFixing(ONIndex6M,I2238,TRUE,_xll.ohTrigger(RecalcTrigger,Trigger6M)),NA())</f>
        <v>1.796083445802954E-2</v>
      </c>
      <c r="Q2238" s="182">
        <f>IFERROR(_xll.qlIndexFixing(ONIndex1Y,I2238,TRUE,_xll.ohTrigger(RecalcTrigger,Trigger1Y)),NA())</f>
        <v>1.8167767346438657E-2</v>
      </c>
    </row>
    <row r="2239" spans="2:17" x14ac:dyDescent="0.2">
      <c r="B2239" s="39" t="s">
        <v>42</v>
      </c>
      <c r="D2239" s="42">
        <f>_xll.qlCalendarAdvance(Calendar,$D2238,B2239,"f",FALSE)</f>
        <v>55094</v>
      </c>
      <c r="E2239" s="176">
        <f>_xll.qlInterestRateIndexValueDate(IndexON,D2239)</f>
        <v>55094</v>
      </c>
      <c r="F2239" s="192">
        <f>IFERROR(_xll.qlIndexFixing(IndexON,D2239,TRUE,_xll.ohTrigger(RecalcTrigger,TriggerON)),NA())</f>
        <v>1.7182684344052568E-2</v>
      </c>
      <c r="H2239" s="42">
        <f>_xll.qlCalendarAdvance(Calendar,$H2238,B2239,"f",FALSE)</f>
        <v>55094</v>
      </c>
      <c r="I2239" s="176">
        <f>_xll.qlInterestRateIndexValueDate(Index1M,$H2239)</f>
        <v>55094</v>
      </c>
      <c r="J2239" s="181">
        <f>IFERROR(_xll.qlIndexFixing(Index1M,$H2239,TRUE,_xll.ohTrigger(RecalcTrigger,Trigger1M)),NA())</f>
        <v>1.7484363231381139E-2</v>
      </c>
      <c r="K2239" s="44">
        <f>IFERROR(_xll.qlIndexFixing(Index3M,H2239,TRUE,_xll.ohTrigger(RecalcTrigger,Trigger3M)),NA())</f>
        <v>1.7850290736279716E-2</v>
      </c>
      <c r="L2239" s="44">
        <f>IFERROR(_xll.qlIndexFixing(Index6M,$H2239,TRUE,_xll.ohTrigger(RecalcTrigger,Trigger6M)),NA())</f>
        <v>1.796417840406735E-2</v>
      </c>
      <c r="M2239" s="182">
        <f>IFERROR(_xll.qlIndexFixing(Index1Y,$H2239,TRUE,_xll.ohTrigger(RecalcTrigger,Trigger1Y)),NA())</f>
        <v>1.8179984459261611E-2</v>
      </c>
      <c r="N2239" s="181">
        <f>IFERROR(_xll.qlIndexFixing(ONIndex1M,I2239,TRUE,_xll.ohTrigger(RecalcTrigger,Trigger1M)),NA())</f>
        <v>1.7484677030917828E-2</v>
      </c>
      <c r="O2239" s="44">
        <f>IFERROR(_xll.qlIndexFixing(ONIndex3M,I2239,TRUE,_xll.ohTrigger(RecalcTrigger,Trigger3M)),NA())</f>
        <v>1.7847893419937755E-2</v>
      </c>
      <c r="P2239" s="44">
        <f>IFERROR(_xll.qlIndexFixing(ONIndex6M,I2239,TRUE,_xll.ohTrigger(RecalcTrigger,Trigger6M)),NA())</f>
        <v>1.7955280814074825E-2</v>
      </c>
      <c r="Q2239" s="182">
        <f>IFERROR(_xll.qlIndexFixing(ONIndex1Y,I2239,TRUE,_xll.ohTrigger(RecalcTrigger,Trigger1Y)),NA())</f>
        <v>1.8162020493013298E-2</v>
      </c>
    </row>
    <row r="2240" spans="2:17" x14ac:dyDescent="0.2">
      <c r="B2240" s="39" t="s">
        <v>42</v>
      </c>
      <c r="D2240" s="42">
        <f>_xll.qlCalendarAdvance(Calendar,$D2239,B2240,"f",FALSE)</f>
        <v>55101</v>
      </c>
      <c r="E2240" s="176">
        <f>_xll.qlInterestRateIndexValueDate(IndexON,D2240)</f>
        <v>55101</v>
      </c>
      <c r="F2240" s="192">
        <f>IFERROR(_xll.qlIndexFixing(IndexON,D2240,TRUE,_xll.ohTrigger(RecalcTrigger,TriggerON)),NA())</f>
        <v>1.7177110946768881E-2</v>
      </c>
      <c r="H2240" s="42">
        <f>_xll.qlCalendarAdvance(Calendar,$H2239,B2240,"f",FALSE)</f>
        <v>55101</v>
      </c>
      <c r="I2240" s="176">
        <f>_xll.qlInterestRateIndexValueDate(Index1M,$H2240)</f>
        <v>55101</v>
      </c>
      <c r="J2240" s="181">
        <f>IFERROR(_xll.qlIndexFixing(Index1M,$H2240,TRUE,_xll.ohTrigger(RecalcTrigger,Trigger1M)),NA())</f>
        <v>1.7478358114669801E-2</v>
      </c>
      <c r="K2240" s="44">
        <f>IFERROR(_xll.qlIndexFixing(Index3M,H2240,TRUE,_xll.ohTrigger(RecalcTrigger,Trigger3M)),NA())</f>
        <v>1.7844568562074087E-2</v>
      </c>
      <c r="L2240" s="44">
        <f>IFERROR(_xll.qlIndexFixing(Index6M,$H2240,TRUE,_xll.ohTrigger(RecalcTrigger,Trigger6M)),NA())</f>
        <v>1.7958718666322933E-2</v>
      </c>
      <c r="M2240" s="182">
        <f>IFERROR(_xll.qlIndexFixing(Index1Y,$H2240,TRUE,_xll.ohTrigger(RecalcTrigger,Trigger1Y)),NA())</f>
        <v>1.8174402645511734E-2</v>
      </c>
      <c r="N2240" s="181">
        <f>IFERROR(_xll.qlIndexFixing(ONIndex1M,I2240,TRUE,_xll.ohTrigger(RecalcTrigger,Trigger1M)),NA())</f>
        <v>1.7478658971269434E-2</v>
      </c>
      <c r="O2240" s="44">
        <f>IFERROR(_xll.qlIndexFixing(ONIndex3M,I2240,TRUE,_xll.ohTrigger(RecalcTrigger,Trigger3M)),NA())</f>
        <v>1.7842130299227099E-2</v>
      </c>
      <c r="P2240" s="44">
        <f>IFERROR(_xll.qlIndexFixing(ONIndex6M,I2240,TRUE,_xll.ohTrigger(RecalcTrigger,Trigger6M)),NA())</f>
        <v>1.7949737406022237E-2</v>
      </c>
      <c r="Q2240" s="182">
        <f>IFERROR(_xll.qlIndexFixing(ONIndex1Y,I2240,TRUE,_xll.ohTrigger(RecalcTrigger,Trigger1Y)),NA())</f>
        <v>1.8156283432896325E-2</v>
      </c>
    </row>
    <row r="2241" spans="2:17" x14ac:dyDescent="0.2">
      <c r="B2241" s="39" t="s">
        <v>42</v>
      </c>
      <c r="D2241" s="42">
        <f>_xll.qlCalendarAdvance(Calendar,$D2240,B2241,"f",FALSE)</f>
        <v>55108</v>
      </c>
      <c r="E2241" s="176">
        <f>_xll.qlInterestRateIndexValueDate(IndexON,D2241)</f>
        <v>55108</v>
      </c>
      <c r="F2241" s="192">
        <f>IFERROR(_xll.qlIndexFixing(IndexON,D2241,TRUE,_xll.ohTrigger(RecalcTrigger,TriggerON)),NA())</f>
        <v>1.7171546109917557E-2</v>
      </c>
      <c r="H2241" s="42">
        <f>_xll.qlCalendarAdvance(Calendar,$H2240,B2241,"f",FALSE)</f>
        <v>55108</v>
      </c>
      <c r="I2241" s="176">
        <f>_xll.qlInterestRateIndexValueDate(Index1M,$H2241)</f>
        <v>55108</v>
      </c>
      <c r="J2241" s="181">
        <f>IFERROR(_xll.qlIndexFixing(Index1M,$H2241,TRUE,_xll.ohTrigger(RecalcTrigger,Trigger1M)),NA())</f>
        <v>1.7472363284265973E-2</v>
      </c>
      <c r="K2241" s="44">
        <f>IFERROR(_xll.qlIndexFixing(Index3M,H2241,TRUE,_xll.ohTrigger(RecalcTrigger,Trigger3M)),NA())</f>
        <v>1.7838856640522496E-2</v>
      </c>
      <c r="L2241" s="44">
        <f>IFERROR(_xll.qlIndexFixing(Index6M,$H2241,TRUE,_xll.ohTrigger(RecalcTrigger,Trigger6M)),NA())</f>
        <v>1.795326926973155E-2</v>
      </c>
      <c r="M2241" s="182">
        <f>IFERROR(_xll.qlIndexFixing(Index1Y,$H2241,TRUE,_xll.ohTrigger(RecalcTrigger,Trigger1Y)),NA())</f>
        <v>1.8168830833025673E-2</v>
      </c>
      <c r="N2241" s="181">
        <f>IFERROR(_xll.qlIndexFixing(ONIndex1M,I2241,TRUE,_xll.ohTrigger(RecalcTrigger,Trigger1M)),NA())</f>
        <v>1.7472651180752141E-2</v>
      </c>
      <c r="O2241" s="44">
        <f>IFERROR(_xll.qlIndexFixing(ONIndex3M,I2241,TRUE,_xll.ohTrigger(RecalcTrigger,Trigger3M)),NA())</f>
        <v>1.783637737778565E-2</v>
      </c>
      <c r="P2241" s="44">
        <f>IFERROR(_xll.qlIndexFixing(ONIndex6M,I2241,TRUE,_xll.ohTrigger(RecalcTrigger,Trigger6M)),NA())</f>
        <v>1.7944204233952821E-2</v>
      </c>
      <c r="Q2241" s="182">
        <f>IFERROR(_xll.qlIndexFixing(ONIndex1Y,I2241,TRUE,_xll.ohTrigger(RecalcTrigger,Trigger1Y)),NA())</f>
        <v>1.8150556166168785E-2</v>
      </c>
    </row>
    <row r="2242" spans="2:17" x14ac:dyDescent="0.2">
      <c r="B2242" s="39" t="s">
        <v>42</v>
      </c>
      <c r="D2242" s="42">
        <f>_xll.qlCalendarAdvance(Calendar,$D2241,B2242,"f",FALSE)</f>
        <v>55115</v>
      </c>
      <c r="E2242" s="176">
        <f>_xll.qlInterestRateIndexValueDate(IndexON,D2242)</f>
        <v>55115</v>
      </c>
      <c r="F2242" s="192">
        <f>IFERROR(_xll.qlIndexFixing(IndexON,D2242,TRUE,_xll.ohTrigger(RecalcTrigger,TriggerON)),NA())</f>
        <v>1.7165989833255457E-2</v>
      </c>
      <c r="H2242" s="42">
        <f>_xll.qlCalendarAdvance(Calendar,$H2241,B2242,"f",FALSE)</f>
        <v>55115</v>
      </c>
      <c r="I2242" s="176">
        <f>_xll.qlInterestRateIndexValueDate(Index1M,$H2242)</f>
        <v>55115</v>
      </c>
      <c r="J2242" s="181">
        <f>IFERROR(_xll.qlIndexFixing(Index1M,$H2242,TRUE,_xll.ohTrigger(RecalcTrigger,Trigger1M)),NA())</f>
        <v>1.7466378740158849E-2</v>
      </c>
      <c r="K2242" s="44">
        <f>IFERROR(_xll.qlIndexFixing(Index3M,H2242,TRUE,_xll.ohTrigger(RecalcTrigger,Trigger3M)),NA())</f>
        <v>1.7833154971581784E-2</v>
      </c>
      <c r="L2242" s="44">
        <f>IFERROR(_xll.qlIndexFixing(Index6M,$H2242,TRUE,_xll.ohTrigger(RecalcTrigger,Trigger6M)),NA())</f>
        <v>1.7947830214211709E-2</v>
      </c>
      <c r="M2242" s="182">
        <f>IFERROR(_xll.qlIndexFixing(Index1Y,$H2242,TRUE,_xll.ohTrigger(RecalcTrigger,Trigger1Y)),NA())</f>
        <v>1.8163269021639117E-2</v>
      </c>
      <c r="N2242" s="181">
        <f>IFERROR(_xll.qlIndexFixing(ONIndex1M,I2242,TRUE,_xll.ohTrigger(RecalcTrigger,Trigger1M)),NA())</f>
        <v>1.7466653659446996E-2</v>
      </c>
      <c r="O2242" s="44">
        <f>IFERROR(_xll.qlIndexFixing(ONIndex3M,I2242,TRUE,_xll.ohTrigger(RecalcTrigger,Trigger3M)),NA())</f>
        <v>1.7830634655613409E-2</v>
      </c>
      <c r="P2242" s="44">
        <f>IFERROR(_xll.qlIndexFixing(ONIndex6M,I2242,TRUE,_xll.ohTrigger(RecalcTrigger,Trigger6M)),NA())</f>
        <v>1.7938681297866577E-2</v>
      </c>
      <c r="Q2242" s="182">
        <f>IFERROR(_xll.qlIndexFixing(ONIndex1Y,I2242,TRUE,_xll.ohTrigger(RecalcTrigger,Trigger1Y)),NA())</f>
        <v>1.8144838692830678E-2</v>
      </c>
    </row>
    <row r="2243" spans="2:17" x14ac:dyDescent="0.2">
      <c r="B2243" s="39" t="s">
        <v>42</v>
      </c>
      <c r="D2243" s="42">
        <f>_xll.qlCalendarAdvance(Calendar,$D2242,B2243,"f",FALSE)</f>
        <v>55122</v>
      </c>
      <c r="E2243" s="176">
        <f>_xll.qlInterestRateIndexValueDate(IndexON,D2243)</f>
        <v>55122</v>
      </c>
      <c r="F2243" s="192">
        <f>IFERROR(_xll.qlIndexFixing(IndexON,D2243,TRUE,_xll.ohTrigger(RecalcTrigger,TriggerON)),NA())</f>
        <v>1.7160442116782582E-2</v>
      </c>
      <c r="H2243" s="42">
        <f>_xll.qlCalendarAdvance(Calendar,$H2242,B2243,"f",FALSE)</f>
        <v>55122</v>
      </c>
      <c r="I2243" s="176">
        <f>_xll.qlInterestRateIndexValueDate(Index1M,$H2243)</f>
        <v>55122</v>
      </c>
      <c r="J2243" s="181">
        <f>IFERROR(_xll.qlIndexFixing(Index1M,$H2243,TRUE,_xll.ohTrigger(RecalcTrigger,Trigger1M)),NA())</f>
        <v>1.7460404482332215E-2</v>
      </c>
      <c r="K2243" s="44">
        <f>IFERROR(_xll.qlIndexFixing(Index3M,H2243,TRUE,_xll.ohTrigger(RecalcTrigger,Trigger3M)),NA())</f>
        <v>1.7827403331273996E-2</v>
      </c>
      <c r="L2243" s="44">
        <f>IFERROR(_xll.qlIndexFixing(Index6M,$H2243,TRUE,_xll.ohTrigger(RecalcTrigger,Trigger6M)),NA())</f>
        <v>1.7942457003478116E-2</v>
      </c>
      <c r="M2243" s="182">
        <f>IFERROR(_xll.qlIndexFixing(Index1Y,$H2243,TRUE,_xll.ohTrigger(RecalcTrigger,Trigger1Y)),NA())</f>
        <v>1.8157717211188196E-2</v>
      </c>
      <c r="N2243" s="181">
        <f>IFERROR(_xll.qlIndexFixing(ONIndex1M,I2243,TRUE,_xll.ohTrigger(RecalcTrigger,Trigger1M)),NA())</f>
        <v>1.7460666407353997E-2</v>
      </c>
      <c r="O2243" s="44">
        <f>IFERROR(_xll.qlIndexFixing(ONIndex3M,I2243,TRUE,_xll.ohTrigger(RecalcTrigger,Trigger3M)),NA())</f>
        <v>1.7824902132386189E-2</v>
      </c>
      <c r="P2243" s="44">
        <f>IFERROR(_xll.qlIndexFixing(ONIndex6M,I2243,TRUE,_xll.ohTrigger(RecalcTrigger,Trigger6M)),NA())</f>
        <v>1.7933168597763505E-2</v>
      </c>
      <c r="Q2243" s="182">
        <f>IFERROR(_xll.qlIndexFixing(ONIndex1Y,I2243,TRUE,_xll.ohTrigger(RecalcTrigger,Trigger1Y)),NA())</f>
        <v>1.8139131012638865E-2</v>
      </c>
    </row>
    <row r="2244" spans="2:17" x14ac:dyDescent="0.2">
      <c r="B2244" s="39" t="s">
        <v>42</v>
      </c>
      <c r="D2244" s="42">
        <f>_xll.qlCalendarAdvance(Calendar,$D2243,B2244,"f",FALSE)</f>
        <v>55129</v>
      </c>
      <c r="E2244" s="176">
        <f>_xll.qlInterestRateIndexValueDate(IndexON,D2244)</f>
        <v>55129</v>
      </c>
      <c r="F2244" s="192">
        <f>IFERROR(_xll.qlIndexFixing(IndexON,D2244,TRUE,_xll.ohTrigger(RecalcTrigger,TriggerON)),NA())</f>
        <v>1.7154902960417884E-2</v>
      </c>
      <c r="H2244" s="42">
        <f>_xll.qlCalendarAdvance(Calendar,$H2243,B2244,"f",FALSE)</f>
        <v>55129</v>
      </c>
      <c r="I2244" s="176">
        <f>_xll.qlInterestRateIndexValueDate(Index1M,$H2244)</f>
        <v>55129</v>
      </c>
      <c r="J2244" s="181">
        <f>IFERROR(_xll.qlIndexFixing(Index1M,$H2244,TRUE,_xll.ohTrigger(RecalcTrigger,Trigger1M)),NA())</f>
        <v>1.7454416803626575E-2</v>
      </c>
      <c r="K2244" s="44">
        <f>IFERROR(_xll.qlIndexFixing(Index3M,H2244,TRUE,_xll.ohTrigger(RecalcTrigger,Trigger3M)),NA())</f>
        <v>1.7821721256555074E-2</v>
      </c>
      <c r="L2244" s="44">
        <f>IFERROR(_xll.qlIndexFixing(Index6M,$H2244,TRUE,_xll.ohTrigger(RecalcTrigger,Trigger6M)),NA())</f>
        <v>1.7937039103375348E-2</v>
      </c>
      <c r="M2244" s="182">
        <f>IFERROR(_xll.qlIndexFixing(Index1Y,$H2244,TRUE,_xll.ohTrigger(RecalcTrigger,Trigger1Y)),NA())</f>
        <v>1.8152175401510373E-2</v>
      </c>
      <c r="N2244" s="181">
        <f>IFERROR(_xll.qlIndexFixing(ONIndex1M,I2244,TRUE,_xll.ohTrigger(RecalcTrigger,Trigger1M)),NA())</f>
        <v>1.74546894243921E-2</v>
      </c>
      <c r="O2244" s="44">
        <f>IFERROR(_xll.qlIndexFixing(ONIndex3M,I2244,TRUE,_xll.ohTrigger(RecalcTrigger,Trigger3M)),NA())</f>
        <v>1.781917980834713E-2</v>
      </c>
      <c r="P2244" s="44">
        <f>IFERROR(_xll.qlIndexFixing(ONIndex6M,I2244,TRUE,_xll.ohTrigger(RecalcTrigger,Trigger6M)),NA())</f>
        <v>1.7927666133562559E-2</v>
      </c>
      <c r="Q2244" s="182">
        <f>IFERROR(_xll.qlIndexFixing(ONIndex1Y,I2244,TRUE,_xll.ohTrigger(RecalcTrigger,Trigger1Y)),NA())</f>
        <v>1.8133433125836484E-2</v>
      </c>
    </row>
    <row r="2245" spans="2:17" x14ac:dyDescent="0.2">
      <c r="B2245" s="39" t="s">
        <v>42</v>
      </c>
      <c r="D2245" s="42">
        <f>_xll.qlCalendarAdvance(Calendar,$D2244,B2245,"f",FALSE)</f>
        <v>55136</v>
      </c>
      <c r="E2245" s="176">
        <f>_xll.qlInterestRateIndexValueDate(IndexON,D2245)</f>
        <v>55136</v>
      </c>
      <c r="F2245" s="192">
        <f>IFERROR(_xll.qlIndexFixing(IndexON,D2245,TRUE,_xll.ohTrigger(RecalcTrigger,TriggerON)),NA())</f>
        <v>1.7149372364323456E-2</v>
      </c>
      <c r="H2245" s="42">
        <f>_xll.qlCalendarAdvance(Calendar,$H2244,B2245,"f",FALSE)</f>
        <v>55136</v>
      </c>
      <c r="I2245" s="176">
        <f>_xll.qlInterestRateIndexValueDate(Index1M,$H2245)</f>
        <v>55136</v>
      </c>
      <c r="J2245" s="181">
        <f>IFERROR(_xll.qlIndexFixing(Index1M,$H2245,TRUE,_xll.ohTrigger(RecalcTrigger,Trigger1M)),NA())</f>
        <v>1.7448464469454254E-2</v>
      </c>
      <c r="K2245" s="44">
        <f>IFERROR(_xll.qlIndexFixing(Index3M,H2245,TRUE,_xll.ohTrigger(RecalcTrigger,Trigger3M)),NA())</f>
        <v>1.7816049433148778E-2</v>
      </c>
      <c r="L2245" s="44">
        <f>IFERROR(_xll.qlIndexFixing(Index6M,$H2245,TRUE,_xll.ohTrigger(RecalcTrigger,Trigger6M)),NA())</f>
        <v>1.7931631544674698E-2</v>
      </c>
      <c r="M2245" s="182">
        <f>IFERROR(_xll.qlIndexFixing(Index1Y,$H2245,TRUE,_xll.ohTrigger(RecalcTrigger,Trigger1Y)),NA())</f>
        <v>1.8146643592442224E-2</v>
      </c>
      <c r="N2245" s="181">
        <f>IFERROR(_xll.qlIndexFixing(ONIndex1M,I2245,TRUE,_xll.ohTrigger(RecalcTrigger,Trigger1M)),NA())</f>
        <v>1.7448722710723397E-2</v>
      </c>
      <c r="O2245" s="44">
        <f>IFERROR(_xll.qlIndexFixing(ONIndex3M,I2245,TRUE,_xll.ohTrigger(RecalcTrigger,Trigger3M)),NA())</f>
        <v>1.7813467683658324E-2</v>
      </c>
      <c r="P2245" s="44">
        <f>IFERROR(_xll.qlIndexFixing(ONIndex6M,I2245,TRUE,_xll.ohTrigger(RecalcTrigger,Trigger6M)),NA())</f>
        <v>1.7922173905425831E-2</v>
      </c>
      <c r="Q2245" s="182">
        <f>IFERROR(_xll.qlIndexFixing(ONIndex1Y,I2245,TRUE,_xll.ohTrigger(RecalcTrigger,Trigger1Y)),NA())</f>
        <v>1.812774503234249E-2</v>
      </c>
    </row>
    <row r="2246" spans="2:17" x14ac:dyDescent="0.2">
      <c r="B2246" s="39" t="s">
        <v>42</v>
      </c>
      <c r="D2246" s="42">
        <f>_xll.qlCalendarAdvance(Calendar,$D2245,B2246,"f",FALSE)</f>
        <v>55143</v>
      </c>
      <c r="E2246" s="176">
        <f>_xll.qlInterestRateIndexValueDate(IndexON,D2246)</f>
        <v>55143</v>
      </c>
      <c r="F2246" s="192">
        <f>IFERROR(_xll.qlIndexFixing(IndexON,D2246,TRUE,_xll.ohTrigger(RecalcTrigger,TriggerON)),NA())</f>
        <v>1.7143850328499299E-2</v>
      </c>
      <c r="H2246" s="42">
        <f>_xll.qlCalendarAdvance(Calendar,$H2245,B2246,"f",FALSE)</f>
        <v>55143</v>
      </c>
      <c r="I2246" s="176">
        <f>_xll.qlInterestRateIndexValueDate(Index1M,$H2246)</f>
        <v>55143</v>
      </c>
      <c r="J2246" s="181">
        <f>IFERROR(_xll.qlIndexFixing(Index1M,$H2246,TRUE,_xll.ohTrigger(RecalcTrigger,Trigger1M)),NA())</f>
        <v>1.7442522423279625E-2</v>
      </c>
      <c r="K2246" s="44">
        <f>IFERROR(_xll.qlIndexFixing(Index3M,H2246,TRUE,_xll.ohTrigger(RecalcTrigger,Trigger3M)),NA())</f>
        <v>1.781038786101008E-2</v>
      </c>
      <c r="L2246" s="44">
        <f>IFERROR(_xll.qlIndexFixing(Index6M,$H2246,TRUE,_xll.ohTrigger(RecalcTrigger,Trigger6M)),NA())</f>
        <v>1.7926234327292893E-2</v>
      </c>
      <c r="M2246" s="182">
        <f>IFERROR(_xll.qlIndexFixing(Index1Y,$H2246,TRUE,_xll.ohTrigger(RecalcTrigger,Trigger1Y)),NA())</f>
        <v>1.8141121783821212E-2</v>
      </c>
      <c r="N2246" s="181">
        <f>IFERROR(_xll.qlIndexFixing(ONIndex1M,I2246,TRUE,_xll.ohTrigger(RecalcTrigger,Trigger1M)),NA())</f>
        <v>1.744276626626684E-2</v>
      </c>
      <c r="O2246" s="44">
        <f>IFERROR(_xll.qlIndexFixing(ONIndex3M,I2246,TRUE,_xll.ohTrigger(RecalcTrigger,Trigger3M)),NA())</f>
        <v>1.7807765757995586E-2</v>
      </c>
      <c r="P2246" s="44">
        <f>IFERROR(_xll.qlIndexFixing(ONIndex6M,I2246,TRUE,_xll.ohTrigger(RecalcTrigger,Trigger6M)),NA())</f>
        <v>1.7916691913191229E-2</v>
      </c>
      <c r="Q2246" s="182">
        <f>IFERROR(_xll.qlIndexFixing(ONIndex1Y,I2246,TRUE,_xll.ohTrigger(RecalcTrigger,Trigger1Y)),NA())</f>
        <v>1.8122066732156883E-2</v>
      </c>
    </row>
    <row r="2247" spans="2:17" x14ac:dyDescent="0.2">
      <c r="B2247" s="39" t="s">
        <v>42</v>
      </c>
      <c r="D2247" s="42">
        <f>_xll.qlCalendarAdvance(Calendar,$D2246,B2247,"f",FALSE)</f>
        <v>55150</v>
      </c>
      <c r="E2247" s="176">
        <f>_xll.qlInterestRateIndexValueDate(IndexON,D2247)</f>
        <v>55150</v>
      </c>
      <c r="F2247" s="192">
        <f>IFERROR(_xll.qlIndexFixing(IndexON,D2247,TRUE,_xll.ohTrigger(RecalcTrigger,TriggerON)),NA())</f>
        <v>1.7138336852702274E-2</v>
      </c>
      <c r="H2247" s="42">
        <f>_xll.qlCalendarAdvance(Calendar,$H2246,B2247,"f",FALSE)</f>
        <v>55150</v>
      </c>
      <c r="I2247" s="176">
        <f>_xll.qlInterestRateIndexValueDate(Index1M,$H2247)</f>
        <v>55150</v>
      </c>
      <c r="J2247" s="181">
        <f>IFERROR(_xll.qlIndexFixing(Index1M,$H2247,TRUE,_xll.ohTrigger(RecalcTrigger,Trigger1M)),NA())</f>
        <v>1.7436590665083039E-2</v>
      </c>
      <c r="K2247" s="44">
        <f>IFERROR(_xll.qlIndexFixing(Index3M,H2247,TRUE,_xll.ohTrigger(RecalcTrigger,Trigger3M)),NA())</f>
        <v>1.7804736540094859E-2</v>
      </c>
      <c r="L2247" s="44">
        <f>IFERROR(_xll.qlIndexFixing(Index6M,$H2247,TRUE,_xll.ohTrigger(RecalcTrigger,Trigger6M)),NA())</f>
        <v>1.7920847451147998E-2</v>
      </c>
      <c r="M2247" s="182">
        <f>IFERROR(_xll.qlIndexFixing(Index1Y,$H2247,TRUE,_xll.ohTrigger(RecalcTrigger,Trigger1Y)),NA())</f>
        <v>1.8135609975485023E-2</v>
      </c>
      <c r="N2247" s="181">
        <f>IFERROR(_xll.qlIndexFixing(ONIndex1M,I2247,TRUE,_xll.ohTrigger(RecalcTrigger,Trigger1M)),NA())</f>
        <v>1.7436820090860339E-2</v>
      </c>
      <c r="O2247" s="44">
        <f>IFERROR(_xll.qlIndexFixing(ONIndex3M,I2247,TRUE,_xll.ohTrigger(RecalcTrigger,Trigger3M)),NA())</f>
        <v>1.7802074031602055E-2</v>
      </c>
      <c r="P2247" s="44">
        <f>IFERROR(_xll.qlIndexFixing(ONIndex6M,I2247,TRUE,_xll.ohTrigger(RecalcTrigger,Trigger6M)),NA())</f>
        <v>1.79112201569398E-2</v>
      </c>
      <c r="Q2247" s="182">
        <f>IFERROR(_xll.qlIndexFixing(ONIndex1Y,I2247,TRUE,_xll.ohTrigger(RecalcTrigger,Trigger1Y)),NA())</f>
        <v>1.8116398225360708E-2</v>
      </c>
    </row>
    <row r="2248" spans="2:17" x14ac:dyDescent="0.2">
      <c r="B2248" s="39" t="s">
        <v>42</v>
      </c>
      <c r="D2248" s="42">
        <f>_xll.qlCalendarAdvance(Calendar,$D2247,B2248,"f",FALSE)</f>
        <v>55157</v>
      </c>
      <c r="E2248" s="176">
        <f>_xll.qlInterestRateIndexValueDate(IndexON,D2248)</f>
        <v>55157</v>
      </c>
      <c r="F2248" s="192">
        <f>IFERROR(_xll.qlIndexFixing(IndexON,D2248,TRUE,_xll.ohTrigger(RecalcTrigger,TriggerON)),NA())</f>
        <v>1.7132831937256565E-2</v>
      </c>
      <c r="H2248" s="42">
        <f>_xll.qlCalendarAdvance(Calendar,$H2247,B2248,"f",FALSE)</f>
        <v>55157</v>
      </c>
      <c r="I2248" s="176">
        <f>_xll.qlInterestRateIndexValueDate(Index1M,$H2248)</f>
        <v>55157</v>
      </c>
      <c r="J2248" s="181">
        <f>IFERROR(_xll.qlIndexFixing(Index1M,$H2248,TRUE,_xll.ohTrigger(RecalcTrigger,Trigger1M)),NA())</f>
        <v>1.7430669194844851E-2</v>
      </c>
      <c r="K2248" s="44">
        <f>IFERROR(_xll.qlIndexFixing(Index3M,H2248,TRUE,_xll.ohTrigger(RecalcTrigger,Trigger3M)),NA())</f>
        <v>1.779909547036259E-2</v>
      </c>
      <c r="L2248" s="44">
        <f>IFERROR(_xll.qlIndexFixing(Index6M,$H2248,TRUE,_xll.ohTrigger(RecalcTrigger,Trigger6M)),NA())</f>
        <v>1.7915413038939568E-2</v>
      </c>
      <c r="M2248" s="182">
        <f>IFERROR(_xll.qlIndexFixing(Index1Y,$H2248,TRUE,_xll.ohTrigger(RecalcTrigger,Trigger1Y)),NA())</f>
        <v>1.8130108167271342E-2</v>
      </c>
      <c r="N2248" s="181">
        <f>IFERROR(_xll.qlIndexFixing(ONIndex1M,I2248,TRUE,_xll.ohTrigger(RecalcTrigger,Trigger1M)),NA())</f>
        <v>1.7430884184665985E-2</v>
      </c>
      <c r="O2248" s="44">
        <f>IFERROR(_xll.qlIndexFixing(ONIndex3M,I2248,TRUE,_xll.ohTrigger(RecalcTrigger,Trigger3M)),NA())</f>
        <v>1.7796392504315639E-2</v>
      </c>
      <c r="P2248" s="44">
        <f>IFERROR(_xll.qlIndexFixing(ONIndex6M,I2248,TRUE,_xll.ohTrigger(RecalcTrigger,Trigger6M)),NA())</f>
        <v>1.790575863650945E-2</v>
      </c>
      <c r="Q2248" s="182">
        <f>IFERROR(_xll.qlIndexFixing(ONIndex1Y,I2248,TRUE,_xll.ohTrigger(RecalcTrigger,Trigger1Y)),NA())</f>
        <v>1.8110739511710827E-2</v>
      </c>
    </row>
    <row r="2249" spans="2:17" x14ac:dyDescent="0.2">
      <c r="B2249" s="39" t="s">
        <v>42</v>
      </c>
      <c r="D2249" s="42">
        <f>_xll.qlCalendarAdvance(Calendar,$D2248,B2249,"f",FALSE)</f>
        <v>55164</v>
      </c>
      <c r="E2249" s="176">
        <f>_xll.qlInterestRateIndexValueDate(IndexON,D2249)</f>
        <v>55164</v>
      </c>
      <c r="F2249" s="192">
        <f>IFERROR(_xll.qlIndexFixing(IndexON,D2249,TRUE,_xll.ohTrigger(RecalcTrigger,TriggerON)),NA())</f>
        <v>1.7127335581837988E-2</v>
      </c>
      <c r="H2249" s="42">
        <f>_xll.qlCalendarAdvance(Calendar,$H2248,B2249,"f",FALSE)</f>
        <v>55164</v>
      </c>
      <c r="I2249" s="176">
        <f>_xll.qlInterestRateIndexValueDate(Index1M,$H2249)</f>
        <v>55164</v>
      </c>
      <c r="J2249" s="181">
        <f>IFERROR(_xll.qlIndexFixing(Index1M,$H2249,TRUE,_xll.ohTrigger(RecalcTrigger,Trigger1M)),NA())</f>
        <v>1.7424758012552784E-2</v>
      </c>
      <c r="K2249" s="44">
        <f>IFERROR(_xll.qlIndexFixing(Index3M,H2249,TRUE,_xll.ohTrigger(RecalcTrigger,Trigger3M)),NA())</f>
        <v>1.7793464651770046E-2</v>
      </c>
      <c r="L2249" s="44">
        <f>IFERROR(_xll.qlIndexFixing(Index6M,$H2249,TRUE,_xll.ohTrigger(RecalcTrigger,Trigger6M)),NA())</f>
        <v>1.7910046368601516E-2</v>
      </c>
      <c r="M2249" s="182">
        <f>IFERROR(_xll.qlIndexFixing(Index1Y,$H2249,TRUE,_xll.ohTrigger(RecalcTrigger,Trigger1Y)),NA())</f>
        <v>1.8124616359018519E-2</v>
      </c>
      <c r="N2249" s="181">
        <f>IFERROR(_xll.qlIndexFixing(ONIndex1M,I2249,TRUE,_xll.ohTrigger(RecalcTrigger,Trigger1M)),NA())</f>
        <v>1.7424958547683778E-2</v>
      </c>
      <c r="O2249" s="44">
        <f>IFERROR(_xll.qlIndexFixing(ONIndex3M,I2249,TRUE,_xll.ohTrigger(RecalcTrigger,Trigger3M)),NA())</f>
        <v>1.7790721176136337E-2</v>
      </c>
      <c r="P2249" s="44">
        <f>IFERROR(_xll.qlIndexFixing(ONIndex6M,I2249,TRUE,_xll.ohTrigger(RecalcTrigger,Trigger6M)),NA())</f>
        <v>1.7900307352224365E-2</v>
      </c>
      <c r="Q2249" s="182">
        <f>IFERROR(_xll.qlIndexFixing(ONIndex1Y,I2249,TRUE,_xll.ohTrigger(RecalcTrigger,Trigger1Y)),NA())</f>
        <v>1.8105090591612472E-2</v>
      </c>
    </row>
    <row r="2250" spans="2:17" x14ac:dyDescent="0.2">
      <c r="B2250" s="39" t="s">
        <v>42</v>
      </c>
      <c r="D2250" s="42">
        <f>_xll.qlCalendarAdvance(Calendar,$D2249,B2250,"f",FALSE)</f>
        <v>55171</v>
      </c>
      <c r="E2250" s="176">
        <f>_xll.qlInterestRateIndexValueDate(IndexON,D2250)</f>
        <v>55171</v>
      </c>
      <c r="F2250" s="192">
        <f>IFERROR(_xll.qlIndexFixing(IndexON,D2250,TRUE,_xll.ohTrigger(RecalcTrigger,TriggerON)),NA())</f>
        <v>1.7121847786851774E-2</v>
      </c>
      <c r="H2250" s="42">
        <f>_xll.qlCalendarAdvance(Calendar,$H2249,B2250,"f",FALSE)</f>
        <v>55171</v>
      </c>
      <c r="I2250" s="176">
        <f>_xll.qlInterestRateIndexValueDate(Index1M,$H2250)</f>
        <v>55171</v>
      </c>
      <c r="J2250" s="181">
        <f>IFERROR(_xll.qlIndexFixing(Index1M,$H2250,TRUE,_xll.ohTrigger(RecalcTrigger,Trigger1M)),NA())</f>
        <v>1.7418857118192098E-2</v>
      </c>
      <c r="K2250" s="44">
        <f>IFERROR(_xll.qlIndexFixing(Index3M,H2250,TRUE,_xll.ohTrigger(RecalcTrigger,Trigger3M)),NA())</f>
        <v>1.7787844084274907E-2</v>
      </c>
      <c r="L2250" s="44">
        <f>IFERROR(_xll.qlIndexFixing(Index6M,$H2250,TRUE,_xll.ohTrigger(RecalcTrigger,Trigger6M)),NA())</f>
        <v>1.7904690038675442E-2</v>
      </c>
      <c r="M2250" s="182">
        <f>IFERROR(_xll.qlIndexFixing(Index1Y,$H2250,TRUE,_xll.ohTrigger(RecalcTrigger,Trigger1Y)),NA())</f>
        <v>1.811913455056513E-2</v>
      </c>
      <c r="N2250" s="181">
        <f>IFERROR(_xll.qlIndexFixing(ONIndex1M,I2250,TRUE,_xll.ohTrigger(RecalcTrigger,Trigger1M)),NA())</f>
        <v>1.7419043179913718E-2</v>
      </c>
      <c r="O2250" s="44">
        <f>IFERROR(_xll.qlIndexFixing(ONIndex3M,I2250,TRUE,_xll.ohTrigger(RecalcTrigger,Trigger3M)),NA())</f>
        <v>1.7785060047226242E-2</v>
      </c>
      <c r="P2250" s="44">
        <f>IFERROR(_xll.qlIndexFixing(ONIndex6M,I2250,TRUE,_xll.ohTrigger(RecalcTrigger,Trigger6M)),NA())</f>
        <v>1.7894866303841406E-2</v>
      </c>
      <c r="Q2250" s="182">
        <f>IFERROR(_xll.qlIndexFixing(ONIndex1Y,I2250,TRUE,_xll.ohTrigger(RecalcTrigger,Trigger1Y)),NA())</f>
        <v>1.809945146466041E-2</v>
      </c>
    </row>
    <row r="2251" spans="2:17" x14ac:dyDescent="0.2">
      <c r="B2251" s="39" t="s">
        <v>42</v>
      </c>
      <c r="D2251" s="42">
        <f>_xll.qlCalendarAdvance(Calendar,$D2250,B2251,"f",FALSE)</f>
        <v>55178</v>
      </c>
      <c r="E2251" s="176">
        <f>_xll.qlInterestRateIndexValueDate(IndexON,D2251)</f>
        <v>55178</v>
      </c>
      <c r="F2251" s="192">
        <f>IFERROR(_xll.qlIndexFixing(IndexON,D2251,TRUE,_xll.ohTrigger(RecalcTrigger,TriggerON)),NA())</f>
        <v>1.7116368551892691E-2</v>
      </c>
      <c r="H2251" s="42">
        <f>_xll.qlCalendarAdvance(Calendar,$H2250,B2251,"f",FALSE)</f>
        <v>55178</v>
      </c>
      <c r="I2251" s="176">
        <f>_xll.qlInterestRateIndexValueDate(Index1M,$H2251)</f>
        <v>55178</v>
      </c>
      <c r="J2251" s="181">
        <f>IFERROR(_xll.qlIndexFixing(Index1M,$H2251,TRUE,_xll.ohTrigger(RecalcTrigger,Trigger1M)),NA())</f>
        <v>1.741296651174069E-2</v>
      </c>
      <c r="K2251" s="44">
        <f>IFERROR(_xll.qlIndexFixing(Index3M,H2251,TRUE,_xll.ohTrigger(RecalcTrigger,Trigger3M)),NA())</f>
        <v>1.7782233767833944E-2</v>
      </c>
      <c r="L2251" s="44">
        <f>IFERROR(_xll.qlIndexFixing(Index6M,$H2251,TRUE,_xll.ohTrigger(RecalcTrigger,Trigger6M)),NA())</f>
        <v>1.7899344049078954E-2</v>
      </c>
      <c r="M2251" s="182">
        <f>IFERROR(_xll.qlIndexFixing(Index1Y,$H2251,TRUE,_xll.ohTrigger(RecalcTrigger,Trigger1Y)),NA())</f>
        <v>1.8113662741749748E-2</v>
      </c>
      <c r="N2251" s="181">
        <f>IFERROR(_xll.qlIndexFixing(ONIndex1M,I2251,TRUE,_xll.ohTrigger(RecalcTrigger,Trigger1M)),NA())</f>
        <v>1.7413138081274759E-2</v>
      </c>
      <c r="O2251" s="44">
        <f>IFERROR(_xll.qlIndexFixing(ONIndex3M,I2251,TRUE,_xll.ohTrigger(RecalcTrigger,Trigger3M)),NA())</f>
        <v>1.7779409117423262E-2</v>
      </c>
      <c r="P2251" s="44">
        <f>IFERROR(_xll.qlIndexFixing(ONIndex6M,I2251,TRUE,_xll.ohTrigger(RecalcTrigger,Trigger6M)),NA())</f>
        <v>1.7889435491360572E-2</v>
      </c>
      <c r="Q2251" s="182">
        <f>IFERROR(_xll.qlIndexFixing(ONIndex1Y,I2251,TRUE,_xll.ohTrigger(RecalcTrigger,Trigger1Y)),NA())</f>
        <v>1.8093822131016735E-2</v>
      </c>
    </row>
    <row r="2252" spans="2:17" x14ac:dyDescent="0.2">
      <c r="B2252" s="39" t="s">
        <v>42</v>
      </c>
      <c r="D2252" s="42">
        <f>_xll.qlCalendarAdvance(Calendar,$D2251,B2252,"f",FALSE)</f>
        <v>55185</v>
      </c>
      <c r="E2252" s="176">
        <f>_xll.qlInterestRateIndexValueDate(IndexON,D2252)</f>
        <v>55185</v>
      </c>
      <c r="F2252" s="192">
        <f>IFERROR(_xll.qlIndexFixing(IndexON,D2252,TRUE,_xll.ohTrigger(RecalcTrigger,TriggerON)),NA())</f>
        <v>1.7110897877203879E-2</v>
      </c>
      <c r="H2252" s="42">
        <f>_xll.qlCalendarAdvance(Calendar,$H2251,B2252,"f",FALSE)</f>
        <v>55185</v>
      </c>
      <c r="I2252" s="176">
        <f>_xll.qlInterestRateIndexValueDate(Index1M,$H2252)</f>
        <v>55185</v>
      </c>
      <c r="J2252" s="181">
        <f>IFERROR(_xll.qlIndexFixing(Index1M,$H2252,TRUE,_xll.ohTrigger(RecalcTrigger,Trigger1M)),NA())</f>
        <v>1.740710782374719E-2</v>
      </c>
      <c r="K2252" s="44">
        <f>IFERROR(_xll.qlIndexFixing(Index3M,H2252,TRUE,_xll.ohTrigger(RecalcTrigger,Trigger3M)),NA())</f>
        <v>1.777663370240664E-2</v>
      </c>
      <c r="L2252" s="44">
        <f>IFERROR(_xll.qlIndexFixing(Index6M,$H2252,TRUE,_xll.ohTrigger(RecalcTrigger,Trigger6M)),NA())</f>
        <v>1.7894008399731903E-2</v>
      </c>
      <c r="M2252" s="182">
        <f>IFERROR(_xll.qlIndexFixing(Index1Y,$H2252,TRUE,_xll.ohTrigger(RecalcTrigger,Trigger1Y)),NA())</f>
        <v>1.8108200932411389E-2</v>
      </c>
      <c r="N2252" s="181">
        <f>IFERROR(_xll.qlIndexFixing(ONIndex1M,I2252,TRUE,_xll.ohTrigger(RecalcTrigger,Trigger1M)),NA())</f>
        <v>1.7407243251928994E-2</v>
      </c>
      <c r="O2252" s="44">
        <f>IFERROR(_xll.qlIndexFixing(ONIndex3M,I2252,TRUE,_xll.ohTrigger(RecalcTrigger,Trigger3M)),NA())</f>
        <v>1.7773768386727395E-2</v>
      </c>
      <c r="P2252" s="44">
        <f>IFERROR(_xll.qlIndexFixing(ONIndex6M,I2252,TRUE,_xll.ohTrigger(RecalcTrigger,Trigger6M)),NA())</f>
        <v>1.7884014914943958E-2</v>
      </c>
      <c r="Q2252" s="182">
        <f>IFERROR(_xll.qlIndexFixing(ONIndex1Y,I2252,TRUE,_xll.ohTrigger(RecalcTrigger,Trigger1Y)),NA())</f>
        <v>1.8088202590681446E-2</v>
      </c>
    </row>
    <row r="2253" spans="2:17" x14ac:dyDescent="0.2">
      <c r="B2253" s="39" t="s">
        <v>42</v>
      </c>
      <c r="D2253" s="42">
        <f>_xll.qlCalendarAdvance(Calendar,$D2252,B2253,"f",FALSE)</f>
        <v>55192</v>
      </c>
      <c r="E2253" s="176">
        <f>_xll.qlInterestRateIndexValueDate(IndexON,D2253)</f>
        <v>55192</v>
      </c>
      <c r="F2253" s="192">
        <f>IFERROR(_xll.qlIndexFixing(IndexON,D2253,TRUE,_xll.ohTrigger(RecalcTrigger,TriggerON)),NA())</f>
        <v>1.7105435762704291E-2</v>
      </c>
      <c r="H2253" s="42">
        <f>_xll.qlCalendarAdvance(Calendar,$H2252,B2253,"f",FALSE)</f>
        <v>55192</v>
      </c>
      <c r="I2253" s="176">
        <f>_xll.qlInterestRateIndexValueDate(Index1M,$H2253)</f>
        <v>55192</v>
      </c>
      <c r="J2253" s="181">
        <f>IFERROR(_xll.qlIndexFixing(Index1M,$H2253,TRUE,_xll.ohTrigger(RecalcTrigger,Trigger1M)),NA())</f>
        <v>1.7401235518100678E-2</v>
      </c>
      <c r="K2253" s="44">
        <f>IFERROR(_xll.qlIndexFixing(Index3M,H2253,TRUE,_xll.ohTrigger(RecalcTrigger,Trigger3M)),NA())</f>
        <v>1.777100926308545E-2</v>
      </c>
      <c r="L2253" s="44">
        <f>IFERROR(_xll.qlIndexFixing(Index6M,$H2253,TRUE,_xll.ohTrigger(RecalcTrigger,Trigger6M)),NA())</f>
        <v>1.7888683090552793E-2</v>
      </c>
      <c r="M2253" s="182">
        <f>IFERROR(_xll.qlIndexFixing(Index1Y,$H2253,TRUE,_xll.ohTrigger(RecalcTrigger,Trigger1Y)),NA())</f>
        <v>1.8102749122389961E-2</v>
      </c>
      <c r="N2253" s="181">
        <f>IFERROR(_xll.qlIndexFixing(ONIndex1M,I2253,TRUE,_xll.ohTrigger(RecalcTrigger,Trigger1M)),NA())</f>
        <v>1.740135869171433E-2</v>
      </c>
      <c r="O2253" s="44">
        <f>IFERROR(_xll.qlIndexFixing(ONIndex3M,I2253,TRUE,_xll.ohTrigger(RecalcTrigger,Trigger3M)),NA())</f>
        <v>1.7768137855381783E-2</v>
      </c>
      <c r="P2253" s="44">
        <f>IFERROR(_xll.qlIndexFixing(ONIndex6M,I2253,TRUE,_xll.ohTrigger(RecalcTrigger,Trigger6M)),NA())</f>
        <v>1.7878604574429469E-2</v>
      </c>
      <c r="Q2253" s="182">
        <f>IFERROR(_xll.qlIndexFixing(ONIndex1Y,I2253,TRUE,_xll.ohTrigger(RecalcTrigger,Trigger1Y)),NA())</f>
        <v>1.8082592843816636E-2</v>
      </c>
    </row>
    <row r="2254" spans="2:17" x14ac:dyDescent="0.2">
      <c r="B2254" s="39" t="s">
        <v>42</v>
      </c>
      <c r="D2254" s="42">
        <f>_xll.qlCalendarAdvance(Calendar,$D2253,B2254,"f",FALSE)</f>
        <v>55199</v>
      </c>
      <c r="E2254" s="176">
        <f>_xll.qlInterestRateIndexValueDate(IndexON,D2254)</f>
        <v>55199</v>
      </c>
      <c r="F2254" s="192">
        <f>IFERROR(_xll.qlIndexFixing(IndexON,D2254,TRUE,_xll.ohTrigger(RecalcTrigger,TriggerON)),NA())</f>
        <v>1.7099982208393927E-2</v>
      </c>
      <c r="H2254" s="42">
        <f>_xll.qlCalendarAdvance(Calendar,$H2253,B2254,"f",FALSE)</f>
        <v>55199</v>
      </c>
      <c r="I2254" s="176">
        <f>_xll.qlInterestRateIndexValueDate(Index1M,$H2254)</f>
        <v>55199</v>
      </c>
      <c r="J2254" s="181">
        <f>IFERROR(_xll.qlIndexFixing(Index1M,$H2254,TRUE,_xll.ohTrigger(RecalcTrigger,Trigger1M)),NA())</f>
        <v>1.7395373497406663E-2</v>
      </c>
      <c r="K2254" s="44">
        <f>IFERROR(_xll.qlIndexFixing(Index3M,H2254,TRUE,_xll.ohTrigger(RecalcTrigger,Trigger3M)),NA())</f>
        <v>1.7765429238406065E-2</v>
      </c>
      <c r="L2254" s="44">
        <f>IFERROR(_xll.qlIndexFixing(Index6M,$H2254,TRUE,_xll.ohTrigger(RecalcTrigger,Trigger6M)),NA())</f>
        <v>1.7883368121460134E-2</v>
      </c>
      <c r="M2254" s="182">
        <f>IFERROR(_xll.qlIndexFixing(Index1Y,$H2254,TRUE,_xll.ohTrigger(RecalcTrigger,Trigger1Y)),NA())</f>
        <v>1.8097307311524702E-2</v>
      </c>
      <c r="N2254" s="181">
        <f>IFERROR(_xll.qlIndexFixing(ONIndex1M,I2254,TRUE,_xll.ohTrigger(RecalcTrigger,Trigger1M)),NA())</f>
        <v>1.7395484400711814E-2</v>
      </c>
      <c r="O2254" s="44">
        <f>IFERROR(_xll.qlIndexFixing(ONIndex3M,I2254,TRUE,_xll.ohTrigger(RecalcTrigger,Trigger3M)),NA())</f>
        <v>1.7762517523062238E-2</v>
      </c>
      <c r="P2254" s="44">
        <f>IFERROR(_xll.qlIndexFixing(ONIndex6M,I2254,TRUE,_xll.ohTrigger(RecalcTrigger,Trigger6M)),NA())</f>
        <v>1.7873204469898152E-2</v>
      </c>
      <c r="Q2254" s="182">
        <f>IFERROR(_xll.qlIndexFixing(ONIndex1Y,I2254,TRUE,_xll.ohTrigger(RecalcTrigger,Trigger1Y)),NA())</f>
        <v>1.807699289009812E-2</v>
      </c>
    </row>
    <row r="2255" spans="2:17" x14ac:dyDescent="0.2">
      <c r="B2255" s="39" t="s">
        <v>42</v>
      </c>
      <c r="D2255" s="42">
        <f>_xll.qlCalendarAdvance(Calendar,$D2254,B2255,"f",FALSE)</f>
        <v>55206</v>
      </c>
      <c r="E2255" s="176">
        <f>_xll.qlInterestRateIndexValueDate(IndexON,D2255)</f>
        <v>55206</v>
      </c>
      <c r="F2255" s="192">
        <f>IFERROR(_xll.qlIndexFixing(IndexON,D2255,TRUE,_xll.ohTrigger(RecalcTrigger,TriggerON)),NA())</f>
        <v>1.7094537214272787E-2</v>
      </c>
      <c r="H2255" s="42">
        <f>_xll.qlCalendarAdvance(Calendar,$H2254,B2255,"f",FALSE)</f>
        <v>55206</v>
      </c>
      <c r="I2255" s="176">
        <f>_xll.qlInterestRateIndexValueDate(Index1M,$H2255)</f>
        <v>55206</v>
      </c>
      <c r="J2255" s="181">
        <f>IFERROR(_xll.qlIndexFixing(Index1M,$H2255,TRUE,_xll.ohTrigger(RecalcTrigger,Trigger1M)),NA())</f>
        <v>1.7389521761639087E-2</v>
      </c>
      <c r="K2255" s="44">
        <f>IFERROR(_xll.qlIndexFixing(Index3M,H2255,TRUE,_xll.ohTrigger(RecalcTrigger,Trigger3M)),NA())</f>
        <v>1.7759859464032277E-2</v>
      </c>
      <c r="L2255" s="44">
        <f>IFERROR(_xll.qlIndexFixing(Index6M,$H2255,TRUE,_xll.ohTrigger(RecalcTrigger,Trigger6M)),NA())</f>
        <v>1.787806349237198E-2</v>
      </c>
      <c r="M2255" s="182">
        <f>IFERROR(_xll.qlIndexFixing(Index1Y,$H2255,TRUE,_xll.ohTrigger(RecalcTrigger,Trigger1Y)),NA())</f>
        <v>1.8091875499655519E-2</v>
      </c>
      <c r="N2255" s="181">
        <f>IFERROR(_xll.qlIndexFixing(ONIndex1M,I2255,TRUE,_xll.ohTrigger(RecalcTrigger,Trigger1M)),NA())</f>
        <v>1.7389620378840398E-2</v>
      </c>
      <c r="O2255" s="44">
        <f>IFERROR(_xll.qlIndexFixing(ONIndex3M,I2255,TRUE,_xll.ohTrigger(RecalcTrigger,Trigger3M)),NA())</f>
        <v>1.7756907389930854E-2</v>
      </c>
      <c r="P2255" s="44">
        <f>IFERROR(_xll.qlIndexFixing(ONIndex6M,I2255,TRUE,_xll.ohTrigger(RecalcTrigger,Trigger6M)),NA())</f>
        <v>1.7867814601268961E-2</v>
      </c>
      <c r="Q2255" s="182">
        <f>IFERROR(_xll.qlIndexFixing(ONIndex1Y,I2255,TRUE,_xll.ohTrigger(RecalcTrigger,Trigger1Y)),NA())</f>
        <v>1.8071402729769037E-2</v>
      </c>
    </row>
    <row r="2256" spans="2:17" x14ac:dyDescent="0.2">
      <c r="B2256" s="39" t="s">
        <v>42</v>
      </c>
      <c r="D2256" s="42">
        <f>_xll.qlCalendarAdvance(Calendar,$D2255,B2256,"f",FALSE)</f>
        <v>55213</v>
      </c>
      <c r="E2256" s="176">
        <f>_xll.qlInterestRateIndexValueDate(IndexON,D2256)</f>
        <v>55213</v>
      </c>
      <c r="F2256" s="192">
        <f>IFERROR(_xll.qlIndexFixing(IndexON,D2256,TRUE,_xll.ohTrigger(RecalcTrigger,TriggerON)),NA())</f>
        <v>1.7089100780340871E-2</v>
      </c>
      <c r="H2256" s="42">
        <f>_xll.qlCalendarAdvance(Calendar,$H2255,B2256,"f",FALSE)</f>
        <v>55213</v>
      </c>
      <c r="I2256" s="176">
        <f>_xll.qlInterestRateIndexValueDate(Index1M,$H2256)</f>
        <v>55213</v>
      </c>
      <c r="J2256" s="181">
        <f>IFERROR(_xll.qlIndexFixing(Index1M,$H2256,TRUE,_xll.ohTrigger(RecalcTrigger,Trigger1M)),NA())</f>
        <v>1.7383665425428026E-2</v>
      </c>
      <c r="K2256" s="44">
        <f>IFERROR(_xll.qlIndexFixing(Index3M,H2256,TRUE,_xll.ohTrigger(RecalcTrigger,Trigger3M)),NA())</f>
        <v>1.7754408106048478E-2</v>
      </c>
      <c r="L2256" s="44">
        <f>IFERROR(_xll.qlIndexFixing(Index6M,$H2256,TRUE,_xll.ohTrigger(RecalcTrigger,Trigger6M)),NA())</f>
        <v>1.7872954461307395E-2</v>
      </c>
      <c r="M2256" s="182">
        <f>IFERROR(_xll.qlIndexFixing(Index1Y,$H2256,TRUE,_xll.ohTrigger(RecalcTrigger,Trigger1Y)),NA())</f>
        <v>1.8086518414645585E-2</v>
      </c>
      <c r="N2256" s="181">
        <f>IFERROR(_xll.qlIndexFixing(ONIndex1M,I2256,TRUE,_xll.ohTrigger(RecalcTrigger,Trigger1M)),NA())</f>
        <v>1.738376662618113E-2</v>
      </c>
      <c r="O2256" s="44">
        <f>IFERROR(_xll.qlIndexFixing(ONIndex3M,I2256,TRUE,_xll.ohTrigger(RecalcTrigger,Trigger3M)),NA())</f>
        <v>1.775130745598763E-2</v>
      </c>
      <c r="P2256" s="44">
        <f>IFERROR(_xll.qlIndexFixing(ONIndex6M,I2256,TRUE,_xll.ohTrigger(RecalcTrigger,Trigger6M)),NA())</f>
        <v>1.7862434968703989E-2</v>
      </c>
      <c r="Q2256" s="182">
        <f>IFERROR(_xll.qlIndexFixing(ONIndex1Y,I2256,TRUE,_xll.ohTrigger(RecalcTrigger,Trigger1Y)),NA())</f>
        <v>1.8065822362748341E-2</v>
      </c>
    </row>
    <row r="2257" spans="2:17" x14ac:dyDescent="0.2">
      <c r="B2257" s="39" t="s">
        <v>42</v>
      </c>
      <c r="D2257" s="42">
        <f>_xll.qlCalendarAdvance(Calendar,$D2256,B2257,"f",FALSE)</f>
        <v>55220</v>
      </c>
      <c r="E2257" s="176">
        <f>_xll.qlInterestRateIndexValueDate(IndexON,D2257)</f>
        <v>55220</v>
      </c>
      <c r="F2257" s="192">
        <f>IFERROR(_xll.qlIndexFixing(IndexON,D2257,TRUE,_xll.ohTrigger(RecalcTrigger,TriggerON)),NA())</f>
        <v>1.708367290659818E-2</v>
      </c>
      <c r="H2257" s="42">
        <f>_xll.qlCalendarAdvance(Calendar,$H2256,B2257,"f",FALSE)</f>
        <v>55220</v>
      </c>
      <c r="I2257" s="176">
        <f>_xll.qlInterestRateIndexValueDate(Index1M,$H2257)</f>
        <v>55220</v>
      </c>
      <c r="J2257" s="181">
        <f>IFERROR(_xll.qlIndexFixing(Index1M,$H2257,TRUE,_xll.ohTrigger(RecalcTrigger,Trigger1M)),NA())</f>
        <v>1.7377838918279796E-2</v>
      </c>
      <c r="K2257" s="44">
        <f>IFERROR(_xll.qlIndexFixing(Index3M,H2257,TRUE,_xll.ohTrigger(RecalcTrigger,Trigger3M)),NA())</f>
        <v>1.7748860221034574E-2</v>
      </c>
      <c r="L2257" s="44">
        <f>IFERROR(_xll.qlIndexFixing(Index6M,$H2257,TRUE,_xll.ohTrigger(RecalcTrigger,Trigger6M)),NA())</f>
        <v>1.7867671955274403E-2</v>
      </c>
      <c r="M2257" s="182">
        <f>IFERROR(_xll.qlIndexFixing(Index1Y,$H2257,TRUE,_xll.ohTrigger(RecalcTrigger,Trigger1Y)),NA())</f>
        <v>1.8081107048746395E-2</v>
      </c>
      <c r="N2257" s="181">
        <f>IFERROR(_xll.qlIndexFixing(ONIndex1M,I2257,TRUE,_xll.ohTrigger(RecalcTrigger,Trigger1M)),NA())</f>
        <v>1.7377923142734009E-2</v>
      </c>
      <c r="O2257" s="44">
        <f>IFERROR(_xll.qlIndexFixing(ONIndex3M,I2257,TRUE,_xll.ohTrigger(RecalcTrigger,Trigger3M)),NA())</f>
        <v>1.7745717721151522E-2</v>
      </c>
      <c r="P2257" s="44">
        <f>IFERROR(_xll.qlIndexFixing(ONIndex6M,I2257,TRUE,_xll.ohTrigger(RecalcTrigger,Trigger6M)),NA())</f>
        <v>1.7857065572041142E-2</v>
      </c>
      <c r="Q2257" s="182">
        <f>IFERROR(_xll.qlIndexFixing(ONIndex1Y,I2257,TRUE,_xll.ohTrigger(RecalcTrigger,Trigger1Y)),NA())</f>
        <v>1.806025178903603E-2</v>
      </c>
    </row>
    <row r="2258" spans="2:17" x14ac:dyDescent="0.2">
      <c r="B2258" s="39" t="s">
        <v>42</v>
      </c>
      <c r="D2258" s="42">
        <f>_xll.qlCalendarAdvance(Calendar,$D2257,B2258,"f",FALSE)</f>
        <v>55227</v>
      </c>
      <c r="E2258" s="176">
        <f>_xll.qlInterestRateIndexValueDate(IndexON,D2258)</f>
        <v>55227</v>
      </c>
      <c r="F2258" s="192">
        <f>IFERROR(_xll.qlIndexFixing(IndexON,D2258,TRUE,_xll.ohTrigger(RecalcTrigger,TriggerON)),NA())</f>
        <v>1.7078253593125758E-2</v>
      </c>
      <c r="H2258" s="42">
        <f>_xll.qlCalendarAdvance(Calendar,$H2257,B2258,"f",FALSE)</f>
        <v>55227</v>
      </c>
      <c r="I2258" s="176">
        <f>_xll.qlInterestRateIndexValueDate(Index1M,$H2258)</f>
        <v>55227</v>
      </c>
      <c r="J2258" s="181">
        <f>IFERROR(_xll.qlIndexFixing(Index1M,$H2258,TRUE,_xll.ohTrigger(RecalcTrigger,Trigger1M)),NA())</f>
        <v>1.7372020326758636E-2</v>
      </c>
      <c r="K2258" s="44">
        <f>IFERROR(_xll.qlIndexFixing(Index3M,H2258,TRUE,_xll.ohTrigger(RecalcTrigger,Trigger3M)),NA())</f>
        <v>1.7743322587937368E-2</v>
      </c>
      <c r="L2258" s="44">
        <f>IFERROR(_xll.qlIndexFixing(Index6M,$H2258,TRUE,_xll.ohTrigger(RecalcTrigger,Trigger6M)),NA())</f>
        <v>1.7862399790726138E-2</v>
      </c>
      <c r="M2258" s="182">
        <f>IFERROR(_xll.qlIndexFixing(Index1Y,$H2258,TRUE,_xll.ohTrigger(RecalcTrigger,Trigger1Y)),NA())</f>
        <v>1.8075705681923238E-2</v>
      </c>
      <c r="N2258" s="181">
        <f>IFERROR(_xll.qlIndexFixing(ONIndex1M,I2258,TRUE,_xll.ohTrigger(RecalcTrigger,Trigger1M)),NA())</f>
        <v>1.7372089928417989E-2</v>
      </c>
      <c r="O2258" s="44">
        <f>IFERROR(_xll.qlIndexFixing(ONIndex3M,I2258,TRUE,_xll.ohTrigger(RecalcTrigger,Trigger3M)),NA())</f>
        <v>1.7740138185503573E-2</v>
      </c>
      <c r="P2258" s="44">
        <f>IFERROR(_xll.qlIndexFixing(ONIndex6M,I2258,TRUE,_xll.ohTrigger(RecalcTrigger,Trigger6M)),NA())</f>
        <v>1.7851706411280421E-2</v>
      </c>
      <c r="Q2258" s="182">
        <f>IFERROR(_xll.qlIndexFixing(ONIndex1Y,I2258,TRUE,_xll.ohTrigger(RecalcTrigger,Trigger1Y)),NA())</f>
        <v>1.805469100855106E-2</v>
      </c>
    </row>
    <row r="2259" spans="2:17" x14ac:dyDescent="0.2">
      <c r="B2259" s="39" t="s">
        <v>42</v>
      </c>
      <c r="D2259" s="42">
        <f>_xll.qlCalendarAdvance(Calendar,$D2258,B2259,"f",FALSE)</f>
        <v>55234</v>
      </c>
      <c r="E2259" s="176">
        <f>_xll.qlInterestRateIndexValueDate(IndexON,D2259)</f>
        <v>55234</v>
      </c>
      <c r="F2259" s="192">
        <f>IFERROR(_xll.qlIndexFixing(IndexON,D2259,TRUE,_xll.ohTrigger(RecalcTrigger,TriggerON)),NA())</f>
        <v>1.7072842839599423E-2</v>
      </c>
      <c r="H2259" s="42">
        <f>_xll.qlCalendarAdvance(Calendar,$H2258,B2259,"f",FALSE)</f>
        <v>55234</v>
      </c>
      <c r="I2259" s="176">
        <f>_xll.qlInterestRateIndexValueDate(Index1M,$H2259)</f>
        <v>55234</v>
      </c>
      <c r="J2259" s="181">
        <f>IFERROR(_xll.qlIndexFixing(Index1M,$H2259,TRUE,_xll.ohTrigger(RecalcTrigger,Trigger1M)),NA())</f>
        <v>1.7366212023016591E-2</v>
      </c>
      <c r="K2259" s="44">
        <f>IFERROR(_xll.qlIndexFixing(Index3M,H2259,TRUE,_xll.ohTrigger(RecalcTrigger,Trigger3M)),NA())</f>
        <v>1.7737795206712807E-2</v>
      </c>
      <c r="L2259" s="44">
        <f>IFERROR(_xll.qlIndexFixing(Index6M,$H2259,TRUE,_xll.ohTrigger(RecalcTrigger,Trigger6M)),NA())</f>
        <v>1.7857137967581555E-2</v>
      </c>
      <c r="M2259" s="182">
        <f>IFERROR(_xll.qlIndexFixing(Index1Y,$H2259,TRUE,_xll.ohTrigger(RecalcTrigger,Trigger1Y)),NA())</f>
        <v>1.8070314314016907E-2</v>
      </c>
      <c r="N2259" s="181">
        <f>IFERROR(_xll.qlIndexFixing(ONIndex1M,I2259,TRUE,_xll.ohTrigger(RecalcTrigger,Trigger1M)),NA())</f>
        <v>1.7366266983314116E-2</v>
      </c>
      <c r="O2259" s="44">
        <f>IFERROR(_xll.qlIndexFixing(ONIndex3M,I2259,TRUE,_xll.ohTrigger(RecalcTrigger,Trigger3M)),NA())</f>
        <v>1.7734568849043786E-2</v>
      </c>
      <c r="P2259" s="44">
        <f>IFERROR(_xll.qlIndexFixing(ONIndex6M,I2259,TRUE,_xll.ohTrigger(RecalcTrigger,Trigger6M)),NA())</f>
        <v>1.7846357486502873E-2</v>
      </c>
      <c r="Q2259" s="182">
        <f>IFERROR(_xll.qlIndexFixing(ONIndex1Y,I2259,TRUE,_xll.ohTrigger(RecalcTrigger,Trigger1Y)),NA())</f>
        <v>1.8049140021455523E-2</v>
      </c>
    </row>
    <row r="2260" spans="2:17" x14ac:dyDescent="0.2">
      <c r="B2260" s="39" t="s">
        <v>42</v>
      </c>
      <c r="D2260" s="42">
        <f>_xll.qlCalendarAdvance(Calendar,$D2259,B2260,"f",FALSE)</f>
        <v>55241</v>
      </c>
      <c r="E2260" s="176">
        <f>_xll.qlInterestRateIndexValueDate(IndexON,D2260)</f>
        <v>55241</v>
      </c>
      <c r="F2260" s="192">
        <f>IFERROR(_xll.qlIndexFixing(IndexON,D2260,TRUE,_xll.ohTrigger(RecalcTrigger,TriggerON)),NA())</f>
        <v>1.7067440646586496E-2</v>
      </c>
      <c r="H2260" s="42">
        <f>_xll.qlCalendarAdvance(Calendar,$H2259,B2260,"f",FALSE)</f>
        <v>55241</v>
      </c>
      <c r="I2260" s="176">
        <f>_xll.qlInterestRateIndexValueDate(Index1M,$H2260)</f>
        <v>55241</v>
      </c>
      <c r="J2260" s="181">
        <f>IFERROR(_xll.qlIndexFixing(Index1M,$H2260,TRUE,_xll.ohTrigger(RecalcTrigger,Trigger1M)),NA())</f>
        <v>1.7360415885352792E-2</v>
      </c>
      <c r="K2260" s="44">
        <f>IFERROR(_xll.qlIndexFixing(Index3M,H2260,TRUE,_xll.ohTrigger(RecalcTrigger,Trigger3M)),NA())</f>
        <v>1.7732278077320373E-2</v>
      </c>
      <c r="L2260" s="44">
        <f>IFERROR(_xll.qlIndexFixing(Index6M,$H2260,TRUE,_xll.ohTrigger(RecalcTrigger,Trigger6M)),NA())</f>
        <v>1.7851886485758726E-2</v>
      </c>
      <c r="M2260" s="182">
        <f>IFERROR(_xll.qlIndexFixing(Index1Y,$H2260,TRUE,_xll.ohTrigger(RecalcTrigger,Trigger1Y)),NA())</f>
        <v>1.8064932944868627E-2</v>
      </c>
      <c r="N2260" s="181">
        <f>IFERROR(_xll.qlIndexFixing(ONIndex1M,I2260,TRUE,_xll.ohTrigger(RecalcTrigger,Trigger1M)),NA())</f>
        <v>1.736045430742239E-2</v>
      </c>
      <c r="O2260" s="44">
        <f>IFERROR(_xll.qlIndexFixing(ONIndex3M,I2260,TRUE,_xll.ohTrigger(RecalcTrigger,Trigger3M)),NA())</f>
        <v>1.7729009711772159E-2</v>
      </c>
      <c r="P2260" s="44">
        <f>IFERROR(_xll.qlIndexFixing(ONIndex6M,I2260,TRUE,_xll.ohTrigger(RecalcTrigger,Trigger6M)),NA())</f>
        <v>1.7841018797789543E-2</v>
      </c>
      <c r="Q2260" s="182">
        <f>IFERROR(_xll.qlIndexFixing(ONIndex1Y,I2260,TRUE,_xll.ohTrigger(RecalcTrigger,Trigger1Y)),NA())</f>
        <v>1.8043598827668372E-2</v>
      </c>
    </row>
    <row r="2261" spans="2:17" x14ac:dyDescent="0.2">
      <c r="B2261" s="39" t="s">
        <v>42</v>
      </c>
      <c r="D2261" s="42">
        <f>_xll.qlCalendarAdvance(Calendar,$D2260,B2261,"f",FALSE)</f>
        <v>55248</v>
      </c>
      <c r="E2261" s="176">
        <f>_xll.qlInterestRateIndexValueDate(IndexON,D2261)</f>
        <v>55248</v>
      </c>
      <c r="F2261" s="192">
        <f>IFERROR(_xll.qlIndexFixing(IndexON,D2261,TRUE,_xll.ohTrigger(RecalcTrigger,TriggerON)),NA())</f>
        <v>1.7062047013600701E-2</v>
      </c>
      <c r="H2261" s="42">
        <f>_xll.qlCalendarAdvance(Calendar,$H2260,B2261,"f",FALSE)</f>
        <v>55248</v>
      </c>
      <c r="I2261" s="176">
        <f>_xll.qlInterestRateIndexValueDate(Index1M,$H2261)</f>
        <v>55248</v>
      </c>
      <c r="J2261" s="181">
        <f>IFERROR(_xll.qlIndexFixing(Index1M,$H2261,TRUE,_xll.ohTrigger(RecalcTrigger,Trigger1M)),NA())</f>
        <v>1.7354626777984272E-2</v>
      </c>
      <c r="K2261" s="44">
        <f>IFERROR(_xll.qlIndexFixing(Index3M,H2261,TRUE,_xll.ohTrigger(RecalcTrigger,Trigger3M)),NA())</f>
        <v>1.772673277810476E-2</v>
      </c>
      <c r="L2261" s="44">
        <f>IFERROR(_xll.qlIndexFixing(Index6M,$H2261,TRUE,_xll.ohTrigger(RecalcTrigger,Trigger6M)),NA())</f>
        <v>1.7846581132925528E-2</v>
      </c>
      <c r="M2261" s="182">
        <f>IFERROR(_xll.qlIndexFixing(Index1Y,$H2261,TRUE,_xll.ohTrigger(RecalcTrigger,Trigger1Y)),NA())</f>
        <v>1.8059561574319625E-2</v>
      </c>
      <c r="N2261" s="181">
        <f>IFERROR(_xll.qlIndexFixing(ONIndex1M,I2261,TRUE,_xll.ohTrigger(RecalcTrigger,Trigger1M)),NA())</f>
        <v>1.7354651900661766E-2</v>
      </c>
      <c r="O2261" s="44">
        <f>IFERROR(_xll.qlIndexFixing(ONIndex3M,I2261,TRUE,_xll.ohTrigger(RecalcTrigger,Trigger3M)),NA())</f>
        <v>1.7723460773688693E-2</v>
      </c>
      <c r="P2261" s="44">
        <f>IFERROR(_xll.qlIndexFixing(ONIndex6M,I2261,TRUE,_xll.ohTrigger(RecalcTrigger,Trigger6M)),NA())</f>
        <v>1.7835690344897293E-2</v>
      </c>
      <c r="Q2261" s="182">
        <f>IFERROR(_xll.qlIndexFixing(ONIndex1Y,I2261,TRUE,_xll.ohTrigger(RecalcTrigger,Trigger1Y)),NA())</f>
        <v>1.8038067427189608E-2</v>
      </c>
    </row>
    <row r="2262" spans="2:17" x14ac:dyDescent="0.2">
      <c r="B2262" s="39" t="s">
        <v>42</v>
      </c>
      <c r="D2262" s="42">
        <f>_xll.qlCalendarAdvance(Calendar,$D2261,B2262,"f",FALSE)</f>
        <v>55255</v>
      </c>
      <c r="E2262" s="176">
        <f>_xll.qlInterestRateIndexValueDate(IndexON,D2262)</f>
        <v>55255</v>
      </c>
      <c r="F2262" s="192">
        <f>IFERROR(_xll.qlIndexFixing(IndexON,D2262,TRUE,_xll.ohTrigger(RecalcTrigger,TriggerON)),NA())</f>
        <v>1.7056661940885176E-2</v>
      </c>
      <c r="H2262" s="42">
        <f>_xll.qlCalendarAdvance(Calendar,$H2261,B2262,"f",FALSE)</f>
        <v>55255</v>
      </c>
      <c r="I2262" s="176">
        <f>_xll.qlInterestRateIndexValueDate(Index1M,$H2262)</f>
        <v>55255</v>
      </c>
      <c r="J2262" s="181">
        <f>IFERROR(_xll.qlIndexFixing(Index1M,$H2262,TRUE,_xll.ohTrigger(RecalcTrigger,Trigger1M)),NA())</f>
        <v>1.7348847956609886E-2</v>
      </c>
      <c r="K2262" s="44">
        <f>IFERROR(_xll.qlIndexFixing(Index3M,H2262,TRUE,_xll.ohTrigger(RecalcTrigger,Trigger3M)),NA())</f>
        <v>1.7721235686332628E-2</v>
      </c>
      <c r="L2262" s="44">
        <f>IFERROR(_xll.qlIndexFixing(Index6M,$H2262,TRUE,_xll.ohTrigger(RecalcTrigger,Trigger6M)),NA())</f>
        <v>1.7841349849473397E-2</v>
      </c>
      <c r="M2262" s="182">
        <f>IFERROR(_xll.qlIndexFixing(Index1Y,$H2262,TRUE,_xll.ohTrigger(RecalcTrigger,Trigger1Y)),NA())</f>
        <v>1.8054200202211133E-2</v>
      </c>
      <c r="N2262" s="181">
        <f>IFERROR(_xll.qlIndexFixing(ONIndex1M,I2262,TRUE,_xll.ohTrigger(RecalcTrigger,Trigger1M)),NA())</f>
        <v>1.7348859763113289E-2</v>
      </c>
      <c r="O2262" s="44">
        <f>IFERROR(_xll.qlIndexFixing(ONIndex3M,I2262,TRUE,_xll.ohTrigger(RecalcTrigger,Trigger3M)),NA())</f>
        <v>1.7717922034550249E-2</v>
      </c>
      <c r="P2262" s="44">
        <f>IFERROR(_xll.qlIndexFixing(ONIndex6M,I2262,TRUE,_xll.ohTrigger(RecalcTrigger,Trigger6M)),NA())</f>
        <v>1.7830372127988214E-2</v>
      </c>
      <c r="Q2262" s="182">
        <f>IFERROR(_xll.qlIndexFixing(ONIndex1Y,I2262,TRUE,_xll.ohTrigger(RecalcTrigger,Trigger1Y)),NA())</f>
        <v>1.8032545819938184E-2</v>
      </c>
    </row>
    <row r="2263" spans="2:17" x14ac:dyDescent="0.2">
      <c r="B2263" s="39" t="s">
        <v>42</v>
      </c>
      <c r="D2263" s="42">
        <f>_xll.qlCalendarAdvance(Calendar,$D2262,B2263,"f",FALSE)</f>
        <v>55262</v>
      </c>
      <c r="E2263" s="176">
        <f>_xll.qlInterestRateIndexValueDate(IndexON,D2263)</f>
        <v>55262</v>
      </c>
      <c r="F2263" s="192">
        <f>IFERROR(_xll.qlIndexFixing(IndexON,D2263,TRUE,_xll.ohTrigger(RecalcTrigger,TriggerON)),NA())</f>
        <v>1.7051285428358876E-2</v>
      </c>
      <c r="H2263" s="42">
        <f>_xll.qlCalendarAdvance(Calendar,$H2262,B2263,"f",FALSE)</f>
        <v>55262</v>
      </c>
      <c r="I2263" s="176">
        <f>_xll.qlInterestRateIndexValueDate(Index1M,$H2263)</f>
        <v>55262</v>
      </c>
      <c r="J2263" s="181">
        <f>IFERROR(_xll.qlIndexFixing(Index1M,$H2263,TRUE,_xll.ohTrigger(RecalcTrigger,Trigger1M)),NA())</f>
        <v>1.7343079421218821E-2</v>
      </c>
      <c r="K2263" s="44">
        <f>IFERROR(_xll.qlIndexFixing(Index3M,H2263,TRUE,_xll.ohTrigger(RecalcTrigger,Trigger3M)),NA())</f>
        <v>1.7715748845690417E-2</v>
      </c>
      <c r="L2263" s="44">
        <f>IFERROR(_xll.qlIndexFixing(Index6M,$H2263,TRUE,_xll.ohTrigger(RecalcTrigger,Trigger6M)),NA())</f>
        <v>1.7836128906528012E-2</v>
      </c>
      <c r="M2263" s="182">
        <f>IFERROR(_xll.qlIndexFixing(Index1Y,$H2263,TRUE,_xll.ohTrigger(RecalcTrigger,Trigger1Y)),NA())</f>
        <v>1.8049120800710795E-2</v>
      </c>
      <c r="N2263" s="181">
        <f>IFERROR(_xll.qlIndexFixing(ONIndex1M,I2263,TRUE,_xll.ohTrigger(RecalcTrigger,Trigger1M)),NA())</f>
        <v>1.7343077894776959E-2</v>
      </c>
      <c r="O2263" s="44">
        <f>IFERROR(_xll.qlIndexFixing(ONIndex3M,I2263,TRUE,_xll.ohTrigger(RecalcTrigger,Trigger3M)),NA())</f>
        <v>1.7712393494843104E-2</v>
      </c>
      <c r="P2263" s="44">
        <f>IFERROR(_xll.qlIndexFixing(ONIndex6M,I2263,TRUE,_xll.ohTrigger(RecalcTrigger,Trigger6M)),NA())</f>
        <v>1.7825064147062308E-2</v>
      </c>
      <c r="Q2263" s="182">
        <f>IFERROR(_xll.qlIndexFixing(ONIndex1Y,I2263,TRUE,_xll.ohTrigger(RecalcTrigger,Trigger1Y)),NA())</f>
        <v>1.8027034006157239E-2</v>
      </c>
    </row>
    <row r="2264" spans="2:17" x14ac:dyDescent="0.2">
      <c r="B2264" s="39" t="s">
        <v>42</v>
      </c>
      <c r="D2264" s="42">
        <f>_xll.qlCalendarAdvance(Calendar,$D2263,B2264,"f",FALSE)</f>
        <v>55269</v>
      </c>
      <c r="E2264" s="176">
        <f>_xll.qlInterestRateIndexValueDate(IndexON,D2264)</f>
        <v>55269</v>
      </c>
      <c r="F2264" s="192">
        <f>IFERROR(_xll.qlIndexFixing(IndexON,D2264,TRUE,_xll.ohTrigger(RecalcTrigger,TriggerON)),NA())</f>
        <v>1.7045917475940753E-2</v>
      </c>
      <c r="H2264" s="42">
        <f>_xll.qlCalendarAdvance(Calendar,$H2263,B2264,"f",FALSE)</f>
        <v>55269</v>
      </c>
      <c r="I2264" s="176">
        <f>_xll.qlInterestRateIndexValueDate(Index1M,$H2264)</f>
        <v>55269</v>
      </c>
      <c r="J2264" s="181">
        <f>IFERROR(_xll.qlIndexFixing(Index1M,$H2264,TRUE,_xll.ohTrigger(RecalcTrigger,Trigger1M)),NA())</f>
        <v>1.7337321171792174E-2</v>
      </c>
      <c r="K2264" s="44">
        <f>IFERROR(_xll.qlIndexFixing(Index3M,H2264,TRUE,_xll.ohTrigger(RecalcTrigger,Trigger3M)),NA())</f>
        <v>1.7710272256133596E-2</v>
      </c>
      <c r="L2264" s="44">
        <f>IFERROR(_xll.qlIndexFixing(Index6M,$H2264,TRUE,_xll.ohTrigger(RecalcTrigger,Trigger6M)),NA())</f>
        <v>1.7830918304009211E-2</v>
      </c>
      <c r="M2264" s="182">
        <f>IFERROR(_xll.qlIndexFixing(Index1Y,$H2264,TRUE,_xll.ohTrigger(RecalcTrigger,Trigger1Y)),NA())</f>
        <v>1.8043507452685684E-2</v>
      </c>
      <c r="N2264" s="181">
        <f>IFERROR(_xll.qlIndexFixing(ONIndex1M,I2264,TRUE,_xll.ohTrigger(RecalcTrigger,Trigger1M)),NA())</f>
        <v>1.7337306295652777E-2</v>
      </c>
      <c r="O2264" s="44">
        <f>IFERROR(_xll.qlIndexFixing(ONIndex3M,I2264,TRUE,_xll.ohTrigger(RecalcTrigger,Trigger3M)),NA())</f>
        <v>1.7706875154243074E-2</v>
      </c>
      <c r="P2264" s="44">
        <f>IFERROR(_xll.qlIndexFixing(ONIndex6M,I2264,TRUE,_xll.ohTrigger(RecalcTrigger,Trigger6M)),NA())</f>
        <v>1.7819766402119575E-2</v>
      </c>
      <c r="Q2264" s="182">
        <f>IFERROR(_xll.qlIndexFixing(ONIndex1Y,I2264,TRUE,_xll.ohTrigger(RecalcTrigger,Trigger1Y)),NA())</f>
        <v>1.8021531985603634E-2</v>
      </c>
    </row>
    <row r="2265" spans="2:17" x14ac:dyDescent="0.2">
      <c r="B2265" s="39" t="s">
        <v>42</v>
      </c>
      <c r="D2265" s="42">
        <f>_xll.qlCalendarAdvance(Calendar,$D2264,B2265,"f",FALSE)</f>
        <v>55276</v>
      </c>
      <c r="E2265" s="176">
        <f>_xll.qlInterestRateIndexValueDate(IndexON,D2265)</f>
        <v>55276</v>
      </c>
      <c r="F2265" s="192">
        <f>IFERROR(_xll.qlIndexFixing(IndexON,D2265,TRUE,_xll.ohTrigger(RecalcTrigger,TriggerON)),NA())</f>
        <v>1.70405580837929E-2</v>
      </c>
      <c r="H2265" s="42">
        <f>_xll.qlCalendarAdvance(Calendar,$H2264,B2265,"f",FALSE)</f>
        <v>55276</v>
      </c>
      <c r="I2265" s="176">
        <f>_xll.qlInterestRateIndexValueDate(Index1M,$H2265)</f>
        <v>55276</v>
      </c>
      <c r="J2265" s="181">
        <f>IFERROR(_xll.qlIndexFixing(Index1M,$H2265,TRUE,_xll.ohTrigger(RecalcTrigger,Trigger1M)),NA())</f>
        <v>1.7331578243090673E-2</v>
      </c>
      <c r="K2265" s="44">
        <f>IFERROR(_xll.qlIndexFixing(Index3M,H2265,TRUE,_xll.ohTrigger(RecalcTrigger,Trigger3M)),NA())</f>
        <v>1.770484620633719E-2</v>
      </c>
      <c r="L2265" s="44">
        <f>IFERROR(_xll.qlIndexFixing(Index6M,$H2265,TRUE,_xll.ohTrigger(RecalcTrigger,Trigger6M)),NA())</f>
        <v>1.7825784193633835E-2</v>
      </c>
      <c r="M2265" s="182">
        <f>IFERROR(_xll.qlIndexFixing(Index1Y,$H2265,TRUE,_xll.ohTrigger(RecalcTrigger,Trigger1Y)),NA())</f>
        <v>1.8038176074952516E-2</v>
      </c>
      <c r="N2265" s="181">
        <f>IFERROR(_xll.qlIndexFixing(ONIndex1M,I2265,TRUE,_xll.ohTrigger(RecalcTrigger,Trigger1M)),NA())</f>
        <v>1.7331544965578649E-2</v>
      </c>
      <c r="O2265" s="44">
        <f>IFERROR(_xll.qlIndexFixing(ONIndex3M,I2265,TRUE,_xll.ohTrigger(RecalcTrigger,Trigger3M)),NA())</f>
        <v>1.7701367012669111E-2</v>
      </c>
      <c r="P2265" s="44">
        <f>IFERROR(_xll.qlIndexFixing(ONIndex6M,I2265,TRUE,_xll.ohTrigger(RecalcTrigger,Trigger6M)),NA())</f>
        <v>1.7814478893160013E-2</v>
      </c>
      <c r="Q2265" s="182">
        <f>IFERROR(_xll.qlIndexFixing(ONIndex1Y,I2265,TRUE,_xll.ohTrigger(RecalcTrigger,Trigger1Y)),NA())</f>
        <v>1.8016039758277369E-2</v>
      </c>
    </row>
    <row r="2266" spans="2:17" x14ac:dyDescent="0.2">
      <c r="B2266" s="39" t="s">
        <v>42</v>
      </c>
      <c r="D2266" s="42">
        <f>_xll.qlCalendarAdvance(Calendar,$D2265,B2266,"f",FALSE)</f>
        <v>55283</v>
      </c>
      <c r="E2266" s="176">
        <f>_xll.qlInterestRateIndexValueDate(IndexON,D2266)</f>
        <v>55283</v>
      </c>
      <c r="F2266" s="192">
        <f>IFERROR(_xll.qlIndexFixing(IndexON,D2266,TRUE,_xll.ohTrigger(RecalcTrigger,TriggerON)),NA())</f>
        <v>1.7035207251834272E-2</v>
      </c>
      <c r="H2266" s="42">
        <f>_xll.qlCalendarAdvance(Calendar,$H2265,B2266,"f",FALSE)</f>
        <v>55283</v>
      </c>
      <c r="I2266" s="176">
        <f>_xll.qlInterestRateIndexValueDate(Index1M,$H2266)</f>
        <v>55283</v>
      </c>
      <c r="J2266" s="181">
        <f>IFERROR(_xll.qlIndexFixing(Index1M,$H2266,TRUE,_xll.ohTrigger(RecalcTrigger,Trigger1M)),NA())</f>
        <v>1.7325841953372632E-2</v>
      </c>
      <c r="K2266" s="44">
        <f>IFERROR(_xll.qlIndexFixing(Index3M,H2266,TRUE,_xll.ohTrigger(RecalcTrigger,Trigger3M)),NA())</f>
        <v>1.7699390587039829E-2</v>
      </c>
      <c r="L2266" s="44">
        <f>IFERROR(_xll.qlIndexFixing(Index6M,$H2266,TRUE,_xll.ohTrigger(RecalcTrigger,Trigger6M)),NA())</f>
        <v>1.7820594758040442E-2</v>
      </c>
      <c r="M2266" s="182">
        <f>IFERROR(_xll.qlIndexFixing(Index1Y,$H2266,TRUE,_xll.ohTrigger(RecalcTrigger,Trigger1Y)),NA())</f>
        <v>1.8032854695029864E-2</v>
      </c>
      <c r="N2266" s="181">
        <f>IFERROR(_xll.qlIndexFixing(ONIndex1M,I2266,TRUE,_xll.ohTrigger(RecalcTrigger,Trigger1M)),NA())</f>
        <v>1.7325793904797715E-2</v>
      </c>
      <c r="O2266" s="44">
        <f>IFERROR(_xll.qlIndexFixing(ONIndex3M,I2266,TRUE,_xll.ohTrigger(RecalcTrigger,Trigger3M)),NA())</f>
        <v>1.7695869070364356E-2</v>
      </c>
      <c r="P2266" s="44">
        <f>IFERROR(_xll.qlIndexFixing(ONIndex6M,I2266,TRUE,_xll.ohTrigger(RecalcTrigger,Trigger6M)),NA())</f>
        <v>1.7809201619940485E-2</v>
      </c>
      <c r="Q2266" s="182">
        <f>IFERROR(_xll.qlIndexFixing(ONIndex1Y,I2266,TRUE,_xll.ohTrigger(RecalcTrigger,Trigger1Y)),NA())</f>
        <v>1.8010557324259491E-2</v>
      </c>
    </row>
    <row r="2267" spans="2:17" x14ac:dyDescent="0.2">
      <c r="B2267" s="39" t="s">
        <v>42</v>
      </c>
      <c r="D2267" s="42">
        <f>_xll.qlCalendarAdvance(Calendar,$D2266,B2267,"f",FALSE)</f>
        <v>55290</v>
      </c>
      <c r="E2267" s="176">
        <f>_xll.qlInterestRateIndexValueDate(IndexON,D2267)</f>
        <v>55290</v>
      </c>
      <c r="F2267" s="192">
        <f>IFERROR(_xll.qlIndexFixing(IndexON,D2267,TRUE,_xll.ohTrigger(RecalcTrigger,TriggerON)),NA())</f>
        <v>1.7029864979983822E-2</v>
      </c>
      <c r="H2267" s="42">
        <f>_xll.qlCalendarAdvance(Calendar,$H2266,B2267,"f",FALSE)</f>
        <v>55290</v>
      </c>
      <c r="I2267" s="176">
        <f>_xll.qlInterestRateIndexValueDate(Index1M,$H2267)</f>
        <v>55290</v>
      </c>
      <c r="J2267" s="181">
        <f>IFERROR(_xll.qlIndexFixing(Index1M,$H2267,TRUE,_xll.ohTrigger(RecalcTrigger,Trigger1M)),NA())</f>
        <v>1.7320115951305993E-2</v>
      </c>
      <c r="K2267" s="44">
        <f>IFERROR(_xll.qlIndexFixing(Index3M,H2267,TRUE,_xll.ohTrigger(RecalcTrigger,Trigger3M)),NA())</f>
        <v>1.7693945219277717E-2</v>
      </c>
      <c r="L2267" s="44">
        <f>IFERROR(_xll.qlIndexFixing(Index6M,$H2267,TRUE,_xll.ohTrigger(RecalcTrigger,Trigger6M)),NA())</f>
        <v>1.781541566320324E-2</v>
      </c>
      <c r="M2267" s="182">
        <f>IFERROR(_xll.qlIndexFixing(Index1Y,$H2267,TRUE,_xll.ohTrigger(RecalcTrigger,Trigger1Y)),NA())</f>
        <v>1.8027543312760509E-2</v>
      </c>
      <c r="N2267" s="181">
        <f>IFERROR(_xll.qlIndexFixing(ONIndex1M,I2267,TRUE,_xll.ohTrigger(RecalcTrigger,Trigger1M)),NA())</f>
        <v>1.7320053113147882E-2</v>
      </c>
      <c r="O2267" s="44">
        <f>IFERROR(_xll.qlIndexFixing(ONIndex3M,I2267,TRUE,_xll.ohTrigger(RecalcTrigger,Trigger3M)),NA())</f>
        <v>1.7690381327166715E-2</v>
      </c>
      <c r="P2267" s="44">
        <f>IFERROR(_xll.qlIndexFixing(ONIndex6M,I2267,TRUE,_xll.ohTrigger(RecalcTrigger,Trigger6M)),NA())</f>
        <v>1.7803934582947267E-2</v>
      </c>
      <c r="Q2267" s="182">
        <f>IFERROR(_xll.qlIndexFixing(ONIndex1Y,I2267,TRUE,_xll.ohTrigger(RecalcTrigger,Trigger1Y)),NA())</f>
        <v>1.8005084683712091E-2</v>
      </c>
    </row>
    <row r="2268" spans="2:17" x14ac:dyDescent="0.2">
      <c r="B2268" s="39" t="s">
        <v>42</v>
      </c>
      <c r="D2268" s="42">
        <f>_xll.qlCalendarAdvance(Calendar,$D2267,B2268,"f",FALSE)</f>
        <v>55297</v>
      </c>
      <c r="E2268" s="176">
        <f>_xll.qlInterestRateIndexValueDate(IndexON,D2268)</f>
        <v>55297</v>
      </c>
      <c r="F2268" s="192">
        <f>IFERROR(_xll.qlIndexFixing(IndexON,D2268,TRUE,_xll.ohTrigger(RecalcTrigger,TriggerON)),NA())</f>
        <v>1.7024531268403642E-2</v>
      </c>
      <c r="H2268" s="42">
        <f>_xll.qlCalendarAdvance(Calendar,$H2267,B2268,"f",FALSE)</f>
        <v>55297</v>
      </c>
      <c r="I2268" s="176">
        <f>_xll.qlInterestRateIndexValueDate(Index1M,$H2268)</f>
        <v>55297</v>
      </c>
      <c r="J2268" s="181">
        <f>IFERROR(_xll.qlIndexFixing(Index1M,$H2268,TRUE,_xll.ohTrigger(RecalcTrigger,Trigger1M)),NA())</f>
        <v>1.7314400236876023E-2</v>
      </c>
      <c r="K2268" s="44">
        <f>IFERROR(_xll.qlIndexFixing(Index3M,H2268,TRUE,_xll.ohTrigger(RecalcTrigger,Trigger3M)),NA())</f>
        <v>1.7688510103009449E-2</v>
      </c>
      <c r="L2268" s="44">
        <f>IFERROR(_xll.qlIndexFixing(Index6M,$H2268,TRUE,_xll.ohTrigger(RecalcTrigger,Trigger6M)),NA())</f>
        <v>1.7810246909042062E-2</v>
      </c>
      <c r="M2268" s="182">
        <f>IFERROR(_xll.qlIndexFixing(Index1Y,$H2268,TRUE,_xll.ohTrigger(RecalcTrigger,Trigger1Y)),NA())</f>
        <v>1.8022241927988118E-2</v>
      </c>
      <c r="N2268" s="181">
        <f>IFERROR(_xll.qlIndexFixing(ONIndex1M,I2268,TRUE,_xll.ohTrigger(RecalcTrigger,Trigger1M)),NA())</f>
        <v>1.7314322590710196E-2</v>
      </c>
      <c r="O2268" s="44">
        <f>IFERROR(_xll.qlIndexFixing(ONIndex3M,I2268,TRUE,_xll.ohTrigger(RecalcTrigger,Trigger3M)),NA())</f>
        <v>1.7684903783076189E-2</v>
      </c>
      <c r="P2268" s="44">
        <f>IFERROR(_xll.qlIndexFixing(ONIndex6M,I2268,TRUE,_xll.ohTrigger(RecalcTrigger,Trigger6M)),NA())</f>
        <v>1.7798677781694083E-2</v>
      </c>
      <c r="Q2268" s="182">
        <f>IFERROR(_xll.qlIndexFixing(ONIndex1Y,I2268,TRUE,_xll.ohTrigger(RecalcTrigger,Trigger1Y)),NA())</f>
        <v>1.7999621836310986E-2</v>
      </c>
    </row>
    <row r="2269" spans="2:17" x14ac:dyDescent="0.2">
      <c r="B2269" s="39" t="s">
        <v>42</v>
      </c>
      <c r="D2269" s="42">
        <f>_xll.qlCalendarAdvance(Calendar,$D2268,B2269,"f",FALSE)</f>
        <v>55304</v>
      </c>
      <c r="E2269" s="176">
        <f>_xll.qlInterestRateIndexValueDate(IndexON,D2269)</f>
        <v>55304</v>
      </c>
      <c r="F2269" s="192">
        <f>IFERROR(_xll.qlIndexFixing(IndexON,D2269,TRUE,_xll.ohTrigger(RecalcTrigger,TriggerON)),NA())</f>
        <v>1.7019206117012686E-2</v>
      </c>
      <c r="H2269" s="42">
        <f>_xll.qlCalendarAdvance(Calendar,$H2268,B2269,"f",FALSE)</f>
        <v>55304</v>
      </c>
      <c r="I2269" s="176">
        <f>_xll.qlInterestRateIndexValueDate(Index1M,$H2269)</f>
        <v>55304</v>
      </c>
      <c r="J2269" s="181">
        <f>IFERROR(_xll.qlIndexFixing(Index1M,$H2269,TRUE,_xll.ohTrigger(RecalcTrigger,Trigger1M)),NA())</f>
        <v>1.7308684213655057E-2</v>
      </c>
      <c r="K2269" s="44">
        <f>IFERROR(_xll.qlIndexFixing(Index3M,H2269,TRUE,_xll.ohTrigger(RecalcTrigger,Trigger3M)),NA())</f>
        <v>1.7683085238190979E-2</v>
      </c>
      <c r="L2269" s="44">
        <f>IFERROR(_xll.qlIndexFixing(Index6M,$H2269,TRUE,_xll.ohTrigger(RecalcTrigger,Trigger6M)),NA())</f>
        <v>1.7805020395008791E-2</v>
      </c>
      <c r="M2269" s="182">
        <f>IFERROR(_xll.qlIndexFixing(Index1Y,$H2269,TRUE,_xll.ohTrigger(RecalcTrigger,Trigger1Y)),NA())</f>
        <v>1.8016950540555909E-2</v>
      </c>
      <c r="N2269" s="181">
        <f>IFERROR(_xll.qlIndexFixing(ONIndex1M,I2269,TRUE,_xll.ohTrigger(RecalcTrigger,Trigger1M)),NA())</f>
        <v>1.7308602337403611E-2</v>
      </c>
      <c r="O2269" s="44">
        <f>IFERROR(_xll.qlIndexFixing(ONIndex3M,I2269,TRUE,_xll.ohTrigger(RecalcTrigger,Trigger3M)),NA())</f>
        <v>1.767943643825487E-2</v>
      </c>
      <c r="P2269" s="44">
        <f>IFERROR(_xll.qlIndexFixing(ONIndex6M,I2269,TRUE,_xll.ohTrigger(RecalcTrigger,Trigger6M)),NA())</f>
        <v>1.7793431216505118E-2</v>
      </c>
      <c r="Q2269" s="182">
        <f>IFERROR(_xll.qlIndexFixing(ONIndex1Y,I2269,TRUE,_xll.ohTrigger(RecalcTrigger,Trigger1Y)),NA())</f>
        <v>1.7994168782218267E-2</v>
      </c>
    </row>
    <row r="2270" spans="2:17" x14ac:dyDescent="0.2">
      <c r="B2270" s="39" t="s">
        <v>42</v>
      </c>
      <c r="D2270" s="42">
        <f>_xll.qlCalendarAdvance(Calendar,$D2269,B2270,"f",FALSE)</f>
        <v>55311</v>
      </c>
      <c r="E2270" s="176">
        <f>_xll.qlInterestRateIndexValueDate(IndexON,D2270)</f>
        <v>55311</v>
      </c>
      <c r="F2270" s="192">
        <f>IFERROR(_xll.qlIndexFixing(IndexON,D2270,TRUE,_xll.ohTrigger(RecalcTrigger,TriggerON)),NA())</f>
        <v>1.7013889525810955E-2</v>
      </c>
      <c r="H2270" s="42">
        <f>_xll.qlCalendarAdvance(Calendar,$H2269,B2270,"f",FALSE)</f>
        <v>55311</v>
      </c>
      <c r="I2270" s="176">
        <f>_xll.qlInterestRateIndexValueDate(Index1M,$H2270)</f>
        <v>55311</v>
      </c>
      <c r="J2270" s="181">
        <f>IFERROR(_xll.qlIndexFixing(Index1M,$H2270,TRUE,_xll.ohTrigger(RecalcTrigger,Trigger1M)),NA())</f>
        <v>1.7302987679723124E-2</v>
      </c>
      <c r="K2270" s="44">
        <f>IFERROR(_xll.qlIndexFixing(Index3M,H2270,TRUE,_xll.ohTrigger(RecalcTrigger,Trigger3M)),NA())</f>
        <v>1.7677670624781781E-2</v>
      </c>
      <c r="L2270" s="44">
        <f>IFERROR(_xll.qlIndexFixing(Index6M,$H2270,TRUE,_xll.ohTrigger(RecalcTrigger,Trigger6M)),NA())</f>
        <v>1.7799871833369226E-2</v>
      </c>
      <c r="M2270" s="182">
        <f>IFERROR(_xll.qlIndexFixing(Index1Y,$H2270,TRUE,_xll.ohTrigger(RecalcTrigger,Trigger1Y)),NA())</f>
        <v>1.8011669150308437E-2</v>
      </c>
      <c r="N2270" s="181">
        <f>IFERROR(_xll.qlIndexFixing(ONIndex1M,I2270,TRUE,_xll.ohTrigger(RecalcTrigger,Trigger1M)),NA())</f>
        <v>1.7302892353309174E-2</v>
      </c>
      <c r="O2270" s="44">
        <f>IFERROR(_xll.qlIndexFixing(ONIndex3M,I2270,TRUE,_xll.ohTrigger(RecalcTrigger,Trigger3M)),NA())</f>
        <v>1.7673979292540665E-2</v>
      </c>
      <c r="P2270" s="44">
        <f>IFERROR(_xll.qlIndexFixing(ONIndex6M,I2270,TRUE,_xll.ohTrigger(RecalcTrigger,Trigger6M)),NA())</f>
        <v>1.7788194887299325E-2</v>
      </c>
      <c r="Q2270" s="182">
        <f>IFERROR(_xll.qlIndexFixing(ONIndex1Y,I2270,TRUE,_xll.ohTrigger(RecalcTrigger,Trigger1Y)),NA())</f>
        <v>1.7988725521514981E-2</v>
      </c>
    </row>
    <row r="2271" spans="2:17" x14ac:dyDescent="0.2">
      <c r="B2271" s="39" t="s">
        <v>42</v>
      </c>
      <c r="D2271" s="42">
        <f>_xll.qlCalendarAdvance(Calendar,$D2270,B2271,"f",FALSE)</f>
        <v>55318</v>
      </c>
      <c r="E2271" s="176">
        <f>_xll.qlInterestRateIndexValueDate(IndexON,D2271)</f>
        <v>55318</v>
      </c>
      <c r="F2271" s="192">
        <f>IFERROR(_xll.qlIndexFixing(IndexON,D2271,TRUE,_xll.ohTrigger(RecalcTrigger,TriggerON)),NA())</f>
        <v>1.7008581494798447E-2</v>
      </c>
      <c r="H2271" s="42">
        <f>_xll.qlCalendarAdvance(Calendar,$H2270,B2271,"f",FALSE)</f>
        <v>55318</v>
      </c>
      <c r="I2271" s="176">
        <f>_xll.qlInterestRateIndexValueDate(Index1M,$H2271)</f>
        <v>55318</v>
      </c>
      <c r="J2271" s="181">
        <f>IFERROR(_xll.qlIndexFixing(Index1M,$H2271,TRUE,_xll.ohTrigger(RecalcTrigger,Trigger1M)),NA())</f>
        <v>1.7297301431655643E-2</v>
      </c>
      <c r="K2271" s="44">
        <f>IFERROR(_xll.qlIndexFixing(Index3M,H2271,TRUE,_xll.ohTrigger(RecalcTrigger,Trigger3M)),NA())</f>
        <v>1.7672266262739576E-2</v>
      </c>
      <c r="L2271" s="44">
        <f>IFERROR(_xll.qlIndexFixing(Index6M,$H2271,TRUE,_xll.ohTrigger(RecalcTrigger,Trigger6M)),NA())</f>
        <v>1.7794733611597332E-2</v>
      </c>
      <c r="M2271" s="182">
        <f>IFERROR(_xll.qlIndexFixing(Index1Y,$H2271,TRUE,_xll.ohTrigger(RecalcTrigger,Trigger1Y)),NA())</f>
        <v>1.8006397757089364E-2</v>
      </c>
      <c r="N2271" s="181">
        <f>IFERROR(_xll.qlIndexFixing(ONIndex1M,I2271,TRUE,_xll.ohTrigger(RecalcTrigger,Trigger1M)),NA())</f>
        <v>1.7297192638426884E-2</v>
      </c>
      <c r="O2271" s="44">
        <f>IFERROR(_xll.qlIndexFixing(ONIndex3M,I2271,TRUE,_xll.ohTrigger(RecalcTrigger,Trigger3M)),NA())</f>
        <v>1.766853234601462E-2</v>
      </c>
      <c r="P2271" s="44">
        <f>IFERROR(_xll.qlIndexFixing(ONIndex6M,I2271,TRUE,_xll.ohTrigger(RecalcTrigger,Trigger6M)),NA())</f>
        <v>1.7782968793995657E-2</v>
      </c>
      <c r="Q2271" s="182">
        <f>IFERROR(_xll.qlIndexFixing(ONIndex1Y,I2271,TRUE,_xll.ohTrigger(RecalcTrigger,Trigger1Y)),NA())</f>
        <v>1.7983292054120081E-2</v>
      </c>
    </row>
    <row r="2272" spans="2:17" x14ac:dyDescent="0.2">
      <c r="B2272" s="39" t="s">
        <v>42</v>
      </c>
      <c r="D2272" s="42">
        <f>_xll.qlCalendarAdvance(Calendar,$D2271,B2272,"f",FALSE)</f>
        <v>55325</v>
      </c>
      <c r="E2272" s="176">
        <f>_xll.qlInterestRateIndexValueDate(IndexON,D2272)</f>
        <v>55325</v>
      </c>
      <c r="F2272" s="192">
        <f>IFERROR(_xll.qlIndexFixing(IndexON,D2272,TRUE,_xll.ohTrigger(RecalcTrigger,TriggerON)),NA())</f>
        <v>1.700328202405621E-2</v>
      </c>
      <c r="H2272" s="42">
        <f>_xll.qlCalendarAdvance(Calendar,$H2271,B2272,"f",FALSE)</f>
        <v>55325</v>
      </c>
      <c r="I2272" s="176">
        <f>_xll.qlInterestRateIndexValueDate(Index1M,$H2272)</f>
        <v>55325</v>
      </c>
      <c r="J2272" s="181">
        <f>IFERROR(_xll.qlIndexFixing(Index1M,$H2272,TRUE,_xll.ohTrigger(RecalcTrigger,Trigger1M)),NA())</f>
        <v>1.7291625469444516E-2</v>
      </c>
      <c r="K2272" s="44">
        <f>IFERROR(_xll.qlIndexFixing(Index3M,H2272,TRUE,_xll.ohTrigger(RecalcTrigger,Trigger3M)),NA())</f>
        <v>1.7666872152024716E-2</v>
      </c>
      <c r="L2272" s="44">
        <f>IFERROR(_xll.qlIndexFixing(Index6M,$H2272,TRUE,_xll.ohTrigger(RecalcTrigger,Trigger6M)),NA())</f>
        <v>1.7789605729614282E-2</v>
      </c>
      <c r="M2272" s="182">
        <f>IFERROR(_xll.qlIndexFixing(Index1Y,$H2272,TRUE,_xll.ohTrigger(RecalcTrigger,Trigger1Y)),NA())</f>
        <v>1.8001136360743682E-2</v>
      </c>
      <c r="N2272" s="181">
        <f>IFERROR(_xll.qlIndexFixing(ONIndex1M,I2272,TRUE,_xll.ohTrigger(RecalcTrigger,Trigger1M)),NA())</f>
        <v>1.7291503192675695E-2</v>
      </c>
      <c r="O2272" s="44">
        <f>IFERROR(_xll.qlIndexFixing(ONIndex3M,I2272,TRUE,_xll.ohTrigger(RecalcTrigger,Trigger3M)),NA())</f>
        <v>1.7663095598676737E-2</v>
      </c>
      <c r="P2272" s="44">
        <f>IFERROR(_xll.qlIndexFixing(ONIndex6M,I2272,TRUE,_xll.ohTrigger(RecalcTrigger,Trigger6M)),NA())</f>
        <v>1.7777752936594116E-2</v>
      </c>
      <c r="Q2272" s="182">
        <f>IFERROR(_xll.qlIndexFixing(ONIndex1Y,I2272,TRUE,_xll.ohTrigger(RecalcTrigger,Trigger1Y)),NA())</f>
        <v>1.7977868379952522E-2</v>
      </c>
    </row>
    <row r="2273" spans="2:17" x14ac:dyDescent="0.2">
      <c r="B2273" s="39" t="s">
        <v>42</v>
      </c>
      <c r="D2273" s="42">
        <f>_xll.qlCalendarAdvance(Calendar,$D2272,B2273,"f",FALSE)</f>
        <v>55332</v>
      </c>
      <c r="E2273" s="176">
        <f>_xll.qlInterestRateIndexValueDate(IndexON,D2273)</f>
        <v>55332</v>
      </c>
      <c r="F2273" s="192">
        <f>IFERROR(_xll.qlIndexFixing(IndexON,D2273,TRUE,_xll.ohTrigger(RecalcTrigger,TriggerON)),NA())</f>
        <v>1.6997991113341104E-2</v>
      </c>
      <c r="H2273" s="42">
        <f>_xll.qlCalendarAdvance(Calendar,$H2272,B2273,"f",FALSE)</f>
        <v>55332</v>
      </c>
      <c r="I2273" s="176">
        <f>_xll.qlInterestRateIndexValueDate(Index1M,$H2273)</f>
        <v>55332</v>
      </c>
      <c r="J2273" s="181">
        <f>IFERROR(_xll.qlIndexFixing(Index1M,$H2273,TRUE,_xll.ohTrigger(RecalcTrigger,Trigger1M)),NA())</f>
        <v>1.7285959793062727E-2</v>
      </c>
      <c r="K2273" s="44">
        <f>IFERROR(_xll.qlIndexFixing(Index3M,H2273,TRUE,_xll.ohTrigger(RecalcTrigger,Trigger3M)),NA())</f>
        <v>1.7661488292592276E-2</v>
      </c>
      <c r="L2273" s="44">
        <f>IFERROR(_xll.qlIndexFixing(Index6M,$H2273,TRUE,_xll.ohTrigger(RecalcTrigger,Trigger6M)),NA())</f>
        <v>1.7784488187341244E-2</v>
      </c>
      <c r="M2273" s="182">
        <f>IFERROR(_xll.qlIndexFixing(Index1Y,$H2273,TRUE,_xll.ohTrigger(RecalcTrigger,Trigger1Y)),NA())</f>
        <v>1.7995884961116166E-2</v>
      </c>
      <c r="N2273" s="181">
        <f>IFERROR(_xll.qlIndexFixing(ONIndex1M,I2273,TRUE,_xll.ohTrigger(RecalcTrigger,Trigger1M)),NA())</f>
        <v>1.7285824016136653E-2</v>
      </c>
      <c r="O2273" s="44">
        <f>IFERROR(_xll.qlIndexFixing(ONIndex3M,I2273,TRUE,_xll.ohTrigger(RecalcTrigger,Trigger3M)),NA())</f>
        <v>1.7657669050364921E-2</v>
      </c>
      <c r="P2273" s="44">
        <f>IFERROR(_xll.qlIndexFixing(ONIndex6M,I2273,TRUE,_xll.ohTrigger(RecalcTrigger,Trigger6M)),NA())</f>
        <v>1.7772547315175746E-2</v>
      </c>
      <c r="Q2273" s="182">
        <f>IFERROR(_xll.qlIndexFixing(ONIndex1Y,I2273,TRUE,_xll.ohTrigger(RecalcTrigger,Trigger1Y)),NA())</f>
        <v>1.7972454499093349E-2</v>
      </c>
    </row>
    <row r="2274" spans="2:17" x14ac:dyDescent="0.2">
      <c r="B2274" s="39" t="s">
        <v>42</v>
      </c>
      <c r="D2274" s="42">
        <f>_xll.qlCalendarAdvance(Calendar,$D2273,B2274,"f",FALSE)</f>
        <v>55339</v>
      </c>
      <c r="E2274" s="176">
        <f>_xll.qlInterestRateIndexValueDate(IndexON,D2274)</f>
        <v>55339</v>
      </c>
      <c r="F2274" s="192">
        <f>IFERROR(_xll.qlIndexFixing(IndexON,D2274,TRUE,_xll.ohTrigger(RecalcTrigger,TriggerON)),NA())</f>
        <v>1.6992708762896269E-2</v>
      </c>
      <c r="H2274" s="42">
        <f>_xll.qlCalendarAdvance(Calendar,$H2273,B2274,"f",FALSE)</f>
        <v>55339</v>
      </c>
      <c r="I2274" s="176">
        <f>_xll.qlInterestRateIndexValueDate(Index1M,$H2274)</f>
        <v>55339</v>
      </c>
      <c r="J2274" s="181">
        <f>IFERROR(_xll.qlIndexFixing(Index1M,$H2274,TRUE,_xll.ohTrigger(RecalcTrigger,Trigger1M)),NA())</f>
        <v>1.7280321989801745E-2</v>
      </c>
      <c r="K2274" s="44">
        <f>IFERROR(_xll.qlIndexFixing(Index3M,H2274,TRUE,_xll.ohTrigger(RecalcTrigger,Trigger3M)),NA())</f>
        <v>1.7656114684401734E-2</v>
      </c>
      <c r="L2274" s="44">
        <f>IFERROR(_xll.qlIndexFixing(Index6M,$H2274,TRUE,_xll.ohTrigger(RecalcTrigger,Trigger6M)),NA())</f>
        <v>1.7779451533795967E-2</v>
      </c>
      <c r="M2274" s="182">
        <f>IFERROR(_xll.qlIndexFixing(Index1Y,$H2274,TRUE,_xll.ohTrigger(RecalcTrigger,Trigger1Y)),NA())</f>
        <v>1.7990643558052251E-2</v>
      </c>
      <c r="N2274" s="181">
        <f>IFERROR(_xll.qlIndexFixing(ONIndex1M,I2274,TRUE,_xll.ohTrigger(RecalcTrigger,Trigger1M)),NA())</f>
        <v>1.7280155108809758E-2</v>
      </c>
      <c r="O2274" s="44">
        <f>IFERROR(_xll.qlIndexFixing(ONIndex3M,I2274,TRUE,_xll.ohTrigger(RecalcTrigger,Trigger3M)),NA())</f>
        <v>1.7652252701322313E-2</v>
      </c>
      <c r="P2274" s="44">
        <f>IFERROR(_xll.qlIndexFixing(ONIndex6M,I2274,TRUE,_xll.ohTrigger(RecalcTrigger,Trigger6M)),NA())</f>
        <v>1.7767351929740549E-2</v>
      </c>
      <c r="Q2274" s="182">
        <f>IFERROR(_xll.qlIndexFixing(ONIndex1Y,I2274,TRUE,_xll.ohTrigger(RecalcTrigger,Trigger1Y)),NA())</f>
        <v>1.7967050411704655E-2</v>
      </c>
    </row>
    <row r="2275" spans="2:17" x14ac:dyDescent="0.2">
      <c r="B2275" s="39" t="s">
        <v>42</v>
      </c>
      <c r="D2275" s="42">
        <f>_xll.qlCalendarAdvance(Calendar,$D2274,B2275,"f",FALSE)</f>
        <v>55346</v>
      </c>
      <c r="E2275" s="176">
        <f>_xll.qlInterestRateIndexValueDate(IndexON,D2275)</f>
        <v>55346</v>
      </c>
      <c r="F2275" s="192">
        <f>IFERROR(_xll.qlIndexFixing(IndexON,D2275,TRUE,_xll.ohTrigger(RecalcTrigger,TriggerON)),NA())</f>
        <v>1.6987434972559612E-2</v>
      </c>
      <c r="H2275" s="42">
        <f>_xll.qlCalendarAdvance(Calendar,$H2274,B2275,"f",FALSE)</f>
        <v>55346</v>
      </c>
      <c r="I2275" s="176">
        <f>_xll.qlInterestRateIndexValueDate(Index1M,$H2275)</f>
        <v>55346</v>
      </c>
      <c r="J2275" s="181">
        <f>IFERROR(_xll.qlIndexFixing(Index1M,$H2275,TRUE,_xll.ohTrigger(RecalcTrigger,Trigger1M)),NA())</f>
        <v>1.7274678288388839E-2</v>
      </c>
      <c r="K2275" s="44">
        <f>IFERROR(_xll.qlIndexFixing(Index3M,H2275,TRUE,_xll.ohTrigger(RecalcTrigger,Trigger3M)),NA())</f>
        <v>1.7650751327413443E-2</v>
      </c>
      <c r="L2275" s="44">
        <f>IFERROR(_xll.qlIndexFixing(Index6M,$H2275,TRUE,_xll.ohTrigger(RecalcTrigger,Trigger6M)),NA())</f>
        <v>1.7774355162133805E-2</v>
      </c>
      <c r="M2275" s="182">
        <f>IFERROR(_xll.qlIndexFixing(Index1Y,$H2275,TRUE,_xll.ohTrigger(RecalcTrigger,Trigger1Y)),NA())</f>
        <v>1.7985412151396929E-2</v>
      </c>
      <c r="N2275" s="181">
        <f>IFERROR(_xll.qlIndexFixing(ONIndex1M,I2275,TRUE,_xll.ohTrigger(RecalcTrigger,Trigger1M)),NA())</f>
        <v>1.7274496470532918E-2</v>
      </c>
      <c r="O2275" s="44">
        <f>IFERROR(_xll.qlIndexFixing(ONIndex3M,I2275,TRUE,_xll.ohTrigger(RecalcTrigger,Trigger3M)),NA())</f>
        <v>1.7646846551386819E-2</v>
      </c>
      <c r="P2275" s="44">
        <f>IFERROR(_xll.qlIndexFixing(ONIndex6M,I2275,TRUE,_xll.ohTrigger(RecalcTrigger,Trigger6M)),NA())</f>
        <v>1.7762166780288524E-2</v>
      </c>
      <c r="Q2275" s="182">
        <f>IFERROR(_xll.qlIndexFixing(ONIndex1Y,I2275,TRUE,_xll.ohTrigger(RecalcTrigger,Trigger1Y)),NA())</f>
        <v>1.7961656117462255E-2</v>
      </c>
    </row>
    <row r="2276" spans="2:17" x14ac:dyDescent="0.2">
      <c r="B2276" s="39" t="s">
        <v>42</v>
      </c>
      <c r="D2276" s="42">
        <f>_xll.qlCalendarAdvance(Calendar,$D2275,B2276,"f",FALSE)</f>
        <v>55353</v>
      </c>
      <c r="E2276" s="176">
        <f>_xll.qlInterestRateIndexValueDate(IndexON,D2276)</f>
        <v>55353</v>
      </c>
      <c r="F2276" s="192">
        <f>IFERROR(_xll.qlIndexFixing(IndexON,D2276,TRUE,_xll.ohTrigger(RecalcTrigger,TriggerON)),NA())</f>
        <v>1.6982169742493225E-2</v>
      </c>
      <c r="H2276" s="42">
        <f>_xll.qlCalendarAdvance(Calendar,$H2275,B2276,"f",FALSE)</f>
        <v>55353</v>
      </c>
      <c r="I2276" s="176">
        <f>_xll.qlInterestRateIndexValueDate(Index1M,$H2276)</f>
        <v>55353</v>
      </c>
      <c r="J2276" s="181">
        <f>IFERROR(_xll.qlIndexFixing(Index1M,$H2276,TRUE,_xll.ohTrigger(RecalcTrigger,Trigger1M)),NA())</f>
        <v>1.7269044874487351E-2</v>
      </c>
      <c r="K2276" s="44">
        <f>IFERROR(_xll.qlIndexFixing(Index3M,H2276,TRUE,_xll.ohTrigger(RecalcTrigger,Trigger3M)),NA())</f>
        <v>1.7645398221585125E-2</v>
      </c>
      <c r="L2276" s="44">
        <f>IFERROR(_xll.qlIndexFixing(Index6M,$H2276,TRUE,_xll.ohTrigger(RecalcTrigger,Trigger6M)),NA())</f>
        <v>1.7769269130510749E-2</v>
      </c>
      <c r="M2276" s="182">
        <f>IFERROR(_xll.qlIndexFixing(Index1Y,$H2276,TRUE,_xll.ohTrigger(RecalcTrigger,Trigger1Y)),NA())</f>
        <v>1.798019074099564E-2</v>
      </c>
      <c r="N2276" s="181">
        <f>IFERROR(_xll.qlIndexFixing(ONIndex1M,I2276,TRUE,_xll.ohTrigger(RecalcTrigger,Trigger1M)),NA())</f>
        <v>1.7268848101468226E-2</v>
      </c>
      <c r="O2276" s="44">
        <f>IFERROR(_xll.qlIndexFixing(ONIndex3M,I2276,TRUE,_xll.ohTrigger(RecalcTrigger,Trigger3M)),NA())</f>
        <v>1.7641450600558439E-2</v>
      </c>
      <c r="P2276" s="44">
        <f>IFERROR(_xll.qlIndexFixing(ONIndex6M,I2276,TRUE,_xll.ohTrigger(RecalcTrigger,Trigger6M)),NA())</f>
        <v>1.7756991866657579E-2</v>
      </c>
      <c r="Q2276" s="182">
        <f>IFERROR(_xll.qlIndexFixing(ONIndex1Y,I2276,TRUE,_xll.ohTrigger(RecalcTrigger,Trigger1Y)),NA())</f>
        <v>1.7956271616447195E-2</v>
      </c>
    </row>
    <row r="2277" spans="2:17" x14ac:dyDescent="0.2">
      <c r="B2277" s="39" t="s">
        <v>42</v>
      </c>
      <c r="D2277" s="42">
        <f>_xll.qlCalendarAdvance(Calendar,$D2276,B2277,"f",FALSE)</f>
        <v>55360</v>
      </c>
      <c r="E2277" s="176">
        <f>_xll.qlInterestRateIndexValueDate(IndexON,D2277)</f>
        <v>55360</v>
      </c>
      <c r="F2277" s="192">
        <f>IFERROR(_xll.qlIndexFixing(IndexON,D2277,TRUE,_xll.ohTrigger(RecalcTrigger,TriggerON)),NA())</f>
        <v>1.6976913072616062E-2</v>
      </c>
      <c r="H2277" s="42">
        <f>_xll.qlCalendarAdvance(Calendar,$H2276,B2277,"f",FALSE)</f>
        <v>55360</v>
      </c>
      <c r="I2277" s="176">
        <f>_xll.qlInterestRateIndexValueDate(Index1M,$H2277)</f>
        <v>55360</v>
      </c>
      <c r="J2277" s="181">
        <f>IFERROR(_xll.qlIndexFixing(Index1M,$H2277,TRUE,_xll.ohTrigger(RecalcTrigger,Trigger1M)),NA())</f>
        <v>1.7263429105475538E-2</v>
      </c>
      <c r="K2277" s="44">
        <f>IFERROR(_xll.qlIndexFixing(Index3M,H2277,TRUE,_xll.ohTrigger(RecalcTrigger,Trigger3M)),NA())</f>
        <v>1.7640055366874487E-2</v>
      </c>
      <c r="L2277" s="44">
        <f>IFERROR(_xll.qlIndexFixing(Index6M,$H2277,TRUE,_xll.ohTrigger(RecalcTrigger,Trigger6M)),NA())</f>
        <v>1.7764193438849277E-2</v>
      </c>
      <c r="M2277" s="182">
        <f>IFERROR(_xll.qlIndexFixing(Index1Y,$H2277,TRUE,_xll.ohTrigger(RecalcTrigger,Trigger1Y)),NA())</f>
        <v>1.7974979326695145E-2</v>
      </c>
      <c r="N2277" s="181">
        <f>IFERROR(_xll.qlIndexFixing(ONIndex1M,I2277,TRUE,_xll.ohTrigger(RecalcTrigger,Trigger1M)),NA())</f>
        <v>1.7263210001615681E-2</v>
      </c>
      <c r="O2277" s="44">
        <f>IFERROR(_xll.qlIndexFixing(ONIndex3M,I2277,TRUE,_xll.ohTrigger(RecalcTrigger,Trigger3M)),NA())</f>
        <v>1.7636064848999267E-2</v>
      </c>
      <c r="P2277" s="44">
        <f>IFERROR(_xll.qlIndexFixing(ONIndex6M,I2277,TRUE,_xll.ohTrigger(RecalcTrigger,Trigger6M)),NA())</f>
        <v>1.7751827189009806E-2</v>
      </c>
      <c r="Q2277" s="182">
        <f>IFERROR(_xll.qlIndexFixing(ONIndex1Y,I2277,TRUE,_xll.ohTrigger(RecalcTrigger,Trigger1Y)),NA())</f>
        <v>1.7950896908902614E-2</v>
      </c>
    </row>
    <row r="2278" spans="2:17" x14ac:dyDescent="0.2">
      <c r="B2278" s="39" t="s">
        <v>42</v>
      </c>
      <c r="D2278" s="42">
        <f>_xll.qlCalendarAdvance(Calendar,$D2277,B2278,"f",FALSE)</f>
        <v>55367</v>
      </c>
      <c r="E2278" s="176">
        <f>_xll.qlInterestRateIndexValueDate(IndexON,D2278)</f>
        <v>55367</v>
      </c>
      <c r="F2278" s="192">
        <f>IFERROR(_xll.qlIndexFixing(IndexON,D2278,TRUE,_xll.ohTrigger(RecalcTrigger,TriggerON)),NA())</f>
        <v>1.697166496300917E-2</v>
      </c>
      <c r="H2278" s="42">
        <f>_xll.qlCalendarAdvance(Calendar,$H2277,B2278,"f",FALSE)</f>
        <v>55367</v>
      </c>
      <c r="I2278" s="176">
        <f>_xll.qlInterestRateIndexValueDate(Index1M,$H2278)</f>
        <v>55367</v>
      </c>
      <c r="J2278" s="181">
        <f>IFERROR(_xll.qlIndexFixing(Index1M,$H2278,TRUE,_xll.ohTrigger(RecalcTrigger,Trigger1M)),NA())</f>
        <v>1.7257808909154761E-2</v>
      </c>
      <c r="K2278" s="44">
        <f>IFERROR(_xll.qlIndexFixing(Index3M,H2278,TRUE,_xll.ohTrigger(RecalcTrigger,Trigger3M)),NA())</f>
        <v>1.7634722763241014E-2</v>
      </c>
      <c r="L2278" s="44">
        <f>IFERROR(_xll.qlIndexFixing(Index6M,$H2278,TRUE,_xll.ohTrigger(RecalcTrigger,Trigger6M)),NA())</f>
        <v>1.7759128087070551E-2</v>
      </c>
      <c r="M2278" s="182">
        <f>IFERROR(_xll.qlIndexFixing(Index1Y,$H2278,TRUE,_xll.ohTrigger(RecalcTrigger,Trigger1Y)),NA())</f>
        <v>1.7969777908341773E-2</v>
      </c>
      <c r="N2278" s="181">
        <f>IFERROR(_xll.qlIndexFixing(ONIndex1M,I2278,TRUE,_xll.ohTrigger(RecalcTrigger,Trigger1M)),NA())</f>
        <v>1.7257582170975283E-2</v>
      </c>
      <c r="O2278" s="44">
        <f>IFERROR(_xll.qlIndexFixing(ONIndex3M,I2278,TRUE,_xll.ohTrigger(RecalcTrigger,Trigger3M)),NA())</f>
        <v>1.7630689296547208E-2</v>
      </c>
      <c r="P2278" s="44">
        <f>IFERROR(_xll.qlIndexFixing(ONIndex6M,I2278,TRUE,_xll.ohTrigger(RecalcTrigger,Trigger6M)),NA())</f>
        <v>1.7746672747426251E-2</v>
      </c>
      <c r="Q2278" s="182">
        <f>IFERROR(_xll.qlIndexFixing(ONIndex1Y,I2278,TRUE,_xll.ohTrigger(RecalcTrigger,Trigger1Y)),NA())</f>
        <v>1.7945531994504327E-2</v>
      </c>
    </row>
    <row r="2279" spans="2:17" x14ac:dyDescent="0.2">
      <c r="B2279" s="39" t="s">
        <v>42</v>
      </c>
      <c r="D2279" s="42">
        <f>_xll.qlCalendarAdvance(Calendar,$D2278,B2279,"f",FALSE)</f>
        <v>55374</v>
      </c>
      <c r="E2279" s="176">
        <f>_xll.qlInterestRateIndexValueDate(IndexON,D2279)</f>
        <v>55374</v>
      </c>
      <c r="F2279" s="192">
        <f>IFERROR(_xll.qlIndexFixing(IndexON,D2279,TRUE,_xll.ohTrigger(RecalcTrigger,TriggerON)),NA())</f>
        <v>1.6966425413429409E-2</v>
      </c>
      <c r="H2279" s="42">
        <f>_xll.qlCalendarAdvance(Calendar,$H2278,B2279,"f",FALSE)</f>
        <v>55374</v>
      </c>
      <c r="I2279" s="176">
        <f>_xll.qlInterestRateIndexValueDate(Index1M,$H2279)</f>
        <v>55374</v>
      </c>
      <c r="J2279" s="181">
        <f>IFERROR(_xll.qlIndexFixing(Index1M,$H2279,TRUE,_xll.ohTrigger(RecalcTrigger,Trigger1M)),NA())</f>
        <v>1.7252206357691733E-2</v>
      </c>
      <c r="K2279" s="44">
        <f>IFERROR(_xll.qlIndexFixing(Index3M,H2279,TRUE,_xll.ohTrigger(RecalcTrigger,Trigger3M)),NA())</f>
        <v>1.7629400410644178E-2</v>
      </c>
      <c r="L2279" s="44">
        <f>IFERROR(_xll.qlIndexFixing(Index6M,$H2279,TRUE,_xll.ohTrigger(RecalcTrigger,Trigger6M)),NA())</f>
        <v>1.7754073075096161E-2</v>
      </c>
      <c r="M2279" s="182">
        <f>IFERROR(_xll.qlIndexFixing(Index1Y,$H2279,TRUE,_xll.ohTrigger(RecalcTrigger,Trigger1Y)),NA())</f>
        <v>1.7964586485781836E-2</v>
      </c>
      <c r="N2279" s="181">
        <f>IFERROR(_xll.qlIndexFixing(ONIndex1M,I2279,TRUE,_xll.ohTrigger(RecalcTrigger,Trigger1M)),NA())</f>
        <v>1.7251964609465986E-2</v>
      </c>
      <c r="O2279" s="44">
        <f>IFERROR(_xll.qlIndexFixing(ONIndex3M,I2279,TRUE,_xll.ohTrigger(RecalcTrigger,Trigger3M)),NA())</f>
        <v>1.7625323943202265E-2</v>
      </c>
      <c r="P2279" s="44">
        <f>IFERROR(_xll.qlIndexFixing(ONIndex6M,I2279,TRUE,_xll.ohTrigger(RecalcTrigger,Trigger6M)),NA())</f>
        <v>1.7741528541744822E-2</v>
      </c>
      <c r="Q2279" s="182">
        <f>IFERROR(_xll.qlIndexFixing(ONIndex1Y,I2279,TRUE,_xll.ohTrigger(RecalcTrigger,Trigger1Y)),NA())</f>
        <v>1.7940176873576519E-2</v>
      </c>
    </row>
    <row r="2280" spans="2:17" x14ac:dyDescent="0.2">
      <c r="B2280" s="39" t="s">
        <v>42</v>
      </c>
      <c r="D2280" s="42">
        <f>_xll.qlCalendarAdvance(Calendar,$D2279,B2280,"f",FALSE)</f>
        <v>55381</v>
      </c>
      <c r="E2280" s="176">
        <f>_xll.qlInterestRateIndexValueDate(IndexON,D2280)</f>
        <v>55381</v>
      </c>
      <c r="F2280" s="192">
        <f>IFERROR(_xll.qlIndexFixing(IndexON,D2280,TRUE,_xll.ohTrigger(RecalcTrigger,TriggerON)),NA())</f>
        <v>1.6961194424119919E-2</v>
      </c>
      <c r="H2280" s="42">
        <f>_xll.qlCalendarAdvance(Calendar,$H2279,B2280,"f",FALSE)</f>
        <v>55381</v>
      </c>
      <c r="I2280" s="176">
        <f>_xll.qlInterestRateIndexValueDate(Index1M,$H2280)</f>
        <v>55381</v>
      </c>
      <c r="J2280" s="181">
        <f>IFERROR(_xll.qlIndexFixing(Index1M,$H2280,TRUE,_xll.ohTrigger(RecalcTrigger,Trigger1M)),NA())</f>
        <v>1.7246614093676265E-2</v>
      </c>
      <c r="K2280" s="44">
        <f>IFERROR(_xll.qlIndexFixing(Index3M,H2280,TRUE,_xll.ohTrigger(RecalcTrigger,Trigger3M)),NA())</f>
        <v>1.7624088309042576E-2</v>
      </c>
      <c r="L2280" s="44">
        <f>IFERROR(_xll.qlIndexFixing(Index6M,$H2280,TRUE,_xll.ohTrigger(RecalcTrigger,Trigger6M)),NA())</f>
        <v>1.7749028402847707E-2</v>
      </c>
      <c r="M2280" s="182">
        <f>IFERROR(_xll.qlIndexFixing(Index1Y,$H2280,TRUE,_xll.ohTrigger(RecalcTrigger,Trigger1Y)),NA())</f>
        <v>1.7959405058862104E-2</v>
      </c>
      <c r="N2280" s="181">
        <f>IFERROR(_xll.qlIndexFixing(ONIndex1M,I2280,TRUE,_xll.ohTrigger(RecalcTrigger,Trigger1M)),NA())</f>
        <v>1.7246357317168837E-2</v>
      </c>
      <c r="O2280" s="44">
        <f>IFERROR(_xll.qlIndexFixing(ONIndex3M,I2280,TRUE,_xll.ohTrigger(RecalcTrigger,Trigger3M)),NA())</f>
        <v>1.7619968789045481E-2</v>
      </c>
      <c r="P2280" s="44">
        <f>IFERROR(_xll.qlIndexFixing(ONIndex6M,I2280,TRUE,_xll.ohTrigger(RecalcTrigger,Trigger6M)),NA())</f>
        <v>1.7736394571884473E-2</v>
      </c>
      <c r="Q2280" s="182">
        <f>IFERROR(_xll.qlIndexFixing(ONIndex1Y,I2280,TRUE,_xll.ohTrigger(RecalcTrigger,Trigger1Y)),NA())</f>
        <v>1.7934831545795005E-2</v>
      </c>
    </row>
    <row r="2281" spans="2:17" x14ac:dyDescent="0.2">
      <c r="B2281" s="39" t="s">
        <v>42</v>
      </c>
      <c r="D2281" s="42">
        <f>_xll.qlCalendarAdvance(Calendar,$D2280,B2281,"f",FALSE)</f>
        <v>55388</v>
      </c>
      <c r="E2281" s="176">
        <f>_xll.qlInterestRateIndexValueDate(IndexON,D2281)</f>
        <v>55388</v>
      </c>
      <c r="F2281" s="192">
        <f>IFERROR(_xll.qlIndexFixing(IndexON,D2281,TRUE,_xll.ohTrigger(RecalcTrigger,TriggerON)),NA())</f>
        <v>1.6955971995080699E-2</v>
      </c>
      <c r="H2281" s="42">
        <f>_xll.qlCalendarAdvance(Calendar,$H2280,B2281,"f",FALSE)</f>
        <v>55388</v>
      </c>
      <c r="I2281" s="176">
        <f>_xll.qlInterestRateIndexValueDate(Index1M,$H2281)</f>
        <v>55388</v>
      </c>
      <c r="J2281" s="181">
        <f>IFERROR(_xll.qlIndexFixing(Index1M,$H2281,TRUE,_xll.ohTrigger(RecalcTrigger,Trigger1M)),NA())</f>
        <v>1.7241032117093626E-2</v>
      </c>
      <c r="K2281" s="44">
        <f>IFERROR(_xll.qlIndexFixing(Index3M,H2281,TRUE,_xll.ohTrigger(RecalcTrigger,Trigger3M)),NA())</f>
        <v>1.761878645839304E-2</v>
      </c>
      <c r="L2281" s="44">
        <f>IFERROR(_xll.qlIndexFixing(Index6M,$H2281,TRUE,_xll.ohTrigger(RecalcTrigger,Trigger6M)),NA())</f>
        <v>1.7743994070246787E-2</v>
      </c>
      <c r="M2281" s="182">
        <f>IFERROR(_xll.qlIndexFixing(Index1Y,$H2281,TRUE,_xll.ohTrigger(RecalcTrigger,Trigger1Y)),NA())</f>
        <v>1.7954233627430451E-2</v>
      </c>
      <c r="N2281" s="181">
        <f>IFERROR(_xll.qlIndexFixing(ONIndex1M,I2281,TRUE,_xll.ohTrigger(RecalcTrigger,Trigger1M)),NA())</f>
        <v>1.7240760294002788E-2</v>
      </c>
      <c r="O2281" s="44">
        <f>IFERROR(_xll.qlIndexFixing(ONIndex3M,I2281,TRUE,_xll.ohTrigger(RecalcTrigger,Trigger3M)),NA())</f>
        <v>1.7614623834076859E-2</v>
      </c>
      <c r="P2281" s="44">
        <f>IFERROR(_xll.qlIndexFixing(ONIndex6M,I2281,TRUE,_xll.ohTrigger(RecalcTrigger,Trigger6M)),NA())</f>
        <v>1.7731270838169388E-2</v>
      </c>
      <c r="Q2281" s="182">
        <f>IFERROR(_xll.qlIndexFixing(ONIndex1Y,I2281,TRUE,_xll.ohTrigger(RecalcTrigger,Trigger1Y)),NA())</f>
        <v>1.792949601148397E-2</v>
      </c>
    </row>
    <row r="2282" spans="2:17" x14ac:dyDescent="0.2">
      <c r="B2282" s="39" t="s">
        <v>42</v>
      </c>
      <c r="D2282" s="42">
        <f>_xll.qlCalendarAdvance(Calendar,$D2281,B2282,"f",FALSE)</f>
        <v>55395</v>
      </c>
      <c r="E2282" s="176">
        <f>_xll.qlInterestRateIndexValueDate(IndexON,D2282)</f>
        <v>55395</v>
      </c>
      <c r="F2282" s="192">
        <f>IFERROR(_xll.qlIndexFixing(IndexON,D2282,TRUE,_xll.ohTrigger(RecalcTrigger,TriggerON)),NA())</f>
        <v>1.6950758126149656E-2</v>
      </c>
      <c r="H2282" s="42">
        <f>_xll.qlCalendarAdvance(Calendar,$H2281,B2282,"f",FALSE)</f>
        <v>55395</v>
      </c>
      <c r="I2282" s="176">
        <f>_xll.qlInterestRateIndexValueDate(Index1M,$H2282)</f>
        <v>55395</v>
      </c>
      <c r="J2282" s="181">
        <f>IFERROR(_xll.qlIndexFixing(Index1M,$H2282,TRUE,_xll.ohTrigger(RecalcTrigger,Trigger1M)),NA())</f>
        <v>1.7235431565939506E-2</v>
      </c>
      <c r="K2282" s="44">
        <f>IFERROR(_xll.qlIndexFixing(Index3M,H2282,TRUE,_xll.ohTrigger(RecalcTrigger,Trigger3M)),NA())</f>
        <v>1.7613494858658572E-2</v>
      </c>
      <c r="L2282" s="44">
        <f>IFERROR(_xll.qlIndexFixing(Index6M,$H2282,TRUE,_xll.ohTrigger(RecalcTrigger,Trigger6M)),NA())</f>
        <v>1.773889558087674E-2</v>
      </c>
      <c r="M2282" s="182">
        <f>IFERROR(_xll.qlIndexFixing(Index1Y,$H2282,TRUE,_xll.ohTrigger(RecalcTrigger,Trigger1Y)),NA())</f>
        <v>1.7949072191333862E-2</v>
      </c>
      <c r="N2282" s="181">
        <f>IFERROR(_xll.qlIndexFixing(ONIndex1M,I2282,TRUE,_xll.ohTrigger(RecalcTrigger,Trigger1M)),NA())</f>
        <v>1.7235173540048887E-2</v>
      </c>
      <c r="O2282" s="44">
        <f>IFERROR(_xll.qlIndexFixing(ONIndex3M,I2282,TRUE,_xll.ohTrigger(RecalcTrigger,Trigger3M)),NA())</f>
        <v>1.7609289078215351E-2</v>
      </c>
      <c r="P2282" s="44">
        <f>IFERROR(_xll.qlIndexFixing(ONIndex6M,I2282,TRUE,_xll.ohTrigger(RecalcTrigger,Trigger6M)),NA())</f>
        <v>1.7726157340275384E-2</v>
      </c>
      <c r="Q2282" s="182">
        <f>IFERROR(_xll.qlIndexFixing(ONIndex1Y,I2282,TRUE,_xll.ohTrigger(RecalcTrigger,Trigger1Y)),NA())</f>
        <v>1.7924170270319228E-2</v>
      </c>
    </row>
    <row r="2283" spans="2:17" x14ac:dyDescent="0.2">
      <c r="B2283" s="39" t="s">
        <v>42</v>
      </c>
      <c r="D2283" s="42">
        <f>_xll.qlCalendarAdvance(Calendar,$D2282,B2283,"f",FALSE)</f>
        <v>55402</v>
      </c>
      <c r="E2283" s="176">
        <f>_xll.qlInterestRateIndexValueDate(IndexON,D2283)</f>
        <v>55402</v>
      </c>
      <c r="F2283" s="192">
        <f>IFERROR(_xll.qlIndexFixing(IndexON,D2283,TRUE,_xll.ohTrigger(RecalcTrigger,TriggerON)),NA())</f>
        <v>1.6945552817245746E-2</v>
      </c>
      <c r="H2283" s="42">
        <f>_xll.qlCalendarAdvance(Calendar,$H2282,B2283,"f",FALSE)</f>
        <v>55402</v>
      </c>
      <c r="I2283" s="176">
        <f>_xll.qlInterestRateIndexValueDate(Index1M,$H2283)</f>
        <v>55402</v>
      </c>
      <c r="J2283" s="181">
        <f>IFERROR(_xll.qlIndexFixing(Index1M,$H2283,TRUE,_xll.ohTrigger(RecalcTrigger,Trigger1M)),NA())</f>
        <v>1.7229868747140574E-2</v>
      </c>
      <c r="K2283" s="44">
        <f>IFERROR(_xll.qlIndexFixing(Index3M,H2283,TRUE,_xll.ohTrigger(RecalcTrigger,Trigger3M)),NA())</f>
        <v>1.7608164705766285E-2</v>
      </c>
      <c r="L2283" s="44">
        <f>IFERROR(_xll.qlIndexFixing(Index6M,$H2283,TRUE,_xll.ohTrigger(RecalcTrigger,Trigger6M)),NA())</f>
        <v>1.7733806488981582E-2</v>
      </c>
      <c r="M2283" s="182">
        <f>IFERROR(_xll.qlIndexFixing(Index1Y,$H2283,TRUE,_xll.ohTrigger(RecalcTrigger,Trigger1Y)),NA())</f>
        <v>1.7943920750420207E-2</v>
      </c>
      <c r="N2283" s="181">
        <f>IFERROR(_xll.qlIndexFixing(ONIndex1M,I2283,TRUE,_xll.ohTrigger(RecalcTrigger,Trigger1M)),NA())</f>
        <v>1.7229597055226087E-2</v>
      </c>
      <c r="O2283" s="44">
        <f>IFERROR(_xll.qlIndexFixing(ONIndex3M,I2283,TRUE,_xll.ohTrigger(RecalcTrigger,Trigger3M)),NA())</f>
        <v>1.7603964521460957E-2</v>
      </c>
      <c r="P2283" s="44">
        <f>IFERROR(_xll.qlIndexFixing(ONIndex6M,I2283,TRUE,_xll.ohTrigger(RecalcTrigger,Trigger6M)),NA())</f>
        <v>1.7721054078364551E-2</v>
      </c>
      <c r="Q2283" s="182">
        <f>IFERROR(_xll.qlIndexFixing(ONIndex1Y,I2283,TRUE,_xll.ohTrigger(RecalcTrigger,Trigger1Y)),NA())</f>
        <v>1.7918854322462874E-2</v>
      </c>
    </row>
    <row r="2284" spans="2:17" x14ac:dyDescent="0.2">
      <c r="B2284" s="39" t="s">
        <v>42</v>
      </c>
      <c r="D2284" s="42">
        <f>_xll.qlCalendarAdvance(Calendar,$D2283,B2284,"f",FALSE)</f>
        <v>55409</v>
      </c>
      <c r="E2284" s="176">
        <f>_xll.qlInterestRateIndexValueDate(IndexON,D2284)</f>
        <v>55409</v>
      </c>
      <c r="F2284" s="192">
        <f>IFERROR(_xll.qlIndexFixing(IndexON,D2284,TRUE,_xll.ohTrigger(RecalcTrigger,TriggerON)),NA())</f>
        <v>1.6940356068693152E-2</v>
      </c>
      <c r="H2284" s="42">
        <f>_xll.qlCalendarAdvance(Calendar,$H2283,B2284,"f",FALSE)</f>
        <v>55409</v>
      </c>
      <c r="I2284" s="176">
        <f>_xll.qlInterestRateIndexValueDate(Index1M,$H2284)</f>
        <v>55409</v>
      </c>
      <c r="J2284" s="181">
        <f>IFERROR(_xll.qlIndexFixing(Index1M,$H2284,TRUE,_xll.ohTrigger(RecalcTrigger,Trigger1M)),NA())</f>
        <v>1.7224316214019691E-2</v>
      </c>
      <c r="K2284" s="44">
        <f>IFERROR(_xll.qlIndexFixing(Index3M,H2284,TRUE,_xll.ohTrigger(RecalcTrigger,Trigger3M)),NA())</f>
        <v>1.7602893129256881E-2</v>
      </c>
      <c r="L2284" s="44">
        <f>IFERROR(_xll.qlIndexFixing(Index6M,$H2284,TRUE,_xll.ohTrigger(RecalcTrigger,Trigger6M)),NA())</f>
        <v>1.7728802181912647E-2</v>
      </c>
      <c r="M2284" s="182">
        <f>IFERROR(_xll.qlIndexFixing(Index1Y,$H2284,TRUE,_xll.ohTrigger(RecalcTrigger,Trigger1Y)),NA())</f>
        <v>1.7938779304537807E-2</v>
      </c>
      <c r="N2284" s="181">
        <f>IFERROR(_xll.qlIndexFixing(ONIndex1M,I2284,TRUE,_xll.ohTrigger(RecalcTrigger,Trigger1M)),NA())</f>
        <v>1.7224030839534388E-2</v>
      </c>
      <c r="O2284" s="44">
        <f>IFERROR(_xll.qlIndexFixing(ONIndex3M,I2284,TRUE,_xll.ohTrigger(RecalcTrigger,Trigger3M)),NA())</f>
        <v>1.7598650163894725E-2</v>
      </c>
      <c r="P2284" s="44">
        <f>IFERROR(_xll.qlIndexFixing(ONIndex6M,I2284,TRUE,_xll.ohTrigger(RecalcTrigger,Trigger6M)),NA())</f>
        <v>1.7715961052355844E-2</v>
      </c>
      <c r="Q2284" s="182">
        <f>IFERROR(_xll.qlIndexFixing(ONIndex1Y,I2284,TRUE,_xll.ohTrigger(RecalcTrigger,Trigger1Y)),NA())</f>
        <v>1.7913548167995952E-2</v>
      </c>
    </row>
    <row r="2285" spans="2:17" x14ac:dyDescent="0.2">
      <c r="B2285" s="39" t="s">
        <v>42</v>
      </c>
      <c r="D2285" s="42">
        <f>_xll.qlCalendarAdvance(Calendar,$D2284,B2285,"f",FALSE)</f>
        <v>55416</v>
      </c>
      <c r="E2285" s="176">
        <f>_xll.qlInterestRateIndexValueDate(IndexON,D2285)</f>
        <v>55416</v>
      </c>
      <c r="F2285" s="192">
        <f>IFERROR(_xll.qlIndexFixing(IndexON,D2285,TRUE,_xll.ohTrigger(RecalcTrigger,TriggerON)),NA())</f>
        <v>1.6935167880410829E-2</v>
      </c>
      <c r="H2285" s="42">
        <f>_xll.qlCalendarAdvance(Calendar,$H2284,B2285,"f",FALSE)</f>
        <v>55416</v>
      </c>
      <c r="I2285" s="176">
        <f>_xll.qlInterestRateIndexValueDate(Index1M,$H2285)</f>
        <v>55416</v>
      </c>
      <c r="J2285" s="181">
        <f>IFERROR(_xll.qlIndexFixing(Index1M,$H2285,TRUE,_xll.ohTrigger(RecalcTrigger,Trigger1M)),NA())</f>
        <v>1.7218773966566053E-2</v>
      </c>
      <c r="K2285" s="44">
        <f>IFERROR(_xll.qlIndexFixing(Index3M,H2285,TRUE,_xll.ohTrigger(RecalcTrigger,Trigger3M)),NA())</f>
        <v>1.7597631802973419E-2</v>
      </c>
      <c r="L2285" s="44">
        <f>IFERROR(_xll.qlIndexFixing(Index6M,$H2285,TRUE,_xll.ohTrigger(RecalcTrigger,Trigger6M)),NA())</f>
        <v>1.772380821305608E-2</v>
      </c>
      <c r="M2285" s="182">
        <f>IFERROR(_xll.qlIndexFixing(Index1Y,$H2285,TRUE,_xll.ohTrigger(RecalcTrigger,Trigger1Y)),NA())</f>
        <v>1.7933647853534747E-2</v>
      </c>
      <c r="N2285" s="181">
        <f>IFERROR(_xll.qlIndexFixing(ONIndex1M,I2285,TRUE,_xll.ohTrigger(RecalcTrigger,Trigger1M)),NA())</f>
        <v>1.7218474893135882E-2</v>
      </c>
      <c r="O2285" s="44">
        <f>IFERROR(_xll.qlIndexFixing(ONIndex3M,I2285,TRUE,_xll.ohTrigger(RecalcTrigger,Trigger3M)),NA())</f>
        <v>1.7593346005597699E-2</v>
      </c>
      <c r="P2285" s="44">
        <f>IFERROR(_xll.qlIndexFixing(ONIndex6M,I2285,TRUE,_xll.ohTrigger(RecalcTrigger,Trigger6M)),NA())</f>
        <v>1.7710878262411356E-2</v>
      </c>
      <c r="Q2285" s="182">
        <f>IFERROR(_xll.qlIndexFixing(ONIndex1Y,I2285,TRUE,_xll.ohTrigger(RecalcTrigger,Trigger1Y)),NA())</f>
        <v>1.790825180675637E-2</v>
      </c>
    </row>
    <row r="2286" spans="2:17" x14ac:dyDescent="0.2">
      <c r="B2286" s="39" t="s">
        <v>42</v>
      </c>
      <c r="D2286" s="42">
        <f>_xll.qlCalendarAdvance(Calendar,$D2285,B2286,"f",FALSE)</f>
        <v>55423</v>
      </c>
      <c r="E2286" s="176">
        <f>_xll.qlInterestRateIndexValueDate(IndexON,D2286)</f>
        <v>55423</v>
      </c>
      <c r="F2286" s="192">
        <f>IFERROR(_xll.qlIndexFixing(IndexON,D2286,TRUE,_xll.ohTrigger(RecalcTrigger,TriggerON)),NA())</f>
        <v>1.6929988252155637E-2</v>
      </c>
      <c r="H2286" s="42">
        <f>_xll.qlCalendarAdvance(Calendar,$H2285,B2286,"f",FALSE)</f>
        <v>55423</v>
      </c>
      <c r="I2286" s="176">
        <f>_xll.qlInterestRateIndexValueDate(Index1M,$H2286)</f>
        <v>55423</v>
      </c>
      <c r="J2286" s="181">
        <f>IFERROR(_xll.qlIndexFixing(Index1M,$H2286,TRUE,_xll.ohTrigger(RecalcTrigger,Trigger1M)),NA())</f>
        <v>1.7213242004766149E-2</v>
      </c>
      <c r="K2286" s="44">
        <f>IFERROR(_xll.qlIndexFixing(Index3M,H2286,TRUE,_xll.ohTrigger(RecalcTrigger,Trigger3M)),NA())</f>
        <v>1.7592380726874041E-2</v>
      </c>
      <c r="L2286" s="44">
        <f>IFERROR(_xll.qlIndexFixing(Index6M,$H2286,TRUE,_xll.ohTrigger(RecalcTrigger,Trigger6M)),NA())</f>
        <v>1.7718824582335285E-2</v>
      </c>
      <c r="M2286" s="182">
        <f>IFERROR(_xll.qlIndexFixing(Index1Y,$H2286,TRUE,_xll.ohTrigger(RecalcTrigger,Trigger1Y)),NA())</f>
        <v>1.792852639726001E-2</v>
      </c>
      <c r="N2286" s="181">
        <f>IFERROR(_xll.qlIndexFixing(ONIndex1M,I2286,TRUE,_xll.ohTrigger(RecalcTrigger,Trigger1M)),NA())</f>
        <v>1.7212929215787431E-2</v>
      </c>
      <c r="O2286" s="44">
        <f>IFERROR(_xll.qlIndexFixing(ONIndex3M,I2286,TRUE,_xll.ohTrigger(RecalcTrigger,Trigger3M)),NA())</f>
        <v>1.7588052046326741E-2</v>
      </c>
      <c r="P2286" s="44">
        <f>IFERROR(_xll.qlIndexFixing(ONIndex6M,I2286,TRUE,_xll.ohTrigger(RecalcTrigger,Trigger6M)),NA())</f>
        <v>1.7705805708287947E-2</v>
      </c>
      <c r="Q2286" s="182">
        <f>IFERROR(_xll.qlIndexFixing(ONIndex1Y,I2286,TRUE,_xll.ohTrigger(RecalcTrigger,Trigger1Y)),NA())</f>
        <v>1.7902965238825175E-2</v>
      </c>
    </row>
    <row r="2287" spans="2:17" x14ac:dyDescent="0.2">
      <c r="B2287" s="39" t="s">
        <v>42</v>
      </c>
      <c r="D2287" s="42">
        <f>_xll.qlCalendarAdvance(Calendar,$D2286,B2287,"f",FALSE)</f>
        <v>55430</v>
      </c>
      <c r="E2287" s="176">
        <f>_xll.qlInterestRateIndexValueDate(IndexON,D2287)</f>
        <v>55430</v>
      </c>
      <c r="F2287" s="192">
        <f>IFERROR(_xll.qlIndexFixing(IndexON,D2287,TRUE,_xll.ohTrigger(RecalcTrigger,TriggerON)),NA())</f>
        <v>1.6924817184089669E-2</v>
      </c>
      <c r="H2287" s="42">
        <f>_xll.qlCalendarAdvance(Calendar,$H2286,B2287,"f",FALSE)</f>
        <v>55430</v>
      </c>
      <c r="I2287" s="176">
        <f>_xll.qlInterestRateIndexValueDate(Index1M,$H2287)</f>
        <v>55430</v>
      </c>
      <c r="J2287" s="181">
        <f>IFERROR(_xll.qlIndexFixing(Index1M,$H2287,TRUE,_xll.ohTrigger(RecalcTrigger,Trigger1M)),NA())</f>
        <v>1.7207756292815235E-2</v>
      </c>
      <c r="K2287" s="44">
        <f>IFERROR(_xll.qlIndexFixing(Index3M,H2287,TRUE,_xll.ohTrigger(RecalcTrigger,Trigger3M)),NA())</f>
        <v>1.7587190622253435E-2</v>
      </c>
      <c r="L2287" s="44">
        <f>IFERROR(_xll.qlIndexFixing(Index6M,$H2287,TRUE,_xll.ohTrigger(RecalcTrigger,Trigger6M)),NA())</f>
        <v>1.7713928221209665E-2</v>
      </c>
      <c r="M2287" s="182">
        <f>IFERROR(_xll.qlIndexFixing(Index1Y,$H2287,TRUE,_xll.ohTrigger(RecalcTrigger,Trigger1Y)),NA())</f>
        <v>1.7923414935562577E-2</v>
      </c>
      <c r="N2287" s="181">
        <f>IFERROR(_xll.qlIndexFixing(ONIndex1M,I2287,TRUE,_xll.ohTrigger(RecalcTrigger,Trigger1M)),NA())</f>
        <v>1.7207393807651128E-2</v>
      </c>
      <c r="O2287" s="44">
        <f>IFERROR(_xll.qlIndexFixing(ONIndex3M,I2287,TRUE,_xll.ohTrigger(RecalcTrigger,Trigger3M)),NA())</f>
        <v>1.7582768286162898E-2</v>
      </c>
      <c r="P2287" s="44">
        <f>IFERROR(_xll.qlIndexFixing(ONIndex6M,I2287,TRUE,_xll.ohTrigger(RecalcTrigger,Trigger6M)),NA())</f>
        <v>1.7700743390147711E-2</v>
      </c>
      <c r="Q2287" s="182">
        <f>IFERROR(_xll.qlIndexFixing(ONIndex1Y,I2287,TRUE,_xll.ohTrigger(RecalcTrigger,Trigger1Y)),NA())</f>
        <v>1.7897688464202366E-2</v>
      </c>
    </row>
    <row r="2288" spans="2:17" x14ac:dyDescent="0.2">
      <c r="B2288" s="39" t="s">
        <v>42</v>
      </c>
      <c r="D2288" s="42">
        <f>_xll.qlCalendarAdvance(Calendar,$D2287,B2288,"f",FALSE)</f>
        <v>55437</v>
      </c>
      <c r="E2288" s="176">
        <f>_xll.qlInterestRateIndexValueDate(IndexON,D2288)</f>
        <v>55437</v>
      </c>
      <c r="F2288" s="192">
        <f>IFERROR(_xll.qlIndexFixing(IndexON,D2288,TRUE,_xll.ohTrigger(RecalcTrigger,TriggerON)),NA())</f>
        <v>1.6919654676212925E-2</v>
      </c>
      <c r="H2288" s="42">
        <f>_xll.qlCalendarAdvance(Calendar,$H2287,B2288,"f",FALSE)</f>
        <v>55437</v>
      </c>
      <c r="I2288" s="176">
        <f>_xll.qlInterestRateIndexValueDate(Index1M,$H2288)</f>
        <v>55437</v>
      </c>
      <c r="J2288" s="181">
        <f>IFERROR(_xll.qlIndexFixing(Index1M,$H2288,TRUE,_xll.ohTrigger(RecalcTrigger,Trigger1M)),NA())</f>
        <v>1.7202246327825209E-2</v>
      </c>
      <c r="K2288" s="44">
        <f>IFERROR(_xll.qlIndexFixing(Index3M,H2288,TRUE,_xll.ohTrigger(RecalcTrigger,Trigger3M)),NA())</f>
        <v>1.7581960527143416E-2</v>
      </c>
      <c r="L2288" s="44">
        <f>IFERROR(_xll.qlIndexFixing(Index6M,$H2288,TRUE,_xll.ohTrigger(RecalcTrigger,Trigger6M)),NA())</f>
        <v>1.7708965765215984E-2</v>
      </c>
      <c r="M2288" s="182">
        <f>IFERROR(_xll.qlIndexFixing(Index1Y,$H2288,TRUE,_xll.ohTrigger(RecalcTrigger,Trigger1Y)),NA())</f>
        <v>1.791831346829165E-2</v>
      </c>
      <c r="N2288" s="181">
        <f>IFERROR(_xll.qlIndexFixing(ONIndex1M,I2288,TRUE,_xll.ohTrigger(RecalcTrigger,Trigger1M)),NA())</f>
        <v>1.7201868668645925E-2</v>
      </c>
      <c r="O2288" s="44">
        <f>IFERROR(_xll.qlIndexFixing(ONIndex3M,I2288,TRUE,_xll.ohTrigger(RecalcTrigger,Trigger3M)),NA())</f>
        <v>1.7577494725187215E-2</v>
      </c>
      <c r="P2288" s="44">
        <f>IFERROR(_xll.qlIndexFixing(ONIndex6M,I2288,TRUE,_xll.ohTrigger(RecalcTrigger,Trigger6M)),NA())</f>
        <v>1.76956913079096E-2</v>
      </c>
      <c r="Q2288" s="182">
        <f>IFERROR(_xll.qlIndexFixing(ONIndex1Y,I2288,TRUE,_xll.ohTrigger(RecalcTrigger,Trigger1Y)),NA())</f>
        <v>1.7892421482887944E-2</v>
      </c>
    </row>
    <row r="2289" spans="2:17" x14ac:dyDescent="0.2">
      <c r="B2289" s="39" t="s">
        <v>42</v>
      </c>
      <c r="D2289" s="42">
        <f>_xll.qlCalendarAdvance(Calendar,$D2288,B2289,"f",FALSE)</f>
        <v>55444</v>
      </c>
      <c r="E2289" s="176">
        <f>_xll.qlInterestRateIndexValueDate(IndexON,D2289)</f>
        <v>55444</v>
      </c>
      <c r="F2289" s="192">
        <f>IFERROR(_xll.qlIndexFixing(IndexON,D2289,TRUE,_xll.ohTrigger(RecalcTrigger,TriggerON)),NA())</f>
        <v>1.6914500728606452E-2</v>
      </c>
      <c r="H2289" s="42">
        <f>_xll.qlCalendarAdvance(Calendar,$H2288,B2289,"f",FALSE)</f>
        <v>55444</v>
      </c>
      <c r="I2289" s="176">
        <f>_xll.qlInterestRateIndexValueDate(Index1M,$H2289)</f>
        <v>55444</v>
      </c>
      <c r="J2289" s="181">
        <f>IFERROR(_xll.qlIndexFixing(Index1M,$H2289,TRUE,_xll.ohTrigger(RecalcTrigger,Trigger1M)),NA())</f>
        <v>1.7196746650147664E-2</v>
      </c>
      <c r="K2289" s="44">
        <f>IFERROR(_xll.qlIndexFixing(Index3M,H2289,TRUE,_xll.ohTrigger(RecalcTrigger,Trigger3M)),NA())</f>
        <v>1.7576740682661282E-2</v>
      </c>
      <c r="L2289" s="44">
        <f>IFERROR(_xll.qlIndexFixing(Index6M,$H2289,TRUE,_xll.ohTrigger(RecalcTrigger,Trigger6M)),NA())</f>
        <v>1.770401364769093E-2</v>
      </c>
      <c r="M2289" s="182">
        <f>IFERROR(_xll.qlIndexFixing(Index1Y,$H2289,TRUE,_xll.ohTrigger(RecalcTrigger,Trigger1Y)),NA())</f>
        <v>1.7913221995296869E-2</v>
      </c>
      <c r="N2289" s="181">
        <f>IFERROR(_xll.qlIndexFixing(ONIndex1M,I2289,TRUE,_xll.ohTrigger(RecalcTrigger,Trigger1M)),NA())</f>
        <v>1.7196353799014963E-2</v>
      </c>
      <c r="O2289" s="44">
        <f>IFERROR(_xll.qlIndexFixing(ONIndex3M,I2289,TRUE,_xll.ohTrigger(RecalcTrigger,Trigger3M)),NA())</f>
        <v>1.7572231363480739E-2</v>
      </c>
      <c r="P2289" s="44">
        <f>IFERROR(_xll.qlIndexFixing(ONIndex6M,I2289,TRUE,_xll.ohTrigger(RecalcTrigger,Trigger6M)),NA())</f>
        <v>1.7690649461735708E-2</v>
      </c>
      <c r="Q2289" s="182">
        <f>IFERROR(_xll.qlIndexFixing(ONIndex1Y,I2289,TRUE,_xll.ohTrigger(RecalcTrigger,Trigger1Y)),NA())</f>
        <v>1.7887164294881908E-2</v>
      </c>
    </row>
    <row r="2290" spans="2:17" x14ac:dyDescent="0.2">
      <c r="B2290" s="39" t="s">
        <v>42</v>
      </c>
      <c r="D2290" s="42">
        <f>_xll.qlCalendarAdvance(Calendar,$D2289,B2290,"f",FALSE)</f>
        <v>55451</v>
      </c>
      <c r="E2290" s="176">
        <f>_xll.qlInterestRateIndexValueDate(IndexON,D2290)</f>
        <v>55451</v>
      </c>
      <c r="F2290" s="192">
        <f>IFERROR(_xll.qlIndexFixing(IndexON,D2290,TRUE,_xll.ohTrigger(RecalcTrigger,TriggerON)),NA())</f>
        <v>1.6909355341108157E-2</v>
      </c>
      <c r="H2290" s="42">
        <f>_xll.qlCalendarAdvance(Calendar,$H2289,B2290,"f",FALSE)</f>
        <v>55451</v>
      </c>
      <c r="I2290" s="176">
        <f>_xll.qlInterestRateIndexValueDate(Index1M,$H2290)</f>
        <v>55451</v>
      </c>
      <c r="J2290" s="181">
        <f>IFERROR(_xll.qlIndexFixing(Index1M,$H2290,TRUE,_xll.ohTrigger(RecalcTrigger,Trigger1M)),NA())</f>
        <v>1.7191257259760499E-2</v>
      </c>
      <c r="K2290" s="44">
        <f>IFERROR(_xll.qlIndexFixing(Index3M,H2290,TRUE,_xll.ohTrigger(RecalcTrigger,Trigger3M)),NA())</f>
        <v>1.7571531088770031E-2</v>
      </c>
      <c r="L2290" s="44">
        <f>IFERROR(_xll.qlIndexFixing(Index6M,$H2290,TRUE,_xll.ohTrigger(RecalcTrigger,Trigger6M)),NA())</f>
        <v>1.7699071868557004E-2</v>
      </c>
      <c r="M2290" s="182">
        <f>IFERROR(_xll.qlIndexFixing(Index1Y,$H2290,TRUE,_xll.ohTrigger(RecalcTrigger,Trigger1Y)),NA())</f>
        <v>1.7908140516428323E-2</v>
      </c>
      <c r="N2290" s="181">
        <f>IFERROR(_xll.qlIndexFixing(ONIndex1M,I2290,TRUE,_xll.ohTrigger(RecalcTrigger,Trigger1M)),NA())</f>
        <v>1.7190849198353009E-2</v>
      </c>
      <c r="O2290" s="44">
        <f>IFERROR(_xll.qlIndexFixing(ONIndex3M,I2290,TRUE,_xll.ohTrigger(RecalcTrigger,Trigger3M)),NA())</f>
        <v>1.7566978200881378E-2</v>
      </c>
      <c r="P2290" s="44">
        <f>IFERROR(_xll.qlIndexFixing(ONIndex6M,I2290,TRUE,_xll.ohTrigger(RecalcTrigger,Trigger6M)),NA())</f>
        <v>1.7685617851463942E-2</v>
      </c>
      <c r="Q2290" s="182">
        <f>IFERROR(_xll.qlIndexFixing(ONIndex1Y,I2290,TRUE,_xll.ohTrigger(RecalcTrigger,Trigger1Y)),NA())</f>
        <v>1.7881916900184258E-2</v>
      </c>
    </row>
    <row r="2291" spans="2:17" x14ac:dyDescent="0.2">
      <c r="B2291" s="39" t="s">
        <v>42</v>
      </c>
      <c r="D2291" s="42">
        <f>_xll.qlCalendarAdvance(Calendar,$D2290,B2291,"f",FALSE)</f>
        <v>55458</v>
      </c>
      <c r="E2291" s="176">
        <f>_xll.qlInterestRateIndexValueDate(IndexON,D2291)</f>
        <v>55458</v>
      </c>
      <c r="F2291" s="192">
        <f>IFERROR(_xll.qlIndexFixing(IndexON,D2291,TRUE,_xll.ohTrigger(RecalcTrigger,TriggerON)),NA())</f>
        <v>1.6904218513880132E-2</v>
      </c>
      <c r="H2291" s="42">
        <f>_xll.qlCalendarAdvance(Calendar,$H2290,B2291,"f",FALSE)</f>
        <v>55458</v>
      </c>
      <c r="I2291" s="176">
        <f>_xll.qlInterestRateIndexValueDate(Index1M,$H2291)</f>
        <v>55458</v>
      </c>
      <c r="J2291" s="181">
        <f>IFERROR(_xll.qlIndexFixing(Index1M,$H2291,TRUE,_xll.ohTrigger(RecalcTrigger,Trigger1M)),NA())</f>
        <v>1.7185736480051284E-2</v>
      </c>
      <c r="K2291" s="44">
        <f>IFERROR(_xll.qlIndexFixing(Index3M,H2291,TRUE,_xll.ohTrigger(RecalcTrigger,Trigger3M)),NA())</f>
        <v>1.7566331745423856E-2</v>
      </c>
      <c r="L2291" s="44">
        <f>IFERROR(_xll.qlIndexFixing(Index6M,$H2291,TRUE,_xll.ohTrigger(RecalcTrigger,Trigger6M)),NA())</f>
        <v>1.769406149810232E-2</v>
      </c>
      <c r="M2291" s="182">
        <f>IFERROR(_xll.qlIndexFixing(Index1Y,$H2291,TRUE,_xll.ohTrigger(RecalcTrigger,Trigger1Y)),NA())</f>
        <v>1.7903069031535653E-2</v>
      </c>
      <c r="N2291" s="181">
        <f>IFERROR(_xll.qlIndexFixing(ONIndex1M,I2291,TRUE,_xll.ohTrigger(RecalcTrigger,Trigger1M)),NA())</f>
        <v>1.7185354866903202E-2</v>
      </c>
      <c r="O2291" s="44">
        <f>IFERROR(_xll.qlIndexFixing(ONIndex3M,I2291,TRUE,_xll.ohTrigger(RecalcTrigger,Trigger3M)),NA())</f>
        <v>1.7561735237308085E-2</v>
      </c>
      <c r="P2291" s="44">
        <f>IFERROR(_xll.qlIndexFixing(ONIndex6M,I2291,TRUE,_xll.ohTrigger(RecalcTrigger,Trigger6M)),NA())</f>
        <v>1.7680596477013255E-2</v>
      </c>
      <c r="Q2291" s="182">
        <f>IFERROR(_xll.qlIndexFixing(ONIndex1Y,I2291,TRUE,_xll.ohTrigger(RecalcTrigger,Trigger1Y)),NA())</f>
        <v>1.7876679298632903E-2</v>
      </c>
    </row>
    <row r="2292" spans="2:17" x14ac:dyDescent="0.2">
      <c r="B2292" s="39" t="s">
        <v>42</v>
      </c>
      <c r="D2292" s="42">
        <f>_xll.qlCalendarAdvance(Calendar,$D2291,B2292,"f",FALSE)</f>
        <v>55465</v>
      </c>
      <c r="E2292" s="176">
        <f>_xll.qlInterestRateIndexValueDate(IndexON,D2292)</f>
        <v>55465</v>
      </c>
      <c r="F2292" s="192">
        <f>IFERROR(_xll.qlIndexFixing(IndexON,D2292,TRUE,_xll.ohTrigger(RecalcTrigger,TriggerON)),NA())</f>
        <v>1.6899090246760284E-2</v>
      </c>
      <c r="H2292" s="42">
        <f>_xll.qlCalendarAdvance(Calendar,$H2291,B2292,"f",FALSE)</f>
        <v>55465</v>
      </c>
      <c r="I2292" s="176">
        <f>_xll.qlInterestRateIndexValueDate(Index1M,$H2292)</f>
        <v>55465</v>
      </c>
      <c r="J2292" s="181">
        <f>IFERROR(_xll.qlIndexFixing(Index1M,$H2292,TRUE,_xll.ohTrigger(RecalcTrigger,Trigger1M)),NA())</f>
        <v>1.7180266231868524E-2</v>
      </c>
      <c r="K2292" s="44">
        <f>IFERROR(_xll.qlIndexFixing(Index3M,H2292,TRUE,_xll.ohTrigger(RecalcTrigger,Trigger3M)),NA())</f>
        <v>1.7561142652588395E-2</v>
      </c>
      <c r="L2292" s="44">
        <f>IFERROR(_xll.qlIndexFixing(Index6M,$H2292,TRUE,_xll.ohTrigger(RecalcTrigger,Trigger6M)),NA())</f>
        <v>1.7689139894598409E-2</v>
      </c>
      <c r="M2292" s="182">
        <f>IFERROR(_xll.qlIndexFixing(Index1Y,$H2292,TRUE,_xll.ohTrigger(RecalcTrigger,Trigger1Y)),NA())</f>
        <v>1.7898007540469833E-2</v>
      </c>
      <c r="N2292" s="181">
        <f>IFERROR(_xll.qlIndexFixing(ONIndex1M,I2292,TRUE,_xll.ohTrigger(RecalcTrigger,Trigger1M)),NA())</f>
        <v>1.7179870804665542E-2</v>
      </c>
      <c r="O2292" s="44">
        <f>IFERROR(_xll.qlIndexFixing(ONIndex3M,I2292,TRUE,_xll.ohTrigger(RecalcTrigger,Trigger3M)),NA())</f>
        <v>1.7556502473003999E-2</v>
      </c>
      <c r="P2292" s="44">
        <f>IFERROR(_xll.qlIndexFixing(ONIndex6M,I2292,TRUE,_xll.ohTrigger(RecalcTrigger,Trigger6M)),NA())</f>
        <v>1.7675585338626787E-2</v>
      </c>
      <c r="Q2292" s="182">
        <f>IFERROR(_xll.qlIndexFixing(ONIndex1Y,I2292,TRUE,_xll.ohTrigger(RecalcTrigger,Trigger1Y)),NA())</f>
        <v>1.7871451490552026E-2</v>
      </c>
    </row>
    <row r="2293" spans="2:17" x14ac:dyDescent="0.2">
      <c r="B2293" s="39" t="s">
        <v>42</v>
      </c>
      <c r="D2293" s="42">
        <f>_xll.qlCalendarAdvance(Calendar,$D2292,B2293,"f",FALSE)</f>
        <v>55472</v>
      </c>
      <c r="E2293" s="176">
        <f>_xll.qlInterestRateIndexValueDate(IndexON,D2293)</f>
        <v>55472</v>
      </c>
      <c r="F2293" s="192">
        <f>IFERROR(_xll.qlIndexFixing(IndexON,D2293,TRUE,_xll.ohTrigger(RecalcTrigger,TriggerON)),NA())</f>
        <v>1.6893970539829661E-2</v>
      </c>
      <c r="H2293" s="42">
        <f>_xll.qlCalendarAdvance(Calendar,$H2292,B2293,"f",FALSE)</f>
        <v>55472</v>
      </c>
      <c r="I2293" s="176">
        <f>_xll.qlInterestRateIndexValueDate(Index1M,$H2293)</f>
        <v>55472</v>
      </c>
      <c r="J2293" s="181">
        <f>IFERROR(_xll.qlIndexFixing(Index1M,$H2293,TRUE,_xll.ohTrigger(RecalcTrigger,Trigger1M)),NA())</f>
        <v>1.7174806269242247E-2</v>
      </c>
      <c r="K2293" s="44">
        <f>IFERROR(_xll.qlIndexFixing(Index3M,H2293,TRUE,_xll.ohTrigger(RecalcTrigger,Trigger3M)),NA())</f>
        <v>1.7555963810222251E-2</v>
      </c>
      <c r="L2293" s="44">
        <f>IFERROR(_xll.qlIndexFixing(Index6M,$H2293,TRUE,_xll.ohTrigger(RecalcTrigger,Trigger6M)),NA())</f>
        <v>1.768422862869946E-2</v>
      </c>
      <c r="M2293" s="182">
        <f>IFERROR(_xll.qlIndexFixing(Index1Y,$H2293,TRUE,_xll.ohTrigger(RecalcTrigger,Trigger1Y)),NA())</f>
        <v>1.7892956043081394E-2</v>
      </c>
      <c r="N2293" s="181">
        <f>IFERROR(_xll.qlIndexFixing(ONIndex1M,I2293,TRUE,_xll.ohTrigger(RecalcTrigger,Trigger1M)),NA())</f>
        <v>1.7174397011558984E-2</v>
      </c>
      <c r="O2293" s="44">
        <f>IFERROR(_xll.qlIndexFixing(ONIndex3M,I2293,TRUE,_xll.ohTrigger(RecalcTrigger,Trigger3M)),NA())</f>
        <v>1.7551279907807027E-2</v>
      </c>
      <c r="P2293" s="44">
        <f>IFERROR(_xll.qlIndexFixing(ONIndex6M,I2293,TRUE,_xll.ohTrigger(RecalcTrigger,Trigger6M)),NA())</f>
        <v>1.7670584436223491E-2</v>
      </c>
      <c r="Q2293" s="182">
        <f>IFERROR(_xll.qlIndexFixing(ONIndex1Y,I2293,TRUE,_xll.ohTrigger(RecalcTrigger,Trigger1Y)),NA())</f>
        <v>1.786623347569849E-2</v>
      </c>
    </row>
    <row r="2294" spans="2:17" x14ac:dyDescent="0.2">
      <c r="B2294" s="39" t="s">
        <v>42</v>
      </c>
      <c r="D2294" s="42">
        <f>_xll.qlCalendarAdvance(Calendar,$D2293,B2294,"f",FALSE)</f>
        <v>55479</v>
      </c>
      <c r="E2294" s="176">
        <f>_xll.qlInterestRateIndexValueDate(IndexON,D2294)</f>
        <v>55479</v>
      </c>
      <c r="F2294" s="192">
        <f>IFERROR(_xll.qlIndexFixing(IndexON,D2294,TRUE,_xll.ohTrigger(RecalcTrigger,TriggerON)),NA())</f>
        <v>1.6888859393169309E-2</v>
      </c>
      <c r="H2294" s="42">
        <f>_xll.qlCalendarAdvance(Calendar,$H2293,B2294,"f",FALSE)</f>
        <v>55479</v>
      </c>
      <c r="I2294" s="176">
        <f>_xll.qlInterestRateIndexValueDate(Index1M,$H2294)</f>
        <v>55479</v>
      </c>
      <c r="J2294" s="181">
        <f>IFERROR(_xll.qlIndexFixing(Index1M,$H2294,TRUE,_xll.ohTrigger(RecalcTrigger,Trigger1M)),NA())</f>
        <v>1.7169356592153538E-2</v>
      </c>
      <c r="K2294" s="44">
        <f>IFERROR(_xll.qlIndexFixing(Index3M,H2294,TRUE,_xll.ohTrigger(RecalcTrigger,Trigger3M)),NA())</f>
        <v>1.7550795218284017E-2</v>
      </c>
      <c r="L2294" s="44">
        <f>IFERROR(_xll.qlIndexFixing(Index6M,$H2294,TRUE,_xll.ohTrigger(RecalcTrigger,Trigger6M)),NA())</f>
        <v>1.7679327700330223E-2</v>
      </c>
      <c r="M2294" s="182">
        <f>IFERROR(_xll.qlIndexFixing(Index1Y,$H2294,TRUE,_xll.ohTrigger(RecalcTrigger,Trigger1Y)),NA())</f>
        <v>1.7887914539221526E-2</v>
      </c>
      <c r="N2294" s="181">
        <f>IFERROR(_xll.qlIndexFixing(ONIndex1M,I2294,TRUE,_xll.ohTrigger(RecalcTrigger,Trigger1M)),NA())</f>
        <v>1.7168933487583526E-2</v>
      </c>
      <c r="O2294" s="44">
        <f>IFERROR(_xll.qlIndexFixing(ONIndex3M,I2294,TRUE,_xll.ohTrigger(RecalcTrigger,Trigger3M)),NA())</f>
        <v>1.754606754171717E-2</v>
      </c>
      <c r="P2294" s="44">
        <f>IFERROR(_xll.qlIndexFixing(ONIndex6M,I2294,TRUE,_xll.ohTrigger(RecalcTrigger,Trigger6M)),NA())</f>
        <v>1.7665593769641275E-2</v>
      </c>
      <c r="Q2294" s="182">
        <f>IFERROR(_xll.qlIndexFixing(ONIndex1Y,I2294,TRUE,_xll.ohTrigger(RecalcTrigger,Trigger1Y)),NA())</f>
        <v>1.786102525415334E-2</v>
      </c>
    </row>
    <row r="2295" spans="2:17" x14ac:dyDescent="0.2">
      <c r="B2295" s="39" t="s">
        <v>42</v>
      </c>
      <c r="D2295" s="42">
        <f>_xll.qlCalendarAdvance(Calendar,$D2294,B2295,"f",FALSE)</f>
        <v>55486</v>
      </c>
      <c r="E2295" s="176">
        <f>_xll.qlInterestRateIndexValueDate(IndexON,D2295)</f>
        <v>55486</v>
      </c>
      <c r="F2295" s="192">
        <f>IFERROR(_xll.qlIndexFixing(IndexON,D2295,TRUE,_xll.ohTrigger(RecalcTrigger,TriggerON)),NA())</f>
        <v>1.6883756806536088E-2</v>
      </c>
      <c r="H2295" s="42">
        <f>_xll.qlCalendarAdvance(Calendar,$H2294,B2295,"f",FALSE)</f>
        <v>55486</v>
      </c>
      <c r="I2295" s="176">
        <f>_xll.qlInterestRateIndexValueDate(Index1M,$H2295)</f>
        <v>55486</v>
      </c>
      <c r="J2295" s="181">
        <f>IFERROR(_xll.qlIndexFixing(Index1M,$H2295,TRUE,_xll.ohTrigger(RecalcTrigger,Trigger1M)),NA())</f>
        <v>1.7163917200594292E-2</v>
      </c>
      <c r="K2295" s="44">
        <f>IFERROR(_xll.qlIndexFixing(Index3M,H2295,TRUE,_xll.ohTrigger(RecalcTrigger,Trigger3M)),NA())</f>
        <v>1.7545636876733169E-2</v>
      </c>
      <c r="L2295" s="44">
        <f>IFERROR(_xll.qlIndexFixing(Index6M,$H2295,TRUE,_xll.ohTrigger(RecalcTrigger,Trigger6M)),NA())</f>
        <v>1.7674437109415436E-2</v>
      </c>
      <c r="M2295" s="182">
        <f>IFERROR(_xll.qlIndexFixing(Index1Y,$H2295,TRUE,_xll.ohTrigger(RecalcTrigger,Trigger1Y)),NA())</f>
        <v>1.7882883028741203E-2</v>
      </c>
      <c r="N2295" s="181">
        <f>IFERROR(_xll.qlIndexFixing(ONIndex1M,I2295,TRUE,_xll.ohTrigger(RecalcTrigger,Trigger1M)),NA())</f>
        <v>1.7163480232820216E-2</v>
      </c>
      <c r="O2295" s="44">
        <f>IFERROR(_xll.qlIndexFixing(ONIndex3M,I2295,TRUE,_xll.ohTrigger(RecalcTrigger,Trigger3M)),NA())</f>
        <v>1.7540865374734427E-2</v>
      </c>
      <c r="P2295" s="44">
        <f>IFERROR(_xll.qlIndexFixing(ONIndex6M,I2295,TRUE,_xll.ohTrigger(RecalcTrigger,Trigger6M)),NA())</f>
        <v>1.766061333904223E-2</v>
      </c>
      <c r="Q2295" s="182">
        <f>IFERROR(_xll.qlIndexFixing(ONIndex1Y,I2295,TRUE,_xll.ohTrigger(RecalcTrigger,Trigger1Y)),NA())</f>
        <v>1.785582682583553E-2</v>
      </c>
    </row>
    <row r="2296" spans="2:17" x14ac:dyDescent="0.2">
      <c r="B2296" s="39" t="s">
        <v>42</v>
      </c>
      <c r="D2296" s="42">
        <f>_xll.qlCalendarAdvance(Calendar,$D2295,B2296,"f",FALSE)</f>
        <v>55493</v>
      </c>
      <c r="E2296" s="176">
        <f>_xll.qlInterestRateIndexValueDate(IndexON,D2296)</f>
        <v>55493</v>
      </c>
      <c r="F2296" s="192">
        <f>IFERROR(_xll.qlIndexFixing(IndexON,D2296,TRUE,_xll.ohTrigger(RecalcTrigger,TriggerON)),NA())</f>
        <v>1.6878662780173137E-2</v>
      </c>
      <c r="H2296" s="42">
        <f>_xll.qlCalendarAdvance(Calendar,$H2295,B2296,"f",FALSE)</f>
        <v>55493</v>
      </c>
      <c r="I2296" s="176">
        <f>_xll.qlInterestRateIndexValueDate(Index1M,$H2296)</f>
        <v>55493</v>
      </c>
      <c r="J2296" s="181">
        <f>IFERROR(_xll.qlIndexFixing(Index1M,$H2296,TRUE,_xll.ohTrigger(RecalcTrigger,Trigger1M)),NA())</f>
        <v>1.7158536949756959E-2</v>
      </c>
      <c r="K2296" s="44">
        <f>IFERROR(_xll.qlIndexFixing(Index3M,H2296,TRUE,_xll.ohTrigger(RecalcTrigger,Trigger3M)),NA())</f>
        <v>1.754043371726078E-2</v>
      </c>
      <c r="L2296" s="44">
        <f>IFERROR(_xll.qlIndexFixing(Index6M,$H2296,TRUE,_xll.ohTrigger(RecalcTrigger,Trigger6M)),NA())</f>
        <v>1.7669638295727468E-2</v>
      </c>
      <c r="M2296" s="182">
        <f>IFERROR(_xll.qlIndexFixing(Index1Y,$H2296,TRUE,_xll.ohTrigger(RecalcTrigger,Trigger1Y)),NA())</f>
        <v>1.7877861511492728E-2</v>
      </c>
      <c r="N2296" s="181">
        <f>IFERROR(_xll.qlIndexFixing(ONIndex1M,I2296,TRUE,_xll.ohTrigger(RecalcTrigger,Trigger1M)),NA())</f>
        <v>1.7158037247269053E-2</v>
      </c>
      <c r="O2296" s="44">
        <f>IFERROR(_xll.qlIndexFixing(ONIndex3M,I2296,TRUE,_xll.ohTrigger(RecalcTrigger,Trigger3M)),NA())</f>
        <v>1.7535673407020891E-2</v>
      </c>
      <c r="P2296" s="44">
        <f>IFERROR(_xll.qlIndexFixing(ONIndex6M,I2296,TRUE,_xll.ohTrigger(RecalcTrigger,Trigger6M)),NA())</f>
        <v>1.7655643144426358E-2</v>
      </c>
      <c r="Q2296" s="182">
        <f>IFERROR(_xll.qlIndexFixing(ONIndex1Y,I2296,TRUE,_xll.ohTrigger(RecalcTrigger,Trigger1Y)),NA())</f>
        <v>1.7850638190907153E-2</v>
      </c>
    </row>
    <row r="2297" spans="2:17" x14ac:dyDescent="0.2">
      <c r="B2297" s="39" t="s">
        <v>42</v>
      </c>
      <c r="D2297" s="42">
        <f>_xll.qlCalendarAdvance(Calendar,$D2296,B2297,"f",FALSE)</f>
        <v>55500</v>
      </c>
      <c r="E2297" s="176">
        <f>_xll.qlInterestRateIndexValueDate(IndexON,D2297)</f>
        <v>55500</v>
      </c>
      <c r="F2297" s="192">
        <f>IFERROR(_xll.qlIndexFixing(IndexON,D2297,TRUE,_xll.ohTrigger(RecalcTrigger,TriggerON)),NA())</f>
        <v>1.6873577314080457E-2</v>
      </c>
      <c r="H2297" s="42">
        <f>_xll.qlCalendarAdvance(Calendar,$H2296,B2297,"f",FALSE)</f>
        <v>55500</v>
      </c>
      <c r="I2297" s="176">
        <f>_xll.qlInterestRateIndexValueDate(Index1M,$H2297)</f>
        <v>55500</v>
      </c>
      <c r="J2297" s="181">
        <f>IFERROR(_xll.qlIndexFixing(Index1M,$H2297,TRUE,_xll.ohTrigger(RecalcTrigger,Trigger1M)),NA())</f>
        <v>1.7153119569999681E-2</v>
      </c>
      <c r="K2297" s="44">
        <f>IFERROR(_xll.qlIndexFixing(Index3M,H2297,TRUE,_xll.ohTrigger(RecalcTrigger,Trigger3M)),NA())</f>
        <v>1.7535295390567012E-2</v>
      </c>
      <c r="L2297" s="44">
        <f>IFERROR(_xll.qlIndexFixing(Index6M,$H2297,TRUE,_xll.ohTrigger(RecalcTrigger,Trigger6M)),NA())</f>
        <v>1.7664768883213153E-2</v>
      </c>
      <c r="M2297" s="182">
        <f>IFERROR(_xll.qlIndexFixing(Index1Y,$H2297,TRUE,_xll.ohTrigger(RecalcTrigger,Trigger1Y)),NA())</f>
        <v>1.7872849987327733E-2</v>
      </c>
      <c r="N2297" s="181">
        <f>IFERROR(_xll.qlIndexFixing(ONIndex1M,I2297,TRUE,_xll.ohTrigger(RecalcTrigger,Trigger1M)),NA())</f>
        <v>1.7152604530848992E-2</v>
      </c>
      <c r="O2297" s="44">
        <f>IFERROR(_xll.qlIndexFixing(ONIndex3M,I2297,TRUE,_xll.ohTrigger(RecalcTrigger,Trigger3M)),NA())</f>
        <v>1.7530491638495516E-2</v>
      </c>
      <c r="P2297" s="44">
        <f>IFERROR(_xll.qlIndexFixing(ONIndex6M,I2297,TRUE,_xll.ohTrigger(RecalcTrigger,Trigger6M)),NA())</f>
        <v>1.7650683185712612E-2</v>
      </c>
      <c r="Q2297" s="182">
        <f>IFERROR(_xll.qlIndexFixing(ONIndex1Y,I2297,TRUE,_xll.ohTrigger(RecalcTrigger,Trigger1Y)),NA())</f>
        <v>1.7845459349206116E-2</v>
      </c>
    </row>
    <row r="2298" spans="2:17" x14ac:dyDescent="0.2">
      <c r="B2298" s="39" t="s">
        <v>42</v>
      </c>
      <c r="D2298" s="42">
        <f>_xll.qlCalendarAdvance(Calendar,$D2297,B2298,"f",FALSE)</f>
        <v>55507</v>
      </c>
      <c r="E2298" s="176">
        <f>_xll.qlInterestRateIndexValueDate(IndexON,D2298)</f>
        <v>55507</v>
      </c>
      <c r="F2298" s="192">
        <f>IFERROR(_xll.qlIndexFixing(IndexON,D2298,TRUE,_xll.ohTrigger(RecalcTrigger,TriggerON)),NA())</f>
        <v>1.6868500408014908E-2</v>
      </c>
      <c r="H2298" s="42">
        <f>_xll.qlCalendarAdvance(Calendar,$H2297,B2298,"f",FALSE)</f>
        <v>55507</v>
      </c>
      <c r="I2298" s="176">
        <f>_xll.qlInterestRateIndexValueDate(Index1M,$H2298)</f>
        <v>55507</v>
      </c>
      <c r="J2298" s="181">
        <f>IFERROR(_xll.qlIndexFixing(Index1M,$H2298,TRUE,_xll.ohTrigger(RecalcTrigger,Trigger1M)),NA())</f>
        <v>1.7147712477412438E-2</v>
      </c>
      <c r="K2298" s="44">
        <f>IFERROR(_xll.qlIndexFixing(Index3M,H2298,TRUE,_xll.ohTrigger(RecalcTrigger,Trigger3M)),NA())</f>
        <v>1.753016731357996E-2</v>
      </c>
      <c r="L2298" s="44">
        <f>IFERROR(_xll.qlIndexFixing(Index6M,$H2298,TRUE,_xll.ohTrigger(RecalcTrigger,Trigger6M)),NA())</f>
        <v>1.7659909808485443E-2</v>
      </c>
      <c r="M2298" s="182">
        <f>IFERROR(_xll.qlIndexFixing(Index1Y,$H2298,TRUE,_xll.ohTrigger(RecalcTrigger,Trigger1Y)),NA())</f>
        <v>1.7867848456098082E-2</v>
      </c>
      <c r="N2298" s="181">
        <f>IFERROR(_xll.qlIndexFixing(ONIndex1M,I2298,TRUE,_xll.ohTrigger(RecalcTrigger,Trigger1M)),NA())</f>
        <v>1.7147182083478985E-2</v>
      </c>
      <c r="O2298" s="44">
        <f>IFERROR(_xll.qlIndexFixing(ONIndex3M,I2298,TRUE,_xll.ohTrigger(RecalcTrigger,Trigger3M)),NA())</f>
        <v>1.7525320068915162E-2</v>
      </c>
      <c r="P2298" s="44">
        <f>IFERROR(_xll.qlIndexFixing(ONIndex6M,I2298,TRUE,_xll.ohTrigger(RecalcTrigger,Trigger6M)),NA())</f>
        <v>1.7645733462900992E-2</v>
      </c>
      <c r="Q2298" s="182">
        <f>IFERROR(_xll.qlIndexFixing(ONIndex1Y,I2298,TRUE,_xll.ohTrigger(RecalcTrigger,Trigger1Y)),NA())</f>
        <v>1.7840290300813466E-2</v>
      </c>
    </row>
    <row r="2299" spans="2:17" x14ac:dyDescent="0.2">
      <c r="B2299" s="39" t="s">
        <v>42</v>
      </c>
      <c r="D2299" s="42">
        <f>_xll.qlCalendarAdvance(Calendar,$D2298,B2299,"f",FALSE)</f>
        <v>55514</v>
      </c>
      <c r="E2299" s="176">
        <f>_xll.qlInterestRateIndexValueDate(IndexON,D2299)</f>
        <v>55514</v>
      </c>
      <c r="F2299" s="192">
        <f>IFERROR(_xll.qlIndexFixing(IndexON,D2299,TRUE,_xll.ohTrigger(RecalcTrigger,TriggerON)),NA())</f>
        <v>1.686343206221963E-2</v>
      </c>
      <c r="H2299" s="42">
        <f>_xll.qlCalendarAdvance(Calendar,$H2298,B2299,"f",FALSE)</f>
        <v>55514</v>
      </c>
      <c r="I2299" s="176">
        <f>_xll.qlInterestRateIndexValueDate(Index1M,$H2299)</f>
        <v>55514</v>
      </c>
      <c r="J2299" s="181">
        <f>IFERROR(_xll.qlIndexFixing(Index1M,$H2299,TRUE,_xll.ohTrigger(RecalcTrigger,Trigger1M)),NA())</f>
        <v>1.714231567198541E-2</v>
      </c>
      <c r="K2299" s="44">
        <f>IFERROR(_xll.qlIndexFixing(Index3M,H2299,TRUE,_xll.ohTrigger(RecalcTrigger,Trigger3M)),NA())</f>
        <v>1.7525049486264883E-2</v>
      </c>
      <c r="L2299" s="44">
        <f>IFERROR(_xll.qlIndexFixing(Index6M,$H2299,TRUE,_xll.ohTrigger(RecalcTrigger,Trigger6M)),NA())</f>
        <v>1.7655061071471256E-2</v>
      </c>
      <c r="M2299" s="182">
        <f>IFERROR(_xll.qlIndexFixing(Index1Y,$H2299,TRUE,_xll.ohTrigger(RecalcTrigger,Trigger1Y)),NA())</f>
        <v>1.7862856917656735E-2</v>
      </c>
      <c r="N2299" s="181">
        <f>IFERROR(_xll.qlIndexFixing(ONIndex1M,I2299,TRUE,_xll.ohTrigger(RecalcTrigger,Trigger1M)),NA())</f>
        <v>1.7141769905402171E-2</v>
      </c>
      <c r="O2299" s="44">
        <f>IFERROR(_xll.qlIndexFixing(ONIndex3M,I2299,TRUE,_xll.ohTrigger(RecalcTrigger,Trigger3M)),NA())</f>
        <v>1.7520158698604016E-2</v>
      </c>
      <c r="P2299" s="44">
        <f>IFERROR(_xll.qlIndexFixing(ONIndex6M,I2299,TRUE,_xll.ohTrigger(RecalcTrigger,Trigger6M)),NA())</f>
        <v>1.7640793976072544E-2</v>
      </c>
      <c r="Q2299" s="182">
        <f>IFERROR(_xll.qlIndexFixing(ONIndex1Y,I2299,TRUE,_xll.ohTrigger(RecalcTrigger,Trigger1Y)),NA())</f>
        <v>1.7835131045729202E-2</v>
      </c>
    </row>
    <row r="2300" spans="2:17" x14ac:dyDescent="0.2">
      <c r="B2300" s="39" t="s">
        <v>42</v>
      </c>
      <c r="D2300" s="42">
        <f>_xll.qlCalendarAdvance(Calendar,$D2299,B2300,"f",FALSE)</f>
        <v>55521</v>
      </c>
      <c r="E2300" s="176">
        <f>_xll.qlInterestRateIndexValueDate(IndexON,D2300)</f>
        <v>55521</v>
      </c>
      <c r="F2300" s="192">
        <f>IFERROR(_xll.qlIndexFixing(IndexON,D2300,TRUE,_xll.ohTrigger(RecalcTrigger,TriggerON)),NA())</f>
        <v>1.6858372276532529E-2</v>
      </c>
      <c r="H2300" s="42">
        <f>_xll.qlCalendarAdvance(Calendar,$H2299,B2300,"f",FALSE)</f>
        <v>55521</v>
      </c>
      <c r="I2300" s="176">
        <f>_xll.qlInterestRateIndexValueDate(Index1M,$H2300)</f>
        <v>55521</v>
      </c>
      <c r="J2300" s="181">
        <f>IFERROR(_xll.qlIndexFixing(Index1M,$H2300,TRUE,_xll.ohTrigger(RecalcTrigger,Trigger1M)),NA())</f>
        <v>1.7136929153701404E-2</v>
      </c>
      <c r="K2300" s="44">
        <f>IFERROR(_xll.qlIndexFixing(Index3M,H2300,TRUE,_xll.ohTrigger(RecalcTrigger,Trigger3M)),NA())</f>
        <v>1.7519941908580819E-2</v>
      </c>
      <c r="L2300" s="44">
        <f>IFERROR(_xll.qlIndexFixing(Index6M,$H2300,TRUE,_xll.ohTrigger(RecalcTrigger,Trigger6M)),NA())</f>
        <v>1.7650139214041637E-2</v>
      </c>
      <c r="M2300" s="182">
        <f>IFERROR(_xll.qlIndexFixing(Index1Y,$H2300,TRUE,_xll.ohTrigger(RecalcTrigger,Trigger1Y)),NA())</f>
        <v>1.7857875371856659E-2</v>
      </c>
      <c r="N2300" s="181">
        <f>IFERROR(_xll.qlIndexFixing(ONIndex1M,I2300,TRUE,_xll.ohTrigger(RecalcTrigger,Trigger1M)),NA())</f>
        <v>1.7136367996537505E-2</v>
      </c>
      <c r="O2300" s="44">
        <f>IFERROR(_xll.qlIndexFixing(ONIndex3M,I2300,TRUE,_xll.ohTrigger(RecalcTrigger,Trigger3M)),NA())</f>
        <v>1.7515007527399984E-2</v>
      </c>
      <c r="P2300" s="44">
        <f>IFERROR(_xll.qlIndexFixing(ONIndex6M,I2300,TRUE,_xll.ohTrigger(RecalcTrigger,Trigger6M)),NA())</f>
        <v>1.7635864725227268E-2</v>
      </c>
      <c r="Q2300" s="182">
        <f>IFERROR(_xll.qlIndexFixing(ONIndex1Y,I2300,TRUE,_xll.ohTrigger(RecalcTrigger,Trigger1Y)),NA())</f>
        <v>1.7829981583953325E-2</v>
      </c>
    </row>
    <row r="2301" spans="2:17" x14ac:dyDescent="0.2">
      <c r="B2301" s="39" t="s">
        <v>42</v>
      </c>
      <c r="D2301" s="42">
        <f>_xll.qlCalendarAdvance(Calendar,$D2300,B2301,"f",FALSE)</f>
        <v>55528</v>
      </c>
      <c r="E2301" s="176">
        <f>_xll.qlInterestRateIndexValueDate(IndexON,D2301)</f>
        <v>55528</v>
      </c>
      <c r="F2301" s="192">
        <f>IFERROR(_xll.qlIndexFixing(IndexON,D2301,TRUE,_xll.ohTrigger(RecalcTrigger,TriggerON)),NA())</f>
        <v>1.6853321051115699E-2</v>
      </c>
      <c r="H2301" s="42">
        <f>_xll.qlCalendarAdvance(Calendar,$H2300,B2301,"f",FALSE)</f>
        <v>55528</v>
      </c>
      <c r="I2301" s="176">
        <f>_xll.qlInterestRateIndexValueDate(Index1M,$H2301)</f>
        <v>55528</v>
      </c>
      <c r="J2301" s="181">
        <f>IFERROR(_xll.qlIndexFixing(Index1M,$H2301,TRUE,_xll.ohTrigger(RecalcTrigger,Trigger1M)),NA())</f>
        <v>1.7131552922543234E-2</v>
      </c>
      <c r="K2301" s="44">
        <f>IFERROR(_xll.qlIndexFixing(Index3M,H2301,TRUE,_xll.ohTrigger(RecalcTrigger,Trigger3M)),NA())</f>
        <v>1.7514844580487684E-2</v>
      </c>
      <c r="L2301" s="44">
        <f>IFERROR(_xll.qlIndexFixing(Index6M,$H2301,TRUE,_xll.ohTrigger(RecalcTrigger,Trigger6M)),NA())</f>
        <v>1.7645310646286074E-2</v>
      </c>
      <c r="M2301" s="182">
        <f>IFERROR(_xll.qlIndexFixing(Index1Y,$H2301,TRUE,_xll.ohTrigger(RecalcTrigger,Trigger1Y)),NA())</f>
        <v>1.7852903818551043E-2</v>
      </c>
      <c r="N2301" s="181">
        <f>IFERROR(_xll.qlIndexFixing(ONIndex1M,I2301,TRUE,_xll.ohTrigger(RecalcTrigger,Trigger1M)),NA())</f>
        <v>1.7130976356722893E-2</v>
      </c>
      <c r="O2301" s="44">
        <f>IFERROR(_xll.qlIndexFixing(ONIndex3M,I2301,TRUE,_xll.ohTrigger(RecalcTrigger,Trigger3M)),NA())</f>
        <v>1.7509866555384113E-2</v>
      </c>
      <c r="P2301" s="44">
        <f>IFERROR(_xll.qlIndexFixing(ONIndex6M,I2301,TRUE,_xll.ohTrigger(RecalcTrigger,Trigger6M)),NA())</f>
        <v>1.7630945710284118E-2</v>
      </c>
      <c r="Q2301" s="182">
        <f>IFERROR(_xll.qlIndexFixing(ONIndex1Y,I2301,TRUE,_xll.ohTrigger(RecalcTrigger,Trigger1Y)),NA())</f>
        <v>1.7824841915485834E-2</v>
      </c>
    </row>
    <row r="2302" spans="2:17" x14ac:dyDescent="0.2">
      <c r="B2302" s="39" t="s">
        <v>42</v>
      </c>
      <c r="D2302" s="42">
        <f>_xll.qlCalendarAdvance(Calendar,$D2301,B2302,"f",FALSE)</f>
        <v>55535</v>
      </c>
      <c r="E2302" s="176">
        <f>_xll.qlInterestRateIndexValueDate(IndexON,D2302)</f>
        <v>55535</v>
      </c>
      <c r="F2302" s="192">
        <f>IFERROR(_xll.qlIndexFixing(IndexON,D2302,TRUE,_xll.ohTrigger(RecalcTrigger,TriggerON)),NA())</f>
        <v>1.6848278385726001E-2</v>
      </c>
      <c r="H2302" s="42">
        <f>_xll.qlCalendarAdvance(Calendar,$H2301,B2302,"f",FALSE)</f>
        <v>55535</v>
      </c>
      <c r="I2302" s="176">
        <f>_xll.qlInterestRateIndexValueDate(Index1M,$H2302)</f>
        <v>55535</v>
      </c>
      <c r="J2302" s="181">
        <f>IFERROR(_xll.qlIndexFixing(Index1M,$H2302,TRUE,_xll.ohTrigger(RecalcTrigger,Trigger1M)),NA())</f>
        <v>1.7126186978493697E-2</v>
      </c>
      <c r="K2302" s="44">
        <f>IFERROR(_xll.qlIndexFixing(Index3M,H2302,TRUE,_xll.ohTrigger(RecalcTrigger,Trigger3M)),NA())</f>
        <v>1.7509757501948074E-2</v>
      </c>
      <c r="L2302" s="44">
        <f>IFERROR(_xll.qlIndexFixing(Index6M,$H2302,TRUE,_xll.ohTrigger(RecalcTrigger,Trigger6M)),NA())</f>
        <v>1.7640492415463949E-2</v>
      </c>
      <c r="M2302" s="182">
        <f>IFERROR(_xll.qlIndexFixing(Index1Y,$H2302,TRUE,_xll.ohTrigger(RecalcTrigger,Trigger1Y)),NA())</f>
        <v>1.7847942257592626E-2</v>
      </c>
      <c r="N2302" s="181">
        <f>IFERROR(_xll.qlIndexFixing(ONIndex1M,I2302,TRUE,_xll.ohTrigger(RecalcTrigger,Trigger1M)),NA())</f>
        <v>1.7125594986120429E-2</v>
      </c>
      <c r="O2302" s="44">
        <f>IFERROR(_xll.qlIndexFixing(ONIndex3M,I2302,TRUE,_xll.ohTrigger(RecalcTrigger,Trigger3M)),NA())</f>
        <v>1.7504735782475356E-2</v>
      </c>
      <c r="P2302" s="44">
        <f>IFERROR(_xll.qlIndexFixing(ONIndex6M,I2302,TRUE,_xll.ohTrigger(RecalcTrigger,Trigger6M)),NA())</f>
        <v>1.7626036931243094E-2</v>
      </c>
      <c r="Q2302" s="182">
        <f>IFERROR(_xll.qlIndexFixing(ONIndex1Y,I2302,TRUE,_xll.ohTrigger(RecalcTrigger,Trigger1Y)),NA())</f>
        <v>1.7819712040245683E-2</v>
      </c>
    </row>
    <row r="2303" spans="2:17" x14ac:dyDescent="0.2">
      <c r="B2303" s="39" t="s">
        <v>42</v>
      </c>
      <c r="D2303" s="42">
        <f>_xll.qlCalendarAdvance(Calendar,$D2302,B2303,"f",FALSE)</f>
        <v>55542</v>
      </c>
      <c r="E2303" s="176">
        <f>_xll.qlInterestRateIndexValueDate(IndexON,D2303)</f>
        <v>55542</v>
      </c>
      <c r="F2303" s="192">
        <f>IFERROR(_xll.qlIndexFixing(IndexON,D2303,TRUE,_xll.ohTrigger(RecalcTrigger,TriggerON)),NA())</f>
        <v>1.6843244280687619E-2</v>
      </c>
      <c r="H2303" s="42">
        <f>_xll.qlCalendarAdvance(Calendar,$H2302,B2303,"f",FALSE)</f>
        <v>55542</v>
      </c>
      <c r="I2303" s="176">
        <f>_xll.qlInterestRateIndexValueDate(Index1M,$H2303)</f>
        <v>55542</v>
      </c>
      <c r="J2303" s="181">
        <f>IFERROR(_xll.qlIndexFixing(Index1M,$H2303,TRUE,_xll.ohTrigger(RecalcTrigger,Trigger1M)),NA())</f>
        <v>1.7120831321542983E-2</v>
      </c>
      <c r="K2303" s="44">
        <f>IFERROR(_xll.qlIndexFixing(Index3M,H2303,TRUE,_xll.ohTrigger(RecalcTrigger,Trigger3M)),NA())</f>
        <v>1.7504680672924586E-2</v>
      </c>
      <c r="L2303" s="44">
        <f>IFERROR(_xll.qlIndexFixing(Index6M,$H2303,TRUE,_xll.ohTrigger(RecalcTrigger,Trigger6M)),NA())</f>
        <v>1.7635684521501341E-2</v>
      </c>
      <c r="M2303" s="182">
        <f>IFERROR(_xll.qlIndexFixing(Index1Y,$H2303,TRUE,_xll.ohTrigger(RecalcTrigger,Trigger1Y)),NA())</f>
        <v>1.7842990688835929E-2</v>
      </c>
      <c r="N2303" s="181">
        <f>IFERROR(_xll.qlIndexFixing(ONIndex1M,I2303,TRUE,_xll.ohTrigger(RecalcTrigger,Trigger1M)),NA())</f>
        <v>1.7120223884730112E-2</v>
      </c>
      <c r="O2303" s="44">
        <f>IFERROR(_xll.qlIndexFixing(ONIndex3M,I2303,TRUE,_xll.ohTrigger(RecalcTrigger,Trigger3M)),NA())</f>
        <v>1.7499615208835806E-2</v>
      </c>
      <c r="P2303" s="44">
        <f>IFERROR(_xll.qlIndexFixing(ONIndex6M,I2303,TRUE,_xll.ohTrigger(RecalcTrigger,Trigger6M)),NA())</f>
        <v>1.7621138388185242E-2</v>
      </c>
      <c r="Q2303" s="182">
        <f>IFERROR(_xll.qlIndexFixing(ONIndex1Y,I2303,TRUE,_xll.ohTrigger(RecalcTrigger,Trigger1Y)),NA())</f>
        <v>1.7814591958313919E-2</v>
      </c>
    </row>
    <row r="2304" spans="2:17" x14ac:dyDescent="0.2">
      <c r="B2304" s="39" t="s">
        <v>42</v>
      </c>
      <c r="D2304" s="42">
        <f>_xll.qlCalendarAdvance(Calendar,$D2303,B2304,"f",FALSE)</f>
        <v>55549</v>
      </c>
      <c r="E2304" s="176">
        <f>_xll.qlInterestRateIndexValueDate(IndexON,D2304)</f>
        <v>55549</v>
      </c>
      <c r="F2304" s="192">
        <f>IFERROR(_xll.qlIndexFixing(IndexON,D2304,TRUE,_xll.ohTrigger(RecalcTrigger,TriggerON)),NA())</f>
        <v>1.6838218735676369E-2</v>
      </c>
      <c r="H2304" s="42">
        <f>_xll.qlCalendarAdvance(Calendar,$H2303,B2304,"f",FALSE)</f>
        <v>55549</v>
      </c>
      <c r="I2304" s="176">
        <f>_xll.qlInterestRateIndexValueDate(Index1M,$H2304)</f>
        <v>55549</v>
      </c>
      <c r="J2304" s="181">
        <f>IFERROR(_xll.qlIndexFixing(Index1M,$H2304,TRUE,_xll.ohTrigger(RecalcTrigger,Trigger1M)),NA())</f>
        <v>1.7115405473681143E-2</v>
      </c>
      <c r="K2304" s="44">
        <f>IFERROR(_xll.qlIndexFixing(Index3M,H2304,TRUE,_xll.ohTrigger(RecalcTrigger,Trigger3M)),NA())</f>
        <v>1.7499555171651977E-2</v>
      </c>
      <c r="L2304" s="44">
        <f>IFERROR(_xll.qlIndexFixing(Index6M,$H2304,TRUE,_xll.ohTrigger(RecalcTrigger,Trigger6M)),NA())</f>
        <v>1.7630886964324775E-2</v>
      </c>
      <c r="M2304" s="182">
        <f>IFERROR(_xll.qlIndexFixing(Index1Y,$H2304,TRUE,_xll.ohTrigger(RecalcTrigger,Trigger1Y)),NA())</f>
        <v>1.7838049112134352E-2</v>
      </c>
      <c r="N2304" s="181">
        <f>IFERROR(_xll.qlIndexFixing(ONIndex1M,I2304,TRUE,_xll.ohTrigger(RecalcTrigger,Trigger1M)),NA())</f>
        <v>1.7114863052470897E-2</v>
      </c>
      <c r="O2304" s="44">
        <f>IFERROR(_xll.qlIndexFixing(ONIndex3M,I2304,TRUE,_xll.ohTrigger(RecalcTrigger,Trigger3M)),NA())</f>
        <v>1.7494504834141278E-2</v>
      </c>
      <c r="P2304" s="44">
        <f>IFERROR(_xll.qlIndexFixing(ONIndex6M,I2304,TRUE,_xll.ohTrigger(RecalcTrigger,Trigger6M)),NA())</f>
        <v>1.7616250081110563E-2</v>
      </c>
      <c r="Q2304" s="182">
        <f>IFERROR(_xll.qlIndexFixing(ONIndex1Y,I2304,TRUE,_xll.ohTrigger(RecalcTrigger,Trigger1Y)),NA())</f>
        <v>1.7809481669690541E-2</v>
      </c>
    </row>
    <row r="2305" spans="2:17" x14ac:dyDescent="0.2">
      <c r="B2305" s="39" t="s">
        <v>42</v>
      </c>
      <c r="D2305" s="42">
        <f>_xll.qlCalendarAdvance(Calendar,$D2304,B2305,"f",FALSE)</f>
        <v>55556</v>
      </c>
      <c r="E2305" s="176">
        <f>_xll.qlInterestRateIndexValueDate(IndexON,D2305)</f>
        <v>55556</v>
      </c>
      <c r="F2305" s="192">
        <f>IFERROR(_xll.qlIndexFixing(IndexON,D2305,TRUE,_xll.ohTrigger(RecalcTrigger,TriggerON)),NA())</f>
        <v>1.6833201750935389E-2</v>
      </c>
      <c r="H2305" s="42">
        <f>_xll.qlCalendarAdvance(Calendar,$H2304,B2305,"f",FALSE)</f>
        <v>55556</v>
      </c>
      <c r="I2305" s="176">
        <f>_xll.qlInterestRateIndexValueDate(Index1M,$H2305)</f>
        <v>55556</v>
      </c>
      <c r="J2305" s="181">
        <f>IFERROR(_xll.qlIndexFixing(Index1M,$H2305,TRUE,_xll.ohTrigger(RecalcTrigger,Trigger1M)),NA())</f>
        <v>1.7110068452022734E-2</v>
      </c>
      <c r="K2305" s="44">
        <f>IFERROR(_xll.qlIndexFixing(Index3M,H2305,TRUE,_xll.ohTrigger(RecalcTrigger,Trigger3M)),NA())</f>
        <v>1.7494498351333026E-2</v>
      </c>
      <c r="L2305" s="44">
        <f>IFERROR(_xll.qlIndexFixing(Index6M,$H2305,TRUE,_xll.ohTrigger(RecalcTrigger,Trigger6M)),NA())</f>
        <v>1.7626099743859886E-2</v>
      </c>
      <c r="M2305" s="182">
        <f>IFERROR(_xll.qlIndexFixing(Index1Y,$H2305,TRUE,_xll.ohTrigger(RecalcTrigger,Trigger1Y)),NA())</f>
        <v>1.7833117527342419E-2</v>
      </c>
      <c r="N2305" s="181">
        <f>IFERROR(_xll.qlIndexFixing(ONIndex1M,I2305,TRUE,_xll.ohTrigger(RecalcTrigger,Trigger1M)),NA())</f>
        <v>1.7109512489261736E-2</v>
      </c>
      <c r="O2305" s="44">
        <f>IFERROR(_xll.qlIndexFixing(ONIndex3M,I2305,TRUE,_xll.ohTrigger(RecalcTrigger,Trigger3M)),NA())</f>
        <v>1.7489404658634911E-2</v>
      </c>
      <c r="P2305" s="44">
        <f>IFERROR(_xll.qlIndexFixing(ONIndex6M,I2305,TRUE,_xll.ohTrigger(RecalcTrigger,Trigger6M)),NA())</f>
        <v>1.7611372009775916E-2</v>
      </c>
      <c r="Q2305" s="182">
        <f>IFERROR(_xll.qlIndexFixing(ONIndex1Y,I2305,TRUE,_xll.ohTrigger(RecalcTrigger,Trigger1Y)),NA())</f>
        <v>1.7804381174294504E-2</v>
      </c>
    </row>
    <row r="2306" spans="2:17" x14ac:dyDescent="0.2">
      <c r="B2306" s="39" t="s">
        <v>42</v>
      </c>
      <c r="D2306" s="42">
        <f>_xll.qlCalendarAdvance(Calendar,$D2305,B2306,"f",FALSE)</f>
        <v>55563</v>
      </c>
      <c r="E2306" s="176">
        <f>_xll.qlInterestRateIndexValueDate(IndexON,D2306)</f>
        <v>55563</v>
      </c>
      <c r="F2306" s="192">
        <f>IFERROR(_xll.qlIndexFixing(IndexON,D2306,TRUE,_xll.ohTrigger(RecalcTrigger,TriggerON)),NA())</f>
        <v>1.6828193326383634E-2</v>
      </c>
      <c r="H2306" s="42">
        <f>_xll.qlCalendarAdvance(Calendar,$H2305,B2306,"f",FALSE)</f>
        <v>55563</v>
      </c>
      <c r="I2306" s="176">
        <f>_xll.qlInterestRateIndexValueDate(Index1M,$H2306)</f>
        <v>55563</v>
      </c>
      <c r="J2306" s="181">
        <f>IFERROR(_xll.qlIndexFixing(Index1M,$H2306,TRUE,_xll.ohTrigger(RecalcTrigger,Trigger1M)),NA())</f>
        <v>1.7104741715184873E-2</v>
      </c>
      <c r="K2306" s="44">
        <f>IFERROR(_xll.qlIndexFixing(Index3M,H2306,TRUE,_xll.ohTrigger(RecalcTrigger,Trigger3M)),NA())</f>
        <v>1.7489451779856589E-2</v>
      </c>
      <c r="L2306" s="44">
        <f>IFERROR(_xll.qlIndexFixing(Index6M,$H2306,TRUE,_xll.ohTrigger(RecalcTrigger,Trigger6M)),NA())</f>
        <v>1.7621322860034979E-2</v>
      </c>
      <c r="M2306" s="182">
        <f>IFERROR(_xll.qlIndexFixing(Index1Y,$H2306,TRUE,_xll.ohTrigger(RecalcTrigger,Trigger1Y)),NA())</f>
        <v>1.7828195934314863E-2</v>
      </c>
      <c r="N2306" s="181">
        <f>IFERROR(_xll.qlIndexFixing(ONIndex1M,I2306,TRUE,_xll.ohTrigger(RecalcTrigger,Trigger1M)),NA())</f>
        <v>1.7104172195264722E-2</v>
      </c>
      <c r="O2306" s="44">
        <f>IFERROR(_xll.qlIndexFixing(ONIndex3M,I2306,TRUE,_xll.ohTrigger(RecalcTrigger,Trigger3M)),NA())</f>
        <v>1.7484314682316704E-2</v>
      </c>
      <c r="P2306" s="44">
        <f>IFERROR(_xll.qlIndexFixing(ONIndex6M,I2306,TRUE,_xll.ohTrigger(RecalcTrigger,Trigger6M)),NA())</f>
        <v>1.7606504174505488E-2</v>
      </c>
      <c r="Q2306" s="182">
        <f>IFERROR(_xll.qlIndexFixing(ONIndex1Y,I2306,TRUE,_xll.ohTrigger(RecalcTrigger,Trigger1Y)),NA())</f>
        <v>1.7799290472287899E-2</v>
      </c>
    </row>
    <row r="2307" spans="2:17" x14ac:dyDescent="0.2">
      <c r="B2307" s="39" t="s">
        <v>42</v>
      </c>
      <c r="D2307" s="42">
        <f>_xll.qlCalendarAdvance(Calendar,$D2306,B2307,"f",FALSE)</f>
        <v>55570</v>
      </c>
      <c r="E2307" s="176">
        <f>_xll.qlInterestRateIndexValueDate(IndexON,D2307)</f>
        <v>55570</v>
      </c>
      <c r="F2307" s="192">
        <f>IFERROR(_xll.qlIndexFixing(IndexON,D2307,TRUE,_xll.ohTrigger(RecalcTrigger,TriggerON)),NA())</f>
        <v>1.6823193462021102E-2</v>
      </c>
      <c r="H2307" s="42">
        <f>_xll.qlCalendarAdvance(Calendar,$H2306,B2307,"f",FALSE)</f>
        <v>55570</v>
      </c>
      <c r="I2307" s="176">
        <f>_xll.qlInterestRateIndexValueDate(Index1M,$H2307)</f>
        <v>55570</v>
      </c>
      <c r="J2307" s="181">
        <f>IFERROR(_xll.qlIndexFixing(Index1M,$H2307,TRUE,_xll.ohTrigger(RecalcTrigger,Trigger1M)),NA())</f>
        <v>1.7099425263147987E-2</v>
      </c>
      <c r="K2307" s="44">
        <f>IFERROR(_xll.qlIndexFixing(Index3M,H2307,TRUE,_xll.ohTrigger(RecalcTrigger,Trigger3M)),NA())</f>
        <v>1.7484415457181244E-2</v>
      </c>
      <c r="L2307" s="44">
        <f>IFERROR(_xll.qlIndexFixing(Index6M,$H2307,TRUE,_xll.ohTrigger(RecalcTrigger,Trigger6M)),NA())</f>
        <v>1.761655631277613E-2</v>
      </c>
      <c r="M2307" s="182">
        <f>IFERROR(_xll.qlIndexFixing(Index1Y,$H2307,TRUE,_xll.ohTrigger(RecalcTrigger,Trigger1Y)),NA())</f>
        <v>1.7823284332906641E-2</v>
      </c>
      <c r="N2307" s="181">
        <f>IFERROR(_xll.qlIndexFixing(ONIndex1M,I2307,TRUE,_xll.ohTrigger(RecalcTrigger,Trigger1M)),NA())</f>
        <v>1.7098842170560902E-2</v>
      </c>
      <c r="O2307" s="44">
        <f>IFERROR(_xll.qlIndexFixing(ONIndex3M,I2307,TRUE,_xll.ohTrigger(RecalcTrigger,Trigger3M)),NA())</f>
        <v>1.7479234905186658E-2</v>
      </c>
      <c r="P2307" s="44">
        <f>IFERROR(_xll.qlIndexFixing(ONIndex6M,I2307,TRUE,_xll.ohTrigger(RecalcTrigger,Trigger6M)),NA())</f>
        <v>1.7601646575218233E-2</v>
      </c>
      <c r="Q2307" s="182">
        <f>IFERROR(_xll.qlIndexFixing(ONIndex1Y,I2307,TRUE,_xll.ohTrigger(RecalcTrigger,Trigger1Y)),NA())</f>
        <v>1.7794209563508634E-2</v>
      </c>
    </row>
    <row r="2308" spans="2:17" x14ac:dyDescent="0.2">
      <c r="B2308" s="39" t="s">
        <v>42</v>
      </c>
      <c r="D2308" s="42">
        <f>_xll.qlCalendarAdvance(Calendar,$D2307,B2308,"f",FALSE)</f>
        <v>55577</v>
      </c>
      <c r="E2308" s="176">
        <f>_xll.qlInterestRateIndexValueDate(IndexON,D2308)</f>
        <v>55577</v>
      </c>
      <c r="F2308" s="192">
        <f>IFERROR(_xll.qlIndexFixing(IndexON,D2308,TRUE,_xll.ohTrigger(RecalcTrigger,TriggerON)),NA())</f>
        <v>1.6818202157685702E-2</v>
      </c>
      <c r="H2308" s="42">
        <f>_xll.qlCalendarAdvance(Calendar,$H2307,B2308,"f",FALSE)</f>
        <v>55577</v>
      </c>
      <c r="I2308" s="176">
        <f>_xll.qlInterestRateIndexValueDate(Index1M,$H2308)</f>
        <v>55577</v>
      </c>
      <c r="J2308" s="181">
        <f>IFERROR(_xll.qlIndexFixing(Index1M,$H2308,TRUE,_xll.ohTrigger(RecalcTrigger,Trigger1M)),NA())</f>
        <v>1.7094119095906496E-2</v>
      </c>
      <c r="K2308" s="44">
        <f>IFERROR(_xll.qlIndexFixing(Index3M,H2308,TRUE,_xll.ohTrigger(RecalcTrigger,Trigger3M)),NA())</f>
        <v>1.7479389383272773E-2</v>
      </c>
      <c r="L2308" s="44">
        <f>IFERROR(_xll.qlIndexFixing(Index6M,$H2308,TRUE,_xll.ohTrigger(RecalcTrigger,Trigger6M)),NA())</f>
        <v>1.7611800102010314E-2</v>
      </c>
      <c r="M2308" s="182">
        <f>IFERROR(_xll.qlIndexFixing(Index1Y,$H2308,TRUE,_xll.ohTrigger(RecalcTrigger,Trigger1Y)),NA())</f>
        <v>1.7818382722972714E-2</v>
      </c>
      <c r="N2308" s="181">
        <f>IFERROR(_xll.qlIndexFixing(ONIndex1M,I2308,TRUE,_xll.ohTrigger(RecalcTrigger,Trigger1M)),NA())</f>
        <v>1.7093522414907136E-2</v>
      </c>
      <c r="O2308" s="44">
        <f>IFERROR(_xll.qlIndexFixing(ONIndex3M,I2308,TRUE,_xll.ohTrigger(RecalcTrigger,Trigger3M)),NA())</f>
        <v>1.7474165327163727E-2</v>
      </c>
      <c r="P2308" s="44">
        <f>IFERROR(_xll.qlIndexFixing(ONIndex6M,I2308,TRUE,_xll.ohTrigger(RecalcTrigger,Trigger6M)),NA())</f>
        <v>1.7596799211833103E-2</v>
      </c>
      <c r="Q2308" s="182">
        <f>IFERROR(_xll.qlIndexFixing(ONIndex1Y,I2308,TRUE,_xll.ohTrigger(RecalcTrigger,Trigger1Y)),NA())</f>
        <v>1.7789138448037756E-2</v>
      </c>
    </row>
    <row r="2309" spans="2:17" x14ac:dyDescent="0.2">
      <c r="B2309" s="39" t="s">
        <v>42</v>
      </c>
      <c r="D2309" s="42">
        <f>_xll.qlCalendarAdvance(Calendar,$D2308,B2309,"f",FALSE)</f>
        <v>55584</v>
      </c>
      <c r="E2309" s="176">
        <f>_xll.qlInterestRateIndexValueDate(IndexON,D2309)</f>
        <v>55584</v>
      </c>
      <c r="F2309" s="192">
        <f>IFERROR(_xll.qlIndexFixing(IndexON,D2309,TRUE,_xll.ohTrigger(RecalcTrigger,TriggerON)),NA())</f>
        <v>1.6813219413782665E-2</v>
      </c>
      <c r="H2309" s="42">
        <f>_xll.qlCalendarAdvance(Calendar,$H2308,B2309,"f",FALSE)</f>
        <v>55584</v>
      </c>
      <c r="I2309" s="176">
        <f>_xll.qlInterestRateIndexValueDate(Index1M,$H2309)</f>
        <v>55584</v>
      </c>
      <c r="J2309" s="181">
        <f>IFERROR(_xll.qlIndexFixing(Index1M,$H2309,TRUE,_xll.ohTrigger(RecalcTrigger,Trigger1M)),NA())</f>
        <v>1.7088913408049317E-2</v>
      </c>
      <c r="K2309" s="44">
        <f>IFERROR(_xll.qlIndexFixing(Index3M,H2309,TRUE,_xll.ohTrigger(RecalcTrigger,Trigger3M)),NA())</f>
        <v>1.7474496363706047E-2</v>
      </c>
      <c r="L2309" s="44">
        <f>IFERROR(_xll.qlIndexFixing(Index6M,$H2309,TRUE,_xll.ohTrigger(RecalcTrigger,Trigger6M)),NA())</f>
        <v>1.760723034230131E-2</v>
      </c>
      <c r="M2309" s="182">
        <f>IFERROR(_xll.qlIndexFixing(Index1Y,$H2309,TRUE,_xll.ohTrigger(RecalcTrigger,Trigger1Y)),NA())</f>
        <v>1.7813401848581822E-2</v>
      </c>
      <c r="N2309" s="181">
        <f>IFERROR(_xll.qlIndexFixing(ONIndex1M,I2309,TRUE,_xll.ohTrigger(RecalcTrigger,Trigger1M)),NA())</f>
        <v>1.7088212928465518E-2</v>
      </c>
      <c r="O2309" s="44">
        <f>IFERROR(_xll.qlIndexFixing(ONIndex3M,I2309,TRUE,_xll.ohTrigger(RecalcTrigger,Trigger3M)),NA())</f>
        <v>1.7469105948166863E-2</v>
      </c>
      <c r="P2309" s="44">
        <f>IFERROR(_xll.qlIndexFixing(ONIndex6M,I2309,TRUE,_xll.ohTrigger(RecalcTrigger,Trigger6M)),NA())</f>
        <v>1.7591962084431145E-2</v>
      </c>
      <c r="Q2309" s="182">
        <f>IFERROR(_xll.qlIndexFixing(ONIndex1Y,I2309,TRUE,_xll.ohTrigger(RecalcTrigger,Trigger1Y)),NA())</f>
        <v>1.7784077125794218E-2</v>
      </c>
    </row>
    <row r="2310" spans="2:17" x14ac:dyDescent="0.2">
      <c r="B2310" s="39" t="s">
        <v>42</v>
      </c>
      <c r="D2310" s="42">
        <f>_xll.qlCalendarAdvance(Calendar,$D2309,B2310,"f",FALSE)</f>
        <v>55591</v>
      </c>
      <c r="E2310" s="176">
        <f>_xll.qlInterestRateIndexValueDate(IndexON,D2310)</f>
        <v>55591</v>
      </c>
      <c r="F2310" s="192">
        <f>IFERROR(_xll.qlIndexFixing(IndexON,D2310,TRUE,_xll.ohTrigger(RecalcTrigger,TriggerON)),NA())</f>
        <v>1.6808245229825713E-2</v>
      </c>
      <c r="H2310" s="42">
        <f>_xll.qlCalendarAdvance(Calendar,$H2309,B2310,"f",FALSE)</f>
        <v>55591</v>
      </c>
      <c r="I2310" s="176">
        <f>_xll.qlInterestRateIndexValueDate(Index1M,$H2310)</f>
        <v>55591</v>
      </c>
      <c r="J2310" s="181">
        <f>IFERROR(_xll.qlIndexFixing(Index1M,$H2310,TRUE,_xll.ohTrigger(RecalcTrigger,Trigger1M)),NA())</f>
        <v>1.7083629760362973E-2</v>
      </c>
      <c r="K2310" s="44">
        <f>IFERROR(_xll.qlIndexFixing(Index3M,H2310,TRUE,_xll.ohTrigger(RecalcTrigger,Trigger3M)),NA())</f>
        <v>1.7469491773255623E-2</v>
      </c>
      <c r="L2310" s="44">
        <f>IFERROR(_xll.qlIndexFixing(Index6M,$H2310,TRUE,_xll.ohTrigger(RecalcTrigger,Trigger6M)),NA())</f>
        <v>1.760249582622473E-2</v>
      </c>
      <c r="M2310" s="182">
        <f>IFERROR(_xll.qlIndexFixing(Index1Y,$H2310,TRUE,_xll.ohTrigger(RecalcTrigger,Trigger1Y)),NA())</f>
        <v>1.7808519743683693E-2</v>
      </c>
      <c r="N2310" s="181">
        <f>IFERROR(_xll.qlIndexFixing(ONIndex1M,I2310,TRUE,_xll.ohTrigger(RecalcTrigger,Trigger1M)),NA())</f>
        <v>1.7082913711155001E-2</v>
      </c>
      <c r="O2310" s="44">
        <f>IFERROR(_xll.qlIndexFixing(ONIndex3M,I2310,TRUE,_xll.ohTrigger(RecalcTrigger,Trigger3M)),NA())</f>
        <v>1.7464056768439207E-2</v>
      </c>
      <c r="P2310" s="44">
        <f>IFERROR(_xll.qlIndexFixing(ONIndex6M,I2310,TRUE,_xll.ohTrigger(RecalcTrigger,Trigger6M)),NA())</f>
        <v>1.7587135192931314E-2</v>
      </c>
      <c r="Q2310" s="182">
        <f>IFERROR(_xll.qlIndexFixing(ONIndex1Y,I2310,TRUE,_xll.ohTrigger(RecalcTrigger,Trigger1Y)),NA())</f>
        <v>1.7779025596940112E-2</v>
      </c>
    </row>
    <row r="2311" spans="2:17" x14ac:dyDescent="0.2">
      <c r="B2311" s="39" t="s">
        <v>42</v>
      </c>
      <c r="D2311" s="42">
        <f>_xll.qlCalendarAdvance(Calendar,$D2310,B2311,"f",FALSE)</f>
        <v>55598</v>
      </c>
      <c r="E2311" s="176">
        <f>_xll.qlInterestRateIndexValueDate(IndexON,D2311)</f>
        <v>55598</v>
      </c>
      <c r="F2311" s="192">
        <f>IFERROR(_xll.qlIndexFixing(IndexON,D2311,TRUE,_xll.ohTrigger(RecalcTrigger,TriggerON)),NA())</f>
        <v>1.6803279606139032E-2</v>
      </c>
      <c r="H2311" s="42">
        <f>_xll.qlCalendarAdvance(Calendar,$H2310,B2311,"f",FALSE)</f>
        <v>55598</v>
      </c>
      <c r="I2311" s="176">
        <f>_xll.qlInterestRateIndexValueDate(Index1M,$H2311)</f>
        <v>55598</v>
      </c>
      <c r="J2311" s="181">
        <f>IFERROR(_xll.qlIndexFixing(Index1M,$H2311,TRUE,_xll.ohTrigger(RecalcTrigger,Trigger1M)),NA())</f>
        <v>1.7078380042074161E-2</v>
      </c>
      <c r="K2311" s="44">
        <f>IFERROR(_xll.qlIndexFixing(Index3M,H2311,TRUE,_xll.ohTrigger(RecalcTrigger,Trigger3M)),NA())</f>
        <v>1.7464497432566242E-2</v>
      </c>
      <c r="L2311" s="44">
        <f>IFERROR(_xll.qlIndexFixing(Index6M,$H2311,TRUE,_xll.ohTrigger(RecalcTrigger,Trigger6M)),NA())</f>
        <v>1.7597771647526829E-2</v>
      </c>
      <c r="M2311" s="182">
        <f>IFERROR(_xll.qlIndexFixing(Index1Y,$H2311,TRUE,_xll.ohTrigger(RecalcTrigger,Trigger1Y)),NA())</f>
        <v>1.7803647629290209E-2</v>
      </c>
      <c r="N2311" s="181">
        <f>IFERROR(_xll.qlIndexFixing(ONIndex1M,I2311,TRUE,_xll.ohTrigger(RecalcTrigger,Trigger1M)),NA())</f>
        <v>1.7077624763056631E-2</v>
      </c>
      <c r="O2311" s="44">
        <f>IFERROR(_xll.qlIndexFixing(ONIndex3M,I2311,TRUE,_xll.ohTrigger(RecalcTrigger,Trigger3M)),NA())</f>
        <v>1.7459017787818665E-2</v>
      </c>
      <c r="P2311" s="44">
        <f>IFERROR(_xll.qlIndexFixing(ONIndex6M,I2311,TRUE,_xll.ohTrigger(RecalcTrigger,Trigger6M)),NA())</f>
        <v>1.7582318537333608E-2</v>
      </c>
      <c r="Q2311" s="182">
        <f>IFERROR(_xll.qlIndexFixing(ONIndex1Y,I2311,TRUE,_xll.ohTrigger(RecalcTrigger,Trigger1Y)),NA())</f>
        <v>1.7773983861313347E-2</v>
      </c>
    </row>
    <row r="2312" spans="2:17" x14ac:dyDescent="0.2">
      <c r="B2312" s="39" t="s">
        <v>42</v>
      </c>
      <c r="D2312" s="42">
        <f>_xll.qlCalendarAdvance(Calendar,$D2311,B2312,"f",FALSE)</f>
        <v>55605</v>
      </c>
      <c r="E2312" s="176">
        <f>_xll.qlInterestRateIndexValueDate(IndexON,D2312)</f>
        <v>55605</v>
      </c>
      <c r="F2312" s="192">
        <f>IFERROR(_xll.qlIndexFixing(IndexON,D2312,TRUE,_xll.ohTrigger(RecalcTrigger,TriggerON)),NA())</f>
        <v>1.6798322542641575E-2</v>
      </c>
      <c r="H2312" s="42">
        <f>_xll.qlCalendarAdvance(Calendar,$H2311,B2312,"f",FALSE)</f>
        <v>55605</v>
      </c>
      <c r="I2312" s="176">
        <f>_xll.qlInterestRateIndexValueDate(Index1M,$H2312)</f>
        <v>55605</v>
      </c>
      <c r="J2312" s="181">
        <f>IFERROR(_xll.qlIndexFixing(Index1M,$H2312,TRUE,_xll.ohTrigger(RecalcTrigger,Trigger1M)),NA())</f>
        <v>1.7073093325913436E-2</v>
      </c>
      <c r="K2312" s="44">
        <f>IFERROR(_xll.qlIndexFixing(Index3M,H2312,TRUE,_xll.ohTrigger(RecalcTrigger,Trigger3M)),NA())</f>
        <v>1.7459513341601781E-2</v>
      </c>
      <c r="L2312" s="44">
        <f>IFERROR(_xll.qlIndexFixing(Index6M,$H2312,TRUE,_xll.ohTrigger(RecalcTrigger,Trigger6M)),NA())</f>
        <v>1.7593057806134044E-2</v>
      </c>
      <c r="M2312" s="182">
        <f>IFERROR(_xll.qlIndexFixing(Index1Y,$H2312,TRUE,_xll.ohTrigger(RecalcTrigger,Trigger1Y)),NA())</f>
        <v>1.7798785505258374E-2</v>
      </c>
      <c r="N2312" s="181">
        <f>IFERROR(_xll.qlIndexFixing(ONIndex1M,I2312,TRUE,_xll.ohTrigger(RecalcTrigger,Trigger1M)),NA())</f>
        <v>1.7072346084089363E-2</v>
      </c>
      <c r="O2312" s="44">
        <f>IFERROR(_xll.qlIndexFixing(ONIndex3M,I2312,TRUE,_xll.ohTrigger(RecalcTrigger,Trigger3M)),NA())</f>
        <v>1.7453989006305237E-2</v>
      </c>
      <c r="P2312" s="44">
        <f>IFERROR(_xll.qlIndexFixing(ONIndex6M,I2312,TRUE,_xll.ohTrigger(RecalcTrigger,Trigger6M)),NA())</f>
        <v>1.7577512117638028E-2</v>
      </c>
      <c r="Q2312" s="182">
        <f>IFERROR(_xll.qlIndexFixing(ONIndex1Y,I2312,TRUE,_xll.ohTrigger(RecalcTrigger,Trigger1Y)),NA())</f>
        <v>1.7768951918994969E-2</v>
      </c>
    </row>
    <row r="2313" spans="2:17" x14ac:dyDescent="0.2">
      <c r="B2313" s="39" t="s">
        <v>42</v>
      </c>
      <c r="D2313" s="42">
        <f>_xll.qlCalendarAdvance(Calendar,$D2312,B2313,"f",FALSE)</f>
        <v>55612</v>
      </c>
      <c r="E2313" s="176">
        <f>_xll.qlInterestRateIndexValueDate(IndexON,D2313)</f>
        <v>55612</v>
      </c>
      <c r="F2313" s="192">
        <f>IFERROR(_xll.qlIndexFixing(IndexON,D2313,TRUE,_xll.ohTrigger(RecalcTrigger,TriggerON)),NA())</f>
        <v>1.6793374039252296E-2</v>
      </c>
      <c r="H2313" s="42">
        <f>_xll.qlCalendarAdvance(Calendar,$H2312,B2313,"f",FALSE)</f>
        <v>55612</v>
      </c>
      <c r="I2313" s="176">
        <f>_xll.qlInterestRateIndexValueDate(Index1M,$H2313)</f>
        <v>55612</v>
      </c>
      <c r="J2313" s="181">
        <f>IFERROR(_xll.qlIndexFixing(Index1M,$H2313,TRUE,_xll.ohTrigger(RecalcTrigger,Trigger1M)),NA())</f>
        <v>1.7067766962011177E-2</v>
      </c>
      <c r="K2313" s="44">
        <f>IFERROR(_xll.qlIndexFixing(Index3M,H2313,TRUE,_xll.ohTrigger(RecalcTrigger,Trigger3M)),NA())</f>
        <v>1.7454476097474698E-2</v>
      </c>
      <c r="L2313" s="44">
        <f>IFERROR(_xll.qlIndexFixing(Index6M,$H2313,TRUE,_xll.ohTrigger(RecalcTrigger,Trigger6M)),NA())</f>
        <v>1.7588264171540059E-2</v>
      </c>
      <c r="M2313" s="182">
        <f>IFERROR(_xll.qlIndexFixing(Index1Y,$H2313,TRUE,_xll.ohTrigger(RecalcTrigger,Trigger1Y)),NA())</f>
        <v>1.7793933371445192E-2</v>
      </c>
      <c r="N2313" s="181">
        <f>IFERROR(_xll.qlIndexFixing(ONIndex1M,I2313,TRUE,_xll.ohTrigger(RecalcTrigger,Trigger1M)),NA())</f>
        <v>1.7067077674253195E-2</v>
      </c>
      <c r="O2313" s="44">
        <f>IFERROR(_xll.qlIndexFixing(ONIndex3M,I2313,TRUE,_xll.ohTrigger(RecalcTrigger,Trigger3M)),NA())</f>
        <v>1.744897042397997E-2</v>
      </c>
      <c r="P2313" s="44">
        <f>IFERROR(_xll.qlIndexFixing(ONIndex6M,I2313,TRUE,_xll.ohTrigger(RecalcTrigger,Trigger6M)),NA())</f>
        <v>1.7572715933844574E-2</v>
      </c>
      <c r="Q2313" s="182">
        <f>IFERROR(_xll.qlIndexFixing(ONIndex1Y,I2313,TRUE,_xll.ohTrigger(RecalcTrigger,Trigger1Y)),NA())</f>
        <v>1.776392976990393E-2</v>
      </c>
    </row>
    <row r="2314" spans="2:17" x14ac:dyDescent="0.2">
      <c r="B2314" s="39" t="s">
        <v>42</v>
      </c>
      <c r="D2314" s="42">
        <f>_xll.qlCalendarAdvance(Calendar,$D2313,B2314,"f",FALSE)</f>
        <v>55619</v>
      </c>
      <c r="E2314" s="176">
        <f>_xll.qlInterestRateIndexValueDate(IndexON,D2314)</f>
        <v>55619</v>
      </c>
      <c r="F2314" s="192">
        <f>IFERROR(_xll.qlIndexFixing(IndexON,D2314,TRUE,_xll.ohTrigger(RecalcTrigger,TriggerON)),NA())</f>
        <v>1.6788434096133287E-2</v>
      </c>
      <c r="H2314" s="42">
        <f>_xll.qlCalendarAdvance(Calendar,$H2313,B2314,"f",FALSE)</f>
        <v>55619</v>
      </c>
      <c r="I2314" s="176">
        <f>_xll.qlInterestRateIndexValueDate(Index1M,$H2314)</f>
        <v>55619</v>
      </c>
      <c r="J2314" s="181">
        <f>IFERROR(_xll.qlIndexFixing(Index1M,$H2314,TRUE,_xll.ohTrigger(RecalcTrigger,Trigger1M)),NA())</f>
        <v>1.7062522992872364E-2</v>
      </c>
      <c r="K2314" s="44">
        <f>IFERROR(_xll.qlIndexFixing(Index3M,H2314,TRUE,_xll.ohTrigger(RecalcTrigger,Trigger3M)),NA())</f>
        <v>1.7449512010568002E-2</v>
      </c>
      <c r="L2314" s="44">
        <f>IFERROR(_xll.qlIndexFixing(Index6M,$H2314,TRUE,_xll.ohTrigger(RecalcTrigger,Trigger6M)),NA())</f>
        <v>1.7583570491339816E-2</v>
      </c>
      <c r="M2314" s="182">
        <f>IFERROR(_xll.qlIndexFixing(Index1Y,$H2314,TRUE,_xll.ohTrigger(RecalcTrigger,Trigger1Y)),NA())</f>
        <v>1.7789091227707887E-2</v>
      </c>
      <c r="N2314" s="181">
        <f>IFERROR(_xll.qlIndexFixing(ONIndex1M,I2314,TRUE,_xll.ohTrigger(RecalcTrigger,Trigger1M)),NA())</f>
        <v>1.7061819533548128E-2</v>
      </c>
      <c r="O2314" s="44">
        <f>IFERROR(_xll.qlIndexFixing(ONIndex3M,I2314,TRUE,_xll.ohTrigger(RecalcTrigger,Trigger3M)),NA())</f>
        <v>1.7443962040842864E-2</v>
      </c>
      <c r="P2314" s="44">
        <f>IFERROR(_xll.qlIndexFixing(ONIndex6M,I2314,TRUE,_xll.ohTrigger(RecalcTrigger,Trigger6M)),NA())</f>
        <v>1.7567929986115338E-2</v>
      </c>
      <c r="Q2314" s="182">
        <f>IFERROR(_xll.qlIndexFixing(ONIndex1Y,I2314,TRUE,_xll.ohTrigger(RecalcTrigger,Trigger1Y)),NA())</f>
        <v>1.7758917414202324E-2</v>
      </c>
    </row>
    <row r="2315" spans="2:17" x14ac:dyDescent="0.2">
      <c r="B2315" s="39" t="s">
        <v>42</v>
      </c>
      <c r="D2315" s="42">
        <f>_xll.qlCalendarAdvance(Calendar,$D2314,B2315,"f",FALSE)</f>
        <v>55626</v>
      </c>
      <c r="E2315" s="176">
        <f>_xll.qlInterestRateIndexValueDate(IndexON,D2315)</f>
        <v>55626</v>
      </c>
      <c r="F2315" s="192">
        <f>IFERROR(_xll.qlIndexFixing(IndexON,D2315,TRUE,_xll.ohTrigger(RecalcTrigger,TriggerON)),NA())</f>
        <v>1.6783502713203502E-2</v>
      </c>
      <c r="H2315" s="42">
        <f>_xll.qlCalendarAdvance(Calendar,$H2314,B2315,"f",FALSE)</f>
        <v>55626</v>
      </c>
      <c r="I2315" s="176">
        <f>_xll.qlInterestRateIndexValueDate(Index1M,$H2315)</f>
        <v>55626</v>
      </c>
      <c r="J2315" s="181">
        <f>IFERROR(_xll.qlIndexFixing(Index1M,$H2315,TRUE,_xll.ohTrigger(RecalcTrigger,Trigger1M)),NA())</f>
        <v>1.7057289308992862E-2</v>
      </c>
      <c r="K2315" s="44">
        <f>IFERROR(_xll.qlIndexFixing(Index3M,H2315,TRUE,_xll.ohTrigger(RecalcTrigger,Trigger3M)),NA())</f>
        <v>1.7444558172715192E-2</v>
      </c>
      <c r="L2315" s="44">
        <f>IFERROR(_xll.qlIndexFixing(Index6M,$H2315,TRUE,_xll.ohTrigger(RecalcTrigger,Trigger6M)),NA())</f>
        <v>1.7578887147676376E-2</v>
      </c>
      <c r="M2315" s="182">
        <f>IFERROR(_xll.qlIndexFixing(Index1Y,$H2315,TRUE,_xll.ohTrigger(RecalcTrigger,Trigger1Y)),NA())</f>
        <v>1.7784259073903907E-2</v>
      </c>
      <c r="N2315" s="181">
        <f>IFERROR(_xll.qlIndexFixing(ONIndex1M,I2315,TRUE,_xll.ohTrigger(RecalcTrigger,Trigger1M)),NA())</f>
        <v>1.7056571661974163E-2</v>
      </c>
      <c r="O2315" s="44">
        <f>IFERROR(_xll.qlIndexFixing(ONIndex3M,I2315,TRUE,_xll.ohTrigger(RecalcTrigger,Trigger3M)),NA())</f>
        <v>1.7438963856731826E-2</v>
      </c>
      <c r="P2315" s="44">
        <f>IFERROR(_xll.qlIndexFixing(ONIndex6M,I2315,TRUE,_xll.ohTrigger(RecalcTrigger,Trigger6M)),NA())</f>
        <v>1.7563154274288229E-2</v>
      </c>
      <c r="Q2315" s="182">
        <f>IFERROR(_xll.qlIndexFixing(ONIndex1Y,I2315,TRUE,_xll.ohTrigger(RecalcTrigger,Trigger1Y)),NA())</f>
        <v>1.7753914851728059E-2</v>
      </c>
    </row>
    <row r="2316" spans="2:17" x14ac:dyDescent="0.2">
      <c r="B2316" s="39" t="s">
        <v>42</v>
      </c>
      <c r="D2316" s="42">
        <f>_xll.qlCalendarAdvance(Calendar,$D2315,B2316,"f",FALSE)</f>
        <v>55633</v>
      </c>
      <c r="E2316" s="176">
        <f>_xll.qlInterestRateIndexValueDate(IndexON,D2316)</f>
        <v>55633</v>
      </c>
      <c r="F2316" s="192">
        <f>IFERROR(_xll.qlIndexFixing(IndexON,D2316,TRUE,_xll.ohTrigger(RecalcTrigger,TriggerON)),NA())</f>
        <v>1.6778579890381895E-2</v>
      </c>
      <c r="H2316" s="42">
        <f>_xll.qlCalendarAdvance(Calendar,$H2315,B2316,"f",FALSE)</f>
        <v>55633</v>
      </c>
      <c r="I2316" s="176">
        <f>_xll.qlInterestRateIndexValueDate(Index1M,$H2316)</f>
        <v>55633</v>
      </c>
      <c r="J2316" s="181">
        <f>IFERROR(_xll.qlIndexFixing(Index1M,$H2316,TRUE,_xll.ohTrigger(RecalcTrigger,Trigger1M)),NA())</f>
        <v>1.7052065910353763E-2</v>
      </c>
      <c r="K2316" s="44">
        <f>IFERROR(_xll.qlIndexFixing(Index3M,H2316,TRUE,_xll.ohTrigger(RecalcTrigger,Trigger3M)),NA())</f>
        <v>1.7439614583878865E-2</v>
      </c>
      <c r="L2316" s="44">
        <f>IFERROR(_xll.qlIndexFixing(Index6M,$H2316,TRUE,_xll.ohTrigger(RecalcTrigger,Trigger6M)),NA())</f>
        <v>1.757421414047711E-2</v>
      </c>
      <c r="M2316" s="182">
        <f>IFERROR(_xll.qlIndexFixing(Index1Y,$H2316,TRUE,_xll.ohTrigger(RecalcTrigger,Trigger1Y)),NA())</f>
        <v>1.7779436909891588E-2</v>
      </c>
      <c r="N2316" s="181">
        <f>IFERROR(_xll.qlIndexFixing(ONIndex1M,I2316,TRUE,_xll.ohTrigger(RecalcTrigger,Trigger1M)),NA())</f>
        <v>1.705133405969339E-2</v>
      </c>
      <c r="O2316" s="44">
        <f>IFERROR(_xll.qlIndexFixing(ONIndex3M,I2316,TRUE,_xll.ohTrigger(RecalcTrigger,Trigger3M)),NA())</f>
        <v>1.7433975871727903E-2</v>
      </c>
      <c r="P2316" s="44">
        <f>IFERROR(_xll.qlIndexFixing(ONIndex6M,I2316,TRUE,_xll.ohTrigger(RecalcTrigger,Trigger6M)),NA())</f>
        <v>1.7558388798363245E-2</v>
      </c>
      <c r="Q2316" s="182">
        <f>IFERROR(_xll.qlIndexFixing(ONIndex1Y,I2316,TRUE,_xll.ohTrigger(RecalcTrigger,Trigger1Y)),NA())</f>
        <v>1.7748922082481133E-2</v>
      </c>
    </row>
    <row r="2317" spans="2:17" x14ac:dyDescent="0.2">
      <c r="B2317" s="39" t="s">
        <v>42</v>
      </c>
      <c r="D2317" s="42">
        <f>_xll.qlCalendarAdvance(Calendar,$D2316,B2317,"f",FALSE)</f>
        <v>55640</v>
      </c>
      <c r="E2317" s="176">
        <f>_xll.qlInterestRateIndexValueDate(IndexON,D2317)</f>
        <v>55640</v>
      </c>
      <c r="F2317" s="192">
        <f>IFERROR(_xll.qlIndexFixing(IndexON,D2317,TRUE,_xll.ohTrigger(RecalcTrigger,TriggerON)),NA())</f>
        <v>1.6773665627668466E-2</v>
      </c>
      <c r="H2317" s="42">
        <f>_xll.qlCalendarAdvance(Calendar,$H2316,B2317,"f",FALSE)</f>
        <v>55640</v>
      </c>
      <c r="I2317" s="176">
        <f>_xll.qlInterestRateIndexValueDate(Index1M,$H2317)</f>
        <v>55640</v>
      </c>
      <c r="J2317" s="181">
        <f>IFERROR(_xll.qlIndexFixing(Index1M,$H2317,TRUE,_xll.ohTrigger(RecalcTrigger,Trigger1M)),NA())</f>
        <v>1.7046932261138039E-2</v>
      </c>
      <c r="K2317" s="44">
        <f>IFERROR(_xll.qlIndexFixing(Index3M,H2317,TRUE,_xll.ohTrigger(RecalcTrigger,Trigger3M)),NA())</f>
        <v>1.743474663127375E-2</v>
      </c>
      <c r="L2317" s="44">
        <f>IFERROR(_xll.qlIndexFixing(Index6M,$H2317,TRUE,_xll.ohTrigger(RecalcTrigger,Trigger6M)),NA())</f>
        <v>1.7569643656204947E-2</v>
      </c>
      <c r="M2317" s="182">
        <f>IFERROR(_xll.qlIndexFixing(Index1Y,$H2317,TRUE,_xll.ohTrigger(RecalcTrigger,Trigger1Y)),NA())</f>
        <v>1.7774624735528821E-2</v>
      </c>
      <c r="N2317" s="181">
        <f>IFERROR(_xll.qlIndexFixing(ONIndex1M,I2317,TRUE,_xll.ohTrigger(RecalcTrigger,Trigger1M)),NA())</f>
        <v>1.7046106726462673E-2</v>
      </c>
      <c r="O2317" s="44">
        <f>IFERROR(_xll.qlIndexFixing(ONIndex3M,I2317,TRUE,_xll.ohTrigger(RecalcTrigger,Trigger3M)),NA())</f>
        <v>1.742899808591214E-2</v>
      </c>
      <c r="P2317" s="44">
        <f>IFERROR(_xll.qlIndexFixing(ONIndex6M,I2317,TRUE,_xll.ohTrigger(RecalcTrigger,Trigger6M)),NA())</f>
        <v>1.7553633558340387E-2</v>
      </c>
      <c r="Q2317" s="182">
        <f>IFERROR(_xll.qlIndexFixing(ONIndex1Y,I2317,TRUE,_xll.ohTrigger(RecalcTrigger,Trigger1Y)),NA())</f>
        <v>1.7743939106623641E-2</v>
      </c>
    </row>
    <row r="2318" spans="2:17" x14ac:dyDescent="0.2">
      <c r="B2318" s="39" t="s">
        <v>42</v>
      </c>
      <c r="D2318" s="42">
        <f>_xll.qlCalendarAdvance(Calendar,$D2317,B2318,"f",FALSE)</f>
        <v>55647</v>
      </c>
      <c r="E2318" s="176">
        <f>_xll.qlInterestRateIndexValueDate(IndexON,D2318)</f>
        <v>55647</v>
      </c>
      <c r="F2318" s="192">
        <f>IFERROR(_xll.qlIndexFixing(IndexON,D2318,TRUE,_xll.ohTrigger(RecalcTrigger,TriggerON)),NA())</f>
        <v>1.6768759925225307E-2</v>
      </c>
      <c r="H2318" s="42">
        <f>_xll.qlCalendarAdvance(Calendar,$H2317,B2318,"f",FALSE)</f>
        <v>55647</v>
      </c>
      <c r="I2318" s="176">
        <f>_xll.qlInterestRateIndexValueDate(Index1M,$H2318)</f>
        <v>55647</v>
      </c>
      <c r="J2318" s="181">
        <f>IFERROR(_xll.qlIndexFixing(Index1M,$H2318,TRUE,_xll.ohTrigger(RecalcTrigger,Trigger1M)),NA())</f>
        <v>1.7041730908871806E-2</v>
      </c>
      <c r="K2318" s="44">
        <f>IFERROR(_xll.qlIndexFixing(Index3M,H2318,TRUE,_xll.ohTrigger(RecalcTrigger,Trigger3M)),NA())</f>
        <v>1.7429824037842188E-2</v>
      </c>
      <c r="L2318" s="44">
        <f>IFERROR(_xll.qlIndexFixing(Index6M,$H2318,TRUE,_xll.ohTrigger(RecalcTrigger,Trigger6M)),NA())</f>
        <v>1.7564991837118852E-2</v>
      </c>
      <c r="M2318" s="182">
        <f>IFERROR(_xll.qlIndexFixing(Index1Y,$H2318,TRUE,_xll.ohTrigger(RecalcTrigger,Trigger1Y)),NA())</f>
        <v>1.7769822550674386E-2</v>
      </c>
      <c r="N2318" s="181">
        <f>IFERROR(_xll.qlIndexFixing(ONIndex1M,I2318,TRUE,_xll.ohTrigger(RecalcTrigger,Trigger1M)),NA())</f>
        <v>1.7040889662525149E-2</v>
      </c>
      <c r="O2318" s="44">
        <f>IFERROR(_xll.qlIndexFixing(ONIndex3M,I2318,TRUE,_xll.ohTrigger(RecalcTrigger,Trigger3M)),NA())</f>
        <v>1.7424030499365584E-2</v>
      </c>
      <c r="P2318" s="44">
        <f>IFERROR(_xll.qlIndexFixing(ONIndex6M,I2318,TRUE,_xll.ohTrigger(RecalcTrigger,Trigger6M)),NA())</f>
        <v>1.7548888554381747E-2</v>
      </c>
      <c r="Q2318" s="182">
        <f>IFERROR(_xll.qlIndexFixing(ONIndex1Y,I2318,TRUE,_xll.ohTrigger(RecalcTrigger,Trigger1Y)),NA())</f>
        <v>1.7738965923993488E-2</v>
      </c>
    </row>
    <row r="2319" spans="2:17" x14ac:dyDescent="0.2">
      <c r="B2319" s="39" t="s">
        <v>42</v>
      </c>
      <c r="D2319" s="42">
        <f>_xll.qlCalendarAdvance(Calendar,$D2318,B2319,"f",FALSE)</f>
        <v>55654</v>
      </c>
      <c r="E2319" s="176">
        <f>_xll.qlInterestRateIndexValueDate(IndexON,D2319)</f>
        <v>55654</v>
      </c>
      <c r="F2319" s="192">
        <f>IFERROR(_xll.qlIndexFixing(IndexON,D2319,TRUE,_xll.ohTrigger(RecalcTrigger,TriggerON)),NA())</f>
        <v>1.6763862782971373E-2</v>
      </c>
      <c r="H2319" s="42">
        <f>_xll.qlCalendarAdvance(Calendar,$H2318,B2319,"f",FALSE)</f>
        <v>55654</v>
      </c>
      <c r="I2319" s="176">
        <f>_xll.qlInterestRateIndexValueDate(Index1M,$H2319)</f>
        <v>55654</v>
      </c>
      <c r="J2319" s="181">
        <f>IFERROR(_xll.qlIndexFixing(Index1M,$H2319,TRUE,_xll.ohTrigger(RecalcTrigger,Trigger1M)),NA())</f>
        <v>1.7036539843463705E-2</v>
      </c>
      <c r="K2319" s="44">
        <f>IFERROR(_xll.qlIndexFixing(Index3M,H2319,TRUE,_xll.ohTrigger(RecalcTrigger,Trigger3M)),NA())</f>
        <v>1.7424911693865983E-2</v>
      </c>
      <c r="L2319" s="44">
        <f>IFERROR(_xll.qlIndexFixing(Index6M,$H2319,TRUE,_xll.ohTrigger(RecalcTrigger,Trigger6M)),NA())</f>
        <v>1.7560350354830452E-2</v>
      </c>
      <c r="M2319" s="182">
        <f>IFERROR(_xll.qlIndexFixing(Index1Y,$H2319,TRUE,_xll.ohTrigger(RecalcTrigger,Trigger1Y)),NA())</f>
        <v>1.7765030355186617E-2</v>
      </c>
      <c r="N2319" s="181">
        <f>IFERROR(_xll.qlIndexFixing(ONIndex1M,I2319,TRUE,_xll.ohTrigger(RecalcTrigger,Trigger1M)),NA())</f>
        <v>1.7035682867556634E-2</v>
      </c>
      <c r="O2319" s="44">
        <f>IFERROR(_xll.qlIndexFixing(ONIndex3M,I2319,TRUE,_xll.ohTrigger(RecalcTrigger,Trigger3M)),NA())</f>
        <v>1.7419073111845096E-2</v>
      </c>
      <c r="P2319" s="44">
        <f>IFERROR(_xll.qlIndexFixing(ONIndex6M,I2319,TRUE,_xll.ohTrigger(RecalcTrigger,Trigger6M)),NA())</f>
        <v>1.7544153786244188E-2</v>
      </c>
      <c r="Q2319" s="182">
        <f>IFERROR(_xll.qlIndexFixing(ONIndex1Y,I2319,TRUE,_xll.ohTrigger(RecalcTrigger,Trigger1Y)),NA())</f>
        <v>1.7734002534671722E-2</v>
      </c>
    </row>
    <row r="2320" spans="2:17" x14ac:dyDescent="0.2">
      <c r="B2320" s="39" t="s">
        <v>42</v>
      </c>
      <c r="D2320" s="42">
        <f>_xll.qlCalendarAdvance(Calendar,$D2319,B2320,"f",FALSE)</f>
        <v>55661</v>
      </c>
      <c r="E2320" s="176">
        <f>_xll.qlInterestRateIndexValueDate(IndexON,D2320)</f>
        <v>55661</v>
      </c>
      <c r="F2320" s="192">
        <f>IFERROR(_xll.qlIndexFixing(IndexON,D2320,TRUE,_xll.ohTrigger(RecalcTrigger,TriggerON)),NA())</f>
        <v>1.675897420074457E-2</v>
      </c>
      <c r="H2320" s="42">
        <f>_xll.qlCalendarAdvance(Calendar,$H2319,B2320,"f",FALSE)</f>
        <v>55661</v>
      </c>
      <c r="I2320" s="176">
        <f>_xll.qlInterestRateIndexValueDate(Index1M,$H2320)</f>
        <v>55661</v>
      </c>
      <c r="J2320" s="181">
        <f>IFERROR(_xll.qlIndexFixing(Index1M,$H2320,TRUE,_xll.ohTrigger(RecalcTrigger,Trigger1M)),NA())</f>
        <v>1.7031359064906371E-2</v>
      </c>
      <c r="K2320" s="44">
        <f>IFERROR(_xll.qlIndexFixing(Index3M,H2320,TRUE,_xll.ohTrigger(RecalcTrigger,Trigger3M)),NA())</f>
        <v>1.7420009599306369E-2</v>
      </c>
      <c r="L2320" s="44">
        <f>IFERROR(_xll.qlIndexFixing(Index6M,$H2320,TRUE,_xll.ohTrigger(RecalcTrigger,Trigger6M)),NA())</f>
        <v>1.7555719209267955E-2</v>
      </c>
      <c r="M2320" s="182">
        <f>IFERROR(_xll.qlIndexFixing(Index1Y,$H2320,TRUE,_xll.ohTrigger(RecalcTrigger,Trigger1Y)),NA())</f>
        <v>1.7760248148925406E-2</v>
      </c>
      <c r="N2320" s="181">
        <f>IFERROR(_xll.qlIndexFixing(ONIndex1M,I2320,TRUE,_xll.ohTrigger(RecalcTrigger,Trigger1M)),NA())</f>
        <v>1.7030486341800266E-2</v>
      </c>
      <c r="O2320" s="44">
        <f>IFERROR(_xll.qlIndexFixing(ONIndex3M,I2320,TRUE,_xll.ohTrigger(RecalcTrigger,Trigger3M)),NA())</f>
        <v>1.7414125923431722E-2</v>
      </c>
      <c r="P2320" s="44">
        <f>IFERROR(_xll.qlIndexFixing(ONIndex6M,I2320,TRUE,_xll.ohTrigger(RecalcTrigger,Trigger6M)),NA())</f>
        <v>1.75394292540898E-2</v>
      </c>
      <c r="Q2320" s="182">
        <f>IFERROR(_xll.qlIndexFixing(ONIndex1Y,I2320,TRUE,_xll.ohTrigger(RecalcTrigger,Trigger1Y)),NA())</f>
        <v>1.7729048938577296E-2</v>
      </c>
    </row>
    <row r="2321" spans="2:17" x14ac:dyDescent="0.2">
      <c r="B2321" s="39" t="s">
        <v>42</v>
      </c>
      <c r="D2321" s="42">
        <f>_xll.qlCalendarAdvance(Calendar,$D2320,B2321,"f",FALSE)</f>
        <v>55668</v>
      </c>
      <c r="E2321" s="176">
        <f>_xll.qlInterestRateIndexValueDate(IndexON,D2321)</f>
        <v>55668</v>
      </c>
      <c r="F2321" s="192">
        <f>IFERROR(_xll.qlIndexFixing(IndexON,D2321,TRUE,_xll.ohTrigger(RecalcTrigger,TriggerON)),NA())</f>
        <v>1.6754094178869083E-2</v>
      </c>
      <c r="H2321" s="42">
        <f>_xll.qlCalendarAdvance(Calendar,$H2320,B2321,"f",FALSE)</f>
        <v>55668</v>
      </c>
      <c r="I2321" s="176">
        <f>_xll.qlInterestRateIndexValueDate(Index1M,$H2321)</f>
        <v>55668</v>
      </c>
      <c r="J2321" s="181">
        <f>IFERROR(_xll.qlIndexFixing(Index1M,$H2321,TRUE,_xll.ohTrigger(RecalcTrigger,Trigger1M)),NA())</f>
        <v>1.702610319533741E-2</v>
      </c>
      <c r="K2321" s="44">
        <f>IFERROR(_xll.qlIndexFixing(Index3M,H2321,TRUE,_xll.ohTrigger(RecalcTrigger,Trigger3M)),NA())</f>
        <v>1.7415117754128111E-2</v>
      </c>
      <c r="L2321" s="44">
        <f>IFERROR(_xll.qlIndexFixing(Index6M,$H2321,TRUE,_xll.ohTrigger(RecalcTrigger,Trigger6M)),NA())</f>
        <v>1.755109840036E-2</v>
      </c>
      <c r="M2321" s="182">
        <f>IFERROR(_xll.qlIndexFixing(Index1Y,$H2321,TRUE,_xll.ohTrigger(RecalcTrigger,Trigger1Y)),NA())</f>
        <v>1.7755475931749531E-2</v>
      </c>
      <c r="N2321" s="181">
        <f>IFERROR(_xll.qlIndexFixing(ONIndex1M,I2321,TRUE,_xll.ohTrigger(RecalcTrigger,Trigger1M)),NA())</f>
        <v>1.7025300085256045E-2</v>
      </c>
      <c r="O2321" s="44">
        <f>IFERROR(_xll.qlIndexFixing(ONIndex3M,I2321,TRUE,_xll.ohTrigger(RecalcTrigger,Trigger3M)),NA())</f>
        <v>1.740918893420651E-2</v>
      </c>
      <c r="P2321" s="44">
        <f>IFERROR(_xll.qlIndexFixing(ONIndex6M,I2321,TRUE,_xll.ohTrigger(RecalcTrigger,Trigger6M)),NA())</f>
        <v>1.7534714957837538E-2</v>
      </c>
      <c r="Q2321" s="182">
        <f>IFERROR(_xll.qlIndexFixing(ONIndex1Y,I2321,TRUE,_xll.ohTrigger(RecalcTrigger,Trigger1Y)),NA())</f>
        <v>1.7724105135872303E-2</v>
      </c>
    </row>
    <row r="2322" spans="2:17" x14ac:dyDescent="0.2">
      <c r="B2322" s="39" t="s">
        <v>42</v>
      </c>
      <c r="D2322" s="42">
        <f>_xll.qlCalendarAdvance(Calendar,$D2321,B2322,"f",FALSE)</f>
        <v>55675</v>
      </c>
      <c r="E2322" s="176">
        <f>_xll.qlInterestRateIndexValueDate(IndexON,D2322)</f>
        <v>55675</v>
      </c>
      <c r="F2322" s="192">
        <f>IFERROR(_xll.qlIndexFixing(IndexON,D2322,TRUE,_xll.ohTrigger(RecalcTrigger,TriggerON)),NA())</f>
        <v>1.6749222717101775E-2</v>
      </c>
      <c r="H2322" s="42">
        <f>_xll.qlCalendarAdvance(Calendar,$H2321,B2322,"f",FALSE)</f>
        <v>55675</v>
      </c>
      <c r="I2322" s="176">
        <f>_xll.qlInterestRateIndexValueDate(Index1M,$H2322)</f>
        <v>55675</v>
      </c>
      <c r="J2322" s="181">
        <f>IFERROR(_xll.qlIndexFixing(Index1M,$H2322,TRUE,_xll.ohTrigger(RecalcTrigger,Trigger1M)),NA())</f>
        <v>1.7020941507884062E-2</v>
      </c>
      <c r="K2322" s="44">
        <f>IFERROR(_xll.qlIndexFixing(Index3M,H2322,TRUE,_xll.ohTrigger(RecalcTrigger,Trigger3M)),NA())</f>
        <v>1.7410236158290685E-2</v>
      </c>
      <c r="L2322" s="44">
        <f>IFERROR(_xll.qlIndexFixing(Index6M,$H2322,TRUE,_xll.ohTrigger(RecalcTrigger,Trigger6M)),NA())</f>
        <v>1.7546393159021588E-2</v>
      </c>
      <c r="M2322" s="182">
        <f>IFERROR(_xll.qlIndexFixing(Index1Y,$H2322,TRUE,_xll.ohTrigger(RecalcTrigger,Trigger1Y)),NA())</f>
        <v>1.7750713703519105E-2</v>
      </c>
      <c r="N2322" s="181">
        <f>IFERROR(_xll.qlIndexFixing(ONIndex1M,I2322,TRUE,_xll.ohTrigger(RecalcTrigger,Trigger1M)),NA())</f>
        <v>1.7020124097842926E-2</v>
      </c>
      <c r="O2322" s="44">
        <f>IFERROR(_xll.qlIndexFixing(ONIndex3M,I2322,TRUE,_xll.ohTrigger(RecalcTrigger,Trigger3M)),NA())</f>
        <v>1.7404262144088412E-2</v>
      </c>
      <c r="P2322" s="44">
        <f>IFERROR(_xll.qlIndexFixing(ONIndex6M,I2322,TRUE,_xll.ohTrigger(RecalcTrigger,Trigger6M)),NA())</f>
        <v>1.7530010897487402E-2</v>
      </c>
      <c r="Q2322" s="182">
        <f>IFERROR(_xll.qlIndexFixing(ONIndex1Y,I2322,TRUE,_xll.ohTrigger(RecalcTrigger,Trigger1Y)),NA())</f>
        <v>1.7719171126394651E-2</v>
      </c>
    </row>
    <row r="2323" spans="2:17" x14ac:dyDescent="0.2">
      <c r="B2323" s="39" t="s">
        <v>42</v>
      </c>
      <c r="D2323" s="42">
        <f>_xll.qlCalendarAdvance(Calendar,$D2322,B2323,"f",FALSE)</f>
        <v>55682</v>
      </c>
      <c r="E2323" s="176">
        <f>_xll.qlInterestRateIndexValueDate(IndexON,D2323)</f>
        <v>55682</v>
      </c>
      <c r="F2323" s="192">
        <f>IFERROR(_xll.qlIndexFixing(IndexON,D2323,TRUE,_xll.ohTrigger(RecalcTrigger,TriggerON)),NA())</f>
        <v>1.6744359815442644E-2</v>
      </c>
      <c r="H2323" s="42">
        <f>_xll.qlCalendarAdvance(Calendar,$H2322,B2323,"f",FALSE)</f>
        <v>55682</v>
      </c>
      <c r="I2323" s="176">
        <f>_xll.qlInterestRateIndexValueDate(Index1M,$H2323)</f>
        <v>55682</v>
      </c>
      <c r="J2323" s="181">
        <f>IFERROR(_xll.qlIndexFixing(Index1M,$H2323,TRUE,_xll.ohTrigger(RecalcTrigger,Trigger1M)),NA())</f>
        <v>1.7015790105573858E-2</v>
      </c>
      <c r="K2323" s="44">
        <f>IFERROR(_xll.qlIndexFixing(Index3M,H2323,TRUE,_xll.ohTrigger(RecalcTrigger,Trigger3M)),NA())</f>
        <v>1.7405364811757973E-2</v>
      </c>
      <c r="L2323" s="44">
        <f>IFERROR(_xll.qlIndexFixing(Index6M,$H2323,TRUE,_xll.ohTrigger(RecalcTrigger,Trigger6M)),NA())</f>
        <v>1.7541792505068411E-2</v>
      </c>
      <c r="M2323" s="182">
        <f>IFERROR(_xll.qlIndexFixing(Index1Y,$H2323,TRUE,_xll.ohTrigger(RecalcTrigger,Trigger1Y)),NA())</f>
        <v>1.7745961464093796E-2</v>
      </c>
      <c r="N2323" s="181">
        <f>IFERROR(_xll.qlIndexFixing(ONIndex1M,I2323,TRUE,_xll.ohTrigger(RecalcTrigger,Trigger1M)),NA())</f>
        <v>1.7014958379560907E-2</v>
      </c>
      <c r="O2323" s="44">
        <f>IFERROR(_xll.qlIndexFixing(ONIndex3M,I2323,TRUE,_xll.ohTrigger(RecalcTrigger,Trigger3M)),NA())</f>
        <v>1.7399345553077428E-2</v>
      </c>
      <c r="P2323" s="44">
        <f>IFERROR(_xll.qlIndexFixing(ONIndex6M,I2323,TRUE,_xll.ohTrigger(RecalcTrigger,Trigger6M)),NA())</f>
        <v>1.7525317073039393E-2</v>
      </c>
      <c r="Q2323" s="182">
        <f>IFERROR(_xll.qlIndexFixing(ONIndex1Y,I2323,TRUE,_xll.ohTrigger(RecalcTrigger,Trigger1Y)),NA())</f>
        <v>1.7714246910144338E-2</v>
      </c>
    </row>
    <row r="2324" spans="2:17" x14ac:dyDescent="0.2">
      <c r="B2324" s="39" t="s">
        <v>42</v>
      </c>
      <c r="D2324" s="42">
        <f>_xll.qlCalendarAdvance(Calendar,$D2323,B2324,"f",FALSE)</f>
        <v>55689</v>
      </c>
      <c r="E2324" s="176">
        <f>_xll.qlInterestRateIndexValueDate(IndexON,D2324)</f>
        <v>55689</v>
      </c>
      <c r="F2324" s="192">
        <f>IFERROR(_xll.qlIndexFixing(IndexON,D2324,TRUE,_xll.ohTrigger(RecalcTrigger,TriggerON)),NA())</f>
        <v>1.6739505473972738E-2</v>
      </c>
      <c r="H2324" s="42">
        <f>_xll.qlCalendarAdvance(Calendar,$H2323,B2324,"f",FALSE)</f>
        <v>55689</v>
      </c>
      <c r="I2324" s="176">
        <f>_xll.qlInterestRateIndexValueDate(Index1M,$H2324)</f>
        <v>55689</v>
      </c>
      <c r="J2324" s="181">
        <f>IFERROR(_xll.qlIndexFixing(Index1M,$H2324,TRUE,_xll.ohTrigger(RecalcTrigger,Trigger1M)),NA())</f>
        <v>1.7010648988404098E-2</v>
      </c>
      <c r="K2324" s="44">
        <f>IFERROR(_xll.qlIndexFixing(Index3M,H2324,TRUE,_xll.ohTrigger(RecalcTrigger,Trigger3M)),NA())</f>
        <v>1.7400503714492976E-2</v>
      </c>
      <c r="L2324" s="44">
        <f>IFERROR(_xll.qlIndexFixing(Index6M,$H2324,TRUE,_xll.ohTrigger(RecalcTrigger,Trigger6M)),NA())</f>
        <v>1.7537202187008986E-2</v>
      </c>
      <c r="M2324" s="182">
        <f>IFERROR(_xll.qlIndexFixing(Index1Y,$H2324,TRUE,_xll.ohTrigger(RecalcTrigger,Trigger1Y)),NA())</f>
        <v>1.7741219213333714E-2</v>
      </c>
      <c r="N2324" s="181">
        <f>IFERROR(_xll.qlIndexFixing(ONIndex1M,I2324,TRUE,_xll.ohTrigger(RecalcTrigger,Trigger1M)),NA())</f>
        <v>1.700980293040999E-2</v>
      </c>
      <c r="O2324" s="44">
        <f>IFERROR(_xll.qlIndexFixing(ONIndex3M,I2324,TRUE,_xll.ohTrigger(RecalcTrigger,Trigger3M)),NA())</f>
        <v>1.7394439161254605E-2</v>
      </c>
      <c r="P2324" s="44">
        <f>IFERROR(_xll.qlIndexFixing(ONIndex6M,I2324,TRUE,_xll.ohTrigger(RecalcTrigger,Trigger6M)),NA())</f>
        <v>1.7520633484574555E-2</v>
      </c>
      <c r="Q2324" s="182">
        <f>IFERROR(_xll.qlIndexFixing(ONIndex1Y,I2324,TRUE,_xll.ohTrigger(RecalcTrigger,Trigger1Y)),NA())</f>
        <v>1.7709332487202412E-2</v>
      </c>
    </row>
    <row r="2325" spans="2:17" x14ac:dyDescent="0.2">
      <c r="B2325" s="39" t="s">
        <v>42</v>
      </c>
      <c r="D2325" s="42">
        <f>_xll.qlCalendarAdvance(Calendar,$D2324,B2325,"f",FALSE)</f>
        <v>55696</v>
      </c>
      <c r="E2325" s="176">
        <f>_xll.qlInterestRateIndexValueDate(IndexON,D2325)</f>
        <v>55696</v>
      </c>
      <c r="F2325" s="192">
        <f>IFERROR(_xll.qlIndexFixing(IndexON,D2325,TRUE,_xll.ohTrigger(RecalcTrigger,TriggerON)),NA())</f>
        <v>1.6734659692773102E-2</v>
      </c>
      <c r="H2325" s="42">
        <f>_xll.qlCalendarAdvance(Calendar,$H2324,B2325,"f",FALSE)</f>
        <v>55696</v>
      </c>
      <c r="I2325" s="176">
        <f>_xll.qlInterestRateIndexValueDate(Index1M,$H2325)</f>
        <v>55696</v>
      </c>
      <c r="J2325" s="181">
        <f>IFERROR(_xll.qlIndexFixing(Index1M,$H2325,TRUE,_xll.ohTrigger(RecalcTrigger,Trigger1M)),NA())</f>
        <v>1.7005518156363975E-2</v>
      </c>
      <c r="K2325" s="44">
        <f>IFERROR(_xll.qlIndexFixing(Index3M,H2325,TRUE,_xll.ohTrigger(RecalcTrigger,Trigger3M)),NA())</f>
        <v>1.7395652866456935E-2</v>
      </c>
      <c r="L2325" s="44">
        <f>IFERROR(_xll.qlIndexFixing(Index6M,$H2325,TRUE,_xll.ohTrigger(RecalcTrigger,Trigger6M)),NA())</f>
        <v>1.7532718529842561E-2</v>
      </c>
      <c r="M2325" s="182">
        <f>IFERROR(_xll.qlIndexFixing(Index1Y,$H2325,TRUE,_xll.ohTrigger(RecalcTrigger,Trigger1Y)),NA())</f>
        <v>1.7736486951100083E-2</v>
      </c>
      <c r="N2325" s="181">
        <f>IFERROR(_xll.qlIndexFixing(ONIndex1M,I2325,TRUE,_xll.ohTrigger(RecalcTrigger,Trigger1M)),NA())</f>
        <v>1.7004657750633312E-2</v>
      </c>
      <c r="O2325" s="44">
        <f>IFERROR(_xll.qlIndexFixing(ONIndex3M,I2325,TRUE,_xll.ohTrigger(RecalcTrigger,Trigger3M)),NA())</f>
        <v>1.7389542968538896E-2</v>
      </c>
      <c r="P2325" s="44">
        <f>IFERROR(_xll.qlIndexFixing(ONIndex6M,I2325,TRUE,_xll.ohTrigger(RecalcTrigger,Trigger6M)),NA())</f>
        <v>1.7515960132092889E-2</v>
      </c>
      <c r="Q2325" s="182">
        <f>IFERROR(_xll.qlIndexFixing(ONIndex1Y,I2325,TRUE,_xll.ohTrigger(RecalcTrigger,Trigger1Y)),NA())</f>
        <v>1.7704427857649918E-2</v>
      </c>
    </row>
    <row r="2326" spans="2:17" x14ac:dyDescent="0.2">
      <c r="B2326" s="39" t="s">
        <v>42</v>
      </c>
      <c r="D2326" s="42">
        <f>_xll.qlCalendarAdvance(Calendar,$D2325,B2326,"f",FALSE)</f>
        <v>55703</v>
      </c>
      <c r="E2326" s="176">
        <f>_xll.qlInterestRateIndexValueDate(IndexON,D2326)</f>
        <v>55703</v>
      </c>
      <c r="F2326" s="192">
        <f>IFERROR(_xll.qlIndexFixing(IndexON,D2326,TRUE,_xll.ohTrigger(RecalcTrigger,TriggerON)),NA())</f>
        <v>1.6729822471681643E-2</v>
      </c>
      <c r="H2326" s="42">
        <f>_xll.qlCalendarAdvance(Calendar,$H2325,B2326,"f",FALSE)</f>
        <v>55703</v>
      </c>
      <c r="I2326" s="176">
        <f>_xll.qlInterestRateIndexValueDate(Index1M,$H2326)</f>
        <v>55703</v>
      </c>
      <c r="J2326" s="181">
        <f>IFERROR(_xll.qlIndexFixing(Index1M,$H2326,TRUE,_xll.ohTrigger(RecalcTrigger,Trigger1M)),NA())</f>
        <v>1.7000490416544289E-2</v>
      </c>
      <c r="K2326" s="44">
        <f>IFERROR(_xll.qlIndexFixing(Index3M,H2326,TRUE,_xll.ohTrigger(RecalcTrigger,Trigger3M)),NA())</f>
        <v>1.7390812267612847E-2</v>
      </c>
      <c r="L2326" s="44">
        <f>IFERROR(_xll.qlIndexFixing(Index6M,$H2326,TRUE,_xll.ohTrigger(RecalcTrigger,Trigger6M)),NA())</f>
        <v>1.7528149403136118E-2</v>
      </c>
      <c r="M2326" s="182">
        <f>IFERROR(_xll.qlIndexFixing(Index1Y,$H2326,TRUE,_xll.ohTrigger(RecalcTrigger,Trigger1Y)),NA())</f>
        <v>1.7731764677253459E-2</v>
      </c>
      <c r="N2326" s="181">
        <f>IFERROR(_xll.qlIndexFixing(ONIndex1M,I2326,TRUE,_xll.ohTrigger(RecalcTrigger,Trigger1M)),NA())</f>
        <v>1.6999522839825643E-2</v>
      </c>
      <c r="O2326" s="44">
        <f>IFERROR(_xll.qlIndexFixing(ONIndex3M,I2326,TRUE,_xll.ohTrigger(RecalcTrigger,Trigger3M)),NA())</f>
        <v>1.7384656974930301E-2</v>
      </c>
      <c r="P2326" s="44">
        <f>IFERROR(_xll.qlIndexFixing(ONIndex6M,I2326,TRUE,_xll.ohTrigger(RecalcTrigger,Trigger6M)),NA())</f>
        <v>1.751129701551335E-2</v>
      </c>
      <c r="Q2326" s="182">
        <f>IFERROR(_xll.qlIndexFixing(ONIndex1Y,I2326,TRUE,_xll.ohTrigger(RecalcTrigger,Trigger1Y)),NA())</f>
        <v>1.7699533021324765E-2</v>
      </c>
    </row>
    <row r="2327" spans="2:17" x14ac:dyDescent="0.2">
      <c r="B2327" s="39" t="s">
        <v>42</v>
      </c>
      <c r="D2327" s="42">
        <f>_xll.qlCalendarAdvance(Calendar,$D2326,B2327,"f",FALSE)</f>
        <v>55710</v>
      </c>
      <c r="E2327" s="176">
        <f>_xll.qlInterestRateIndexValueDate(IndexON,D2327)</f>
        <v>55710</v>
      </c>
      <c r="F2327" s="192">
        <f>IFERROR(_xll.qlIndexFixing(IndexON,D2327,TRUE,_xll.ohTrigger(RecalcTrigger,TriggerON)),NA())</f>
        <v>1.6724993810779409E-2</v>
      </c>
      <c r="H2327" s="42">
        <f>_xll.qlCalendarAdvance(Calendar,$H2326,B2327,"f",FALSE)</f>
        <v>55710</v>
      </c>
      <c r="I2327" s="176">
        <f>_xll.qlInterestRateIndexValueDate(Index1M,$H2327)</f>
        <v>55710</v>
      </c>
      <c r="J2327" s="181">
        <f>IFERROR(_xll.qlIndexFixing(Index1M,$H2327,TRUE,_xll.ohTrigger(RecalcTrigger,Trigger1M)),NA())</f>
        <v>1.6995381645512519E-2</v>
      </c>
      <c r="K2327" s="44">
        <f>IFERROR(_xll.qlIndexFixing(Index3M,H2327,TRUE,_xll.ohTrigger(RecalcTrigger,Trigger3M)),NA())</f>
        <v>1.7385981917923711E-2</v>
      </c>
      <c r="L2327" s="44">
        <f>IFERROR(_xll.qlIndexFixing(Index6M,$H2327,TRUE,_xll.ohTrigger(RecalcTrigger,Trigger6M)),NA())</f>
        <v>1.7523590612657403E-2</v>
      </c>
      <c r="M2327" s="182">
        <f>IFERROR(_xll.qlIndexFixing(Index1Y,$H2327,TRUE,_xll.ohTrigger(RecalcTrigger,Trigger1Y)),NA())</f>
        <v>1.7727052391654619E-2</v>
      </c>
      <c r="N2327" s="181">
        <f>IFERROR(_xll.qlIndexFixing(ONIndex1M,I2327,TRUE,_xll.ohTrigger(RecalcTrigger,Trigger1M)),NA())</f>
        <v>1.6994398198068028E-2</v>
      </c>
      <c r="O2327" s="44">
        <f>IFERROR(_xll.qlIndexFixing(ONIndex3M,I2327,TRUE,_xll.ohTrigger(RecalcTrigger,Trigger3M)),NA())</f>
        <v>1.7379781180509868E-2</v>
      </c>
      <c r="P2327" s="44">
        <f>IFERROR(_xll.qlIndexFixing(ONIndex6M,I2327,TRUE,_xll.ohTrigger(RecalcTrigger,Trigger6M)),NA())</f>
        <v>1.750664413475489E-2</v>
      </c>
      <c r="Q2327" s="182">
        <f>IFERROR(_xll.qlIndexFixing(ONIndex1Y,I2327,TRUE,_xll.ohTrigger(RecalcTrigger,Trigger1Y)),NA())</f>
        <v>1.7694647978145905E-2</v>
      </c>
    </row>
    <row r="2328" spans="2:17" x14ac:dyDescent="0.2">
      <c r="B2328" s="39" t="s">
        <v>42</v>
      </c>
      <c r="D2328" s="42">
        <f>_xll.qlCalendarAdvance(Calendar,$D2327,B2328,"f",FALSE)</f>
        <v>55717</v>
      </c>
      <c r="E2328" s="176">
        <f>_xll.qlInterestRateIndexValueDate(IndexON,D2328)</f>
        <v>55717</v>
      </c>
      <c r="F2328" s="192">
        <f>IFERROR(_xll.qlIndexFixing(IndexON,D2328,TRUE,_xll.ohTrigger(RecalcTrigger,TriggerON)),NA())</f>
        <v>1.6720173710066399E-2</v>
      </c>
      <c r="H2328" s="42">
        <f>_xll.qlCalendarAdvance(Calendar,$H2327,B2328,"f",FALSE)</f>
        <v>55717</v>
      </c>
      <c r="I2328" s="176">
        <f>_xll.qlInterestRateIndexValueDate(Index1M,$H2328)</f>
        <v>55717</v>
      </c>
      <c r="J2328" s="181">
        <f>IFERROR(_xll.qlIndexFixing(Index1M,$H2328,TRUE,_xll.ohTrigger(RecalcTrigger,Trigger1M)),NA())</f>
        <v>1.6990283161216084E-2</v>
      </c>
      <c r="K2328" s="44">
        <f>IFERROR(_xll.qlIndexFixing(Index3M,H2328,TRUE,_xll.ohTrigger(RecalcTrigger,Trigger3M)),NA())</f>
        <v>1.7381161817351651E-2</v>
      </c>
      <c r="L2328" s="44">
        <f>IFERROR(_xll.qlIndexFixing(Index6M,$H2328,TRUE,_xll.ohTrigger(RecalcTrigger,Trigger6M)),NA())</f>
        <v>1.7519042158335506E-2</v>
      </c>
      <c r="M2328" s="182">
        <f>IFERROR(_xll.qlIndexFixing(Index1Y,$H2328,TRUE,_xll.ohTrigger(RecalcTrigger,Trigger1Y)),NA())</f>
        <v>1.7722350094165451E-2</v>
      </c>
      <c r="N2328" s="181">
        <f>IFERROR(_xll.qlIndexFixing(ONIndex1M,I2328,TRUE,_xll.ohTrigger(RecalcTrigger,Trigger1M)),NA())</f>
        <v>1.6989283825684653E-2</v>
      </c>
      <c r="O2328" s="44">
        <f>IFERROR(_xll.qlIndexFixing(ONIndex3M,I2328,TRUE,_xll.ohTrigger(RecalcTrigger,Trigger3M)),NA())</f>
        <v>1.7374915585196549E-2</v>
      </c>
      <c r="P2328" s="44">
        <f>IFERROR(_xll.qlIndexFixing(ONIndex6M,I2328,TRUE,_xll.ohTrigger(RecalcTrigger,Trigger6M)),NA())</f>
        <v>1.7502001490060648E-2</v>
      </c>
      <c r="Q2328" s="182">
        <f>IFERROR(_xll.qlIndexFixing(ONIndex1Y,I2328,TRUE,_xll.ohTrigger(RecalcTrigger,Trigger1Y)),NA())</f>
        <v>1.7689772728437525E-2</v>
      </c>
    </row>
    <row r="2329" spans="2:17" x14ac:dyDescent="0.2">
      <c r="B2329" s="39" t="s">
        <v>42</v>
      </c>
      <c r="D2329" s="42">
        <f>_xll.qlCalendarAdvance(Calendar,$D2328,B2329,"f",FALSE)</f>
        <v>55724</v>
      </c>
      <c r="E2329" s="176">
        <f>_xll.qlInterestRateIndexValueDate(IndexON,D2329)</f>
        <v>55724</v>
      </c>
      <c r="F2329" s="192">
        <f>IFERROR(_xll.qlIndexFixing(IndexON,D2329,TRUE,_xll.ohTrigger(RecalcTrigger,TriggerON)),NA())</f>
        <v>1.6715362169461567E-2</v>
      </c>
      <c r="H2329" s="42">
        <f>_xll.qlCalendarAdvance(Calendar,$H2328,B2329,"f",FALSE)</f>
        <v>55724</v>
      </c>
      <c r="I2329" s="176">
        <f>_xll.qlInterestRateIndexValueDate(Index1M,$H2329)</f>
        <v>55724</v>
      </c>
      <c r="J2329" s="181">
        <f>IFERROR(_xll.qlIndexFixing(Index1M,$H2329,TRUE,_xll.ohTrigger(RecalcTrigger,Trigger1M)),NA())</f>
        <v>1.6985227488798205E-2</v>
      </c>
      <c r="K2329" s="44">
        <f>IFERROR(_xll.qlIndexFixing(Index3M,H2329,TRUE,_xll.ohTrigger(RecalcTrigger,Trigger3M)),NA())</f>
        <v>1.7376351965859665E-2</v>
      </c>
      <c r="L2329" s="44">
        <f>IFERROR(_xll.qlIndexFixing(Index6M,$H2329,TRUE,_xll.ohTrigger(RecalcTrigger,Trigger6M)),NA())</f>
        <v>1.7514504040100388E-2</v>
      </c>
      <c r="M2329" s="182">
        <f>IFERROR(_xll.qlIndexFixing(Index1Y,$H2329,TRUE,_xll.ohTrigger(RecalcTrigger,Trigger1Y)),NA())</f>
        <v>1.7717657784647844E-2</v>
      </c>
      <c r="N2329" s="181">
        <f>IFERROR(_xll.qlIndexFixing(ONIndex1M,I2329,TRUE,_xll.ohTrigger(RecalcTrigger,Trigger1M)),NA())</f>
        <v>1.6984179722270287E-2</v>
      </c>
      <c r="O2329" s="44">
        <f>IFERROR(_xll.qlIndexFixing(ONIndex3M,I2329,TRUE,_xll.ohTrigger(RecalcTrigger,Trigger3M)),NA())</f>
        <v>1.7370060188990344E-2</v>
      </c>
      <c r="P2329" s="44">
        <f>IFERROR(_xll.qlIndexFixing(ONIndex6M,I2329,TRUE,_xll.ohTrigger(RecalcTrigger,Trigger6M)),NA())</f>
        <v>1.7497369081268532E-2</v>
      </c>
      <c r="Q2329" s="182">
        <f>IFERROR(_xll.qlIndexFixing(ONIndex1Y,I2329,TRUE,_xll.ohTrigger(RecalcTrigger,Trigger1Y)),NA())</f>
        <v>1.7684907271956485E-2</v>
      </c>
    </row>
    <row r="2330" spans="2:17" x14ac:dyDescent="0.2">
      <c r="B2330" s="39" t="s">
        <v>42</v>
      </c>
      <c r="D2330" s="42">
        <f>_xll.qlCalendarAdvance(Calendar,$D2329,B2330,"f",FALSE)</f>
        <v>55731</v>
      </c>
      <c r="E2330" s="176">
        <f>_xll.qlInterestRateIndexValueDate(IndexON,D2330)</f>
        <v>55731</v>
      </c>
      <c r="F2330" s="192">
        <f>IFERROR(_xll.qlIndexFixing(IndexON,D2330,TRUE,_xll.ohTrigger(RecalcTrigger,TriggerON)),NA())</f>
        <v>1.6710559189045959E-2</v>
      </c>
      <c r="H2330" s="42">
        <f>_xll.qlCalendarAdvance(Calendar,$H2329,B2330,"f",FALSE)</f>
        <v>55731</v>
      </c>
      <c r="I2330" s="176">
        <f>_xll.qlInterestRateIndexValueDate(Index1M,$H2330)</f>
        <v>55731</v>
      </c>
      <c r="J2330" s="181">
        <f>IFERROR(_xll.qlIndexFixing(Index1M,$H2330,TRUE,_xll.ohTrigger(RecalcTrigger,Trigger1M)),NA())</f>
        <v>1.6980018272564901E-2</v>
      </c>
      <c r="K2330" s="44">
        <f>IFERROR(_xll.qlIndexFixing(Index3M,H2330,TRUE,_xll.ohTrigger(RecalcTrigger,Trigger3M)),NA())</f>
        <v>1.7371552363410758E-2</v>
      </c>
      <c r="L2330" s="44">
        <f>IFERROR(_xll.qlIndexFixing(Index6M,$H2330,TRUE,_xll.ohTrigger(RecalcTrigger,Trigger6M)),NA())</f>
        <v>1.7509976257880696E-2</v>
      </c>
      <c r="M2330" s="182">
        <f>IFERROR(_xll.qlIndexFixing(Index1Y,$H2330,TRUE,_xll.ohTrigger(RecalcTrigger,Trigger1Y)),NA())</f>
        <v>1.7712975462963465E-2</v>
      </c>
      <c r="N2330" s="181">
        <f>IFERROR(_xll.qlIndexFixing(ONIndex1M,I2330,TRUE,_xll.ohTrigger(RecalcTrigger,Trigger1M)),NA())</f>
        <v>1.6979085888149115E-2</v>
      </c>
      <c r="O2330" s="44">
        <f>IFERROR(_xll.qlIndexFixing(ONIndex3M,I2330,TRUE,_xll.ohTrigger(RecalcTrigger,Trigger3M)),NA())</f>
        <v>1.73652149919723E-2</v>
      </c>
      <c r="P2330" s="44">
        <f>IFERROR(_xll.qlIndexFixing(ONIndex6M,I2330,TRUE,_xll.ohTrigger(RecalcTrigger,Trigger6M)),NA())</f>
        <v>1.7492746908297496E-2</v>
      </c>
      <c r="Q2330" s="182">
        <f>IFERROR(_xll.qlIndexFixing(ONIndex1Y,I2330,TRUE,_xll.ohTrigger(RecalcTrigger,Trigger1Y)),NA())</f>
        <v>1.7680051608621739E-2</v>
      </c>
    </row>
    <row r="2331" spans="2:17" x14ac:dyDescent="0.2">
      <c r="B2331" s="39" t="s">
        <v>42</v>
      </c>
      <c r="D2331" s="42">
        <f>_xll.qlCalendarAdvance(Calendar,$D2330,B2331,"f",FALSE)</f>
        <v>55738</v>
      </c>
      <c r="E2331" s="176">
        <f>_xll.qlInterestRateIndexValueDate(IndexON,D2331)</f>
        <v>55738</v>
      </c>
      <c r="F2331" s="192">
        <f>IFERROR(_xll.qlIndexFixing(IndexON,D2331,TRUE,_xll.ohTrigger(RecalcTrigger,TriggerON)),NA())</f>
        <v>1.6705764768738529E-2</v>
      </c>
      <c r="H2331" s="42">
        <f>_xll.qlCalendarAdvance(Calendar,$H2330,B2331,"f",FALSE)</f>
        <v>55738</v>
      </c>
      <c r="I2331" s="176">
        <f>_xll.qlInterestRateIndexValueDate(Index1M,$H2331)</f>
        <v>55738</v>
      </c>
      <c r="J2331" s="181">
        <f>IFERROR(_xll.qlIndexFixing(Index1M,$H2331,TRUE,_xll.ohTrigger(RecalcTrigger,Trigger1M)),NA())</f>
        <v>1.6975049428581614E-2</v>
      </c>
      <c r="K2331" s="44">
        <f>IFERROR(_xll.qlIndexFixing(Index3M,H2331,TRUE,_xll.ohTrigger(RecalcTrigger,Trigger3M)),NA())</f>
        <v>1.7366763009967923E-2</v>
      </c>
      <c r="L2331" s="44">
        <f>IFERROR(_xll.qlIndexFixing(Index6M,$H2331,TRUE,_xll.ohTrigger(RecalcTrigger,Trigger6M)),NA())</f>
        <v>1.7505458811607717E-2</v>
      </c>
      <c r="M2331" s="182">
        <f>IFERROR(_xll.qlIndexFixing(Index1Y,$H2331,TRUE,_xll.ohTrigger(RecalcTrigger,Trigger1Y)),NA())</f>
        <v>1.7708303128974867E-2</v>
      </c>
      <c r="N2331" s="181">
        <f>IFERROR(_xll.qlIndexFixing(ONIndex1M,I2331,TRUE,_xll.ohTrigger(RecalcTrigger,Trigger1M)),NA())</f>
        <v>1.6974002323077997E-2</v>
      </c>
      <c r="O2331" s="44">
        <f>IFERROR(_xll.qlIndexFixing(ONIndex3M,I2331,TRUE,_xll.ohTrigger(RecalcTrigger,Trigger3M)),NA())</f>
        <v>1.7360379993980324E-2</v>
      </c>
      <c r="P2331" s="44">
        <f>IFERROR(_xll.qlIndexFixing(ONIndex6M,I2331,TRUE,_xll.ohTrigger(RecalcTrigger,Trigger6M)),NA())</f>
        <v>1.7488134971390679E-2</v>
      </c>
      <c r="Q2331" s="182">
        <f>IFERROR(_xll.qlIndexFixing(ONIndex1Y,I2331,TRUE,_xll.ohTrigger(RecalcTrigger,Trigger1Y)),NA())</f>
        <v>1.7675205738595379E-2</v>
      </c>
    </row>
    <row r="2332" spans="2:17" x14ac:dyDescent="0.2">
      <c r="B2332" s="39" t="s">
        <v>42</v>
      </c>
      <c r="D2332" s="42">
        <f>_xll.qlCalendarAdvance(Calendar,$D2331,B2332,"f",FALSE)</f>
        <v>55745</v>
      </c>
      <c r="E2332" s="176">
        <f>_xll.qlInterestRateIndexValueDate(IndexON,D2332)</f>
        <v>55745</v>
      </c>
      <c r="F2332" s="192">
        <f>IFERROR(_xll.qlIndexFixing(IndexON,D2332,TRUE,_xll.ohTrigger(RecalcTrigger,TriggerON)),NA())</f>
        <v>1.6700978908782416E-2</v>
      </c>
      <c r="H2332" s="42">
        <f>_xll.qlCalendarAdvance(Calendar,$H2331,B2332,"f",FALSE)</f>
        <v>55745</v>
      </c>
      <c r="I2332" s="176">
        <f>_xll.qlInterestRateIndexValueDate(Index1M,$H2332)</f>
        <v>55745</v>
      </c>
      <c r="J2332" s="181">
        <f>IFERROR(_xll.qlIndexFixing(Index1M,$H2332,TRUE,_xll.ohTrigger(RecalcTrigger,Trigger1M)),NA())</f>
        <v>1.6969992091071796E-2</v>
      </c>
      <c r="K2332" s="44">
        <f>IFERROR(_xll.qlIndexFixing(Index3M,H2332,TRUE,_xll.ohTrigger(RecalcTrigger,Trigger3M)),NA())</f>
        <v>1.7361983905494167E-2</v>
      </c>
      <c r="L2332" s="44">
        <f>IFERROR(_xll.qlIndexFixing(Index6M,$H2332,TRUE,_xll.ohTrigger(RecalcTrigger,Trigger6M)),NA())</f>
        <v>1.7500951701210535E-2</v>
      </c>
      <c r="M2332" s="182">
        <f>IFERROR(_xll.qlIndexFixing(Index1Y,$H2332,TRUE,_xll.ohTrigger(RecalcTrigger,Trigger1Y)),NA())</f>
        <v>1.7703640782544383E-2</v>
      </c>
      <c r="N2332" s="181">
        <f>IFERROR(_xll.qlIndexFixing(ONIndex1M,I2332,TRUE,_xll.ohTrigger(RecalcTrigger,Trigger1M)),NA())</f>
        <v>1.6968929027219026E-2</v>
      </c>
      <c r="O2332" s="44">
        <f>IFERROR(_xll.qlIndexFixing(ONIndex3M,I2332,TRUE,_xll.ohTrigger(RecalcTrigger,Trigger3M)),NA())</f>
        <v>1.7355555195257555E-2</v>
      </c>
      <c r="P2332" s="44">
        <f>IFERROR(_xll.qlIndexFixing(ONIndex6M,I2332,TRUE,_xll.ohTrigger(RecalcTrigger,Trigger6M)),NA())</f>
        <v>1.7483533270304941E-2</v>
      </c>
      <c r="Q2332" s="182">
        <f>IFERROR(_xll.qlIndexFixing(ONIndex1Y,I2332,TRUE,_xll.ohTrigger(RecalcTrigger,Trigger1Y)),NA())</f>
        <v>1.7670369662039498E-2</v>
      </c>
    </row>
    <row r="2333" spans="2:17" x14ac:dyDescent="0.2">
      <c r="B2333" s="39" t="s">
        <v>42</v>
      </c>
      <c r="D2333" s="42">
        <f>_xll.qlCalendarAdvance(Calendar,$D2332,B2333,"f",FALSE)</f>
        <v>55752</v>
      </c>
      <c r="E2333" s="176">
        <f>_xll.qlInterestRateIndexValueDate(IndexON,D2333)</f>
        <v>55752</v>
      </c>
      <c r="F2333" s="192">
        <f>IFERROR(_xll.qlIndexFixing(IndexON,D2333,TRUE,_xll.ohTrigger(RecalcTrigger,TriggerON)),NA())</f>
        <v>1.6696201608853434E-2</v>
      </c>
      <c r="H2333" s="42">
        <f>_xll.qlCalendarAdvance(Calendar,$H2332,B2333,"f",FALSE)</f>
        <v>55752</v>
      </c>
      <c r="I2333" s="176">
        <f>_xll.qlInterestRateIndexValueDate(Index1M,$H2333)</f>
        <v>55752</v>
      </c>
      <c r="J2333" s="181">
        <f>IFERROR(_xll.qlIndexFixing(Index1M,$H2333,TRUE,_xll.ohTrigger(RecalcTrigger,Trigger1M)),NA())</f>
        <v>1.6964945040228548E-2</v>
      </c>
      <c r="K2333" s="44">
        <f>IFERROR(_xll.qlIndexFixing(Index3M,H2333,TRUE,_xll.ohTrigger(RecalcTrigger,Trigger3M)),NA())</f>
        <v>1.735721504995337E-2</v>
      </c>
      <c r="L2333" s="44">
        <f>IFERROR(_xll.qlIndexFixing(Index6M,$H2333,TRUE,_xll.ohTrigger(RecalcTrigger,Trigger6M)),NA())</f>
        <v>1.7496454926619994E-2</v>
      </c>
      <c r="M2333" s="182">
        <f>IFERROR(_xll.qlIndexFixing(Index1Y,$H2333,TRUE,_xll.ohTrigger(RecalcTrigger,Trigger1Y)),NA())</f>
        <v>1.7698988423535678E-2</v>
      </c>
      <c r="N2333" s="181">
        <f>IFERROR(_xll.qlIndexFixing(ONIndex1M,I2333,TRUE,_xll.ohTrigger(RecalcTrigger,Trigger1M)),NA())</f>
        <v>1.6963866000491157E-2</v>
      </c>
      <c r="O2333" s="44">
        <f>IFERROR(_xll.qlIndexFixing(ONIndex3M,I2333,TRUE,_xll.ohTrigger(RecalcTrigger,Trigger3M)),NA())</f>
        <v>1.73507405956419E-2</v>
      </c>
      <c r="P2333" s="44">
        <f>IFERROR(_xll.qlIndexFixing(ONIndex6M,I2333,TRUE,_xll.ohTrigger(RecalcTrigger,Trigger6M)),NA())</f>
        <v>1.7478941805202375E-2</v>
      </c>
      <c r="Q2333" s="182">
        <f>IFERROR(_xll.qlIndexFixing(ONIndex1Y,I2333,TRUE,_xll.ohTrigger(RecalcTrigger,Trigger1Y)),NA())</f>
        <v>1.7665543378629911E-2</v>
      </c>
    </row>
    <row r="2334" spans="2:17" x14ac:dyDescent="0.2">
      <c r="B2334" s="39" t="s">
        <v>42</v>
      </c>
      <c r="D2334" s="42">
        <f>_xll.qlCalendarAdvance(Calendar,$D2333,B2334,"f",FALSE)</f>
        <v>55759</v>
      </c>
      <c r="E2334" s="176">
        <f>_xll.qlInterestRateIndexValueDate(IndexON,D2334)</f>
        <v>55759</v>
      </c>
      <c r="F2334" s="192">
        <f>IFERROR(_xll.qlIndexFixing(IndexON,D2334,TRUE,_xll.ohTrigger(RecalcTrigger,TriggerON)),NA())</f>
        <v>1.6691432869113676E-2</v>
      </c>
      <c r="H2334" s="42">
        <f>_xll.qlCalendarAdvance(Calendar,$H2333,B2334,"f",FALSE)</f>
        <v>55759</v>
      </c>
      <c r="I2334" s="176">
        <f>_xll.qlInterestRateIndexValueDate(Index1M,$H2334)</f>
        <v>55759</v>
      </c>
      <c r="J2334" s="181">
        <f>IFERROR(_xll.qlIndexFixing(Index1M,$H2334,TRUE,_xll.ohTrigger(RecalcTrigger,Trigger1M)),NA())</f>
        <v>1.6959908276032224E-2</v>
      </c>
      <c r="K2334" s="44">
        <f>IFERROR(_xll.qlIndexFixing(Index3M,H2334,TRUE,_xll.ohTrigger(RecalcTrigger,Trigger3M)),NA())</f>
        <v>1.735245644330765E-2</v>
      </c>
      <c r="L2334" s="44">
        <f>IFERROR(_xll.qlIndexFixing(Index6M,$H2334,TRUE,_xll.ohTrigger(RecalcTrigger,Trigger6M)),NA())</f>
        <v>1.7491968487765623E-2</v>
      </c>
      <c r="M2334" s="182">
        <f>IFERROR(_xll.qlIndexFixing(Index1Y,$H2334,TRUE,_xll.ohTrigger(RecalcTrigger,Trigger1Y)),NA())</f>
        <v>1.7694346051811305E-2</v>
      </c>
      <c r="N2334" s="181">
        <f>IFERROR(_xll.qlIndexFixing(ONIndex1M,I2334,TRUE,_xll.ohTrigger(RecalcTrigger,Trigger1M)),NA())</f>
        <v>1.6958813242894388E-2</v>
      </c>
      <c r="O2334" s="44">
        <f>IFERROR(_xll.qlIndexFixing(ONIndex3M,I2334,TRUE,_xll.ohTrigger(RecalcTrigger,Trigger3M)),NA())</f>
        <v>1.7345936195052314E-2</v>
      </c>
      <c r="P2334" s="44">
        <f>IFERROR(_xll.qlIndexFixing(ONIndex6M,I2334,TRUE,_xll.ohTrigger(RecalcTrigger,Trigger6M)),NA())</f>
        <v>1.7474360576001935E-2</v>
      </c>
      <c r="Q2334" s="182">
        <f>IFERROR(_xll.qlIndexFixing(ONIndex1Y,I2334,TRUE,_xll.ohTrigger(RecalcTrigger,Trigger1Y)),NA())</f>
        <v>1.7660726888447664E-2</v>
      </c>
    </row>
    <row r="2335" spans="2:17" x14ac:dyDescent="0.2">
      <c r="B2335" s="39" t="s">
        <v>42</v>
      </c>
      <c r="D2335" s="42">
        <f>_xll.qlCalendarAdvance(Calendar,$D2334,B2335,"f",FALSE)</f>
        <v>55766</v>
      </c>
      <c r="E2335" s="176">
        <f>_xll.qlInterestRateIndexValueDate(IndexON,D2335)</f>
        <v>55766</v>
      </c>
      <c r="F2335" s="192">
        <f>IFERROR(_xll.qlIndexFixing(IndexON,D2335,TRUE,_xll.ohTrigger(RecalcTrigger,TriggerON)),NA())</f>
        <v>1.6686672689482096E-2</v>
      </c>
      <c r="H2335" s="42">
        <f>_xll.qlCalendarAdvance(Calendar,$H2334,B2335,"f",FALSE)</f>
        <v>55766</v>
      </c>
      <c r="I2335" s="176">
        <f>_xll.qlInterestRateIndexValueDate(Index1M,$H2335)</f>
        <v>55766</v>
      </c>
      <c r="J2335" s="181">
        <f>IFERROR(_xll.qlIndexFixing(Index1M,$H2335,TRUE,_xll.ohTrigger(RecalcTrigger,Trigger1M)),NA())</f>
        <v>1.6954775514950875E-2</v>
      </c>
      <c r="K2335" s="44">
        <f>IFERROR(_xll.qlIndexFixing(Index3M,H2335,TRUE,_xll.ohTrigger(RecalcTrigger,Trigger3M)),NA())</f>
        <v>1.734763365950583E-2</v>
      </c>
      <c r="L2335" s="44">
        <f>IFERROR(_xll.qlIndexFixing(Index6M,$H2335,TRUE,_xll.ohTrigger(RecalcTrigger,Trigger6M)),NA())</f>
        <v>1.7487187902714432E-2</v>
      </c>
      <c r="M2335" s="182">
        <f>IFERROR(_xll.qlIndexFixing(Index1Y,$H2335,TRUE,_xll.ohTrigger(RecalcTrigger,Trigger1Y)),NA())</f>
        <v>1.7689713667234708E-2</v>
      </c>
      <c r="N2335" s="181">
        <f>IFERROR(_xll.qlIndexFixing(ONIndex1M,I2335,TRUE,_xll.ohTrigger(RecalcTrigger,Trigger1M)),NA())</f>
        <v>1.6953770754428721E-2</v>
      </c>
      <c r="O2335" s="44">
        <f>IFERROR(_xll.qlIndexFixing(ONIndex3M,I2335,TRUE,_xll.ohTrigger(RecalcTrigger,Trigger3M)),NA())</f>
        <v>1.7341141993650888E-2</v>
      </c>
      <c r="P2335" s="44">
        <f>IFERROR(_xll.qlIndexFixing(ONIndex6M,I2335,TRUE,_xll.ohTrigger(RecalcTrigger,Trigger6M)),NA())</f>
        <v>1.7469789582784667E-2</v>
      </c>
      <c r="Q2335" s="182">
        <f>IFERROR(_xll.qlIndexFixing(ONIndex1Y,I2335,TRUE,_xll.ohTrigger(RecalcTrigger,Trigger1Y)),NA())</f>
        <v>1.765592019165485E-2</v>
      </c>
    </row>
    <row r="2336" spans="2:17" x14ac:dyDescent="0.2">
      <c r="B2336" s="39" t="s">
        <v>42</v>
      </c>
      <c r="D2336" s="42">
        <f>_xll.qlCalendarAdvance(Calendar,$D2335,B2336,"f",FALSE)</f>
        <v>55773</v>
      </c>
      <c r="E2336" s="176">
        <f>_xll.qlInterestRateIndexValueDate(IndexON,D2336)</f>
        <v>55773</v>
      </c>
      <c r="F2336" s="192">
        <f>IFERROR(_xll.qlIndexFixing(IndexON,D2336,TRUE,_xll.ohTrigger(RecalcTrigger,TriggerON)),NA())</f>
        <v>1.6681921070120787E-2</v>
      </c>
      <c r="H2336" s="42">
        <f>_xll.qlCalendarAdvance(Calendar,$H2335,B2336,"f",FALSE)</f>
        <v>55773</v>
      </c>
      <c r="I2336" s="176">
        <f>_xll.qlInterestRateIndexValueDate(Index1M,$H2336)</f>
        <v>55773</v>
      </c>
      <c r="J2336" s="181">
        <f>IFERROR(_xll.qlIndexFixing(Index1M,$H2336,TRUE,_xll.ohTrigger(RecalcTrigger,Trigger1M)),NA())</f>
        <v>1.6949757818429039E-2</v>
      </c>
      <c r="K2336" s="44">
        <f>IFERROR(_xll.qlIndexFixing(Index3M,H2336,TRUE,_xll.ohTrigger(RecalcTrigger,Trigger3M)),NA())</f>
        <v>1.7342895043191107E-2</v>
      </c>
      <c r="L2336" s="44">
        <f>IFERROR(_xll.qlIndexFixing(Index6M,$H2336,TRUE,_xll.ohTrigger(RecalcTrigger,Trigger6M)),NA())</f>
        <v>1.748272055967165E-2</v>
      </c>
      <c r="M2336" s="182">
        <f>IFERROR(_xll.qlIndexFixing(Index1Y,$H2336,TRUE,_xll.ohTrigger(RecalcTrigger,Trigger1Y)),NA())</f>
        <v>1.7685091269670217E-2</v>
      </c>
      <c r="N2336" s="181">
        <f>IFERROR(_xll.qlIndexFixing(ONIndex1M,I2336,TRUE,_xll.ohTrigger(RecalcTrigger,Trigger1M)),NA())</f>
        <v>1.6948738535175201E-2</v>
      </c>
      <c r="O2336" s="44">
        <f>IFERROR(_xll.qlIndexFixing(ONIndex3M,I2336,TRUE,_xll.ohTrigger(RecalcTrigger,Trigger3M)),NA())</f>
        <v>1.7336357991437623E-2</v>
      </c>
      <c r="P2336" s="44">
        <f>IFERROR(_xll.qlIndexFixing(ONIndex6M,I2336,TRUE,_xll.ohTrigger(RecalcTrigger,Trigger6M)),NA())</f>
        <v>1.7465228825388479E-2</v>
      </c>
      <c r="Q2336" s="182">
        <f>IFERROR(_xll.qlIndexFixing(ONIndex1Y,I2336,TRUE,_xll.ohTrigger(RecalcTrigger,Trigger1Y)),NA())</f>
        <v>1.7651123288089376E-2</v>
      </c>
    </row>
    <row r="2337" spans="2:17" x14ac:dyDescent="0.2">
      <c r="B2337" s="39" t="s">
        <v>42</v>
      </c>
      <c r="D2337" s="42">
        <f>_xll.qlCalendarAdvance(Calendar,$D2336,B2337,"f",FALSE)</f>
        <v>55780</v>
      </c>
      <c r="E2337" s="176">
        <f>_xll.qlInterestRateIndexValueDate(IndexON,D2337)</f>
        <v>55780</v>
      </c>
      <c r="F2337" s="192">
        <f>IFERROR(_xll.qlIndexFixing(IndexON,D2337,TRUE,_xll.ohTrigger(RecalcTrigger,TriggerON)),NA())</f>
        <v>1.6677178010867655E-2</v>
      </c>
      <c r="H2337" s="42">
        <f>_xll.qlCalendarAdvance(Calendar,$H2336,B2337,"f",FALSE)</f>
        <v>55780</v>
      </c>
      <c r="I2337" s="176">
        <f>_xll.qlInterestRateIndexValueDate(Index1M,$H2337)</f>
        <v>55780</v>
      </c>
      <c r="J2337" s="181">
        <f>IFERROR(_xll.qlIndexFixing(Index1M,$H2337,TRUE,_xll.ohTrigger(RecalcTrigger,Trigger1M)),NA())</f>
        <v>1.6944750406880149E-2</v>
      </c>
      <c r="K2337" s="44">
        <f>IFERROR(_xll.qlIndexFixing(Index3M,H2337,TRUE,_xll.ohTrigger(RecalcTrigger,Trigger3M)),NA())</f>
        <v>1.7338166675117141E-2</v>
      </c>
      <c r="L2337" s="44">
        <f>IFERROR(_xll.qlIndexFixing(Index6M,$H2337,TRUE,_xll.ohTrigger(RecalcTrigger,Trigger6M)),NA())</f>
        <v>1.7478263550530723E-2</v>
      </c>
      <c r="M2337" s="182">
        <f>IFERROR(_xll.qlIndexFixing(Index1Y,$H2337,TRUE,_xll.ohTrigger(RecalcTrigger,Trigger1Y)),NA())</f>
        <v>1.7680478858981719E-2</v>
      </c>
      <c r="N2337" s="181">
        <f>IFERROR(_xll.qlIndexFixing(ONIndex1M,I2337,TRUE,_xll.ohTrigger(RecalcTrigger,Trigger1M)),NA())</f>
        <v>1.6943716585133828E-2</v>
      </c>
      <c r="O2337" s="44">
        <f>IFERROR(_xll.qlIndexFixing(ONIndex3M,I2337,TRUE,_xll.ohTrigger(RecalcTrigger,Trigger3M)),NA())</f>
        <v>1.7331584188331473E-2</v>
      </c>
      <c r="P2337" s="44">
        <f>IFERROR(_xll.qlIndexFixing(ONIndex6M,I2337,TRUE,_xll.ohTrigger(RecalcTrigger,Trigger6M)),NA())</f>
        <v>1.7460678303975463E-2</v>
      </c>
      <c r="Q2337" s="182">
        <f>IFERROR(_xll.qlIndexFixing(ONIndex1Y,I2337,TRUE,_xll.ohTrigger(RecalcTrigger,Trigger1Y)),NA())</f>
        <v>1.7646336177832289E-2</v>
      </c>
    </row>
    <row r="2338" spans="2:17" x14ac:dyDescent="0.2">
      <c r="B2338" s="39" t="s">
        <v>42</v>
      </c>
      <c r="D2338" s="42">
        <f>_xll.qlCalendarAdvance(Calendar,$D2337,B2338,"f",FALSE)</f>
        <v>55787</v>
      </c>
      <c r="E2338" s="176">
        <f>_xll.qlInterestRateIndexValueDate(IndexON,D2338)</f>
        <v>55787</v>
      </c>
      <c r="F2338" s="192">
        <f>IFERROR(_xll.qlIndexFixing(IndexON,D2338,TRUE,_xll.ohTrigger(RecalcTrigger,TriggerON)),NA())</f>
        <v>1.6672443511803747E-2</v>
      </c>
      <c r="H2338" s="42">
        <f>_xll.qlCalendarAdvance(Calendar,$H2337,B2338,"f",FALSE)</f>
        <v>55787</v>
      </c>
      <c r="I2338" s="176">
        <f>_xll.qlInterestRateIndexValueDate(Index1M,$H2338)</f>
        <v>55787</v>
      </c>
      <c r="J2338" s="181">
        <f>IFERROR(_xll.qlIndexFixing(Index1M,$H2338,TRUE,_xll.ohTrigger(RecalcTrigger,Trigger1M)),NA())</f>
        <v>1.6939753280285297E-2</v>
      </c>
      <c r="K2338" s="44">
        <f>IFERROR(_xll.qlIndexFixing(Index3M,H2338,TRUE,_xll.ohTrigger(RecalcTrigger,Trigger3M)),NA())</f>
        <v>1.7333600505595664E-2</v>
      </c>
      <c r="L2338" s="44">
        <f>IFERROR(_xll.qlIndexFixing(Index6M,$H2338,TRUE,_xll.ohTrigger(RecalcTrigger,Trigger6M)),NA())</f>
        <v>1.7473816875224035E-2</v>
      </c>
      <c r="M2338" s="182">
        <f>IFERROR(_xll.qlIndexFixing(Index1Y,$H2338,TRUE,_xll.ohTrigger(RecalcTrigger,Trigger1Y)),NA())</f>
        <v>1.7675876435033322E-2</v>
      </c>
      <c r="N2338" s="181">
        <f>IFERROR(_xll.qlIndexFixing(ONIndex1M,I2338,TRUE,_xll.ohTrigger(RecalcTrigger,Trigger1M)),NA())</f>
        <v>1.6938704904061463E-2</v>
      </c>
      <c r="O2338" s="44">
        <f>IFERROR(_xll.qlIndexFixing(ONIndex3M,I2338,TRUE,_xll.ohTrigger(RecalcTrigger,Trigger3M)),NA())</f>
        <v>1.7326820584332436E-2</v>
      </c>
      <c r="P2338" s="44">
        <f>IFERROR(_xll.qlIndexFixing(ONIndex6M,I2338,TRUE,_xll.ohTrigger(RecalcTrigger,Trigger6M)),NA())</f>
        <v>1.7456138018464573E-2</v>
      </c>
      <c r="Q2338" s="182">
        <f>IFERROR(_xll.qlIndexFixing(ONIndex1Y,I2338,TRUE,_xll.ohTrigger(RecalcTrigger,Trigger1Y)),NA())</f>
        <v>1.7641558860721496E-2</v>
      </c>
    </row>
    <row r="2339" spans="2:17" x14ac:dyDescent="0.2">
      <c r="B2339" s="39" t="s">
        <v>42</v>
      </c>
      <c r="D2339" s="42">
        <f>_xll.qlCalendarAdvance(Calendar,$D2338,B2339,"f",FALSE)</f>
        <v>55794</v>
      </c>
      <c r="E2339" s="176">
        <f>_xll.qlInterestRateIndexValueDate(IndexON,D2339)</f>
        <v>55794</v>
      </c>
      <c r="F2339" s="192">
        <f>IFERROR(_xll.qlIndexFixing(IndexON,D2339,TRUE,_xll.ohTrigger(RecalcTrigger,TriggerON)),NA())</f>
        <v>1.6667717572929064E-2</v>
      </c>
      <c r="H2339" s="42">
        <f>_xll.qlCalendarAdvance(Calendar,$H2338,B2339,"f",FALSE)</f>
        <v>55794</v>
      </c>
      <c r="I2339" s="176">
        <f>_xll.qlInterestRateIndexValueDate(Index1M,$H2339)</f>
        <v>55794</v>
      </c>
      <c r="J2339" s="181">
        <f>IFERROR(_xll.qlIndexFixing(Index1M,$H2339,TRUE,_xll.ohTrigger(RecalcTrigger,Trigger1M)),NA())</f>
        <v>1.6934878754273051E-2</v>
      </c>
      <c r="K2339" s="44">
        <f>IFERROR(_xll.qlIndexFixing(Index3M,H2339,TRUE,_xll.ohTrigger(RecalcTrigger,Trigger3M)),NA())</f>
        <v>1.7328817142230502E-2</v>
      </c>
      <c r="L2339" s="44">
        <f>IFERROR(_xll.qlIndexFixing(Index6M,$H2339,TRUE,_xll.ohTrigger(RecalcTrigger,Trigger6M)),NA())</f>
        <v>1.7469484077815678E-2</v>
      </c>
      <c r="M2339" s="182">
        <f>IFERROR(_xll.qlIndexFixing(Index1Y,$H2339,TRUE,_xll.ohTrigger(RecalcTrigger,Trigger1Y)),NA())</f>
        <v>1.7671283997690246E-2</v>
      </c>
      <c r="N2339" s="181">
        <f>IFERROR(_xll.qlIndexFixing(ONIndex1M,I2339,TRUE,_xll.ohTrigger(RecalcTrigger,Trigger1M)),NA())</f>
        <v>1.6933703492282293E-2</v>
      </c>
      <c r="O2339" s="44">
        <f>IFERROR(_xll.qlIndexFixing(ONIndex3M,I2339,TRUE,_xll.ohTrigger(RecalcTrigger,Trigger3M)),NA())</f>
        <v>1.7322067179440515E-2</v>
      </c>
      <c r="P2339" s="44">
        <f>IFERROR(_xll.qlIndexFixing(ONIndex6M,I2339,TRUE,_xll.ohTrigger(RecalcTrigger,Trigger6M)),NA())</f>
        <v>1.7451607968936855E-2</v>
      </c>
      <c r="Q2339" s="182">
        <f>IFERROR(_xll.qlIndexFixing(ONIndex1Y,I2339,TRUE,_xll.ohTrigger(RecalcTrigger,Trigger1Y)),NA())</f>
        <v>1.7636791337081181E-2</v>
      </c>
    </row>
    <row r="2340" spans="2:17" x14ac:dyDescent="0.2">
      <c r="B2340" s="39" t="s">
        <v>42</v>
      </c>
      <c r="D2340" s="42">
        <f>_xll.qlCalendarAdvance(Calendar,$D2339,B2340,"f",FALSE)</f>
        <v>55801</v>
      </c>
      <c r="E2340" s="176">
        <f>_xll.qlInterestRateIndexValueDate(IndexON,D2340)</f>
        <v>55801</v>
      </c>
      <c r="F2340" s="192">
        <f>IFERROR(_xll.qlIndexFixing(IndexON,D2340,TRUE,_xll.ohTrigger(RecalcTrigger,TriggerON)),NA())</f>
        <v>1.6663000194162558E-2</v>
      </c>
      <c r="H2340" s="42">
        <f>_xll.qlCalendarAdvance(Calendar,$H2339,B2340,"f",FALSE)</f>
        <v>55801</v>
      </c>
      <c r="I2340" s="176">
        <f>_xll.qlInterestRateIndexValueDate(Index1M,$H2340)</f>
        <v>55801</v>
      </c>
      <c r="J2340" s="181">
        <f>IFERROR(_xll.qlIndexFixing(Index1M,$H2340,TRUE,_xll.ohTrigger(RecalcTrigger,Trigger1M)),NA())</f>
        <v>1.6929903709670905E-2</v>
      </c>
      <c r="K2340" s="44">
        <f>IFERROR(_xll.qlIndexFixing(Index3M,H2340,TRUE,_xll.ohTrigger(RecalcTrigger,Trigger3M)),NA())</f>
        <v>1.7324120028190598E-2</v>
      </c>
      <c r="L2340" s="44">
        <f>IFERROR(_xll.qlIndexFixing(Index6M,$H2340,TRUE,_xll.ohTrigger(RecalcTrigger,Trigger6M)),NA())</f>
        <v>1.7465058597226212E-2</v>
      </c>
      <c r="M2340" s="182">
        <f>IFERROR(_xll.qlIndexFixing(Index1Y,$H2340,TRUE,_xll.ohTrigger(RecalcTrigger,Trigger1Y)),NA())</f>
        <v>1.7666701546817043E-2</v>
      </c>
      <c r="N2340" s="181">
        <f>IFERROR(_xll.qlIndexFixing(ONIndex1M,I2340,TRUE,_xll.ohTrigger(RecalcTrigger,Trigger1M)),NA())</f>
        <v>1.6928712349634223E-2</v>
      </c>
      <c r="O2340" s="44">
        <f>IFERROR(_xll.qlIndexFixing(ONIndex3M,I2340,TRUE,_xll.ohTrigger(RecalcTrigger,Trigger3M)),NA())</f>
        <v>1.7317323973655707E-2</v>
      </c>
      <c r="P2340" s="44">
        <f>IFERROR(_xll.qlIndexFixing(ONIndex6M,I2340,TRUE,_xll.ohTrigger(RecalcTrigger,Trigger6M)),NA())</f>
        <v>1.7447088155311263E-2</v>
      </c>
      <c r="Q2340" s="182">
        <f>IFERROR(_xll.qlIndexFixing(ONIndex1Y,I2340,TRUE,_xll.ohTrigger(RecalcTrigger,Trigger1Y)),NA())</f>
        <v>1.7632033606668207E-2</v>
      </c>
    </row>
    <row r="2341" spans="2:17" x14ac:dyDescent="0.2">
      <c r="B2341" s="39" t="s">
        <v>42</v>
      </c>
      <c r="D2341" s="42">
        <f>_xll.qlCalendarAdvance(Calendar,$D2340,B2341,"f",FALSE)</f>
        <v>55808</v>
      </c>
      <c r="E2341" s="176">
        <f>_xll.qlInterestRateIndexValueDate(IndexON,D2341)</f>
        <v>55808</v>
      </c>
      <c r="F2341" s="192">
        <f>IFERROR(_xll.qlIndexFixing(IndexON,D2341,TRUE,_xll.ohTrigger(RecalcTrigger,TriggerON)),NA())</f>
        <v>1.6658291375666323E-2</v>
      </c>
      <c r="H2341" s="42">
        <f>_xll.qlCalendarAdvance(Calendar,$H2340,B2341,"f",FALSE)</f>
        <v>55808</v>
      </c>
      <c r="I2341" s="176">
        <f>_xll.qlInterestRateIndexValueDate(Index1M,$H2341)</f>
        <v>55808</v>
      </c>
      <c r="J2341" s="181">
        <f>IFERROR(_xll.qlIndexFixing(Index1M,$H2341,TRUE,_xll.ohTrigger(RecalcTrigger,Trigger1M)),NA())</f>
        <v>1.6924938951617445E-2</v>
      </c>
      <c r="K2341" s="44">
        <f>IFERROR(_xll.qlIndexFixing(Index3M,H2341,TRUE,_xll.ohTrigger(RecalcTrigger,Trigger3M)),NA())</f>
        <v>1.7319433162790297E-2</v>
      </c>
      <c r="L2341" s="44">
        <f>IFERROR(_xll.qlIndexFixing(Index6M,$H2341,TRUE,_xll.ohTrigger(RecalcTrigger,Trigger6M)),NA())</f>
        <v>1.7460643450809266E-2</v>
      </c>
      <c r="M2341" s="182">
        <f>IFERROR(_xll.qlIndexFixing(Index1Y,$H2341,TRUE,_xll.ohTrigger(RecalcTrigger,Trigger1Y)),NA())</f>
        <v>1.7662129082279376E-2</v>
      </c>
      <c r="N2341" s="181">
        <f>IFERROR(_xll.qlIndexFixing(ONIndex1M,I2341,TRUE,_xll.ohTrigger(RecalcTrigger,Trigger1M)),NA())</f>
        <v>1.6923731476036208E-2</v>
      </c>
      <c r="O2341" s="44">
        <f>IFERROR(_xll.qlIndexFixing(ONIndex3M,I2341,TRUE,_xll.ohTrigger(RecalcTrigger,Trigger3M)),NA())</f>
        <v>1.7312590966978014E-2</v>
      </c>
      <c r="P2341" s="44">
        <f>IFERROR(_xll.qlIndexFixing(ONIndex6M,I2341,TRUE,_xll.ohTrigger(RecalcTrigger,Trigger6M)),NA())</f>
        <v>1.7442578577587797E-2</v>
      </c>
      <c r="Q2341" s="182">
        <f>IFERROR(_xll.qlIndexFixing(ONIndex1Y,I2341,TRUE,_xll.ohTrigger(RecalcTrigger,Trigger1Y)),NA())</f>
        <v>1.7627285669401527E-2</v>
      </c>
    </row>
    <row r="2342" spans="2:17" x14ac:dyDescent="0.2">
      <c r="B2342" s="39" t="s">
        <v>42</v>
      </c>
      <c r="D2342" s="42">
        <f>_xll.qlCalendarAdvance(Calendar,$D2341,B2342,"f",FALSE)</f>
        <v>55815</v>
      </c>
      <c r="E2342" s="176">
        <f>_xll.qlInterestRateIndexValueDate(IndexON,D2342)</f>
        <v>55815</v>
      </c>
      <c r="F2342" s="192">
        <f>IFERROR(_xll.qlIndexFixing(IndexON,D2342,TRUE,_xll.ohTrigger(RecalcTrigger,TriggerON)),NA())</f>
        <v>1.665359111719722E-2</v>
      </c>
      <c r="H2342" s="42">
        <f>_xll.qlCalendarAdvance(Calendar,$H2341,B2342,"f",FALSE)</f>
        <v>55815</v>
      </c>
      <c r="I2342" s="176">
        <f>_xll.qlInterestRateIndexValueDate(Index1M,$H2342)</f>
        <v>55815</v>
      </c>
      <c r="J2342" s="181">
        <f>IFERROR(_xll.qlIndexFixing(Index1M,$H2342,TRUE,_xll.ohTrigger(RecalcTrigger,Trigger1M)),NA())</f>
        <v>1.6919984480097936E-2</v>
      </c>
      <c r="K2342" s="44">
        <f>IFERROR(_xll.qlIndexFixing(Index3M,H2342,TRUE,_xll.ohTrigger(RecalcTrigger,Trigger3M)),NA())</f>
        <v>1.7314756545993484E-2</v>
      </c>
      <c r="L2342" s="44">
        <f>IFERROR(_xll.qlIndexFixing(Index6M,$H2342,TRUE,_xll.ohTrigger(RecalcTrigger,Trigger6M)),NA())</f>
        <v>1.7456238638496713E-2</v>
      </c>
      <c r="M2342" s="182">
        <f>IFERROR(_xll.qlIndexFixing(Index1Y,$H2342,TRUE,_xll.ohTrigger(RecalcTrigger,Trigger1Y)),NA())</f>
        <v>1.7657566603942465E-2</v>
      </c>
      <c r="N2342" s="181">
        <f>IFERROR(_xll.qlIndexFixing(ONIndex1M,I2342,TRUE,_xll.ohTrigger(RecalcTrigger,Trigger1M)),NA())</f>
        <v>1.6918760871569294E-2</v>
      </c>
      <c r="O2342" s="44">
        <f>IFERROR(_xll.qlIndexFixing(ONIndex3M,I2342,TRUE,_xll.ohTrigger(RecalcTrigger,Trigger3M)),NA())</f>
        <v>1.7307868159488482E-2</v>
      </c>
      <c r="P2342" s="44">
        <f>IFERROR(_xll.qlIndexFixing(ONIndex6M,I2342,TRUE,_xll.ohTrigger(RecalcTrigger,Trigger6M)),NA())</f>
        <v>1.7438079235766457E-2</v>
      </c>
      <c r="Q2342" s="182">
        <f>IFERROR(_xll.qlIndexFixing(ONIndex1Y,I2342,TRUE,_xll.ohTrigger(RecalcTrigger,Trigger1Y)),NA())</f>
        <v>1.7622547525524279E-2</v>
      </c>
    </row>
    <row r="2343" spans="2:17" x14ac:dyDescent="0.2">
      <c r="B2343" s="39" t="s">
        <v>42</v>
      </c>
      <c r="D2343" s="42">
        <f>_xll.qlCalendarAdvance(Calendar,$D2342,B2343,"f",FALSE)</f>
        <v>55822</v>
      </c>
      <c r="E2343" s="176">
        <f>_xll.qlInterestRateIndexValueDate(IndexON,D2343)</f>
        <v>55822</v>
      </c>
      <c r="F2343" s="192">
        <f>IFERROR(_xll.qlIndexFixing(IndexON,D2343,TRUE,_xll.ohTrigger(RecalcTrigger,TriggerON)),NA())</f>
        <v>1.6648899418998386E-2</v>
      </c>
      <c r="H2343" s="42">
        <f>_xll.qlCalendarAdvance(Calendar,$H2342,B2343,"f",FALSE)</f>
        <v>55822</v>
      </c>
      <c r="I2343" s="176">
        <f>_xll.qlInterestRateIndexValueDate(Index1M,$H2343)</f>
        <v>55822</v>
      </c>
      <c r="J2343" s="181">
        <f>IFERROR(_xll.qlIndexFixing(Index1M,$H2343,TRUE,_xll.ohTrigger(RecalcTrigger,Trigger1M)),NA())</f>
        <v>1.6914921921254177E-2</v>
      </c>
      <c r="K2343" s="44">
        <f>IFERROR(_xll.qlIndexFixing(Index3M,H2343,TRUE,_xll.ohTrigger(RecalcTrigger,Trigger3M)),NA())</f>
        <v>1.7310090177764921E-2</v>
      </c>
      <c r="L2343" s="44">
        <f>IFERROR(_xll.qlIndexFixing(Index6M,$H2343,TRUE,_xll.ohTrigger(RecalcTrigger,Trigger6M)),NA())</f>
        <v>1.7451844160223093E-2</v>
      </c>
      <c r="M2343" s="182">
        <f>IFERROR(_xll.qlIndexFixing(Index1Y,$H2343,TRUE,_xll.ohTrigger(RecalcTrigger,Trigger1Y)),NA())</f>
        <v>1.7653014111672416E-2</v>
      </c>
      <c r="N2343" s="181">
        <f>IFERROR(_xll.qlIndexFixing(ONIndex1M,I2343,TRUE,_xll.ohTrigger(RecalcTrigger,Trigger1M)),NA())</f>
        <v>1.691380053647662E-2</v>
      </c>
      <c r="O2343" s="44">
        <f>IFERROR(_xll.qlIndexFixing(ONIndex3M,I2343,TRUE,_xll.ohTrigger(RecalcTrigger,Trigger3M)),NA())</f>
        <v>1.7303155551106064E-2</v>
      </c>
      <c r="P2343" s="44">
        <f>IFERROR(_xll.qlIndexFixing(ONIndex6M,I2343,TRUE,_xll.ohTrigger(RecalcTrigger,Trigger6M)),NA())</f>
        <v>1.7433590129928289E-2</v>
      </c>
      <c r="Q2343" s="182">
        <f>IFERROR(_xll.qlIndexFixing(ONIndex1Y,I2343,TRUE,_xll.ohTrigger(RecalcTrigger,Trigger1Y)),NA())</f>
        <v>1.7617819174874372E-2</v>
      </c>
    </row>
    <row r="2344" spans="2:17" x14ac:dyDescent="0.2">
      <c r="B2344" s="39" t="s">
        <v>42</v>
      </c>
      <c r="D2344" s="42">
        <f>_xll.qlCalendarAdvance(Calendar,$D2343,B2344,"f",FALSE)</f>
        <v>55829</v>
      </c>
      <c r="E2344" s="176">
        <f>_xll.qlInterestRateIndexValueDate(IndexON,D2344)</f>
        <v>55829</v>
      </c>
      <c r="F2344" s="192">
        <f>IFERROR(_xll.qlIndexFixing(IndexON,D2344,TRUE,_xll.ohTrigger(RecalcTrigger,TriggerON)),NA())</f>
        <v>1.6644216280988777E-2</v>
      </c>
      <c r="H2344" s="42">
        <f>_xll.qlCalendarAdvance(Calendar,$H2343,B2344,"f",FALSE)</f>
        <v>55829</v>
      </c>
      <c r="I2344" s="176">
        <f>_xll.qlInterestRateIndexValueDate(Index1M,$H2344)</f>
        <v>55829</v>
      </c>
      <c r="J2344" s="181">
        <f>IFERROR(_xll.qlIndexFixing(Index1M,$H2344,TRUE,_xll.ohTrigger(RecalcTrigger,Trigger1M)),NA())</f>
        <v>1.690998650414851E-2</v>
      </c>
      <c r="K2344" s="44">
        <f>IFERROR(_xll.qlIndexFixing(Index3M,H2344,TRUE,_xll.ohTrigger(RecalcTrigger,Trigger3M)),NA())</f>
        <v>1.7305434058069374E-2</v>
      </c>
      <c r="L2344" s="44">
        <f>IFERROR(_xll.qlIndexFixing(Index6M,$H2344,TRUE,_xll.ohTrigger(RecalcTrigger,Trigger6M)),NA())</f>
        <v>1.7447353830135036E-2</v>
      </c>
      <c r="M2344" s="182">
        <f>IFERROR(_xll.qlIndexFixing(Index1Y,$H2344,TRUE,_xll.ohTrigger(RecalcTrigger,Trigger1Y)),NA())</f>
        <v>1.7648471605335336E-2</v>
      </c>
      <c r="N2344" s="181">
        <f>IFERROR(_xll.qlIndexFixing(ONIndex1M,I2344,TRUE,_xll.ohTrigger(RecalcTrigger,Trigger1M)),NA())</f>
        <v>1.6908850470352954E-2</v>
      </c>
      <c r="O2344" s="44">
        <f>IFERROR(_xll.qlIndexFixing(ONIndex3M,I2344,TRUE,_xll.ohTrigger(RecalcTrigger,Trigger3M)),NA())</f>
        <v>1.7298453141911807E-2</v>
      </c>
      <c r="P2344" s="44">
        <f>IFERROR(_xll.qlIndexFixing(ONIndex6M,I2344,TRUE,_xll.ohTrigger(RecalcTrigger,Trigger6M)),NA())</f>
        <v>1.7429111259992247E-2</v>
      </c>
      <c r="Q2344" s="182">
        <f>IFERROR(_xll.qlIndexFixing(ONIndex1Y,I2344,TRUE,_xll.ohTrigger(RecalcTrigger,Trigger1Y)),NA())</f>
        <v>1.7613100617532851E-2</v>
      </c>
    </row>
    <row r="2345" spans="2:17" x14ac:dyDescent="0.2">
      <c r="B2345" s="39" t="s">
        <v>42</v>
      </c>
      <c r="D2345" s="42">
        <f>_xll.qlCalendarAdvance(Calendar,$D2344,B2345,"f",FALSE)</f>
        <v>55836</v>
      </c>
      <c r="E2345" s="176">
        <f>_xll.qlInterestRateIndexValueDate(IndexON,D2345)</f>
        <v>55836</v>
      </c>
      <c r="F2345" s="192">
        <f>IFERROR(_xll.qlIndexFixing(IndexON,D2345,TRUE,_xll.ohTrigger(RecalcTrigger,TriggerON)),NA())</f>
        <v>1.66395417030063E-2</v>
      </c>
      <c r="H2345" s="42">
        <f>_xll.qlCalendarAdvance(Calendar,$H2344,B2345,"f",FALSE)</f>
        <v>55836</v>
      </c>
      <c r="I2345" s="176">
        <f>_xll.qlInterestRateIndexValueDate(Index1M,$H2345)</f>
        <v>55836</v>
      </c>
      <c r="J2345" s="181">
        <f>IFERROR(_xll.qlIndexFixing(Index1M,$H2345,TRUE,_xll.ohTrigger(RecalcTrigger,Trigger1M)),NA())</f>
        <v>1.6905061371905027E-2</v>
      </c>
      <c r="K2345" s="44">
        <f>IFERROR(_xll.qlIndexFixing(Index3M,H2345,TRUE,_xll.ohTrigger(RecalcTrigger,Trigger3M)),NA())</f>
        <v>1.7300788186868955E-2</v>
      </c>
      <c r="L2345" s="44">
        <f>IFERROR(_xll.qlIndexFixing(Index6M,$H2345,TRUE,_xll.ohTrigger(RecalcTrigger,Trigger6M)),NA())</f>
        <v>1.7442979489784283E-2</v>
      </c>
      <c r="M2345" s="182">
        <f>IFERROR(_xll.qlIndexFixing(Index1Y,$H2345,TRUE,_xll.ohTrigger(RecalcTrigger,Trigger1Y)),NA())</f>
        <v>1.7643939084797333E-2</v>
      </c>
      <c r="N2345" s="181">
        <f>IFERROR(_xll.qlIndexFixing(ONIndex1M,I2345,TRUE,_xll.ohTrigger(RecalcTrigger,Trigger1M)),NA())</f>
        <v>1.6903910673360389E-2</v>
      </c>
      <c r="O2345" s="44">
        <f>IFERROR(_xll.qlIndexFixing(ONIndex3M,I2345,TRUE,_xll.ohTrigger(RecalcTrigger,Trigger3M)),NA())</f>
        <v>1.7293760931743618E-2</v>
      </c>
      <c r="P2345" s="44">
        <f>IFERROR(_xll.qlIndexFixing(ONIndex6M,I2345,TRUE,_xll.ohTrigger(RecalcTrigger,Trigger6M)),NA())</f>
        <v>1.7424642625877285E-2</v>
      </c>
      <c r="Q2345" s="182">
        <f>IFERROR(_xll.qlIndexFixing(ONIndex1Y,I2345,TRUE,_xll.ohTrigger(RecalcTrigger,Trigger1Y)),NA())</f>
        <v>1.7608391853337624E-2</v>
      </c>
    </row>
    <row r="2346" spans="2:17" x14ac:dyDescent="0.2">
      <c r="B2346" s="39" t="s">
        <v>42</v>
      </c>
      <c r="D2346" s="42">
        <f>_xll.qlCalendarAdvance(Calendar,$D2345,B2346,"f",FALSE)</f>
        <v>55843</v>
      </c>
      <c r="E2346" s="176">
        <f>_xll.qlInterestRateIndexValueDate(IndexON,D2346)</f>
        <v>55843</v>
      </c>
      <c r="F2346" s="192">
        <f>IFERROR(_xll.qlIndexFixing(IndexON,D2346,TRUE,_xll.ohTrigger(RecalcTrigger,TriggerON)),NA())</f>
        <v>1.6634875685213046E-2</v>
      </c>
      <c r="H2346" s="42">
        <f>_xll.qlCalendarAdvance(Calendar,$H2345,B2346,"f",FALSE)</f>
        <v>55843</v>
      </c>
      <c r="I2346" s="176">
        <f>_xll.qlInterestRateIndexValueDate(Index1M,$H2346)</f>
        <v>55843</v>
      </c>
      <c r="J2346" s="181">
        <f>IFERROR(_xll.qlIndexFixing(Index1M,$H2346,TRUE,_xll.ohTrigger(RecalcTrigger,Trigger1M)),NA())</f>
        <v>1.6900146524526427E-2</v>
      </c>
      <c r="K2346" s="44">
        <f>IFERROR(_xll.qlIndexFixing(Index3M,H2346,TRUE,_xll.ohTrigger(RecalcTrigger,Trigger3M)),NA())</f>
        <v>1.7296152564129315E-2</v>
      </c>
      <c r="L2346" s="44">
        <f>IFERROR(_xll.qlIndexFixing(Index6M,$H2346,TRUE,_xll.ohTrigger(RecalcTrigger,Trigger6M)),NA())</f>
        <v>1.7438615482730895E-2</v>
      </c>
      <c r="M2346" s="182">
        <f>IFERROR(_xll.qlIndexFixing(Index1Y,$H2346,TRUE,_xll.ohTrigger(RecalcTrigger,Trigger1Y)),NA())</f>
        <v>1.7639416549925846E-2</v>
      </c>
      <c r="N2346" s="181">
        <f>IFERROR(_xll.qlIndexFixing(ONIndex1M,I2346,TRUE,_xll.ohTrigger(RecalcTrigger,Trigger1M)),NA())</f>
        <v>1.6898981145498926E-2</v>
      </c>
      <c r="O2346" s="44">
        <f>IFERROR(_xll.qlIndexFixing(ONIndex3M,I2346,TRUE,_xll.ohTrigger(RecalcTrigger,Trigger3M)),NA())</f>
        <v>1.728907892076359E-2</v>
      </c>
      <c r="P2346" s="44">
        <f>IFERROR(_xll.qlIndexFixing(ONIndex6M,I2346,TRUE,_xll.ohTrigger(RecalcTrigger,Trigger6M)),NA())</f>
        <v>1.7420184227745494E-2</v>
      </c>
      <c r="Q2346" s="182">
        <f>IFERROR(_xll.qlIndexFixing(ONIndex1Y,I2346,TRUE,_xll.ohTrigger(RecalcTrigger,Trigger1Y)),NA())</f>
        <v>1.7603692882612876E-2</v>
      </c>
    </row>
    <row r="2347" spans="2:17" x14ac:dyDescent="0.2">
      <c r="B2347" s="39" t="s">
        <v>42</v>
      </c>
      <c r="D2347" s="42">
        <f>_xll.qlCalendarAdvance(Calendar,$D2346,B2347,"f",FALSE)</f>
        <v>55850</v>
      </c>
      <c r="E2347" s="176">
        <f>_xll.qlInterestRateIndexValueDate(IndexON,D2347)</f>
        <v>55850</v>
      </c>
      <c r="F2347" s="192">
        <f>IFERROR(_xll.qlIndexFixing(IndexON,D2347,TRUE,_xll.ohTrigger(RecalcTrigger,TriggerON)),NA())</f>
        <v>1.663021822777111E-2</v>
      </c>
      <c r="H2347" s="42">
        <f>_xll.qlCalendarAdvance(Calendar,$H2346,B2347,"f",FALSE)</f>
        <v>55850</v>
      </c>
      <c r="I2347" s="176">
        <f>_xll.qlInterestRateIndexValueDate(Index1M,$H2347)</f>
        <v>55850</v>
      </c>
      <c r="J2347" s="181">
        <f>IFERROR(_xll.qlIndexFixing(Index1M,$H2347,TRUE,_xll.ohTrigger(RecalcTrigger,Trigger1M)),NA())</f>
        <v>1.6895241961991103E-2</v>
      </c>
      <c r="K2347" s="44">
        <f>IFERROR(_xll.qlIndexFixing(Index3M,H2347,TRUE,_xll.ohTrigger(RecalcTrigger,Trigger3M)),NA())</f>
        <v>1.7291527189814328E-2</v>
      </c>
      <c r="L2347" s="44">
        <f>IFERROR(_xll.qlIndexFixing(Index6M,$H2347,TRUE,_xll.ohTrigger(RecalcTrigger,Trigger6M)),NA())</f>
        <v>1.7434261808909054E-2</v>
      </c>
      <c r="M2347" s="182">
        <f>IFERROR(_xll.qlIndexFixing(Index1Y,$H2347,TRUE,_xll.ohTrigger(RecalcTrigger,Trigger1Y)),NA())</f>
        <v>1.7634904000587426E-2</v>
      </c>
      <c r="N2347" s="181">
        <f>IFERROR(_xll.qlIndexFixing(ONIndex1M,I2347,TRUE,_xll.ohTrigger(RecalcTrigger,Trigger1M)),NA())</f>
        <v>1.6894061886930656E-2</v>
      </c>
      <c r="O2347" s="44">
        <f>IFERROR(_xll.qlIndexFixing(ONIndex3M,I2347,TRUE,_xll.ohTrigger(RecalcTrigger,Trigger3M)),NA())</f>
        <v>1.7284407108890676E-2</v>
      </c>
      <c r="P2347" s="44">
        <f>IFERROR(_xll.qlIndexFixing(ONIndex6M,I2347,TRUE,_xll.ohTrigger(RecalcTrigger,Trigger6M)),NA())</f>
        <v>1.7415736065677923E-2</v>
      </c>
      <c r="Q2347" s="182">
        <f>IFERROR(_xll.qlIndexFixing(ONIndex1Y,I2347,TRUE,_xll.ohTrigger(RecalcTrigger,Trigger1Y)),NA())</f>
        <v>1.7599003705115468E-2</v>
      </c>
    </row>
    <row r="2348" spans="2:17" x14ac:dyDescent="0.2">
      <c r="B2348" s="39" t="s">
        <v>42</v>
      </c>
      <c r="D2348" s="42">
        <f>_xll.qlCalendarAdvance(Calendar,$D2347,B2348,"f",FALSE)</f>
        <v>55857</v>
      </c>
      <c r="E2348" s="176">
        <f>_xll.qlInterestRateIndexValueDate(IndexON,D2348)</f>
        <v>55857</v>
      </c>
      <c r="F2348" s="192">
        <f>IFERROR(_xll.qlIndexFixing(IndexON,D2348,TRUE,_xll.ohTrigger(RecalcTrigger,TriggerON)),NA())</f>
        <v>1.6625569330356305E-2</v>
      </c>
      <c r="H2348" s="42">
        <f>_xll.qlCalendarAdvance(Calendar,$H2347,B2348,"f",FALSE)</f>
        <v>55857</v>
      </c>
      <c r="I2348" s="176">
        <f>_xll.qlInterestRateIndexValueDate(Index1M,$H2348)</f>
        <v>55857</v>
      </c>
      <c r="J2348" s="181">
        <f>IFERROR(_xll.qlIndexFixing(Index1M,$H2348,TRUE,_xll.ohTrigger(RecalcTrigger,Trigger1M)),NA())</f>
        <v>1.689047366749628E-2</v>
      </c>
      <c r="K2348" s="44">
        <f>IFERROR(_xll.qlIndexFixing(Index3M,H2348,TRUE,_xll.ohTrigger(RecalcTrigger,Trigger3M)),NA())</f>
        <v>1.7286749987642101E-2</v>
      </c>
      <c r="L2348" s="44">
        <f>IFERROR(_xll.qlIndexFixing(Index6M,$H2348,TRUE,_xll.ohTrigger(RecalcTrigger,Trigger6M)),NA())</f>
        <v>1.7430026777064535E-2</v>
      </c>
      <c r="M2348" s="182">
        <f>IFERROR(_xll.qlIndexFixing(Index1Y,$H2348,TRUE,_xll.ohTrigger(RecalcTrigger,Trigger1Y)),NA())</f>
        <v>1.7630401436649512E-2</v>
      </c>
      <c r="N2348" s="181">
        <f>IFERROR(_xll.qlIndexFixing(ONIndex1M,I2348,TRUE,_xll.ohTrigger(RecalcTrigger,Trigger1M)),NA())</f>
        <v>1.6889152897412441E-2</v>
      </c>
      <c r="O2348" s="44">
        <f>IFERROR(_xll.qlIndexFixing(ONIndex3M,I2348,TRUE,_xll.ohTrigger(RecalcTrigger,Trigger3M)),NA())</f>
        <v>1.7279745496205923E-2</v>
      </c>
      <c r="P2348" s="44">
        <f>IFERROR(_xll.qlIndexFixing(ONIndex6M,I2348,TRUE,_xll.ohTrigger(RecalcTrigger,Trigger6M)),NA())</f>
        <v>1.7411298139350384E-2</v>
      </c>
      <c r="Q2348" s="182">
        <f>IFERROR(_xll.qlIndexFixing(ONIndex1Y,I2348,TRUE,_xll.ohTrigger(RecalcTrigger,Trigger1Y)),NA())</f>
        <v>1.75943243208454E-2</v>
      </c>
    </row>
    <row r="2349" spans="2:17" x14ac:dyDescent="0.2">
      <c r="B2349" s="39" t="s">
        <v>42</v>
      </c>
      <c r="D2349" s="42">
        <f>_xll.qlCalendarAdvance(Calendar,$D2348,B2349,"f",FALSE)</f>
        <v>55864</v>
      </c>
      <c r="E2349" s="176">
        <f>_xll.qlInterestRateIndexValueDate(IndexON,D2349)</f>
        <v>55864</v>
      </c>
      <c r="F2349" s="192">
        <f>IFERROR(_xll.qlIndexFixing(IndexON,D2349,TRUE,_xll.ohTrigger(RecalcTrigger,TriggerON)),NA())</f>
        <v>1.6620928993049677E-2</v>
      </c>
      <c r="H2349" s="42">
        <f>_xll.qlCalendarAdvance(Calendar,$H2348,B2349,"f",FALSE)</f>
        <v>55864</v>
      </c>
      <c r="I2349" s="176">
        <f>_xll.qlInterestRateIndexValueDate(Index1M,$H2349)</f>
        <v>55864</v>
      </c>
      <c r="J2349" s="181">
        <f>IFERROR(_xll.qlIndexFixing(Index1M,$H2349,TRUE,_xll.ohTrigger(RecalcTrigger,Trigger1M)),NA())</f>
        <v>1.6885591201350924E-2</v>
      </c>
      <c r="K2349" s="44">
        <f>IFERROR(_xll.qlIndexFixing(Index3M,H2349,TRUE,_xll.ohTrigger(RecalcTrigger,Trigger3M)),NA())</f>
        <v>1.7282144081340409E-2</v>
      </c>
      <c r="L2349" s="44">
        <f>IFERROR(_xll.qlIndexFixing(Index6M,$H2349,TRUE,_xll.ohTrigger(RecalcTrigger,Trigger6M)),NA())</f>
        <v>1.7425694301607071E-2</v>
      </c>
      <c r="M2349" s="182">
        <f>IFERROR(_xll.qlIndexFixing(Index1Y,$H2349,TRUE,_xll.ohTrigger(RecalcTrigger,Trigger1Y)),NA())</f>
        <v>1.7625908857979766E-2</v>
      </c>
      <c r="N2349" s="181">
        <f>IFERROR(_xll.qlIndexFixing(ONIndex1M,I2349,TRUE,_xll.ohTrigger(RecalcTrigger,Trigger1M)),NA())</f>
        <v>1.6884254177025326E-2</v>
      </c>
      <c r="O2349" s="44">
        <f>IFERROR(_xll.qlIndexFixing(ONIndex3M,I2349,TRUE,_xll.ohTrigger(RecalcTrigger,Trigger3M)),NA())</f>
        <v>1.7275094082547238E-2</v>
      </c>
      <c r="P2349" s="44">
        <f>IFERROR(_xll.qlIndexFixing(ONIndex6M,I2349,TRUE,_xll.ohTrigger(RecalcTrigger,Trigger6M)),NA())</f>
        <v>1.7406870449006018E-2</v>
      </c>
      <c r="Q2349" s="182">
        <f>IFERROR(_xll.qlIndexFixing(ONIndex1Y,I2349,TRUE,_xll.ohTrigger(RecalcTrigger,Trigger1Y)),NA())</f>
        <v>1.7589654729802673E-2</v>
      </c>
    </row>
    <row r="2350" spans="2:17" x14ac:dyDescent="0.2">
      <c r="B2350" s="39" t="s">
        <v>42</v>
      </c>
      <c r="D2350" s="42">
        <f>_xll.qlCalendarAdvance(Calendar,$D2349,B2350,"f",FALSE)</f>
        <v>55871</v>
      </c>
      <c r="E2350" s="176">
        <f>_xll.qlInterestRateIndexValueDate(IndexON,D2350)</f>
        <v>55871</v>
      </c>
      <c r="F2350" s="192">
        <f>IFERROR(_xll.qlIndexFixing(IndexON,D2350,TRUE,_xll.ohTrigger(RecalcTrigger,TriggerON)),NA())</f>
        <v>1.661629721601332E-2</v>
      </c>
      <c r="H2350" s="42">
        <f>_xll.qlCalendarAdvance(Calendar,$H2349,B2350,"f",FALSE)</f>
        <v>55871</v>
      </c>
      <c r="I2350" s="176">
        <f>_xll.qlInterestRateIndexValueDate(Index1M,$H2350)</f>
        <v>55871</v>
      </c>
      <c r="J2350" s="181">
        <f>IFERROR(_xll.qlIndexFixing(Index1M,$H2350,TRUE,_xll.ohTrigger(RecalcTrigger,Trigger1M)),NA())</f>
        <v>1.6880719021633909E-2</v>
      </c>
      <c r="K2350" s="44">
        <f>IFERROR(_xll.qlIndexFixing(Index3M,H2350,TRUE,_xll.ohTrigger(RecalcTrigger,Trigger3M)),NA())</f>
        <v>1.7277548422277418E-2</v>
      </c>
      <c r="L2350" s="44">
        <f>IFERROR(_xll.qlIndexFixing(Index6M,$H2350,TRUE,_xll.ohTrigger(RecalcTrigger,Trigger6M)),NA())</f>
        <v>1.7421372159720071E-2</v>
      </c>
      <c r="M2350" s="182">
        <f>IFERROR(_xll.qlIndexFixing(Index1Y,$H2350,TRUE,_xll.ohTrigger(RecalcTrigger,Trigger1Y)),NA())</f>
        <v>1.7621426264446072E-2</v>
      </c>
      <c r="N2350" s="181">
        <f>IFERROR(_xll.qlIndexFixing(ONIndex1M,I2350,TRUE,_xll.ohTrigger(RecalcTrigger,Trigger1M)),NA())</f>
        <v>1.6879365725769313E-2</v>
      </c>
      <c r="O2350" s="44">
        <f>IFERROR(_xll.qlIndexFixing(ONIndex3M,I2350,TRUE,_xll.ohTrigger(RecalcTrigger,Trigger3M)),NA())</f>
        <v>1.7270452868076713E-2</v>
      </c>
      <c r="P2350" s="44">
        <f>IFERROR(_xll.qlIndexFixing(ONIndex6M,I2350,TRUE,_xll.ohTrigger(RecalcTrigger,Trigger6M)),NA())</f>
        <v>1.7402452994563777E-2</v>
      </c>
      <c r="Q2350" s="182">
        <f>IFERROR(_xll.qlIndexFixing(ONIndex1Y,I2350,TRUE,_xll.ohTrigger(RecalcTrigger,Trigger1Y)),NA())</f>
        <v>1.7584994932149378E-2</v>
      </c>
    </row>
    <row r="2351" spans="2:17" x14ac:dyDescent="0.2">
      <c r="B2351" s="39" t="s">
        <v>42</v>
      </c>
      <c r="D2351" s="42">
        <f>_xll.qlCalendarAdvance(Calendar,$D2350,B2351,"f",FALSE)</f>
        <v>55880</v>
      </c>
      <c r="E2351" s="176">
        <f>_xll.qlInterestRateIndexValueDate(IndexON,D2351)</f>
        <v>55880</v>
      </c>
      <c r="F2351" s="192">
        <f>IFERROR(_xll.qlIndexFixing(IndexON,D2351,TRUE,_xll.ohTrigger(RecalcTrigger,TriggerON)),NA())</f>
        <v>1.6610451151593358E-2</v>
      </c>
      <c r="H2351" s="42">
        <f>_xll.qlCalendarAdvance(Calendar,$H2350,B2351,"f",FALSE)</f>
        <v>55880</v>
      </c>
      <c r="I2351" s="176">
        <f>_xll.qlInterestRateIndexValueDate(Index1M,$H2351)</f>
        <v>55880</v>
      </c>
      <c r="J2351" s="181">
        <f>IFERROR(_xll.qlIndexFixing(Index1M,$H2351,TRUE,_xll.ohTrigger(RecalcTrigger,Trigger1M)),NA())</f>
        <v>1.6874382518166517E-2</v>
      </c>
      <c r="K2351" s="44">
        <f>IFERROR(_xll.qlIndexFixing(Index3M,H2351,TRUE,_xll.ohTrigger(RecalcTrigger,Trigger3M)),NA())</f>
        <v>1.7271654774879994E-2</v>
      </c>
      <c r="L2351" s="44">
        <f>IFERROR(_xll.qlIndexFixing(Index6M,$H2351,TRUE,_xll.ohTrigger(RecalcTrigger,Trigger6M)),NA())</f>
        <v>1.7415830304065353E-2</v>
      </c>
      <c r="M2351" s="182">
        <f>IFERROR(_xll.qlIndexFixing(Index1Y,$H2351,TRUE,_xll.ohTrigger(RecalcTrigger,Trigger1Y)),NA())</f>
        <v>1.7615897474694407E-2</v>
      </c>
      <c r="N2351" s="181">
        <f>IFERROR(_xll.qlIndexFixing(ONIndex1M,I2351,TRUE,_xll.ohTrigger(RecalcTrigger,Trigger1M)),NA())</f>
        <v>1.6873180059116349E-2</v>
      </c>
      <c r="O2351" s="44">
        <f>IFERROR(_xll.qlIndexFixing(ONIndex3M,I2351,TRUE,_xll.ohTrigger(RecalcTrigger,Trigger3M)),NA())</f>
        <v>1.7264656884693107E-2</v>
      </c>
      <c r="P2351" s="44">
        <f>IFERROR(_xll.qlIndexFixing(ONIndex6M,I2351,TRUE,_xll.ohTrigger(RecalcTrigger,Trigger6M)),NA())</f>
        <v>1.7396989297770636E-2</v>
      </c>
      <c r="Q2351" s="182">
        <f>IFERROR(_xll.qlIndexFixing(ONIndex1Y,I2351,TRUE,_xll.ohTrigger(RecalcTrigger,Trigger1Y)),NA())</f>
        <v>1.7579201718198233E-2</v>
      </c>
    </row>
    <row r="2352" spans="2:17" x14ac:dyDescent="0.2">
      <c r="B2352" s="39" t="s">
        <v>42</v>
      </c>
      <c r="D2352" s="42">
        <f>_xll.qlCalendarAdvance(Calendar,$D2351,B2352,"f",FALSE)</f>
        <v>55887</v>
      </c>
      <c r="E2352" s="176">
        <f>_xll.qlInterestRateIndexValueDate(IndexON,D2352)</f>
        <v>55887</v>
      </c>
      <c r="F2352" s="192">
        <f>IFERROR(_xll.qlIndexFixing(IndexON,D2352,TRUE,_xll.ohTrigger(RecalcTrigger,TriggerON)),NA())</f>
        <v>1.6605839743864724E-2</v>
      </c>
      <c r="H2352" s="42">
        <f>_xll.qlCalendarAdvance(Calendar,$H2351,B2352,"f",FALSE)</f>
        <v>55887</v>
      </c>
      <c r="I2352" s="176">
        <f>_xll.qlInterestRateIndexValueDate(Index1M,$H2352)</f>
        <v>55887</v>
      </c>
      <c r="J2352" s="181">
        <f>IFERROR(_xll.qlIndexFixing(Index1M,$H2352,TRUE,_xll.ohTrigger(RecalcTrigger,Trigger1M)),NA())</f>
        <v>1.6869532828797572E-2</v>
      </c>
      <c r="K2352" s="44">
        <f>IFERROR(_xll.qlIndexFixing(Index3M,H2352,TRUE,_xll.ohTrigger(RecalcTrigger,Trigger3M)),NA())</f>
        <v>1.7267082537947214E-2</v>
      </c>
      <c r="L2352" s="44">
        <f>IFERROR(_xll.qlIndexFixing(Index6M,$H2352,TRUE,_xll.ohTrigger(RecalcTrigger,Trigger6M)),NA())</f>
        <v>1.7411421188483232E-2</v>
      </c>
      <c r="M2352" s="182">
        <f>IFERROR(_xll.qlIndexFixing(Index1Y,$H2352,TRUE,_xll.ohTrigger(RecalcTrigger,Trigger1Y)),NA())</f>
        <v>1.7611438703630914E-2</v>
      </c>
      <c r="N2352" s="181">
        <f>IFERROR(_xll.qlIndexFixing(ONIndex1M,I2352,TRUE,_xll.ohTrigger(RecalcTrigger,Trigger1M)),NA())</f>
        <v>1.6868316097642021E-2</v>
      </c>
      <c r="O2352" s="44">
        <f>IFERROR(_xll.qlIndexFixing(ONIndex3M,I2352,TRUE,_xll.ohTrigger(RecalcTrigger,Trigger3M)),NA())</f>
        <v>1.7260040002828513E-2</v>
      </c>
      <c r="P2352" s="44">
        <f>IFERROR(_xll.qlIndexFixing(ONIndex6M,I2352,TRUE,_xll.ohTrigger(RecalcTrigger,Trigger6M)),NA())</f>
        <v>1.7392596283347661E-2</v>
      </c>
      <c r="Q2352" s="182">
        <f>IFERROR(_xll.qlIndexFixing(ONIndex1Y,I2352,TRUE,_xll.ohTrigger(RecalcTrigger,Trigger1Y)),NA())</f>
        <v>1.7574565257659401E-2</v>
      </c>
    </row>
    <row r="2353" spans="2:17" x14ac:dyDescent="0.2">
      <c r="B2353" s="39" t="s">
        <v>42</v>
      </c>
      <c r="D2353" s="42">
        <f>_xll.qlCalendarAdvance(Calendar,$D2352,B2353,"f",FALSE)</f>
        <v>55894</v>
      </c>
      <c r="E2353" s="176">
        <f>_xll.qlInterestRateIndexValueDate(IndexON,D2353)</f>
        <v>55894</v>
      </c>
      <c r="F2353" s="192">
        <f>IFERROR(_xll.qlIndexFixing(IndexON,D2353,TRUE,_xll.ohTrigger(RecalcTrigger,TriggerON)),NA())</f>
        <v>1.6601236897189807E-2</v>
      </c>
      <c r="H2353" s="42">
        <f>_xll.qlCalendarAdvance(Calendar,$H2352,B2353,"f",FALSE)</f>
        <v>55894</v>
      </c>
      <c r="I2353" s="176">
        <f>_xll.qlInterestRateIndexValueDate(Index1M,$H2353)</f>
        <v>55894</v>
      </c>
      <c r="J2353" s="181">
        <f>IFERROR(_xll.qlIndexFixing(Index1M,$H2353,TRUE,_xll.ohTrigger(RecalcTrigger,Trigger1M)),NA())</f>
        <v>1.6864693424732385E-2</v>
      </c>
      <c r="K2353" s="44">
        <f>IFERROR(_xll.qlIndexFixing(Index3M,H2353,TRUE,_xll.ohTrigger(RecalcTrigger,Trigger3M)),NA())</f>
        <v>1.7262520548139669E-2</v>
      </c>
      <c r="L2353" s="44">
        <f>IFERROR(_xll.qlIndexFixing(Index6M,$H2353,TRUE,_xll.ohTrigger(RecalcTrigger,Trigger6M)),NA())</f>
        <v>1.7407132464886187E-2</v>
      </c>
      <c r="M2353" s="182">
        <f>IFERROR(_xll.qlIndexFixing(Index1Y,$H2353,TRUE,_xll.ohTrigger(RecalcTrigger,Trigger1Y)),NA())</f>
        <v>1.7606989918314574E-2</v>
      </c>
      <c r="N2353" s="181">
        <f>IFERROR(_xll.qlIndexFixing(ONIndex1M,I2353,TRUE,_xll.ohTrigger(RecalcTrigger,Trigger1M)),NA())</f>
        <v>1.6863462406406425E-2</v>
      </c>
      <c r="O2353" s="44">
        <f>IFERROR(_xll.qlIndexFixing(ONIndex3M,I2353,TRUE,_xll.ohTrigger(RecalcTrigger,Trigger3M)),NA())</f>
        <v>1.7255433321178664E-2</v>
      </c>
      <c r="P2353" s="44">
        <f>IFERROR(_xll.qlIndexFixing(ONIndex6M,I2353,TRUE,_xll.ohTrigger(RecalcTrigger,Trigger6M)),NA())</f>
        <v>1.7388213505907434E-2</v>
      </c>
      <c r="Q2353" s="182">
        <f>IFERROR(_xll.qlIndexFixing(ONIndex1Y,I2353,TRUE,_xll.ohTrigger(RecalcTrigger,Trigger1Y)),NA())</f>
        <v>1.7569938591428524E-2</v>
      </c>
    </row>
    <row r="2354" spans="2:17" x14ac:dyDescent="0.2">
      <c r="B2354" s="39" t="s">
        <v>42</v>
      </c>
      <c r="D2354" s="42">
        <f>_xll.qlCalendarAdvance(Calendar,$D2353,B2354,"f",FALSE)</f>
        <v>55901</v>
      </c>
      <c r="E2354" s="176">
        <f>_xll.qlInterestRateIndexValueDate(IndexON,D2354)</f>
        <v>55901</v>
      </c>
      <c r="F2354" s="192">
        <f>IFERROR(_xll.qlIndexFixing(IndexON,D2354,TRUE,_xll.ohTrigger(RecalcTrigger,TriggerON)),NA())</f>
        <v>1.6596642611595623E-2</v>
      </c>
      <c r="H2354" s="42">
        <f>_xll.qlCalendarAdvance(Calendar,$H2353,B2354,"f",FALSE)</f>
        <v>55901</v>
      </c>
      <c r="I2354" s="176">
        <f>_xll.qlInterestRateIndexValueDate(Index1M,$H2354)</f>
        <v>55901</v>
      </c>
      <c r="J2354" s="181">
        <f>IFERROR(_xll.qlIndexFixing(Index1M,$H2354,TRUE,_xll.ohTrigger(RecalcTrigger,Trigger1M)),NA())</f>
        <v>1.6859864305957879E-2</v>
      </c>
      <c r="K2354" s="44">
        <f>IFERROR(_xll.qlIndexFixing(Index3M,H2354,TRUE,_xll.ohTrigger(RecalcTrigger,Trigger3M)),NA())</f>
        <v>1.7257968805423136E-2</v>
      </c>
      <c r="L2354" s="44">
        <f>IFERROR(_xll.qlIndexFixing(Index6M,$H2354,TRUE,_xll.ohTrigger(RecalcTrigger,Trigger6M)),NA())</f>
        <v>1.7402854074039339E-2</v>
      </c>
      <c r="M2354" s="182">
        <f>IFERROR(_xll.qlIndexFixing(Index1Y,$H2354,TRUE,_xll.ohTrigger(RecalcTrigger,Trigger1Y)),NA())</f>
        <v>1.7602551118614865E-2</v>
      </c>
      <c r="N2354" s="181">
        <f>IFERROR(_xll.qlIndexFixing(ONIndex1M,I2354,TRUE,_xll.ohTrigger(RecalcTrigger,Trigger1M)),NA())</f>
        <v>1.6858618985355532E-2</v>
      </c>
      <c r="O2354" s="44">
        <f>IFERROR(_xll.qlIndexFixing(ONIndex3M,I2354,TRUE,_xll.ohTrigger(RecalcTrigger,Trigger3M)),NA())</f>
        <v>1.7250836839743565E-2</v>
      </c>
      <c r="P2354" s="44">
        <f>IFERROR(_xll.qlIndexFixing(ONIndex6M,I2354,TRUE,_xll.ohTrigger(RecalcTrigger,Trigger6M)),NA())</f>
        <v>1.738384096547696E-2</v>
      </c>
      <c r="Q2354" s="182">
        <f>IFERROR(_xll.qlIndexFixing(ONIndex1Y,I2354,TRUE,_xll.ohTrigger(RecalcTrigger,Trigger1Y)),NA())</f>
        <v>1.756532171950561E-2</v>
      </c>
    </row>
    <row r="2355" spans="2:17" x14ac:dyDescent="0.2">
      <c r="B2355" s="39" t="s">
        <v>42</v>
      </c>
      <c r="D2355" s="42">
        <f>_xll.qlCalendarAdvance(Calendar,$D2354,B2355,"f",FALSE)</f>
        <v>55908</v>
      </c>
      <c r="E2355" s="176">
        <f>_xll.qlInterestRateIndexValueDate(IndexON,D2355)</f>
        <v>55908</v>
      </c>
      <c r="F2355" s="192">
        <f>IFERROR(_xll.qlIndexFixing(IndexON,D2355,TRUE,_xll.ohTrigger(RecalcTrigger,TriggerON)),NA())</f>
        <v>1.6592056887028139E-2</v>
      </c>
      <c r="H2355" s="42">
        <f>_xll.qlCalendarAdvance(Calendar,$H2354,B2355,"f",FALSE)</f>
        <v>55908</v>
      </c>
      <c r="I2355" s="176">
        <f>_xll.qlInterestRateIndexValueDate(Index1M,$H2355)</f>
        <v>55908</v>
      </c>
      <c r="J2355" s="181">
        <f>IFERROR(_xll.qlIndexFixing(Index1M,$H2355,TRUE,_xll.ohTrigger(RecalcTrigger,Trigger1M)),NA())</f>
        <v>1.6855045472466215E-2</v>
      </c>
      <c r="K2355" s="44">
        <f>IFERROR(_xll.qlIndexFixing(Index3M,H2355,TRUE,_xll.ohTrigger(RecalcTrigger,Trigger3M)),NA())</f>
        <v>1.7253427309763401E-2</v>
      </c>
      <c r="L2355" s="44">
        <f>IFERROR(_xll.qlIndexFixing(Index6M,$H2355,TRUE,_xll.ohTrigger(RecalcTrigger,Trigger6M)),NA())</f>
        <v>1.7398586015879097E-2</v>
      </c>
      <c r="M2355" s="182">
        <f>IFERROR(_xll.qlIndexFixing(Index1Y,$H2355,TRUE,_xll.ohTrigger(RecalcTrigger,Trigger1Y)),NA())</f>
        <v>1.7598122304399517E-2</v>
      </c>
      <c r="N2355" s="181">
        <f>IFERROR(_xll.qlIndexFixing(ONIndex1M,I2355,TRUE,_xll.ohTrigger(RecalcTrigger,Trigger1M)),NA())</f>
        <v>1.6853785834543372E-2</v>
      </c>
      <c r="O2355" s="44">
        <f>IFERROR(_xll.qlIndexFixing(ONIndex3M,I2355,TRUE,_xll.ohTrigger(RecalcTrigger,Trigger3M)),NA())</f>
        <v>1.7246250558496195E-2</v>
      </c>
      <c r="P2355" s="44">
        <f>IFERROR(_xll.qlIndexFixing(ONIndex6M,I2355,TRUE,_xll.ohTrigger(RecalcTrigger,Trigger6M)),NA())</f>
        <v>1.7379478662029234E-2</v>
      </c>
      <c r="Q2355" s="182">
        <f>IFERROR(_xll.qlIndexFixing(ONIndex1Y,I2355,TRUE,_xll.ohTrigger(RecalcTrigger,Trigger1Y)),NA())</f>
        <v>1.756071464194468E-2</v>
      </c>
    </row>
    <row r="2356" spans="2:17" x14ac:dyDescent="0.2">
      <c r="B2356" s="39" t="s">
        <v>42</v>
      </c>
      <c r="D2356" s="42">
        <f>_xll.qlCalendarAdvance(Calendar,$D2355,B2356,"f",FALSE)</f>
        <v>55915</v>
      </c>
      <c r="E2356" s="176">
        <f>_xll.qlInterestRateIndexValueDate(IndexON,D2356)</f>
        <v>55915</v>
      </c>
      <c r="F2356" s="192">
        <f>IFERROR(_xll.qlIndexFixing(IndexON,D2356,TRUE,_xll.ohTrigger(RecalcTrigger,TriggerON)),NA())</f>
        <v>1.6587479723514376E-2</v>
      </c>
      <c r="H2356" s="42">
        <f>_xll.qlCalendarAdvance(Calendar,$H2355,B2356,"f",FALSE)</f>
        <v>55915</v>
      </c>
      <c r="I2356" s="176">
        <f>_xll.qlInterestRateIndexValueDate(Index1M,$H2356)</f>
        <v>55915</v>
      </c>
      <c r="J2356" s="181">
        <f>IFERROR(_xll.qlIndexFixing(Index1M,$H2356,TRUE,_xll.ohTrigger(RecalcTrigger,Trigger1M)),NA())</f>
        <v>1.6850098544007198E-2</v>
      </c>
      <c r="K2356" s="44">
        <f>IFERROR(_xll.qlIndexFixing(Index3M,H2356,TRUE,_xll.ohTrigger(RecalcTrigger,Trigger3M)),NA())</f>
        <v>1.7248810823105493E-2</v>
      </c>
      <c r="L2356" s="44">
        <f>IFERROR(_xll.qlIndexFixing(Index6M,$H2356,TRUE,_xll.ohTrigger(RecalcTrigger,Trigger6M)),NA())</f>
        <v>1.7394328290340093E-2</v>
      </c>
      <c r="M2356" s="182">
        <f>IFERROR(_xll.qlIndexFixing(Index1Y,$H2356,TRUE,_xll.ohTrigger(RecalcTrigger,Trigger1Y)),NA())</f>
        <v>1.7593366229661504E-2</v>
      </c>
      <c r="N2356" s="181">
        <f>IFERROR(_xll.qlIndexFixing(ONIndex1M,I2356,TRUE,_xll.ohTrigger(RecalcTrigger,Trigger1M)),NA())</f>
        <v>1.6848962953969947E-2</v>
      </c>
      <c r="O2356" s="44">
        <f>IFERROR(_xll.qlIndexFixing(ONIndex3M,I2356,TRUE,_xll.ohTrigger(RecalcTrigger,Trigger3M)),NA())</f>
        <v>1.7241674477463574E-2</v>
      </c>
      <c r="P2356" s="44">
        <f>IFERROR(_xll.qlIndexFixing(ONIndex6M,I2356,TRUE,_xll.ohTrigger(RecalcTrigger,Trigger6M)),NA())</f>
        <v>1.7375126595591261E-2</v>
      </c>
      <c r="Q2356" s="182">
        <f>IFERROR(_xll.qlIndexFixing(ONIndex1Y,I2356,TRUE,_xll.ohTrigger(RecalcTrigger,Trigger1Y)),NA())</f>
        <v>1.7556117358745738E-2</v>
      </c>
    </row>
    <row r="2357" spans="2:17" x14ac:dyDescent="0.2">
      <c r="B2357" s="39" t="s">
        <v>42</v>
      </c>
      <c r="D2357" s="42">
        <f>_xll.qlCalendarAdvance(Calendar,$D2356,B2357,"f",FALSE)</f>
        <v>55922</v>
      </c>
      <c r="E2357" s="176">
        <f>_xll.qlInterestRateIndexValueDate(IndexON,D2357)</f>
        <v>55922</v>
      </c>
      <c r="F2357" s="192">
        <f>IFERROR(_xll.qlIndexFixing(IndexON,D2357,TRUE,_xll.ohTrigger(RecalcTrigger,TriggerON)),NA())</f>
        <v>1.6582911121054332E-2</v>
      </c>
      <c r="H2357" s="42">
        <f>_xll.qlCalendarAdvance(Calendar,$H2356,B2357,"f",FALSE)</f>
        <v>55922</v>
      </c>
      <c r="I2357" s="176">
        <f>_xll.qlInterestRateIndexValueDate(Index1M,$H2357)</f>
        <v>55922</v>
      </c>
      <c r="J2357" s="181">
        <f>IFERROR(_xll.qlIndexFixing(Index1M,$H2357,TRUE,_xll.ohTrigger(RecalcTrigger,Trigger1M)),NA())</f>
        <v>1.6845298741323636E-2</v>
      </c>
      <c r="K2357" s="44">
        <f>IFERROR(_xll.qlIndexFixing(Index3M,H2357,TRUE,_xll.ohTrigger(RecalcTrigger,Trigger3M)),NA())</f>
        <v>1.7244289302734469E-2</v>
      </c>
      <c r="L2357" s="44">
        <f>IFERROR(_xll.qlIndexFixing(Index6M,$H2357,TRUE,_xll.ohTrigger(RecalcTrigger,Trigger6M)),NA())</f>
        <v>1.7390080897357395E-2</v>
      </c>
      <c r="M2357" s="182">
        <f>IFERROR(_xll.qlIndexFixing(Index1Y,$H2357,TRUE,_xll.ohTrigger(RecalcTrigger,Trigger1Y)),NA())</f>
        <v>1.7589294631900714E-2</v>
      </c>
      <c r="N2357" s="181">
        <f>IFERROR(_xll.qlIndexFixing(ONIndex1M,I2357,TRUE,_xll.ohTrigger(RecalcTrigger,Trigger1M)),NA())</f>
        <v>1.6844150343608238E-2</v>
      </c>
      <c r="O2357" s="44">
        <f>IFERROR(_xll.qlIndexFixing(ONIndex3M,I2357,TRUE,_xll.ohTrigger(RecalcTrigger,Trigger3M)),NA())</f>
        <v>1.7237108596618683E-2</v>
      </c>
      <c r="P2357" s="44">
        <f>IFERROR(_xll.qlIndexFixing(ONIndex6M,I2357,TRUE,_xll.ohTrigger(RecalcTrigger,Trigger6M)),NA())</f>
        <v>1.737078476616305E-2</v>
      </c>
      <c r="Q2357" s="182">
        <f>IFERROR(_xll.qlIndexFixing(ONIndex1Y,I2357,TRUE,_xll.ohTrigger(RecalcTrigger,Trigger1Y)),NA())</f>
        <v>1.7551529869827741E-2</v>
      </c>
    </row>
    <row r="2358" spans="2:17" x14ac:dyDescent="0.2">
      <c r="B2358" s="39" t="s">
        <v>42</v>
      </c>
      <c r="D2358" s="42">
        <f>_xll.qlCalendarAdvance(Calendar,$D2357,B2358,"f",FALSE)</f>
        <v>55929</v>
      </c>
      <c r="E2358" s="176">
        <f>_xll.qlInterestRateIndexValueDate(IndexON,D2358)</f>
        <v>55929</v>
      </c>
      <c r="F2358" s="192">
        <f>IFERROR(_xll.qlIndexFixing(IndexON,D2358,TRUE,_xll.ohTrigger(RecalcTrigger,TriggerON)),NA())</f>
        <v>1.6578351079675018E-2</v>
      </c>
      <c r="H2358" s="42">
        <f>_xll.qlCalendarAdvance(Calendar,$H2357,B2358,"f",FALSE)</f>
        <v>55929</v>
      </c>
      <c r="I2358" s="176">
        <f>_xll.qlInterestRateIndexValueDate(Index1M,$H2358)</f>
        <v>55929</v>
      </c>
      <c r="J2358" s="181">
        <f>IFERROR(_xll.qlIndexFixing(Index1M,$H2358,TRUE,_xll.ohTrigger(RecalcTrigger,Trigger1M)),NA())</f>
        <v>1.6840509222272673E-2</v>
      </c>
      <c r="K2358" s="44">
        <f>IFERROR(_xll.qlIndexFixing(Index3M,H2358,TRUE,_xll.ohTrigger(RecalcTrigger,Trigger3M)),NA())</f>
        <v>1.7239778028779733E-2</v>
      </c>
      <c r="L2358" s="44">
        <f>IFERROR(_xll.qlIndexFixing(Index6M,$H2358,TRUE,_xll.ohTrigger(RecalcTrigger,Trigger6M)),NA())</f>
        <v>1.7385843836866529E-2</v>
      </c>
      <c r="M2358" s="182">
        <f>IFERROR(_xll.qlIndexFixing(Index1Y,$H2358,TRUE,_xll.ohTrigger(RecalcTrigger,Trigger1Y)),NA())</f>
        <v>1.7584895773356233E-2</v>
      </c>
      <c r="N2358" s="181">
        <f>IFERROR(_xll.qlIndexFixing(ONIndex1M,I2358,TRUE,_xll.ohTrigger(RecalcTrigger,Trigger1M)),NA())</f>
        <v>1.6839348003431232E-2</v>
      </c>
      <c r="O2358" s="44">
        <f>IFERROR(_xll.qlIndexFixing(ONIndex3M,I2358,TRUE,_xll.ohTrigger(RecalcTrigger,Trigger3M)),NA())</f>
        <v>1.723255291598854E-2</v>
      </c>
      <c r="P2358" s="44">
        <f>IFERROR(_xll.qlIndexFixing(ONIndex6M,I2358,TRUE,_xll.ohTrigger(RecalcTrigger,Trigger6M)),NA())</f>
        <v>1.7366453173717582E-2</v>
      </c>
      <c r="Q2358" s="182">
        <f>IFERROR(_xll.qlIndexFixing(ONIndex1Y,I2358,TRUE,_xll.ohTrigger(RecalcTrigger,Trigger1Y)),NA())</f>
        <v>1.7546952175244712E-2</v>
      </c>
    </row>
    <row r="2359" spans="2:17" x14ac:dyDescent="0.2">
      <c r="B2359" s="39" t="s">
        <v>42</v>
      </c>
      <c r="D2359" s="42">
        <f>_xll.qlCalendarAdvance(Calendar,$D2358,B2359,"f",FALSE)</f>
        <v>55936</v>
      </c>
      <c r="E2359" s="176">
        <f>_xll.qlInterestRateIndexValueDate(IndexON,D2359)</f>
        <v>55936</v>
      </c>
      <c r="F2359" s="192">
        <f>IFERROR(_xll.qlIndexFixing(IndexON,D2359,TRUE,_xll.ohTrigger(RecalcTrigger,TriggerON)),NA())</f>
        <v>1.6573799599322408E-2</v>
      </c>
      <c r="H2359" s="42">
        <f>_xll.qlCalendarAdvance(Calendar,$H2358,B2359,"f",FALSE)</f>
        <v>55936</v>
      </c>
      <c r="I2359" s="176">
        <f>_xll.qlInterestRateIndexValueDate(Index1M,$H2359)</f>
        <v>55936</v>
      </c>
      <c r="J2359" s="181">
        <f>IFERROR(_xll.qlIndexFixing(Index1M,$H2359,TRUE,_xll.ohTrigger(RecalcTrigger,Trigger1M)),NA())</f>
        <v>1.6835729986842723E-2</v>
      </c>
      <c r="K2359" s="44">
        <f>IFERROR(_xll.qlIndexFixing(Index3M,H2359,TRUE,_xll.ohTrigger(RecalcTrigger,Trigger3M)),NA())</f>
        <v>1.7235277001208502E-2</v>
      </c>
      <c r="L2359" s="44">
        <f>IFERROR(_xll.qlIndexFixing(Index6M,$H2359,TRUE,_xll.ohTrigger(RecalcTrigger,Trigger6M)),NA())</f>
        <v>1.7381617108802115E-2</v>
      </c>
      <c r="M2359" s="182">
        <f>IFERROR(_xll.qlIndexFixing(Index1Y,$H2359,TRUE,_xll.ohTrigger(RecalcTrigger,Trigger1Y)),NA())</f>
        <v>1.7580506899774501E-2</v>
      </c>
      <c r="N2359" s="181">
        <f>IFERROR(_xll.qlIndexFixing(ONIndex1M,I2359,TRUE,_xll.ohTrigger(RecalcTrigger,Trigger1M)),NA())</f>
        <v>1.6834555933465944E-2</v>
      </c>
      <c r="O2359" s="44">
        <f>IFERROR(_xll.qlIndexFixing(ONIndex3M,I2359,TRUE,_xll.ohTrigger(RecalcTrigger,Trigger3M)),NA())</f>
        <v>1.722800743551911E-2</v>
      </c>
      <c r="P2359" s="44">
        <f>IFERROR(_xll.qlIndexFixing(ONIndex6M,I2359,TRUE,_xll.ohTrigger(RecalcTrigger,Trigger6M)),NA())</f>
        <v>1.7362131818254856E-2</v>
      </c>
      <c r="Q2359" s="182">
        <f>IFERROR(_xll.qlIndexFixing(ONIndex1Y,I2359,TRUE,_xll.ohTrigger(RecalcTrigger,Trigger1Y)),NA())</f>
        <v>1.7542384274969645E-2</v>
      </c>
    </row>
    <row r="2360" spans="2:17" x14ac:dyDescent="0.2">
      <c r="B2360" s="39" t="s">
        <v>42</v>
      </c>
      <c r="D2360" s="42">
        <f>_xll.qlCalendarAdvance(Calendar,$D2359,B2360,"f",FALSE)</f>
        <v>55943</v>
      </c>
      <c r="E2360" s="176">
        <f>_xll.qlInterestRateIndexValueDate(IndexON,D2360)</f>
        <v>55943</v>
      </c>
      <c r="F2360" s="192">
        <f>IFERROR(_xll.qlIndexFixing(IndexON,D2360,TRUE,_xll.ohTrigger(RecalcTrigger,TriggerON)),NA())</f>
        <v>1.6569256680050531E-2</v>
      </c>
      <c r="H2360" s="42">
        <f>_xll.qlCalendarAdvance(Calendar,$H2359,B2360,"f",FALSE)</f>
        <v>55943</v>
      </c>
      <c r="I2360" s="176">
        <f>_xll.qlInterestRateIndexValueDate(Index1M,$H2360)</f>
        <v>55943</v>
      </c>
      <c r="J2360" s="181">
        <f>IFERROR(_xll.qlIndexFixing(Index1M,$H2360,TRUE,_xll.ohTrigger(RecalcTrigger,Trigger1M)),NA())</f>
        <v>1.683110558377468E-2</v>
      </c>
      <c r="K2360" s="44">
        <f>IFERROR(_xll.qlIndexFixing(Index3M,H2360,TRUE,_xll.ohTrigger(RecalcTrigger,Trigger3M)),NA())</f>
        <v>1.7230960904661329E-2</v>
      </c>
      <c r="L2360" s="44">
        <f>IFERROR(_xll.qlIndexFixing(Index6M,$H2360,TRUE,_xll.ohTrigger(RecalcTrigger,Trigger6M)),NA())</f>
        <v>1.7377515596343204E-2</v>
      </c>
      <c r="M2360" s="182">
        <f>IFERROR(_xll.qlIndexFixing(Index1Y,$H2360,TRUE,_xll.ohTrigger(RecalcTrigger,Trigger1Y)),NA())</f>
        <v>1.7575784726145079E-2</v>
      </c>
      <c r="N2360" s="181">
        <f>IFERROR(_xll.qlIndexFixing(ONIndex1M,I2360,TRUE,_xll.ohTrigger(RecalcTrigger,Trigger1M)),NA())</f>
        <v>1.6829774133739393E-2</v>
      </c>
      <c r="O2360" s="44">
        <f>IFERROR(_xll.qlIndexFixing(ONIndex3M,I2360,TRUE,_xll.ohTrigger(RecalcTrigger,Trigger3M)),NA())</f>
        <v>1.7223472155291446E-2</v>
      </c>
      <c r="P2360" s="44">
        <f>IFERROR(_xll.qlIndexFixing(ONIndex6M,I2360,TRUE,_xll.ohTrigger(RecalcTrigger,Trigger6M)),NA())</f>
        <v>1.7357820699774873E-2</v>
      </c>
      <c r="Q2360" s="182">
        <f>IFERROR(_xll.qlIndexFixing(ONIndex1Y,I2360,TRUE,_xll.ohTrigger(RecalcTrigger,Trigger1Y)),NA())</f>
        <v>1.7537826169056563E-2</v>
      </c>
    </row>
    <row r="2361" spans="2:17" x14ac:dyDescent="0.2">
      <c r="B2361" s="39" t="s">
        <v>42</v>
      </c>
      <c r="D2361" s="42">
        <f>_xll.qlCalendarAdvance(Calendar,$D2360,B2361,"f",FALSE)</f>
        <v>55950</v>
      </c>
      <c r="E2361" s="176">
        <f>_xll.qlInterestRateIndexValueDate(IndexON,D2361)</f>
        <v>55950</v>
      </c>
      <c r="F2361" s="192">
        <f>IFERROR(_xll.qlIndexFixing(IndexON,D2361,TRUE,_xll.ohTrigger(RecalcTrigger,TriggerON)),NA())</f>
        <v>1.6564722321805357E-2</v>
      </c>
      <c r="H2361" s="42">
        <f>_xll.qlCalendarAdvance(Calendar,$H2360,B2361,"f",FALSE)</f>
        <v>55950</v>
      </c>
      <c r="I2361" s="176">
        <f>_xll.qlInterestRateIndexValueDate(Index1M,$H2361)</f>
        <v>55950</v>
      </c>
      <c r="J2361" s="181">
        <f>IFERROR(_xll.qlIndexFixing(Index1M,$H2361,TRUE,_xll.ohTrigger(RecalcTrigger,Trigger1M)),NA())</f>
        <v>1.6826397261287158E-2</v>
      </c>
      <c r="K2361" s="44">
        <f>IFERROR(_xll.qlIndexFixing(Index3M,H2361,TRUE,_xll.ohTrigger(RecalcTrigger,Trigger3M)),NA())</f>
        <v>1.7226745395009579E-2</v>
      </c>
      <c r="L2361" s="44">
        <f>IFERROR(_xll.qlIndexFixing(Index6M,$H2361,TRUE,_xll.ohTrigger(RecalcTrigger,Trigger6M)),NA())</f>
        <v>1.737365666847689E-2</v>
      </c>
      <c r="M2361" s="182">
        <f>IFERROR(_xll.qlIndexFixing(Index1Y,$H2361,TRUE,_xll.ohTrigger(RecalcTrigger,Trigger1Y)),NA())</f>
        <v>1.7571759106981628E-2</v>
      </c>
      <c r="N2361" s="181">
        <f>IFERROR(_xll.qlIndexFixing(ONIndex1M,I2361,TRUE,_xll.ohTrigger(RecalcTrigger,Trigger1M)),NA())</f>
        <v>1.6825002604224558E-2</v>
      </c>
      <c r="O2361" s="44">
        <f>IFERROR(_xll.qlIndexFixing(ONIndex3M,I2361,TRUE,_xll.ohTrigger(RecalcTrigger,Trigger3M)),NA())</f>
        <v>1.7218947075224499E-2</v>
      </c>
      <c r="P2361" s="44">
        <f>IFERROR(_xll.qlIndexFixing(ONIndex6M,I2361,TRUE,_xll.ohTrigger(RecalcTrigger,Trigger6M)),NA())</f>
        <v>1.7353519818304651E-2</v>
      </c>
      <c r="Q2361" s="182">
        <f>IFERROR(_xll.qlIndexFixing(ONIndex1Y,I2361,TRUE,_xll.ohTrigger(RecalcTrigger,Trigger1Y)),NA())</f>
        <v>1.7533277857424423E-2</v>
      </c>
    </row>
    <row r="2362" spans="2:17" x14ac:dyDescent="0.2">
      <c r="B2362" s="39" t="s">
        <v>42</v>
      </c>
      <c r="D2362" s="42">
        <f>_xll.qlCalendarAdvance(Calendar,$D2361,B2362,"f",FALSE)</f>
        <v>55957</v>
      </c>
      <c r="E2362" s="176">
        <f>_xll.qlInterestRateIndexValueDate(IndexON,D2362)</f>
        <v>55957</v>
      </c>
      <c r="F2362" s="192">
        <f>IFERROR(_xll.qlIndexFixing(IndexON,D2362,TRUE,_xll.ohTrigger(RecalcTrigger,TriggerON)),NA())</f>
        <v>1.6560196524559867E-2</v>
      </c>
      <c r="H2362" s="42">
        <f>_xll.qlCalendarAdvance(Calendar,$H2361,B2362,"f",FALSE)</f>
        <v>55957</v>
      </c>
      <c r="I2362" s="176">
        <f>_xll.qlInterestRateIndexValueDate(Index1M,$H2362)</f>
        <v>55957</v>
      </c>
      <c r="J2362" s="181">
        <f>IFERROR(_xll.qlIndexFixing(Index1M,$H2362,TRUE,_xll.ohTrigger(RecalcTrigger,Trigger1M)),NA())</f>
        <v>1.6821601624822522E-2</v>
      </c>
      <c r="K2362" s="44">
        <f>IFERROR(_xll.qlIndexFixing(Index3M,H2362,TRUE,_xll.ohTrigger(RecalcTrigger,Trigger3M)),NA())</f>
        <v>1.722227771405492E-2</v>
      </c>
      <c r="L2362" s="44">
        <f>IFERROR(_xll.qlIndexFixing(Index6M,$H2362,TRUE,_xll.ohTrigger(RecalcTrigger,Trigger6M)),NA())</f>
        <v>1.7369463094562543E-2</v>
      </c>
      <c r="M2362" s="182">
        <f>IFERROR(_xll.qlIndexFixing(Index1Y,$H2362,TRUE,_xll.ohTrigger(RecalcTrigger,Trigger1Y)),NA())</f>
        <v>1.7567400187511673E-2</v>
      </c>
      <c r="N2362" s="181">
        <f>IFERROR(_xll.qlIndexFixing(ONIndex1M,I2362,TRUE,_xll.ohTrigger(RecalcTrigger,Trigger1M)),NA())</f>
        <v>1.6820241344894425E-2</v>
      </c>
      <c r="O2362" s="44">
        <f>IFERROR(_xll.qlIndexFixing(ONIndex3M,I2362,TRUE,_xll.ohTrigger(RecalcTrigger,Trigger3M)),NA())</f>
        <v>1.721443219534528E-2</v>
      </c>
      <c r="P2362" s="44">
        <f>IFERROR(_xll.qlIndexFixing(ONIndex6M,I2362,TRUE,_xll.ohTrigger(RecalcTrigger,Trigger6M)),NA())</f>
        <v>1.734922917381717E-2</v>
      </c>
      <c r="Q2362" s="182">
        <f>IFERROR(_xll.qlIndexFixing(ONIndex1Y,I2362,TRUE,_xll.ohTrigger(RecalcTrigger,Trigger1Y)),NA())</f>
        <v>1.7528739340127258E-2</v>
      </c>
    </row>
    <row r="2363" spans="2:17" x14ac:dyDescent="0.2">
      <c r="B2363" s="39" t="s">
        <v>42</v>
      </c>
      <c r="D2363" s="42">
        <f>_xll.qlCalendarAdvance(Calendar,$D2362,B2363,"f",FALSE)</f>
        <v>55964</v>
      </c>
      <c r="E2363" s="176">
        <f>_xll.qlInterestRateIndexValueDate(IndexON,D2363)</f>
        <v>55964</v>
      </c>
      <c r="F2363" s="192">
        <f>IFERROR(_xll.qlIndexFixing(IndexON,D2363,TRUE,_xll.ohTrigger(RecalcTrigger,TriggerON)),NA())</f>
        <v>1.655567928842213E-2</v>
      </c>
      <c r="H2363" s="42">
        <f>_xll.qlCalendarAdvance(Calendar,$H2362,B2363,"f",FALSE)</f>
        <v>55964</v>
      </c>
      <c r="I2363" s="176">
        <f>_xll.qlInterestRateIndexValueDate(Index1M,$H2363)</f>
        <v>55964</v>
      </c>
      <c r="J2363" s="181">
        <f>IFERROR(_xll.qlIndexFixing(Index1M,$H2363,TRUE,_xll.ohTrigger(RecalcTrigger,Trigger1M)),NA())</f>
        <v>1.6816865073122991E-2</v>
      </c>
      <c r="K2363" s="44">
        <f>IFERROR(_xll.qlIndexFixing(Index3M,H2363,TRUE,_xll.ohTrigger(RecalcTrigger,Trigger3M)),NA())</f>
        <v>1.7217820282024111E-2</v>
      </c>
      <c r="L2363" s="44">
        <f>IFERROR(_xll.qlIndexFixing(Index6M,$H2363,TRUE,_xll.ohTrigger(RecalcTrigger,Trigger6M)),NA())</f>
        <v>1.7365279854949272E-2</v>
      </c>
      <c r="M2363" s="182">
        <f>IFERROR(_xll.qlIndexFixing(Index1Y,$H2363,TRUE,_xll.ohTrigger(RecalcTrigger,Trigger1Y)),NA())</f>
        <v>1.7563051252487933E-2</v>
      </c>
      <c r="N2363" s="181">
        <f>IFERROR(_xll.qlIndexFixing(ONIndex1M,I2363,TRUE,_xll.ohTrigger(RecalcTrigger,Trigger1M)),NA())</f>
        <v>1.6815490355776008E-2</v>
      </c>
      <c r="O2363" s="44">
        <f>IFERROR(_xll.qlIndexFixing(ONIndex3M,I2363,TRUE,_xll.ohTrigger(RecalcTrigger,Trigger3M)),NA())</f>
        <v>1.7209927515707824E-2</v>
      </c>
      <c r="P2363" s="44">
        <f>IFERROR(_xll.qlIndexFixing(ONIndex6M,I2363,TRUE,_xll.ohTrigger(RecalcTrigger,Trigger6M)),NA())</f>
        <v>1.7344948766312429E-2</v>
      </c>
      <c r="Q2363" s="182">
        <f>IFERROR(_xll.qlIndexFixing(ONIndex1Y,I2363,TRUE,_xll.ohTrigger(RecalcTrigger,Trigger1Y)),NA())</f>
        <v>1.7524210617165064E-2</v>
      </c>
    </row>
    <row r="2364" spans="2:17" x14ac:dyDescent="0.2">
      <c r="B2364" s="39" t="s">
        <v>42</v>
      </c>
      <c r="D2364" s="42">
        <f>_xll.qlCalendarAdvance(Calendar,$D2363,B2364,"f",FALSE)</f>
        <v>55971</v>
      </c>
      <c r="E2364" s="176">
        <f>_xll.qlInterestRateIndexValueDate(IndexON,D2364)</f>
        <v>55971</v>
      </c>
      <c r="F2364" s="192">
        <f>IFERROR(_xll.qlIndexFixing(IndexON,D2364,TRUE,_xll.ohTrigger(RecalcTrigger,TriggerON)),NA())</f>
        <v>1.6551170613338106E-2</v>
      </c>
      <c r="H2364" s="42">
        <f>_xll.qlCalendarAdvance(Calendar,$H2363,B2364,"f",FALSE)</f>
        <v>55971</v>
      </c>
      <c r="I2364" s="176">
        <f>_xll.qlInterestRateIndexValueDate(Index1M,$H2364)</f>
        <v>55971</v>
      </c>
      <c r="J2364" s="181">
        <f>IFERROR(_xll.qlIndexFixing(Index1M,$H2364,TRUE,_xll.ohTrigger(RecalcTrigger,Trigger1M)),NA())</f>
        <v>1.6812138806593883E-2</v>
      </c>
      <c r="K2364" s="44">
        <f>IFERROR(_xll.qlIndexFixing(Index3M,H2364,TRUE,_xll.ohTrigger(RecalcTrigger,Trigger3M)),NA())</f>
        <v>1.7213373098880078E-2</v>
      </c>
      <c r="L2364" s="44">
        <f>IFERROR(_xll.qlIndexFixing(Index6M,$H2364,TRUE,_xll.ohTrigger(RecalcTrigger,Trigger6M)),NA())</f>
        <v>1.7361106949571794E-2</v>
      </c>
      <c r="M2364" s="182">
        <f>IFERROR(_xll.qlIndexFixing(Index1Y,$H2364,TRUE,_xll.ohTrigger(RecalcTrigger,Trigger1Y)),NA())</f>
        <v>1.7558828856009727E-2</v>
      </c>
      <c r="N2364" s="181">
        <f>IFERROR(_xll.qlIndexFixing(ONIndex1M,I2364,TRUE,_xll.ohTrigger(RecalcTrigger,Trigger1M)),NA())</f>
        <v>1.6810749636896327E-2</v>
      </c>
      <c r="O2364" s="44">
        <f>IFERROR(_xll.qlIndexFixing(ONIndex3M,I2364,TRUE,_xll.ohTrigger(RecalcTrigger,Trigger3M)),NA())</f>
        <v>1.720543303620407E-2</v>
      </c>
      <c r="P2364" s="44">
        <f>IFERROR(_xll.qlIndexFixing(ONIndex6M,I2364,TRUE,_xll.ohTrigger(RecalcTrigger,Trigger6M)),NA())</f>
        <v>1.7340678595790436E-2</v>
      </c>
      <c r="Q2364" s="182">
        <f>IFERROR(_xll.qlIndexFixing(ONIndex1Y,I2364,TRUE,_xll.ohTrigger(RecalcTrigger,Trigger1Y)),NA())</f>
        <v>1.7519691688537842E-2</v>
      </c>
    </row>
    <row r="2365" spans="2:17" x14ac:dyDescent="0.2">
      <c r="B2365" s="39" t="s">
        <v>42</v>
      </c>
      <c r="D2365" s="42">
        <f>_xll.qlCalendarAdvance(Calendar,$D2364,B2365,"f",FALSE)</f>
        <v>55982</v>
      </c>
      <c r="E2365" s="176">
        <f>_xll.qlInterestRateIndexValueDate(IndexON,D2365)</f>
        <v>55982</v>
      </c>
      <c r="F2365" s="192">
        <f>IFERROR(_xll.qlIndexFixing(IndexON,D2365,TRUE,_xll.ohTrigger(RecalcTrigger,TriggerON)),NA())</f>
        <v>1.6543994556811326E-2</v>
      </c>
      <c r="H2365" s="42">
        <f>_xll.qlCalendarAdvance(Calendar,$H2364,B2365,"f",FALSE)</f>
        <v>55982</v>
      </c>
      <c r="I2365" s="176">
        <f>_xll.qlInterestRateIndexValueDate(Index1M,$H2365)</f>
        <v>55982</v>
      </c>
      <c r="J2365" s="181">
        <f>IFERROR(_xll.qlIndexFixing(Index1M,$H2365,TRUE,_xll.ohTrigger(RecalcTrigger,Trigger1M)),NA())</f>
        <v>1.6804681484467975E-2</v>
      </c>
      <c r="K2365" s="44">
        <f>IFERROR(_xll.qlIndexFixing(Index3M,H2365,TRUE,_xll.ohTrigger(RecalcTrigger,Trigger3M)),NA())</f>
        <v>1.720613422517436E-2</v>
      </c>
      <c r="L2365" s="44">
        <f>IFERROR(_xll.qlIndexFixing(Index6M,$H2365,TRUE,_xll.ohTrigger(RecalcTrigger,Trigger6M)),NA())</f>
        <v>1.7354334346126571E-2</v>
      </c>
      <c r="M2365" s="182">
        <f>IFERROR(_xll.qlIndexFixing(Index1Y,$H2365,TRUE,_xll.ohTrigger(RecalcTrigger,Trigger1Y)),NA())</f>
        <v>1.7551679578452273E-2</v>
      </c>
      <c r="N2365" s="181">
        <f>IFERROR(_xll.qlIndexFixing(ONIndex1M,I2365,TRUE,_xll.ohTrigger(RecalcTrigger,Trigger1M)),NA())</f>
        <v>1.6803221358420162E-2</v>
      </c>
      <c r="O2365" s="44">
        <f>IFERROR(_xll.qlIndexFixing(ONIndex3M,I2365,TRUE,_xll.ohTrigger(RecalcTrigger,Trigger3M)),NA())</f>
        <v>1.7198219610587984E-2</v>
      </c>
      <c r="P2365" s="44">
        <f>IFERROR(_xll.qlIndexFixing(ONIndex6M,I2365,TRUE,_xll.ohTrigger(RecalcTrigger,Trigger6M)),NA())</f>
        <v>1.7333772850357532E-2</v>
      </c>
      <c r="Q2365" s="182">
        <f>IFERROR(_xll.qlIndexFixing(ONIndex1Y,I2365,TRUE,_xll.ohTrigger(RecalcTrigger,Trigger1Y)),NA())</f>
        <v>1.7512412754455697E-2</v>
      </c>
    </row>
    <row r="2366" spans="2:17" x14ac:dyDescent="0.2">
      <c r="B2366" s="39" t="s">
        <v>42</v>
      </c>
      <c r="D2366" s="42">
        <f>_xll.qlCalendarAdvance(Calendar,$D2365,B2366,"f",FALSE)</f>
        <v>55989</v>
      </c>
      <c r="E2366" s="176">
        <f>_xll.qlInterestRateIndexValueDate(IndexON,D2366)</f>
        <v>55989</v>
      </c>
      <c r="F2366" s="192">
        <f>IFERROR(_xll.qlIndexFixing(IndexON,D2366,TRUE,_xll.ohTrigger(RecalcTrigger,TriggerON)),NA())</f>
        <v>1.653950707959817E-2</v>
      </c>
      <c r="H2366" s="42">
        <f>_xll.qlCalendarAdvance(Calendar,$H2365,B2366,"f",FALSE)</f>
        <v>55989</v>
      </c>
      <c r="I2366" s="176">
        <f>_xll.qlInterestRateIndexValueDate(Index1M,$H2366)</f>
        <v>55989</v>
      </c>
      <c r="J2366" s="181">
        <f>IFERROR(_xll.qlIndexFixing(Index1M,$H2366,TRUE,_xll.ohTrigger(RecalcTrigger,Trigger1M)),NA())</f>
        <v>1.6799981147032777E-2</v>
      </c>
      <c r="K2366" s="44">
        <f>IFERROR(_xll.qlIndexFixing(Index3M,H2366,TRUE,_xll.ohTrigger(RecalcTrigger,Trigger3M)),NA())</f>
        <v>1.7201711824030508E-2</v>
      </c>
      <c r="L2366" s="44">
        <f>IFERROR(_xll.qlIndexFixing(Index6M,$H2366,TRUE,_xll.ohTrigger(RecalcTrigger,Trigger6M)),NA())</f>
        <v>1.7350186930576082E-2</v>
      </c>
      <c r="M2366" s="182">
        <f>IFERROR(_xll.qlIndexFixing(Index1Y,$H2366,TRUE,_xll.ohTrigger(RecalcTrigger,Trigger1Y)),NA())</f>
        <v>1.7547365286184391E-2</v>
      </c>
      <c r="N2366" s="181">
        <f>IFERROR(_xll.qlIndexFixing(ONIndex1M,I2366,TRUE,_xll.ohTrigger(RecalcTrigger,Trigger1M)),NA())</f>
        <v>1.679850601553623E-2</v>
      </c>
      <c r="O2366" s="44">
        <f>IFERROR(_xll.qlIndexFixing(ONIndex3M,I2366,TRUE,_xll.ohTrigger(RecalcTrigger,Trigger3M)),NA())</f>
        <v>1.7193750324050461E-2</v>
      </c>
      <c r="P2366" s="44">
        <f>IFERROR(_xll.qlIndexFixing(ONIndex6M,I2366,TRUE,_xll.ohTrigger(RecalcTrigger,Trigger6M)),NA())</f>
        <v>1.7329527944257572E-2</v>
      </c>
      <c r="Q2366" s="182">
        <f>IFERROR(_xll.qlIndexFixing(ONIndex1Y,I2366,TRUE,_xll.ohTrigger(RecalcTrigger,Trigger1Y)),NA())</f>
        <v>1.7507918043294657E-2</v>
      </c>
    </row>
    <row r="2367" spans="2:17" x14ac:dyDescent="0.2">
      <c r="B2367" s="39" t="s">
        <v>42</v>
      </c>
      <c r="D2367" s="42">
        <f>_xll.qlCalendarAdvance(Calendar,$D2366,B2367,"f",FALSE)</f>
        <v>55996</v>
      </c>
      <c r="E2367" s="176">
        <f>_xll.qlInterestRateIndexValueDate(IndexON,D2367)</f>
        <v>55996</v>
      </c>
      <c r="F2367" s="192">
        <f>IFERROR(_xll.qlIndexFixing(IndexON,D2367,TRUE,_xll.ohTrigger(RecalcTrigger,TriggerON)),NA())</f>
        <v>1.6535028162493193E-2</v>
      </c>
      <c r="H2367" s="42">
        <f>_xll.qlCalendarAdvance(Calendar,$H2366,B2367,"f",FALSE)</f>
        <v>55996</v>
      </c>
      <c r="I2367" s="176">
        <f>_xll.qlInterestRateIndexValueDate(Index1M,$H2367)</f>
        <v>55996</v>
      </c>
      <c r="J2367" s="181">
        <f>IFERROR(_xll.qlIndexFixing(Index1M,$H2367,TRUE,_xll.ohTrigger(RecalcTrigger,Trigger1M)),NA())</f>
        <v>1.6795291094189611E-2</v>
      </c>
      <c r="K2367" s="44">
        <f>IFERROR(_xll.qlIndexFixing(Index3M,H2367,TRUE,_xll.ohTrigger(RecalcTrigger,Trigger3M)),NA())</f>
        <v>1.7197299670051548E-2</v>
      </c>
      <c r="L2367" s="44">
        <f>IFERROR(_xll.qlIndexFixing(Index6M,$H2367,TRUE,_xll.ohTrigger(RecalcTrigger,Trigger6M)),NA())</f>
        <v>1.7346049847968462E-2</v>
      </c>
      <c r="M2367" s="182">
        <f>IFERROR(_xll.qlIndexFixing(Index1Y,$H2367,TRUE,_xll.ohTrigger(RecalcTrigger,Trigger1Y)),NA())</f>
        <v>1.7543060976743519E-2</v>
      </c>
      <c r="N2367" s="181">
        <f>IFERROR(_xll.qlIndexFixing(ONIndex1M,I2367,TRUE,_xll.ohTrigger(RecalcTrigger,Trigger1M)),NA())</f>
        <v>1.6793800941783399E-2</v>
      </c>
      <c r="O2367" s="44">
        <f>IFERROR(_xll.qlIndexFixing(ONIndex3M,I2367,TRUE,_xll.ohTrigger(RecalcTrigger,Trigger3M)),NA())</f>
        <v>1.7189291236782145E-2</v>
      </c>
      <c r="P2367" s="44">
        <f>IFERROR(_xll.qlIndexFixing(ONIndex6M,I2367,TRUE,_xll.ohTrigger(RecalcTrigger,Trigger6M)),NA())</f>
        <v>1.7325293273978692E-2</v>
      </c>
      <c r="Q2367" s="182">
        <f>IFERROR(_xll.qlIndexFixing(ONIndex1Y,I2367,TRUE,_xll.ohTrigger(RecalcTrigger,Trigger1Y)),NA())</f>
        <v>1.7503433125360957E-2</v>
      </c>
    </row>
    <row r="2368" spans="2:17" x14ac:dyDescent="0.2">
      <c r="B2368" s="39" t="s">
        <v>42</v>
      </c>
      <c r="D2368" s="42">
        <f>_xll.qlCalendarAdvance(Calendar,$D2367,B2368,"f",FALSE)</f>
        <v>56003</v>
      </c>
      <c r="E2368" s="176">
        <f>_xll.qlInterestRateIndexValueDate(IndexON,D2368)</f>
        <v>56003</v>
      </c>
      <c r="F2368" s="192">
        <f>IFERROR(_xll.qlIndexFixing(IndexON,D2368,TRUE,_xll.ohTrigger(RecalcTrigger,TriggerON)),NA())</f>
        <v>1.6530557805577439E-2</v>
      </c>
      <c r="H2368" s="42">
        <f>_xll.qlCalendarAdvance(Calendar,$H2367,B2368,"f",FALSE)</f>
        <v>56003</v>
      </c>
      <c r="I2368" s="176">
        <f>_xll.qlInterestRateIndexValueDate(Index1M,$H2368)</f>
        <v>56003</v>
      </c>
      <c r="J2368" s="181">
        <f>IFERROR(_xll.qlIndexFixing(Index1M,$H2368,TRUE,_xll.ohTrigger(RecalcTrigger,Trigger1M)),NA())</f>
        <v>1.6790611325924965E-2</v>
      </c>
      <c r="K2368" s="44">
        <f>IFERROR(_xll.qlIndexFixing(Index3M,H2368,TRUE,_xll.ohTrigger(RecalcTrigger,Trigger3M)),NA())</f>
        <v>1.7192897763201851E-2</v>
      </c>
      <c r="L2368" s="44">
        <f>IFERROR(_xll.qlIndexFixing(Index6M,$H2368,TRUE,_xll.ohTrigger(RecalcTrigger,Trigger6M)),NA())</f>
        <v>1.7341923098239048E-2</v>
      </c>
      <c r="M2368" s="182">
        <f>IFERROR(_xll.qlIndexFixing(Index1Y,$H2368,TRUE,_xll.ohTrigger(RecalcTrigger,Trigger1Y)),NA())</f>
        <v>1.7538766650003534E-2</v>
      </c>
      <c r="N2368" s="181">
        <f>IFERROR(_xll.qlIndexFixing(ONIndex1M,I2368,TRUE,_xll.ohTrigger(RecalcTrigger,Trigger1M)),NA())</f>
        <v>1.6789106137161669E-2</v>
      </c>
      <c r="O2368" s="44">
        <f>IFERROR(_xll.qlIndexFixing(ONIndex3M,I2368,TRUE,_xll.ohTrigger(RecalcTrigger,Trigger3M)),NA())</f>
        <v>1.7184842348458851E-2</v>
      </c>
      <c r="P2368" s="44">
        <f>IFERROR(_xll.qlIndexFixing(ONIndex6M,I2368,TRUE,_xll.ohTrigger(RecalcTrigger,Trigger6M)),NA())</f>
        <v>1.7321068839682985E-2</v>
      </c>
      <c r="Q2368" s="182">
        <f>IFERROR(_xll.qlIndexFixing(ONIndex1Y,I2368,TRUE,_xll.ohTrigger(RecalcTrigger,Trigger1Y)),NA())</f>
        <v>1.7498958000654596E-2</v>
      </c>
    </row>
    <row r="2369" spans="2:17" x14ac:dyDescent="0.2">
      <c r="B2369" s="39" t="s">
        <v>42</v>
      </c>
      <c r="D2369" s="42">
        <f>_xll.qlCalendarAdvance(Calendar,$D2368,B2369,"f",FALSE)</f>
        <v>56010</v>
      </c>
      <c r="E2369" s="176">
        <f>_xll.qlInterestRateIndexValueDate(IndexON,D2369)</f>
        <v>56010</v>
      </c>
      <c r="F2369" s="192">
        <f>IFERROR(_xll.qlIndexFixing(IndexON,D2369,TRUE,_xll.ohTrigger(RecalcTrigger,TriggerON)),NA())</f>
        <v>1.6526096008769864E-2</v>
      </c>
      <c r="H2369" s="42">
        <f>_xll.qlCalendarAdvance(Calendar,$H2368,B2369,"f",FALSE)</f>
        <v>56010</v>
      </c>
      <c r="I2369" s="176">
        <f>_xll.qlInterestRateIndexValueDate(Index1M,$H2369)</f>
        <v>56010</v>
      </c>
      <c r="J2369" s="181">
        <f>IFERROR(_xll.qlIndexFixing(Index1M,$H2369,TRUE,_xll.ohTrigger(RecalcTrigger,Trigger1M)),NA())</f>
        <v>1.6785995031183418E-2</v>
      </c>
      <c r="K2369" s="44">
        <f>IFERROR(_xll.qlIndexFixing(Index3M,H2369,TRUE,_xll.ohTrigger(RecalcTrigger,Trigger3M)),NA())</f>
        <v>1.7188598533024735E-2</v>
      </c>
      <c r="L2369" s="44">
        <f>IFERROR(_xll.qlIndexFixing(Index6M,$H2369,TRUE,_xll.ohTrigger(RecalcTrigger,Trigger6M)),NA())</f>
        <v>1.7337926853842049E-2</v>
      </c>
      <c r="M2369" s="182">
        <f>IFERROR(_xll.qlIndexFixing(Index1Y,$H2369,TRUE,_xll.ohTrigger(RecalcTrigger,Trigger1Y)),NA())</f>
        <v>1.7534482305837651E-2</v>
      </c>
      <c r="N2369" s="181">
        <f>IFERROR(_xll.qlIndexFixing(ONIndex1M,I2369,TRUE,_xll.ohTrigger(RecalcTrigger,Trigger1M)),NA())</f>
        <v>1.6784421601752086E-2</v>
      </c>
      <c r="O2369" s="44">
        <f>IFERROR(_xll.qlIndexFixing(ONIndex3M,I2369,TRUE,_xll.ohTrigger(RecalcTrigger,Trigger3M)),NA())</f>
        <v>1.7180403659404764E-2</v>
      </c>
      <c r="P2369" s="44">
        <f>IFERROR(_xll.qlIndexFixing(ONIndex6M,I2369,TRUE,_xll.ohTrigger(RecalcTrigger,Trigger6M)),NA())</f>
        <v>1.7316854641370449E-2</v>
      </c>
      <c r="Q2369" s="182">
        <f>IFERROR(_xll.qlIndexFixing(ONIndex1Y,I2369,TRUE,_xll.ohTrigger(RecalcTrigger,Trigger1Y)),NA())</f>
        <v>1.7494492669337669E-2</v>
      </c>
    </row>
    <row r="2370" spans="2:17" x14ac:dyDescent="0.2">
      <c r="B2370" s="39" t="s">
        <v>42</v>
      </c>
      <c r="D2370" s="42">
        <f>_xll.qlCalendarAdvance(Calendar,$D2369,B2370,"f",FALSE)</f>
        <v>56017</v>
      </c>
      <c r="E2370" s="176">
        <f>_xll.qlInterestRateIndexValueDate(IndexON,D2370)</f>
        <v>56017</v>
      </c>
      <c r="F2370" s="192">
        <f>IFERROR(_xll.qlIndexFixing(IndexON,D2370,TRUE,_xll.ohTrigger(RecalcTrigger,TriggerON)),NA())</f>
        <v>1.6521642772151512E-2</v>
      </c>
      <c r="H2370" s="42">
        <f>_xll.qlCalendarAdvance(Calendar,$H2369,B2370,"f",FALSE)</f>
        <v>56017</v>
      </c>
      <c r="I2370" s="176">
        <f>_xll.qlInterestRateIndexValueDate(Index1M,$H2370)</f>
        <v>56017</v>
      </c>
      <c r="J2370" s="181">
        <f>IFERROR(_xll.qlIndexFixing(Index1M,$H2370,TRUE,_xll.ohTrigger(RecalcTrigger,Trigger1M)),NA())</f>
        <v>1.6781336352591027E-2</v>
      </c>
      <c r="K2370" s="44">
        <f>IFERROR(_xll.qlIndexFixing(Index3M,H2370,TRUE,_xll.ohTrigger(RecalcTrigger,Trigger3M)),NA())</f>
        <v>1.7184217646438869E-2</v>
      </c>
      <c r="L2370" s="44">
        <f>IFERROR(_xll.qlIndexFixing(Index6M,$H2370,TRUE,_xll.ohTrigger(RecalcTrigger,Trigger6M)),NA())</f>
        <v>1.7333821313582239E-2</v>
      </c>
      <c r="M2370" s="182">
        <f>IFERROR(_xll.qlIndexFixing(Index1Y,$H2370,TRUE,_xll.ohTrigger(RecalcTrigger,Trigger1Y)),NA())</f>
        <v>1.7530207944120191E-2</v>
      </c>
      <c r="N2370" s="181">
        <f>IFERROR(_xll.qlIndexFixing(ONIndex1M,I2370,TRUE,_xll.ohTrigger(RecalcTrigger,Trigger1M)),NA())</f>
        <v>1.6779747335392559E-2</v>
      </c>
      <c r="O2370" s="44">
        <f>IFERROR(_xll.qlIndexFixing(ONIndex3M,I2370,TRUE,_xll.ohTrigger(RecalcTrigger,Trigger3M)),NA())</f>
        <v>1.7175975169457791E-2</v>
      </c>
      <c r="P2370" s="44">
        <f>IFERROR(_xll.qlIndexFixing(ONIndex6M,I2370,TRUE,_xll.ohTrigger(RecalcTrigger,Trigger6M)),NA())</f>
        <v>1.7312650678878994E-2</v>
      </c>
      <c r="Q2370" s="182">
        <f>IFERROR(_xll.qlIndexFixing(ONIndex1Y,I2370,TRUE,_xll.ohTrigger(RecalcTrigger,Trigger1Y)),NA())</f>
        <v>1.7490037131167036E-2</v>
      </c>
    </row>
    <row r="2371" spans="2:17" x14ac:dyDescent="0.2">
      <c r="B2371" s="39" t="s">
        <v>42</v>
      </c>
      <c r="D2371" s="42">
        <f>_xll.qlCalendarAdvance(Calendar,$D2370,B2371,"f",FALSE)</f>
        <v>56024</v>
      </c>
      <c r="E2371" s="176">
        <f>_xll.qlInterestRateIndexValueDate(IndexON,D2371)</f>
        <v>56024</v>
      </c>
      <c r="F2371" s="192">
        <f>IFERROR(_xll.qlIndexFixing(IndexON,D2371,TRUE,_xll.ohTrigger(RecalcTrigger,TriggerON)),NA())</f>
        <v>1.6517198095722385E-2</v>
      </c>
      <c r="H2371" s="42">
        <f>_xll.qlCalendarAdvance(Calendar,$H2370,B2371,"f",FALSE)</f>
        <v>56024</v>
      </c>
      <c r="I2371" s="176">
        <f>_xll.qlInterestRateIndexValueDate(Index1M,$H2371)</f>
        <v>56024</v>
      </c>
      <c r="J2371" s="181">
        <f>IFERROR(_xll.qlIndexFixing(Index1M,$H2371,TRUE,_xll.ohTrigger(RecalcTrigger,Trigger1M)),NA())</f>
        <v>1.6776687959074936E-2</v>
      </c>
      <c r="K2371" s="44">
        <f>IFERROR(_xll.qlIndexFixing(Index3M,H2371,TRUE,_xll.ohTrigger(RecalcTrigger,Trigger3M)),NA())</f>
        <v>1.717984700741346E-2</v>
      </c>
      <c r="L2371" s="44">
        <f>IFERROR(_xll.qlIndexFixing(Index6M,$H2371,TRUE,_xll.ohTrigger(RecalcTrigger,Trigger6M)),NA())</f>
        <v>1.7329726106540874E-2</v>
      </c>
      <c r="M2371" s="182">
        <f>IFERROR(_xll.qlIndexFixing(Index1Y,$H2371,TRUE,_xll.ohTrigger(RecalcTrigger,Trigger1Y)),NA())</f>
        <v>1.7525943564725699E-2</v>
      </c>
      <c r="N2371" s="181">
        <f>IFERROR(_xll.qlIndexFixing(ONIndex1M,I2371,TRUE,_xll.ohTrigger(RecalcTrigger,Trigger1M)),NA())</f>
        <v>1.6775083338164132E-2</v>
      </c>
      <c r="O2371" s="44">
        <f>IFERROR(_xll.qlIndexFixing(ONIndex3M,I2371,TRUE,_xll.ohTrigger(RecalcTrigger,Trigger3M)),NA())</f>
        <v>1.7171556878536887E-2</v>
      </c>
      <c r="P2371" s="44">
        <f>IFERROR(_xll.qlIndexFixing(ONIndex6M,I2371,TRUE,_xll.ohTrigger(RecalcTrigger,Trigger6M)),NA())</f>
        <v>1.730845695237071E-2</v>
      </c>
      <c r="Q2371" s="182">
        <f>IFERROR(_xll.qlIndexFixing(ONIndex1Y,I2371,TRUE,_xll.ohTrigger(RecalcTrigger,Trigger1Y)),NA())</f>
        <v>1.7485591386304788E-2</v>
      </c>
    </row>
    <row r="2372" spans="2:17" x14ac:dyDescent="0.2">
      <c r="B2372" s="39" t="s">
        <v>42</v>
      </c>
      <c r="D2372" s="42">
        <f>_xll.qlCalendarAdvance(Calendar,$D2371,B2372,"f",FALSE)</f>
        <v>56031</v>
      </c>
      <c r="E2372" s="176">
        <f>_xll.qlInterestRateIndexValueDate(IndexON,D2372)</f>
        <v>56031</v>
      </c>
      <c r="F2372" s="192">
        <f>IFERROR(_xll.qlIndexFixing(IndexON,D2372,TRUE,_xll.ohTrigger(RecalcTrigger,TriggerON)),NA())</f>
        <v>1.6512761979482482E-2</v>
      </c>
      <c r="H2372" s="42">
        <f>_xll.qlCalendarAdvance(Calendar,$H2371,B2372,"f",FALSE)</f>
        <v>56031</v>
      </c>
      <c r="I2372" s="176">
        <f>_xll.qlInterestRateIndexValueDate(Index1M,$H2372)</f>
        <v>56031</v>
      </c>
      <c r="J2372" s="181">
        <f>IFERROR(_xll.qlIndexFixing(Index1M,$H2372,TRUE,_xll.ohTrigger(RecalcTrigger,Trigger1M)),NA())</f>
        <v>1.6772049850624693E-2</v>
      </c>
      <c r="K2372" s="44">
        <f>IFERROR(_xll.qlIndexFixing(Index3M,H2372,TRUE,_xll.ohTrigger(RecalcTrigger,Trigger3M)),NA())</f>
        <v>1.7175486615914153E-2</v>
      </c>
      <c r="L2372" s="44">
        <f>IFERROR(_xll.qlIndexFixing(Index6M,$H2372,TRUE,_xll.ohTrigger(RecalcTrigger,Trigger6M)),NA())</f>
        <v>1.7325641232653649E-2</v>
      </c>
      <c r="M2372" s="182">
        <f>IFERROR(_xll.qlIndexFixing(Index1Y,$H2372,TRUE,_xll.ohTrigger(RecalcTrigger,Trigger1Y)),NA())</f>
        <v>1.752168916752872E-2</v>
      </c>
      <c r="N2372" s="181">
        <f>IFERROR(_xll.qlIndexFixing(ONIndex1M,I2372,TRUE,_xll.ohTrigger(RecalcTrigger,Trigger1M)),NA())</f>
        <v>1.6770429610147852E-2</v>
      </c>
      <c r="O2372" s="44">
        <f>IFERROR(_xll.qlIndexFixing(ONIndex3M,I2372,TRUE,_xll.ohTrigger(RecalcTrigger,Trigger3M)),NA())</f>
        <v>1.7167148786723097E-2</v>
      </c>
      <c r="P2372" s="44">
        <f>IFERROR(_xll.qlIndexFixing(ONIndex6M,I2372,TRUE,_xll.ohTrigger(RecalcTrigger,Trigger6M)),NA())</f>
        <v>1.7304273461683506E-2</v>
      </c>
      <c r="Q2372" s="182">
        <f>IFERROR(_xll.qlIndexFixing(ONIndex1Y,I2372,TRUE,_xll.ohTrigger(RecalcTrigger,Trigger1Y)),NA())</f>
        <v>1.7481155434669882E-2</v>
      </c>
    </row>
    <row r="2373" spans="2:17" x14ac:dyDescent="0.2">
      <c r="B2373" s="39" t="s">
        <v>42</v>
      </c>
      <c r="D2373" s="42">
        <f>_xll.qlCalendarAdvance(Calendar,$D2372,B2373,"f",FALSE)</f>
        <v>56038</v>
      </c>
      <c r="E2373" s="176">
        <f>_xll.qlInterestRateIndexValueDate(IndexON,D2373)</f>
        <v>56038</v>
      </c>
      <c r="F2373" s="192">
        <f>IFERROR(_xll.qlIndexFixing(IndexON,D2373,TRUE,_xll.ohTrigger(RecalcTrigger,TriggerON)),NA())</f>
        <v>1.6508334423350757E-2</v>
      </c>
      <c r="H2373" s="42">
        <f>_xll.qlCalendarAdvance(Calendar,$H2372,B2373,"f",FALSE)</f>
        <v>56038</v>
      </c>
      <c r="I2373" s="176">
        <f>_xll.qlInterestRateIndexValueDate(Index1M,$H2373)</f>
        <v>56038</v>
      </c>
      <c r="J2373" s="181">
        <f>IFERROR(_xll.qlIndexFixing(Index1M,$H2373,TRUE,_xll.ohTrigger(RecalcTrigger,Trigger1M)),NA())</f>
        <v>1.6767366752887852E-2</v>
      </c>
      <c r="K2373" s="44">
        <f>IFERROR(_xll.qlIndexFixing(Index3M,H2373,TRUE,_xll.ohTrigger(RecalcTrigger,Trigger3M)),NA())</f>
        <v>1.7171136471910115E-2</v>
      </c>
      <c r="L2373" s="44">
        <f>IFERROR(_xll.qlIndexFixing(Index6M,$H2373,TRUE,_xll.ohTrigger(RecalcTrigger,Trigger6M)),NA())</f>
        <v>1.732144434056003E-2</v>
      </c>
      <c r="M2373" s="182">
        <f>IFERROR(_xll.qlIndexFixing(Index1Y,$H2373,TRUE,_xll.ohTrigger(RecalcTrigger,Trigger1Y)),NA())</f>
        <v>1.7517444752404243E-2</v>
      </c>
      <c r="N2373" s="181">
        <f>IFERROR(_xll.qlIndexFixing(ONIndex1M,I2373,TRUE,_xll.ohTrigger(RecalcTrigger,Trigger1M)),NA())</f>
        <v>1.6765786151262674E-2</v>
      </c>
      <c r="O2373" s="44">
        <f>IFERROR(_xll.qlIndexFixing(ONIndex3M,I2373,TRUE,_xll.ohTrigger(RecalcTrigger,Trigger3M)),NA())</f>
        <v>1.7162750894097467E-2</v>
      </c>
      <c r="P2373" s="44">
        <f>IFERROR(_xll.qlIndexFixing(ONIndex6M,I2373,TRUE,_xll.ohTrigger(RecalcTrigger,Trigger6M)),NA())</f>
        <v>1.7300100206979474E-2</v>
      </c>
      <c r="Q2373" s="182">
        <f>IFERROR(_xll.qlIndexFixing(ONIndex1Y,I2373,TRUE,_xll.ohTrigger(RecalcTrigger,Trigger1Y)),NA())</f>
        <v>1.7476729276343361E-2</v>
      </c>
    </row>
    <row r="2374" spans="2:17" x14ac:dyDescent="0.2">
      <c r="B2374" s="39" t="s">
        <v>42</v>
      </c>
      <c r="D2374" s="42">
        <f>_xll.qlCalendarAdvance(Calendar,$D2373,B2374,"f",FALSE)</f>
        <v>56045</v>
      </c>
      <c r="E2374" s="176">
        <f>_xll.qlInterestRateIndexValueDate(IndexON,D2374)</f>
        <v>56045</v>
      </c>
      <c r="F2374" s="192">
        <f>IFERROR(_xll.qlIndexFixing(IndexON,D2374,TRUE,_xll.ohTrigger(RecalcTrigger,TriggerON)),NA())</f>
        <v>1.6503915427327209E-2</v>
      </c>
      <c r="H2374" s="42">
        <f>_xll.qlCalendarAdvance(Calendar,$H2373,B2374,"f",FALSE)</f>
        <v>56045</v>
      </c>
      <c r="I2374" s="176">
        <f>_xll.qlInterestRateIndexValueDate(Index1M,$H2374)</f>
        <v>56045</v>
      </c>
      <c r="J2374" s="181">
        <f>IFERROR(_xll.qlIndexFixing(Index1M,$H2374,TRUE,_xll.ohTrigger(RecalcTrigger,Trigger1M)),NA())</f>
        <v>1.6762748691853901E-2</v>
      </c>
      <c r="K2374" s="44">
        <f>IFERROR(_xll.qlIndexFixing(Index3M,H2374,TRUE,_xll.ohTrigger(RecalcTrigger,Trigger3M)),NA())</f>
        <v>1.7166796575366988E-2</v>
      </c>
      <c r="L2374" s="44">
        <f>IFERROR(_xll.qlIndexFixing(Index6M,$H2374,TRUE,_xll.ohTrigger(RecalcTrigger,Trigger6M)),NA())</f>
        <v>1.7317379586775667E-2</v>
      </c>
      <c r="M2374" s="182">
        <f>IFERROR(_xll.qlIndexFixing(Index1Y,$H2374,TRUE,_xll.ohTrigger(RecalcTrigger,Trigger1Y)),NA())</f>
        <v>1.7513210319227035E-2</v>
      </c>
      <c r="N2374" s="181">
        <f>IFERROR(_xll.qlIndexFixing(ONIndex1M,I2374,TRUE,_xll.ohTrigger(RecalcTrigger,Trigger1M)),NA())</f>
        <v>1.676115296142755E-2</v>
      </c>
      <c r="O2374" s="44">
        <f>IFERROR(_xll.qlIndexFixing(ONIndex3M,I2374,TRUE,_xll.ohTrigger(RecalcTrigger,Trigger3M)),NA())</f>
        <v>1.7158363200578952E-2</v>
      </c>
      <c r="P2374" s="44">
        <f>IFERROR(_xll.qlIndexFixing(ONIndex6M,I2374,TRUE,_xll.ohTrigger(RecalcTrigger,Trigger6M)),NA())</f>
        <v>1.7295937188177568E-2</v>
      </c>
      <c r="Q2374" s="182">
        <f>IFERROR(_xll.qlIndexFixing(ONIndex1Y,I2374,TRUE,_xll.ohTrigger(RecalcTrigger,Trigger1Y)),NA())</f>
        <v>1.7472312911244181E-2</v>
      </c>
    </row>
    <row r="2375" spans="2:17" x14ac:dyDescent="0.2">
      <c r="B2375" s="39" t="s">
        <v>42</v>
      </c>
      <c r="D2375" s="42">
        <f>_xll.qlCalendarAdvance(Calendar,$D2374,B2375,"f",FALSE)</f>
        <v>56052</v>
      </c>
      <c r="E2375" s="176">
        <f>_xll.qlInterestRateIndexValueDate(IndexON,D2375)</f>
        <v>56052</v>
      </c>
      <c r="F2375" s="192">
        <f>IFERROR(_xll.qlIndexFixing(IndexON,D2375,TRUE,_xll.ohTrigger(RecalcTrigger,TriggerON)),NA())</f>
        <v>1.6499504991492886E-2</v>
      </c>
      <c r="H2375" s="42">
        <f>_xll.qlCalendarAdvance(Calendar,$H2374,B2375,"f",FALSE)</f>
        <v>56052</v>
      </c>
      <c r="I2375" s="176">
        <f>_xll.qlInterestRateIndexValueDate(Index1M,$H2375)</f>
        <v>56052</v>
      </c>
      <c r="J2375" s="181">
        <f>IFERROR(_xll.qlIndexFixing(Index1M,$H2375,TRUE,_xll.ohTrigger(RecalcTrigger,Trigger1M)),NA())</f>
        <v>1.6758140915317431E-2</v>
      </c>
      <c r="K2375" s="44">
        <f>IFERROR(_xll.qlIndexFixing(Index3M,H2375,TRUE,_xll.ohTrigger(RecalcTrigger,Trigger3M)),NA())</f>
        <v>1.7162466926248652E-2</v>
      </c>
      <c r="L2375" s="44">
        <f>IFERROR(_xll.qlIndexFixing(Index6M,$H2375,TRUE,_xll.ohTrigger(RecalcTrigger,Trigger6M)),NA())</f>
        <v>1.7313325165428408E-2</v>
      </c>
      <c r="M2375" s="182">
        <f>IFERROR(_xll.qlIndexFixing(Index1Y,$H2375,TRUE,_xll.ohTrigger(RecalcTrigger,Trigger1Y)),NA())</f>
        <v>1.7508985867873195E-2</v>
      </c>
      <c r="N2375" s="181">
        <f>IFERROR(_xll.qlIndexFixing(ONIndex1M,I2375,TRUE,_xll.ohTrigger(RecalcTrigger,Trigger1M)),NA())</f>
        <v>1.6756530040804574E-2</v>
      </c>
      <c r="O2375" s="44">
        <f>IFERROR(_xll.qlIndexFixing(ONIndex3M,I2375,TRUE,_xll.ohTrigger(RecalcTrigger,Trigger3M)),NA())</f>
        <v>1.7153985706086505E-2</v>
      </c>
      <c r="P2375" s="44">
        <f>IFERROR(_xll.qlIndexFixing(ONIndex6M,I2375,TRUE,_xll.ohTrigger(RecalcTrigger,Trigger6M)),NA())</f>
        <v>1.7291784405196742E-2</v>
      </c>
      <c r="Q2375" s="182">
        <f>IFERROR(_xll.qlIndexFixing(ONIndex1Y,I2375,TRUE,_xll.ohTrigger(RecalcTrigger,Trigger1Y)),NA())</f>
        <v>1.7467906339453387E-2</v>
      </c>
    </row>
    <row r="2376" spans="2:17" x14ac:dyDescent="0.2">
      <c r="B2376" s="39" t="s">
        <v>42</v>
      </c>
      <c r="D2376" s="42">
        <f>_xll.qlCalendarAdvance(Calendar,$D2375,B2376,"f",FALSE)</f>
        <v>56059</v>
      </c>
      <c r="E2376" s="176">
        <f>_xll.qlInterestRateIndexValueDate(IndexON,D2376)</f>
        <v>56059</v>
      </c>
      <c r="F2376" s="192">
        <f>IFERROR(_xll.qlIndexFixing(IndexON,D2376,TRUE,_xll.ohTrigger(RecalcTrigger,TriggerON)),NA())</f>
        <v>1.649510311576674E-2</v>
      </c>
      <c r="H2376" s="42">
        <f>_xll.qlCalendarAdvance(Calendar,$H2375,B2376,"f",FALSE)</f>
        <v>56059</v>
      </c>
      <c r="I2376" s="176">
        <f>_xll.qlInterestRateIndexValueDate(Index1M,$H2376)</f>
        <v>56059</v>
      </c>
      <c r="J2376" s="181">
        <f>IFERROR(_xll.qlIndexFixing(Index1M,$H2376,TRUE,_xll.ohTrigger(RecalcTrigger,Trigger1M)),NA())</f>
        <v>1.6753543423264926E-2</v>
      </c>
      <c r="K2376" s="44">
        <f>IFERROR(_xll.qlIndexFixing(Index3M,H2376,TRUE,_xll.ohTrigger(RecalcTrigger,Trigger3M)),NA())</f>
        <v>1.7158147524525158E-2</v>
      </c>
      <c r="L2376" s="44">
        <f>IFERROR(_xll.qlIndexFixing(Index6M,$H2376,TRUE,_xll.ohTrigger(RecalcTrigger,Trigger6M)),NA())</f>
        <v>1.7309281076456254E-2</v>
      </c>
      <c r="M2376" s="182">
        <f>IFERROR(_xll.qlIndexFixing(Index1Y,$H2376,TRUE,_xll.ohTrigger(RecalcTrigger,Trigger1Y)),NA())</f>
        <v>1.7504771398218377E-2</v>
      </c>
      <c r="N2376" s="181">
        <f>IFERROR(_xll.qlIndexFixing(ONIndex1M,I2376,TRUE,_xll.ohTrigger(RecalcTrigger,Trigger1M)),NA())</f>
        <v>1.6751917389231652E-2</v>
      </c>
      <c r="O2376" s="44">
        <f>IFERROR(_xll.qlIndexFixing(ONIndex3M,I2376,TRUE,_xll.ohTrigger(RecalcTrigger,Trigger3M)),NA())</f>
        <v>1.7149618410782219E-2</v>
      </c>
      <c r="P2376" s="44">
        <f>IFERROR(_xll.qlIndexFixing(ONIndex6M,I2376,TRUE,_xll.ohTrigger(RecalcTrigger,Trigger6M)),NA())</f>
        <v>1.7287641858118041E-2</v>
      </c>
      <c r="Q2376" s="182">
        <f>IFERROR(_xll.qlIndexFixing(ONIndex1Y,I2376,TRUE,_xll.ohTrigger(RecalcTrigger,Trigger1Y)),NA())</f>
        <v>1.7463509560889934E-2</v>
      </c>
    </row>
    <row r="2377" spans="2:17" x14ac:dyDescent="0.2">
      <c r="B2377" s="39" t="s">
        <v>42</v>
      </c>
      <c r="D2377" s="42">
        <f>_xll.qlCalendarAdvance(Calendar,$D2376,B2377,"f",FALSE)</f>
        <v>56066</v>
      </c>
      <c r="E2377" s="176">
        <f>_xll.qlInterestRateIndexValueDate(IndexON,D2377)</f>
        <v>56066</v>
      </c>
      <c r="F2377" s="192">
        <f>IFERROR(_xll.qlIndexFixing(IndexON,D2377,TRUE,_xll.ohTrigger(RecalcTrigger,TriggerON)),NA())</f>
        <v>1.6490709800310865E-2</v>
      </c>
      <c r="H2377" s="42">
        <f>_xll.qlCalendarAdvance(Calendar,$H2376,B2377,"f",FALSE)</f>
        <v>56066</v>
      </c>
      <c r="I2377" s="176">
        <f>_xll.qlInterestRateIndexValueDate(Index1M,$H2377)</f>
        <v>56066</v>
      </c>
      <c r="J2377" s="181">
        <f>IFERROR(_xll.qlIndexFixing(Index1M,$H2377,TRUE,_xll.ohTrigger(RecalcTrigger,Trigger1M)),NA())</f>
        <v>1.6749013583882717E-2</v>
      </c>
      <c r="K2377" s="44">
        <f>IFERROR(_xll.qlIndexFixing(Index3M,H2377,TRUE,_xll.ohTrigger(RecalcTrigger,Trigger3M)),NA())</f>
        <v>1.7153838370161267E-2</v>
      </c>
      <c r="L2377" s="44">
        <f>IFERROR(_xll.qlIndexFixing(Index6M,$H2377,TRUE,_xll.ohTrigger(RecalcTrigger,Trigger6M)),NA())</f>
        <v>1.7305496453182558E-2</v>
      </c>
      <c r="M2377" s="182">
        <f>IFERROR(_xll.qlIndexFixing(Index1Y,$H2377,TRUE,_xll.ohTrigger(RecalcTrigger,Trigger1Y)),NA())</f>
        <v>1.750056691013846E-2</v>
      </c>
      <c r="N2377" s="181">
        <f>IFERROR(_xll.qlIndexFixing(ONIndex1M,I2377,TRUE,_xll.ohTrigger(RecalcTrigger,Trigger1M)),NA())</f>
        <v>1.6747315006870878E-2</v>
      </c>
      <c r="O2377" s="44">
        <f>IFERROR(_xll.qlIndexFixing(ONIndex3M,I2377,TRUE,_xll.ohTrigger(RecalcTrigger,Trigger3M)),NA())</f>
        <v>1.7145261314666094E-2</v>
      </c>
      <c r="P2377" s="44">
        <f>IFERROR(_xll.qlIndexFixing(ONIndex6M,I2377,TRUE,_xll.ohTrigger(RecalcTrigger,Trigger6M)),NA())</f>
        <v>1.7283509547103559E-2</v>
      </c>
      <c r="Q2377" s="182">
        <f>IFERROR(_xll.qlIndexFixing(ONIndex1Y,I2377,TRUE,_xll.ohTrigger(RecalcTrigger,Trigger1Y)),NA())</f>
        <v>1.7459122575634867E-2</v>
      </c>
    </row>
    <row r="2378" spans="2:17" x14ac:dyDescent="0.2">
      <c r="B2378" s="39" t="s">
        <v>42</v>
      </c>
      <c r="D2378" s="42">
        <f>_xll.qlCalendarAdvance(Calendar,$D2377,B2378,"f",FALSE)</f>
        <v>56073</v>
      </c>
      <c r="E2378" s="176">
        <f>_xll.qlInterestRateIndexValueDate(IndexON,D2378)</f>
        <v>56073</v>
      </c>
      <c r="F2378" s="192">
        <f>IFERROR(_xll.qlIndexFixing(IndexON,D2378,TRUE,_xll.ohTrigger(RecalcTrigger,TriggerON)),NA())</f>
        <v>1.6486325044963168E-2</v>
      </c>
      <c r="H2378" s="42">
        <f>_xll.qlCalendarAdvance(Calendar,$H2377,B2378,"f",FALSE)</f>
        <v>56073</v>
      </c>
      <c r="I2378" s="176">
        <f>_xll.qlInterestRateIndexValueDate(Index1M,$H2378)</f>
        <v>56073</v>
      </c>
      <c r="J2378" s="181">
        <f>IFERROR(_xll.qlIndexFixing(Index1M,$H2378,TRUE,_xll.ohTrigger(RecalcTrigger,Trigger1M)),NA())</f>
        <v>1.6744437185555648E-2</v>
      </c>
      <c r="K2378" s="44">
        <f>IFERROR(_xll.qlIndexFixing(Index3M,H2378,TRUE,_xll.ohTrigger(RecalcTrigger,Trigger3M)),NA())</f>
        <v>1.7149539463124388E-2</v>
      </c>
      <c r="L2378" s="44">
        <f>IFERROR(_xll.qlIndexFixing(Index6M,$H2378,TRUE,_xll.ohTrigger(RecalcTrigger,Trigger6M)),NA())</f>
        <v>1.7301348982061975E-2</v>
      </c>
      <c r="M2378" s="182">
        <f>IFERROR(_xll.qlIndexFixing(Index1Y,$H2378,TRUE,_xll.ohTrigger(RecalcTrigger,Trigger1Y)),NA())</f>
        <v>1.7496372403510208E-2</v>
      </c>
      <c r="N2378" s="181">
        <f>IFERROR(_xll.qlIndexFixing(ONIndex1M,I2378,TRUE,_xll.ohTrigger(RecalcTrigger,Trigger1M)),NA())</f>
        <v>1.6742722893641204E-2</v>
      </c>
      <c r="O2378" s="44">
        <f>IFERROR(_xll.qlIndexFixing(ONIndex3M,I2378,TRUE,_xll.ohTrigger(RecalcTrigger,Trigger3M)),NA())</f>
        <v>1.714091441749499E-2</v>
      </c>
      <c r="P2378" s="44">
        <f>IFERROR(_xll.qlIndexFixing(ONIndex6M,I2378,TRUE,_xll.ohTrigger(RecalcTrigger,Trigger6M)),NA())</f>
        <v>1.7279387471910157E-2</v>
      </c>
      <c r="Q2378" s="182">
        <f>IFERROR(_xll.qlIndexFixing(ONIndex1Y,I2378,TRUE,_xll.ohTrigger(RecalcTrigger,Trigger1Y)),NA())</f>
        <v>1.7454745383688186E-2</v>
      </c>
    </row>
    <row r="2379" spans="2:17" x14ac:dyDescent="0.2">
      <c r="B2379" s="39" t="s">
        <v>42</v>
      </c>
      <c r="D2379" s="42">
        <f>_xll.qlCalendarAdvance(Calendar,$D2378,B2379,"f",FALSE)</f>
        <v>56080</v>
      </c>
      <c r="E2379" s="176">
        <f>_xll.qlInterestRateIndexValueDate(IndexON,D2379)</f>
        <v>56080</v>
      </c>
      <c r="F2379" s="192">
        <f>IFERROR(_xll.qlIndexFixing(IndexON,D2379,TRUE,_xll.ohTrigger(RecalcTrigger,TriggerON)),NA())</f>
        <v>1.6481948849642603E-2</v>
      </c>
      <c r="H2379" s="42">
        <f>_xll.qlCalendarAdvance(Calendar,$H2378,B2379,"f",FALSE)</f>
        <v>56080</v>
      </c>
      <c r="I2379" s="176">
        <f>_xll.qlInterestRateIndexValueDate(Index1M,$H2379)</f>
        <v>56080</v>
      </c>
      <c r="J2379" s="181">
        <f>IFERROR(_xll.qlIndexFixing(Index1M,$H2379,TRUE,_xll.ohTrigger(RecalcTrigger,Trigger1M)),NA())</f>
        <v>1.6739871072202924E-2</v>
      </c>
      <c r="K2379" s="44">
        <f>IFERROR(_xll.qlIndexFixing(Index3M,H2379,TRUE,_xll.ohTrigger(RecalcTrigger,Trigger3M)),NA())</f>
        <v>1.7145250803381036E-2</v>
      </c>
      <c r="L2379" s="44">
        <f>IFERROR(_xll.qlIndexFixing(Index6M,$H2379,TRUE,_xll.ohTrigger(RecalcTrigger,Trigger6M)),NA())</f>
        <v>1.7297336438498897E-2</v>
      </c>
      <c r="M2379" s="182">
        <f>IFERROR(_xll.qlIndexFixing(Index1Y,$H2379,TRUE,_xll.ohTrigger(RecalcTrigger,Trigger1Y)),NA())</f>
        <v>1.7492187878209942E-2</v>
      </c>
      <c r="N2379" s="181">
        <f>IFERROR(_xll.qlIndexFixing(ONIndex1M,I2379,TRUE,_xll.ohTrigger(RecalcTrigger,Trigger1M)),NA())</f>
        <v>1.6738141049461586E-2</v>
      </c>
      <c r="O2379" s="44">
        <f>IFERROR(_xll.qlIndexFixing(ONIndex3M,I2379,TRUE,_xll.ohTrigger(RecalcTrigger,Trigger3M)),NA())</f>
        <v>1.7136577719512047E-2</v>
      </c>
      <c r="P2379" s="44">
        <f>IFERROR(_xll.qlIndexFixing(ONIndex6M,I2379,TRUE,_xll.ohTrigger(RecalcTrigger,Trigger6M)),NA())</f>
        <v>1.7275275632618881E-2</v>
      </c>
      <c r="Q2379" s="182">
        <f>IFERROR(_xll.qlIndexFixing(ONIndex1Y,I2379,TRUE,_xll.ohTrigger(RecalcTrigger,Trigger1Y)),NA())</f>
        <v>1.7450377984806753E-2</v>
      </c>
    </row>
    <row r="2380" spans="2:17" x14ac:dyDescent="0.2">
      <c r="B2380" s="39" t="s">
        <v>42</v>
      </c>
      <c r="D2380" s="42">
        <f>_xll.qlCalendarAdvance(Calendar,$D2379,B2380,"f",FALSE)</f>
        <v>56087</v>
      </c>
      <c r="E2380" s="176">
        <f>_xll.qlInterestRateIndexValueDate(IndexON,D2380)</f>
        <v>56087</v>
      </c>
      <c r="F2380" s="192">
        <f>IFERROR(_xll.qlIndexFixing(IndexON,D2380,TRUE,_xll.ohTrigger(RecalcTrigger,TriggerON)),NA())</f>
        <v>1.6477581214592307E-2</v>
      </c>
      <c r="H2380" s="42">
        <f>_xll.qlCalendarAdvance(Calendar,$H2379,B2380,"f",FALSE)</f>
        <v>56087</v>
      </c>
      <c r="I2380" s="176">
        <f>_xll.qlInterestRateIndexValueDate(Index1M,$H2380)</f>
        <v>56087</v>
      </c>
      <c r="J2380" s="181">
        <f>IFERROR(_xll.qlIndexFixing(Index1M,$H2380,TRUE,_xll.ohTrigger(RecalcTrigger,Trigger1M)),NA())</f>
        <v>1.6735315243819309E-2</v>
      </c>
      <c r="K2380" s="44">
        <f>IFERROR(_xll.qlIndexFixing(Index3M,H2380,TRUE,_xll.ohTrigger(RecalcTrigger,Trigger3M)),NA())</f>
        <v>1.7140972390898627E-2</v>
      </c>
      <c r="L2380" s="44">
        <f>IFERROR(_xll.qlIndexFixing(Index6M,$H2380,TRUE,_xll.ohTrigger(RecalcTrigger,Trigger6M)),NA())</f>
        <v>1.7293334227590024E-2</v>
      </c>
      <c r="M2380" s="182">
        <f>IFERROR(_xll.qlIndexFixing(Index1Y,$H2380,TRUE,_xll.ohTrigger(RecalcTrigger,Trigger1Y)),NA())</f>
        <v>1.7488013334114871E-2</v>
      </c>
      <c r="N2380" s="181">
        <f>IFERROR(_xll.qlIndexFixing(ONIndex1M,I2380,TRUE,_xll.ohTrigger(RecalcTrigger,Trigger1M)),NA())</f>
        <v>1.6733569474494114E-2</v>
      </c>
      <c r="O2380" s="44">
        <f>IFERROR(_xll.qlIndexFixing(ONIndex3M,I2380,TRUE,_xll.ohTrigger(RecalcTrigger,Trigger3M)),NA())</f>
        <v>1.7132251220717265E-2</v>
      </c>
      <c r="P2380" s="44">
        <f>IFERROR(_xll.qlIndexFixing(ONIndex6M,I2380,TRUE,_xll.ohTrigger(RecalcTrigger,Trigger6M)),NA())</f>
        <v>1.7271174029310776E-2</v>
      </c>
      <c r="Q2380" s="182">
        <f>IFERROR(_xll.qlIndexFixing(ONIndex1Y,I2380,TRUE,_xll.ohTrigger(RecalcTrigger,Trigger1Y)),NA())</f>
        <v>1.7446020379314753E-2</v>
      </c>
    </row>
    <row r="2381" spans="2:17" x14ac:dyDescent="0.2">
      <c r="B2381" s="39" t="s">
        <v>42</v>
      </c>
      <c r="D2381" s="42">
        <f>_xll.qlCalendarAdvance(Calendar,$D2380,B2381,"f",FALSE)</f>
        <v>56094</v>
      </c>
      <c r="E2381" s="176">
        <f>_xll.qlInterestRateIndexValueDate(IndexON,D2381)</f>
        <v>56094</v>
      </c>
      <c r="F2381" s="192">
        <f>IFERROR(_xll.qlIndexFixing(IndexON,D2381,TRUE,_xll.ohTrigger(RecalcTrigger,TriggerON)),NA())</f>
        <v>1.6473222139731236E-2</v>
      </c>
      <c r="H2381" s="42">
        <f>_xll.qlCalendarAdvance(Calendar,$H2380,B2381,"f",FALSE)</f>
        <v>56094</v>
      </c>
      <c r="I2381" s="176">
        <f>_xll.qlInterestRateIndexValueDate(Index1M,$H2381)</f>
        <v>56094</v>
      </c>
      <c r="J2381" s="181">
        <f>IFERROR(_xll.qlIndexFixing(Index1M,$H2381,TRUE,_xll.ohTrigger(RecalcTrigger,Trigger1M)),NA())</f>
        <v>1.6730769700391737E-2</v>
      </c>
      <c r="K2381" s="44">
        <f>IFERROR(_xll.qlIndexFixing(Index3M,H2381,TRUE,_xll.ohTrigger(RecalcTrigger,Trigger3M)),NA())</f>
        <v>1.7136704225642799E-2</v>
      </c>
      <c r="L2381" s="44">
        <f>IFERROR(_xll.qlIndexFixing(Index6M,$H2381,TRUE,_xll.ohTrigger(RecalcTrigger,Trigger6M)),NA())</f>
        <v>1.7289342349272371E-2</v>
      </c>
      <c r="M2381" s="182">
        <f>IFERROR(_xll.qlIndexFixing(Index1Y,$H2381,TRUE,_xll.ohTrigger(RecalcTrigger,Trigger1Y)),NA())</f>
        <v>1.7483848771102428E-2</v>
      </c>
      <c r="N2381" s="181">
        <f>IFERROR(_xll.qlIndexFixing(ONIndex1M,I2381,TRUE,_xll.ohTrigger(RecalcTrigger,Trigger1M)),NA())</f>
        <v>1.6729008168657744E-2</v>
      </c>
      <c r="O2381" s="44">
        <f>IFERROR(_xll.qlIndexFixing(ONIndex3M,I2381,TRUE,_xll.ohTrigger(RecalcTrigger,Trigger3M)),NA())</f>
        <v>1.7127934920948551E-2</v>
      </c>
      <c r="P2381" s="44">
        <f>IFERROR(_xll.qlIndexFixing(ONIndex6M,I2381,TRUE,_xll.ohTrigger(RecalcTrigger,Trigger6M)),NA())</f>
        <v>1.7267082661823752E-2</v>
      </c>
      <c r="Q2381" s="182">
        <f>IFERROR(_xll.qlIndexFixing(ONIndex1Y,I2381,TRUE,_xll.ohTrigger(RecalcTrigger,Trigger1Y)),NA())</f>
        <v>1.7441672567050093E-2</v>
      </c>
    </row>
    <row r="2382" spans="2:17" x14ac:dyDescent="0.2">
      <c r="B2382" s="39" t="s">
        <v>42</v>
      </c>
      <c r="D2382" s="42">
        <f>_xll.qlCalendarAdvance(Calendar,$D2381,B2382,"f",FALSE)</f>
        <v>56101</v>
      </c>
      <c r="E2382" s="176">
        <f>_xll.qlInterestRateIndexValueDate(IndexON,D2382)</f>
        <v>56101</v>
      </c>
      <c r="F2382" s="192">
        <f>IFERROR(_xll.qlIndexFixing(IndexON,D2382,TRUE,_xll.ohTrigger(RecalcTrigger,TriggerON)),NA())</f>
        <v>1.6468871624897297E-2</v>
      </c>
      <c r="H2382" s="42">
        <f>_xll.qlCalendarAdvance(Calendar,$H2381,B2382,"f",FALSE)</f>
        <v>56101</v>
      </c>
      <c r="I2382" s="176">
        <f>_xll.qlInterestRateIndexValueDate(Index1M,$H2382)</f>
        <v>56101</v>
      </c>
      <c r="J2382" s="181">
        <f>IFERROR(_xll.qlIndexFixing(Index1M,$H2382,TRUE,_xll.ohTrigger(RecalcTrigger,Trigger1M)),NA())</f>
        <v>1.6726234441904519E-2</v>
      </c>
      <c r="K2382" s="44">
        <f>IFERROR(_xll.qlIndexFixing(Index3M,H2382,TRUE,_xll.ohTrigger(RecalcTrigger,Trigger3M)),NA())</f>
        <v>1.7132446307582719E-2</v>
      </c>
      <c r="L2382" s="44">
        <f>IFERROR(_xll.qlIndexFixing(Index6M,$H2382,TRUE,_xll.ohTrigger(RecalcTrigger,Trigger6M)),NA())</f>
        <v>1.7285360803484716E-2</v>
      </c>
      <c r="M2382" s="182">
        <f>IFERROR(_xll.qlIndexFixing(Index1Y,$H2382,TRUE,_xll.ohTrigger(RecalcTrigger,Trigger1Y)),NA())</f>
        <v>1.7479694189050043E-2</v>
      </c>
      <c r="N2382" s="181">
        <f>IFERROR(_xll.qlIndexFixing(ONIndex1M,I2382,TRUE,_xll.ohTrigger(RecalcTrigger,Trigger1M)),NA())</f>
        <v>1.6724457131871429E-2</v>
      </c>
      <c r="O2382" s="44">
        <f>IFERROR(_xll.qlIndexFixing(ONIndex3M,I2382,TRUE,_xll.ohTrigger(RecalcTrigger,Trigger3M)),NA())</f>
        <v>1.7123628820286951E-2</v>
      </c>
      <c r="P2382" s="44">
        <f>IFERROR(_xll.qlIndexFixing(ONIndex6M,I2382,TRUE,_xll.ohTrigger(RecalcTrigger,Trigger6M)),NA())</f>
        <v>1.7263001530238853E-2</v>
      </c>
      <c r="Q2382" s="182">
        <f>IFERROR(_xll.qlIndexFixing(ONIndex1Y,I2382,TRUE,_xll.ohTrigger(RecalcTrigger,Trigger1Y)),NA())</f>
        <v>1.7437334548012773E-2</v>
      </c>
    </row>
    <row r="2383" spans="2:17" x14ac:dyDescent="0.2">
      <c r="B2383" s="39" t="s">
        <v>42</v>
      </c>
      <c r="D2383" s="42">
        <f>_xll.qlCalendarAdvance(Calendar,$D2382,B2383,"f",FALSE)</f>
        <v>56108</v>
      </c>
      <c r="E2383" s="176">
        <f>_xll.qlInterestRateIndexValueDate(IndexON,D2383)</f>
        <v>56108</v>
      </c>
      <c r="F2383" s="192">
        <f>IFERROR(_xll.qlIndexFixing(IndexON,D2383,TRUE,_xll.ohTrigger(RecalcTrigger,TriggerON)),NA())</f>
        <v>1.6464529670333627E-2</v>
      </c>
      <c r="H2383" s="42">
        <f>_xll.qlCalendarAdvance(Calendar,$H2382,B2383,"f",FALSE)</f>
        <v>56108</v>
      </c>
      <c r="I2383" s="176">
        <f>_xll.qlInterestRateIndexValueDate(Index1M,$H2383)</f>
        <v>56108</v>
      </c>
      <c r="J2383" s="181">
        <f>IFERROR(_xll.qlIndexFixing(Index1M,$H2383,TRUE,_xll.ohTrigger(RecalcTrigger,Trigger1M)),NA())</f>
        <v>1.6721709468349812E-2</v>
      </c>
      <c r="K2383" s="44">
        <f>IFERROR(_xll.qlIndexFixing(Index3M,H2383,TRUE,_xll.ohTrigger(RecalcTrigger,Trigger3M)),NA())</f>
        <v>1.712819863668491E-2</v>
      </c>
      <c r="L2383" s="44">
        <f>IFERROR(_xll.qlIndexFixing(Index6M,$H2383,TRUE,_xll.ohTrigger(RecalcTrigger,Trigger6M)),NA())</f>
        <v>1.7281389590164946E-2</v>
      </c>
      <c r="M2383" s="182">
        <f>IFERROR(_xll.qlIndexFixing(Index1Y,$H2383,TRUE,_xll.ohTrigger(RecalcTrigger,Trigger1Y)),NA())</f>
        <v>1.7475549587835593E-2</v>
      </c>
      <c r="N2383" s="181">
        <f>IFERROR(_xll.qlIndexFixing(ONIndex1M,I2383,TRUE,_xll.ohTrigger(RecalcTrigger,Trigger1M)),NA())</f>
        <v>1.6719916364216214E-2</v>
      </c>
      <c r="O2383" s="44">
        <f>IFERROR(_xll.qlIndexFixing(ONIndex3M,I2383,TRUE,_xll.ohTrigger(RecalcTrigger,Trigger3M)),NA())</f>
        <v>1.7119332918813512E-2</v>
      </c>
      <c r="P2383" s="44">
        <f>IFERROR(_xll.qlIndexFixing(ONIndex6M,I2383,TRUE,_xll.ohTrigger(RecalcTrigger,Trigger6M)),NA())</f>
        <v>1.725893063455608E-2</v>
      </c>
      <c r="Q2383" s="182">
        <f>IFERROR(_xll.qlIndexFixing(ONIndex1Y,I2383,TRUE,_xll.ohTrigger(RecalcTrigger,Trigger1Y)),NA())</f>
        <v>1.7433006322364886E-2</v>
      </c>
    </row>
    <row r="2384" spans="2:17" x14ac:dyDescent="0.2">
      <c r="B2384" s="39" t="s">
        <v>42</v>
      </c>
      <c r="D2384" s="42">
        <f>_xll.qlCalendarAdvance(Calendar,$D2383,B2384,"f",FALSE)</f>
        <v>56115</v>
      </c>
      <c r="E2384" s="176">
        <f>_xll.qlInterestRateIndexValueDate(IndexON,D2384)</f>
        <v>56115</v>
      </c>
      <c r="F2384" s="192">
        <f>IFERROR(_xll.qlIndexFixing(IndexON,D2384,TRUE,_xll.ohTrigger(RecalcTrigger,TriggerON)),NA())</f>
        <v>1.6460196275878136E-2</v>
      </c>
      <c r="H2384" s="42">
        <f>_xll.qlCalendarAdvance(Calendar,$H2383,B2384,"f",FALSE)</f>
        <v>56115</v>
      </c>
      <c r="I2384" s="176">
        <f>_xll.qlInterestRateIndexValueDate(Index1M,$H2384)</f>
        <v>56115</v>
      </c>
      <c r="J2384" s="181">
        <f>IFERROR(_xll.qlIndexFixing(Index1M,$H2384,TRUE,_xll.ohTrigger(RecalcTrigger,Trigger1M)),NA())</f>
        <v>1.6717194779714544E-2</v>
      </c>
      <c r="K2384" s="44">
        <f>IFERROR(_xll.qlIndexFixing(Index3M,H2384,TRUE,_xll.ohTrigger(RecalcTrigger,Trigger3M)),NA())</f>
        <v>1.7123961212915904E-2</v>
      </c>
      <c r="L2384" s="44">
        <f>IFERROR(_xll.qlIndexFixing(Index6M,$H2384,TRUE,_xll.ohTrigger(RecalcTrigger,Trigger6M)),NA())</f>
        <v>1.7277428709252279E-2</v>
      </c>
      <c r="M2384" s="182">
        <f>IFERROR(_xll.qlIndexFixing(Index1Y,$H2384,TRUE,_xll.ohTrigger(RecalcTrigger,Trigger1Y)),NA())</f>
        <v>1.7471414967337173E-2</v>
      </c>
      <c r="N2384" s="181">
        <f>IFERROR(_xll.qlIndexFixing(ONIndex1M,I2384,TRUE,_xll.ohTrigger(RecalcTrigger,Trigger1M)),NA())</f>
        <v>1.6715385865854193E-2</v>
      </c>
      <c r="O2384" s="44">
        <f>IFERROR(_xll.qlIndexFixing(ONIndex3M,I2384,TRUE,_xll.ohTrigger(RecalcTrigger,Trigger3M)),NA())</f>
        <v>1.7115047216366142E-2</v>
      </c>
      <c r="P2384" s="44">
        <f>IFERROR(_xll.qlIndexFixing(ONIndex6M,I2384,TRUE,_xll.ohTrigger(RecalcTrigger,Trigger6M)),NA())</f>
        <v>1.7254869974937526E-2</v>
      </c>
      <c r="Q2384" s="182">
        <f>IFERROR(_xll.qlIndexFixing(ONIndex1Y,I2384,TRUE,_xll.ohTrigger(RecalcTrigger,Trigger1Y)),NA())</f>
        <v>1.7428687889944339E-2</v>
      </c>
    </row>
    <row r="2385" spans="2:17" x14ac:dyDescent="0.2">
      <c r="B2385" s="39" t="s">
        <v>42</v>
      </c>
      <c r="D2385" s="42">
        <f>_xll.qlCalendarAdvance(Calendar,$D2384,B2385,"f",FALSE)</f>
        <v>56122</v>
      </c>
      <c r="E2385" s="176">
        <f>_xll.qlInterestRateIndexValueDate(IndexON,D2385)</f>
        <v>56122</v>
      </c>
      <c r="F2385" s="192">
        <f>IFERROR(_xll.qlIndexFixing(IndexON,D2385,TRUE,_xll.ohTrigger(RecalcTrigger,TriggerON)),NA())</f>
        <v>1.6455871441611869E-2</v>
      </c>
      <c r="H2385" s="42">
        <f>_xll.qlCalendarAdvance(Calendar,$H2384,B2385,"f",FALSE)</f>
        <v>56122</v>
      </c>
      <c r="I2385" s="176">
        <f>_xll.qlInterestRateIndexValueDate(Index1M,$H2385)</f>
        <v>56122</v>
      </c>
      <c r="J2385" s="181">
        <f>IFERROR(_xll.qlIndexFixing(Index1M,$H2385,TRUE,_xll.ohTrigger(RecalcTrigger,Trigger1M)),NA())</f>
        <v>1.6712690375983028E-2</v>
      </c>
      <c r="K2385" s="44">
        <f>IFERROR(_xll.qlIndexFixing(Index3M,H2385,TRUE,_xll.ohTrigger(RecalcTrigger,Trigger3M)),NA())</f>
        <v>1.7119734036243096E-2</v>
      </c>
      <c r="L2385" s="44">
        <f>IFERROR(_xll.qlIndexFixing(Index6M,$H2385,TRUE,_xll.ohTrigger(RecalcTrigger,Trigger6M)),NA())</f>
        <v>1.7273478160685054E-2</v>
      </c>
      <c r="M2385" s="182">
        <f>IFERROR(_xll.qlIndexFixing(Index1Y,$H2385,TRUE,_xll.ohTrigger(RecalcTrigger,Trigger1Y)),NA())</f>
        <v>1.7467290327433549E-2</v>
      </c>
      <c r="N2385" s="181">
        <f>IFERROR(_xll.qlIndexFixing(ONIndex1M,I2385,TRUE,_xll.ohTrigger(RecalcTrigger,Trigger1M)),NA())</f>
        <v>1.6710865636461181E-2</v>
      </c>
      <c r="O2385" s="44">
        <f>IFERROR(_xll.qlIndexFixing(ONIndex3M,I2385,TRUE,_xll.ohTrigger(RecalcTrigger,Trigger3M)),NA())</f>
        <v>1.7110771713106931E-2</v>
      </c>
      <c r="P2385" s="44">
        <f>IFERROR(_xll.qlIndexFixing(ONIndex6M,I2385,TRUE,_xll.ohTrigger(RecalcTrigger,Trigger6M)),NA())</f>
        <v>1.7250819551140051E-2</v>
      </c>
      <c r="Q2385" s="182">
        <f>IFERROR(_xll.qlIndexFixing(ONIndex1Y,I2385,TRUE,_xll.ohTrigger(RecalcTrigger,Trigger1Y)),NA())</f>
        <v>1.7424379250670086E-2</v>
      </c>
    </row>
    <row r="2386" spans="2:17" x14ac:dyDescent="0.2">
      <c r="B2386" s="39" t="s">
        <v>42</v>
      </c>
      <c r="D2386" s="42">
        <f>_xll.qlCalendarAdvance(Calendar,$D2385,B2386,"f",FALSE)</f>
        <v>56129</v>
      </c>
      <c r="E2386" s="176">
        <f>_xll.qlInterestRateIndexValueDate(IndexON,D2386)</f>
        <v>56129</v>
      </c>
      <c r="F2386" s="192">
        <f>IFERROR(_xll.qlIndexFixing(IndexON,D2386,TRUE,_xll.ohTrigger(RecalcTrigger,TriggerON)),NA())</f>
        <v>1.6451555167372733E-2</v>
      </c>
      <c r="H2386" s="42">
        <f>_xll.qlCalendarAdvance(Calendar,$H2385,B2386,"f",FALSE)</f>
        <v>56129</v>
      </c>
      <c r="I2386" s="176">
        <f>_xll.qlInterestRateIndexValueDate(Index1M,$H2386)</f>
        <v>56129</v>
      </c>
      <c r="J2386" s="181">
        <f>IFERROR(_xll.qlIndexFixing(Index1M,$H2386,TRUE,_xll.ohTrigger(RecalcTrigger,Trigger1M)),NA())</f>
        <v>1.6708134146913228E-2</v>
      </c>
      <c r="K2386" s="44">
        <f>IFERROR(_xll.qlIndexFixing(Index3M,H2386,TRUE,_xll.ohTrigger(RecalcTrigger,Trigger3M)),NA())</f>
        <v>1.7115415661322835E-2</v>
      </c>
      <c r="L2386" s="44">
        <f>IFERROR(_xll.qlIndexFixing(Index6M,$H2386,TRUE,_xll.ohTrigger(RecalcTrigger,Trigger6M)),NA())</f>
        <v>1.726914964307371E-2</v>
      </c>
      <c r="M2386" s="182">
        <f>IFERROR(_xll.qlIndexFixing(Index1Y,$H2386,TRUE,_xll.ohTrigger(RecalcTrigger,Trigger1Y)),NA())</f>
        <v>1.7463175668003039E-2</v>
      </c>
      <c r="N2386" s="181">
        <f>IFERROR(_xll.qlIndexFixing(ONIndex1M,I2386,TRUE,_xll.ohTrigger(RecalcTrigger,Trigger1M)),NA())</f>
        <v>1.6706355676118223E-2</v>
      </c>
      <c r="O2386" s="44">
        <f>IFERROR(_xll.qlIndexFixing(ONIndex3M,I2386,TRUE,_xll.ohTrigger(RecalcTrigger,Trigger3M)),NA())</f>
        <v>1.7106506408792743E-2</v>
      </c>
      <c r="P2386" s="44">
        <f>IFERROR(_xll.qlIndexFixing(ONIndex6M,I2386,TRUE,_xll.ohTrigger(RecalcTrigger,Trigger6M)),NA())</f>
        <v>1.7246779363082609E-2</v>
      </c>
      <c r="Q2386" s="182">
        <f>IFERROR(_xll.qlIndexFixing(ONIndex1Y,I2386,TRUE,_xll.ohTrigger(RecalcTrigger,Trigger1Y)),NA())</f>
        <v>1.7420080404704219E-2</v>
      </c>
    </row>
    <row r="2387" spans="2:17" x14ac:dyDescent="0.2">
      <c r="B2387" s="39" t="s">
        <v>42</v>
      </c>
      <c r="D2387" s="42">
        <f>_xll.qlCalendarAdvance(Calendar,$D2386,B2387,"f",FALSE)</f>
        <v>56136</v>
      </c>
      <c r="E2387" s="176">
        <f>_xll.qlInterestRateIndexValueDate(IndexON,D2387)</f>
        <v>56136</v>
      </c>
      <c r="F2387" s="192">
        <f>IFERROR(_xll.qlIndexFixing(IndexON,D2387,TRUE,_xll.ohTrigger(RecalcTrigger,TriggerON)),NA())</f>
        <v>1.6447247453403868E-2</v>
      </c>
      <c r="H2387" s="42">
        <f>_xll.qlCalendarAdvance(Calendar,$H2386,B2387,"f",FALSE)</f>
        <v>56136</v>
      </c>
      <c r="I2387" s="176">
        <f>_xll.qlInterestRateIndexValueDate(Index1M,$H2387)</f>
        <v>56136</v>
      </c>
      <c r="J2387" s="181">
        <f>IFERROR(_xll.qlIndexFixing(Index1M,$H2387,TRUE,_xll.ohTrigger(RecalcTrigger,Trigger1M)),NA())</f>
        <v>1.6703649783441448E-2</v>
      </c>
      <c r="K2387" s="44">
        <f>IFERROR(_xll.qlIndexFixing(Index3M,H2387,TRUE,_xll.ohTrigger(RecalcTrigger,Trigger3M)),NA())</f>
        <v>1.7111208443660056E-2</v>
      </c>
      <c r="L2387" s="44">
        <f>IFERROR(_xll.qlIndexFixing(Index6M,$H2387,TRUE,_xll.ohTrigger(RecalcTrigger,Trigger6M)),NA())</f>
        <v>1.7265218100626482E-2</v>
      </c>
      <c r="M2387" s="182">
        <f>IFERROR(_xll.qlIndexFixing(Index1Y,$H2387,TRUE,_xll.ohTrigger(RecalcTrigger,Trigger1Y)),NA())</f>
        <v>1.7459070988924852E-2</v>
      </c>
      <c r="N2387" s="181">
        <f>IFERROR(_xll.qlIndexFixing(ONIndex1M,I2387,TRUE,_xll.ohTrigger(RecalcTrigger,Trigger1M)),NA())</f>
        <v>1.6701855985149505E-2</v>
      </c>
      <c r="O2387" s="44">
        <f>IFERROR(_xll.qlIndexFixing(ONIndex3M,I2387,TRUE,_xll.ohTrigger(RecalcTrigger,Trigger3M)),NA())</f>
        <v>1.7102251303747762E-2</v>
      </c>
      <c r="P2387" s="44">
        <f>IFERROR(_xll.qlIndexFixing(ONIndex6M,I2387,TRUE,_xll.ohTrigger(RecalcTrigger,Trigger6M)),NA())</f>
        <v>1.7242749411170433E-2</v>
      </c>
      <c r="Q2387" s="182">
        <f>IFERROR(_xll.qlIndexFixing(ONIndex1Y,I2387,TRUE,_xll.ohTrigger(RecalcTrigger,Trigger1Y)),NA())</f>
        <v>1.7415791352046739E-2</v>
      </c>
    </row>
    <row r="2388" spans="2:17" x14ac:dyDescent="0.2">
      <c r="B2388" s="39" t="s">
        <v>42</v>
      </c>
      <c r="D2388" s="42">
        <f>_xll.qlCalendarAdvance(Calendar,$D2387,B2388,"f",FALSE)</f>
        <v>56143</v>
      </c>
      <c r="E2388" s="176">
        <f>_xll.qlInterestRateIndexValueDate(IndexON,D2388)</f>
        <v>56143</v>
      </c>
      <c r="F2388" s="192">
        <f>IFERROR(_xll.qlIndexFixing(IndexON,D2388,TRUE,_xll.ohTrigger(RecalcTrigger,TriggerON)),NA())</f>
        <v>1.6442948299543181E-2</v>
      </c>
      <c r="H2388" s="42">
        <f>_xll.qlCalendarAdvance(Calendar,$H2387,B2388,"f",FALSE)</f>
        <v>56143</v>
      </c>
      <c r="I2388" s="176">
        <f>_xll.qlInterestRateIndexValueDate(Index1M,$H2388)</f>
        <v>56143</v>
      </c>
      <c r="J2388" s="181">
        <f>IFERROR(_xll.qlIndexFixing(Index1M,$H2388,TRUE,_xll.ohTrigger(RecalcTrigger,Trigger1M)),NA())</f>
        <v>1.6699175704315859E-2</v>
      </c>
      <c r="K2388" s="44">
        <f>IFERROR(_xll.qlIndexFixing(Index3M,H2388,TRUE,_xll.ohTrigger(RecalcTrigger,Trigger3M)),NA())</f>
        <v>1.7107011472472827E-2</v>
      </c>
      <c r="L2388" s="44">
        <f>IFERROR(_xll.qlIndexFixing(Index6M,$H2388,TRUE,_xll.ohTrigger(RecalcTrigger,Trigger6M)),NA())</f>
        <v>1.7261296888769404E-2</v>
      </c>
      <c r="M2388" s="182">
        <f>IFERROR(_xll.qlIndexFixing(Index1Y,$H2388,TRUE,_xll.ohTrigger(RecalcTrigger,Trigger1Y)),NA())</f>
        <v>1.7454976290078639E-2</v>
      </c>
      <c r="N2388" s="181">
        <f>IFERROR(_xll.qlIndexFixing(ONIndex1M,I2388,TRUE,_xll.ohTrigger(RecalcTrigger,Trigger1M)),NA())</f>
        <v>1.6697366563149796E-2</v>
      </c>
      <c r="O2388" s="44">
        <f>IFERROR(_xll.qlIndexFixing(ONIndex3M,I2388,TRUE,_xll.ohTrigger(RecalcTrigger,Trigger3M)),NA())</f>
        <v>1.7098006397890941E-2</v>
      </c>
      <c r="P2388" s="44">
        <f>IFERROR(_xll.qlIndexFixing(ONIndex6M,I2388,TRUE,_xll.ohTrigger(RecalcTrigger,Trigger6M)),NA())</f>
        <v>1.7238729694998289E-2</v>
      </c>
      <c r="Q2388" s="182">
        <f>IFERROR(_xll.qlIndexFixing(ONIndex1Y,I2388,TRUE,_xll.ohTrigger(RecalcTrigger,Trigger1Y)),NA())</f>
        <v>1.7411512092616599E-2</v>
      </c>
    </row>
    <row r="2389" spans="2:17" x14ac:dyDescent="0.2">
      <c r="B2389" s="39" t="s">
        <v>42</v>
      </c>
      <c r="D2389" s="42">
        <f>_xll.qlCalendarAdvance(Calendar,$D2388,B2389,"f",FALSE)</f>
        <v>56150</v>
      </c>
      <c r="E2389" s="176">
        <f>_xll.qlInterestRateIndexValueDate(IndexON,D2389)</f>
        <v>56150</v>
      </c>
      <c r="F2389" s="192">
        <f>IFERROR(_xll.qlIndexFixing(IndexON,D2389,TRUE,_xll.ohTrigger(RecalcTrigger,TriggerON)),NA())</f>
        <v>1.6438657705871718E-2</v>
      </c>
      <c r="H2389" s="42">
        <f>_xll.qlCalendarAdvance(Calendar,$H2388,B2389,"f",FALSE)</f>
        <v>56150</v>
      </c>
      <c r="I2389" s="176">
        <f>_xll.qlInterestRateIndexValueDate(Index1M,$H2389)</f>
        <v>56150</v>
      </c>
      <c r="J2389" s="181">
        <f>IFERROR(_xll.qlIndexFixing(Index1M,$H2389,TRUE,_xll.ohTrigger(RecalcTrigger,Trigger1M)),NA())</f>
        <v>1.6694711909528353E-2</v>
      </c>
      <c r="K2389" s="44">
        <f>IFERROR(_xll.qlIndexFixing(Index3M,H2389,TRUE,_xll.ohTrigger(RecalcTrigger,Trigger3M)),NA())</f>
        <v>1.7102824747724631E-2</v>
      </c>
      <c r="L2389" s="44">
        <f>IFERROR(_xll.qlIndexFixing(Index6M,$H2389,TRUE,_xll.ohTrigger(RecalcTrigger,Trigger6M)),NA())</f>
        <v>1.7257386007442033E-2</v>
      </c>
      <c r="M2389" s="182">
        <f>IFERROR(_xll.qlIndexFixing(Index1Y,$H2389,TRUE,_xll.ohTrigger(RecalcTrigger,Trigger1Y)),NA())</f>
        <v>1.7450891571343385E-2</v>
      </c>
      <c r="N2389" s="181">
        <f>IFERROR(_xll.qlIndexFixing(ONIndex1M,I2389,TRUE,_xll.ohTrigger(RecalcTrigger,Trigger1M)),NA())</f>
        <v>1.6692887410362234E-2</v>
      </c>
      <c r="O2389" s="44">
        <f>IFERROR(_xll.qlIndexFixing(ONIndex3M,I2389,TRUE,_xll.ohTrigger(RecalcTrigger,Trigger3M)),NA())</f>
        <v>1.7093771690979143E-2</v>
      </c>
      <c r="P2389" s="44">
        <f>IFERROR(_xll.qlIndexFixing(ONIndex6M,I2389,TRUE,_xll.ohTrigger(RecalcTrigger,Trigger6M)),NA())</f>
        <v>1.7234720214809318E-2</v>
      </c>
      <c r="Q2389" s="182">
        <f>IFERROR(_xll.qlIndexFixing(ONIndex1Y,I2389,TRUE,_xll.ohTrigger(RecalcTrigger,Trigger1Y)),NA())</f>
        <v>1.7407242626413799E-2</v>
      </c>
    </row>
    <row r="2390" spans="2:17" x14ac:dyDescent="0.2">
      <c r="B2390" s="39" t="s">
        <v>42</v>
      </c>
      <c r="D2390" s="42">
        <f>_xll.qlCalendarAdvance(Calendar,$D2389,B2390,"f",FALSE)</f>
        <v>56157</v>
      </c>
      <c r="E2390" s="176">
        <f>_xll.qlInterestRateIndexValueDate(IndexON,D2390)</f>
        <v>56157</v>
      </c>
      <c r="F2390" s="192">
        <f>IFERROR(_xll.qlIndexFixing(IndexON,D2390,TRUE,_xll.ohTrigger(RecalcTrigger,TriggerON)),NA())</f>
        <v>1.6434375672308432E-2</v>
      </c>
      <c r="H2390" s="42">
        <f>_xll.qlCalendarAdvance(Calendar,$H2389,B2390,"f",FALSE)</f>
        <v>56157</v>
      </c>
      <c r="I2390" s="176">
        <f>_xll.qlInterestRateIndexValueDate(Index1M,$H2390)</f>
        <v>56157</v>
      </c>
      <c r="J2390" s="181">
        <f>IFERROR(_xll.qlIndexFixing(Index1M,$H2390,TRUE,_xll.ohTrigger(RecalcTrigger,Trigger1M)),NA())</f>
        <v>1.6690322630536655E-2</v>
      </c>
      <c r="K2390" s="44">
        <f>IFERROR(_xll.qlIndexFixing(Index3M,H2390,TRUE,_xll.ohTrigger(RecalcTrigger,Trigger3M)),NA())</f>
        <v>1.7098751858185702E-2</v>
      </c>
      <c r="L2390" s="44">
        <f>IFERROR(_xll.qlIndexFixing(Index6M,$H2390,TRUE,_xll.ohTrigger(RecalcTrigger,Trigger6M)),NA())</f>
        <v>1.7253617047539142E-2</v>
      </c>
      <c r="M2390" s="182">
        <f>IFERROR(_xll.qlIndexFixing(Index1Y,$H2390,TRUE,_xll.ohTrigger(RecalcTrigger,Trigger1Y)),NA())</f>
        <v>1.7446816832599854E-2</v>
      </c>
      <c r="N2390" s="181">
        <f>IFERROR(_xll.qlIndexFixing(ONIndex1M,I2390,TRUE,_xll.ohTrigger(RecalcTrigger,Trigger1M)),NA())</f>
        <v>1.6688418526624726E-2</v>
      </c>
      <c r="O2390" s="44">
        <f>IFERROR(_xll.qlIndexFixing(ONIndex3M,I2390,TRUE,_xll.ohTrigger(RecalcTrigger,Trigger3M)),NA())</f>
        <v>1.7089547183174458E-2</v>
      </c>
      <c r="P2390" s="44">
        <f>IFERROR(_xll.qlIndexFixing(ONIndex6M,I2390,TRUE,_xll.ohTrigger(RecalcTrigger,Trigger6M)),NA())</f>
        <v>1.7230720970522473E-2</v>
      </c>
      <c r="Q2390" s="182">
        <f>IFERROR(_xll.qlIndexFixing(ONIndex1Y,I2390,TRUE,_xll.ohTrigger(RecalcTrigger,Trigger1Y)),NA())</f>
        <v>1.7402982953519386E-2</v>
      </c>
    </row>
    <row r="2391" spans="2:17" x14ac:dyDescent="0.2">
      <c r="B2391" s="39" t="s">
        <v>42</v>
      </c>
      <c r="D2391" s="42">
        <f>_xll.qlCalendarAdvance(Calendar,$D2390,B2391,"f",FALSE)</f>
        <v>56164</v>
      </c>
      <c r="E2391" s="176">
        <f>_xll.qlInterestRateIndexValueDate(IndexON,D2391)</f>
        <v>56164</v>
      </c>
      <c r="F2391" s="192">
        <f>IFERROR(_xll.qlIndexFixing(IndexON,D2391,TRUE,_xll.ohTrigger(RecalcTrigger,TriggerON)),NA())</f>
        <v>1.6430102198934371E-2</v>
      </c>
      <c r="H2391" s="42">
        <f>_xll.qlCalendarAdvance(Calendar,$H2390,B2391,"f",FALSE)</f>
        <v>56164</v>
      </c>
      <c r="I2391" s="176">
        <f>_xll.qlInterestRateIndexValueDate(Index1M,$H2391)</f>
        <v>56164</v>
      </c>
      <c r="J2391" s="181">
        <f>IFERROR(_xll.qlIndexFixing(Index1M,$H2391,TRUE,_xll.ohTrigger(RecalcTrigger,Trigger1M)),NA())</f>
        <v>1.6685879936002818E-2</v>
      </c>
      <c r="K2391" s="44">
        <f>IFERROR(_xll.qlIndexFixing(Index3M,H2391,TRUE,_xll.ohTrigger(RecalcTrigger,Trigger3M)),NA())</f>
        <v>1.7094586163409149E-2</v>
      </c>
      <c r="L2391" s="44">
        <f>IFERROR(_xll.qlIndexFixing(Index6M,$H2391,TRUE,_xll.ohTrigger(RecalcTrigger,Trigger6M)),NA())</f>
        <v>1.7249727381917664E-2</v>
      </c>
      <c r="M2391" s="182">
        <f>IFERROR(_xll.qlIndexFixing(Index1Y,$H2391,TRUE,_xll.ohTrigger(RecalcTrigger,Trigger1Y)),NA())</f>
        <v>1.7442752073727696E-2</v>
      </c>
      <c r="N2391" s="181">
        <f>IFERROR(_xll.qlIndexFixing(ONIndex1M,I2391,TRUE,_xll.ohTrigger(RecalcTrigger,Trigger1M)),NA())</f>
        <v>1.6683959912099366E-2</v>
      </c>
      <c r="O2391" s="44">
        <f>IFERROR(_xll.qlIndexFixing(ONIndex3M,I2391,TRUE,_xll.ohTrigger(RecalcTrigger,Trigger3M)),NA())</f>
        <v>1.7085332874557935E-2</v>
      </c>
      <c r="P2391" s="44">
        <f>IFERROR(_xll.qlIndexFixing(ONIndex6M,I2391,TRUE,_xll.ohTrigger(RecalcTrigger,Trigger6M)),NA())</f>
        <v>1.7226731962137753E-2</v>
      </c>
      <c r="Q2391" s="182">
        <f>IFERROR(_xll.qlIndexFixing(ONIndex1Y,I2391,TRUE,_xll.ohTrigger(RecalcTrigger,Trigger1Y)),NA())</f>
        <v>1.7398733073852313E-2</v>
      </c>
    </row>
    <row r="2392" spans="2:17" x14ac:dyDescent="0.2">
      <c r="B2392" s="39" t="s">
        <v>42</v>
      </c>
      <c r="D2392" s="42">
        <f>_xll.qlCalendarAdvance(Calendar,$D2391,B2392,"f",FALSE)</f>
        <v>56171</v>
      </c>
      <c r="E2392" s="176">
        <f>_xll.qlInterestRateIndexValueDate(IndexON,D2392)</f>
        <v>56171</v>
      </c>
      <c r="F2392" s="192">
        <f>IFERROR(_xll.qlIndexFixing(IndexON,D2392,TRUE,_xll.ohTrigger(RecalcTrigger,TriggerON)),NA())</f>
        <v>1.6425837285668488E-2</v>
      </c>
      <c r="H2392" s="42">
        <f>_xll.qlCalendarAdvance(Calendar,$H2391,B2392,"f",FALSE)</f>
        <v>56171</v>
      </c>
      <c r="I2392" s="176">
        <f>_xll.qlInterestRateIndexValueDate(Index1M,$H2392)</f>
        <v>56171</v>
      </c>
      <c r="J2392" s="181">
        <f>IFERROR(_xll.qlIndexFixing(Index1M,$H2392,TRUE,_xll.ohTrigger(RecalcTrigger,Trigger1M)),NA())</f>
        <v>1.6681447526299534E-2</v>
      </c>
      <c r="K2392" s="44">
        <f>IFERROR(_xll.qlIndexFixing(Index3M,H2392,TRUE,_xll.ohTrigger(RecalcTrigger,Trigger3M)),NA())</f>
        <v>1.7090430715502397E-2</v>
      </c>
      <c r="L2392" s="44">
        <f>IFERROR(_xll.qlIndexFixing(Index6M,$H2392,TRUE,_xll.ohTrigger(RecalcTrigger,Trigger6M)),NA())</f>
        <v>1.7245848047171192E-2</v>
      </c>
      <c r="M2392" s="182">
        <f>IFERROR(_xll.qlIndexFixing(Index1Y,$H2392,TRUE,_xll.ohTrigger(RecalcTrigger,Trigger1Y)),NA())</f>
        <v>1.7438697294607453E-2</v>
      </c>
      <c r="N2392" s="181">
        <f>IFERROR(_xll.qlIndexFixing(ONIndex1M,I2392,TRUE,_xll.ohTrigger(RecalcTrigger,Trigger1M)),NA())</f>
        <v>1.6679511566624061E-2</v>
      </c>
      <c r="O2392" s="44">
        <f>IFERROR(_xll.qlIndexFixing(ONIndex3M,I2392,TRUE,_xll.ohTrigger(RecalcTrigger,Trigger3M)),NA())</f>
        <v>1.7081128764967479E-2</v>
      </c>
      <c r="P2392" s="44">
        <f>IFERROR(_xll.qlIndexFixing(ONIndex6M,I2392,TRUE,_xll.ohTrigger(RecalcTrigger,Trigger6M)),NA())</f>
        <v>1.722275318965516E-2</v>
      </c>
      <c r="Q2392" s="182">
        <f>IFERROR(_xll.qlIndexFixing(ONIndex1Y,I2392,TRUE,_xll.ohTrigger(RecalcTrigger,Trigger1Y)),NA())</f>
        <v>1.739449298741258E-2</v>
      </c>
    </row>
    <row r="2393" spans="2:17" x14ac:dyDescent="0.2">
      <c r="B2393" s="39" t="s">
        <v>42</v>
      </c>
      <c r="D2393" s="42">
        <f>_xll.qlCalendarAdvance(Calendar,$D2392,B2393,"f",FALSE)</f>
        <v>56178</v>
      </c>
      <c r="E2393" s="176">
        <f>_xll.qlInterestRateIndexValueDate(IndexON,D2393)</f>
        <v>56178</v>
      </c>
      <c r="F2393" s="192">
        <f>IFERROR(_xll.qlIndexFixing(IndexON,D2393,TRUE,_xll.ohTrigger(RecalcTrigger,TriggerON)),NA())</f>
        <v>1.6421580932510782E-2</v>
      </c>
      <c r="H2393" s="42">
        <f>_xll.qlCalendarAdvance(Calendar,$H2392,B2393,"f",FALSE)</f>
        <v>56178</v>
      </c>
      <c r="I2393" s="176">
        <f>_xll.qlInterestRateIndexValueDate(Index1M,$H2393)</f>
        <v>56178</v>
      </c>
      <c r="J2393" s="181">
        <f>IFERROR(_xll.qlIndexFixing(Index1M,$H2393,TRUE,_xll.ohTrigger(RecalcTrigger,Trigger1M)),NA())</f>
        <v>1.667702540140327E-2</v>
      </c>
      <c r="K2393" s="44">
        <f>IFERROR(_xll.qlIndexFixing(Index3M,H2393,TRUE,_xll.ohTrigger(RecalcTrigger,Trigger3M)),NA())</f>
        <v>1.7086285514433735E-2</v>
      </c>
      <c r="L2393" s="44">
        <f>IFERROR(_xll.qlIndexFixing(Index6M,$H2393,TRUE,_xll.ohTrigger(RecalcTrigger,Trigger6M)),NA())</f>
        <v>1.7241979043239611E-2</v>
      </c>
      <c r="M2393" s="182">
        <f>IFERROR(_xll.qlIndexFixing(Index1Y,$H2393,TRUE,_xll.ohTrigger(RecalcTrigger,Trigger1Y)),NA())</f>
        <v>1.7434652495120329E-2</v>
      </c>
      <c r="N2393" s="181">
        <f>IFERROR(_xll.qlIndexFixing(ONIndex1M,I2393,TRUE,_xll.ohTrigger(RecalcTrigger,Trigger1M)),NA())</f>
        <v>1.6675073490198811E-2</v>
      </c>
      <c r="O2393" s="44">
        <f>IFERROR(_xll.qlIndexFixing(ONIndex3M,I2393,TRUE,_xll.ohTrigger(RecalcTrigger,Trigger3M)),NA())</f>
        <v>1.7076934854565184E-2</v>
      </c>
      <c r="P2393" s="44">
        <f>IFERROR(_xll.qlIndexFixing(ONIndex6M,I2393,TRUE,_xll.ohTrigger(RecalcTrigger,Trigger6M)),NA())</f>
        <v>1.7218784653074692E-2</v>
      </c>
      <c r="Q2393" s="182">
        <f>IFERROR(_xll.qlIndexFixing(ONIndex1Y,I2393,TRUE,_xll.ohTrigger(RecalcTrigger,Trigger1Y)),NA())</f>
        <v>1.7390262694281233E-2</v>
      </c>
    </row>
    <row r="2394" spans="2:17" x14ac:dyDescent="0.2">
      <c r="B2394" s="39" t="s">
        <v>42</v>
      </c>
      <c r="D2394" s="42">
        <f>_xll.qlCalendarAdvance(Calendar,$D2393,B2394,"f",FALSE)</f>
        <v>56185</v>
      </c>
      <c r="E2394" s="176">
        <f>_xll.qlInterestRateIndexValueDate(IndexON,D2394)</f>
        <v>56185</v>
      </c>
      <c r="F2394" s="192">
        <f>IFERROR(_xll.qlIndexFixing(IndexON,D2394,TRUE,_xll.ohTrigger(RecalcTrigger,TriggerON)),NA())</f>
        <v>1.6417333139542301E-2</v>
      </c>
      <c r="H2394" s="42">
        <f>_xll.qlCalendarAdvance(Calendar,$H2393,B2394,"f",FALSE)</f>
        <v>56185</v>
      </c>
      <c r="I2394" s="176">
        <f>_xll.qlInterestRateIndexValueDate(Index1M,$H2394)</f>
        <v>56185</v>
      </c>
      <c r="J2394" s="181">
        <f>IFERROR(_xll.qlIndexFixing(Index1M,$H2394,TRUE,_xll.ohTrigger(RecalcTrigger,Trigger1M)),NA())</f>
        <v>1.6672613561314026E-2</v>
      </c>
      <c r="K2394" s="44">
        <f>IFERROR(_xll.qlIndexFixing(Index3M,H2394,TRUE,_xll.ohTrigger(RecalcTrigger,Trigger3M)),NA())</f>
        <v>1.7082150560171445E-2</v>
      </c>
      <c r="L2394" s="44">
        <f>IFERROR(_xll.qlIndexFixing(Index6M,$H2394,TRUE,_xll.ohTrigger(RecalcTrigger,Trigger6M)),NA())</f>
        <v>1.7238120370064586E-2</v>
      </c>
      <c r="M2394" s="182">
        <f>IFERROR(_xll.qlIndexFixing(Index1Y,$H2394,TRUE,_xll.ohTrigger(RecalcTrigger,Trigger1Y)),NA())</f>
        <v>1.7430617675146864E-2</v>
      </c>
      <c r="N2394" s="181">
        <f>IFERROR(_xll.qlIndexFixing(ONIndex1M,I2394,TRUE,_xll.ohTrigger(RecalcTrigger,Trigger1M)),NA())</f>
        <v>1.6670645682985707E-2</v>
      </c>
      <c r="O2394" s="44">
        <f>IFERROR(_xll.qlIndexFixing(ONIndex3M,I2394,TRUE,_xll.ohTrigger(RecalcTrigger,Trigger3M)),NA())</f>
        <v>1.7072751143188958E-2</v>
      </c>
      <c r="P2394" s="44">
        <f>IFERROR(_xll.qlIndexFixing(ONIndex6M,I2394,TRUE,_xll.ohTrigger(RecalcTrigger,Trigger6M)),NA())</f>
        <v>1.7214826352396351E-2</v>
      </c>
      <c r="Q2394" s="182">
        <f>IFERROR(_xll.qlIndexFixing(ONIndex1Y,I2394,TRUE,_xll.ohTrigger(RecalcTrigger,Trigger1Y)),NA())</f>
        <v>1.7386042194377227E-2</v>
      </c>
    </row>
    <row r="2395" spans="2:17" x14ac:dyDescent="0.2">
      <c r="B2395" s="39" t="s">
        <v>42</v>
      </c>
      <c r="D2395" s="42">
        <f>_xll.qlCalendarAdvance(Calendar,$D2394,B2395,"f",FALSE)</f>
        <v>56192</v>
      </c>
      <c r="E2395" s="176">
        <f>_xll.qlInterestRateIndexValueDate(IndexON,D2395)</f>
        <v>56192</v>
      </c>
      <c r="F2395" s="192">
        <f>IFERROR(_xll.qlIndexFixing(IndexON,D2395,TRUE,_xll.ohTrigger(RecalcTrigger,TriggerON)),NA())</f>
        <v>1.6413093906763043E-2</v>
      </c>
      <c r="H2395" s="42">
        <f>_xll.qlCalendarAdvance(Calendar,$H2394,B2395,"f",FALSE)</f>
        <v>56192</v>
      </c>
      <c r="I2395" s="176">
        <f>_xll.qlInterestRateIndexValueDate(Index1M,$H2395)</f>
        <v>56192</v>
      </c>
      <c r="J2395" s="181">
        <f>IFERROR(_xll.qlIndexFixing(Index1M,$H2395,TRUE,_xll.ohTrigger(RecalcTrigger,Trigger1M)),NA())</f>
        <v>1.6668145111225018E-2</v>
      </c>
      <c r="K2395" s="44">
        <f>IFERROR(_xll.qlIndexFixing(Index3M,H2395,TRUE,_xll.ohTrigger(RecalcTrigger,Trigger3M)),NA())</f>
        <v>1.7078025852682057E-2</v>
      </c>
      <c r="L2395" s="44">
        <f>IFERROR(_xll.qlIndexFixing(Index6M,$H2395,TRUE,_xll.ohTrigger(RecalcTrigger,Trigger6M)),NA())</f>
        <v>1.7234272027586001E-2</v>
      </c>
      <c r="M2395" s="182">
        <f>IFERROR(_xll.qlIndexFixing(Index1Y,$H2395,TRUE,_xll.ohTrigger(RecalcTrigger,Trigger1Y)),NA())</f>
        <v>1.7426592834569155E-2</v>
      </c>
      <c r="N2395" s="181">
        <f>IFERROR(_xll.qlIndexFixing(ONIndex1M,I2395,TRUE,_xll.ohTrigger(RecalcTrigger,Trigger1M)),NA())</f>
        <v>1.6666228144984752E-2</v>
      </c>
      <c r="O2395" s="44">
        <f>IFERROR(_xll.qlIndexFixing(ONIndex3M,I2395,TRUE,_xll.ohTrigger(RecalcTrigger,Trigger3M)),NA())</f>
        <v>1.7068577631000892E-2</v>
      </c>
      <c r="P2395" s="44">
        <f>IFERROR(_xll.qlIndexFixing(ONIndex6M,I2395,TRUE,_xll.ohTrigger(RecalcTrigger,Trigger6M)),NA())</f>
        <v>1.7210878287539089E-2</v>
      </c>
      <c r="Q2395" s="182">
        <f>IFERROR(_xll.qlIndexFixing(ONIndex1Y,I2395,TRUE,_xll.ohTrigger(RecalcTrigger,Trigger1Y)),NA())</f>
        <v>1.7381831487862653E-2</v>
      </c>
    </row>
    <row r="2396" spans="2:17" x14ac:dyDescent="0.2">
      <c r="B2396" s="39" t="s">
        <v>42</v>
      </c>
      <c r="D2396" s="42">
        <f>_xll.qlCalendarAdvance(Calendar,$D2395,B2396,"f",FALSE)</f>
        <v>56199</v>
      </c>
      <c r="E2396" s="176">
        <f>_xll.qlInterestRateIndexValueDate(IndexON,D2396)</f>
        <v>56199</v>
      </c>
      <c r="F2396" s="192">
        <f>IFERROR(_xll.qlIndexFixing(IndexON,D2396,TRUE,_xll.ohTrigger(RecalcTrigger,TriggerON)),NA())</f>
        <v>1.640886323417301E-2</v>
      </c>
      <c r="H2396" s="42">
        <f>_xll.qlCalendarAdvance(Calendar,$H2395,B2396,"f",FALSE)</f>
        <v>56199</v>
      </c>
      <c r="I2396" s="176">
        <f>_xll.qlInterestRateIndexValueDate(Index1M,$H2396)</f>
        <v>56199</v>
      </c>
      <c r="J2396" s="181">
        <f>IFERROR(_xll.qlIndexFixing(Index1M,$H2396,TRUE,_xll.ohTrigger(RecalcTrigger,Trigger1M)),NA())</f>
        <v>1.6663753306477219E-2</v>
      </c>
      <c r="K2396" s="44">
        <f>IFERROR(_xll.qlIndexFixing(Index3M,H2396,TRUE,_xll.ohTrigger(RecalcTrigger,Trigger3M)),NA())</f>
        <v>1.7073911391935613E-2</v>
      </c>
      <c r="L2396" s="44">
        <f>IFERROR(_xll.qlIndexFixing(Index6M,$H2396,TRUE,_xll.ohTrigger(RecalcTrigger,Trigger6M)),NA())</f>
        <v>1.7230299088009642E-2</v>
      </c>
      <c r="M2396" s="182">
        <f>IFERROR(_xll.qlIndexFixing(Index1Y,$H2396,TRUE,_xll.ohTrigger(RecalcTrigger,Trigger1Y)),NA())</f>
        <v>1.7422577973268183E-2</v>
      </c>
      <c r="N2396" s="181">
        <f>IFERROR(_xll.qlIndexFixing(ONIndex1M,I2396,TRUE,_xll.ohTrigger(RecalcTrigger,Trigger1M)),NA())</f>
        <v>1.6661820876114897E-2</v>
      </c>
      <c r="O2396" s="44">
        <f>IFERROR(_xll.qlIndexFixing(ONIndex3M,I2396,TRUE,_xll.ohTrigger(RecalcTrigger,Trigger3M)),NA())</f>
        <v>1.7064414317838894E-2</v>
      </c>
      <c r="P2396" s="44">
        <f>IFERROR(_xll.qlIndexFixing(ONIndex6M,I2396,TRUE,_xll.ohTrigger(RecalcTrigger,Trigger6M)),NA())</f>
        <v>1.7206940458746045E-2</v>
      </c>
      <c r="Q2396" s="182">
        <f>IFERROR(_xll.qlIndexFixing(ONIndex1Y,I2396,TRUE,_xll.ohTrigger(RecalcTrigger,Trigger1Y)),NA())</f>
        <v>1.7377630574413327E-2</v>
      </c>
    </row>
    <row r="2397" spans="2:17" x14ac:dyDescent="0.2">
      <c r="B2397" s="39" t="s">
        <v>42</v>
      </c>
      <c r="D2397" s="42">
        <f>_xll.qlCalendarAdvance(Calendar,$D2396,B2397,"f",FALSE)</f>
        <v>56206</v>
      </c>
      <c r="E2397" s="176">
        <f>_xll.qlInterestRateIndexValueDate(IndexON,D2397)</f>
        <v>56206</v>
      </c>
      <c r="F2397" s="192">
        <f>IFERROR(_xll.qlIndexFixing(IndexON,D2397,TRUE,_xll.ohTrigger(RecalcTrigger,TriggerON)),NA())</f>
        <v>1.6404641121610108E-2</v>
      </c>
      <c r="H2397" s="42">
        <f>_xll.qlCalendarAdvance(Calendar,$H2396,B2397,"f",FALSE)</f>
        <v>56206</v>
      </c>
      <c r="I2397" s="176">
        <f>_xll.qlInterestRateIndexValueDate(Index1M,$H2397)</f>
        <v>56206</v>
      </c>
      <c r="J2397" s="181">
        <f>IFERROR(_xll.qlIndexFixing(Index1M,$H2397,TRUE,_xll.ohTrigger(RecalcTrigger,Trigger1M)),NA())</f>
        <v>1.665937178597025E-2</v>
      </c>
      <c r="K2397" s="44">
        <f>IFERROR(_xll.qlIndexFixing(Index3M,H2397,TRUE,_xll.ohTrigger(RecalcTrigger,Trigger3M)),NA())</f>
        <v>1.7069807177897758E-2</v>
      </c>
      <c r="L2397" s="44">
        <f>IFERROR(_xll.qlIndexFixing(Index6M,$H2397,TRUE,_xll.ohTrigger(RecalcTrigger,Trigger6M)),NA())</f>
        <v>1.7226470848791205E-2</v>
      </c>
      <c r="M2397" s="182">
        <f>IFERROR(_xll.qlIndexFixing(Index1Y,$H2397,TRUE,_xll.ohTrigger(RecalcTrigger,Trigger1Y)),NA())</f>
        <v>1.7418573091126266E-2</v>
      </c>
      <c r="N2397" s="181">
        <f>IFERROR(_xll.qlIndexFixing(ONIndex1M,I2397,TRUE,_xll.ohTrigger(RecalcTrigger,Trigger1M)),NA())</f>
        <v>1.665742387621405E-2</v>
      </c>
      <c r="O2397" s="44">
        <f>IFERROR(_xll.qlIndexFixing(ONIndex3M,I2397,TRUE,_xll.ohTrigger(RecalcTrigger,Trigger3M)),NA())</f>
        <v>1.7060261203865057E-2</v>
      </c>
      <c r="P2397" s="44">
        <f>IFERROR(_xll.qlIndexFixing(ONIndex6M,I2397,TRUE,_xll.ohTrigger(RecalcTrigger,Trigger6M)),NA())</f>
        <v>1.7203012865693035E-2</v>
      </c>
      <c r="Q2397" s="182">
        <f>IFERROR(_xll.qlIndexFixing(ONIndex1Y,I2397,TRUE,_xll.ohTrigger(RecalcTrigger,Trigger1Y)),NA())</f>
        <v>1.7373439454272388E-2</v>
      </c>
    </row>
    <row r="2398" spans="2:17" x14ac:dyDescent="0.2">
      <c r="B2398" s="39" t="s">
        <v>42</v>
      </c>
      <c r="D2398" s="42">
        <f>_xll.qlCalendarAdvance(Calendar,$D2397,B2398,"f",FALSE)</f>
        <v>56213</v>
      </c>
      <c r="E2398" s="176">
        <f>_xll.qlInterestRateIndexValueDate(IndexON,D2398)</f>
        <v>56213</v>
      </c>
      <c r="F2398" s="192">
        <f>IFERROR(_xll.qlIndexFixing(IndexON,D2398,TRUE,_xll.ohTrigger(RecalcTrigger,TriggerON)),NA())</f>
        <v>1.6400427569317477E-2</v>
      </c>
      <c r="H2398" s="42">
        <f>_xll.qlCalendarAdvance(Calendar,$H2397,B2398,"f",FALSE)</f>
        <v>56213</v>
      </c>
      <c r="I2398" s="176">
        <f>_xll.qlInterestRateIndexValueDate(Index1M,$H2398)</f>
        <v>56213</v>
      </c>
      <c r="J2398" s="181">
        <f>IFERROR(_xll.qlIndexFixing(Index1M,$H2398,TRUE,_xll.ohTrigger(RecalcTrigger,Trigger1M)),NA())</f>
        <v>1.6655274864610117E-2</v>
      </c>
      <c r="K2398" s="44">
        <f>IFERROR(_xll.qlIndexFixing(Index3M,H2398,TRUE,_xll.ohTrigger(RecalcTrigger,Trigger3M)),NA())</f>
        <v>1.7065713210540307E-2</v>
      </c>
      <c r="L2398" s="44">
        <f>IFERROR(_xll.qlIndexFixing(Index6M,$H2398,TRUE,_xll.ohTrigger(RecalcTrigger,Trigger6M)),NA())</f>
        <v>1.7222788983745074E-2</v>
      </c>
      <c r="M2398" s="182">
        <f>IFERROR(_xll.qlIndexFixing(Index1Y,$H2398,TRUE,_xll.ohTrigger(RecalcTrigger,Trigger1Y)),NA())</f>
        <v>1.741457818802572E-2</v>
      </c>
      <c r="N2398" s="181">
        <f>IFERROR(_xll.qlIndexFixing(ONIndex1M,I2398,TRUE,_xll.ohTrigger(RecalcTrigger,Trigger1M)),NA())</f>
        <v>1.6653037145525351E-2</v>
      </c>
      <c r="O2398" s="44">
        <f>IFERROR(_xll.qlIndexFixing(ONIndex3M,I2398,TRUE,_xll.ohTrigger(RecalcTrigger,Trigger3M)),NA())</f>
        <v>1.7056118288998334E-2</v>
      </c>
      <c r="P2398" s="44">
        <f>IFERROR(_xll.qlIndexFixing(ONIndex6M,I2398,TRUE,_xll.ohTrigger(RecalcTrigger,Trigger6M)),NA())</f>
        <v>1.7199095508704243E-2</v>
      </c>
      <c r="Q2398" s="182">
        <f>IFERROR(_xll.qlIndexFixing(ONIndex1Y,I2398,TRUE,_xll.ohTrigger(RecalcTrigger,Trigger1Y)),NA())</f>
        <v>1.7369258127439835E-2</v>
      </c>
    </row>
    <row r="2399" spans="2:17" x14ac:dyDescent="0.2">
      <c r="B2399" s="39" t="s">
        <v>42</v>
      </c>
      <c r="D2399" s="42">
        <f>_xll.qlCalendarAdvance(Calendar,$D2398,B2399,"f",FALSE)</f>
        <v>56220</v>
      </c>
      <c r="E2399" s="176">
        <f>_xll.qlInterestRateIndexValueDate(IndexON,D2399)</f>
        <v>56220</v>
      </c>
      <c r="F2399" s="192">
        <f>IFERROR(_xll.qlIndexFixing(IndexON,D2399,TRUE,_xll.ohTrigger(RecalcTrigger,TriggerON)),NA())</f>
        <v>1.6396222577051978E-2</v>
      </c>
      <c r="H2399" s="42">
        <f>_xll.qlCalendarAdvance(Calendar,$H2398,B2399,"f",FALSE)</f>
        <v>56220</v>
      </c>
      <c r="I2399" s="176">
        <f>_xll.qlInterestRateIndexValueDate(Index1M,$H2399)</f>
        <v>56220</v>
      </c>
      <c r="J2399" s="181">
        <f>IFERROR(_xll.qlIndexFixing(Index1M,$H2399,TRUE,_xll.ohTrigger(RecalcTrigger,Trigger1M)),NA())</f>
        <v>1.665070863248945E-2</v>
      </c>
      <c r="K2399" s="44">
        <f>IFERROR(_xll.qlIndexFixing(Index3M,H2399,TRUE,_xll.ohTrigger(RecalcTrigger,Trigger3M)),NA())</f>
        <v>1.7061412660328394E-2</v>
      </c>
      <c r="L2399" s="44">
        <f>IFERROR(_xll.qlIndexFixing(Index6M,$H2399,TRUE,_xll.ohTrigger(RecalcTrigger,Trigger6M)),NA())</f>
        <v>1.7218981963467998E-2</v>
      </c>
      <c r="M2399" s="182">
        <f>IFERROR(_xll.qlIndexFixing(Index1Y,$H2399,TRUE,_xll.ohTrigger(RecalcTrigger,Trigger1Y)),NA())</f>
        <v>1.7410593263849083E-2</v>
      </c>
      <c r="N2399" s="181">
        <f>IFERROR(_xll.qlIndexFixing(ONIndex1M,I2399,TRUE,_xll.ohTrigger(RecalcTrigger,Trigger1M)),NA())</f>
        <v>1.6648660683967753E-2</v>
      </c>
      <c r="O2399" s="44">
        <f>IFERROR(_xll.qlIndexFixing(ONIndex3M,I2399,TRUE,_xll.ohTrigger(RecalcTrigger,Trigger3M)),NA())</f>
        <v>1.705198557315768E-2</v>
      </c>
      <c r="P2399" s="44">
        <f>IFERROR(_xll.qlIndexFixing(ONIndex6M,I2399,TRUE,_xll.ohTrigger(RecalcTrigger,Trigger6M)),NA())</f>
        <v>1.7195188387536531E-2</v>
      </c>
      <c r="Q2399" s="182">
        <f>IFERROR(_xll.qlIndexFixing(ONIndex1Y,I2399,TRUE,_xll.ohTrigger(RecalcTrigger,Trigger1Y)),NA())</f>
        <v>1.7365086593834622E-2</v>
      </c>
    </row>
    <row r="2400" spans="2:17" x14ac:dyDescent="0.2">
      <c r="B2400" s="39" t="s">
        <v>42</v>
      </c>
      <c r="D2400" s="42">
        <f>_xll.qlCalendarAdvance(Calendar,$D2399,B2400,"f",FALSE)</f>
        <v>56227</v>
      </c>
      <c r="E2400" s="176">
        <f>_xll.qlInterestRateIndexValueDate(IndexON,D2400)</f>
        <v>56227</v>
      </c>
      <c r="F2400" s="192">
        <f>IFERROR(_xll.qlIndexFixing(IndexON,D2400,TRUE,_xll.ohTrigger(RecalcTrigger,TriggerON)),NA())</f>
        <v>1.6392026144975702E-2</v>
      </c>
      <c r="H2400" s="42">
        <f>_xll.qlCalendarAdvance(Calendar,$H2399,B2400,"f",FALSE)</f>
        <v>56227</v>
      </c>
      <c r="I2400" s="176">
        <f>_xll.qlInterestRateIndexValueDate(Index1M,$H2400)</f>
        <v>56227</v>
      </c>
      <c r="J2400" s="181">
        <f>IFERROR(_xll.qlIndexFixing(Index1M,$H2400,TRUE,_xll.ohTrigger(RecalcTrigger,Trigger1M)),NA())</f>
        <v>1.6646358500967819E-2</v>
      </c>
      <c r="K2400" s="44">
        <f>IFERROR(_xll.qlIndexFixing(Index3M,H2400,TRUE,_xll.ohTrigger(RecalcTrigger,Trigger3M)),NA())</f>
        <v>1.70573381025289E-2</v>
      </c>
      <c r="L2400" s="44">
        <f>IFERROR(_xll.qlIndexFixing(Index6M,$H2400,TRUE,_xll.ohTrigger(RecalcTrigger,Trigger6M)),NA())</f>
        <v>1.7215185273593898E-2</v>
      </c>
      <c r="M2400" s="182">
        <f>IFERROR(_xll.qlIndexFixing(Index1Y,$H2400,TRUE,_xll.ohTrigger(RecalcTrigger,Trigger1Y)),NA())</f>
        <v>1.7406618318479339E-2</v>
      </c>
      <c r="N2400" s="181">
        <f>IFERROR(_xll.qlIndexFixing(ONIndex1M,I2400,TRUE,_xll.ohTrigger(RecalcTrigger,Trigger1M)),NA())</f>
        <v>1.664429449146021E-2</v>
      </c>
      <c r="O2400" s="44">
        <f>IFERROR(_xll.qlIndexFixing(ONIndex3M,I2400,TRUE,_xll.ohTrigger(RecalcTrigger,Trigger3M)),NA())</f>
        <v>1.7047863056505186E-2</v>
      </c>
      <c r="P2400" s="44">
        <f>IFERROR(_xll.qlIndexFixing(ONIndex6M,I2400,TRUE,_xll.ohTrigger(RecalcTrigger,Trigger6M)),NA())</f>
        <v>1.7191291502189898E-2</v>
      </c>
      <c r="Q2400" s="182">
        <f>IFERROR(_xll.qlIndexFixing(ONIndex1Y,I2400,TRUE,_xll.ohTrigger(RecalcTrigger,Trigger1Y)),NA())</f>
        <v>1.736092485345675E-2</v>
      </c>
    </row>
    <row r="2401" spans="2:17" x14ac:dyDescent="0.2">
      <c r="B2401" s="39" t="s">
        <v>42</v>
      </c>
      <c r="D2401" s="42">
        <f>_xll.qlCalendarAdvance(Calendar,$D2400,B2401,"f",FALSE)</f>
        <v>56234</v>
      </c>
      <c r="E2401" s="176">
        <f>_xll.qlInterestRateIndexValueDate(IndexON,D2401)</f>
        <v>56234</v>
      </c>
      <c r="F2401" s="192">
        <f>IFERROR(_xll.qlIndexFixing(IndexON,D2401,TRUE,_xll.ohTrigger(RecalcTrigger,TriggerON)),NA())</f>
        <v>1.6387838273088651E-2</v>
      </c>
      <c r="H2401" s="42">
        <f>_xll.qlCalendarAdvance(Calendar,$H2400,B2401,"f",FALSE)</f>
        <v>56234</v>
      </c>
      <c r="I2401" s="176">
        <f>_xll.qlInterestRateIndexValueDate(Index1M,$H2401)</f>
        <v>56234</v>
      </c>
      <c r="J2401" s="181">
        <f>IFERROR(_xll.qlIndexFixing(Index1M,$H2401,TRUE,_xll.ohTrigger(RecalcTrigger,Trigger1M)),NA())</f>
        <v>1.6642018654169546E-2</v>
      </c>
      <c r="K2401" s="44">
        <f>IFERROR(_xll.qlIndexFixing(Index3M,H2401,TRUE,_xll.ohTrigger(RecalcTrigger,Trigger3M)),NA())</f>
        <v>1.705327379027154E-2</v>
      </c>
      <c r="L2401" s="44">
        <f>IFERROR(_xll.qlIndexFixing(Index6M,$H2401,TRUE,_xll.ohTrigger(RecalcTrigger,Trigger6M)),NA())</f>
        <v>1.7211398914065337E-2</v>
      </c>
      <c r="M2401" s="182">
        <f>IFERROR(_xll.qlIndexFixing(Index1Y,$H2401,TRUE,_xll.ohTrigger(RecalcTrigger,Trigger1Y)),NA())</f>
        <v>1.7402653351799247E-2</v>
      </c>
      <c r="N2401" s="181">
        <f>IFERROR(_xll.qlIndexFixing(ONIndex1M,I2401,TRUE,_xll.ohTrigger(RecalcTrigger,Trigger1M)),NA())</f>
        <v>1.6639938568164814E-2</v>
      </c>
      <c r="O2401" s="44">
        <f>IFERROR(_xll.qlIndexFixing(ONIndex3M,I2401,TRUE,_xll.ohTrigger(RecalcTrigger,Trigger3M)),NA())</f>
        <v>1.704375073887876E-2</v>
      </c>
      <c r="P2401" s="44">
        <f>IFERROR(_xll.qlIndexFixing(ONIndex6M,I2401,TRUE,_xll.ohTrigger(RecalcTrigger,Trigger6M)),NA())</f>
        <v>1.7187404852826438E-2</v>
      </c>
      <c r="Q2401" s="182">
        <f>IFERROR(_xll.qlIndexFixing(ONIndex1Y,I2401,TRUE,_xll.ohTrigger(RecalcTrigger,Trigger1Y)),NA())</f>
        <v>1.7356772906306217E-2</v>
      </c>
    </row>
    <row r="2402" spans="2:17" x14ac:dyDescent="0.2">
      <c r="B2402" s="39" t="s">
        <v>42</v>
      </c>
      <c r="D2402" s="42">
        <f>_xll.qlCalendarAdvance(Calendar,$D2401,B2402,"f",FALSE)</f>
        <v>56241</v>
      </c>
      <c r="E2402" s="176">
        <f>_xll.qlInterestRateIndexValueDate(IndexON,D2402)</f>
        <v>56241</v>
      </c>
      <c r="F2402" s="192">
        <f>IFERROR(_xll.qlIndexFixing(IndexON,D2402,TRUE,_xll.ohTrigger(RecalcTrigger,TriggerON)),NA())</f>
        <v>1.6383658961309777E-2</v>
      </c>
      <c r="H2402" s="42">
        <f>_xll.qlCalendarAdvance(Calendar,$H2401,B2402,"f",FALSE)</f>
        <v>56241</v>
      </c>
      <c r="I2402" s="176">
        <f>_xll.qlInterestRateIndexValueDate(Index1M,$H2402)</f>
        <v>56241</v>
      </c>
      <c r="J2402" s="181">
        <f>IFERROR(_xll.qlIndexFixing(Index1M,$H2402,TRUE,_xll.ohTrigger(RecalcTrigger,Trigger1M)),NA())</f>
        <v>1.6637689092084174E-2</v>
      </c>
      <c r="K2402" s="44">
        <f>IFERROR(_xll.qlIndexFixing(Index3M,H2402,TRUE,_xll.ohTrigger(RecalcTrigger,Trigger3M)),NA())</f>
        <v>1.7049219723527489E-2</v>
      </c>
      <c r="L2402" s="44">
        <f>IFERROR(_xll.qlIndexFixing(Index6M,$H2402,TRUE,_xll.ohTrigger(RecalcTrigger,Trigger6M)),NA())</f>
        <v>1.7207622884825313E-2</v>
      </c>
      <c r="M2402" s="182">
        <f>IFERROR(_xll.qlIndexFixing(Index1Y,$H2402,TRUE,_xll.ohTrigger(RecalcTrigger,Trigger1Y)),NA())</f>
        <v>1.7398698363692899E-2</v>
      </c>
      <c r="N2402" s="181">
        <f>IFERROR(_xll.qlIndexFixing(ONIndex1M,I2402,TRUE,_xll.ohTrigger(RecalcTrigger,Trigger1M)),NA())</f>
        <v>1.6635592914000519E-2</v>
      </c>
      <c r="O2402" s="44">
        <f>IFERROR(_xll.qlIndexFixing(ONIndex3M,I2402,TRUE,_xll.ohTrigger(RecalcTrigger,Trigger3M)),NA())</f>
        <v>1.7039648620440495E-2</v>
      </c>
      <c r="P2402" s="44">
        <f>IFERROR(_xll.qlIndexFixing(ONIndex6M,I2402,TRUE,_xll.ohTrigger(RecalcTrigger,Trigger6M)),NA())</f>
        <v>1.7183528439365103E-2</v>
      </c>
      <c r="Q2402" s="182">
        <f>IFERROR(_xll.qlIndexFixing(ONIndex1Y,I2402,TRUE,_xll.ohTrigger(RecalcTrigger,Trigger1Y)),NA())</f>
        <v>1.7352630752464071E-2</v>
      </c>
    </row>
    <row r="2403" spans="2:17" x14ac:dyDescent="0.2">
      <c r="B2403" s="39" t="s">
        <v>42</v>
      </c>
      <c r="D2403" s="42">
        <f>_xll.qlCalendarAdvance(Calendar,$D2402,B2403,"f",FALSE)</f>
        <v>56248</v>
      </c>
      <c r="E2403" s="176">
        <f>_xll.qlInterestRateIndexValueDate(IndexON,D2403)</f>
        <v>56248</v>
      </c>
      <c r="F2403" s="192">
        <f>IFERROR(_xll.qlIndexFixing(IndexON,D2403,TRUE,_xll.ohTrigger(RecalcTrigger,TriggerON)),NA())</f>
        <v>1.6379488209720128E-2</v>
      </c>
      <c r="H2403" s="42">
        <f>_xll.qlCalendarAdvance(Calendar,$H2402,B2403,"f",FALSE)</f>
        <v>56248</v>
      </c>
      <c r="I2403" s="176">
        <f>_xll.qlInterestRateIndexValueDate(Index1M,$H2403)</f>
        <v>56248</v>
      </c>
      <c r="J2403" s="181">
        <f>IFERROR(_xll.qlIndexFixing(Index1M,$H2403,TRUE,_xll.ohTrigger(RecalcTrigger,Trigger1M)),NA())</f>
        <v>1.6633369814696018E-2</v>
      </c>
      <c r="K2403" s="44">
        <f>IFERROR(_xll.qlIndexFixing(Index3M,H2403,TRUE,_xll.ohTrigger(RecalcTrigger,Trigger3M)),NA())</f>
        <v>1.7045286459892232E-2</v>
      </c>
      <c r="L2403" s="44">
        <f>IFERROR(_xll.qlIndexFixing(Index6M,$H2403,TRUE,_xll.ohTrigger(RecalcTrigger,Trigger6M)),NA())</f>
        <v>1.720385718581504E-2</v>
      </c>
      <c r="M2403" s="182">
        <f>IFERROR(_xll.qlIndexFixing(Index1Y,$H2403,TRUE,_xll.ohTrigger(RecalcTrigger,Trigger1Y)),NA())</f>
        <v>1.7394753354043502E-2</v>
      </c>
      <c r="N2403" s="181">
        <f>IFERROR(_xll.qlIndexFixing(ONIndex1M,I2403,TRUE,_xll.ohTrigger(RecalcTrigger,Trigger1M)),NA())</f>
        <v>1.6631257528886279E-2</v>
      </c>
      <c r="O2403" s="44">
        <f>IFERROR(_xll.qlIndexFixing(ONIndex3M,I2403,TRUE,_xll.ohTrigger(RecalcTrigger,Trigger3M)),NA())</f>
        <v>1.7035556701028298E-2</v>
      </c>
      <c r="P2403" s="44">
        <f>IFERROR(_xll.qlIndexFixing(ONIndex6M,I2403,TRUE,_xll.ohTrigger(RecalcTrigger,Trigger6M)),NA())</f>
        <v>1.7179662261886941E-2</v>
      </c>
      <c r="Q2403" s="182">
        <f>IFERROR(_xll.qlIndexFixing(ONIndex1Y,I2403,TRUE,_xll.ohTrigger(RecalcTrigger,Trigger1Y)),NA())</f>
        <v>1.7348498391849265E-2</v>
      </c>
    </row>
    <row r="2404" spans="2:17" x14ac:dyDescent="0.2">
      <c r="B2404" s="39" t="s">
        <v>42</v>
      </c>
      <c r="D2404" s="42">
        <f>_xll.qlCalendarAdvance(Calendar,$D2403,B2404,"f",FALSE)</f>
        <v>56255</v>
      </c>
      <c r="E2404" s="176">
        <f>_xll.qlInterestRateIndexValueDate(IndexON,D2404)</f>
        <v>56255</v>
      </c>
      <c r="F2404" s="192">
        <f>IFERROR(_xll.qlIndexFixing(IndexON,D2404,TRUE,_xll.ohTrigger(RecalcTrigger,TriggerON)),NA())</f>
        <v>1.637532601815761E-2</v>
      </c>
      <c r="H2404" s="42">
        <f>_xll.qlCalendarAdvance(Calendar,$H2403,B2404,"f",FALSE)</f>
        <v>56255</v>
      </c>
      <c r="I2404" s="176">
        <f>_xll.qlInterestRateIndexValueDate(Index1M,$H2404)</f>
        <v>56255</v>
      </c>
      <c r="J2404" s="181">
        <f>IFERROR(_xll.qlIndexFixing(Index1M,$H2404,TRUE,_xll.ohTrigger(RecalcTrigger,Trigger1M)),NA())</f>
        <v>1.6629060821994623E-2</v>
      </c>
      <c r="K2404" s="44">
        <f>IFERROR(_xll.qlIndexFixing(Index3M,H2404,TRUE,_xll.ohTrigger(RecalcTrigger,Trigger3M)),NA())</f>
        <v>1.7041142326451462E-2</v>
      </c>
      <c r="L2404" s="44">
        <f>IFERROR(_xll.qlIndexFixing(Index6M,$H2404,TRUE,_xll.ohTrigger(RecalcTrigger,Trigger6M)),NA())</f>
        <v>1.7199962411013788E-2</v>
      </c>
      <c r="M2404" s="182">
        <f>IFERROR(_xll.qlIndexFixing(Index1Y,$H2404,TRUE,_xll.ohTrigger(RecalcTrigger,Trigger1Y)),NA())</f>
        <v>1.7390818322735369E-2</v>
      </c>
      <c r="N2404" s="181">
        <f>IFERROR(_xll.qlIndexFixing(ONIndex1M,I2404,TRUE,_xll.ohTrigger(RecalcTrigger,Trigger1M)),NA())</f>
        <v>1.6626932412903139E-2</v>
      </c>
      <c r="O2404" s="44">
        <f>IFERROR(_xll.qlIndexFixing(ONIndex3M,I2404,TRUE,_xll.ohTrigger(RecalcTrigger,Trigger3M)),NA())</f>
        <v>1.7031474980723216E-2</v>
      </c>
      <c r="P2404" s="44">
        <f>IFERROR(_xll.qlIndexFixing(ONIndex6M,I2404,TRUE,_xll.ohTrigger(RecalcTrigger,Trigger6M)),NA())</f>
        <v>1.7175806320148812E-2</v>
      </c>
      <c r="Q2404" s="182">
        <f>IFERROR(_xll.qlIndexFixing(ONIndex1Y,I2404,TRUE,_xll.ohTrigger(RecalcTrigger,Trigger1Y)),NA())</f>
        <v>1.73443758244618E-2</v>
      </c>
    </row>
    <row r="2405" spans="2:17" x14ac:dyDescent="0.2">
      <c r="B2405" s="39" t="s">
        <v>42</v>
      </c>
      <c r="D2405" s="42">
        <f>_xll.qlCalendarAdvance(Calendar,$D2404,B2405,"f",FALSE)</f>
        <v>56262</v>
      </c>
      <c r="E2405" s="176">
        <f>_xll.qlInterestRateIndexValueDate(IndexON,D2405)</f>
        <v>56262</v>
      </c>
      <c r="F2405" s="192">
        <f>IFERROR(_xll.qlIndexFixing(IndexON,D2405,TRUE,_xll.ohTrigger(RecalcTrigger,TriggerON)),NA())</f>
        <v>1.6371172386865362E-2</v>
      </c>
      <c r="H2405" s="42">
        <f>_xll.qlCalendarAdvance(Calendar,$H2404,B2405,"f",FALSE)</f>
        <v>56262</v>
      </c>
      <c r="I2405" s="176">
        <f>_xll.qlInterestRateIndexValueDate(Index1M,$H2405)</f>
        <v>56262</v>
      </c>
      <c r="J2405" s="181">
        <f>IFERROR(_xll.qlIndexFixing(Index1M,$H2405,TRUE,_xll.ohTrigger(RecalcTrigger,Trigger1M)),NA())</f>
        <v>1.6624762113972139E-2</v>
      </c>
      <c r="K2405" s="44">
        <f>IFERROR(_xll.qlIndexFixing(Index3M,H2405,TRUE,_xll.ohTrigger(RecalcTrigger,Trigger3M)),NA())</f>
        <v>1.7037118996060051E-2</v>
      </c>
      <c r="L2405" s="44">
        <f>IFERROR(_xll.qlIndexFixing(Index6M,$H2405,TRUE,_xll.ohTrigger(RecalcTrigger,Trigger6M)),NA())</f>
        <v>1.7196216810174358E-2</v>
      </c>
      <c r="M2405" s="182">
        <f>IFERROR(_xll.qlIndexFixing(Index1Y,$H2405,TRUE,_xll.ohTrigger(RecalcTrigger,Trigger1Y)),NA())</f>
        <v>1.7386893269652814E-2</v>
      </c>
      <c r="N2405" s="181">
        <f>IFERROR(_xll.qlIndexFixing(ONIndex1M,I2405,TRUE,_xll.ohTrigger(RecalcTrigger,Trigger1M)),NA())</f>
        <v>1.6622617566051101E-2</v>
      </c>
      <c r="O2405" s="44">
        <f>IFERROR(_xll.qlIndexFixing(ONIndex3M,I2405,TRUE,_xll.ohTrigger(RecalcTrigger,Trigger3M)),NA())</f>
        <v>1.7027403459606294E-2</v>
      </c>
      <c r="P2405" s="44">
        <f>IFERROR(_xll.qlIndexFixing(ONIndex6M,I2405,TRUE,_xll.ohTrigger(RecalcTrigger,Trigger6M)),NA())</f>
        <v>1.7171960614393855E-2</v>
      </c>
      <c r="Q2405" s="182">
        <f>IFERROR(_xll.qlIndexFixing(ONIndex1Y,I2405,TRUE,_xll.ohTrigger(RecalcTrigger,Trigger1Y)),NA())</f>
        <v>1.734026305038272E-2</v>
      </c>
    </row>
    <row r="2406" spans="2:17" x14ac:dyDescent="0.2">
      <c r="B2406" s="39" t="s">
        <v>42</v>
      </c>
      <c r="D2406" s="42">
        <f>_xll.qlCalendarAdvance(Calendar,$D2405,B2406,"f",FALSE)</f>
        <v>56269</v>
      </c>
      <c r="E2406" s="176">
        <f>_xll.qlInterestRateIndexValueDate(IndexON,D2406)</f>
        <v>56269</v>
      </c>
      <c r="F2406" s="192">
        <f>IFERROR(_xll.qlIndexFixing(IndexON,D2406,TRUE,_xll.ohTrigger(RecalcTrigger,TriggerON)),NA())</f>
        <v>1.6367027315762339E-2</v>
      </c>
      <c r="H2406" s="42">
        <f>_xll.qlCalendarAdvance(Calendar,$H2405,B2406,"f",FALSE)</f>
        <v>56269</v>
      </c>
      <c r="I2406" s="176">
        <f>_xll.qlInterestRateIndexValueDate(Index1M,$H2406)</f>
        <v>56269</v>
      </c>
      <c r="J2406" s="181">
        <f>IFERROR(_xll.qlIndexFixing(Index1M,$H2406,TRUE,_xll.ohTrigger(RecalcTrigger,Trigger1M)),NA())</f>
        <v>1.6620473690612887E-2</v>
      </c>
      <c r="K2406" s="44">
        <f>IFERROR(_xll.qlIndexFixing(Index3M,H2406,TRUE,_xll.ohTrigger(RecalcTrigger,Trigger3M)),NA())</f>
        <v>1.7033105911056778E-2</v>
      </c>
      <c r="L2406" s="44">
        <f>IFERROR(_xll.qlIndexFixing(Index6M,$H2406,TRUE,_xll.ohTrigger(RecalcTrigger,Trigger6M)),NA())</f>
        <v>1.719248153887417E-2</v>
      </c>
      <c r="M2406" s="182">
        <f>IFERROR(_xll.qlIndexFixing(Index1Y,$H2406,TRUE,_xll.ohTrigger(RecalcTrigger,Trigger1Y)),NA())</f>
        <v>1.7382978194679932E-2</v>
      </c>
      <c r="N2406" s="181">
        <f>IFERROR(_xll.qlIndexFixing(ONIndex1M,I2406,TRUE,_xll.ohTrigger(RecalcTrigger,Trigger1M)),NA())</f>
        <v>1.661831298841121E-2</v>
      </c>
      <c r="O2406" s="44">
        <f>IFERROR(_xll.qlIndexFixing(ONIndex3M,I2406,TRUE,_xll.ohTrigger(RecalcTrigger,Trigger3M)),NA())</f>
        <v>1.702334213751544E-2</v>
      </c>
      <c r="P2406" s="44">
        <f>IFERROR(_xll.qlIndexFixing(ONIndex6M,I2406,TRUE,_xll.ohTrigger(RecalcTrigger,Trigger6M)),NA())</f>
        <v>1.7168125144622071E-2</v>
      </c>
      <c r="Q2406" s="182">
        <f>IFERROR(_xll.qlIndexFixing(ONIndex1Y,I2406,TRUE,_xll.ohTrigger(RecalcTrigger,Trigger1Y)),NA())</f>
        <v>1.7336160069530981E-2</v>
      </c>
    </row>
    <row r="2407" spans="2:17" x14ac:dyDescent="0.2">
      <c r="B2407" s="39" t="s">
        <v>42</v>
      </c>
      <c r="D2407" s="42">
        <f>_xll.qlCalendarAdvance(Calendar,$D2406,B2407,"f",FALSE)</f>
        <v>56276</v>
      </c>
      <c r="E2407" s="176">
        <f>_xll.qlInterestRateIndexValueDate(IndexON,D2407)</f>
        <v>56276</v>
      </c>
      <c r="F2407" s="192">
        <f>IFERROR(_xll.qlIndexFixing(IndexON,D2407,TRUE,_xll.ohTrigger(RecalcTrigger,TriggerON)),NA())</f>
        <v>1.6362890804686447E-2</v>
      </c>
      <c r="H2407" s="42">
        <f>_xll.qlCalendarAdvance(Calendar,$H2406,B2407,"f",FALSE)</f>
        <v>56276</v>
      </c>
      <c r="I2407" s="176">
        <f>_xll.qlInterestRateIndexValueDate(Index1M,$H2407)</f>
        <v>56276</v>
      </c>
      <c r="J2407" s="181">
        <f>IFERROR(_xll.qlIndexFixing(Index1M,$H2407,TRUE,_xll.ohTrigger(RecalcTrigger,Trigger1M)),NA())</f>
        <v>1.6616195551911631E-2</v>
      </c>
      <c r="K2407" s="44">
        <f>IFERROR(_xll.qlIndexFixing(Index3M,H2407,TRUE,_xll.ohTrigger(RecalcTrigger,Trigger3M)),NA())</f>
        <v>1.7029103071415537E-2</v>
      </c>
      <c r="L2407" s="44">
        <f>IFERROR(_xll.qlIndexFixing(Index6M,$H2407,TRUE,_xll.ohTrigger(RecalcTrigger,Trigger6M)),NA())</f>
        <v>1.7188756597055457E-2</v>
      </c>
      <c r="M2407" s="182">
        <f>IFERROR(_xll.qlIndexFixing(Index1Y,$H2407,TRUE,_xll.ohTrigger(RecalcTrigger,Trigger1Y)),NA())</f>
        <v>1.7379073097702591E-2</v>
      </c>
      <c r="N2407" s="181">
        <f>IFERROR(_xll.qlIndexFixing(ONIndex1M,I2407,TRUE,_xll.ohTrigger(RecalcTrigger,Trigger1M)),NA())</f>
        <v>1.6614018679821374E-2</v>
      </c>
      <c r="O2407" s="44">
        <f>IFERROR(_xll.qlIndexFixing(ONIndex3M,I2407,TRUE,_xll.ohTrigger(RecalcTrigger,Trigger3M)),NA())</f>
        <v>1.7019291014612747E-2</v>
      </c>
      <c r="P2407" s="44">
        <f>IFERROR(_xll.qlIndexFixing(ONIndex6M,I2407,TRUE,_xll.ohTrigger(RecalcTrigger,Trigger6M)),NA())</f>
        <v>1.7164299910671366E-2</v>
      </c>
      <c r="Q2407" s="182">
        <f>IFERROR(_xll.qlIndexFixing(ONIndex1Y,I2407,TRUE,_xll.ohTrigger(RecalcTrigger,Trigger1Y)),NA())</f>
        <v>1.7332066881987629E-2</v>
      </c>
    </row>
    <row r="2408" spans="2:17" x14ac:dyDescent="0.2">
      <c r="B2408" s="39" t="s">
        <v>42</v>
      </c>
      <c r="D2408" s="42">
        <f>_xll.qlCalendarAdvance(Calendar,$D2407,B2408,"f",FALSE)</f>
        <v>56283</v>
      </c>
      <c r="E2408" s="176">
        <f>_xll.qlInterestRateIndexValueDate(IndexON,D2408)</f>
        <v>56283</v>
      </c>
      <c r="F2408" s="192">
        <f>IFERROR(_xll.qlIndexFixing(IndexON,D2408,TRUE,_xll.ohTrigger(RecalcTrigger,TriggerON)),NA())</f>
        <v>1.635876285379978E-2</v>
      </c>
      <c r="H2408" s="42">
        <f>_xll.qlCalendarAdvance(Calendar,$H2407,B2408,"f",FALSE)</f>
        <v>56283</v>
      </c>
      <c r="I2408" s="176">
        <f>_xll.qlInterestRateIndexValueDate(Index1M,$H2408)</f>
        <v>56283</v>
      </c>
      <c r="J2408" s="181">
        <f>IFERROR(_xll.qlIndexFixing(Index1M,$H2408,TRUE,_xll.ohTrigger(RecalcTrigger,Trigger1M)),NA())</f>
        <v>1.6611706218238081E-2</v>
      </c>
      <c r="K2408" s="44">
        <f>IFERROR(_xll.qlIndexFixing(Index3M,H2408,TRUE,_xll.ohTrigger(RecalcTrigger,Trigger3M)),NA())</f>
        <v>1.7025223759425029E-2</v>
      </c>
      <c r="L2408" s="44">
        <f>IFERROR(_xll.qlIndexFixing(Index6M,$H2408,TRUE,_xll.ohTrigger(RecalcTrigger,Trigger6M)),NA())</f>
        <v>1.7185041984661347E-2</v>
      </c>
      <c r="M2408" s="182">
        <f>IFERROR(_xll.qlIndexFixing(Index1Y,$H2408,TRUE,_xll.ohTrigger(RecalcTrigger,Trigger1Y)),NA())</f>
        <v>1.7375177978605327E-2</v>
      </c>
      <c r="N2408" s="181">
        <f>IFERROR(_xll.qlIndexFixing(ONIndex1M,I2408,TRUE,_xll.ohTrigger(RecalcTrigger,Trigger1M)),NA())</f>
        <v>1.6609734640281593E-2</v>
      </c>
      <c r="O2408" s="44">
        <f>IFERROR(_xll.qlIndexFixing(ONIndex3M,I2408,TRUE,_xll.ohTrigger(RecalcTrigger,Trigger3M)),NA())</f>
        <v>1.7015250090655076E-2</v>
      </c>
      <c r="P2408" s="44">
        <f>IFERROR(_xll.qlIndexFixing(ONIndex6M,I2408,TRUE,_xll.ohTrigger(RecalcTrigger,Trigger6M)),NA())</f>
        <v>1.716048491254174E-2</v>
      </c>
      <c r="Q2408" s="182">
        <f>IFERROR(_xll.qlIndexFixing(ONIndex1Y,I2408,TRUE,_xll.ohTrigger(RecalcTrigger,Trigger1Y)),NA())</f>
        <v>1.732798348759057E-2</v>
      </c>
    </row>
    <row r="2409" spans="2:17" x14ac:dyDescent="0.2">
      <c r="B2409" s="39" t="s">
        <v>42</v>
      </c>
      <c r="D2409" s="42">
        <f>_xll.qlCalendarAdvance(Calendar,$D2408,B2409,"f",FALSE)</f>
        <v>56290</v>
      </c>
      <c r="E2409" s="176">
        <f>_xll.qlInterestRateIndexValueDate(IndexON,D2409)</f>
        <v>56290</v>
      </c>
      <c r="F2409" s="192">
        <f>IFERROR(_xll.qlIndexFixing(IndexON,D2409,TRUE,_xll.ohTrigger(RecalcTrigger,TriggerON)),NA())</f>
        <v>1.635464346302129E-2</v>
      </c>
      <c r="H2409" s="42">
        <f>_xll.qlCalendarAdvance(Calendar,$H2408,B2409,"f",FALSE)</f>
        <v>56290</v>
      </c>
      <c r="I2409" s="176">
        <f>_xll.qlInterestRateIndexValueDate(Index1M,$H2409)</f>
        <v>56290</v>
      </c>
      <c r="J2409" s="181">
        <f>IFERROR(_xll.qlIndexFixing(Index1M,$H2409,TRUE,_xll.ohTrigger(RecalcTrigger,Trigger1M)),NA())</f>
        <v>1.6607447026084157E-2</v>
      </c>
      <c r="K2409" s="44">
        <f>IFERROR(_xll.qlIndexFixing(Index3M,H2409,TRUE,_xll.ohTrigger(RecalcTrigger,Trigger3M)),NA())</f>
        <v>1.7021128128090361E-2</v>
      </c>
      <c r="L2409" s="44">
        <f>IFERROR(_xll.qlIndexFixing(Index6M,$H2409,TRUE,_xll.ohTrigger(RecalcTrigger,Trigger6M)),NA())</f>
        <v>1.7181337701637669E-2</v>
      </c>
      <c r="M2409" s="182">
        <f>IFERROR(_xll.qlIndexFixing(Index1Y,$H2409,TRUE,_xll.ohTrigger(RecalcTrigger,Trigger1Y)),NA())</f>
        <v>1.7371292837274233E-2</v>
      </c>
      <c r="N2409" s="181">
        <f>IFERROR(_xll.qlIndexFixing(ONIndex1M,I2409,TRUE,_xll.ohTrigger(RecalcTrigger,Trigger1M)),NA())</f>
        <v>1.6605460869953959E-2</v>
      </c>
      <c r="O2409" s="44">
        <f>IFERROR(_xll.qlIndexFixing(ONIndex3M,I2409,TRUE,_xll.ohTrigger(RecalcTrigger,Trigger3M)),NA())</f>
        <v>1.7011219365966612E-2</v>
      </c>
      <c r="P2409" s="44">
        <f>IFERROR(_xll.qlIndexFixing(ONIndex6M,I2409,TRUE,_xll.ohTrigger(RecalcTrigger,Trigger6M)),NA())</f>
        <v>1.7156680150476333E-2</v>
      </c>
      <c r="Q2409" s="182">
        <f>IFERROR(_xll.qlIndexFixing(ONIndex1Y,I2409,TRUE,_xll.ohTrigger(RecalcTrigger,Trigger1Y)),NA())</f>
        <v>1.7323909886501898E-2</v>
      </c>
    </row>
    <row r="2410" spans="2:17" x14ac:dyDescent="0.2">
      <c r="B2410" s="39" t="s">
        <v>42</v>
      </c>
      <c r="D2410" s="42">
        <f>_xll.qlCalendarAdvance(Calendar,$D2409,B2410,"f",FALSE)</f>
        <v>56297</v>
      </c>
      <c r="E2410" s="176">
        <f>_xll.qlInterestRateIndexValueDate(IndexON,D2410)</f>
        <v>56297</v>
      </c>
      <c r="F2410" s="192">
        <f>IFERROR(_xll.qlIndexFixing(IndexON,D2410,TRUE,_xll.ohTrigger(RecalcTrigger,TriggerON)),NA())</f>
        <v>1.6350532632432024E-2</v>
      </c>
      <c r="H2410" s="42">
        <f>_xll.qlCalendarAdvance(Calendar,$H2409,B2410,"f",FALSE)</f>
        <v>56297</v>
      </c>
      <c r="I2410" s="176">
        <f>_xll.qlInterestRateIndexValueDate(Index1M,$H2410)</f>
        <v>56297</v>
      </c>
      <c r="J2410" s="181">
        <f>IFERROR(_xll.qlIndexFixing(Index1M,$H2410,TRUE,_xll.ohTrigger(RecalcTrigger,Trigger1M)),NA())</f>
        <v>1.660319811700129E-2</v>
      </c>
      <c r="K2410" s="44">
        <f>IFERROR(_xll.qlIndexFixing(Index3M,H2410,TRUE,_xll.ohTrigger(RecalcTrigger,Trigger3M)),NA())</f>
        <v>1.7017156024346995E-2</v>
      </c>
      <c r="L2410" s="44">
        <f>IFERROR(_xll.qlIndexFixing(Index6M,$H2410,TRUE,_xll.ohTrigger(RecalcTrigger,Trigger6M)),NA())</f>
        <v>1.7177643747924867E-2</v>
      </c>
      <c r="M2410" s="182">
        <f>IFERROR(_xll.qlIndexFixing(Index1Y,$H2410,TRUE,_xll.ohTrigger(RecalcTrigger,Trigger1Y)),NA())</f>
        <v>1.7367417673594288E-2</v>
      </c>
      <c r="N2410" s="181">
        <f>IFERROR(_xll.qlIndexFixing(ONIndex1M,I2410,TRUE,_xll.ohTrigger(RecalcTrigger,Trigger1M)),NA())</f>
        <v>1.6601197368757425E-2</v>
      </c>
      <c r="O2410" s="44">
        <f>IFERROR(_xll.qlIndexFixing(ONIndex3M,I2410,TRUE,_xll.ohTrigger(RecalcTrigger,Trigger3M)),NA())</f>
        <v>1.7007198840304216E-2</v>
      </c>
      <c r="P2410" s="44">
        <f>IFERROR(_xll.qlIndexFixing(ONIndex6M,I2410,TRUE,_xll.ohTrigger(RecalcTrigger,Trigger6M)),NA())</f>
        <v>1.715288562415096E-2</v>
      </c>
      <c r="Q2410" s="182">
        <f>IFERROR(_xll.qlIndexFixing(ONIndex1Y,I2410,TRUE,_xll.ohTrigger(RecalcTrigger,Trigger1Y)),NA())</f>
        <v>1.7319846078721612E-2</v>
      </c>
    </row>
    <row r="2411" spans="2:17" x14ac:dyDescent="0.2">
      <c r="B2411" s="39" t="s">
        <v>42</v>
      </c>
      <c r="D2411" s="42">
        <f>_xll.qlCalendarAdvance(Calendar,$D2410,B2411,"f",FALSE)</f>
        <v>56304</v>
      </c>
      <c r="E2411" s="176">
        <f>_xll.qlInterestRateIndexValueDate(IndexON,D2411)</f>
        <v>56304</v>
      </c>
      <c r="F2411" s="192">
        <f>IFERROR(_xll.qlIndexFixing(IndexON,D2411,TRUE,_xll.ohTrigger(RecalcTrigger,TriggerON)),NA())</f>
        <v>1.6346430361950937E-2</v>
      </c>
      <c r="H2411" s="42">
        <f>_xll.qlCalendarAdvance(Calendar,$H2410,B2411,"f",FALSE)</f>
        <v>56304</v>
      </c>
      <c r="I2411" s="176">
        <f>_xll.qlInterestRateIndexValueDate(Index1M,$H2411)</f>
        <v>56304</v>
      </c>
      <c r="J2411" s="181">
        <f>IFERROR(_xll.qlIndexFixing(Index1M,$H2411,TRUE,_xll.ohTrigger(RecalcTrigger,Trigger1M)),NA())</f>
        <v>1.6598959490977908E-2</v>
      </c>
      <c r="K2411" s="44">
        <f>IFERROR(_xll.qlIndexFixing(Index3M,H2411,TRUE,_xll.ohTrigger(RecalcTrigger,Trigger3M)),NA())</f>
        <v>1.7013309089201945E-2</v>
      </c>
      <c r="L2411" s="44">
        <f>IFERROR(_xll.qlIndexFixing(Index6M,$H2411,TRUE,_xll.ohTrigger(RecalcTrigger,Trigger6M)),NA())</f>
        <v>1.7173960123468314E-2</v>
      </c>
      <c r="M2411" s="182">
        <f>IFERROR(_xll.qlIndexFixing(Index1Y,$H2411,TRUE,_xll.ohTrigger(RecalcTrigger,Trigger1Y)),NA())</f>
        <v>1.736355248745225E-2</v>
      </c>
      <c r="N2411" s="181">
        <f>IFERROR(_xll.qlIndexFixing(ONIndex1M,I2411,TRUE,_xll.ohTrigger(RecalcTrigger,Trigger1M)),NA())</f>
        <v>1.6596944136529901E-2</v>
      </c>
      <c r="O2411" s="44">
        <f>IFERROR(_xll.qlIndexFixing(ONIndex3M,I2411,TRUE,_xll.ohTrigger(RecalcTrigger,Trigger3M)),NA())</f>
        <v>1.7003188513667888E-2</v>
      </c>
      <c r="P2411" s="44">
        <f>IFERROR(_xll.qlIndexFixing(ONIndex6M,I2411,TRUE,_xll.ohTrigger(RecalcTrigger,Trigger6M)),NA())</f>
        <v>1.7149101333727712E-2</v>
      </c>
      <c r="Q2411" s="182">
        <f>IFERROR(_xll.qlIndexFixing(ONIndex1Y,I2411,TRUE,_xll.ohTrigger(RecalcTrigger,Trigger1Y)),NA())</f>
        <v>1.7315792064087621E-2</v>
      </c>
    </row>
    <row r="2412" spans="2:17" x14ac:dyDescent="0.2">
      <c r="B2412" s="39" t="s">
        <v>42</v>
      </c>
      <c r="D2412" s="42">
        <f>_xll.qlCalendarAdvance(Calendar,$D2411,B2412,"f",FALSE)</f>
        <v>56311</v>
      </c>
      <c r="E2412" s="176">
        <f>_xll.qlInterestRateIndexValueDate(IndexON,D2412)</f>
        <v>56311</v>
      </c>
      <c r="F2412" s="192">
        <f>IFERROR(_xll.qlIndexFixing(IndexON,D2412,TRUE,_xll.ohTrigger(RecalcTrigger,TriggerON)),NA())</f>
        <v>1.6342336651578027E-2</v>
      </c>
      <c r="H2412" s="42">
        <f>_xll.qlCalendarAdvance(Calendar,$H2411,B2412,"f",FALSE)</f>
        <v>56311</v>
      </c>
      <c r="I2412" s="176">
        <f>_xll.qlInterestRateIndexValueDate(Index1M,$H2412)</f>
        <v>56311</v>
      </c>
      <c r="J2412" s="181">
        <f>IFERROR(_xll.qlIndexFixing(Index1M,$H2412,TRUE,_xll.ohTrigger(RecalcTrigger,Trigger1M)),NA())</f>
        <v>1.6594959127812611E-2</v>
      </c>
      <c r="K2412" s="44">
        <f>IFERROR(_xll.qlIndexFixing(Index3M,H2412,TRUE,_xll.ohTrigger(RecalcTrigger,Trigger3M)),NA())</f>
        <v>1.7009473551259705E-2</v>
      </c>
      <c r="L2412" s="44">
        <f>IFERROR(_xll.qlIndexFixing(Index6M,$H2412,TRUE,_xll.ohTrigger(RecalcTrigger,Trigger6M)),NA())</f>
        <v>1.7170718756207067E-2</v>
      </c>
      <c r="M2412" s="182">
        <f>IFERROR(_xll.qlIndexFixing(Index1Y,$H2412,TRUE,_xll.ohTrigger(RecalcTrigger,Trigger1Y)),NA())</f>
        <v>1.7359697278734432E-2</v>
      </c>
      <c r="N2412" s="181">
        <f>IFERROR(_xll.qlIndexFixing(ONIndex1M,I2412,TRUE,_xll.ohTrigger(RecalcTrigger,Trigger1M)),NA())</f>
        <v>1.6592701173514524E-2</v>
      </c>
      <c r="O2412" s="44">
        <f>IFERROR(_xll.qlIndexFixing(ONIndex3M,I2412,TRUE,_xll.ohTrigger(RecalcTrigger,Trigger3M)),NA())</f>
        <v>1.6999188386219721E-2</v>
      </c>
      <c r="P2412" s="44">
        <f>IFERROR(_xll.qlIndexFixing(ONIndex6M,I2412,TRUE,_xll.ohTrigger(RecalcTrigger,Trigger6M)),NA())</f>
        <v>1.7145327279287637E-2</v>
      </c>
      <c r="Q2412" s="182">
        <f>IFERROR(_xll.qlIndexFixing(ONIndex1Y,I2412,TRUE,_xll.ohTrigger(RecalcTrigger,Trigger1Y)),NA())</f>
        <v>1.7311747842680969E-2</v>
      </c>
    </row>
    <row r="2413" spans="2:17" x14ac:dyDescent="0.2">
      <c r="B2413" s="39" t="s">
        <v>42</v>
      </c>
      <c r="D2413" s="42">
        <f>_xll.qlCalendarAdvance(Calendar,$D2412,B2413,"f",FALSE)</f>
        <v>56318</v>
      </c>
      <c r="E2413" s="176">
        <f>_xll.qlInterestRateIndexValueDate(IndexON,D2413)</f>
        <v>56318</v>
      </c>
      <c r="F2413" s="192">
        <f>IFERROR(_xll.qlIndexFixing(IndexON,D2413,TRUE,_xll.ohTrigger(RecalcTrigger,TriggerON)),NA())</f>
        <v>1.6338251501475387E-2</v>
      </c>
      <c r="H2413" s="42">
        <f>_xll.qlCalendarAdvance(Calendar,$H2412,B2413,"f",FALSE)</f>
        <v>56318</v>
      </c>
      <c r="I2413" s="176">
        <f>_xll.qlInterestRateIndexValueDate(Index1M,$H2413)</f>
        <v>56318</v>
      </c>
      <c r="J2413" s="181">
        <f>IFERROR(_xll.qlIndexFixing(Index1M,$H2413,TRUE,_xll.ohTrigger(RecalcTrigger,Trigger1M)),NA())</f>
        <v>1.6590742696800529E-2</v>
      </c>
      <c r="K2413" s="44">
        <f>IFERROR(_xll.qlIndexFixing(Index3M,H2413,TRUE,_xll.ohTrigger(RecalcTrigger,Trigger3M)),NA())</f>
        <v>1.7005533280337843E-2</v>
      </c>
      <c r="L2413" s="44">
        <f>IFERROR(_xll.qlIndexFixing(Index6M,$H2413,TRUE,_xll.ohTrigger(RecalcTrigger,Trigger6M)),NA())</f>
        <v>1.7167057489060774E-2</v>
      </c>
      <c r="M2413" s="182">
        <f>IFERROR(_xll.qlIndexFixing(Index1Y,$H2413,TRUE,_xll.ohTrigger(RecalcTrigger,Trigger1Y)),NA())</f>
        <v>1.7355852047327147E-2</v>
      </c>
      <c r="N2413" s="181">
        <f>IFERROR(_xll.qlIndexFixing(ONIndex1M,I2413,TRUE,_xll.ohTrigger(RecalcTrigger,Trigger1M)),NA())</f>
        <v>1.6588468479711294E-2</v>
      </c>
      <c r="O2413" s="44">
        <f>IFERROR(_xll.qlIndexFixing(ONIndex3M,I2413,TRUE,_xll.ohTrigger(RecalcTrigger,Trigger3M)),NA())</f>
        <v>1.6995198457959715E-2</v>
      </c>
      <c r="P2413" s="44">
        <f>IFERROR(_xll.qlIndexFixing(ONIndex6M,I2413,TRUE,_xll.ohTrigger(RecalcTrigger,Trigger6M)),NA())</f>
        <v>1.7141563460749687E-2</v>
      </c>
      <c r="Q2413" s="182">
        <f>IFERROR(_xll.qlIndexFixing(ONIndex1Y,I2413,TRUE,_xll.ohTrigger(RecalcTrigger,Trigger1Y)),NA())</f>
        <v>1.730771341466375E-2</v>
      </c>
    </row>
    <row r="2414" spans="2:17" x14ac:dyDescent="0.2">
      <c r="B2414" s="39" t="s">
        <v>42</v>
      </c>
      <c r="D2414" s="42">
        <f>_xll.qlCalendarAdvance(Calendar,$D2413,B2414,"f",FALSE)</f>
        <v>56325</v>
      </c>
      <c r="E2414" s="176">
        <f>_xll.qlInterestRateIndexValueDate(IndexON,D2414)</f>
        <v>56325</v>
      </c>
      <c r="F2414" s="192">
        <f>IFERROR(_xll.qlIndexFixing(IndexON,D2414,TRUE,_xll.ohTrigger(RecalcTrigger,TriggerON)),NA())</f>
        <v>1.6334174911480925E-2</v>
      </c>
      <c r="H2414" s="42">
        <f>_xll.qlCalendarAdvance(Calendar,$H2413,B2414,"f",FALSE)</f>
        <v>56325</v>
      </c>
      <c r="I2414" s="176">
        <f>_xll.qlInterestRateIndexValueDate(Index1M,$H2414)</f>
        <v>56325</v>
      </c>
      <c r="J2414" s="181">
        <f>IFERROR(_xll.qlIndexFixing(Index1M,$H2414,TRUE,_xll.ohTrigger(RecalcTrigger,Trigger1M)),NA())</f>
        <v>1.6586536550365405E-2</v>
      </c>
      <c r="K2414" s="44">
        <f>IFERROR(_xll.qlIndexFixing(Index3M,H2414,TRUE,_xll.ohTrigger(RecalcTrigger,Trigger3M)),NA())</f>
        <v>1.7001603255599532E-2</v>
      </c>
      <c r="L2414" s="44">
        <f>IFERROR(_xll.qlIndexFixing(Index6M,$H2414,TRUE,_xll.ohTrigger(RecalcTrigger,Trigger6M)),NA())</f>
        <v>1.7163406552551337E-2</v>
      </c>
      <c r="M2414" s="182">
        <f>IFERROR(_xll.qlIndexFixing(Index1Y,$H2414,TRUE,_xll.ohTrigger(RecalcTrigger,Trigger1Y)),NA())</f>
        <v>1.7352016793117819E-2</v>
      </c>
      <c r="N2414" s="181">
        <f>IFERROR(_xll.qlIndexFixing(ONIndex1M,I2414,TRUE,_xll.ohTrigger(RecalcTrigger,Trigger1M)),NA())</f>
        <v>1.6584246054958118E-2</v>
      </c>
      <c r="O2414" s="44">
        <f>IFERROR(_xll.qlIndexFixing(ONIndex3M,I2414,TRUE,_xll.ohTrigger(RecalcTrigger,Trigger3M)),NA())</f>
        <v>1.699121872864473E-2</v>
      </c>
      <c r="P2414" s="44">
        <f>IFERROR(_xll.qlIndexFixing(ONIndex6M,I2414,TRUE,_xll.ohTrigger(RecalcTrigger,Trigger6M)),NA())</f>
        <v>1.7137809878032817E-2</v>
      </c>
      <c r="Q2414" s="182">
        <f>IFERROR(_xll.qlIndexFixing(ONIndex1Y,I2414,TRUE,_xll.ohTrigger(RecalcTrigger,Trigger1Y)),NA())</f>
        <v>1.7303688779873871E-2</v>
      </c>
    </row>
    <row r="2415" spans="2:17" x14ac:dyDescent="0.2">
      <c r="B2415" s="39" t="s">
        <v>42</v>
      </c>
      <c r="D2415" s="42">
        <f>_xll.qlCalendarAdvance(Calendar,$D2414,B2415,"f",FALSE)</f>
        <v>56332</v>
      </c>
      <c r="E2415" s="176">
        <f>_xll.qlInterestRateIndexValueDate(IndexON,D2415)</f>
        <v>56332</v>
      </c>
      <c r="F2415" s="192">
        <f>IFERROR(_xll.qlIndexFixing(IndexON,D2415,TRUE,_xll.ohTrigger(RecalcTrigger,TriggerON)),NA())</f>
        <v>1.6330106881513595E-2</v>
      </c>
      <c r="H2415" s="42">
        <f>_xll.qlCalendarAdvance(Calendar,$H2414,B2415,"f",FALSE)</f>
        <v>56332</v>
      </c>
      <c r="I2415" s="176">
        <f>_xll.qlInterestRateIndexValueDate(Index1M,$H2415)</f>
        <v>56332</v>
      </c>
      <c r="J2415" s="181">
        <f>IFERROR(_xll.qlIndexFixing(Index1M,$H2415,TRUE,_xll.ohTrigger(RecalcTrigger,Trigger1M)),NA())</f>
        <v>1.6582340688494158E-2</v>
      </c>
      <c r="K2415" s="44">
        <f>IFERROR(_xll.qlIndexFixing(Index3M,H2415,TRUE,_xll.ohTrigger(RecalcTrigger,Trigger3M)),NA())</f>
        <v>1.6997683477013061E-2</v>
      </c>
      <c r="L2415" s="44">
        <f>IFERROR(_xll.qlIndexFixing(Index6M,$H2415,TRUE,_xll.ohTrigger(RecalcTrigger,Trigger6M)),NA())</f>
        <v>1.7159765946621056E-2</v>
      </c>
      <c r="M2415" s="182">
        <f>IFERROR(_xll.qlIndexFixing(Index1Y,$H2415,TRUE,_xll.ohTrigger(RecalcTrigger,Trigger1Y)),NA())</f>
        <v>1.7348191515993205E-2</v>
      </c>
      <c r="N2415" s="181">
        <f>IFERROR(_xll.qlIndexFixing(ONIndex1M,I2415,TRUE,_xll.ohTrigger(RecalcTrigger,Trigger1M)),NA())</f>
        <v>1.6580033899254998E-2</v>
      </c>
      <c r="O2415" s="44">
        <f>IFERROR(_xll.qlIndexFixing(ONIndex3M,I2415,TRUE,_xll.ohTrigger(RecalcTrigger,Trigger3M)),NA())</f>
        <v>1.6987249198517906E-2</v>
      </c>
      <c r="P2415" s="44">
        <f>IFERROR(_xll.qlIndexFixing(ONIndex6M,I2415,TRUE,_xll.ohTrigger(RecalcTrigger,Trigger6M)),NA())</f>
        <v>1.7134066531218073E-2</v>
      </c>
      <c r="Q2415" s="182">
        <f>IFERROR(_xll.qlIndexFixing(ONIndex1Y,I2415,TRUE,_xll.ohTrigger(RecalcTrigger,Trigger1Y)),NA())</f>
        <v>1.729967393814924E-2</v>
      </c>
    </row>
    <row r="2416" spans="2:17" x14ac:dyDescent="0.2">
      <c r="B2416" s="39" t="s">
        <v>42</v>
      </c>
      <c r="D2416" s="42">
        <f>_xll.qlCalendarAdvance(Calendar,$D2415,B2416,"f",FALSE)</f>
        <v>56339</v>
      </c>
      <c r="E2416" s="176">
        <f>_xll.qlInterestRateIndexValueDate(IndexON,D2416)</f>
        <v>56339</v>
      </c>
      <c r="F2416" s="192">
        <f>IFERROR(_xll.qlIndexFixing(IndexON,D2416,TRUE,_xll.ohTrigger(RecalcTrigger,TriggerON)),NA())</f>
        <v>1.6326047411816536E-2</v>
      </c>
      <c r="H2416" s="42">
        <f>_xll.qlCalendarAdvance(Calendar,$H2415,B2416,"f",FALSE)</f>
        <v>56339</v>
      </c>
      <c r="I2416" s="176">
        <f>_xll.qlInterestRateIndexValueDate(Index1M,$H2416)</f>
        <v>56339</v>
      </c>
      <c r="J2416" s="181">
        <f>IFERROR(_xll.qlIndexFixing(Index1M,$H2416,TRUE,_xll.ohTrigger(RecalcTrigger,Trigger1M)),NA())</f>
        <v>1.6578076888649838E-2</v>
      </c>
      <c r="K2416" s="44">
        <f>IFERROR(_xll.qlIndexFixing(Index3M,H2416,TRUE,_xll.ohTrigger(RecalcTrigger,Trigger3M)),NA())</f>
        <v>1.6993656219630948E-2</v>
      </c>
      <c r="L2416" s="44">
        <f>IFERROR(_xll.qlIndexFixing(Index6M,$H2416,TRUE,_xll.ohTrigger(RecalcTrigger,Trigger6M)),NA())</f>
        <v>1.7155989367964076E-2</v>
      </c>
      <c r="M2416" s="182">
        <f>IFERROR(_xll.qlIndexFixing(Index1Y,$H2416,TRUE,_xll.ohTrigger(RecalcTrigger,Trigger1Y)),NA())</f>
        <v>1.7344376215841617E-2</v>
      </c>
      <c r="N2416" s="181">
        <f>IFERROR(_xll.qlIndexFixing(ONIndex1M,I2416,TRUE,_xll.ohTrigger(RecalcTrigger,Trigger1M)),NA())</f>
        <v>1.6575832012764025E-2</v>
      </c>
      <c r="O2416" s="44">
        <f>IFERROR(_xll.qlIndexFixing(ONIndex3M,I2416,TRUE,_xll.ohTrigger(RecalcTrigger,Trigger3M)),NA())</f>
        <v>1.6983289867498197E-2</v>
      </c>
      <c r="P2416" s="44">
        <f>IFERROR(_xll.qlIndexFixing(ONIndex6M,I2416,TRUE,_xll.ohTrigger(RecalcTrigger,Trigger6M)),NA())</f>
        <v>1.7130333420467547E-2</v>
      </c>
      <c r="Q2416" s="182">
        <f>IFERROR(_xll.qlIndexFixing(ONIndex1Y,I2416,TRUE,_xll.ohTrigger(RecalcTrigger,Trigger1Y)),NA())</f>
        <v>1.7295668889814042E-2</v>
      </c>
    </row>
    <row r="2417" spans="2:17" x14ac:dyDescent="0.2">
      <c r="B2417" s="39" t="s">
        <v>42</v>
      </c>
      <c r="D2417" s="42">
        <f>_xll.qlCalendarAdvance(Calendar,$D2416,B2417,"f",FALSE)</f>
        <v>56346</v>
      </c>
      <c r="E2417" s="176">
        <f>_xll.qlInterestRateIndexValueDate(IndexON,D2417)</f>
        <v>56346</v>
      </c>
      <c r="F2417" s="192">
        <f>IFERROR(_xll.qlIndexFixing(IndexON,D2417,TRUE,_xll.ohTrigger(RecalcTrigger,TriggerON)),NA())</f>
        <v>1.6321996502227654E-2</v>
      </c>
      <c r="H2417" s="42">
        <f>_xll.qlCalendarAdvance(Calendar,$H2416,B2417,"f",FALSE)</f>
        <v>56346</v>
      </c>
      <c r="I2417" s="176">
        <f>_xll.qlInterestRateIndexValueDate(Index1M,$H2417)</f>
        <v>56346</v>
      </c>
      <c r="J2417" s="181">
        <f>IFERROR(_xll.qlIndexFixing(Index1M,$H2417,TRUE,_xll.ohTrigger(RecalcTrigger,Trigger1M)),NA())</f>
        <v>1.6573901050787414E-2</v>
      </c>
      <c r="K2417" s="44">
        <f>IFERROR(_xll.qlIndexFixing(Index3M,H2417,TRUE,_xll.ohTrigger(RecalcTrigger,Trigger3M)),NA())</f>
        <v>1.6989756382568083E-2</v>
      </c>
      <c r="L2417" s="44">
        <f>IFERROR(_xll.qlIndexFixing(Index6M,$H2417,TRUE,_xll.ohTrigger(RecalcTrigger,Trigger6M)),NA())</f>
        <v>1.7152368854574527E-2</v>
      </c>
      <c r="M2417" s="182">
        <f>IFERROR(_xll.qlIndexFixing(Index1Y,$H2417,TRUE,_xll.ohTrigger(RecalcTrigger,Trigger1Y)),NA())</f>
        <v>1.7340570892550478E-2</v>
      </c>
      <c r="N2417" s="181">
        <f>IFERROR(_xll.qlIndexFixing(ONIndex1M,I2417,TRUE,_xll.ohTrigger(RecalcTrigger,Trigger1M)),NA())</f>
        <v>1.6571640395404152E-2</v>
      </c>
      <c r="O2417" s="44">
        <f>IFERROR(_xll.qlIndexFixing(ONIndex3M,I2417,TRUE,_xll.ohTrigger(RecalcTrigger,Trigger3M)),NA())</f>
        <v>1.6979340735504556E-2</v>
      </c>
      <c r="P2417" s="44">
        <f>IFERROR(_xll.qlIndexFixing(ONIndex6M,I2417,TRUE,_xll.ohTrigger(RecalcTrigger,Trigger6M)),NA())</f>
        <v>1.7126610545457055E-2</v>
      </c>
      <c r="Q2417" s="182">
        <f>IFERROR(_xll.qlIndexFixing(ONIndex1Y,I2417,TRUE,_xll.ohTrigger(RecalcTrigger,Trigger1Y)),NA())</f>
        <v>1.729167363478723E-2</v>
      </c>
    </row>
    <row r="2418" spans="2:17" x14ac:dyDescent="0.2">
      <c r="B2418" s="39" t="s">
        <v>42</v>
      </c>
      <c r="D2418" s="42">
        <f>_xll.qlCalendarAdvance(Calendar,$D2417,B2418,"f",FALSE)</f>
        <v>56353</v>
      </c>
      <c r="E2418" s="176">
        <f>_xll.qlInterestRateIndexValueDate(IndexON,D2418)</f>
        <v>56353</v>
      </c>
      <c r="F2418" s="192">
        <f>IFERROR(_xll.qlIndexFixing(IndexON,D2418,TRUE,_xll.ohTrigger(RecalcTrigger,TriggerON)),NA())</f>
        <v>1.631795415274695E-2</v>
      </c>
      <c r="H2418" s="42">
        <f>_xll.qlCalendarAdvance(Calendar,$H2417,B2418,"f",FALSE)</f>
        <v>56353</v>
      </c>
      <c r="I2418" s="176">
        <f>_xll.qlInterestRateIndexValueDate(Index1M,$H2418)</f>
        <v>56353</v>
      </c>
      <c r="J2418" s="181">
        <f>IFERROR(_xll.qlIndexFixing(Index1M,$H2418,TRUE,_xll.ohTrigger(RecalcTrigger,Trigger1M)),NA())</f>
        <v>1.6569735496936189E-2</v>
      </c>
      <c r="K2418" s="44">
        <f>IFERROR(_xll.qlIndexFixing(Index3M,H2418,TRUE,_xll.ohTrigger(RecalcTrigger,Trigger3M)),NA())</f>
        <v>1.6985866791050068E-2</v>
      </c>
      <c r="L2418" s="44">
        <f>IFERROR(_xll.qlIndexFixing(Index6M,$H2418,TRUE,_xll.ohTrigger(RecalcTrigger,Trigger6M)),NA())</f>
        <v>1.7148758671081742E-2</v>
      </c>
      <c r="M2418" s="182">
        <f>IFERROR(_xll.qlIndexFixing(Index1Y,$H2418,TRUE,_xll.ohTrigger(RecalcTrigger,Trigger1Y)),NA())</f>
        <v>1.7336775546007654E-2</v>
      </c>
      <c r="N2418" s="181">
        <f>IFERROR(_xll.qlIndexFixing(ONIndex1M,I2418,TRUE,_xll.ohTrigger(RecalcTrigger,Trigger1M)),NA())</f>
        <v>1.6567459047175381E-2</v>
      </c>
      <c r="O2418" s="44">
        <f>IFERROR(_xll.qlIndexFixing(ONIndex3M,I2418,TRUE,_xll.ohTrigger(RecalcTrigger,Trigger3M)),NA())</f>
        <v>1.6975401802618029E-2</v>
      </c>
      <c r="P2418" s="44">
        <f>IFERROR(_xll.qlIndexFixing(ONIndex6M,I2418,TRUE,_xll.ohTrigger(RecalcTrigger,Trigger6M)),NA())</f>
        <v>1.7122897906348689E-2</v>
      </c>
      <c r="Q2418" s="182">
        <f>IFERROR(_xll.qlIndexFixing(ONIndex1Y,I2418,TRUE,_xll.ohTrigger(RecalcTrigger,Trigger1Y)),NA())</f>
        <v>1.7287688172906712E-2</v>
      </c>
    </row>
    <row r="2419" spans="2:17" x14ac:dyDescent="0.2">
      <c r="B2419" s="39" t="s">
        <v>42</v>
      </c>
      <c r="D2419" s="42">
        <f>_xll.qlCalendarAdvance(Calendar,$D2418,B2419,"f",FALSE)</f>
        <v>56360</v>
      </c>
      <c r="E2419" s="176">
        <f>_xll.qlInterestRateIndexValueDate(IndexON,D2419)</f>
        <v>56360</v>
      </c>
      <c r="F2419" s="192">
        <f>IFERROR(_xll.qlIndexFixing(IndexON,D2419,TRUE,_xll.ohTrigger(RecalcTrigger,TriggerON)),NA())</f>
        <v>1.6313920363374423E-2</v>
      </c>
      <c r="H2419" s="42">
        <f>_xll.qlCalendarAdvance(Calendar,$H2418,B2419,"f",FALSE)</f>
        <v>56360</v>
      </c>
      <c r="I2419" s="176">
        <f>_xll.qlInterestRateIndexValueDate(Index1M,$H2419)</f>
        <v>56360</v>
      </c>
      <c r="J2419" s="181">
        <f>IFERROR(_xll.qlIndexFixing(Index1M,$H2419,TRUE,_xll.ohTrigger(RecalcTrigger,Trigger1M)),NA())</f>
        <v>1.6565580227093462E-2</v>
      </c>
      <c r="K2419" s="44">
        <f>IFERROR(_xll.qlIndexFixing(Index3M,H2419,TRUE,_xll.ohTrigger(RecalcTrigger,Trigger3M)),NA())</f>
        <v>1.6981987445050185E-2</v>
      </c>
      <c r="L2419" s="44">
        <f>IFERROR(_xll.qlIndexFixing(Index6M,$H2419,TRUE,_xll.ohTrigger(RecalcTrigger,Trigger6M)),NA())</f>
        <v>1.7145158817429479E-2</v>
      </c>
      <c r="M2419" s="182">
        <f>IFERROR(_xll.qlIndexFixing(Index1Y,$H2419,TRUE,_xll.ohTrigger(RecalcTrigger,Trigger1Y)),NA())</f>
        <v>1.7332990176102125E-2</v>
      </c>
      <c r="N2419" s="181">
        <f>IFERROR(_xll.qlIndexFixing(ONIndex1M,I2419,TRUE,_xll.ohTrigger(RecalcTrigger,Trigger1M)),NA())</f>
        <v>1.6563287967915619E-2</v>
      </c>
      <c r="O2419" s="44">
        <f>IFERROR(_xll.qlIndexFixing(ONIndex3M,I2419,TRUE,_xll.ohTrigger(RecalcTrigger,Trigger3M)),NA())</f>
        <v>1.6971473068838616E-2</v>
      </c>
      <c r="P2419" s="44">
        <f>IFERROR(_xll.qlIndexFixing(ONIndex6M,I2419,TRUE,_xll.ohTrigger(RecalcTrigger,Trigger6M)),NA())</f>
        <v>1.7119195503142448E-2</v>
      </c>
      <c r="Q2419" s="182">
        <f>IFERROR(_xll.qlIndexFixing(ONIndex1Y,I2419,TRUE,_xll.ohTrigger(RecalcTrigger,Trigger1Y)),NA())</f>
        <v>1.7283712504334581E-2</v>
      </c>
    </row>
    <row r="2420" spans="2:17" x14ac:dyDescent="0.2">
      <c r="B2420" s="39" t="s">
        <v>42</v>
      </c>
      <c r="D2420" s="42">
        <f>_xll.qlCalendarAdvance(Calendar,$D2419,B2420,"f",FALSE)</f>
        <v>56367</v>
      </c>
      <c r="E2420" s="176">
        <f>_xll.qlInterestRateIndexValueDate(IndexON,D2420)</f>
        <v>56367</v>
      </c>
      <c r="F2420" s="192">
        <f>IFERROR(_xll.qlIndexFixing(IndexON,D2420,TRUE,_xll.ohTrigger(RecalcTrigger,TriggerON)),NA())</f>
        <v>1.6309895134272168E-2</v>
      </c>
      <c r="H2420" s="42">
        <f>_xll.qlCalendarAdvance(Calendar,$H2419,B2420,"f",FALSE)</f>
        <v>56367</v>
      </c>
      <c r="I2420" s="176">
        <f>_xll.qlInterestRateIndexValueDate(Index1M,$H2420)</f>
        <v>56367</v>
      </c>
      <c r="J2420" s="181">
        <f>IFERROR(_xll.qlIndexFixing(Index1M,$H2420,TRUE,_xll.ohTrigger(RecalcTrigger,Trigger1M)),NA())</f>
        <v>1.6561435241253829E-2</v>
      </c>
      <c r="K2420" s="44">
        <f>IFERROR(_xll.qlIndexFixing(Index3M,H2420,TRUE,_xll.ohTrigger(RecalcTrigger,Trigger3M)),NA())</f>
        <v>1.6978118344539047E-2</v>
      </c>
      <c r="L2420" s="44">
        <f>IFERROR(_xll.qlIndexFixing(Index6M,$H2420,TRUE,_xll.ohTrigger(RecalcTrigger,Trigger6M)),NA())</f>
        <v>1.7141569293563266E-2</v>
      </c>
      <c r="M2420" s="182">
        <f>IFERROR(_xll.qlIndexFixing(Index1Y,$H2420,TRUE,_xll.ohTrigger(RecalcTrigger,Trigger1Y)),NA())</f>
        <v>1.7329214782722202E-2</v>
      </c>
      <c r="N2420" s="181">
        <f>IFERROR(_xll.qlIndexFixing(ONIndex1M,I2420,TRUE,_xll.ohTrigger(RecalcTrigger,Trigger1M)),NA())</f>
        <v>1.6559127157868003E-2</v>
      </c>
      <c r="O2420" s="44">
        <f>IFERROR(_xll.qlIndexFixing(ONIndex3M,I2420,TRUE,_xll.ohTrigger(RecalcTrigger,Trigger3M)),NA())</f>
        <v>1.6967554534247364E-2</v>
      </c>
      <c r="P2420" s="44">
        <f>IFERROR(_xll.qlIndexFixing(ONIndex6M,I2420,TRUE,_xll.ohTrigger(RecalcTrigger,Trigger6M)),NA())</f>
        <v>1.711550333591938E-2</v>
      </c>
      <c r="Q2420" s="182">
        <f>IFERROR(_xll.qlIndexFixing(ONIndex1Y,I2420,TRUE,_xll.ohTrigger(RecalcTrigger,Trigger1Y)),NA())</f>
        <v>1.7279746628989789E-2</v>
      </c>
    </row>
    <row r="2421" spans="2:17" x14ac:dyDescent="0.2">
      <c r="B2421" s="39" t="s">
        <v>42</v>
      </c>
      <c r="D2421" s="42">
        <f>_xll.qlCalendarAdvance(Calendar,$D2420,B2421,"f",FALSE)</f>
        <v>56374</v>
      </c>
      <c r="E2421" s="176">
        <f>_xll.qlInterestRateIndexValueDate(IndexON,D2421)</f>
        <v>56374</v>
      </c>
      <c r="F2421" s="192">
        <f>IFERROR(_xll.qlIndexFixing(IndexON,D2421,TRUE,_xll.ohTrigger(RecalcTrigger,TriggerON)),NA())</f>
        <v>1.6305878465115997E-2</v>
      </c>
      <c r="H2421" s="42">
        <f>_xll.qlCalendarAdvance(Calendar,$H2420,B2421,"f",FALSE)</f>
        <v>56374</v>
      </c>
      <c r="I2421" s="176">
        <f>_xll.qlInterestRateIndexValueDate(Index1M,$H2421)</f>
        <v>56374</v>
      </c>
      <c r="J2421" s="181">
        <f>IFERROR(_xll.qlIndexFixing(Index1M,$H2421,TRUE,_xll.ohTrigger(RecalcTrigger,Trigger1M)),NA())</f>
        <v>1.6557381492525187E-2</v>
      </c>
      <c r="K2421" s="44">
        <f>IFERROR(_xll.qlIndexFixing(Index3M,H2421,TRUE,_xll.ohTrigger(RecalcTrigger,Trigger3M)),NA())</f>
        <v>1.6974379973016079E-2</v>
      </c>
      <c r="L2421" s="44">
        <f>IFERROR(_xll.qlIndexFixing(Index6M,$H2421,TRUE,_xll.ohTrigger(RecalcTrigger,Trigger6M)),NA())</f>
        <v>1.7138139250076134E-2</v>
      </c>
      <c r="M2421" s="182">
        <f>IFERROR(_xll.qlIndexFixing(Index1Y,$H2421,TRUE,_xll.ohTrigger(RecalcTrigger,Trigger1Y)),NA())</f>
        <v>1.7325449365757528E-2</v>
      </c>
      <c r="N2421" s="181">
        <f>IFERROR(_xll.qlIndexFixing(ONIndex1M,I2421,TRUE,_xll.ohTrigger(RecalcTrigger,Trigger1M)),NA())</f>
        <v>1.6554976616951489E-2</v>
      </c>
      <c r="O2421" s="44">
        <f>IFERROR(_xll.qlIndexFixing(ONIndex3M,I2421,TRUE,_xll.ohTrigger(RecalcTrigger,Trigger3M)),NA())</f>
        <v>1.6963646198682181E-2</v>
      </c>
      <c r="P2421" s="44">
        <f>IFERROR(_xll.qlIndexFixing(ONIndex6M,I2421,TRUE,_xll.ohTrigger(RecalcTrigger,Trigger6M)),NA())</f>
        <v>1.7111821404517391E-2</v>
      </c>
      <c r="Q2421" s="182">
        <f>IFERROR(_xll.qlIndexFixing(ONIndex1Y,I2421,TRUE,_xll.ohTrigger(RecalcTrigger,Trigger1Y)),NA())</f>
        <v>1.7275790546953385E-2</v>
      </c>
    </row>
    <row r="2422" spans="2:17" x14ac:dyDescent="0.2">
      <c r="B2422" s="39" t="s">
        <v>42</v>
      </c>
      <c r="D2422" s="42">
        <f>_xll.qlCalendarAdvance(Calendar,$D2421,B2422,"f",FALSE)</f>
        <v>56381</v>
      </c>
      <c r="E2422" s="176">
        <f>_xll.qlInterestRateIndexValueDate(IndexON,D2422)</f>
        <v>56381</v>
      </c>
      <c r="F2422" s="192">
        <f>IFERROR(_xll.qlIndexFixing(IndexON,D2422,TRUE,_xll.ohTrigger(RecalcTrigger,TriggerON)),NA())</f>
        <v>1.6301870356230097E-2</v>
      </c>
      <c r="H2422" s="42">
        <f>_xll.qlCalendarAdvance(Calendar,$H2421,B2422,"f",FALSE)</f>
        <v>56381</v>
      </c>
      <c r="I2422" s="176">
        <f>_xll.qlInterestRateIndexValueDate(Index1M,$H2422)</f>
        <v>56381</v>
      </c>
      <c r="J2422" s="181">
        <f>IFERROR(_xll.qlIndexFixing(Index1M,$H2422,TRUE,_xll.ohTrigger(RecalcTrigger,Trigger1M)),NA())</f>
        <v>1.65532576223083E-2</v>
      </c>
      <c r="K2422" s="44">
        <f>IFERROR(_xll.qlIndexFixing(Index3M,H2422,TRUE,_xll.ohTrigger(RecalcTrigger,Trigger3M)),NA())</f>
        <v>1.697053191665646E-2</v>
      </c>
      <c r="L2422" s="44">
        <f>IFERROR(_xll.qlIndexFixing(Index6M,$H2422,TRUE,_xll.ohTrigger(RecalcTrigger,Trigger6M)),NA())</f>
        <v>1.7134570956636733E-2</v>
      </c>
      <c r="M2422" s="182">
        <f>IFERROR(_xll.qlIndexFixing(Index1Y,$H2422,TRUE,_xll.ohTrigger(RecalcTrigger,Trigger1Y)),NA())</f>
        <v>1.7321693925096637E-2</v>
      </c>
      <c r="N2422" s="181">
        <f>IFERROR(_xll.qlIndexFixing(ONIndex1M,I2422,TRUE,_xll.ohTrigger(RecalcTrigger,Trigger1M)),NA())</f>
        <v>1.6550836345085029E-2</v>
      </c>
      <c r="O2422" s="44">
        <f>IFERROR(_xll.qlIndexFixing(ONIndex3M,I2422,TRUE,_xll.ohTrigger(RecalcTrigger,Trigger3M)),NA())</f>
        <v>1.6959748062224111E-2</v>
      </c>
      <c r="P2422" s="44">
        <f>IFERROR(_xll.qlIndexFixing(ONIndex6M,I2422,TRUE,_xll.ohTrigger(RecalcTrigger,Trigger6M)),NA())</f>
        <v>1.7108149708936482E-2</v>
      </c>
      <c r="Q2422" s="182">
        <f>IFERROR(_xll.qlIndexFixing(ONIndex1Y,I2422,TRUE,_xll.ohTrigger(RecalcTrigger,Trigger1Y)),NA())</f>
        <v>1.7271844257982227E-2</v>
      </c>
    </row>
    <row r="2423" spans="2:17" x14ac:dyDescent="0.2">
      <c r="B2423" s="39" t="s">
        <v>42</v>
      </c>
      <c r="D2423" s="42">
        <f>_xll.qlCalendarAdvance(Calendar,$D2422,B2423,"f",FALSE)</f>
        <v>56388</v>
      </c>
      <c r="E2423" s="176">
        <f>_xll.qlInterestRateIndexValueDate(IndexON,D2423)</f>
        <v>56388</v>
      </c>
      <c r="F2423" s="192">
        <f>IFERROR(_xll.qlIndexFixing(IndexON,D2423,TRUE,_xll.ohTrigger(RecalcTrigger,TriggerON)),NA())</f>
        <v>1.6297870807452375E-2</v>
      </c>
      <c r="H2423" s="42">
        <f>_xll.qlCalendarAdvance(Calendar,$H2422,B2423,"f",FALSE)</f>
        <v>56388</v>
      </c>
      <c r="I2423" s="176">
        <f>_xll.qlInterestRateIndexValueDate(Index1M,$H2423)</f>
        <v>56388</v>
      </c>
      <c r="J2423" s="181">
        <f>IFERROR(_xll.qlIndexFixing(Index1M,$H2423,TRUE,_xll.ohTrigger(RecalcTrigger,Trigger1M)),NA())</f>
        <v>1.6549144036566404E-2</v>
      </c>
      <c r="K2423" s="44">
        <f>IFERROR(_xll.qlIndexFixing(Index3M,H2423,TRUE,_xll.ohTrigger(RecalcTrigger,Trigger3M)),NA())</f>
        <v>1.6966694106209945E-2</v>
      </c>
      <c r="L2423" s="44">
        <f>IFERROR(_xll.qlIndexFixing(Index6M,$H2423,TRUE,_xll.ohTrigger(RecalcTrigger,Trigger6M)),NA())</f>
        <v>1.7131012993330738E-2</v>
      </c>
      <c r="M2423" s="182">
        <f>IFERROR(_xll.qlIndexFixing(Index1Y,$H2423,TRUE,_xll.ohTrigger(RecalcTrigger,Trigger1Y)),NA())</f>
        <v>1.7317948460629617E-2</v>
      </c>
      <c r="N2423" s="181">
        <f>IFERROR(_xll.qlIndexFixing(ONIndex1M,I2423,TRUE,_xll.ohTrigger(RecalcTrigger,Trigger1M)),NA())</f>
        <v>1.6546706342430717E-2</v>
      </c>
      <c r="O2423" s="44">
        <f>IFERROR(_xll.qlIndexFixing(ONIndex3M,I2423,TRUE,_xll.ohTrigger(RecalcTrigger,Trigger3M)),NA())</f>
        <v>1.695586012479211E-2</v>
      </c>
      <c r="P2423" s="44">
        <f>IFERROR(_xll.qlIndexFixing(ONIndex6M,I2423,TRUE,_xll.ohTrigger(RecalcTrigger,Trigger6M)),NA())</f>
        <v>1.7104488249338745E-2</v>
      </c>
      <c r="Q2423" s="182">
        <f>IFERROR(_xll.qlIndexFixing(ONIndex1Y,I2423,TRUE,_xll.ohTrigger(RecalcTrigger,Trigger1Y)),NA())</f>
        <v>1.7267907762319457E-2</v>
      </c>
    </row>
    <row r="2424" spans="2:17" x14ac:dyDescent="0.2">
      <c r="B2424" s="39" t="s">
        <v>42</v>
      </c>
      <c r="D2424" s="42">
        <f>_xll.qlCalendarAdvance(Calendar,$D2423,B2424,"f",FALSE)</f>
        <v>56395</v>
      </c>
      <c r="E2424" s="176">
        <f>_xll.qlInterestRateIndexValueDate(IndexON,D2424)</f>
        <v>56395</v>
      </c>
      <c r="F2424" s="192">
        <f>IFERROR(_xll.qlIndexFixing(IndexON,D2424,TRUE,_xll.ohTrigger(RecalcTrigger,TriggerON)),NA())</f>
        <v>1.6293879818944923E-2</v>
      </c>
      <c r="H2424" s="42">
        <f>_xll.qlCalendarAdvance(Calendar,$H2423,B2424,"f",FALSE)</f>
        <v>56395</v>
      </c>
      <c r="I2424" s="176">
        <f>_xll.qlInterestRateIndexValueDate(Index1M,$H2424)</f>
        <v>56395</v>
      </c>
      <c r="J2424" s="181">
        <f>IFERROR(_xll.qlIndexFixing(Index1M,$H2424,TRUE,_xll.ohTrigger(RecalcTrigger,Trigger1M)),NA())</f>
        <v>1.6545040735294274E-2</v>
      </c>
      <c r="K2424" s="44">
        <f>IFERROR(_xll.qlIndexFixing(Index3M,H2424,TRUE,_xll.ohTrigger(RecalcTrigger,Trigger3M)),NA())</f>
        <v>1.6962866541647463E-2</v>
      </c>
      <c r="L2424" s="44">
        <f>IFERROR(_xll.qlIndexFixing(Index6M,$H2424,TRUE,_xll.ohTrigger(RecalcTrigger,Trigger6M)),NA())</f>
        <v>1.7127465360103532E-2</v>
      </c>
      <c r="M2424" s="182">
        <f>IFERROR(_xll.qlIndexFixing(Index1Y,$H2424,TRUE,_xll.ohTrigger(RecalcTrigger,Trigger1Y)),NA())</f>
        <v>1.7314212972246112E-2</v>
      </c>
      <c r="N2424" s="181">
        <f>IFERROR(_xll.qlIndexFixing(ONIndex1M,I2424,TRUE,_xll.ohTrigger(RecalcTrigger,Trigger1M)),NA())</f>
        <v>1.6542586608826459E-2</v>
      </c>
      <c r="O2424" s="44">
        <f>IFERROR(_xll.qlIndexFixing(ONIndex3M,I2424,TRUE,_xll.ohTrigger(RecalcTrigger,Trigger3M)),NA())</f>
        <v>1.695198238654827E-2</v>
      </c>
      <c r="P2424" s="44">
        <f>IFERROR(_xll.qlIndexFixing(ONIndex6M,I2424,TRUE,_xll.ohTrigger(RecalcTrigger,Trigger6M)),NA())</f>
        <v>1.7100837025643134E-2</v>
      </c>
      <c r="Q2424" s="182">
        <f>IFERROR(_xll.qlIndexFixing(ONIndex1Y,I2424,TRUE,_xll.ohTrigger(RecalcTrigger,Trigger1Y)),NA())</f>
        <v>1.7263981060046119E-2</v>
      </c>
    </row>
    <row r="2425" spans="2:17" x14ac:dyDescent="0.2">
      <c r="B2425" s="39" t="s">
        <v>42</v>
      </c>
      <c r="D2425" s="42">
        <f>_xll.qlCalendarAdvance(Calendar,$D2424,B2425,"f",FALSE)</f>
        <v>56402</v>
      </c>
      <c r="E2425" s="176">
        <f>_xll.qlInterestRateIndexValueDate(IndexON,D2425)</f>
        <v>56402</v>
      </c>
      <c r="F2425" s="192">
        <f>IFERROR(_xll.qlIndexFixing(IndexON,D2425,TRUE,_xll.ohTrigger(RecalcTrigger,TriggerON)),NA())</f>
        <v>1.6289897390383556E-2</v>
      </c>
      <c r="H2425" s="42">
        <f>_xll.qlCalendarAdvance(Calendar,$H2424,B2425,"f",FALSE)</f>
        <v>56402</v>
      </c>
      <c r="I2425" s="176">
        <f>_xll.qlInterestRateIndexValueDate(Index1M,$H2425)</f>
        <v>56402</v>
      </c>
      <c r="J2425" s="181">
        <f>IFERROR(_xll.qlIndexFixing(Index1M,$H2425,TRUE,_xll.ohTrigger(RecalcTrigger,Trigger1M)),NA())</f>
        <v>1.65408645716482E-2</v>
      </c>
      <c r="K2425" s="44">
        <f>IFERROR(_xll.qlIndexFixing(Index3M,H2425,TRUE,_xll.ohTrigger(RecalcTrigger,Trigger3M)),NA())</f>
        <v>1.695904922293906E-2</v>
      </c>
      <c r="L2425" s="44">
        <f>IFERROR(_xll.qlIndexFixing(Index6M,$H2425,TRUE,_xll.ohTrigger(RecalcTrigger,Trigger6M)),NA())</f>
        <v>1.7123776619083146E-2</v>
      </c>
      <c r="M2425" s="182">
        <f>IFERROR(_xll.qlIndexFixing(Index1Y,$H2425,TRUE,_xll.ohTrigger(RecalcTrigger,Trigger1Y)),NA())</f>
        <v>1.7310487459836654E-2</v>
      </c>
      <c r="N2425" s="181">
        <f>IFERROR(_xll.qlIndexFixing(ONIndex1M,I2425,TRUE,_xll.ohTrigger(RecalcTrigger,Trigger1M)),NA())</f>
        <v>1.6538477144353303E-2</v>
      </c>
      <c r="O2425" s="44">
        <f>IFERROR(_xll.qlIndexFixing(ONIndex3M,I2425,TRUE,_xll.ohTrigger(RecalcTrigger,Trigger3M)),NA())</f>
        <v>1.6948114847411544E-2</v>
      </c>
      <c r="P2425" s="44">
        <f>IFERROR(_xll.qlIndexFixing(ONIndex6M,I2425,TRUE,_xll.ohTrigger(RecalcTrigger,Trigger6M)),NA())</f>
        <v>1.7097196037768603E-2</v>
      </c>
      <c r="Q2425" s="182">
        <f>IFERROR(_xll.qlIndexFixing(ONIndex1Y,I2425,TRUE,_xll.ohTrigger(RecalcTrigger,Trigger1Y)),NA())</f>
        <v>1.7260064150919074E-2</v>
      </c>
    </row>
    <row r="2426" spans="2:17" x14ac:dyDescent="0.2">
      <c r="B2426" s="39" t="s">
        <v>42</v>
      </c>
      <c r="D2426" s="42">
        <f>_xll.qlCalendarAdvance(Calendar,$D2425,B2426,"f",FALSE)</f>
        <v>56409</v>
      </c>
      <c r="E2426" s="176">
        <f>_xll.qlInterestRateIndexValueDate(IndexON,D2426)</f>
        <v>56409</v>
      </c>
      <c r="F2426" s="192">
        <f>IFERROR(_xll.qlIndexFixing(IndexON,D2426,TRUE,_xll.ohTrigger(RecalcTrigger,TriggerON)),NA())</f>
        <v>1.628592352209246E-2</v>
      </c>
      <c r="H2426" s="42">
        <f>_xll.qlCalendarAdvance(Calendar,$H2425,B2426,"f",FALSE)</f>
        <v>56409</v>
      </c>
      <c r="I2426" s="176">
        <f>_xll.qlInterestRateIndexValueDate(Index1M,$H2426)</f>
        <v>56409</v>
      </c>
      <c r="J2426" s="181">
        <f>IFERROR(_xll.qlIndexFixing(Index1M,$H2426,TRUE,_xll.ohTrigger(RecalcTrigger,Trigger1M)),NA())</f>
        <v>1.6536781289573182E-2</v>
      </c>
      <c r="K2426" s="44">
        <f>IFERROR(_xll.qlIndexFixing(Index3M,H2426,TRUE,_xll.ohTrigger(RecalcTrigger,Trigger3M)),NA())</f>
        <v>1.6955242150053902E-2</v>
      </c>
      <c r="L2426" s="44">
        <f>IFERROR(_xll.qlIndexFixing(Index6M,$H2426,TRUE,_xll.ohTrigger(RecalcTrigger,Trigger6M)),NA())</f>
        <v>1.7120249072773777E-2</v>
      </c>
      <c r="M2426" s="182">
        <f>IFERROR(_xll.qlIndexFixing(Index1Y,$H2426,TRUE,_xll.ohTrigger(RecalcTrigger,Trigger1Y)),NA())</f>
        <v>1.7306771923291553E-2</v>
      </c>
      <c r="N2426" s="181">
        <f>IFERROR(_xll.qlIndexFixing(ONIndex1M,I2426,TRUE,_xll.ohTrigger(RecalcTrigger,Trigger1M)),NA())</f>
        <v>1.6534377949011247E-2</v>
      </c>
      <c r="O2426" s="44">
        <f>IFERROR(_xll.qlIndexFixing(ONIndex3M,I2426,TRUE,_xll.ohTrigger(RecalcTrigger,Trigger3M)),NA())</f>
        <v>1.6944257507300886E-2</v>
      </c>
      <c r="P2426" s="44">
        <f>IFERROR(_xll.qlIndexFixing(ONIndex6M,I2426,TRUE,_xll.ohTrigger(RecalcTrigger,Trigger6M)),NA())</f>
        <v>1.7093565285796197E-2</v>
      </c>
      <c r="Q2426" s="182">
        <f>IFERROR(_xll.qlIndexFixing(ONIndex1Y,I2426,TRUE,_xll.ohTrigger(RecalcTrigger,Trigger1Y)),NA())</f>
        <v>1.725615703501937E-2</v>
      </c>
    </row>
    <row r="2427" spans="2:17" x14ac:dyDescent="0.2">
      <c r="B2427" s="39" t="s">
        <v>42</v>
      </c>
      <c r="D2427" s="42">
        <f>_xll.qlCalendarAdvance(Calendar,$D2426,B2427,"f",FALSE)</f>
        <v>56416</v>
      </c>
      <c r="E2427" s="176">
        <f>_xll.qlInterestRateIndexValueDate(IndexON,D2427)</f>
        <v>56416</v>
      </c>
      <c r="F2427" s="192">
        <f>IFERROR(_xll.qlIndexFixing(IndexON,D2427,TRUE,_xll.ohTrigger(RecalcTrigger,TriggerON)),NA())</f>
        <v>1.6281958213909542E-2</v>
      </c>
      <c r="H2427" s="42">
        <f>_xll.qlCalendarAdvance(Calendar,$H2426,B2427,"f",FALSE)</f>
        <v>56416</v>
      </c>
      <c r="I2427" s="176">
        <f>_xll.qlInterestRateIndexValueDate(Index1M,$H2427)</f>
        <v>56416</v>
      </c>
      <c r="J2427" s="181">
        <f>IFERROR(_xll.qlIndexFixing(Index1M,$H2427,TRUE,_xll.ohTrigger(RecalcTrigger,Trigger1M)),NA())</f>
        <v>1.6532708291425613E-2</v>
      </c>
      <c r="K2427" s="44">
        <f>IFERROR(_xll.qlIndexFixing(Index3M,H2427,TRUE,_xll.ohTrigger(RecalcTrigger,Trigger3M)),NA())</f>
        <v>1.6951445322964689E-2</v>
      </c>
      <c r="L2427" s="44">
        <f>IFERROR(_xll.qlIndexFixing(Index6M,$H2427,TRUE,_xll.ohTrigger(RecalcTrigger,Trigger6M)),NA())</f>
        <v>1.7116731855866929E-2</v>
      </c>
      <c r="M2427" s="182">
        <f>IFERROR(_xll.qlIndexFixing(Index1Y,$H2427,TRUE,_xll.ohTrigger(RecalcTrigger,Trigger1Y)),NA())</f>
        <v>1.7303066362501784E-2</v>
      </c>
      <c r="N2427" s="181">
        <f>IFERROR(_xll.qlIndexFixing(ONIndex1M,I2427,TRUE,_xll.ohTrigger(RecalcTrigger,Trigger1M)),NA())</f>
        <v>1.6530289022800293E-2</v>
      </c>
      <c r="O2427" s="44">
        <f>IFERROR(_xll.qlIndexFixing(ONIndex3M,I2427,TRUE,_xll.ohTrigger(RecalcTrigger,Trigger3M)),NA())</f>
        <v>1.6940410366378389E-2</v>
      </c>
      <c r="P2427" s="44">
        <f>IFERROR(_xll.qlIndexFixing(ONIndex6M,I2427,TRUE,_xll.ohTrigger(RecalcTrigger,Trigger6M)),NA())</f>
        <v>1.708994476988801E-2</v>
      </c>
      <c r="Q2427" s="182">
        <f>IFERROR(_xll.qlIndexFixing(ONIndex1Y,I2427,TRUE,_xll.ohTrigger(RecalcTrigger,Trigger1Y)),NA())</f>
        <v>1.7252259712428053E-2</v>
      </c>
    </row>
    <row r="2428" spans="2:17" x14ac:dyDescent="0.2">
      <c r="B2428" s="39" t="s">
        <v>42</v>
      </c>
      <c r="D2428" s="42">
        <f>_xll.qlCalendarAdvance(Calendar,$D2427,B2428,"f",FALSE)</f>
        <v>56423</v>
      </c>
      <c r="E2428" s="176">
        <f>_xll.qlInterestRateIndexValueDate(IndexON,D2428)</f>
        <v>56423</v>
      </c>
      <c r="F2428" s="192">
        <f>IFERROR(_xll.qlIndexFixing(IndexON,D2428,TRUE,_xll.ohTrigger(RecalcTrigger,TriggerON)),NA())</f>
        <v>1.6278001465915848E-2</v>
      </c>
      <c r="H2428" s="42">
        <f>_xll.qlCalendarAdvance(Calendar,$H2427,B2428,"f",FALSE)</f>
        <v>56423</v>
      </c>
      <c r="I2428" s="176">
        <f>_xll.qlInterestRateIndexValueDate(Index1M,$H2428)</f>
        <v>56423</v>
      </c>
      <c r="J2428" s="181">
        <f>IFERROR(_xll.qlIndexFixing(Index1M,$H2428,TRUE,_xll.ohTrigger(RecalcTrigger,Trigger1M)),NA())</f>
        <v>1.6528645577189287E-2</v>
      </c>
      <c r="K2428" s="44">
        <f>IFERROR(_xll.qlIndexFixing(Index3M,H2428,TRUE,_xll.ohTrigger(RecalcTrigger,Trigger3M)),NA())</f>
        <v>1.6947658741640576E-2</v>
      </c>
      <c r="L2428" s="44">
        <f>IFERROR(_xll.qlIndexFixing(Index6M,$H2428,TRUE,_xll.ohTrigger(RecalcTrigger,Trigger6M)),NA())</f>
        <v>1.711322496830724E-2</v>
      </c>
      <c r="M2428" s="182">
        <f>IFERROR(_xll.qlIndexFixing(Index1Y,$H2428,TRUE,_xll.ohTrigger(RecalcTrigger,Trigger1Y)),NA())</f>
        <v>1.7299370777358103E-2</v>
      </c>
      <c r="N2428" s="181">
        <f>IFERROR(_xll.qlIndexFixing(ONIndex1M,I2428,TRUE,_xll.ohTrigger(RecalcTrigger,Trigger1M)),NA())</f>
        <v>1.6526210365558347E-2</v>
      </c>
      <c r="O2428" s="44">
        <f>IFERROR(_xll.qlIndexFixing(ONIndex3M,I2428,TRUE,_xll.ohTrigger(RecalcTrigger,Trigger3M)),NA())</f>
        <v>1.693657342448196E-2</v>
      </c>
      <c r="P2428" s="44">
        <f>IFERROR(_xll.qlIndexFixing(ONIndex6M,I2428,TRUE,_xll.ohTrigger(RecalcTrigger,Trigger6M)),NA())</f>
        <v>1.7086334489719857E-2</v>
      </c>
      <c r="Q2428" s="182">
        <f>IFERROR(_xll.qlIndexFixing(ONIndex1Y,I2428,TRUE,_xll.ohTrigger(RecalcTrigger,Trigger1Y)),NA())</f>
        <v>1.7248372183064076E-2</v>
      </c>
    </row>
    <row r="2429" spans="2:17" x14ac:dyDescent="0.2">
      <c r="B2429" s="39" t="s">
        <v>42</v>
      </c>
      <c r="D2429" s="42">
        <f>_xll.qlCalendarAdvance(Calendar,$D2428,B2429,"f",FALSE)</f>
        <v>56430</v>
      </c>
      <c r="E2429" s="176">
        <f>_xll.qlInterestRateIndexValueDate(IndexON,D2429)</f>
        <v>56430</v>
      </c>
      <c r="F2429" s="192">
        <f>IFERROR(_xll.qlIndexFixing(IndexON,D2429,TRUE,_xll.ohTrigger(RecalcTrigger,TriggerON)),NA())</f>
        <v>1.6274053277949285E-2</v>
      </c>
      <c r="H2429" s="42">
        <f>_xll.qlCalendarAdvance(Calendar,$H2428,B2429,"f",FALSE)</f>
        <v>56430</v>
      </c>
      <c r="I2429" s="176">
        <f>_xll.qlInterestRateIndexValueDate(Index1M,$H2429)</f>
        <v>56430</v>
      </c>
      <c r="J2429" s="181">
        <f>IFERROR(_xll.qlIndexFixing(Index1M,$H2429,TRUE,_xll.ohTrigger(RecalcTrigger,Trigger1M)),NA())</f>
        <v>1.6524678495561759E-2</v>
      </c>
      <c r="K2429" s="44">
        <f>IFERROR(_xll.qlIndexFixing(Index3M,H2429,TRUE,_xll.ohTrigger(RecalcTrigger,Trigger3M)),NA())</f>
        <v>1.6943882406054264E-2</v>
      </c>
      <c r="L2429" s="44">
        <f>IFERROR(_xll.qlIndexFixing(Index6M,$H2429,TRUE,_xll.ohTrigger(RecalcTrigger,Trigger6M)),NA())</f>
        <v>1.710988214322573E-2</v>
      </c>
      <c r="M2429" s="182">
        <f>IFERROR(_xll.qlIndexFixing(Index1Y,$H2429,TRUE,_xll.ohTrigger(RecalcTrigger,Trigger1Y)),NA())</f>
        <v>1.7295685167752373E-2</v>
      </c>
      <c r="N2429" s="181">
        <f>IFERROR(_xll.qlIndexFixing(ONIndex1M,I2429,TRUE,_xll.ohTrigger(RecalcTrigger,Trigger1M)),NA())</f>
        <v>1.6522141977528548E-2</v>
      </c>
      <c r="O2429" s="44">
        <f>IFERROR(_xll.qlIndexFixing(ONIndex3M,I2429,TRUE,_xll.ohTrigger(RecalcTrigger,Trigger3M)),NA())</f>
        <v>1.6932746681611599E-2</v>
      </c>
      <c r="P2429" s="44">
        <f>IFERROR(_xll.qlIndexFixing(ONIndex6M,I2429,TRUE,_xll.ohTrigger(RecalcTrigger,Trigger6M)),NA())</f>
        <v>1.7082734445453829E-2</v>
      </c>
      <c r="Q2429" s="182">
        <f>IFERROR(_xll.qlIndexFixing(ONIndex1Y,I2429,TRUE,_xll.ohTrigger(RecalcTrigger,Trigger1Y)),NA())</f>
        <v>1.7244494446846392E-2</v>
      </c>
    </row>
    <row r="2430" spans="2:17" x14ac:dyDescent="0.2">
      <c r="B2430" s="39" t="s">
        <v>42</v>
      </c>
      <c r="D2430" s="42">
        <f>_xll.qlCalendarAdvance(Calendar,$D2429,B2430,"f",FALSE)</f>
        <v>56437</v>
      </c>
      <c r="E2430" s="176">
        <f>_xll.qlInterestRateIndexValueDate(IndexON,D2430)</f>
        <v>56437</v>
      </c>
      <c r="F2430" s="192">
        <f>IFERROR(_xll.qlIndexFixing(IndexON,D2430,TRUE,_xll.ohTrigger(RecalcTrigger,TriggerON)),NA())</f>
        <v>1.62701136500909E-2</v>
      </c>
      <c r="H2430" s="42">
        <f>_xll.qlCalendarAdvance(Calendar,$H2429,B2430,"f",FALSE)</f>
        <v>56437</v>
      </c>
      <c r="I2430" s="176">
        <f>_xll.qlInterestRateIndexValueDate(Index1M,$H2430)</f>
        <v>56437</v>
      </c>
      <c r="J2430" s="181">
        <f>IFERROR(_xll.qlIndexFixing(Index1M,$H2430,TRUE,_xll.ohTrigger(RecalcTrigger,Trigger1M)),NA())</f>
        <v>1.6520636900872913E-2</v>
      </c>
      <c r="K2430" s="44">
        <f>IFERROR(_xll.qlIndexFixing(Index3M,H2430,TRUE,_xll.ohTrigger(RecalcTrigger,Trigger3M)),NA())</f>
        <v>1.6940116316174033E-2</v>
      </c>
      <c r="L2430" s="44">
        <f>IFERROR(_xll.qlIndexFixing(Index6M,$H2430,TRUE,_xll.ohTrigger(RecalcTrigger,Trigger6M)),NA())</f>
        <v>1.7106396489321607E-2</v>
      </c>
      <c r="M2430" s="182">
        <f>IFERROR(_xll.qlIndexFixing(Index1Y,$H2430,TRUE,_xll.ohTrigger(RecalcTrigger,Trigger1Y)),NA())</f>
        <v>1.7292009533575792E-2</v>
      </c>
      <c r="N2430" s="181">
        <f>IFERROR(_xll.qlIndexFixing(ONIndex1M,I2430,TRUE,_xll.ohTrigger(RecalcTrigger,Trigger1M)),NA())</f>
        <v>1.6518083858629851E-2</v>
      </c>
      <c r="O2430" s="44">
        <f>IFERROR(_xll.qlIndexFixing(ONIndex3M,I2430,TRUE,_xll.ohTrigger(RecalcTrigger,Trigger3M)),NA())</f>
        <v>1.6928930137929399E-2</v>
      </c>
      <c r="P2430" s="44">
        <f>IFERROR(_xll.qlIndexFixing(ONIndex6M,I2430,TRUE,_xll.ohTrigger(RecalcTrigger,Trigger6M)),NA())</f>
        <v>1.7079144637089927E-2</v>
      </c>
      <c r="Q2430" s="182">
        <f>IFERROR(_xll.qlIndexFixing(ONIndex1Y,I2430,TRUE,_xll.ohTrigger(RecalcTrigger,Trigger1Y)),NA())</f>
        <v>1.7240626503937095E-2</v>
      </c>
    </row>
    <row r="2431" spans="2:17" x14ac:dyDescent="0.2">
      <c r="B2431" s="39" t="s">
        <v>42</v>
      </c>
      <c r="D2431" s="42">
        <f>_xll.qlCalendarAdvance(Calendar,$D2430,B2431,"f",FALSE)</f>
        <v>56444</v>
      </c>
      <c r="E2431" s="176">
        <f>_xll.qlInterestRateIndexValueDate(IndexON,D2431)</f>
        <v>56444</v>
      </c>
      <c r="F2431" s="192">
        <f>IFERROR(_xll.qlIndexFixing(IndexON,D2431,TRUE,_xll.ohTrigger(RecalcTrigger,TriggerON)),NA())</f>
        <v>1.6266182582502786E-2</v>
      </c>
      <c r="H2431" s="42">
        <f>_xll.qlCalendarAdvance(Calendar,$H2430,B2431,"f",FALSE)</f>
        <v>56444</v>
      </c>
      <c r="I2431" s="176">
        <f>_xll.qlInterestRateIndexValueDate(Index1M,$H2431)</f>
        <v>56444</v>
      </c>
      <c r="J2431" s="181">
        <f>IFERROR(_xll.qlIndexFixing(Index1M,$H2431,TRUE,_xll.ohTrigger(RecalcTrigger,Trigger1M)),NA())</f>
        <v>1.6516605590572782E-2</v>
      </c>
      <c r="K2431" s="44">
        <f>IFERROR(_xll.qlIndexFixing(Index3M,H2431,TRUE,_xll.ohTrigger(RecalcTrigger,Trigger3M)),NA())</f>
        <v>1.6936360471973458E-2</v>
      </c>
      <c r="L2431" s="44">
        <f>IFERROR(_xll.qlIndexFixing(Index6M,$H2431,TRUE,_xll.ohTrigger(RecalcTrigger,Trigger6M)),NA())</f>
        <v>1.7102921165113943E-2</v>
      </c>
      <c r="M2431" s="182">
        <f>IFERROR(_xll.qlIndexFixing(Index1Y,$H2431,TRUE,_xll.ohTrigger(RecalcTrigger,Trigger1Y)),NA())</f>
        <v>1.7288343874720669E-2</v>
      </c>
      <c r="N2431" s="181">
        <f>IFERROR(_xll.qlIndexFixing(ONIndex1M,I2431,TRUE,_xll.ohTrigger(RecalcTrigger,Trigger1M)),NA())</f>
        <v>1.6514036008862254E-2</v>
      </c>
      <c r="O2431" s="44">
        <f>IFERROR(_xll.qlIndexFixing(ONIndex3M,I2431,TRUE,_xll.ohTrigger(RecalcTrigger,Trigger3M)),NA())</f>
        <v>1.6925123793354313E-2</v>
      </c>
      <c r="P2431" s="44">
        <f>IFERROR(_xll.qlIndexFixing(ONIndex6M,I2431,TRUE,_xll.ohTrigger(RecalcTrigger,Trigger6M)),NA())</f>
        <v>1.7075565064709197E-2</v>
      </c>
      <c r="Q2431" s="182">
        <f>IFERROR(_xll.qlIndexFixing(ONIndex1Y,I2431,TRUE,_xll.ohTrigger(RecalcTrigger,Trigger1Y)),NA())</f>
        <v>1.7236768354417231E-2</v>
      </c>
    </row>
    <row r="2432" spans="2:17" x14ac:dyDescent="0.2">
      <c r="B2432" s="39" t="s">
        <v>42</v>
      </c>
      <c r="D2432" s="42">
        <f>_xll.qlCalendarAdvance(Calendar,$D2431,B2432,"f",FALSE)</f>
        <v>56451</v>
      </c>
      <c r="E2432" s="176">
        <f>_xll.qlInterestRateIndexValueDate(IndexON,D2432)</f>
        <v>56451</v>
      </c>
      <c r="F2432" s="192">
        <f>IFERROR(_xll.qlIndexFixing(IndexON,D2432,TRUE,_xll.ohTrigger(RecalcTrigger,TriggerON)),NA())</f>
        <v>1.6262260074941803E-2</v>
      </c>
      <c r="H2432" s="42">
        <f>_xll.qlCalendarAdvance(Calendar,$H2431,B2432,"f",FALSE)</f>
        <v>56451</v>
      </c>
      <c r="I2432" s="176">
        <f>_xll.qlInterestRateIndexValueDate(Index1M,$H2432)</f>
        <v>56451</v>
      </c>
      <c r="J2432" s="181">
        <f>IFERROR(_xll.qlIndexFixing(Index1M,$H2432,TRUE,_xll.ohTrigger(RecalcTrigger,Trigger1M)),NA())</f>
        <v>1.6512584564653526E-2</v>
      </c>
      <c r="K2432" s="44">
        <f>IFERROR(_xll.qlIndexFixing(Index3M,H2432,TRUE,_xll.ohTrigger(RecalcTrigger,Trigger3M)),NA())</f>
        <v>1.6932614873422583E-2</v>
      </c>
      <c r="L2432" s="44">
        <f>IFERROR(_xll.qlIndexFixing(Index6M,$H2432,TRUE,_xll.ohTrigger(RecalcTrigger,Trigger6M)),NA())</f>
        <v>1.7099456170550319E-2</v>
      </c>
      <c r="M2432" s="182">
        <f>IFERROR(_xll.qlIndexFixing(Index1Y,$H2432,TRUE,_xll.ohTrigger(RecalcTrigger,Trigger1Y)),NA())</f>
        <v>1.7284688191078867E-2</v>
      </c>
      <c r="N2432" s="181">
        <f>IFERROR(_xll.qlIndexFixing(ONIndex1M,I2432,TRUE,_xll.ohTrigger(RecalcTrigger,Trigger1M)),NA())</f>
        <v>1.6509998428225758E-2</v>
      </c>
      <c r="O2432" s="44">
        <f>IFERROR(_xll.qlIndexFixing(ONIndex3M,I2432,TRUE,_xll.ohTrigger(RecalcTrigger,Trigger3M)),NA())</f>
        <v>1.6921327647886342E-2</v>
      </c>
      <c r="P2432" s="44">
        <f>IFERROR(_xll.qlIndexFixing(ONIndex6M,I2432,TRUE,_xll.ohTrigger(RecalcTrigger,Trigger6M)),NA())</f>
        <v>1.7071995728068501E-2</v>
      </c>
      <c r="Q2432" s="182">
        <f>IFERROR(_xll.qlIndexFixing(ONIndex1Y,I2432,TRUE,_xll.ohTrigger(RecalcTrigger,Trigger1Y)),NA())</f>
        <v>1.7232919997881568E-2</v>
      </c>
    </row>
    <row r="2433" spans="2:17" x14ac:dyDescent="0.2">
      <c r="B2433" s="39" t="s">
        <v>42</v>
      </c>
      <c r="D2433" s="42">
        <f>_xll.qlCalendarAdvance(Calendar,$D2432,B2433,"f",FALSE)</f>
        <v>56458</v>
      </c>
      <c r="E2433" s="176">
        <f>_xll.qlInterestRateIndexValueDate(IndexON,D2433)</f>
        <v>56458</v>
      </c>
      <c r="F2433" s="192">
        <f>IFERROR(_xll.qlIndexFixing(IndexON,D2433,TRUE,_xll.ohTrigger(RecalcTrigger,TriggerON)),NA())</f>
        <v>1.6258346127570045E-2</v>
      </c>
      <c r="H2433" s="42">
        <f>_xll.qlCalendarAdvance(Calendar,$H2432,B2433,"f",FALSE)</f>
        <v>56458</v>
      </c>
      <c r="I2433" s="176">
        <f>_xll.qlInterestRateIndexValueDate(Index1M,$H2433)</f>
        <v>56458</v>
      </c>
      <c r="J2433" s="181">
        <f>IFERROR(_xll.qlIndexFixing(Index1M,$H2433,TRUE,_xll.ohTrigger(RecalcTrigger,Trigger1M)),NA())</f>
        <v>1.65085738231073E-2</v>
      </c>
      <c r="K2433" s="44">
        <f>IFERROR(_xll.qlIndexFixing(Index3M,H2433,TRUE,_xll.ohTrigger(RecalcTrigger,Trigger3M)),NA())</f>
        <v>1.6928879520490582E-2</v>
      </c>
      <c r="L2433" s="44">
        <f>IFERROR(_xll.qlIndexFixing(Index6M,$H2433,TRUE,_xll.ohTrigger(RecalcTrigger,Trigger6M)),NA())</f>
        <v>1.7096001505576563E-2</v>
      </c>
      <c r="M2433" s="182">
        <f>IFERROR(_xll.qlIndexFixing(Index1Y,$H2433,TRUE,_xll.ohTrigger(RecalcTrigger,Trigger1Y)),NA())</f>
        <v>1.7281042482543585E-2</v>
      </c>
      <c r="N2433" s="181">
        <f>IFERROR(_xll.qlIndexFixing(ONIndex1M,I2433,TRUE,_xll.ohTrigger(RecalcTrigger,Trigger1M)),NA())</f>
        <v>1.6505971116639317E-2</v>
      </c>
      <c r="O2433" s="44">
        <f>IFERROR(_xll.qlIndexFixing(ONIndex3M,I2433,TRUE,_xll.ohTrigger(RecalcTrigger,Trigger3M)),NA())</f>
        <v>1.6917541701444438E-2</v>
      </c>
      <c r="P2433" s="44">
        <f>IFERROR(_xll.qlIndexFixing(ONIndex6M,I2433,TRUE,_xll.ohTrigger(RecalcTrigger,Trigger6M)),NA())</f>
        <v>1.706843662732993E-2</v>
      </c>
      <c r="Q2433" s="182">
        <f>IFERROR(_xll.qlIndexFixing(ONIndex1Y,I2433,TRUE,_xll.ohTrigger(RecalcTrigger,Trigger1Y)),NA())</f>
        <v>1.7229081434735338E-2</v>
      </c>
    </row>
    <row r="2434" spans="2:17" x14ac:dyDescent="0.2">
      <c r="B2434" s="39" t="s">
        <v>42</v>
      </c>
      <c r="D2434" s="42">
        <f>_xll.qlCalendarAdvance(Calendar,$D2433,B2434,"f",FALSE)</f>
        <v>56465</v>
      </c>
      <c r="E2434" s="176">
        <f>_xll.qlInterestRateIndexValueDate(IndexON,D2434)</f>
        <v>56465</v>
      </c>
      <c r="F2434" s="192">
        <f>IFERROR(_xll.qlIndexFixing(IndexON,D2434,TRUE,_xll.ohTrigger(RecalcTrigger,TriggerON)),NA())</f>
        <v>1.6254440740468556E-2</v>
      </c>
      <c r="H2434" s="42">
        <f>_xll.qlCalendarAdvance(Calendar,$H2433,B2434,"f",FALSE)</f>
        <v>56465</v>
      </c>
      <c r="I2434" s="176">
        <f>_xll.qlInterestRateIndexValueDate(Index1M,$H2434)</f>
        <v>56465</v>
      </c>
      <c r="J2434" s="181">
        <f>IFERROR(_xll.qlIndexFixing(Index1M,$H2434,TRUE,_xll.ohTrigger(RecalcTrigger,Trigger1M)),NA())</f>
        <v>1.6504573365923647E-2</v>
      </c>
      <c r="K2434" s="44">
        <f>IFERROR(_xll.qlIndexFixing(Index3M,H2434,TRUE,_xll.ohTrigger(RecalcTrigger,Trigger3M)),NA())</f>
        <v>1.6925154413151022E-2</v>
      </c>
      <c r="L2434" s="44">
        <f>IFERROR(_xll.qlIndexFixing(Index6M,$H2434,TRUE,_xll.ohTrigger(RecalcTrigger,Trigger6M)),NA())</f>
        <v>1.7092557170138932E-2</v>
      </c>
      <c r="M2434" s="182">
        <f>IFERROR(_xll.qlIndexFixing(Index1Y,$H2434,TRUE,_xll.ohTrigger(RecalcTrigger,Trigger1Y)),NA())</f>
        <v>1.7277406749006907E-2</v>
      </c>
      <c r="N2434" s="181">
        <f>IFERROR(_xll.qlIndexFixing(ONIndex1M,I2434,TRUE,_xll.ohTrigger(RecalcTrigger,Trigger1M)),NA())</f>
        <v>1.6501954074183978E-2</v>
      </c>
      <c r="O2434" s="44">
        <f>IFERROR(_xll.qlIndexFixing(ONIndex3M,I2434,TRUE,_xll.ohTrigger(RecalcTrigger,Trigger3M)),NA())</f>
        <v>1.691376595410965E-2</v>
      </c>
      <c r="P2434" s="44">
        <f>IFERROR(_xll.qlIndexFixing(ONIndex6M,I2434,TRUE,_xll.ohTrigger(RecalcTrigger,Trigger6M)),NA())</f>
        <v>1.7064887762655578E-2</v>
      </c>
      <c r="Q2434" s="182">
        <f>IFERROR(_xll.qlIndexFixing(ONIndex1Y,I2434,TRUE,_xll.ohTrigger(RecalcTrigger,Trigger1Y)),NA())</f>
        <v>1.7225252664816448E-2</v>
      </c>
    </row>
    <row r="2435" spans="2:17" x14ac:dyDescent="0.2">
      <c r="B2435" s="39" t="s">
        <v>42</v>
      </c>
      <c r="D2435" s="42">
        <f>_xll.qlCalendarAdvance(Calendar,$D2434,B2435,"f",FALSE)</f>
        <v>56472</v>
      </c>
      <c r="E2435" s="176">
        <f>_xll.qlInterestRateIndexValueDate(IndexON,D2435)</f>
        <v>56472</v>
      </c>
      <c r="F2435" s="192">
        <f>IFERROR(_xll.qlIndexFixing(IndexON,D2435,TRUE,_xll.ohTrigger(RecalcTrigger,TriggerON)),NA())</f>
        <v>1.6250543913313154E-2</v>
      </c>
      <c r="H2435" s="42">
        <f>_xll.qlCalendarAdvance(Calendar,$H2434,B2435,"f",FALSE)</f>
        <v>56472</v>
      </c>
      <c r="I2435" s="176">
        <f>_xll.qlInterestRateIndexValueDate(Index1M,$H2435)</f>
        <v>56472</v>
      </c>
      <c r="J2435" s="181">
        <f>IFERROR(_xll.qlIndexFixing(Index1M,$H2435,TRUE,_xll.ohTrigger(RecalcTrigger,Trigger1M)),NA())</f>
        <v>1.6500583193092107E-2</v>
      </c>
      <c r="K2435" s="44">
        <f>IFERROR(_xll.qlIndexFixing(Index3M,H2435,TRUE,_xll.ohTrigger(RecalcTrigger,Trigger3M)),NA())</f>
        <v>1.6921439551375712E-2</v>
      </c>
      <c r="L2435" s="44">
        <f>IFERROR(_xll.qlIndexFixing(Index6M,$H2435,TRUE,_xll.ohTrigger(RecalcTrigger,Trigger6M)),NA())</f>
        <v>1.7089123164184573E-2</v>
      </c>
      <c r="M2435" s="182">
        <f>IFERROR(_xll.qlIndexFixing(Index1Y,$H2435,TRUE,_xll.ohTrigger(RecalcTrigger,Trigger1Y)),NA())</f>
        <v>1.7273780990362475E-2</v>
      </c>
      <c r="N2435" s="181">
        <f>IFERROR(_xll.qlIndexFixing(ONIndex1M,I2435,TRUE,_xll.ohTrigger(RecalcTrigger,Trigger1M)),NA())</f>
        <v>1.6497947300859739E-2</v>
      </c>
      <c r="O2435" s="44">
        <f>IFERROR(_xll.qlIndexFixing(ONIndex3M,I2435,TRUE,_xll.ohTrigger(RecalcTrigger,Trigger3M)),NA())</f>
        <v>1.6910000405881975E-2</v>
      </c>
      <c r="P2435" s="44">
        <f>IFERROR(_xll.qlIndexFixing(ONIndex6M,I2435,TRUE,_xll.ohTrigger(RecalcTrigger,Trigger6M)),NA())</f>
        <v>1.706134913372126E-2</v>
      </c>
      <c r="Q2435" s="182">
        <f>IFERROR(_xll.qlIndexFixing(ONIndex1Y,I2435,TRUE,_xll.ohTrigger(RecalcTrigger,Trigger1Y)),NA())</f>
        <v>1.7221433688205945E-2</v>
      </c>
    </row>
    <row r="2436" spans="2:17" x14ac:dyDescent="0.2">
      <c r="B2436" s="39" t="s">
        <v>42</v>
      </c>
      <c r="D2436" s="42">
        <f>_xll.qlCalendarAdvance(Calendar,$D2435,B2436,"f",FALSE)</f>
        <v>56479</v>
      </c>
      <c r="E2436" s="176">
        <f>_xll.qlInterestRateIndexValueDate(IndexON,D2436)</f>
        <v>56479</v>
      </c>
      <c r="F2436" s="192">
        <f>IFERROR(_xll.qlIndexFixing(IndexON,D2436,TRUE,_xll.ohTrigger(RecalcTrigger,TriggerON)),NA())</f>
        <v>1.6246655646346975E-2</v>
      </c>
      <c r="H2436" s="42">
        <f>_xll.qlCalendarAdvance(Calendar,$H2435,B2436,"f",FALSE)</f>
        <v>56479</v>
      </c>
      <c r="I2436" s="176">
        <f>_xll.qlInterestRateIndexValueDate(Index1M,$H2436)</f>
        <v>56479</v>
      </c>
      <c r="J2436" s="181">
        <f>IFERROR(_xll.qlIndexFixing(Index1M,$H2436,TRUE,_xll.ohTrigger(RecalcTrigger,Trigger1M)),NA())</f>
        <v>1.6496603304599615E-2</v>
      </c>
      <c r="K2436" s="44">
        <f>IFERROR(_xll.qlIndexFixing(Index3M,H2436,TRUE,_xll.ohTrigger(RecalcTrigger,Trigger3M)),NA())</f>
        <v>1.6917734935134706E-2</v>
      </c>
      <c r="L2436" s="44">
        <f>IFERROR(_xll.qlIndexFixing(Index6M,$H2436,TRUE,_xll.ohTrigger(RecalcTrigger,Trigger6M)),NA())</f>
        <v>1.7085699487660189E-2</v>
      </c>
      <c r="M2436" s="182">
        <f>IFERROR(_xll.qlIndexFixing(Index1Y,$H2436,TRUE,_xll.ohTrigger(RecalcTrigger,Trigger1Y)),NA())</f>
        <v>1.7270165206503707E-2</v>
      </c>
      <c r="N2436" s="181">
        <f>IFERROR(_xll.qlIndexFixing(ONIndex1M,I2436,TRUE,_xll.ohTrigger(RecalcTrigger,Trigger1M)),NA())</f>
        <v>1.6493950796585555E-2</v>
      </c>
      <c r="O2436" s="44">
        <f>IFERROR(_xll.qlIndexFixing(ONIndex3M,I2436,TRUE,_xll.ohTrigger(RecalcTrigger,Trigger3M)),NA())</f>
        <v>1.6906245056761415E-2</v>
      </c>
      <c r="P2436" s="44">
        <f>IFERROR(_xll.qlIndexFixing(ONIndex6M,I2436,TRUE,_xll.ohTrigger(RecalcTrigger,Trigger6M)),NA())</f>
        <v>1.7057820740689067E-2</v>
      </c>
      <c r="Q2436" s="182">
        <f>IFERROR(_xll.qlIndexFixing(ONIndex1Y,I2436,TRUE,_xll.ohTrigger(RecalcTrigger,Trigger1Y)),NA())</f>
        <v>1.7217624504660689E-2</v>
      </c>
    </row>
    <row r="2437" spans="2:17" x14ac:dyDescent="0.2">
      <c r="B2437" s="39" t="s">
        <v>42</v>
      </c>
      <c r="D2437" s="42">
        <f>_xll.qlCalendarAdvance(Calendar,$D2436,B2437,"f",FALSE)</f>
        <v>56486</v>
      </c>
      <c r="E2437" s="176">
        <f>_xll.qlInterestRateIndexValueDate(IndexON,D2437)</f>
        <v>56486</v>
      </c>
      <c r="F2437" s="192">
        <f>IFERROR(_xll.qlIndexFixing(IndexON,D2437,TRUE,_xll.ohTrigger(RecalcTrigger,TriggerON)),NA())</f>
        <v>1.624277593957002E-2</v>
      </c>
      <c r="H2437" s="42">
        <f>_xll.qlCalendarAdvance(Calendar,$H2436,B2437,"f",FALSE)</f>
        <v>56486</v>
      </c>
      <c r="I2437" s="176">
        <f>_xll.qlInterestRateIndexValueDate(Index1M,$H2437)</f>
        <v>56486</v>
      </c>
      <c r="J2437" s="181">
        <f>IFERROR(_xll.qlIndexFixing(Index1M,$H2437,TRUE,_xll.ohTrigger(RecalcTrigger,Trigger1M)),NA())</f>
        <v>1.649263370043309E-2</v>
      </c>
      <c r="K2437" s="44">
        <f>IFERROR(_xll.qlIndexFixing(Index3M,H2437,TRUE,_xll.ohTrigger(RecalcTrigger,Trigger3M)),NA())</f>
        <v>1.6914040564398929E-2</v>
      </c>
      <c r="L2437" s="44">
        <f>IFERROR(_xll.qlIndexFixing(Index6M,$H2437,TRUE,_xll.ohTrigger(RecalcTrigger,Trigger6M)),NA())</f>
        <v>1.7082286140512042E-2</v>
      </c>
      <c r="M2437" s="182">
        <f>IFERROR(_xll.qlIndexFixing(Index1Y,$H2437,TRUE,_xll.ohTrigger(RecalcTrigger,Trigger1Y)),NA())</f>
        <v>1.7266559397324022E-2</v>
      </c>
      <c r="N2437" s="181">
        <f>IFERROR(_xll.qlIndexFixing(ONIndex1M,I2437,TRUE,_xll.ohTrigger(RecalcTrigger,Trigger1M)),NA())</f>
        <v>1.6489964561361425E-2</v>
      </c>
      <c r="O2437" s="44">
        <f>IFERROR(_xll.qlIndexFixing(ONIndex3M,I2437,TRUE,_xll.ohTrigger(RecalcTrigger,Trigger3M)),NA())</f>
        <v>1.690249990674797E-2</v>
      </c>
      <c r="P2437" s="44">
        <f>IFERROR(_xll.qlIndexFixing(ONIndex6M,I2437,TRUE,_xll.ohTrigger(RecalcTrigger,Trigger6M)),NA())</f>
        <v>1.7054302583559E-2</v>
      </c>
      <c r="Q2437" s="182">
        <f>IFERROR(_xll.qlIndexFixing(ONIndex1Y,I2437,TRUE,_xll.ohTrigger(RecalcTrigger,Trigger1Y)),NA())</f>
        <v>1.7213825114504866E-2</v>
      </c>
    </row>
    <row r="2438" spans="2:17" x14ac:dyDescent="0.2">
      <c r="B2438" s="39" t="s">
        <v>42</v>
      </c>
      <c r="D2438" s="42">
        <f>_xll.qlCalendarAdvance(Calendar,$D2437,B2438,"f",FALSE)</f>
        <v>56493</v>
      </c>
      <c r="E2438" s="176">
        <f>_xll.qlInterestRateIndexValueDate(IndexON,D2438)</f>
        <v>56493</v>
      </c>
      <c r="F2438" s="192">
        <f>IFERROR(_xll.qlIndexFixing(IndexON,D2438,TRUE,_xll.ohTrigger(RecalcTrigger,TriggerON)),NA())</f>
        <v>1.6238904792901243E-2</v>
      </c>
      <c r="H2438" s="42">
        <f>_xll.qlCalendarAdvance(Calendar,$H2437,B2438,"f",FALSE)</f>
        <v>56493</v>
      </c>
      <c r="I2438" s="176">
        <f>_xll.qlInterestRateIndexValueDate(Index1M,$H2438)</f>
        <v>56493</v>
      </c>
      <c r="J2438" s="181">
        <f>IFERROR(_xll.qlIndexFixing(Index1M,$H2438,TRUE,_xll.ohTrigger(RecalcTrigger,Trigger1M)),NA())</f>
        <v>1.648858404791002E-2</v>
      </c>
      <c r="K2438" s="44">
        <f>IFERROR(_xll.qlIndexFixing(Index3M,H2438,TRUE,_xll.ohTrigger(RecalcTrigger,Trigger3M)),NA())</f>
        <v>1.6910226480470025E-2</v>
      </c>
      <c r="L2438" s="44">
        <f>IFERROR(_xll.qlIndexFixing(Index6M,$H2438,TRUE,_xll.ohTrigger(RecalcTrigger,Trigger6M)),NA())</f>
        <v>1.7078406520672572E-2</v>
      </c>
      <c r="M2438" s="182">
        <f>IFERROR(_xll.qlIndexFixing(Index1Y,$H2438,TRUE,_xll.ohTrigger(RecalcTrigger,Trigger1Y)),NA())</f>
        <v>1.7262963562717948E-2</v>
      </c>
      <c r="N2438" s="181">
        <f>IFERROR(_xll.qlIndexFixing(ONIndex1M,I2438,TRUE,_xll.ohTrigger(RecalcTrigger,Trigger1M)),NA())</f>
        <v>1.6485988595511536E-2</v>
      </c>
      <c r="O2438" s="44">
        <f>IFERROR(_xll.qlIndexFixing(ONIndex3M,I2438,TRUE,_xll.ohTrigger(RecalcTrigger,Trigger3M)),NA())</f>
        <v>1.6898764955841639E-2</v>
      </c>
      <c r="P2438" s="44">
        <f>IFERROR(_xll.qlIndexFixing(ONIndex6M,I2438,TRUE,_xll.ohTrigger(RecalcTrigger,Trigger6M)),NA())</f>
        <v>1.7050794662331059E-2</v>
      </c>
      <c r="Q2438" s="182">
        <f>IFERROR(_xll.qlIndexFixing(ONIndex1Y,I2438,TRUE,_xll.ohTrigger(RecalcTrigger,Trigger1Y)),NA())</f>
        <v>1.7210035517576383E-2</v>
      </c>
    </row>
    <row r="2439" spans="2:17" x14ac:dyDescent="0.2">
      <c r="B2439" s="39" t="s">
        <v>42</v>
      </c>
      <c r="D2439" s="42">
        <f>_xll.qlCalendarAdvance(Calendar,$D2438,B2439,"f",FALSE)</f>
        <v>56500</v>
      </c>
      <c r="E2439" s="176">
        <f>_xll.qlInterestRateIndexValueDate(IndexON,D2439)</f>
        <v>56500</v>
      </c>
      <c r="F2439" s="192">
        <f>IFERROR(_xll.qlIndexFixing(IndexON,D2439,TRUE,_xll.ohTrigger(RecalcTrigger,TriggerON)),NA())</f>
        <v>1.6235042206340644E-2</v>
      </c>
      <c r="H2439" s="42">
        <f>_xll.qlCalendarAdvance(Calendar,$H2438,B2439,"f",FALSE)</f>
        <v>56500</v>
      </c>
      <c r="I2439" s="176">
        <f>_xll.qlInterestRateIndexValueDate(Index1M,$H2439)</f>
        <v>56500</v>
      </c>
      <c r="J2439" s="181">
        <f>IFERROR(_xll.qlIndexFixing(Index1M,$H2439,TRUE,_xll.ohTrigger(RecalcTrigger,Trigger1M)),NA())</f>
        <v>1.6484634456067886E-2</v>
      </c>
      <c r="K2439" s="44">
        <f>IFERROR(_xll.qlIndexFixing(Index3M,H2439,TRUE,_xll.ohTrigger(RecalcTrigger,Trigger3M)),NA())</f>
        <v>1.690655203870714E-2</v>
      </c>
      <c r="L2439" s="44">
        <f>IFERROR(_xll.qlIndexFixing(Index6M,$H2439,TRUE,_xll.ohTrigger(RecalcTrigger,Trigger6M)),NA())</f>
        <v>1.7075012093182913E-2</v>
      </c>
      <c r="M2439" s="182">
        <f>IFERROR(_xll.qlIndexFixing(Index1Y,$H2439,TRUE,_xll.ohTrigger(RecalcTrigger,Trigger1Y)),NA())</f>
        <v>1.7259377702579126E-2</v>
      </c>
      <c r="N2439" s="181">
        <f>IFERROR(_xll.qlIndexFixing(ONIndex1M,I2439,TRUE,_xll.ohTrigger(RecalcTrigger,Trigger1M)),NA())</f>
        <v>1.6482022898630655E-2</v>
      </c>
      <c r="O2439" s="44">
        <f>IFERROR(_xll.qlIndexFixing(ONIndex3M,I2439,TRUE,_xll.ohTrigger(RecalcTrigger,Trigger3M)),NA())</f>
        <v>1.6895040203961376E-2</v>
      </c>
      <c r="P2439" s="44">
        <f>IFERROR(_xll.qlIndexFixing(ONIndex6M,I2439,TRUE,_xll.ohTrigger(RecalcTrigger,Trigger6M)),NA())</f>
        <v>1.704729697708629E-2</v>
      </c>
      <c r="Q2439" s="182">
        <f>IFERROR(_xll.qlIndexFixing(ONIndex1Y,I2439,TRUE,_xll.ohTrigger(RecalcTrigger,Trigger1Y)),NA())</f>
        <v>1.720625571387524E-2</v>
      </c>
    </row>
    <row r="2440" spans="2:17" x14ac:dyDescent="0.2">
      <c r="B2440" s="39" t="s">
        <v>42</v>
      </c>
      <c r="D2440" s="42">
        <f>_xll.qlCalendarAdvance(Calendar,$D2439,B2440,"f",FALSE)</f>
        <v>56507</v>
      </c>
      <c r="E2440" s="176">
        <f>_xll.qlInterestRateIndexValueDate(IndexON,D2440)</f>
        <v>56507</v>
      </c>
      <c r="F2440" s="192">
        <f>IFERROR(_xll.qlIndexFixing(IndexON,D2440,TRUE,_xll.ohTrigger(RecalcTrigger,TriggerON)),NA())</f>
        <v>1.6231188179888223E-2</v>
      </c>
      <c r="H2440" s="42">
        <f>_xll.qlCalendarAdvance(Calendar,$H2439,B2440,"f",FALSE)</f>
        <v>56507</v>
      </c>
      <c r="I2440" s="176">
        <f>_xll.qlInterestRateIndexValueDate(Index1M,$H2440)</f>
        <v>56507</v>
      </c>
      <c r="J2440" s="181">
        <f>IFERROR(_xll.qlIndexFixing(Index1M,$H2440,TRUE,_xll.ohTrigger(RecalcTrigger,Trigger1M)),NA())</f>
        <v>1.6480695148012724E-2</v>
      </c>
      <c r="K2440" s="44">
        <f>IFERROR(_xll.qlIndexFixing(Index3M,H2440,TRUE,_xll.ohTrigger(RecalcTrigger,Trigger3M)),NA())</f>
        <v>1.6902887841856767E-2</v>
      </c>
      <c r="L2440" s="44">
        <f>IFERROR(_xll.qlIndexFixing(Index6M,$H2440,TRUE,_xll.ohTrigger(RecalcTrigger,Trigger6M)),NA())</f>
        <v>1.7071627993386334E-2</v>
      </c>
      <c r="M2440" s="182">
        <f>IFERROR(_xll.qlIndexFixing(Index1Y,$H2440,TRUE,_xll.ohTrigger(RecalcTrigger,Trigger1Y)),NA())</f>
        <v>1.7255801816802974E-2</v>
      </c>
      <c r="N2440" s="181">
        <f>IFERROR(_xll.qlIndexFixing(ONIndex1M,I2440,TRUE,_xll.ohTrigger(RecalcTrigger,Trigger1M)),NA())</f>
        <v>1.6478067470718782E-2</v>
      </c>
      <c r="O2440" s="44">
        <f>IFERROR(_xll.qlIndexFixing(ONIndex3M,I2440,TRUE,_xll.ohTrigger(RecalcTrigger,Trigger3M)),NA())</f>
        <v>1.6891325651107181E-2</v>
      </c>
      <c r="P2440" s="44">
        <f>IFERROR(_xll.qlIndexFixing(ONIndex6M,I2440,TRUE,_xll.ohTrigger(RecalcTrigger,Trigger6M)),NA())</f>
        <v>1.7043809527581555E-2</v>
      </c>
      <c r="Q2440" s="182">
        <f>IFERROR(_xll.qlIndexFixing(ONIndex1Y,I2440,TRUE,_xll.ohTrigger(RecalcTrigger,Trigger1Y)),NA())</f>
        <v>1.7202485703401438E-2</v>
      </c>
    </row>
    <row r="2441" spans="2:17" x14ac:dyDescent="0.2">
      <c r="B2441" s="39" t="s">
        <v>42</v>
      </c>
      <c r="D2441" s="42">
        <f>_xll.qlCalendarAdvance(Calendar,$D2440,B2441,"f",FALSE)</f>
        <v>56514</v>
      </c>
      <c r="E2441" s="176">
        <f>_xll.qlInterestRateIndexValueDate(IndexON,D2441)</f>
        <v>56514</v>
      </c>
      <c r="F2441" s="192">
        <f>IFERROR(_xll.qlIndexFixing(IndexON,D2441,TRUE,_xll.ohTrigger(RecalcTrigger,TriggerON)),NA())</f>
        <v>1.622734271354398E-2</v>
      </c>
      <c r="H2441" s="42">
        <f>_xll.qlCalendarAdvance(Calendar,$H2440,B2441,"f",FALSE)</f>
        <v>56514</v>
      </c>
      <c r="I2441" s="176">
        <f>_xll.qlInterestRateIndexValueDate(Index1M,$H2441)</f>
        <v>56514</v>
      </c>
      <c r="J2441" s="181">
        <f>IFERROR(_xll.qlIndexFixing(Index1M,$H2441,TRUE,_xll.ohTrigger(RecalcTrigger,Trigger1M)),NA())</f>
        <v>1.6476766123744529E-2</v>
      </c>
      <c r="K2441" s="44">
        <f>IFERROR(_xll.qlIndexFixing(Index3M,H2441,TRUE,_xll.ohTrigger(RecalcTrigger,Trigger3M)),NA())</f>
        <v>1.6899233889890411E-2</v>
      </c>
      <c r="L2441" s="44">
        <f>IFERROR(_xll.qlIndexFixing(Index6M,$H2441,TRUE,_xll.ohTrigger(RecalcTrigger,Trigger6M)),NA())</f>
        <v>1.7068254221230903E-2</v>
      </c>
      <c r="M2441" s="182">
        <f>IFERROR(_xll.qlIndexFixing(Index1Y,$H2441,TRUE,_xll.ohTrigger(RecalcTrigger,Trigger1Y)),NA())</f>
        <v>1.7252235905283575E-2</v>
      </c>
      <c r="N2441" s="181">
        <f>IFERROR(_xll.qlIndexFixing(ONIndex1M,I2441,TRUE,_xll.ohTrigger(RecalcTrigger,Trigger1M)),NA())</f>
        <v>1.6474122312019057E-2</v>
      </c>
      <c r="O2441" s="44">
        <f>IFERROR(_xll.qlIndexFixing(ONIndex3M,I2441,TRUE,_xll.ohTrigger(RecalcTrigger,Trigger3M)),NA())</f>
        <v>1.6887621297522193E-2</v>
      </c>
      <c r="P2441" s="44">
        <f>IFERROR(_xll.qlIndexFixing(ONIndex6M,I2441,TRUE,_xll.ohTrigger(RecalcTrigger,Trigger6M)),NA())</f>
        <v>1.7040332313978945E-2</v>
      </c>
      <c r="Q2441" s="182">
        <f>IFERROR(_xll.qlIndexFixing(ONIndex1Y,I2441,TRUE,_xll.ohTrigger(RecalcTrigger,Trigger1Y)),NA())</f>
        <v>1.7198725486154975E-2</v>
      </c>
    </row>
    <row r="2442" spans="2:17" x14ac:dyDescent="0.2">
      <c r="B2442" s="39" t="s">
        <v>42</v>
      </c>
      <c r="D2442" s="42">
        <f>_xll.qlCalendarAdvance(Calendar,$D2441,B2442,"f",FALSE)</f>
        <v>56521</v>
      </c>
      <c r="E2442" s="176">
        <f>_xll.qlInterestRateIndexValueDate(IndexON,D2442)</f>
        <v>56521</v>
      </c>
      <c r="F2442" s="192">
        <f>IFERROR(_xll.qlIndexFixing(IndexON,D2442,TRUE,_xll.ohTrigger(RecalcTrigger,TriggerON)),NA())</f>
        <v>1.6223505807551053E-2</v>
      </c>
      <c r="H2442" s="42">
        <f>_xll.qlCalendarAdvance(Calendar,$H2441,B2442,"f",FALSE)</f>
        <v>56521</v>
      </c>
      <c r="I2442" s="176">
        <f>_xll.qlInterestRateIndexValueDate(Index1M,$H2442)</f>
        <v>56521</v>
      </c>
      <c r="J2442" s="181">
        <f>IFERROR(_xll.qlIndexFixing(Index1M,$H2442,TRUE,_xll.ohTrigger(RecalcTrigger,Trigger1M)),NA())</f>
        <v>1.6472847383249799E-2</v>
      </c>
      <c r="K2442" s="44">
        <f>IFERROR(_xll.qlIndexFixing(Index3M,H2442,TRUE,_xll.ohTrigger(RecalcTrigger,Trigger3M)),NA())</f>
        <v>1.6895590182782236E-2</v>
      </c>
      <c r="L2442" s="44">
        <f>IFERROR(_xll.qlIndexFixing(Index6M,$H2442,TRUE,_xll.ohTrigger(RecalcTrigger,Trigger6M)),NA())</f>
        <v>1.7064890776665564E-2</v>
      </c>
      <c r="M2442" s="182">
        <f>IFERROR(_xll.qlIndexFixing(Index1Y,$H2442,TRUE,_xll.ohTrigger(RecalcTrigger,Trigger1Y)),NA())</f>
        <v>1.7248679967916791E-2</v>
      </c>
      <c r="N2442" s="181">
        <f>IFERROR(_xll.qlIndexFixing(ONIndex1M,I2442,TRUE,_xll.ohTrigger(RecalcTrigger,Trigger1M)),NA())</f>
        <v>1.6470187422531479E-2</v>
      </c>
      <c r="O2442" s="44">
        <f>IFERROR(_xll.qlIndexFixing(ONIndex3M,I2442,TRUE,_xll.ohTrigger(RecalcTrigger,Trigger3M)),NA())</f>
        <v>1.6883927142963273E-2</v>
      </c>
      <c r="P2442" s="44">
        <f>IFERROR(_xll.qlIndexFixing(ONIndex6M,I2442,TRUE,_xll.ohTrigger(RecalcTrigger,Trigger6M)),NA())</f>
        <v>1.7036865336359508E-2</v>
      </c>
      <c r="Q2442" s="182">
        <f>IFERROR(_xll.qlIndexFixing(ONIndex1Y,I2442,TRUE,_xll.ohTrigger(RecalcTrigger,Trigger1Y)),NA())</f>
        <v>1.71949750622169E-2</v>
      </c>
    </row>
    <row r="2443" spans="2:17" x14ac:dyDescent="0.2">
      <c r="B2443" s="39" t="s">
        <v>42</v>
      </c>
      <c r="D2443" s="42">
        <f>_xll.qlCalendarAdvance(Calendar,$D2442,B2443,"f",FALSE)</f>
        <v>56528</v>
      </c>
      <c r="E2443" s="176">
        <f>_xll.qlInterestRateIndexValueDate(IndexON,D2443)</f>
        <v>56528</v>
      </c>
      <c r="F2443" s="192">
        <f>IFERROR(_xll.qlIndexFixing(IndexON,D2443,TRUE,_xll.ohTrigger(RecalcTrigger,TriggerON)),NA())</f>
        <v>1.6219677461504212E-2</v>
      </c>
      <c r="H2443" s="42">
        <f>_xll.qlCalendarAdvance(Calendar,$H2442,B2443,"f",FALSE)</f>
        <v>56528</v>
      </c>
      <c r="I2443" s="176">
        <f>_xll.qlInterestRateIndexValueDate(Index1M,$H2443)</f>
        <v>56528</v>
      </c>
      <c r="J2443" s="181">
        <f>IFERROR(_xll.qlIndexFixing(Index1M,$H2443,TRUE,_xll.ohTrigger(RecalcTrigger,Trigger1M)),NA())</f>
        <v>1.6469032045811377E-2</v>
      </c>
      <c r="K2443" s="44">
        <f>IFERROR(_xll.qlIndexFixing(Index3M,H2443,TRUE,_xll.ohTrigger(RecalcTrigger,Trigger3M)),NA())</f>
        <v>1.6892089494015428E-2</v>
      </c>
      <c r="L2443" s="44">
        <f>IFERROR(_xll.qlIndexFixing(Index6M,$H2443,TRUE,_xll.ohTrigger(RecalcTrigger,Trigger6M)),NA())</f>
        <v>1.7061699369652017E-2</v>
      </c>
      <c r="M2443" s="182">
        <f>IFERROR(_xll.qlIndexFixing(Index1Y,$H2443,TRUE,_xll.ohTrigger(RecalcTrigger,Trigger1Y)),NA())</f>
        <v>1.7245134039471699E-2</v>
      </c>
      <c r="N2443" s="181">
        <f>IFERROR(_xll.qlIndexFixing(ONIndex1M,I2443,TRUE,_xll.ohTrigger(RecalcTrigger,Trigger1M)),NA())</f>
        <v>1.646626280201291E-2</v>
      </c>
      <c r="O2443" s="44">
        <f>IFERROR(_xll.qlIndexFixing(ONIndex3M,I2443,TRUE,_xll.ohTrigger(RecalcTrigger,Trigger3M)),NA())</f>
        <v>1.6880243187511468E-2</v>
      </c>
      <c r="P2443" s="44">
        <f>IFERROR(_xll.qlIndexFixing(ONIndex6M,I2443,TRUE,_xll.ohTrigger(RecalcTrigger,Trigger6M)),NA())</f>
        <v>1.703340859456115E-2</v>
      </c>
      <c r="Q2443" s="182">
        <f>IFERROR(_xll.qlIndexFixing(ONIndex1Y,I2443,TRUE,_xll.ohTrigger(RecalcTrigger,Trigger1Y)),NA())</f>
        <v>1.7191234431425118E-2</v>
      </c>
    </row>
    <row r="2444" spans="2:17" x14ac:dyDescent="0.2">
      <c r="B2444" s="39" t="s">
        <v>42</v>
      </c>
      <c r="D2444" s="42">
        <f>_xll.qlCalendarAdvance(Calendar,$D2443,B2444,"f",FALSE)</f>
        <v>56535</v>
      </c>
      <c r="E2444" s="176">
        <f>_xll.qlInterestRateIndexValueDate(IndexON,D2444)</f>
        <v>56535</v>
      </c>
      <c r="F2444" s="192">
        <f>IFERROR(_xll.qlIndexFixing(IndexON,D2444,TRUE,_xll.ohTrigger(RecalcTrigger,TriggerON)),NA())</f>
        <v>1.6215857675565548E-2</v>
      </c>
      <c r="H2444" s="42">
        <f>_xll.qlCalendarAdvance(Calendar,$H2443,B2444,"f",FALSE)</f>
        <v>56535</v>
      </c>
      <c r="I2444" s="176">
        <f>_xll.qlInterestRateIndexValueDate(Index1M,$H2444)</f>
        <v>56535</v>
      </c>
      <c r="J2444" s="181">
        <f>IFERROR(_xll.qlIndexFixing(Index1M,$H2444,TRUE,_xll.ohTrigger(RecalcTrigger,Trigger1M)),NA())</f>
        <v>1.6465134431667829E-2</v>
      </c>
      <c r="K2444" s="44">
        <f>IFERROR(_xll.qlIndexFixing(Index3M,H2444,TRUE,_xll.ohTrigger(RecalcTrigger,Trigger3M)),NA())</f>
        <v>1.6888466841026933E-2</v>
      </c>
      <c r="L2444" s="44">
        <f>IFERROR(_xll.qlIndexFixing(Index6M,$H2444,TRUE,_xll.ohTrigger(RecalcTrigger,Trigger6M)),NA())</f>
        <v>1.7058357162233691E-2</v>
      </c>
      <c r="M2444" s="182">
        <f>IFERROR(_xll.qlIndexFixing(Index1Y,$H2444,TRUE,_xll.ohTrigger(RecalcTrigger,Trigger1Y)),NA())</f>
        <v>1.7241598294214677E-2</v>
      </c>
      <c r="N2444" s="181">
        <f>IFERROR(_xll.qlIndexFixing(ONIndex1M,I2444,TRUE,_xll.ohTrigger(RecalcTrigger,Trigger1M)),NA())</f>
        <v>1.6462348450544395E-2</v>
      </c>
      <c r="O2444" s="44">
        <f>IFERROR(_xll.qlIndexFixing(ONIndex3M,I2444,TRUE,_xll.ohTrigger(RecalcTrigger,Trigger3M)),NA())</f>
        <v>1.6876569431004684E-2</v>
      </c>
      <c r="P2444" s="44">
        <f>IFERROR(_xll.qlIndexFixing(ONIndex6M,I2444,TRUE,_xll.ohTrigger(RecalcTrigger,Trigger6M)),NA())</f>
        <v>1.7029962088664918E-2</v>
      </c>
      <c r="Q2444" s="182">
        <f>IFERROR(_xll.qlIndexFixing(ONIndex1Y,I2444,TRUE,_xll.ohTrigger(RecalcTrigger,Trigger1Y)),NA())</f>
        <v>1.7187503593860676E-2</v>
      </c>
    </row>
    <row r="2445" spans="2:17" x14ac:dyDescent="0.2">
      <c r="B2445" s="39" t="s">
        <v>42</v>
      </c>
      <c r="D2445" s="42">
        <f>_xll.qlCalendarAdvance(Calendar,$D2444,B2445,"f",FALSE)</f>
        <v>56542</v>
      </c>
      <c r="E2445" s="176">
        <f>_xll.qlInterestRateIndexValueDate(IndexON,D2445)</f>
        <v>56542</v>
      </c>
      <c r="F2445" s="192">
        <f>IFERROR(_xll.qlIndexFixing(IndexON,D2445,TRUE,_xll.ohTrigger(RecalcTrigger,TriggerON)),NA())</f>
        <v>1.6212046449897155E-2</v>
      </c>
      <c r="H2445" s="42">
        <f>_xll.qlCalendarAdvance(Calendar,$H2444,B2445,"f",FALSE)</f>
        <v>56542</v>
      </c>
      <c r="I2445" s="176">
        <f>_xll.qlInterestRateIndexValueDate(Index1M,$H2445)</f>
        <v>56542</v>
      </c>
      <c r="J2445" s="181">
        <f>IFERROR(_xll.qlIndexFixing(Index1M,$H2445,TRUE,_xll.ohTrigger(RecalcTrigger,Trigger1M)),NA())</f>
        <v>1.6461247101774434E-2</v>
      </c>
      <c r="K2445" s="44">
        <f>IFERROR(_xll.qlIndexFixing(Index3M,H2445,TRUE,_xll.ohTrigger(RecalcTrigger,Trigger3M)),NA())</f>
        <v>1.6884854433318146E-2</v>
      </c>
      <c r="L2445" s="44">
        <f>IFERROR(_xll.qlIndexFixing(Index6M,$H2445,TRUE,_xll.ohTrigger(RecalcTrigger,Trigger6M)),NA())</f>
        <v>1.7055025282759796E-2</v>
      </c>
      <c r="M2445" s="182">
        <f>IFERROR(_xll.qlIndexFixing(Index1Y,$H2445,TRUE,_xll.ohTrigger(RecalcTrigger,Trigger1Y)),NA())</f>
        <v>1.7238072941282434E-2</v>
      </c>
      <c r="N2445" s="181">
        <f>IFERROR(_xll.qlIndexFixing(ONIndex1M,I2445,TRUE,_xll.ohTrigger(RecalcTrigger,Trigger1M)),NA())</f>
        <v>1.645844436845012E-2</v>
      </c>
      <c r="O2445" s="44">
        <f>IFERROR(_xll.qlIndexFixing(ONIndex3M,I2445,TRUE,_xll.ohTrigger(RecalcTrigger,Trigger3M)),NA())</f>
        <v>1.6872905873767108E-2</v>
      </c>
      <c r="P2445" s="44">
        <f>IFERROR(_xll.qlIndexFixing(ONIndex6M,I2445,TRUE,_xll.ohTrigger(RecalcTrigger,Trigger6M)),NA())</f>
        <v>1.7026525818670812E-2</v>
      </c>
      <c r="Q2445" s="182">
        <f>IFERROR(_xll.qlIndexFixing(ONIndex1Y,I2445,TRUE,_xll.ohTrigger(RecalcTrigger,Trigger1Y)),NA())</f>
        <v>1.718378254960462E-2</v>
      </c>
    </row>
    <row r="2446" spans="2:17" x14ac:dyDescent="0.2">
      <c r="B2446" s="39" t="s">
        <v>42</v>
      </c>
      <c r="D2446" s="42">
        <f>_xll.qlCalendarAdvance(Calendar,$D2445,B2446,"f",FALSE)</f>
        <v>56549</v>
      </c>
      <c r="E2446" s="176">
        <f>_xll.qlInterestRateIndexValueDate(IndexON,D2446)</f>
        <v>56549</v>
      </c>
      <c r="F2446" s="192">
        <f>IFERROR(_xll.qlIndexFixing(IndexON,D2446,TRUE,_xll.ohTrigger(RecalcTrigger,TriggerON)),NA())</f>
        <v>1.620824378433694E-2</v>
      </c>
      <c r="H2446" s="42">
        <f>_xll.qlCalendarAdvance(Calendar,$H2445,B2446,"f",FALSE)</f>
        <v>56549</v>
      </c>
      <c r="I2446" s="176">
        <f>_xll.qlInterestRateIndexValueDate(Index1M,$H2446)</f>
        <v>56549</v>
      </c>
      <c r="J2446" s="181">
        <f>IFERROR(_xll.qlIndexFixing(Index1M,$H2446,TRUE,_xll.ohTrigger(RecalcTrigger,Trigger1M)),NA())</f>
        <v>1.6457370056118123E-2</v>
      </c>
      <c r="K2446" s="44">
        <f>IFERROR(_xll.qlIndexFixing(Index3M,H2446,TRUE,_xll.ohTrigger(RecalcTrigger,Trigger3M)),NA())</f>
        <v>1.6881252270862644E-2</v>
      </c>
      <c r="L2446" s="44">
        <f>IFERROR(_xll.qlIndexFixing(Index6M,$H2446,TRUE,_xll.ohTrigger(RecalcTrigger,Trigger6M)),NA())</f>
        <v>1.7051703731179115E-2</v>
      </c>
      <c r="M2446" s="182">
        <f>IFERROR(_xll.qlIndexFixing(Index1Y,$H2446,TRUE,_xll.ohTrigger(RecalcTrigger,Trigger1Y)),NA())</f>
        <v>1.7234558189810345E-2</v>
      </c>
      <c r="N2446" s="181">
        <f>IFERROR(_xll.qlIndexFixing(ONIndex1M,I2446,TRUE,_xll.ohTrigger(RecalcTrigger,Trigger1M)),NA())</f>
        <v>1.6454550555243808E-2</v>
      </c>
      <c r="O2446" s="44">
        <f>IFERROR(_xll.qlIndexFixing(ONIndex3M,I2446,TRUE,_xll.ohTrigger(RecalcTrigger,Trigger3M)),NA())</f>
        <v>1.6869252515555599E-2</v>
      </c>
      <c r="P2446" s="44">
        <f>IFERROR(_xll.qlIndexFixing(ONIndex6M,I2446,TRUE,_xll.ohTrigger(RecalcTrigger,Trigger6M)),NA())</f>
        <v>1.7023099784578832E-2</v>
      </c>
      <c r="Q2446" s="182">
        <f>IFERROR(_xll.qlIndexFixing(ONIndex1Y,I2446,TRUE,_xll.ohTrigger(RecalcTrigger,Trigger1Y)),NA())</f>
        <v>1.7180071298575905E-2</v>
      </c>
    </row>
    <row r="2447" spans="2:17" x14ac:dyDescent="0.2">
      <c r="B2447" s="39" t="s">
        <v>42</v>
      </c>
      <c r="D2447" s="42">
        <f>_xll.qlCalendarAdvance(Calendar,$D2446,B2447,"f",FALSE)</f>
        <v>56556</v>
      </c>
      <c r="E2447" s="176">
        <f>_xll.qlInterestRateIndexValueDate(IndexON,D2447)</f>
        <v>56556</v>
      </c>
      <c r="F2447" s="192">
        <f>IFERROR(_xll.qlIndexFixing(IndexON,D2447,TRUE,_xll.ohTrigger(RecalcTrigger,TriggerON)),NA())</f>
        <v>1.6204449678884902E-2</v>
      </c>
      <c r="H2447" s="42">
        <f>_xll.qlCalendarAdvance(Calendar,$H2446,B2447,"f",FALSE)</f>
        <v>56556</v>
      </c>
      <c r="I2447" s="176">
        <f>_xll.qlInterestRateIndexValueDate(Index1M,$H2447)</f>
        <v>56556</v>
      </c>
      <c r="J2447" s="181">
        <f>IFERROR(_xll.qlIndexFixing(Index1M,$H2447,TRUE,_xll.ohTrigger(RecalcTrigger,Trigger1M)),NA())</f>
        <v>1.6453407937018771E-2</v>
      </c>
      <c r="K2447" s="44">
        <f>IFERROR(_xll.qlIndexFixing(Index3M,H2447,TRUE,_xll.ohTrigger(RecalcTrigger,Trigger3M)),NA())</f>
        <v>1.687766035363223E-2</v>
      </c>
      <c r="L2447" s="44">
        <f>IFERROR(_xll.qlIndexFixing(Index6M,$H2447,TRUE,_xll.ohTrigger(RecalcTrigger,Trigger6M)),NA())</f>
        <v>1.7048392507440887E-2</v>
      </c>
      <c r="M2447" s="182">
        <f>IFERROR(_xll.qlIndexFixing(Index1Y,$H2447,TRUE,_xll.ohTrigger(RecalcTrigger,Trigger1Y)),NA())</f>
        <v>1.7231054248930677E-2</v>
      </c>
      <c r="N2447" s="181">
        <f>IFERROR(_xll.qlIndexFixing(ONIndex1M,I2447,TRUE,_xll.ohTrigger(RecalcTrigger,Trigger1M)),NA())</f>
        <v>1.6450667011168596E-2</v>
      </c>
      <c r="O2447" s="44">
        <f>IFERROR(_xll.qlIndexFixing(ONIndex3M,I2447,TRUE,_xll.ohTrigger(RecalcTrigger,Trigger3M)),NA())</f>
        <v>1.6865609356451206E-2</v>
      </c>
      <c r="P2447" s="44">
        <f>IFERROR(_xll.qlIndexFixing(ONIndex6M,I2447,TRUE,_xll.ohTrigger(RecalcTrigger,Trigger6M)),NA())</f>
        <v>1.7019683986388978E-2</v>
      </c>
      <c r="Q2447" s="182">
        <f>IFERROR(_xll.qlIndexFixing(ONIndex1Y,I2447,TRUE,_xll.ohTrigger(RecalcTrigger,Trigger1Y)),NA())</f>
        <v>1.7176369840855576E-2</v>
      </c>
    </row>
    <row r="2448" spans="2:17" x14ac:dyDescent="0.2">
      <c r="B2448" s="39" t="s">
        <v>42</v>
      </c>
      <c r="D2448" s="42">
        <f>_xll.qlCalendarAdvance(Calendar,$D2447,B2448,"f",FALSE)</f>
        <v>56563</v>
      </c>
      <c r="E2448" s="176">
        <f>_xll.qlInterestRateIndexValueDate(IndexON,D2448)</f>
        <v>56563</v>
      </c>
      <c r="F2448" s="192">
        <f>IFERROR(_xll.qlIndexFixing(IndexON,D2448,TRUE,_xll.ohTrigger(RecalcTrigger,TriggerON)),NA())</f>
        <v>1.6200664133459997E-2</v>
      </c>
      <c r="H2448" s="42">
        <f>_xll.qlCalendarAdvance(Calendar,$H2447,B2448,"f",FALSE)</f>
        <v>56563</v>
      </c>
      <c r="I2448" s="176">
        <f>_xll.qlInterestRateIndexValueDate(Index1M,$H2448)</f>
        <v>56563</v>
      </c>
      <c r="J2448" s="181">
        <f>IFERROR(_xll.qlIndexFixing(Index1M,$H2448,TRUE,_xll.ohTrigger(RecalcTrigger,Trigger1M)),NA())</f>
        <v>1.6449550898951393E-2</v>
      </c>
      <c r="K2448" s="44">
        <f>IFERROR(_xll.qlIndexFixing(Index3M,H2448,TRUE,_xll.ohTrigger(RecalcTrigger,Trigger3M)),NA())</f>
        <v>1.6874078681596075E-2</v>
      </c>
      <c r="L2448" s="44">
        <f>IFERROR(_xll.qlIndexFixing(Index6M,$H2448,TRUE,_xll.ohTrigger(RecalcTrigger,Trigger6M)),NA())</f>
        <v>1.7044926985807913E-2</v>
      </c>
      <c r="M2448" s="182">
        <f>IFERROR(_xll.qlIndexFixing(Index1Y,$H2448,TRUE,_xll.ohTrigger(RecalcTrigger,Trigger1Y)),NA())</f>
        <v>1.7227561327773033E-2</v>
      </c>
      <c r="N2448" s="181">
        <f>IFERROR(_xll.qlIndexFixing(ONIndex1M,I2448,TRUE,_xll.ohTrigger(RecalcTrigger,Trigger1M)),NA())</f>
        <v>1.6446793736224485E-2</v>
      </c>
      <c r="O2448" s="44">
        <f>IFERROR(_xll.qlIndexFixing(ONIndex3M,I2448,TRUE,_xll.ohTrigger(RecalcTrigger,Trigger3M)),NA())</f>
        <v>1.686197639637288E-2</v>
      </c>
      <c r="P2448" s="44">
        <f>IFERROR(_xll.qlIndexFixing(ONIndex6M,I2448,TRUE,_xll.ohTrigger(RecalcTrigger,Trigger6M)),NA())</f>
        <v>1.7016278424020204E-2</v>
      </c>
      <c r="Q2448" s="182">
        <f>IFERROR(_xll.qlIndexFixing(ONIndex1Y,I2448,TRUE,_xll.ohTrigger(RecalcTrigger,Trigger1Y)),NA())</f>
        <v>1.7172678176200495E-2</v>
      </c>
    </row>
    <row r="2449" spans="2:17" x14ac:dyDescent="0.2">
      <c r="B2449" s="39" t="s">
        <v>42</v>
      </c>
      <c r="D2449" s="42">
        <f>_xll.qlCalendarAdvance(Calendar,$D2448,B2449,"f",FALSE)</f>
        <v>56570</v>
      </c>
      <c r="E2449" s="176">
        <f>_xll.qlInterestRateIndexValueDate(IndexON,D2449)</f>
        <v>56570</v>
      </c>
      <c r="F2449" s="192">
        <f>IFERROR(_xll.qlIndexFixing(IndexON,D2449,TRUE,_xll.ohTrigger(RecalcTrigger,TriggerON)),NA())</f>
        <v>1.6196887148305361E-2</v>
      </c>
      <c r="H2449" s="42">
        <f>_xll.qlCalendarAdvance(Calendar,$H2448,B2449,"f",FALSE)</f>
        <v>56570</v>
      </c>
      <c r="I2449" s="176">
        <f>_xll.qlInterestRateIndexValueDate(Index1M,$H2449)</f>
        <v>56570</v>
      </c>
      <c r="J2449" s="181">
        <f>IFERROR(_xll.qlIndexFixing(Index1M,$H2449,TRUE,_xll.ohTrigger(RecalcTrigger,Trigger1M)),NA())</f>
        <v>1.6445704144592642E-2</v>
      </c>
      <c r="K2449" s="44">
        <f>IFERROR(_xll.qlIndexFixing(Index3M,H2449,TRUE,_xll.ohTrigger(RecalcTrigger,Trigger3M)),NA())</f>
        <v>1.6870507254731274E-2</v>
      </c>
      <c r="L2449" s="44">
        <f>IFERROR(_xll.qlIndexFixing(Index6M,$H2449,TRUE,_xll.ohTrigger(RecalcTrigger,Trigger6M)),NA())</f>
        <v>1.7041635832947554E-2</v>
      </c>
      <c r="M2449" s="182">
        <f>IFERROR(_xll.qlIndexFixing(Index1Y,$H2449,TRUE,_xll.ohTrigger(RecalcTrigger,Trigger1Y)),NA())</f>
        <v>1.7224079635465239E-2</v>
      </c>
      <c r="N2449" s="181">
        <f>IFERROR(_xll.qlIndexFixing(ONIndex1M,I2449,TRUE,_xll.ohTrigger(RecalcTrigger,Trigger1M)),NA())</f>
        <v>1.6442930730492522E-2</v>
      </c>
      <c r="O2449" s="44">
        <f>IFERROR(_xll.qlIndexFixing(ONIndex3M,I2449,TRUE,_xll.ohTrigger(RecalcTrigger,Trigger3M)),NA())</f>
        <v>1.6858353635482715E-2</v>
      </c>
      <c r="P2449" s="44">
        <f>IFERROR(_xll.qlIndexFixing(ONIndex6M,I2449,TRUE,_xll.ohTrigger(RecalcTrigger,Trigger6M)),NA())</f>
        <v>1.7012883097553555E-2</v>
      </c>
      <c r="Q2449" s="182">
        <f>IFERROR(_xll.qlIndexFixing(ONIndex1Y,I2449,TRUE,_xll.ohTrigger(RecalcTrigger,Trigger1Y)),NA())</f>
        <v>1.7168996305015893E-2</v>
      </c>
    </row>
    <row r="2450" spans="2:17" x14ac:dyDescent="0.2">
      <c r="B2450" s="39" t="s">
        <v>42</v>
      </c>
      <c r="D2450" s="42">
        <f>_xll.qlCalendarAdvance(Calendar,$D2449,B2450,"f",FALSE)</f>
        <v>56577</v>
      </c>
      <c r="E2450" s="176">
        <f>_xll.qlInterestRateIndexValueDate(IndexON,D2450)</f>
        <v>56577</v>
      </c>
      <c r="F2450" s="192">
        <f>IFERROR(_xll.qlIndexFixing(IndexON,D2450,TRUE,_xll.ohTrigger(RecalcTrigger,TriggerON)),NA())</f>
        <v>1.6193118723258904E-2</v>
      </c>
      <c r="H2450" s="42">
        <f>_xll.qlCalendarAdvance(Calendar,$H2449,B2450,"f",FALSE)</f>
        <v>56577</v>
      </c>
      <c r="I2450" s="176">
        <f>_xll.qlInterestRateIndexValueDate(Index1M,$H2450)</f>
        <v>56577</v>
      </c>
      <c r="J2450" s="181">
        <f>IFERROR(_xll.qlIndexFixing(Index1M,$H2450,TRUE,_xll.ohTrigger(RecalcTrigger,Trigger1M)),NA())</f>
        <v>1.6441867673926303E-2</v>
      </c>
      <c r="K2450" s="44">
        <f>IFERROR(_xll.qlIndexFixing(Index3M,H2450,TRUE,_xll.ohTrigger(RecalcTrigger,Trigger3M)),NA())</f>
        <v>1.6866946073006994E-2</v>
      </c>
      <c r="L2450" s="44">
        <f>IFERROR(_xll.qlIndexFixing(Index6M,$H2450,TRUE,_xll.ohTrigger(RecalcTrigger,Trigger6M)),NA())</f>
        <v>1.7038355007272063E-2</v>
      </c>
      <c r="M2450" s="182">
        <f>IFERROR(_xll.qlIndexFixing(Index1Y,$H2450,TRUE,_xll.ohTrigger(RecalcTrigger,Trigger1Y)),NA())</f>
        <v>1.7220609381131347E-2</v>
      </c>
      <c r="N2450" s="181">
        <f>IFERROR(_xll.qlIndexFixing(ONIndex1M,I2450,TRUE,_xll.ohTrigger(RecalcTrigger,Trigger1M)),NA())</f>
        <v>1.6439077993810614E-2</v>
      </c>
      <c r="O2450" s="44">
        <f>IFERROR(_xll.qlIndexFixing(ONIndex3M,I2450,TRUE,_xll.ohTrigger(RecalcTrigger,Trigger3M)),NA())</f>
        <v>1.6854741073618618E-2</v>
      </c>
      <c r="P2450" s="44">
        <f>IFERROR(_xll.qlIndexFixing(ONIndex6M,I2450,TRUE,_xll.ohTrigger(RecalcTrigger,Trigger6M)),NA())</f>
        <v>1.7009498006989032E-2</v>
      </c>
      <c r="Q2450" s="182">
        <f>IFERROR(_xll.qlIndexFixing(ONIndex1Y,I2450,TRUE,_xll.ohTrigger(RecalcTrigger,Trigger1Y)),NA())</f>
        <v>1.7165324226977585E-2</v>
      </c>
    </row>
    <row r="2451" spans="2:17" x14ac:dyDescent="0.2">
      <c r="B2451" s="39" t="s">
        <v>42</v>
      </c>
      <c r="D2451" s="42">
        <f>_xll.qlCalendarAdvance(Calendar,$D2450,B2451,"f",FALSE)</f>
        <v>56584</v>
      </c>
      <c r="E2451" s="176">
        <f>_xll.qlInterestRateIndexValueDate(IndexON,D2451)</f>
        <v>56584</v>
      </c>
      <c r="F2451" s="192">
        <f>IFERROR(_xll.qlIndexFixing(IndexON,D2451,TRUE,_xll.ohTrigger(RecalcTrigger,TriggerON)),NA())</f>
        <v>1.6189358858320624E-2</v>
      </c>
      <c r="H2451" s="42">
        <f>_xll.qlCalendarAdvance(Calendar,$H2450,B2451,"f",FALSE)</f>
        <v>56584</v>
      </c>
      <c r="I2451" s="176">
        <f>_xll.qlInterestRateIndexValueDate(Index1M,$H2451)</f>
        <v>56584</v>
      </c>
      <c r="J2451" s="181">
        <f>IFERROR(_xll.qlIndexFixing(Index1M,$H2451,TRUE,_xll.ohTrigger(RecalcTrigger,Trigger1M)),NA())</f>
        <v>1.6438432242670144E-2</v>
      </c>
      <c r="K2451" s="44">
        <f>IFERROR(_xll.qlIndexFixing(Index3M,H2451,TRUE,_xll.ohTrigger(RecalcTrigger,Trigger3M)),NA())</f>
        <v>1.6863120587593664E-2</v>
      </c>
      <c r="L2451" s="44">
        <f>IFERROR(_xll.qlIndexFixing(Index6M,$H2451,TRUE,_xll.ohTrigger(RecalcTrigger,Trigger6M)),NA())</f>
        <v>1.7035250889897186E-2</v>
      </c>
      <c r="M2451" s="182">
        <f>IFERROR(_xll.qlIndexFixing(Index1Y,$H2451,TRUE,_xll.ohTrigger(RecalcTrigger,Trigger1Y)),NA())</f>
        <v>1.7217150773894074E-2</v>
      </c>
      <c r="N2451" s="181">
        <f>IFERROR(_xll.qlIndexFixing(ONIndex1M,I2451,TRUE,_xll.ohTrigger(RecalcTrigger,Trigger1M)),NA())</f>
        <v>1.6435235526097713E-2</v>
      </c>
      <c r="O2451" s="44">
        <f>IFERROR(_xll.qlIndexFixing(ONIndex3M,I2451,TRUE,_xll.ohTrigger(RecalcTrigger,Trigger3M)),NA())</f>
        <v>1.6851138710780589E-2</v>
      </c>
      <c r="P2451" s="44">
        <f>IFERROR(_xll.qlIndexFixing(ONIndex6M,I2451,TRUE,_xll.ohTrigger(RecalcTrigger,Trigger6M)),NA())</f>
        <v>1.7006123152326635E-2</v>
      </c>
      <c r="Q2451" s="182">
        <f>IFERROR(_xll.qlIndexFixing(ONIndex1Y,I2451,TRUE,_xll.ohTrigger(RecalcTrigger,Trigger1Y)),NA())</f>
        <v>1.7161661942085571E-2</v>
      </c>
    </row>
    <row r="2452" spans="2:17" x14ac:dyDescent="0.2">
      <c r="B2452" s="39" t="s">
        <v>42</v>
      </c>
      <c r="D2452" s="42">
        <f>_xll.qlCalendarAdvance(Calendar,$D2451,B2452,"f",FALSE)</f>
        <v>56591</v>
      </c>
      <c r="E2452" s="176">
        <f>_xll.qlInterestRateIndexValueDate(IndexON,D2452)</f>
        <v>56591</v>
      </c>
      <c r="F2452" s="192">
        <f>IFERROR(_xll.qlIndexFixing(IndexON,D2452,TRUE,_xll.ohTrigger(RecalcTrigger,TriggerON)),NA())</f>
        <v>1.6185607553490522E-2</v>
      </c>
      <c r="H2452" s="42">
        <f>_xll.qlCalendarAdvance(Calendar,$H2451,B2452,"f",FALSE)</f>
        <v>56591</v>
      </c>
      <c r="I2452" s="176">
        <f>_xll.qlInterestRateIndexValueDate(Index1M,$H2452)</f>
        <v>56591</v>
      </c>
      <c r="J2452" s="181">
        <f>IFERROR(_xll.qlIndexFixing(Index1M,$H2452,TRUE,_xll.ohTrigger(RecalcTrigger,Trigger1M)),NA())</f>
        <v>1.6434323750602109E-2</v>
      </c>
      <c r="K2452" s="44">
        <f>IFERROR(_xll.qlIndexFixing(Index3M,H2452,TRUE,_xll.ohTrigger(RecalcTrigger,Trigger3M)),NA())</f>
        <v>1.6859578759060238E-2</v>
      </c>
      <c r="L2452" s="44">
        <f>IFERROR(_xll.qlIndexFixing(Index6M,$H2452,TRUE,_xll.ohTrigger(RecalcTrigger,Trigger6M)),NA())</f>
        <v>1.7031991304611964E-2</v>
      </c>
      <c r="M2452" s="182">
        <f>IFERROR(_xll.qlIndexFixing(Index1Y,$H2452,TRUE,_xll.ohTrigger(RecalcTrigger,Trigger1Y)),NA())</f>
        <v>1.7213704022872811E-2</v>
      </c>
      <c r="N2452" s="181">
        <f>IFERROR(_xll.qlIndexFixing(ONIndex1M,I2452,TRUE,_xll.ohTrigger(RecalcTrigger,Trigger1M)),NA())</f>
        <v>1.6431403327596961E-2</v>
      </c>
      <c r="O2452" s="44">
        <f>IFERROR(_xll.qlIndexFixing(ONIndex3M,I2452,TRUE,_xll.ohTrigger(RecalcTrigger,Trigger3M)),NA())</f>
        <v>1.6847546547130721E-2</v>
      </c>
      <c r="P2452" s="44">
        <f>IFERROR(_xll.qlIndexFixing(ONIndex6M,I2452,TRUE,_xll.ohTrigger(RecalcTrigger,Trigger6M)),NA())</f>
        <v>1.7002758533485318E-2</v>
      </c>
      <c r="Q2452" s="182">
        <f>IFERROR(_xll.qlIndexFixing(ONIndex1Y,I2452,TRUE,_xll.ohTrigger(RecalcTrigger,Trigger1Y)),NA())</f>
        <v>1.7158009450420897E-2</v>
      </c>
    </row>
    <row r="2453" spans="2:17" x14ac:dyDescent="0.2">
      <c r="B2453" s="39" t="s">
        <v>42</v>
      </c>
      <c r="D2453" s="42">
        <f>_xll.qlCalendarAdvance(Calendar,$D2452,B2453,"f",FALSE)</f>
        <v>56598</v>
      </c>
      <c r="E2453" s="176">
        <f>_xll.qlInterestRateIndexValueDate(IndexON,D2453)</f>
        <v>56598</v>
      </c>
      <c r="F2453" s="192">
        <f>IFERROR(_xll.qlIndexFixing(IndexON,D2453,TRUE,_xll.ohTrigger(RecalcTrigger,TriggerON)),NA())</f>
        <v>1.6181864808849644E-2</v>
      </c>
      <c r="H2453" s="42">
        <f>_xll.qlCalendarAdvance(Calendar,$H2452,B2453,"f",FALSE)</f>
        <v>56598</v>
      </c>
      <c r="I2453" s="176">
        <f>_xll.qlInterestRateIndexValueDate(Index1M,$H2453)</f>
        <v>56598</v>
      </c>
      <c r="J2453" s="181">
        <f>IFERROR(_xll.qlIndexFixing(Index1M,$H2453,TRUE,_xll.ohTrigger(RecalcTrigger,Trigger1M)),NA())</f>
        <v>1.6430518694328242E-2</v>
      </c>
      <c r="K2453" s="44">
        <f>IFERROR(_xll.qlIndexFixing(Index3M,H2453,TRUE,_xll.ohTrigger(RecalcTrigger,Trigger3M)),NA())</f>
        <v>1.6856047174578597E-2</v>
      </c>
      <c r="L2453" s="44">
        <f>IFERROR(_xll.qlIndexFixing(Index6M,$H2453,TRUE,_xll.ohTrigger(RecalcTrigger,Trigger6M)),NA())</f>
        <v>1.7028742046867718E-2</v>
      </c>
      <c r="M2453" s="182">
        <f>IFERROR(_xll.qlIndexFixing(Index1Y,$H2453,TRUE,_xll.ohTrigger(RecalcTrigger,Trigger1Y)),NA())</f>
        <v>1.7210269337185613E-2</v>
      </c>
      <c r="N2453" s="181">
        <f>IFERROR(_xll.qlIndexFixing(ONIndex1M,I2453,TRUE,_xll.ohTrigger(RecalcTrigger,Trigger1M)),NA())</f>
        <v>1.6427581398227309E-2</v>
      </c>
      <c r="O2453" s="44">
        <f>IFERROR(_xll.qlIndexFixing(ONIndex3M,I2453,TRUE,_xll.ohTrigger(RecalcTrigger,Trigger3M)),NA())</f>
        <v>1.6843964582587967E-2</v>
      </c>
      <c r="P2453" s="44">
        <f>IFERROR(_xll.qlIndexFixing(ONIndex6M,I2453,TRUE,_xll.ohTrigger(RecalcTrigger,Trigger6M)),NA())</f>
        <v>1.6999404150627173E-2</v>
      </c>
      <c r="Q2453" s="182">
        <f>IFERROR(_xll.qlIndexFixing(ONIndex1Y,I2453,TRUE,_xll.ohTrigger(RecalcTrigger,Trigger1Y)),NA())</f>
        <v>1.7154366752064609E-2</v>
      </c>
    </row>
    <row r="2454" spans="2:17" x14ac:dyDescent="0.2">
      <c r="B2454" s="39" t="s">
        <v>42</v>
      </c>
      <c r="D2454" s="42">
        <f>_xll.qlCalendarAdvance(Calendar,$D2453,B2454,"f",FALSE)</f>
        <v>56605</v>
      </c>
      <c r="E2454" s="176">
        <f>_xll.qlInterestRateIndexValueDate(IndexON,D2454)</f>
        <v>56605</v>
      </c>
      <c r="F2454" s="192">
        <f>IFERROR(_xll.qlIndexFixing(IndexON,D2454,TRUE,_xll.ohTrigger(RecalcTrigger,TriggerON)),NA())</f>
        <v>1.6178130624316944E-2</v>
      </c>
      <c r="H2454" s="42">
        <f>_xll.qlCalendarAdvance(Calendar,$H2453,B2454,"f",FALSE)</f>
        <v>56605</v>
      </c>
      <c r="I2454" s="176">
        <f>_xll.qlInterestRateIndexValueDate(Index1M,$H2454)</f>
        <v>56605</v>
      </c>
      <c r="J2454" s="181">
        <f>IFERROR(_xll.qlIndexFixing(Index1M,$H2454,TRUE,_xll.ohTrigger(RecalcTrigger,Trigger1M)),NA())</f>
        <v>1.6426723922210416E-2</v>
      </c>
      <c r="K2454" s="44">
        <f>IFERROR(_xll.qlIndexFixing(Index3M,H2454,TRUE,_xll.ohTrigger(RecalcTrigger,Trigger3M)),NA())</f>
        <v>1.6852525834119916E-2</v>
      </c>
      <c r="L2454" s="44">
        <f>IFERROR(_xll.qlIndexFixing(Index6M,$H2454,TRUE,_xll.ohTrigger(RecalcTrigger,Trigger6M)),NA())</f>
        <v>1.7025503116613688E-2</v>
      </c>
      <c r="M2454" s="182">
        <f>IFERROR(_xll.qlIndexFixing(Index1Y,$H2454,TRUE,_xll.ohTrigger(RecalcTrigger,Trigger1Y)),NA())</f>
        <v>1.7206846925946984E-2</v>
      </c>
      <c r="N2454" s="181">
        <f>IFERROR(_xll.qlIndexFixing(ONIndex1M,I2454,TRUE,_xll.ohTrigger(RecalcTrigger,Trigger1M)),NA())</f>
        <v>1.6423769737907712E-2</v>
      </c>
      <c r="O2454" s="44">
        <f>IFERROR(_xll.qlIndexFixing(ONIndex3M,I2454,TRUE,_xll.ohTrigger(RecalcTrigger,Trigger3M)),NA())</f>
        <v>1.6840392817071281E-2</v>
      </c>
      <c r="P2454" s="44">
        <f>IFERROR(_xll.qlIndexFixing(ONIndex6M,I2454,TRUE,_xll.ohTrigger(RecalcTrigger,Trigger6M)),NA())</f>
        <v>1.6996060003590108E-2</v>
      </c>
      <c r="Q2454" s="182">
        <f>IFERROR(_xll.qlIndexFixing(ONIndex1Y,I2454,TRUE,_xll.ohTrigger(RecalcTrigger,Trigger1Y)),NA())</f>
        <v>1.7150733846935662E-2</v>
      </c>
    </row>
    <row r="2455" spans="2:17" x14ac:dyDescent="0.2">
      <c r="B2455" s="39" t="s">
        <v>42</v>
      </c>
      <c r="D2455" s="42">
        <f>_xll.qlCalendarAdvance(Calendar,$D2454,B2455,"f",FALSE)</f>
        <v>56612</v>
      </c>
      <c r="E2455" s="176">
        <f>_xll.qlInterestRateIndexValueDate(IndexON,D2455)</f>
        <v>56612</v>
      </c>
      <c r="F2455" s="192">
        <f>IFERROR(_xll.qlIndexFixing(IndexON,D2455,TRUE,_xll.ohTrigger(RecalcTrigger,TriggerON)),NA())</f>
        <v>1.6174404999892422E-2</v>
      </c>
      <c r="H2455" s="42">
        <f>_xll.qlCalendarAdvance(Calendar,$H2454,B2455,"f",FALSE)</f>
        <v>56612</v>
      </c>
      <c r="I2455" s="176">
        <f>_xll.qlInterestRateIndexValueDate(Index1M,$H2455)</f>
        <v>56612</v>
      </c>
      <c r="J2455" s="181">
        <f>IFERROR(_xll.qlIndexFixing(Index1M,$H2455,TRUE,_xll.ohTrigger(RecalcTrigger,Trigger1M)),NA())</f>
        <v>1.6422939434238167E-2</v>
      </c>
      <c r="K2455" s="44">
        <f>IFERROR(_xll.qlIndexFixing(Index3M,H2455,TRUE,_xll.ohTrigger(RecalcTrigger,Trigger3M)),NA())</f>
        <v>1.6849014737658086E-2</v>
      </c>
      <c r="L2455" s="44">
        <f>IFERROR(_xll.qlIndexFixing(Index6M,$H2455,TRUE,_xll.ohTrigger(RecalcTrigger,Trigger6M)),NA())</f>
        <v>1.7022274513800437E-2</v>
      </c>
      <c r="M2455" s="182">
        <f>IFERROR(_xll.qlIndexFixing(Index1Y,$H2455,TRUE,_xll.ohTrigger(RecalcTrigger,Trigger1Y)),NA())</f>
        <v>1.7203436998270094E-2</v>
      </c>
      <c r="N2455" s="181">
        <f>IFERROR(_xll.qlIndexFixing(ONIndex1M,I2455,TRUE,_xll.ohTrigger(RecalcTrigger,Trigger1M)),NA())</f>
        <v>1.6419968346719216E-2</v>
      </c>
      <c r="O2455" s="44">
        <f>IFERROR(_xll.qlIndexFixing(ONIndex3M,I2455,TRUE,_xll.ohTrigger(RecalcTrigger,Trigger3M)),NA())</f>
        <v>1.6836831250580664E-2</v>
      </c>
      <c r="P2455" s="44">
        <f>IFERROR(_xll.qlIndexFixing(ONIndex6M,I2455,TRUE,_xll.ohTrigger(RecalcTrigger,Trigger6M)),NA())</f>
        <v>1.6992726092374122E-2</v>
      </c>
      <c r="Q2455" s="182">
        <f>IFERROR(_xll.qlIndexFixing(ONIndex1Y,I2455,TRUE,_xll.ohTrigger(RecalcTrigger,Trigger1Y)),NA())</f>
        <v>1.7147110735034055E-2</v>
      </c>
    </row>
    <row r="2456" spans="2:17" x14ac:dyDescent="0.2">
      <c r="B2456" s="39" t="s">
        <v>42</v>
      </c>
      <c r="D2456" s="42">
        <f>_xll.qlCalendarAdvance(Calendar,$D2455,B2456,"f",FALSE)</f>
        <v>56619</v>
      </c>
      <c r="E2456" s="176">
        <f>_xll.qlInterestRateIndexValueDate(IndexON,D2456)</f>
        <v>56619</v>
      </c>
      <c r="F2456" s="192">
        <f>IFERROR(_xll.qlIndexFixing(IndexON,D2456,TRUE,_xll.ohTrigger(RecalcTrigger,TriggerON)),NA())</f>
        <v>1.6170687935657124E-2</v>
      </c>
      <c r="H2456" s="42">
        <f>_xll.qlCalendarAdvance(Calendar,$H2455,B2456,"f",FALSE)</f>
        <v>56619</v>
      </c>
      <c r="I2456" s="176">
        <f>_xll.qlInterestRateIndexValueDate(Index1M,$H2456)</f>
        <v>56619</v>
      </c>
      <c r="J2456" s="181">
        <f>IFERROR(_xll.qlIndexFixing(Index1M,$H2456,TRUE,_xll.ohTrigger(RecalcTrigger,Trigger1M)),NA())</f>
        <v>1.6419165230406266E-2</v>
      </c>
      <c r="K2456" s="44">
        <f>IFERROR(_xll.qlIndexFixing(Index3M,H2456,TRUE,_xll.ohTrigger(RecalcTrigger,Trigger3M)),NA())</f>
        <v>1.6845513885168788E-2</v>
      </c>
      <c r="L2456" s="44">
        <f>IFERROR(_xll.qlIndexFixing(Index6M,$H2456,TRUE,_xll.ohTrigger(RecalcTrigger,Trigger6M)),NA())</f>
        <v>1.7018886921308544E-2</v>
      </c>
      <c r="M2456" s="182">
        <f>IFERROR(_xll.qlIndexFixing(Index1Y,$H2456,TRUE,_xll.ohTrigger(RecalcTrigger,Trigger1Y)),NA())</f>
        <v>1.7200039763264785E-2</v>
      </c>
      <c r="N2456" s="181">
        <f>IFERROR(_xll.qlIndexFixing(ONIndex1M,I2456,TRUE,_xll.ohTrigger(RecalcTrigger,Trigger1M)),NA())</f>
        <v>1.6416177224661821E-2</v>
      </c>
      <c r="O2456" s="44">
        <f>IFERROR(_xll.qlIndexFixing(ONIndex3M,I2456,TRUE,_xll.ohTrigger(RecalcTrigger,Trigger3M)),NA())</f>
        <v>1.6833279883278207E-2</v>
      </c>
      <c r="P2456" s="44">
        <f>IFERROR(_xll.qlIndexFixing(ONIndex6M,I2456,TRUE,_xll.ohTrigger(RecalcTrigger,Trigger6M)),NA())</f>
        <v>1.6989402417141308E-2</v>
      </c>
      <c r="Q2456" s="182">
        <f>IFERROR(_xll.qlIndexFixing(ONIndex1Y,I2456,TRUE,_xll.ohTrigger(RecalcTrigger,Trigger1Y)),NA())</f>
        <v>1.7143497416440834E-2</v>
      </c>
    </row>
    <row r="2457" spans="2:17" x14ac:dyDescent="0.2">
      <c r="B2457" s="39" t="s">
        <v>42</v>
      </c>
      <c r="D2457" s="42">
        <f>_xll.qlCalendarAdvance(Calendar,$D2456,B2457,"f",FALSE)</f>
        <v>56626</v>
      </c>
      <c r="E2457" s="176">
        <f>_xll.qlInterestRateIndexValueDate(IndexON,D2457)</f>
        <v>56626</v>
      </c>
      <c r="F2457" s="192">
        <f>IFERROR(_xll.qlIndexFixing(IndexON,D2457,TRUE,_xll.ohTrigger(RecalcTrigger,TriggerON)),NA())</f>
        <v>1.6166979431530004E-2</v>
      </c>
      <c r="H2457" s="42">
        <f>_xll.qlCalendarAdvance(Calendar,$H2456,B2457,"f",FALSE)</f>
        <v>56626</v>
      </c>
      <c r="I2457" s="176">
        <f>_xll.qlInterestRateIndexValueDate(Index1M,$H2457)</f>
        <v>56626</v>
      </c>
      <c r="J2457" s="181">
        <f>IFERROR(_xll.qlIndexFixing(Index1M,$H2457,TRUE,_xll.ohTrigger(RecalcTrigger,Trigger1M)),NA())</f>
        <v>1.6415401310696413E-2</v>
      </c>
      <c r="K2457" s="44">
        <f>IFERROR(_xll.qlIndexFixing(Index3M,H2457,TRUE,_xll.ohTrigger(RecalcTrigger,Trigger3M)),NA())</f>
        <v>1.6842023276623208E-2</v>
      </c>
      <c r="L2457" s="44">
        <f>IFERROR(_xll.qlIndexFixing(Index6M,$H2457,TRUE,_xll.ohTrigger(RecalcTrigger,Trigger6M)),NA())</f>
        <v>1.7015678384534997E-2</v>
      </c>
      <c r="M2457" s="182">
        <f>IFERROR(_xll.qlIndexFixing(Index1Y,$H2457,TRUE,_xll.ohTrigger(RecalcTrigger,Trigger1Y)),NA())</f>
        <v>1.7196655430039343E-2</v>
      </c>
      <c r="N2457" s="181">
        <f>IFERROR(_xll.qlIndexFixing(ONIndex1M,I2457,TRUE,_xll.ohTrigger(RecalcTrigger,Trigger1M)),NA())</f>
        <v>1.6412396371654481E-2</v>
      </c>
      <c r="O2457" s="44">
        <f>IFERROR(_xll.qlIndexFixing(ONIndex3M,I2457,TRUE,_xll.ohTrigger(RecalcTrigger,Trigger3M)),NA())</f>
        <v>1.6829738715082865E-2</v>
      </c>
      <c r="P2457" s="44">
        <f>IFERROR(_xll.qlIndexFixing(ONIndex6M,I2457,TRUE,_xll.ohTrigger(RecalcTrigger,Trigger6M)),NA())</f>
        <v>1.6986088977810621E-2</v>
      </c>
      <c r="Q2457" s="182">
        <f>IFERROR(_xll.qlIndexFixing(ONIndex1Y,I2457,TRUE,_xll.ohTrigger(RecalcTrigger,Trigger1Y)),NA())</f>
        <v>1.7139893891074953E-2</v>
      </c>
    </row>
    <row r="2458" spans="2:17" x14ac:dyDescent="0.2">
      <c r="B2458" s="39" t="s">
        <v>42</v>
      </c>
      <c r="D2458" s="42">
        <f>_xll.qlCalendarAdvance(Calendar,$D2457,B2458,"f",FALSE)</f>
        <v>56633</v>
      </c>
      <c r="E2458" s="176">
        <f>_xll.qlInterestRateIndexValueDate(IndexON,D2458)</f>
        <v>56633</v>
      </c>
      <c r="F2458" s="192">
        <f>IFERROR(_xll.qlIndexFixing(IndexON,D2458,TRUE,_xll.ohTrigger(RecalcTrigger,TriggerON)),NA())</f>
        <v>1.6163279487511062E-2</v>
      </c>
      <c r="H2458" s="42">
        <f>_xll.qlCalendarAdvance(Calendar,$H2457,B2458,"f",FALSE)</f>
        <v>56633</v>
      </c>
      <c r="I2458" s="176">
        <f>_xll.qlInterestRateIndexValueDate(Index1M,$H2458)</f>
        <v>56633</v>
      </c>
      <c r="J2458" s="181">
        <f>IFERROR(_xll.qlIndexFixing(Index1M,$H2458,TRUE,_xll.ohTrigger(RecalcTrigger,Trigger1M)),NA())</f>
        <v>1.6411647675105997E-2</v>
      </c>
      <c r="K2458" s="44">
        <f>IFERROR(_xll.qlIndexFixing(Index3M,H2458,TRUE,_xll.ohTrigger(RecalcTrigger,Trigger3M)),NA())</f>
        <v>1.683868414706903E-2</v>
      </c>
      <c r="L2458" s="44">
        <f>IFERROR(_xll.qlIndexFixing(Index6M,$H2458,TRUE,_xll.ohTrigger(RecalcTrigger,Trigger6M)),NA())</f>
        <v>1.7012480174550929E-2</v>
      </c>
      <c r="M2458" s="182">
        <f>IFERROR(_xll.qlIndexFixing(Index1Y,$H2458,TRUE,_xll.ohTrigger(RecalcTrigger,Trigger1Y)),NA())</f>
        <v>1.7193284207698944E-2</v>
      </c>
      <c r="N2458" s="181">
        <f>IFERROR(_xll.qlIndexFixing(ONIndex1M,I2458,TRUE,_xll.ohTrigger(RecalcTrigger,Trigger1M)),NA())</f>
        <v>1.6408625787778242E-2</v>
      </c>
      <c r="O2458" s="44">
        <f>IFERROR(_xll.qlIndexFixing(ONIndex3M,I2458,TRUE,_xll.ohTrigger(RecalcTrigger,Trigger3M)),NA())</f>
        <v>1.6826207745832544E-2</v>
      </c>
      <c r="P2458" s="44">
        <f>IFERROR(_xll.qlIndexFixing(ONIndex6M,I2458,TRUE,_xll.ohTrigger(RecalcTrigger,Trigger6M)),NA())</f>
        <v>1.6982785774301012E-2</v>
      </c>
      <c r="Q2458" s="182">
        <f>IFERROR(_xll.qlIndexFixing(ONIndex1Y,I2458,TRUE,_xll.ohTrigger(RecalcTrigger,Trigger1Y)),NA())</f>
        <v>1.713630015877432E-2</v>
      </c>
    </row>
    <row r="2459" spans="2:17" x14ac:dyDescent="0.2">
      <c r="B2459" s="39" t="s">
        <v>42</v>
      </c>
      <c r="D2459" s="42">
        <f>_xll.qlCalendarAdvance(Calendar,$D2458,B2459,"f",FALSE)</f>
        <v>56640</v>
      </c>
      <c r="E2459" s="176">
        <f>_xll.qlInterestRateIndexValueDate(IndexON,D2459)</f>
        <v>56640</v>
      </c>
      <c r="F2459" s="192">
        <f>IFERROR(_xll.qlIndexFixing(IndexON,D2459,TRUE,_xll.ohTrigger(RecalcTrigger,TriggerON)),NA())</f>
        <v>1.6159588103600298E-2</v>
      </c>
      <c r="H2459" s="42">
        <f>_xll.qlCalendarAdvance(Calendar,$H2458,B2459,"f",FALSE)</f>
        <v>56640</v>
      </c>
      <c r="I2459" s="176">
        <f>_xll.qlInterestRateIndexValueDate(Index1M,$H2459)</f>
        <v>56640</v>
      </c>
      <c r="J2459" s="181">
        <f>IFERROR(_xll.qlIndexFixing(Index1M,$H2459,TRUE,_xll.ohTrigger(RecalcTrigger,Trigger1M)),NA())</f>
        <v>1.6407904323627168E-2</v>
      </c>
      <c r="K2459" s="44">
        <f>IFERROR(_xll.qlIndexFixing(Index3M,H2459,TRUE,_xll.ohTrigger(RecalcTrigger,Trigger3M)),NA())</f>
        <v>1.6835072791259644E-2</v>
      </c>
      <c r="L2459" s="44">
        <f>IFERROR(_xll.qlIndexFixing(Index6M,$H2459,TRUE,_xll.ohTrigger(RecalcTrigger,Trigger6M)),NA())</f>
        <v>1.7009292291307543E-2</v>
      </c>
      <c r="M2459" s="182">
        <f>IFERROR(_xll.qlIndexFixing(Index1Y,$H2459,TRUE,_xll.ohTrigger(RecalcTrigger,Trigger1Y)),NA())</f>
        <v>1.7189926305347658E-2</v>
      </c>
      <c r="N2459" s="181">
        <f>IFERROR(_xll.qlIndexFixing(ONIndex1M,I2459,TRUE,_xll.ohTrigger(RecalcTrigger,Trigger1M)),NA())</f>
        <v>1.6404865473033103E-2</v>
      </c>
      <c r="O2459" s="44">
        <f>IFERROR(_xll.qlIndexFixing(ONIndex3M,I2459,TRUE,_xll.ohTrigger(RecalcTrigger,Trigger3M)),NA())</f>
        <v>1.6822686975770385E-2</v>
      </c>
      <c r="P2459" s="44">
        <f>IFERROR(_xll.qlIndexFixing(ONIndex6M,I2459,TRUE,_xll.ohTrigger(RecalcTrigger,Trigger6M)),NA())</f>
        <v>1.697949280669353E-2</v>
      </c>
      <c r="Q2459" s="182">
        <f>IFERROR(_xll.qlIndexFixing(ONIndex1Y,I2459,TRUE,_xll.ohTrigger(RecalcTrigger,Trigger1Y)),NA())</f>
        <v>1.713271621986312E-2</v>
      </c>
    </row>
    <row r="2460" spans="2:17" x14ac:dyDescent="0.2">
      <c r="B2460" s="39" t="s">
        <v>42</v>
      </c>
      <c r="D2460" s="42">
        <f>_xll.qlCalendarAdvance(Calendar,$D2459,B2460,"f",FALSE)</f>
        <v>56647</v>
      </c>
      <c r="E2460" s="176">
        <f>_xll.qlInterestRateIndexValueDate(IndexON,D2460)</f>
        <v>56647</v>
      </c>
      <c r="F2460" s="192">
        <f>IFERROR(_xll.qlIndexFixing(IndexON,D2460,TRUE,_xll.ohTrigger(RecalcTrigger,TriggerON)),NA())</f>
        <v>1.6155905279959804E-2</v>
      </c>
      <c r="H2460" s="42">
        <f>_xll.qlCalendarAdvance(Calendar,$H2459,B2460,"f",FALSE)</f>
        <v>56647</v>
      </c>
      <c r="I2460" s="176">
        <f>_xll.qlInterestRateIndexValueDate(Index1M,$H2460)</f>
        <v>56647</v>
      </c>
      <c r="J2460" s="181">
        <f>IFERROR(_xll.qlIndexFixing(Index1M,$H2460,TRUE,_xll.ohTrigger(RecalcTrigger,Trigger1M)),NA())</f>
        <v>1.6403863363836209E-2</v>
      </c>
      <c r="K2460" s="44">
        <f>IFERROR(_xll.qlIndexFixing(Index3M,H2460,TRUE,_xll.ohTrigger(RecalcTrigger,Trigger3M)),NA())</f>
        <v>1.6831755293961609E-2</v>
      </c>
      <c r="L2460" s="44">
        <f>IFERROR(_xll.qlIndexFixing(Index6M,$H2460,TRUE,_xll.ohTrigger(RecalcTrigger,Trigger6M)),NA())</f>
        <v>1.7006114734756477E-2</v>
      </c>
      <c r="M2460" s="182">
        <f>IFERROR(_xll.qlIndexFixing(Index1Y,$H2460,TRUE,_xll.ohTrigger(RecalcTrigger,Trigger1Y)),NA())</f>
        <v>1.7186581932085998E-2</v>
      </c>
      <c r="N2460" s="181">
        <f>IFERROR(_xll.qlIndexFixing(ONIndex1M,I2460,TRUE,_xll.ohTrigger(RecalcTrigger,Trigger1M)),NA())</f>
        <v>1.640111542733802E-2</v>
      </c>
      <c r="O2460" s="44">
        <f>IFERROR(_xll.qlIndexFixing(ONIndex3M,I2460,TRUE,_xll.ohTrigger(RecalcTrigger,Trigger3M)),NA())</f>
        <v>1.6819176404896385E-2</v>
      </c>
      <c r="P2460" s="44">
        <f>IFERROR(_xll.qlIndexFixing(ONIndex6M,I2460,TRUE,_xll.ohTrigger(RecalcTrigger,Trigger6M)),NA())</f>
        <v>1.6976210074988174E-2</v>
      </c>
      <c r="Q2460" s="182">
        <f>IFERROR(_xll.qlIndexFixing(ONIndex1Y,I2460,TRUE,_xll.ohTrigger(RecalcTrigger,Trigger1Y)),NA())</f>
        <v>1.712914207417926E-2</v>
      </c>
    </row>
    <row r="2461" spans="2:17" x14ac:dyDescent="0.2">
      <c r="B2461" s="39" t="s">
        <v>42</v>
      </c>
      <c r="D2461" s="42">
        <f>_xll.qlCalendarAdvance(Calendar,$D2460,B2461,"f",FALSE)</f>
        <v>56654</v>
      </c>
      <c r="E2461" s="176">
        <f>_xll.qlInterestRateIndexValueDate(IndexON,D2461)</f>
        <v>56654</v>
      </c>
      <c r="F2461" s="192">
        <f>IFERROR(_xll.qlIndexFixing(IndexON,D2461,TRUE,_xll.ohTrigger(RecalcTrigger,TriggerON)),NA())</f>
        <v>1.6152231016346441E-2</v>
      </c>
      <c r="H2461" s="42">
        <f>_xll.qlCalendarAdvance(Calendar,$H2460,B2461,"f",FALSE)</f>
        <v>56654</v>
      </c>
      <c r="I2461" s="176">
        <f>_xll.qlInterestRateIndexValueDate(Index1M,$H2461)</f>
        <v>56654</v>
      </c>
      <c r="J2461" s="181">
        <f>IFERROR(_xll.qlIndexFixing(Index1M,$H2461,TRUE,_xll.ohTrigger(RecalcTrigger,Trigger1M)),NA())</f>
        <v>1.6400138878630049E-2</v>
      </c>
      <c r="K2461" s="44">
        <f>IFERROR(_xll.qlIndexFixing(Index3M,H2461,TRUE,_xll.ohTrigger(RecalcTrigger,Trigger3M)),NA())</f>
        <v>1.6828163281359377E-2</v>
      </c>
      <c r="L2461" s="44">
        <f>IFERROR(_xll.qlIndexFixing(Index6M,$H2461,TRUE,_xll.ohTrigger(RecalcTrigger,Trigger6M)),NA())</f>
        <v>1.7002947504848921E-2</v>
      </c>
      <c r="M2461" s="182">
        <f>IFERROR(_xll.qlIndexFixing(Index1Y,$H2461,TRUE,_xll.ohTrigger(RecalcTrigger,Trigger1Y)),NA())</f>
        <v>1.7183251297013369E-2</v>
      </c>
      <c r="N2461" s="181">
        <f>IFERROR(_xll.qlIndexFixing(ONIndex1M,I2461,TRUE,_xll.ohTrigger(RecalcTrigger,Trigger1M)),NA())</f>
        <v>1.6397375650774038E-2</v>
      </c>
      <c r="O2461" s="44">
        <f>IFERROR(_xll.qlIndexFixing(ONIndex3M,I2461,TRUE,_xll.ohTrigger(RecalcTrigger,Trigger3M)),NA())</f>
        <v>1.6815676032967408E-2</v>
      </c>
      <c r="P2461" s="44">
        <f>IFERROR(_xll.qlIndexFixing(ONIndex6M,I2461,TRUE,_xll.ohTrigger(RecalcTrigger,Trigger6M)),NA())</f>
        <v>1.6972937579184944E-2</v>
      </c>
      <c r="Q2461" s="182">
        <f>IFERROR(_xll.qlIndexFixing(ONIndex1Y,I2461,TRUE,_xll.ohTrigger(RecalcTrigger,Trigger1Y)),NA())</f>
        <v>1.712557772172274E-2</v>
      </c>
    </row>
    <row r="2462" spans="2:17" x14ac:dyDescent="0.2">
      <c r="B2462" s="39" t="s">
        <v>42</v>
      </c>
      <c r="D2462" s="42">
        <f>_xll.qlCalendarAdvance(Calendar,$D2461,B2462,"f",FALSE)</f>
        <v>56661</v>
      </c>
      <c r="E2462" s="176">
        <f>_xll.qlInterestRateIndexValueDate(IndexON,D2462)</f>
        <v>56661</v>
      </c>
      <c r="F2462" s="192">
        <f>IFERROR(_xll.qlIndexFixing(IndexON,D2462,TRUE,_xll.ohTrigger(RecalcTrigger,TriggerON)),NA())</f>
        <v>1.6148565312679164E-2</v>
      </c>
      <c r="H2462" s="42">
        <f>_xll.qlCalendarAdvance(Calendar,$H2461,B2462,"f",FALSE)</f>
        <v>56661</v>
      </c>
      <c r="I2462" s="176">
        <f>_xll.qlInterestRateIndexValueDate(Index1M,$H2462)</f>
        <v>56661</v>
      </c>
      <c r="J2462" s="181">
        <f>IFERROR(_xll.qlIndexFixing(Index1M,$H2462,TRUE,_xll.ohTrigger(RecalcTrigger,Trigger1M)),NA())</f>
        <v>1.6396424676002885E-2</v>
      </c>
      <c r="K2462" s="44">
        <f>IFERROR(_xll.qlIndexFixing(Index3M,H2462,TRUE,_xll.ohTrigger(RecalcTrigger,Trigger3M)),NA())</f>
        <v>1.6824723892142464E-2</v>
      </c>
      <c r="L2462" s="44">
        <f>IFERROR(_xll.qlIndexFixing(Index6M,$H2462,TRUE,_xll.ohTrigger(RecalcTrigger,Trigger6M)),NA())</f>
        <v>1.6999790601536519E-2</v>
      </c>
      <c r="M2462" s="182">
        <f>IFERROR(_xll.qlIndexFixing(Index1Y,$H2462,TRUE,_xll.ohTrigger(RecalcTrigger,Trigger1Y)),NA())</f>
        <v>1.7179934609226066E-2</v>
      </c>
      <c r="N2462" s="181">
        <f>IFERROR(_xll.qlIndexFixing(ONIndex1M,I2462,TRUE,_xll.ohTrigger(RecalcTrigger,Trigger1M)),NA())</f>
        <v>1.639364614326011E-2</v>
      </c>
      <c r="O2462" s="44">
        <f>IFERROR(_xll.qlIndexFixing(ONIndex3M,I2462,TRUE,_xll.ohTrigger(RecalcTrigger,Trigger3M)),NA())</f>
        <v>1.6812185860145545E-2</v>
      </c>
      <c r="P2462" s="44">
        <f>IFERROR(_xll.qlIndexFixing(ONIndex6M,I2462,TRUE,_xll.ohTrigger(RecalcTrigger,Trigger6M)),NA())</f>
        <v>1.6969675319202793E-2</v>
      </c>
      <c r="Q2462" s="182">
        <f>IFERROR(_xll.qlIndexFixing(ONIndex1Y,I2462,TRUE,_xll.ohTrigger(RecalcTrigger,Trigger1Y)),NA())</f>
        <v>1.7122023162412514E-2</v>
      </c>
    </row>
    <row r="2463" spans="2:17" x14ac:dyDescent="0.2">
      <c r="B2463" s="39" t="s">
        <v>42</v>
      </c>
      <c r="D2463" s="42">
        <f>_xll.qlCalendarAdvance(Calendar,$D2462,B2463,"f",FALSE)</f>
        <v>56668</v>
      </c>
      <c r="E2463" s="176">
        <f>_xll.qlInterestRateIndexValueDate(IndexON,D2463)</f>
        <v>56668</v>
      </c>
      <c r="F2463" s="192">
        <f>IFERROR(_xll.qlIndexFixing(IndexON,D2463,TRUE,_xll.ohTrigger(RecalcTrigger,TriggerON)),NA())</f>
        <v>1.614490816944425E-2</v>
      </c>
      <c r="H2463" s="42">
        <f>_xll.qlCalendarAdvance(Calendar,$H2462,B2463,"f",FALSE)</f>
        <v>56668</v>
      </c>
      <c r="I2463" s="176">
        <f>_xll.qlInterestRateIndexValueDate(Index1M,$H2463)</f>
        <v>56668</v>
      </c>
      <c r="J2463" s="181">
        <f>IFERROR(_xll.qlIndexFixing(Index1M,$H2463,TRUE,_xll.ohTrigger(RecalcTrigger,Trigger1M)),NA())</f>
        <v>1.6392720755954715E-2</v>
      </c>
      <c r="K2463" s="44">
        <f>IFERROR(_xll.qlIndexFixing(Index3M,H2463,TRUE,_xll.ohTrigger(RecalcTrigger,Trigger3M)),NA())</f>
        <v>1.682129474671348E-2</v>
      </c>
      <c r="L2463" s="44">
        <f>IFERROR(_xll.qlIndexFixing(Index6M,$H2463,TRUE,_xll.ohTrigger(RecalcTrigger,Trigger6M)),NA())</f>
        <v>1.6996644024772252E-2</v>
      </c>
      <c r="M2463" s="182">
        <f>IFERROR(_xll.qlIndexFixing(Index1Y,$H2463,TRUE,_xll.ohTrigger(RecalcTrigger,Trigger1Y)),NA())</f>
        <v>1.7176632077819276E-2</v>
      </c>
      <c r="N2463" s="181">
        <f>IFERROR(_xll.qlIndexFixing(ONIndex1M,I2463,TRUE,_xll.ohTrigger(RecalcTrigger,Trigger1M)),NA())</f>
        <v>1.638992690495833E-2</v>
      </c>
      <c r="O2463" s="44">
        <f>IFERROR(_xll.qlIndexFixing(ONIndex3M,I2463,TRUE,_xll.ohTrigger(RecalcTrigger,Trigger3M)),NA())</f>
        <v>1.6808705886430797E-2</v>
      </c>
      <c r="P2463" s="44">
        <f>IFERROR(_xll.qlIndexFixing(ONIndex6M,I2463,TRUE,_xll.ohTrigger(RecalcTrigger,Trigger6M)),NA())</f>
        <v>1.6966423295203814E-2</v>
      </c>
      <c r="Q2463" s="182">
        <f>IFERROR(_xll.qlIndexFixing(ONIndex1Y,I2463,TRUE,_xll.ohTrigger(RecalcTrigger,Trigger1Y)),NA())</f>
        <v>1.7118478396491721E-2</v>
      </c>
    </row>
    <row r="2464" spans="2:17" x14ac:dyDescent="0.2">
      <c r="B2464" s="39" t="s">
        <v>42</v>
      </c>
      <c r="D2464" s="42">
        <f>_xll.qlCalendarAdvance(Calendar,$D2463,B2464,"f",FALSE)</f>
        <v>56675</v>
      </c>
      <c r="E2464" s="176">
        <f>_xll.qlInterestRateIndexValueDate(IndexON,D2464)</f>
        <v>56675</v>
      </c>
      <c r="F2464" s="192">
        <f>IFERROR(_xll.qlIndexFixing(IndexON,D2464,TRUE,_xll.ohTrigger(RecalcTrigger,TriggerON)),NA())</f>
        <v>1.6141259586236467E-2</v>
      </c>
      <c r="H2464" s="42">
        <f>_xll.qlCalendarAdvance(Calendar,$H2463,B2464,"f",FALSE)</f>
        <v>56675</v>
      </c>
      <c r="I2464" s="176">
        <f>_xll.qlInterestRateIndexValueDate(Index1M,$H2464)</f>
        <v>56675</v>
      </c>
      <c r="J2464" s="181">
        <f>IFERROR(_xll.qlIndexFixing(Index1M,$H2464,TRUE,_xll.ohTrigger(RecalcTrigger,Trigger1M)),NA())</f>
        <v>1.6389341827496438E-2</v>
      </c>
      <c r="K2464" s="44">
        <f>IFERROR(_xll.qlIndexFixing(Index3M,H2464,TRUE,_xll.ohTrigger(RecalcTrigger,Trigger3M)),NA())</f>
        <v>1.6818165253496949E-2</v>
      </c>
      <c r="L2464" s="44">
        <f>IFERROR(_xll.qlIndexFixing(Index6M,$H2464,TRUE,_xll.ohTrigger(RecalcTrigger,Trigger6M)),NA())</f>
        <v>1.6994030082684422E-2</v>
      </c>
      <c r="M2464" s="182">
        <f>IFERROR(_xll.qlIndexFixing(Index1Y,$H2464,TRUE,_xll.ohTrigger(RecalcTrigger,Trigger1Y)),NA())</f>
        <v>1.7173520115212511E-2</v>
      </c>
      <c r="N2464" s="181">
        <f>IFERROR(_xll.qlIndexFixing(ONIndex1M,I2464,TRUE,_xll.ohTrigger(RecalcTrigger,Trigger1M)),NA())</f>
        <v>1.6386217935706604E-2</v>
      </c>
      <c r="O2464" s="44">
        <f>IFERROR(_xll.qlIndexFixing(ONIndex3M,I2464,TRUE,_xll.ohTrigger(RecalcTrigger,Trigger3M)),NA())</f>
        <v>1.6805236111742117E-2</v>
      </c>
      <c r="P2464" s="44">
        <f>IFERROR(_xll.qlIndexFixing(ONIndex6M,I2464,TRUE,_xll.ohTrigger(RecalcTrigger,Trigger6M)),NA())</f>
        <v>1.6963181507025915E-2</v>
      </c>
      <c r="Q2464" s="182">
        <f>IFERROR(_xll.qlIndexFixing(ONIndex1Y,I2464,TRUE,_xll.ohTrigger(RecalcTrigger,Trigger1Y)),NA())</f>
        <v>1.7114943423717222E-2</v>
      </c>
    </row>
    <row r="2465" spans="2:17" x14ac:dyDescent="0.2">
      <c r="B2465" s="39" t="s">
        <v>42</v>
      </c>
      <c r="D2465" s="42">
        <f>_xll.qlCalendarAdvance(Calendar,$D2464,B2465,"f",FALSE)</f>
        <v>56682</v>
      </c>
      <c r="E2465" s="176">
        <f>_xll.qlInterestRateIndexValueDate(IndexON,D2465)</f>
        <v>56682</v>
      </c>
      <c r="F2465" s="192">
        <f>IFERROR(_xll.qlIndexFixing(IndexON,D2465,TRUE,_xll.ohTrigger(RecalcTrigger,TriggerON)),NA())</f>
        <v>1.6137619563055816E-2</v>
      </c>
      <c r="H2465" s="42">
        <f>_xll.qlCalendarAdvance(Calendar,$H2464,B2465,"f",FALSE)</f>
        <v>56682</v>
      </c>
      <c r="I2465" s="176">
        <f>_xll.qlInterestRateIndexValueDate(Index1M,$H2465)</f>
        <v>56682</v>
      </c>
      <c r="J2465" s="181">
        <f>IFERROR(_xll.qlIndexFixing(Index1M,$H2465,TRUE,_xll.ohTrigger(RecalcTrigger,Trigger1M)),NA())</f>
        <v>1.638566018045709E-2</v>
      </c>
      <c r="K2465" s="44">
        <f>IFERROR(_xll.qlIndexFixing(Index3M,H2465,TRUE,_xll.ohTrigger(RecalcTrigger,Trigger3M)),NA())</f>
        <v>1.6814757745644799E-2</v>
      </c>
      <c r="L2465" s="44">
        <f>IFERROR(_xll.qlIndexFixing(Index6M,$H2465,TRUE,_xll.ohTrigger(RecalcTrigger,Trigger6M)),NA())</f>
        <v>1.6990905937218238E-2</v>
      </c>
      <c r="M2465" s="182">
        <f>IFERROR(_xll.qlIndexFixing(Index1Y,$H2465,TRUE,_xll.ohTrigger(RecalcTrigger,Trigger1Y)),NA())</f>
        <v>1.7170247611501953E-2</v>
      </c>
      <c r="N2465" s="181">
        <f>IFERROR(_xll.qlIndexFixing(ONIndex1M,I2465,TRUE,_xll.ohTrigger(RecalcTrigger,Trigger1M)),NA())</f>
        <v>1.6382519235585979E-2</v>
      </c>
      <c r="O2465" s="44">
        <f>IFERROR(_xll.qlIndexFixing(ONIndex3M,I2465,TRUE,_xll.ohTrigger(RecalcTrigger,Trigger3M)),NA())</f>
        <v>1.6801776536241597E-2</v>
      </c>
      <c r="P2465" s="44">
        <f>IFERROR(_xll.qlIndexFixing(ONIndex6M,I2465,TRUE,_xll.ohTrigger(RecalcTrigger,Trigger6M)),NA())</f>
        <v>1.6959949954669096E-2</v>
      </c>
      <c r="Q2465" s="182">
        <f>IFERROR(_xll.qlIndexFixing(ONIndex1Y,I2465,TRUE,_xll.ohTrigger(RecalcTrigger,Trigger1Y)),NA())</f>
        <v>1.7111418244170062E-2</v>
      </c>
    </row>
    <row r="2466" spans="2:17" x14ac:dyDescent="0.2">
      <c r="B2466" s="39" t="s">
        <v>42</v>
      </c>
      <c r="D2466" s="42">
        <f>_xll.qlCalendarAdvance(Calendar,$D2465,B2466,"f",FALSE)</f>
        <v>56689</v>
      </c>
      <c r="E2466" s="176">
        <f>_xll.qlInterestRateIndexValueDate(IndexON,D2466)</f>
        <v>56689</v>
      </c>
      <c r="F2466" s="192">
        <f>IFERROR(_xll.qlIndexFixing(IndexON,D2466,TRUE,_xll.ohTrigger(RecalcTrigger,TriggerON)),NA())</f>
        <v>1.6133988100145435E-2</v>
      </c>
      <c r="H2466" s="42">
        <f>_xll.qlCalendarAdvance(Calendar,$H2465,B2466,"f",FALSE)</f>
        <v>56689</v>
      </c>
      <c r="I2466" s="176">
        <f>_xll.qlInterestRateIndexValueDate(Index1M,$H2466)</f>
        <v>56689</v>
      </c>
      <c r="J2466" s="181">
        <f>IFERROR(_xll.qlIndexFixing(Index1M,$H2466,TRUE,_xll.ohTrigger(RecalcTrigger,Trigger1M)),NA())</f>
        <v>1.6382413790970718E-2</v>
      </c>
      <c r="K2466" s="44">
        <f>IFERROR(_xll.qlIndexFixing(Index3M,H2466,TRUE,_xll.ohTrigger(RecalcTrigger,Trigger3M)),NA())</f>
        <v>1.6811360482504152E-2</v>
      </c>
      <c r="L2466" s="44">
        <f>IFERROR(_xll.qlIndexFixing(Index6M,$H2466,TRUE,_xll.ohTrigger(RecalcTrigger,Trigger6M)),NA())</f>
        <v>1.6987792119661529E-2</v>
      </c>
      <c r="M2466" s="182">
        <f>IFERROR(_xll.qlIndexFixing(Index1Y,$H2466,TRUE,_xll.ohTrigger(RecalcTrigger,Trigger1Y)),NA())</f>
        <v>1.7166989908809969E-2</v>
      </c>
      <c r="N2466" s="181">
        <f>IFERROR(_xll.qlIndexFixing(ONIndex1M,I2466,TRUE,_xll.ohTrigger(RecalcTrigger,Trigger1M)),NA())</f>
        <v>1.6378830804434363E-2</v>
      </c>
      <c r="O2466" s="44">
        <f>IFERROR(_xll.qlIndexFixing(ONIndex3M,I2466,TRUE,_xll.ohTrigger(RecalcTrigger,Trigger3M)),NA())</f>
        <v>1.6798327159767146E-2</v>
      </c>
      <c r="P2466" s="44">
        <f>IFERROR(_xll.qlIndexFixing(ONIndex6M,I2466,TRUE,_xll.ohTrigger(RecalcTrigger,Trigger6M)),NA())</f>
        <v>1.6956728638214402E-2</v>
      </c>
      <c r="Q2466" s="182">
        <f>IFERROR(_xll.qlIndexFixing(ONIndex1Y,I2466,TRUE,_xll.ohTrigger(RecalcTrigger,Trigger1Y)),NA())</f>
        <v>1.7107902857850243E-2</v>
      </c>
    </row>
    <row r="2467" spans="2:17" x14ac:dyDescent="0.2">
      <c r="B2467" s="39" t="s">
        <v>42</v>
      </c>
      <c r="D2467" s="42">
        <f>_xll.qlCalendarAdvance(Calendar,$D2466,B2467,"f",FALSE)</f>
        <v>56696</v>
      </c>
      <c r="E2467" s="176">
        <f>_xll.qlInterestRateIndexValueDate(IndexON,D2467)</f>
        <v>56696</v>
      </c>
      <c r="F2467" s="192">
        <f>IFERROR(_xll.qlIndexFixing(IndexON,D2467,TRUE,_xll.ohTrigger(RecalcTrigger,TriggerON)),NA())</f>
        <v>1.6130365197262186E-2</v>
      </c>
      <c r="H2467" s="42">
        <f>_xll.qlCalendarAdvance(Calendar,$H2466,B2467,"f",FALSE)</f>
        <v>56696</v>
      </c>
      <c r="I2467" s="176">
        <f>_xll.qlInterestRateIndexValueDate(Index1M,$H2467)</f>
        <v>56696</v>
      </c>
      <c r="J2467" s="181">
        <f>IFERROR(_xll.qlIndexFixing(Index1M,$H2467,TRUE,_xll.ohTrigger(RecalcTrigger,Trigger1M)),NA())</f>
        <v>1.6378327738485715E-2</v>
      </c>
      <c r="K2467" s="44">
        <f>IFERROR(_xll.qlIndexFixing(Index3M,H2467,TRUE,_xll.ohTrigger(RecalcTrigger,Trigger3M)),NA())</f>
        <v>1.6807973464048585E-2</v>
      </c>
      <c r="L2467" s="44">
        <f>IFERROR(_xll.qlIndexFixing(Index6M,$H2467,TRUE,_xll.ohTrigger(RecalcTrigger,Trigger6M)),NA())</f>
        <v>1.6984688629965841E-2</v>
      </c>
      <c r="M2467" s="182">
        <f>IFERROR(_xll.qlIndexFixing(Index1Y,$H2467,TRUE,_xll.ohTrigger(RecalcTrigger,Trigger1Y)),NA())</f>
        <v>1.7163747215661104E-2</v>
      </c>
      <c r="N2467" s="181">
        <f>IFERROR(_xll.qlIndexFixing(ONIndex1M,I2467,TRUE,_xll.ohTrigger(RecalcTrigger,Trigger1M)),NA())</f>
        <v>1.6375152642494895E-2</v>
      </c>
      <c r="O2467" s="44">
        <f>IFERROR(_xll.qlIndexFixing(ONIndex3M,I2467,TRUE,_xll.ohTrigger(RecalcTrigger,Trigger3M)),NA())</f>
        <v>1.6794887982318762E-2</v>
      </c>
      <c r="P2467" s="44">
        <f>IFERROR(_xll.qlIndexFixing(ONIndex6M,I2467,TRUE,_xll.ohTrigger(RecalcTrigger,Trigger6M)),NA())</f>
        <v>1.6953517557742881E-2</v>
      </c>
      <c r="Q2467" s="182">
        <f>IFERROR(_xll.qlIndexFixing(ONIndex1Y,I2467,TRUE,_xll.ohTrigger(RecalcTrigger,Trigger1Y)),NA())</f>
        <v>1.7104397264676718E-2</v>
      </c>
    </row>
    <row r="2468" spans="2:17" x14ac:dyDescent="0.2">
      <c r="B2468" s="39" t="s">
        <v>42</v>
      </c>
      <c r="D2468" s="42">
        <f>_xll.qlCalendarAdvance(Calendar,$D2467,B2468,"f",FALSE)</f>
        <v>56703</v>
      </c>
      <c r="E2468" s="176">
        <f>_xll.qlInterestRateIndexValueDate(IndexON,D2468)</f>
        <v>56703</v>
      </c>
      <c r="F2468" s="192">
        <f>IFERROR(_xll.qlIndexFixing(IndexON,D2468,TRUE,_xll.ohTrigger(RecalcTrigger,TriggerON)),NA())</f>
        <v>1.6126750854649208E-2</v>
      </c>
      <c r="H2468" s="42">
        <f>_xll.qlCalendarAdvance(Calendar,$H2467,B2468,"f",FALSE)</f>
        <v>56703</v>
      </c>
      <c r="I2468" s="176">
        <f>_xll.qlInterestRateIndexValueDate(Index1M,$H2468)</f>
        <v>56703</v>
      </c>
      <c r="J2468" s="181">
        <f>IFERROR(_xll.qlIndexFixing(Index1M,$H2468,TRUE,_xll.ohTrigger(RecalcTrigger,Trigger1M)),NA())</f>
        <v>1.6374676943538002E-2</v>
      </c>
      <c r="K2468" s="44">
        <f>IFERROR(_xll.qlIndexFixing(Index3M,H2468,TRUE,_xll.ohTrigger(RecalcTrigger,Trigger3M)),NA())</f>
        <v>1.6804596690253422E-2</v>
      </c>
      <c r="L2468" s="44">
        <f>IFERROR(_xll.qlIndexFixing(Index6M,$H2468,TRUE,_xll.ohTrigger(RecalcTrigger,Trigger6M)),NA())</f>
        <v>1.6981595468262441E-2</v>
      </c>
      <c r="M2468" s="182">
        <f>IFERROR(_xll.qlIndexFixing(Index1Y,$H2468,TRUE,_xll.ohTrigger(RecalcTrigger,Trigger1Y)),NA())</f>
        <v>1.7160519740576592E-2</v>
      </c>
      <c r="N2468" s="181">
        <f>IFERROR(_xll.qlIndexFixing(ONIndex1M,I2468,TRUE,_xll.ohTrigger(RecalcTrigger,Trigger1M)),NA())</f>
        <v>1.6371484749686527E-2</v>
      </c>
      <c r="O2468" s="44">
        <f>IFERROR(_xll.qlIndexFixing(ONIndex3M,I2468,TRUE,_xll.ohTrigger(RecalcTrigger,Trigger3M)),NA())</f>
        <v>1.679145900405854E-2</v>
      </c>
      <c r="P2468" s="44">
        <f>IFERROR(_xll.qlIndexFixing(ONIndex6M,I2468,TRUE,_xll.ohTrigger(RecalcTrigger,Trigger6M)),NA())</f>
        <v>1.6950316713092439E-2</v>
      </c>
      <c r="Q2468" s="182">
        <f>IFERROR(_xll.qlIndexFixing(ONIndex1Y,I2468,TRUE,_xll.ohTrigger(RecalcTrigger,Trigger1Y)),NA())</f>
        <v>1.7100901464892626E-2</v>
      </c>
    </row>
    <row r="2469" spans="2:17" x14ac:dyDescent="0.2">
      <c r="B2469" s="39" t="s">
        <v>42</v>
      </c>
      <c r="D2469" s="42">
        <f>_xll.qlCalendarAdvance(Calendar,$D2468,B2469,"f",FALSE)</f>
        <v>56710</v>
      </c>
      <c r="E2469" s="176">
        <f>_xll.qlInterestRateIndexValueDate(IndexON,D2469)</f>
        <v>56710</v>
      </c>
      <c r="F2469" s="192">
        <f>IFERROR(_xll.qlIndexFixing(IndexON,D2469,TRUE,_xll.ohTrigger(RecalcTrigger,TriggerON)),NA())</f>
        <v>1.6123145071982314E-2</v>
      </c>
      <c r="H2469" s="42">
        <f>_xll.qlCalendarAdvance(Calendar,$H2468,B2469,"f",FALSE)</f>
        <v>56710</v>
      </c>
      <c r="I2469" s="176">
        <f>_xll.qlInterestRateIndexValueDate(Index1M,$H2469)</f>
        <v>56710</v>
      </c>
      <c r="J2469" s="181">
        <f>IFERROR(_xll.qlIndexFixing(Index1M,$H2469,TRUE,_xll.ohTrigger(RecalcTrigger,Trigger1M)),NA())</f>
        <v>1.6370928620443797E-2</v>
      </c>
      <c r="K2469" s="44">
        <f>IFERROR(_xll.qlIndexFixing(Index3M,H2469,TRUE,_xll.ohTrigger(RecalcTrigger,Trigger3M)),NA())</f>
        <v>1.6801082546864177E-2</v>
      </c>
      <c r="L2469" s="44">
        <f>IFERROR(_xll.qlIndexFixing(Index6M,$H2469,TRUE,_xll.ohTrigger(RecalcTrigger,Trigger6M)),NA())</f>
        <v>1.6978335561619928E-2</v>
      </c>
      <c r="M2469" s="182">
        <f>IFERROR(_xll.qlIndexFixing(Index1Y,$H2469,TRUE,_xll.ohTrigger(RecalcTrigger,Trigger1Y)),NA())</f>
        <v>1.7157307692076337E-2</v>
      </c>
      <c r="N2469" s="181">
        <f>IFERROR(_xll.qlIndexFixing(ONIndex1M,I2469,TRUE,_xll.ohTrigger(RecalcTrigger,Trigger1M)),NA())</f>
        <v>1.6367827125847167E-2</v>
      </c>
      <c r="O2469" s="44">
        <f>IFERROR(_xll.qlIndexFixing(ONIndex3M,I2469,TRUE,_xll.ohTrigger(RecalcTrigger,Trigger3M)),NA())</f>
        <v>1.6788040224824385E-2</v>
      </c>
      <c r="P2469" s="44">
        <f>IFERROR(_xll.qlIndexFixing(ONIndex6M,I2469,TRUE,_xll.ohTrigger(RecalcTrigger,Trigger6M)),NA())</f>
        <v>1.6947126104263077E-2</v>
      </c>
      <c r="Q2469" s="182">
        <f>IFERROR(_xll.qlIndexFixing(ONIndex1Y,I2469,TRUE,_xll.ohTrigger(RecalcTrigger,Trigger1Y)),NA())</f>
        <v>1.7097415458254828E-2</v>
      </c>
    </row>
    <row r="2470" spans="2:17" x14ac:dyDescent="0.2">
      <c r="B2470" s="39" t="s">
        <v>42</v>
      </c>
      <c r="D2470" s="42">
        <f>_xll.qlCalendarAdvance(Calendar,$D2469,B2470,"f",FALSE)</f>
        <v>56717</v>
      </c>
      <c r="E2470" s="176">
        <f>_xll.qlInterestRateIndexValueDate(IndexON,D2470)</f>
        <v>56717</v>
      </c>
      <c r="F2470" s="192">
        <f>IFERROR(_xll.qlIndexFixing(IndexON,D2470,TRUE,_xll.ohTrigger(RecalcTrigger,TriggerON)),NA())</f>
        <v>1.6119547849504645E-2</v>
      </c>
      <c r="H2470" s="42">
        <f>_xll.qlCalendarAdvance(Calendar,$H2469,B2470,"f",FALSE)</f>
        <v>56717</v>
      </c>
      <c r="I2470" s="176">
        <f>_xll.qlInterestRateIndexValueDate(Index1M,$H2470)</f>
        <v>56717</v>
      </c>
      <c r="J2470" s="181">
        <f>IFERROR(_xll.qlIndexFixing(Index1M,$H2470,TRUE,_xll.ohTrigger(RecalcTrigger,Trigger1M)),NA())</f>
        <v>1.6367297821661762E-2</v>
      </c>
      <c r="K2470" s="44">
        <f>IFERROR(_xll.qlIndexFixing(Index3M,H2470,TRUE,_xll.ohTrigger(RecalcTrigger,Trigger3M)),NA())</f>
        <v>1.679772568473796E-2</v>
      </c>
      <c r="L2470" s="44">
        <f>IFERROR(_xll.qlIndexFixing(Index6M,$H2470,TRUE,_xll.ohTrigger(RecalcTrigger,Trigger6M)),NA())</f>
        <v>1.6975262891380457E-2</v>
      </c>
      <c r="M2470" s="182">
        <f>IFERROR(_xll.qlIndexFixing(Index1Y,$H2470,TRUE,_xll.ohTrigger(RecalcTrigger,Trigger1Y)),NA())</f>
        <v>1.7154111278677799E-2</v>
      </c>
      <c r="N2470" s="181">
        <f>IFERROR(_xll.qlIndexFixing(ONIndex1M,I2470,TRUE,_xll.ohTrigger(RecalcTrigger,Trigger1M)),NA())</f>
        <v>1.6364179771219955E-2</v>
      </c>
      <c r="O2470" s="44">
        <f>IFERROR(_xll.qlIndexFixing(ONIndex3M,I2470,TRUE,_xll.ohTrigger(RecalcTrigger,Trigger3M)),NA())</f>
        <v>1.6784631644697345E-2</v>
      </c>
      <c r="P2470" s="44">
        <f>IFERROR(_xll.qlIndexFixing(ONIndex6M,I2470,TRUE,_xll.ohTrigger(RecalcTrigger,Trigger6M)),NA())</f>
        <v>1.6943945731335841E-2</v>
      </c>
      <c r="Q2470" s="182">
        <f>IFERROR(_xll.qlIndexFixing(ONIndex1Y,I2470,TRUE,_xll.ohTrigger(RecalcTrigger,Trigger1Y)),NA())</f>
        <v>1.7093939244844369E-2</v>
      </c>
    </row>
    <row r="2471" spans="2:17" x14ac:dyDescent="0.2">
      <c r="B2471" s="39" t="s">
        <v>42</v>
      </c>
      <c r="D2471" s="42">
        <f>_xll.qlCalendarAdvance(Calendar,$D2470,B2471,"f",FALSE)</f>
        <v>56724</v>
      </c>
      <c r="E2471" s="176">
        <f>_xll.qlInterestRateIndexValueDate(IndexON,D2471)</f>
        <v>56724</v>
      </c>
      <c r="F2471" s="192">
        <f>IFERROR(_xll.qlIndexFixing(IndexON,D2471,TRUE,_xll.ohTrigger(RecalcTrigger,TriggerON)),NA())</f>
        <v>1.61159591872162E-2</v>
      </c>
      <c r="H2471" s="42">
        <f>_xll.qlCalendarAdvance(Calendar,$H2470,B2471,"f",FALSE)</f>
        <v>56724</v>
      </c>
      <c r="I2471" s="176">
        <f>_xll.qlInterestRateIndexValueDate(Index1M,$H2471)</f>
        <v>56724</v>
      </c>
      <c r="J2471" s="181">
        <f>IFERROR(_xll.qlIndexFixing(Index1M,$H2471,TRUE,_xll.ohTrigger(RecalcTrigger,Trigger1M)),NA())</f>
        <v>1.6363677306372226E-2</v>
      </c>
      <c r="K2471" s="44">
        <f>IFERROR(_xll.qlIndexFixing(Index3M,H2471,TRUE,_xll.ohTrigger(RecalcTrigger,Trigger3M)),NA())</f>
        <v>1.6794379066692417E-2</v>
      </c>
      <c r="L2471" s="44">
        <f>IFERROR(_xll.qlIndexFixing(Index6M,$H2471,TRUE,_xll.ohTrigger(RecalcTrigger,Trigger6M)),NA())</f>
        <v>1.6972201288047387E-2</v>
      </c>
      <c r="M2471" s="182">
        <f>IFERROR(_xll.qlIndexFixing(Index1Y,$H2471,TRUE,_xll.ohTrigger(RecalcTrigger,Trigger1Y)),NA())</f>
        <v>1.7150930708897782E-2</v>
      </c>
      <c r="N2471" s="181">
        <f>IFERROR(_xll.qlIndexFixing(ONIndex1M,I2471,TRUE,_xll.ohTrigger(RecalcTrigger,Trigger1M)),NA())</f>
        <v>1.6360542685723845E-2</v>
      </c>
      <c r="O2471" s="44">
        <f>IFERROR(_xll.qlIndexFixing(ONIndex3M,I2471,TRUE,_xll.ohTrigger(RecalcTrigger,Trigger3M)),NA())</f>
        <v>1.678123326367742E-2</v>
      </c>
      <c r="P2471" s="44">
        <f>IFERROR(_xll.qlIndexFixing(ONIndex6M,I2471,TRUE,_xll.ohTrigger(RecalcTrigger,Trigger6M)),NA())</f>
        <v>1.6940775594391777E-2</v>
      </c>
      <c r="Q2471" s="182">
        <f>IFERROR(_xll.qlIndexFixing(ONIndex1Y,I2471,TRUE,_xll.ohTrigger(RecalcTrigger,Trigger1Y)),NA())</f>
        <v>1.7090472824742298E-2</v>
      </c>
    </row>
    <row r="2472" spans="2:17" x14ac:dyDescent="0.2">
      <c r="B2472" s="39" t="s">
        <v>42</v>
      </c>
      <c r="D2472" s="42">
        <f>_xll.qlCalendarAdvance(Calendar,$D2471,B2472,"f",FALSE)</f>
        <v>56731</v>
      </c>
      <c r="E2472" s="176">
        <f>_xll.qlInterestRateIndexValueDate(IndexON,D2472)</f>
        <v>56731</v>
      </c>
      <c r="F2472" s="192">
        <f>IFERROR(_xll.qlIndexFixing(IndexON,D2472,TRUE,_xll.ohTrigger(RecalcTrigger,TriggerON)),NA())</f>
        <v>1.6112379085116979E-2</v>
      </c>
      <c r="H2472" s="42">
        <f>_xll.qlCalendarAdvance(Calendar,$H2471,B2472,"f",FALSE)</f>
        <v>56731</v>
      </c>
      <c r="I2472" s="176">
        <f>_xll.qlInterestRateIndexValueDate(Index1M,$H2472)</f>
        <v>56731</v>
      </c>
      <c r="J2472" s="181">
        <f>IFERROR(_xll.qlIndexFixing(Index1M,$H2472,TRUE,_xll.ohTrigger(RecalcTrigger,Trigger1M)),NA())</f>
        <v>1.6360067074572493E-2</v>
      </c>
      <c r="K2472" s="44">
        <f>IFERROR(_xll.qlIndexFixing(Index3M,H2472,TRUE,_xll.ohTrigger(RecalcTrigger,Trigger3M)),NA())</f>
        <v>1.6791042692703505E-2</v>
      </c>
      <c r="L2472" s="44">
        <f>IFERROR(_xll.qlIndexFixing(Index6M,$H2472,TRUE,_xll.ohTrigger(RecalcTrigger,Trigger6M)),NA())</f>
        <v>1.6969151121438441E-2</v>
      </c>
      <c r="M2472" s="182">
        <f>IFERROR(_xll.qlIndexFixing(Index1Y,$H2472,TRUE,_xll.ohTrigger(RecalcTrigger,Trigger1Y)),NA())</f>
        <v>1.7147766191249546E-2</v>
      </c>
      <c r="N2472" s="181">
        <f>IFERROR(_xll.qlIndexFixing(ONIndex1M,I2472,TRUE,_xll.ohTrigger(RecalcTrigger,Trigger1M)),NA())</f>
        <v>1.6356915869196742E-2</v>
      </c>
      <c r="O2472" s="44">
        <f>IFERROR(_xll.qlIndexFixing(ONIndex3M,I2472,TRUE,_xll.ohTrigger(RecalcTrigger,Trigger3M)),NA())</f>
        <v>1.6777845081683562E-2</v>
      </c>
      <c r="P2472" s="44">
        <f>IFERROR(_xll.qlIndexFixing(ONIndex6M,I2472,TRUE,_xll.ohTrigger(RecalcTrigger,Trigger6M)),NA())</f>
        <v>1.6937615693268793E-2</v>
      </c>
      <c r="Q2472" s="182">
        <f>IFERROR(_xll.qlIndexFixing(ONIndex1Y,I2472,TRUE,_xll.ohTrigger(RecalcTrigger,Trigger1Y)),NA())</f>
        <v>1.7087016197948612E-2</v>
      </c>
    </row>
    <row r="2473" spans="2:17" x14ac:dyDescent="0.2">
      <c r="B2473" s="39" t="s">
        <v>42</v>
      </c>
      <c r="D2473" s="42">
        <f>_xll.qlCalendarAdvance(Calendar,$D2472,B2473,"f",FALSE)</f>
        <v>56738</v>
      </c>
      <c r="E2473" s="176">
        <f>_xll.qlInterestRateIndexValueDate(IndexON,D2473)</f>
        <v>56738</v>
      </c>
      <c r="F2473" s="192">
        <f>IFERROR(_xll.qlIndexFixing(IndexON,D2473,TRUE,_xll.ohTrigger(RecalcTrigger,TriggerON)),NA())</f>
        <v>1.6108807542963843E-2</v>
      </c>
      <c r="H2473" s="42">
        <f>_xll.qlCalendarAdvance(Calendar,$H2472,B2473,"f",FALSE)</f>
        <v>56738</v>
      </c>
      <c r="I2473" s="176">
        <f>_xll.qlInterestRateIndexValueDate(Index1M,$H2473)</f>
        <v>56738</v>
      </c>
      <c r="J2473" s="181">
        <f>IFERROR(_xll.qlIndexFixing(Index1M,$H2473,TRUE,_xll.ohTrigger(RecalcTrigger,Trigger1M)),NA())</f>
        <v>1.6356577228768713E-2</v>
      </c>
      <c r="K2473" s="44">
        <f>IFERROR(_xll.qlIndexFixing(Index3M,H2473,TRUE,_xll.ohTrigger(RecalcTrigger,Trigger3M)),NA())</f>
        <v>1.6787866490254381E-2</v>
      </c>
      <c r="L2473" s="44">
        <f>IFERROR(_xll.qlIndexFixing(Index6M,$H2473,TRUE,_xll.ohTrigger(RecalcTrigger,Trigger6M)),NA())</f>
        <v>1.6966292914119555E-2</v>
      </c>
      <c r="M2473" s="182">
        <f>IFERROR(_xll.qlIndexFixing(Index1Y,$H2473,TRUE,_xll.ohTrigger(RecalcTrigger,Trigger1Y)),NA())</f>
        <v>1.7144617934245241E-2</v>
      </c>
      <c r="N2473" s="181">
        <f>IFERROR(_xll.qlIndexFixing(ONIndex1M,I2473,TRUE,_xll.ohTrigger(RecalcTrigger,Trigger1M)),NA())</f>
        <v>1.6353299321881787E-2</v>
      </c>
      <c r="O2473" s="44">
        <f>IFERROR(_xll.qlIndexFixing(ONIndex3M,I2473,TRUE,_xll.ohTrigger(RecalcTrigger,Trigger3M)),NA())</f>
        <v>1.6774467098715773E-2</v>
      </c>
      <c r="P2473" s="44">
        <f>IFERROR(_xll.qlIndexFixing(ONIndex6M,I2473,TRUE,_xll.ohTrigger(RecalcTrigger,Trigger6M)),NA())</f>
        <v>1.6934466027966888E-2</v>
      </c>
      <c r="Q2473" s="182">
        <f>IFERROR(_xll.qlIndexFixing(ONIndex1Y,I2473,TRUE,_xll.ohTrigger(RecalcTrigger,Trigger1Y)),NA())</f>
        <v>1.7083569364220175E-2</v>
      </c>
    </row>
    <row r="2474" spans="2:17" x14ac:dyDescent="0.2">
      <c r="B2474" s="39" t="s">
        <v>42</v>
      </c>
      <c r="D2474" s="42">
        <f>_xll.qlCalendarAdvance(Calendar,$D2473,B2474,"f",FALSE)</f>
        <v>56745</v>
      </c>
      <c r="E2474" s="176">
        <f>_xll.qlInterestRateIndexValueDate(IndexON,D2474)</f>
        <v>56745</v>
      </c>
      <c r="F2474" s="192">
        <f>IFERROR(_xll.qlIndexFixing(IndexON,D2474,TRUE,_xll.ohTrigger(RecalcTrigger,TriggerON)),NA())</f>
        <v>1.6105244560999932E-2</v>
      </c>
      <c r="H2474" s="42">
        <f>_xll.qlCalendarAdvance(Calendar,$H2473,B2474,"f",FALSE)</f>
        <v>56745</v>
      </c>
      <c r="I2474" s="176">
        <f>_xll.qlInterestRateIndexValueDate(Index1M,$H2474)</f>
        <v>56745</v>
      </c>
      <c r="J2474" s="181">
        <f>IFERROR(_xll.qlIndexFixing(Index1M,$H2474,TRUE,_xll.ohTrigger(RecalcTrigger,Trigger1M)),NA())</f>
        <v>1.6352988137745442E-2</v>
      </c>
      <c r="K2474" s="44">
        <f>IFERROR(_xll.qlIndexFixing(Index3M,H2474,TRUE,_xll.ohTrigger(RecalcTrigger,Trigger3M)),NA())</f>
        <v>1.6784551183870212E-2</v>
      </c>
      <c r="L2474" s="44">
        <f>IFERROR(_xll.qlIndexFixing(Index6M,$H2474,TRUE,_xll.ohTrigger(RecalcTrigger,Trigger6M)),NA())</f>
        <v>1.6963267590325574E-2</v>
      </c>
      <c r="M2474" s="182">
        <f>IFERROR(_xll.qlIndexFixing(Index1Y,$H2474,TRUE,_xll.ohTrigger(RecalcTrigger,Trigger1Y)),NA())</f>
        <v>1.7141486146395466E-2</v>
      </c>
      <c r="N2474" s="181">
        <f>IFERROR(_xll.qlIndexFixing(ONIndex1M,I2474,TRUE,_xll.ohTrigger(RecalcTrigger,Trigger1M)),NA())</f>
        <v>1.6349693043616886E-2</v>
      </c>
      <c r="O2474" s="44">
        <f>IFERROR(_xll.qlIndexFixing(ONIndex3M,I2474,TRUE,_xll.ohTrigger(RecalcTrigger,Trigger3M)),NA())</f>
        <v>1.6771099314936144E-2</v>
      </c>
      <c r="P2474" s="44">
        <f>IFERROR(_xll.qlIndexFixing(ONIndex6M,I2474,TRUE,_xll.ohTrigger(RecalcTrigger,Trigger6M)),NA())</f>
        <v>1.6931326598648155E-2</v>
      </c>
      <c r="Q2474" s="182">
        <f>IFERROR(_xll.qlIndexFixing(ONIndex1Y,I2474,TRUE,_xll.ohTrigger(RecalcTrigger,Trigger1Y)),NA())</f>
        <v>1.7080132323719077E-2</v>
      </c>
    </row>
    <row r="2475" spans="2:17" x14ac:dyDescent="0.2">
      <c r="B2475" s="39" t="s">
        <v>42</v>
      </c>
      <c r="D2475" s="42">
        <f>_xll.qlCalendarAdvance(Calendar,$D2474,B2475,"f",FALSE)</f>
        <v>56752</v>
      </c>
      <c r="E2475" s="176">
        <f>_xll.qlInterestRateIndexValueDate(IndexON,D2475)</f>
        <v>56752</v>
      </c>
      <c r="F2475" s="192">
        <f>IFERROR(_xll.qlIndexFixing(IndexON,D2475,TRUE,_xll.ohTrigger(RecalcTrigger,TriggerON)),NA())</f>
        <v>1.6101690139225244E-2</v>
      </c>
      <c r="H2475" s="42">
        <f>_xll.qlCalendarAdvance(Calendar,$H2474,B2475,"f",FALSE)</f>
        <v>56752</v>
      </c>
      <c r="I2475" s="176">
        <f>_xll.qlInterestRateIndexValueDate(Index1M,$H2475)</f>
        <v>56752</v>
      </c>
      <c r="J2475" s="181">
        <f>IFERROR(_xll.qlIndexFixing(Index1M,$H2475,TRUE,_xll.ohTrigger(RecalcTrigger,Trigger1M)),NA())</f>
        <v>1.6349409330674285E-2</v>
      </c>
      <c r="K2475" s="44">
        <f>IFERROR(_xll.qlIndexFixing(Index3M,H2475,TRUE,_xll.ohTrigger(RecalcTrigger,Trigger3M)),NA())</f>
        <v>1.6781246121964979E-2</v>
      </c>
      <c r="L2475" s="44">
        <f>IFERROR(_xll.qlIndexFixing(Index6M,$H2475,TRUE,_xll.ohTrigger(RecalcTrigger,Trigger6M)),NA())</f>
        <v>1.6960254853790262E-2</v>
      </c>
      <c r="M2475" s="182">
        <f>IFERROR(_xll.qlIndexFixing(Index1Y,$H2475,TRUE,_xll.ohTrigger(RecalcTrigger,Trigger1Y)),NA())</f>
        <v>1.7138371036209271E-2</v>
      </c>
      <c r="N2475" s="181">
        <f>IFERROR(_xll.qlIndexFixing(ONIndex1M,I2475,TRUE,_xll.ohTrigger(RecalcTrigger,Trigger1M)),NA())</f>
        <v>1.6346097034402041E-2</v>
      </c>
      <c r="O2475" s="44">
        <f>IFERROR(_xll.qlIndexFixing(ONIndex3M,I2475,TRUE,_xll.ohTrigger(RecalcTrigger,Trigger3M)),NA())</f>
        <v>1.676774173026363E-2</v>
      </c>
      <c r="P2475" s="44">
        <f>IFERROR(_xll.qlIndexFixing(ONIndex6M,I2475,TRUE,_xll.ohTrigger(RecalcTrigger,Trigger6M)),NA())</f>
        <v>1.6928197405150502E-2</v>
      </c>
      <c r="Q2475" s="182">
        <f>IFERROR(_xll.qlIndexFixing(ONIndex1Y,I2475,TRUE,_xll.ohTrigger(RecalcTrigger,Trigger1Y)),NA())</f>
        <v>1.7076705076607412E-2</v>
      </c>
    </row>
    <row r="2476" spans="2:17" x14ac:dyDescent="0.2">
      <c r="B2476" s="39" t="s">
        <v>42</v>
      </c>
      <c r="D2476" s="42">
        <f>_xll.qlCalendarAdvance(Calendar,$D2475,B2476,"f",FALSE)</f>
        <v>56759</v>
      </c>
      <c r="E2476" s="176">
        <f>_xll.qlInterestRateIndexValueDate(IndexON,D2476)</f>
        <v>56759</v>
      </c>
      <c r="F2476" s="192">
        <f>IFERROR(_xll.qlIndexFixing(IndexON,D2476,TRUE,_xll.ohTrigger(RecalcTrigger,TriggerON)),NA())</f>
        <v>1.6098144277477688E-2</v>
      </c>
      <c r="H2476" s="42">
        <f>_xll.qlCalendarAdvance(Calendar,$H2475,B2476,"f",FALSE)</f>
        <v>56759</v>
      </c>
      <c r="I2476" s="176">
        <f>_xll.qlInterestRateIndexValueDate(Index1M,$H2476)</f>
        <v>56759</v>
      </c>
      <c r="J2476" s="181">
        <f>IFERROR(_xll.qlIndexFixing(Index1M,$H2476,TRUE,_xll.ohTrigger(RecalcTrigger,Trigger1M)),NA())</f>
        <v>1.6345840807547397E-2</v>
      </c>
      <c r="K2476" s="44">
        <f>IFERROR(_xll.qlIndexFixing(Index3M,H2476,TRUE,_xll.ohTrigger(RecalcTrigger,Trigger3M)),NA())</f>
        <v>1.6777951304511377E-2</v>
      </c>
      <c r="L2476" s="44">
        <f>IFERROR(_xll.qlIndexFixing(Index6M,$H2476,TRUE,_xll.ohTrigger(RecalcTrigger,Trigger6M)),NA())</f>
        <v>1.695725507232939E-2</v>
      </c>
      <c r="M2476" s="182">
        <f>IFERROR(_xll.qlIndexFixing(Index1Y,$H2476,TRUE,_xll.ohTrigger(RecalcTrigger,Trigger1Y)),NA())</f>
        <v>1.713527281219239E-2</v>
      </c>
      <c r="N2476" s="181">
        <f>IFERROR(_xll.qlIndexFixing(ONIndex1M,I2476,TRUE,_xll.ohTrigger(RecalcTrigger,Trigger1M)),NA())</f>
        <v>1.6342511294318296E-2</v>
      </c>
      <c r="O2476" s="44">
        <f>IFERROR(_xll.qlIndexFixing(ONIndex3M,I2476,TRUE,_xll.ohTrigger(RecalcTrigger,Trigger3M)),NA())</f>
        <v>1.6764394344536138E-2</v>
      </c>
      <c r="P2476" s="44">
        <f>IFERROR(_xll.qlIndexFixing(ONIndex6M,I2476,TRUE,_xll.ohTrigger(RecalcTrigger,Trigger6M)),NA())</f>
        <v>1.6925078447473929E-2</v>
      </c>
      <c r="Q2476" s="182">
        <f>IFERROR(_xll.qlIndexFixing(ONIndex1Y,I2476,TRUE,_xll.ohTrigger(RecalcTrigger,Trigger1Y)),NA())</f>
        <v>1.7073287622560995E-2</v>
      </c>
    </row>
    <row r="2477" spans="2:17" x14ac:dyDescent="0.2">
      <c r="B2477" s="39" t="s">
        <v>42</v>
      </c>
      <c r="D2477" s="42">
        <f>_xll.qlCalendarAdvance(Calendar,$D2476,B2477,"f",FALSE)</f>
        <v>56766</v>
      </c>
      <c r="E2477" s="176">
        <f>_xll.qlInterestRateIndexValueDate(IndexON,D2477)</f>
        <v>56766</v>
      </c>
      <c r="F2477" s="192">
        <f>IFERROR(_xll.qlIndexFixing(IndexON,D2477,TRUE,_xll.ohTrigger(RecalcTrigger,TriggerON)),NA())</f>
        <v>1.6094606975919357E-2</v>
      </c>
      <c r="H2477" s="42">
        <f>_xll.qlCalendarAdvance(Calendar,$H2476,B2477,"f",FALSE)</f>
        <v>56766</v>
      </c>
      <c r="I2477" s="176">
        <f>_xll.qlInterestRateIndexValueDate(Index1M,$H2477)</f>
        <v>56766</v>
      </c>
      <c r="J2477" s="181">
        <f>IFERROR(_xll.qlIndexFixing(Index1M,$H2477,TRUE,_xll.ohTrigger(RecalcTrigger,Trigger1M)),NA())</f>
        <v>1.6342170167550723E-2</v>
      </c>
      <c r="K2477" s="44">
        <f>IFERROR(_xll.qlIndexFixing(Index3M,H2477,TRUE,_xll.ohTrigger(RecalcTrigger,Trigger3M)),NA())</f>
        <v>1.6774666731487378E-2</v>
      </c>
      <c r="L2477" s="44">
        <f>IFERROR(_xll.qlIndexFixing(Index6M,$H2477,TRUE,_xll.ohTrigger(RecalcTrigger,Trigger6M)),NA())</f>
        <v>1.6954084782738996E-2</v>
      </c>
      <c r="M2477" s="182">
        <f>IFERROR(_xll.qlIndexFixing(Index1Y,$H2477,TRUE,_xll.ohTrigger(RecalcTrigger,Trigger1Y)),NA())</f>
        <v>1.713219168285077E-2</v>
      </c>
      <c r="N2477" s="181">
        <f>IFERROR(_xll.qlIndexFixing(ONIndex1M,I2477,TRUE,_xll.ohTrigger(RecalcTrigger,Trigger1M)),NA())</f>
        <v>1.6338935823365652E-2</v>
      </c>
      <c r="O2477" s="44">
        <f>IFERROR(_xll.qlIndexFixing(ONIndex3M,I2477,TRUE,_xll.ohTrigger(RecalcTrigger,Trigger3M)),NA())</f>
        <v>1.6761057157996806E-2</v>
      </c>
      <c r="P2477" s="44">
        <f>IFERROR(_xll.qlIndexFixing(ONIndex6M,I2477,TRUE,_xll.ohTrigger(RecalcTrigger,Trigger6M)),NA())</f>
        <v>1.6921969725780528E-2</v>
      </c>
      <c r="Q2477" s="182">
        <f>IFERROR(_xll.qlIndexFixing(ONIndex1Y,I2477,TRUE,_xll.ohTrigger(RecalcTrigger,Trigger1Y)),NA())</f>
        <v>1.7069879961741918E-2</v>
      </c>
    </row>
    <row r="2478" spans="2:17" x14ac:dyDescent="0.2">
      <c r="B2478" s="39" t="s">
        <v>42</v>
      </c>
      <c r="D2478" s="42">
        <f>_xll.qlCalendarAdvance(Calendar,$D2477,B2478,"f",FALSE)</f>
        <v>56773</v>
      </c>
      <c r="E2478" s="176">
        <f>_xll.qlInterestRateIndexValueDate(IndexON,D2478)</f>
        <v>56773</v>
      </c>
      <c r="F2478" s="192">
        <f>IFERROR(_xll.qlIndexFixing(IndexON,D2478,TRUE,_xll.ohTrigger(RecalcTrigger,TriggerON)),NA())</f>
        <v>1.6091078234469203E-2</v>
      </c>
      <c r="H2478" s="42">
        <f>_xll.qlCalendarAdvance(Calendar,$H2477,B2478,"f",FALSE)</f>
        <v>56773</v>
      </c>
      <c r="I2478" s="176">
        <f>_xll.qlInterestRateIndexValueDate(Index1M,$H2478)</f>
        <v>56773</v>
      </c>
      <c r="J2478" s="181">
        <f>IFERROR(_xll.qlIndexFixing(Index1M,$H2478,TRUE,_xll.ohTrigger(RecalcTrigger,Trigger1M)),NA())</f>
        <v>1.6338621636481775E-2</v>
      </c>
      <c r="K2478" s="44">
        <f>IFERROR(_xll.qlIndexFixing(Index3M,H2478,TRUE,_xll.ohTrigger(RecalcTrigger,Trigger3M)),NA())</f>
        <v>1.6771392402865674E-2</v>
      </c>
      <c r="L2478" s="44">
        <f>IFERROR(_xll.qlIndexFixing(Index6M,$H2478,TRUE,_xll.ohTrigger(RecalcTrigger,Trigger6M)),NA())</f>
        <v>1.6951111002538013E-2</v>
      </c>
      <c r="M2478" s="182">
        <f>IFERROR(_xll.qlIndexFixing(Index1Y,$H2478,TRUE,_xll.ohTrigger(RecalcTrigger,Trigger1Y)),NA())</f>
        <v>1.7129127856688152E-2</v>
      </c>
      <c r="N2478" s="181">
        <f>IFERROR(_xll.qlIndexFixing(ONIndex1M,I2478,TRUE,_xll.ohTrigger(RecalcTrigger,Trigger1M)),NA())</f>
        <v>1.633537062154411E-2</v>
      </c>
      <c r="O2478" s="44">
        <f>IFERROR(_xll.qlIndexFixing(ONIndex3M,I2478,TRUE,_xll.ohTrigger(RecalcTrigger,Trigger3M)),NA())</f>
        <v>1.6757730170564589E-2</v>
      </c>
      <c r="P2478" s="44">
        <f>IFERROR(_xll.qlIndexFixing(ONIndex6M,I2478,TRUE,_xll.ohTrigger(RecalcTrigger,Trigger6M)),NA())</f>
        <v>1.6918871239989253E-2</v>
      </c>
      <c r="Q2478" s="182">
        <f>IFERROR(_xll.qlIndexFixing(ONIndex1Y,I2478,TRUE,_xll.ohTrigger(RecalcTrigger,Trigger1Y)),NA())</f>
        <v>1.7066482094312274E-2</v>
      </c>
    </row>
    <row r="2479" spans="2:17" x14ac:dyDescent="0.2">
      <c r="B2479" s="39" t="s">
        <v>42</v>
      </c>
      <c r="D2479" s="42">
        <f>_xll.qlCalendarAdvance(Calendar,$D2478,B2479,"f",FALSE)</f>
        <v>56780</v>
      </c>
      <c r="E2479" s="176">
        <f>_xll.qlInterestRateIndexValueDate(IndexON,D2479)</f>
        <v>56780</v>
      </c>
      <c r="F2479" s="192">
        <f>IFERROR(_xll.qlIndexFixing(IndexON,D2479,TRUE,_xll.ohTrigger(RecalcTrigger,TriggerON)),NA())</f>
        <v>1.6087558053208273E-2</v>
      </c>
      <c r="H2479" s="42">
        <f>_xll.qlCalendarAdvance(Calendar,$H2478,B2479,"f",FALSE)</f>
        <v>56780</v>
      </c>
      <c r="I2479" s="176">
        <f>_xll.qlInterestRateIndexValueDate(Index1M,$H2479)</f>
        <v>56780</v>
      </c>
      <c r="J2479" s="181">
        <f>IFERROR(_xll.qlIndexFixing(Index1M,$H2479,TRUE,_xll.ohTrigger(RecalcTrigger,Trigger1M)),NA())</f>
        <v>1.6335083388835086E-2</v>
      </c>
      <c r="K2479" s="44">
        <f>IFERROR(_xll.qlIndexFixing(Index3M,H2479,TRUE,_xll.ohTrigger(RecalcTrigger,Trigger3M)),NA())</f>
        <v>1.6768128318620717E-2</v>
      </c>
      <c r="L2479" s="44">
        <f>IFERROR(_xll.qlIndexFixing(Index6M,$H2479,TRUE,_xll.ohTrigger(RecalcTrigger,Trigger6M)),NA())</f>
        <v>1.6948151247729852E-2</v>
      </c>
      <c r="M2479" s="182">
        <f>IFERROR(_xll.qlIndexFixing(Index1Y,$H2479,TRUE,_xll.ohTrigger(RecalcTrigger,Trigger1Y)),NA())</f>
        <v>1.712608154220539E-2</v>
      </c>
      <c r="N2479" s="181">
        <f>IFERROR(_xll.qlIndexFixing(ONIndex1M,I2479,TRUE,_xll.ohTrigger(RecalcTrigger,Trigger1M)),NA())</f>
        <v>1.6331815688772622E-2</v>
      </c>
      <c r="O2479" s="44">
        <f>IFERROR(_xll.qlIndexFixing(ONIndex3M,I2479,TRUE,_xll.ohTrigger(RecalcTrigger,Trigger3M)),NA())</f>
        <v>1.675441338215844E-2</v>
      </c>
      <c r="P2479" s="44">
        <f>IFERROR(_xll.qlIndexFixing(ONIndex6M,I2479,TRUE,_xll.ohTrigger(RecalcTrigger,Trigger6M)),NA())</f>
        <v>1.6915782990019057E-2</v>
      </c>
      <c r="Q2479" s="182">
        <f>IFERROR(_xll.qlIndexFixing(ONIndex1Y,I2479,TRUE,_xll.ohTrigger(RecalcTrigger,Trigger1Y)),NA())</f>
        <v>1.7063094020028924E-2</v>
      </c>
    </row>
    <row r="2480" spans="2:17" x14ac:dyDescent="0.2">
      <c r="B2480" s="39" t="s">
        <v>42</v>
      </c>
      <c r="D2480" s="42">
        <f>_xll.qlCalendarAdvance(Calendar,$D2479,B2480,"f",FALSE)</f>
        <v>56787</v>
      </c>
      <c r="E2480" s="176">
        <f>_xll.qlInterestRateIndexValueDate(IndexON,D2480)</f>
        <v>56787</v>
      </c>
      <c r="F2480" s="192">
        <f>IFERROR(_xll.qlIndexFixing(IndexON,D2480,TRUE,_xll.ohTrigger(RecalcTrigger,TriggerON)),NA())</f>
        <v>1.6084046431974475E-2</v>
      </c>
      <c r="H2480" s="42">
        <f>_xll.qlCalendarAdvance(Calendar,$H2479,B2480,"f",FALSE)</f>
        <v>56787</v>
      </c>
      <c r="I2480" s="176">
        <f>_xll.qlInterestRateIndexValueDate(Index1M,$H2480)</f>
        <v>56787</v>
      </c>
      <c r="J2480" s="181">
        <f>IFERROR(_xll.qlIndexFixing(Index1M,$H2480,TRUE,_xll.ohTrigger(RecalcTrigger,Trigger1M)),NA())</f>
        <v>1.6331555424599853E-2</v>
      </c>
      <c r="K2480" s="44">
        <f>IFERROR(_xll.qlIndexFixing(Index3M,H2480,TRUE,_xll.ohTrigger(RecalcTrigger,Trigger3M)),NA())</f>
        <v>1.676487447872696E-2</v>
      </c>
      <c r="L2480" s="44">
        <f>IFERROR(_xll.qlIndexFixing(Index6M,$H2480,TRUE,_xll.ohTrigger(RecalcTrigger,Trigger6M)),NA())</f>
        <v>1.6945205888117616E-2</v>
      </c>
      <c r="M2480" s="182">
        <f>IFERROR(_xll.qlIndexFixing(Index1Y,$H2480,TRUE,_xll.ohTrigger(RecalcTrigger,Trigger1Y)),NA())</f>
        <v>1.7123052947903117E-2</v>
      </c>
      <c r="N2480" s="181">
        <f>IFERROR(_xll.qlIndexFixing(ONIndex1M,I2480,TRUE,_xll.ohTrigger(RecalcTrigger,Trigger1M)),NA())</f>
        <v>1.6328271025051189E-2</v>
      </c>
      <c r="O2480" s="44">
        <f>IFERROR(_xll.qlIndexFixing(ONIndex3M,I2480,TRUE,_xll.ohTrigger(RecalcTrigger,Trigger3M)),NA())</f>
        <v>1.6751106792778359E-2</v>
      </c>
      <c r="P2480" s="44">
        <f>IFERROR(_xll.qlIndexFixing(ONIndex6M,I2480,TRUE,_xll.ohTrigger(RecalcTrigger,Trigger6M)),NA())</f>
        <v>1.6912704975869941E-2</v>
      </c>
      <c r="Q2480" s="182">
        <f>IFERROR(_xll.qlIndexFixing(ONIndex1Y,I2480,TRUE,_xll.ohTrigger(RecalcTrigger,Trigger1Y)),NA())</f>
        <v>1.7059715738891867E-2</v>
      </c>
    </row>
    <row r="2481" spans="2:17" x14ac:dyDescent="0.2">
      <c r="B2481" s="39" t="s">
        <v>42</v>
      </c>
      <c r="D2481" s="42">
        <f>_xll.qlCalendarAdvance(Calendar,$D2480,B2481,"f",FALSE)</f>
        <v>56794</v>
      </c>
      <c r="E2481" s="176">
        <f>_xll.qlInterestRateIndexValueDate(IndexON,D2481)</f>
        <v>56794</v>
      </c>
      <c r="F2481" s="192">
        <f>IFERROR(_xll.qlIndexFixing(IndexON,D2481,TRUE,_xll.ohTrigger(RecalcTrigger,TriggerON)),NA())</f>
        <v>1.6080543371010947E-2</v>
      </c>
      <c r="H2481" s="42">
        <f>_xll.qlCalendarAdvance(Calendar,$H2480,B2481,"f",FALSE)</f>
        <v>56794</v>
      </c>
      <c r="I2481" s="176">
        <f>_xll.qlInterestRateIndexValueDate(Index1M,$H2481)</f>
        <v>56794</v>
      </c>
      <c r="J2481" s="181">
        <f>IFERROR(_xll.qlIndexFixing(Index1M,$H2481,TRUE,_xll.ohTrigger(RecalcTrigger,Trigger1M)),NA())</f>
        <v>1.6328037743770674E-2</v>
      </c>
      <c r="K2481" s="44">
        <f>IFERROR(_xll.qlIndexFixing(Index3M,H2481,TRUE,_xll.ohTrigger(RecalcTrigger,Trigger3M)),NA())</f>
        <v>1.6761630883159739E-2</v>
      </c>
      <c r="L2481" s="44">
        <f>IFERROR(_xll.qlIndexFixing(Index6M,$H2481,TRUE,_xll.ohTrigger(RecalcTrigger,Trigger6M)),NA())</f>
        <v>1.6942275293501317E-2</v>
      </c>
      <c r="M2481" s="182">
        <f>IFERROR(_xll.qlIndexFixing(Index1Y,$H2481,TRUE,_xll.ohTrigger(RecalcTrigger,Trigger1Y)),NA())</f>
        <v>1.7120042282280205E-2</v>
      </c>
      <c r="N2481" s="181">
        <f>IFERROR(_xll.qlIndexFixing(ONIndex1M,I2481,TRUE,_xll.ohTrigger(RecalcTrigger,Trigger1M)),NA())</f>
        <v>1.6324736630541903E-2</v>
      </c>
      <c r="O2481" s="44">
        <f>IFERROR(_xll.qlIndexFixing(ONIndex3M,I2481,TRUE,_xll.ohTrigger(RecalcTrigger,Trigger3M)),NA())</f>
        <v>1.6747810402586438E-2</v>
      </c>
      <c r="P2481" s="44">
        <f>IFERROR(_xll.qlIndexFixing(ONIndex6M,I2481,TRUE,_xll.ohTrigger(RecalcTrigger,Trigger6M)),NA())</f>
        <v>1.6909637197703997E-2</v>
      </c>
      <c r="Q2481" s="182">
        <f>IFERROR(_xll.qlIndexFixing(ONIndex1Y,I2481,TRUE,_xll.ohTrigger(RecalcTrigger,Trigger1Y)),NA())</f>
        <v>1.7056347251144244E-2</v>
      </c>
    </row>
    <row r="2482" spans="2:17" x14ac:dyDescent="0.2">
      <c r="B2482" s="39" t="s">
        <v>42</v>
      </c>
      <c r="D2482" s="42">
        <f>_xll.qlCalendarAdvance(Calendar,$D2481,B2482,"f",FALSE)</f>
        <v>56801</v>
      </c>
      <c r="E2482" s="176">
        <f>_xll.qlInterestRateIndexValueDate(IndexON,D2482)</f>
        <v>56801</v>
      </c>
      <c r="F2482" s="192">
        <f>IFERROR(_xll.qlIndexFixing(IndexON,D2482,TRUE,_xll.ohTrigger(RecalcTrigger,TriggerON)),NA())</f>
        <v>1.6077048869993504E-2</v>
      </c>
      <c r="H2482" s="42">
        <f>_xll.qlCalendarAdvance(Calendar,$H2481,B2482,"f",FALSE)</f>
        <v>56801</v>
      </c>
      <c r="I2482" s="176">
        <f>_xll.qlInterestRateIndexValueDate(Index1M,$H2482)</f>
        <v>56801</v>
      </c>
      <c r="J2482" s="181">
        <f>IFERROR(_xll.qlIndexFixing(Index1M,$H2482,TRUE,_xll.ohTrigger(RecalcTrigger,Trigger1M)),NA())</f>
        <v>1.6324645631118996E-2</v>
      </c>
      <c r="K2482" s="44">
        <f>IFERROR(_xll.qlIndexFixing(Index3M,H2482,TRUE,_xll.ohTrigger(RecalcTrigger,Trigger3M)),NA())</f>
        <v>1.6758397666521065E-2</v>
      </c>
      <c r="L2482" s="44">
        <f>IFERROR(_xll.qlIndexFixing(Index6M,$H2482,TRUE,_xll.ohTrigger(RecalcTrigger,Trigger6M)),NA())</f>
        <v>1.6939549037604057E-2</v>
      </c>
      <c r="M2482" s="182">
        <f>IFERROR(_xll.qlIndexFixing(Index1Y,$H2482,TRUE,_xll.ohTrigger(RecalcTrigger,Trigger1Y)),NA())</f>
        <v>1.71170497538333E-2</v>
      </c>
      <c r="N2482" s="181">
        <f>IFERROR(_xll.qlIndexFixing(ONIndex1M,I2482,TRUE,_xll.ohTrigger(RecalcTrigger,Trigger1M)),NA())</f>
        <v>1.6321212505082672E-2</v>
      </c>
      <c r="O2482" s="44">
        <f>IFERROR(_xll.qlIndexFixing(ONIndex3M,I2482,TRUE,_xll.ohTrigger(RecalcTrigger,Trigger3M)),NA())</f>
        <v>1.6744524211420586E-2</v>
      </c>
      <c r="P2482" s="44">
        <f>IFERROR(_xll.qlIndexFixing(ONIndex6M,I2482,TRUE,_xll.ohTrigger(RecalcTrigger,Trigger6M)),NA())</f>
        <v>1.6906579655359133E-2</v>
      </c>
      <c r="Q2482" s="182">
        <f>IFERROR(_xll.qlIndexFixing(ONIndex1Y,I2482,TRUE,_xll.ohTrigger(RecalcTrigger,Trigger1Y)),NA())</f>
        <v>1.7052988556461868E-2</v>
      </c>
    </row>
    <row r="2483" spans="2:17" x14ac:dyDescent="0.2">
      <c r="B2483" s="39" t="s">
        <v>42</v>
      </c>
      <c r="D2483" s="42">
        <f>_xll.qlCalendarAdvance(Calendar,$D2482,B2483,"f",FALSE)</f>
        <v>56808</v>
      </c>
      <c r="E2483" s="176">
        <f>_xll.qlInterestRateIndexValueDate(IndexON,D2483)</f>
        <v>56808</v>
      </c>
      <c r="F2483" s="192">
        <f>IFERROR(_xll.qlIndexFixing(IndexON,D2483,TRUE,_xll.ohTrigger(RecalcTrigger,TriggerON)),NA())</f>
        <v>1.6073562929246332E-2</v>
      </c>
      <c r="H2483" s="42">
        <f>_xll.qlCalendarAdvance(Calendar,$H2482,B2483,"f",FALSE)</f>
        <v>56808</v>
      </c>
      <c r="I2483" s="176">
        <f>_xll.qlInterestRateIndexValueDate(Index1M,$H2483)</f>
        <v>56808</v>
      </c>
      <c r="J2483" s="181">
        <f>IFERROR(_xll.qlIndexFixing(Index1M,$H2483,TRUE,_xll.ohTrigger(RecalcTrigger,Trigger1M)),NA())</f>
        <v>1.6321149095345783E-2</v>
      </c>
      <c r="K2483" s="44">
        <f>IFERROR(_xll.qlIndexFixing(Index3M,H2483,TRUE,_xll.ohTrigger(RecalcTrigger,Trigger3M)),NA())</f>
        <v>1.6755175501911759E-2</v>
      </c>
      <c r="L2483" s="44">
        <f>IFERROR(_xll.qlIndexFixing(Index6M,$H2483,TRUE,_xll.ohTrigger(RecalcTrigger,Trigger6M)),NA())</f>
        <v>1.6936650240360528E-2</v>
      </c>
      <c r="M2483" s="182">
        <f>IFERROR(_xll.qlIndexFixing(Index1Y,$H2483,TRUE,_xll.ohTrigger(RecalcTrigger,Trigger1Y)),NA())</f>
        <v>1.7114075571058169E-2</v>
      </c>
      <c r="N2483" s="181">
        <f>IFERROR(_xll.qlIndexFixing(ONIndex1M,I2483,TRUE,_xll.ohTrigger(RecalcTrigger,Trigger1M)),NA())</f>
        <v>1.6317698648592449E-2</v>
      </c>
      <c r="O2483" s="44">
        <f>IFERROR(_xll.qlIndexFixing(ONIndex3M,I2483,TRUE,_xll.ohTrigger(RecalcTrigger,Trigger3M)),NA())</f>
        <v>1.6741248219280802E-2</v>
      </c>
      <c r="P2483" s="44">
        <f>IFERROR(_xll.qlIndexFixing(ONIndex6M,I2483,TRUE,_xll.ohTrigger(RecalcTrigger,Trigger6M)),NA())</f>
        <v>1.6903532348916395E-2</v>
      </c>
      <c r="Q2483" s="182">
        <f>IFERROR(_xll.qlIndexFixing(ONIndex1Y,I2483,TRUE,_xll.ohTrigger(RecalcTrigger,Trigger1Y)),NA())</f>
        <v>1.7049639655087878E-2</v>
      </c>
    </row>
    <row r="2484" spans="2:17" x14ac:dyDescent="0.2">
      <c r="B2484" s="39" t="s">
        <v>42</v>
      </c>
      <c r="D2484" s="42">
        <f>_xll.qlCalendarAdvance(Calendar,$D2483,B2484,"f",FALSE)</f>
        <v>56815</v>
      </c>
      <c r="E2484" s="176">
        <f>_xll.qlInterestRateIndexValueDate(IndexON,D2484)</f>
        <v>56815</v>
      </c>
      <c r="F2484" s="192">
        <f>IFERROR(_xll.qlIndexFixing(IndexON,D2484,TRUE,_xll.ohTrigger(RecalcTrigger,TriggerON)),NA())</f>
        <v>1.6070085548526292E-2</v>
      </c>
      <c r="H2484" s="42">
        <f>_xll.qlCalendarAdvance(Calendar,$H2483,B2484,"f",FALSE)</f>
        <v>56815</v>
      </c>
      <c r="I2484" s="176">
        <f>_xll.qlInterestRateIndexValueDate(Index1M,$H2484)</f>
        <v>56815</v>
      </c>
      <c r="J2484" s="181">
        <f>IFERROR(_xll.qlIndexFixing(Index1M,$H2484,TRUE,_xll.ohTrigger(RecalcTrigger,Trigger1M)),NA())</f>
        <v>1.6317662843446254E-2</v>
      </c>
      <c r="K2484" s="44">
        <f>IFERROR(_xll.qlIndexFixing(Index3M,H2484,TRUE,_xll.ohTrigger(RecalcTrigger,Trigger3M)),NA())</f>
        <v>1.6751965197057548E-2</v>
      </c>
      <c r="L2484" s="44">
        <f>IFERROR(_xll.qlIndexFixing(Index6M,$H2484,TRUE,_xll.ohTrigger(RecalcTrigger,Trigger6M)),NA())</f>
        <v>1.6933767340653303E-2</v>
      </c>
      <c r="M2484" s="182">
        <f>IFERROR(_xll.qlIndexFixing(Index1Y,$H2484,TRUE,_xll.ohTrigger(RecalcTrigger,Trigger1Y)),NA())</f>
        <v>1.7111119942449026E-2</v>
      </c>
      <c r="N2484" s="181">
        <f>IFERROR(_xll.qlIndexFixing(ONIndex1M,I2484,TRUE,_xll.ohTrigger(RecalcTrigger,Trigger1M)),NA())</f>
        <v>1.6314195061314374E-2</v>
      </c>
      <c r="O2484" s="44">
        <f>IFERROR(_xll.qlIndexFixing(ONIndex3M,I2484,TRUE,_xll.ohTrigger(RecalcTrigger,Trigger3M)),NA())</f>
        <v>1.6737982426248132E-2</v>
      </c>
      <c r="P2484" s="44">
        <f>IFERROR(_xll.qlIndexFixing(ONIndex6M,I2484,TRUE,_xll.ohTrigger(RecalcTrigger,Trigger6M)),NA())</f>
        <v>1.690049527821369E-2</v>
      </c>
      <c r="Q2484" s="182">
        <f>IFERROR(_xll.qlIndexFixing(ONIndex1Y,I2484,TRUE,_xll.ohTrigger(RecalcTrigger,Trigger1Y)),NA())</f>
        <v>1.7046300546941229E-2</v>
      </c>
    </row>
    <row r="2485" spans="2:17" x14ac:dyDescent="0.2">
      <c r="B2485" s="39" t="s">
        <v>42</v>
      </c>
      <c r="D2485" s="42">
        <f>_xll.qlCalendarAdvance(Calendar,$D2484,B2485,"f",FALSE)</f>
        <v>56822</v>
      </c>
      <c r="E2485" s="176">
        <f>_xll.qlInterestRateIndexValueDate(IndexON,D2485)</f>
        <v>56822</v>
      </c>
      <c r="F2485" s="192">
        <f>IFERROR(_xll.qlIndexFixing(IndexON,D2485,TRUE,_xll.ohTrigger(RecalcTrigger,TriggerON)),NA())</f>
        <v>1.6066616727914429E-2</v>
      </c>
      <c r="H2485" s="42">
        <f>_xll.qlCalendarAdvance(Calendar,$H2484,B2485,"f",FALSE)</f>
        <v>56822</v>
      </c>
      <c r="I2485" s="176">
        <f>_xll.qlInterestRateIndexValueDate(Index1M,$H2485)</f>
        <v>56822</v>
      </c>
      <c r="J2485" s="181">
        <f>IFERROR(_xll.qlIndexFixing(Index1M,$H2485,TRUE,_xll.ohTrigger(RecalcTrigger,Trigger1M)),NA())</f>
        <v>1.6314186875409947E-2</v>
      </c>
      <c r="K2485" s="44">
        <f>IFERROR(_xll.qlIndexFixing(Index3M,H2485,TRUE,_xll.ohTrigger(RecalcTrigger,Trigger3M)),NA())</f>
        <v>1.6748767559680647E-2</v>
      </c>
      <c r="L2485" s="44">
        <f>IFERROR(_xll.qlIndexFixing(Index6M,$H2485,TRUE,_xll.ohTrigger(RecalcTrigger,Trigger6M)),NA())</f>
        <v>1.6930900706281858E-2</v>
      </c>
      <c r="M2485" s="182">
        <f>IFERROR(_xll.qlIndexFixing(Index1Y,$H2485,TRUE,_xll.ohTrigger(RecalcTrigger,Trigger1Y)),NA())</f>
        <v>1.7108183076498754E-2</v>
      </c>
      <c r="N2485" s="181">
        <f>IFERROR(_xll.qlIndexFixing(ONIndex1M,I2485,TRUE,_xll.ohTrigger(RecalcTrigger,Trigger1M)),NA())</f>
        <v>1.63107017431674E-2</v>
      </c>
      <c r="O2485" s="44">
        <f>IFERROR(_xll.qlIndexFixing(ONIndex3M,I2485,TRUE,_xll.ohTrigger(RecalcTrigger,Trigger3M)),NA())</f>
        <v>1.6734726832403624E-2</v>
      </c>
      <c r="P2485" s="44">
        <f>IFERROR(_xll.qlIndexFixing(ONIndex6M,I2485,TRUE,_xll.ohTrigger(RecalcTrigger,Trigger6M)),NA())</f>
        <v>1.6897468443575203E-2</v>
      </c>
      <c r="Q2485" s="182">
        <f>IFERROR(_xll.qlIndexFixing(ONIndex1Y,I2485,TRUE,_xll.ohTrigger(RecalcTrigger,Trigger1Y)),NA())</f>
        <v>1.7042971232102966E-2</v>
      </c>
    </row>
    <row r="2486" spans="2:17" x14ac:dyDescent="0.2">
      <c r="B2486" s="39" t="s">
        <v>42</v>
      </c>
      <c r="D2486" s="42">
        <f>_xll.qlCalendarAdvance(Calendar,$D2485,B2486,"f",FALSE)</f>
        <v>56829</v>
      </c>
      <c r="E2486" s="176">
        <f>_xll.qlInterestRateIndexValueDate(IndexON,D2486)</f>
        <v>56829</v>
      </c>
      <c r="F2486" s="192">
        <f>IFERROR(_xll.qlIndexFixing(IndexON,D2486,TRUE,_xll.ohTrigger(RecalcTrigger,TriggerON)),NA())</f>
        <v>1.6063156467572837E-2</v>
      </c>
      <c r="H2486" s="42">
        <f>_xll.qlCalendarAdvance(Calendar,$H2485,B2486,"f",FALSE)</f>
        <v>56829</v>
      </c>
      <c r="I2486" s="176">
        <f>_xll.qlInterestRateIndexValueDate(Index1M,$H2486)</f>
        <v>56829</v>
      </c>
      <c r="J2486" s="181">
        <f>IFERROR(_xll.qlIndexFixing(Index1M,$H2486,TRUE,_xll.ohTrigger(RecalcTrigger,Trigger1M)),NA())</f>
        <v>1.6310721191223791E-2</v>
      </c>
      <c r="K2486" s="44">
        <f>IFERROR(_xll.qlIndexFixing(Index3M,H2486,TRUE,_xll.ohTrigger(RecalcTrigger,Trigger3M)),NA())</f>
        <v>1.6745583397503268E-2</v>
      </c>
      <c r="L2486" s="44">
        <f>IFERROR(_xll.qlIndexFixing(Index6M,$H2486,TRUE,_xll.ohTrigger(RecalcTrigger,Trigger6M)),NA())</f>
        <v>1.6928050705044349E-2</v>
      </c>
      <c r="M2486" s="182">
        <f>IFERROR(_xll.qlIndexFixing(Index1Y,$H2486,TRUE,_xll.ohTrigger(RecalcTrigger,Trigger1Y)),NA())</f>
        <v>1.7105265181698252E-2</v>
      </c>
      <c r="N2486" s="181">
        <f>IFERROR(_xll.qlIndexFixing(ONIndex1M,I2486,TRUE,_xll.ohTrigger(RecalcTrigger,Trigger1M)),NA())</f>
        <v>1.630721869407048E-2</v>
      </c>
      <c r="O2486" s="44">
        <f>IFERROR(_xll.qlIndexFixing(ONIndex3M,I2486,TRUE,_xll.ohTrigger(RecalcTrigger,Trigger3M)),NA())</f>
        <v>1.6731481437504137E-2</v>
      </c>
      <c r="P2486" s="44">
        <f>IFERROR(_xll.qlIndexFixing(ONIndex6M,I2486,TRUE,_xll.ohTrigger(RecalcTrigger,Trigger6M)),NA())</f>
        <v>1.6894451844757796E-2</v>
      </c>
      <c r="Q2486" s="182">
        <f>IFERROR(_xll.qlIndexFixing(ONIndex1Y,I2486,TRUE,_xll.ohTrigger(RecalcTrigger,Trigger1Y)),NA())</f>
        <v>1.7039651710410997E-2</v>
      </c>
    </row>
    <row r="2487" spans="2:17" x14ac:dyDescent="0.2">
      <c r="B2487" s="39" t="s">
        <v>42</v>
      </c>
      <c r="D2487" s="42">
        <f>_xll.qlCalendarAdvance(Calendar,$D2486,B2487,"f",FALSE)</f>
        <v>56836</v>
      </c>
      <c r="E2487" s="176">
        <f>_xll.qlInterestRateIndexValueDate(IndexON,D2487)</f>
        <v>56836</v>
      </c>
      <c r="F2487" s="192">
        <f>IFERROR(_xll.qlIndexFixing(IndexON,D2487,TRUE,_xll.ohTrigger(RecalcTrigger,TriggerON)),NA())</f>
        <v>1.605970476717733E-2</v>
      </c>
      <c r="H2487" s="42">
        <f>_xll.qlCalendarAdvance(Calendar,$H2486,B2487,"f",FALSE)</f>
        <v>56836</v>
      </c>
      <c r="I2487" s="176">
        <f>_xll.qlInterestRateIndexValueDate(Index1M,$H2487)</f>
        <v>56836</v>
      </c>
      <c r="J2487" s="181">
        <f>IFERROR(_xll.qlIndexFixing(Index1M,$H2487,TRUE,_xll.ohTrigger(RecalcTrigger,Trigger1M)),NA())</f>
        <v>1.6307265790879943E-2</v>
      </c>
      <c r="K2487" s="44">
        <f>IFERROR(_xll.qlIndexFixing(Index3M,H2487,TRUE,_xll.ohTrigger(RecalcTrigger,Trigger3M)),NA())</f>
        <v>1.6742413518240566E-2</v>
      </c>
      <c r="L2487" s="44">
        <f>IFERROR(_xll.qlIndexFixing(Index6M,$H2487,TRUE,_xll.ohTrigger(RecalcTrigger,Trigger6M)),NA())</f>
        <v>1.6925217704736286E-2</v>
      </c>
      <c r="M2487" s="182">
        <f>IFERROR(_xll.qlIndexFixing(Index1Y,$H2487,TRUE,_xll.ohTrigger(RecalcTrigger,Trigger1Y)),NA())</f>
        <v>1.710236646653774E-2</v>
      </c>
      <c r="N2487" s="181">
        <f>IFERROR(_xll.qlIndexFixing(ONIndex1M,I2487,TRUE,_xll.ohTrigger(RecalcTrigger,Trigger1M)),NA())</f>
        <v>1.6303745914023615E-2</v>
      </c>
      <c r="O2487" s="44">
        <f>IFERROR(_xll.qlIndexFixing(ONIndex3M,I2487,TRUE,_xll.ohTrigger(RecalcTrigger,Trigger3M)),NA())</f>
        <v>1.6728246241711764E-2</v>
      </c>
      <c r="P2487" s="44">
        <f>IFERROR(_xll.qlIndexFixing(ONIndex6M,I2487,TRUE,_xll.ohTrigger(RecalcTrigger,Trigger6M)),NA())</f>
        <v>1.6891445481761469E-2</v>
      </c>
      <c r="Q2487" s="182">
        <f>IFERROR(_xll.qlIndexFixing(ONIndex1Y,I2487,TRUE,_xll.ohTrigger(RecalcTrigger,Trigger1Y)),NA())</f>
        <v>1.7036341981865322E-2</v>
      </c>
    </row>
    <row r="2488" spans="2:17" x14ac:dyDescent="0.2">
      <c r="B2488" s="39" t="s">
        <v>42</v>
      </c>
      <c r="D2488" s="42">
        <f>_xll.qlCalendarAdvance(Calendar,$D2487,B2488,"f",FALSE)</f>
        <v>56843</v>
      </c>
      <c r="E2488" s="176">
        <f>_xll.qlInterestRateIndexValueDate(IndexON,D2488)</f>
        <v>56843</v>
      </c>
      <c r="F2488" s="192">
        <f>IFERROR(_xll.qlIndexFixing(IndexON,D2488,TRUE,_xll.ohTrigger(RecalcTrigger,TriggerON)),NA())</f>
        <v>1.6056261626971047E-2</v>
      </c>
      <c r="H2488" s="42">
        <f>_xll.qlCalendarAdvance(Calendar,$H2487,B2488,"f",FALSE)</f>
        <v>56843</v>
      </c>
      <c r="I2488" s="176">
        <f>_xll.qlInterestRateIndexValueDate(Index1M,$H2488)</f>
        <v>56843</v>
      </c>
      <c r="J2488" s="181">
        <f>IFERROR(_xll.qlIndexFixing(Index1M,$H2488,TRUE,_xll.ohTrigger(RecalcTrigger,Trigger1M)),NA())</f>
        <v>1.6303820674375788E-2</v>
      </c>
      <c r="K2488" s="44">
        <f>IFERROR(_xll.qlIndexFixing(Index3M,H2488,TRUE,_xll.ohTrigger(RecalcTrigger,Trigger3M)),NA())</f>
        <v>1.6739258729611236E-2</v>
      </c>
      <c r="L2488" s="44">
        <f>IFERROR(_xll.qlIndexFixing(Index6M,$H2488,TRUE,_xll.ohTrigger(RecalcTrigger,Trigger6M)),NA())</f>
        <v>1.6922402073152296E-2</v>
      </c>
      <c r="M2488" s="182">
        <f>IFERROR(_xll.qlIndexFixing(Index1Y,$H2488,TRUE,_xll.ohTrigger(RecalcTrigger,Trigger1Y)),NA())</f>
        <v>1.7099487139505685E-2</v>
      </c>
      <c r="N2488" s="181">
        <f>IFERROR(_xll.qlIndexFixing(ONIndex1M,I2488,TRUE,_xll.ohTrigger(RecalcTrigger,Trigger1M)),NA())</f>
        <v>1.6300283403188898E-2</v>
      </c>
      <c r="O2488" s="44">
        <f>IFERROR(_xll.qlIndexFixing(ONIndex3M,I2488,TRUE,_xll.ohTrigger(RecalcTrigger,Trigger3M)),NA())</f>
        <v>1.6725021245026506E-2</v>
      </c>
      <c r="P2488" s="44">
        <f>IFERROR(_xll.qlIndexFixing(ONIndex6M,I2488,TRUE,_xll.ohTrigger(RecalcTrigger,Trigger6M)),NA())</f>
        <v>1.6888449354667268E-2</v>
      </c>
      <c r="Q2488" s="182">
        <f>IFERROR(_xll.qlIndexFixing(ONIndex1Y,I2488,TRUE,_xll.ohTrigger(RecalcTrigger,Trigger1Y)),NA())</f>
        <v>1.7033042046628033E-2</v>
      </c>
    </row>
    <row r="2489" spans="2:17" x14ac:dyDescent="0.2">
      <c r="B2489" s="39" t="s">
        <v>42</v>
      </c>
      <c r="D2489" s="42">
        <f>_xll.qlCalendarAdvance(Calendar,$D2488,B2489,"f",FALSE)</f>
        <v>56850</v>
      </c>
      <c r="E2489" s="176">
        <f>_xll.qlInterestRateIndexValueDate(IndexON,D2489)</f>
        <v>56850</v>
      </c>
      <c r="F2489" s="192">
        <f>IFERROR(_xll.qlIndexFixing(IndexON,D2489,TRUE,_xll.ohTrigger(RecalcTrigger,TriggerON)),NA())</f>
        <v>1.6052827046953988E-2</v>
      </c>
      <c r="H2489" s="42">
        <f>_xll.qlCalendarAdvance(Calendar,$H2488,B2489,"f",FALSE)</f>
        <v>56850</v>
      </c>
      <c r="I2489" s="176">
        <f>_xll.qlInterestRateIndexValueDate(Index1M,$H2489)</f>
        <v>56850</v>
      </c>
      <c r="J2489" s="181">
        <f>IFERROR(_xll.qlIndexFixing(Index1M,$H2489,TRUE,_xll.ohTrigger(RecalcTrigger,Trigger1M)),NA())</f>
        <v>1.6300385841695644E-2</v>
      </c>
      <c r="K2489" s="44">
        <f>IFERROR(_xll.qlIndexFixing(Index3M,H2489,TRUE,_xll.ohTrigger(RecalcTrigger,Trigger3M)),NA())</f>
        <v>1.673611983932603E-2</v>
      </c>
      <c r="L2489" s="44">
        <f>IFERROR(_xll.qlIndexFixing(Index6M,$H2489,TRUE,_xll.ohTrigger(RecalcTrigger,Trigger6M)),NA())</f>
        <v>1.6919604178086127E-2</v>
      </c>
      <c r="M2489" s="182">
        <f>IFERROR(_xll.qlIndexFixing(Index1Y,$H2489,TRUE,_xll.ohTrigger(RecalcTrigger,Trigger1Y)),NA())</f>
        <v>1.7096627409090317E-2</v>
      </c>
      <c r="N2489" s="181">
        <f>IFERROR(_xll.qlIndexFixing(ONIndex1M,I2489,TRUE,_xll.ohTrigger(RecalcTrigger,Trigger1M)),NA())</f>
        <v>1.6296831161404235E-2</v>
      </c>
      <c r="O2489" s="44">
        <f>IFERROR(_xll.qlIndexFixing(ONIndex3M,I2489,TRUE,_xll.ohTrigger(RecalcTrigger,Trigger3M)),NA())</f>
        <v>1.6721806447448362E-2</v>
      </c>
      <c r="P2489" s="44">
        <f>IFERROR(_xll.qlIndexFixing(ONIndex6M,I2489,TRUE,_xll.ohTrigger(RecalcTrigger,Trigger6M)),NA())</f>
        <v>1.6885463463556238E-2</v>
      </c>
      <c r="Q2489" s="182">
        <f>IFERROR(_xll.qlIndexFixing(ONIndex1Y,I2489,TRUE,_xll.ohTrigger(RecalcTrigger,Trigger1Y)),NA())</f>
        <v>1.7029751904618085E-2</v>
      </c>
    </row>
    <row r="2490" spans="2:17" x14ac:dyDescent="0.2">
      <c r="B2490" s="39" t="s">
        <v>42</v>
      </c>
      <c r="D2490" s="42">
        <f>_xll.qlCalendarAdvance(Calendar,$D2489,B2490,"f",FALSE)</f>
        <v>56857</v>
      </c>
      <c r="E2490" s="176">
        <f>_xll.qlInterestRateIndexValueDate(IndexON,D2490)</f>
        <v>56857</v>
      </c>
      <c r="F2490" s="192">
        <f>IFERROR(_xll.qlIndexFixing(IndexON,D2490,TRUE,_xll.ohTrigger(RecalcTrigger,TriggerON)),NA())</f>
        <v>1.6049401027045107E-2</v>
      </c>
      <c r="H2490" s="42">
        <f>_xll.qlCalendarAdvance(Calendar,$H2489,B2490,"f",FALSE)</f>
        <v>56857</v>
      </c>
      <c r="I2490" s="176">
        <f>_xll.qlInterestRateIndexValueDate(Index1M,$H2490)</f>
        <v>56857</v>
      </c>
      <c r="J2490" s="181">
        <f>IFERROR(_xll.qlIndexFixing(Index1M,$H2490,TRUE,_xll.ohTrigger(RecalcTrigger,Trigger1M)),NA())</f>
        <v>1.6296841369442649E-2</v>
      </c>
      <c r="K2490" s="44">
        <f>IFERROR(_xll.qlIndexFixing(Index3M,H2490,TRUE,_xll.ohTrigger(RecalcTrigger,Trigger3M)),NA())</f>
        <v>1.673283423136189E-2</v>
      </c>
      <c r="L2490" s="44">
        <f>IFERROR(_xll.qlIndexFixing(Index6M,$H2490,TRUE,_xll.ohTrigger(RecalcTrigger,Trigger6M)),NA())</f>
        <v>1.6916426508606627E-2</v>
      </c>
      <c r="M2490" s="182">
        <f>IFERROR(_xll.qlIndexFixing(Index1Y,$H2490,TRUE,_xll.ohTrigger(RecalcTrigger,Trigger1Y)),NA())</f>
        <v>1.7093787483776771E-2</v>
      </c>
      <c r="N2490" s="181">
        <f>IFERROR(_xll.qlIndexFixing(ONIndex1M,I2490,TRUE,_xll.ohTrigger(RecalcTrigger,Trigger1M)),NA())</f>
        <v>1.6293389188669627E-2</v>
      </c>
      <c r="O2490" s="44">
        <f>IFERROR(_xll.qlIndexFixing(ONIndex3M,I2490,TRUE,_xll.ohTrigger(RecalcTrigger,Trigger3M)),NA())</f>
        <v>1.6718601848896286E-2</v>
      </c>
      <c r="P2490" s="44">
        <f>IFERROR(_xll.qlIndexFixing(ONIndex6M,I2490,TRUE,_xll.ohTrigger(RecalcTrigger,Trigger6M)),NA())</f>
        <v>1.6882487808185243E-2</v>
      </c>
      <c r="Q2490" s="182">
        <f>IFERROR(_xll.qlIndexFixing(ONIndex1Y,I2490,TRUE,_xll.ohTrigger(RecalcTrigger,Trigger1Y)),NA())</f>
        <v>1.7026471555916523E-2</v>
      </c>
    </row>
    <row r="2491" spans="2:17" x14ac:dyDescent="0.2">
      <c r="B2491" s="39" t="s">
        <v>42</v>
      </c>
      <c r="D2491" s="42">
        <f>_xll.qlCalendarAdvance(Calendar,$D2490,B2491,"f",FALSE)</f>
        <v>56864</v>
      </c>
      <c r="E2491" s="176">
        <f>_xll.qlInterestRateIndexValueDate(IndexON,D2491)</f>
        <v>56864</v>
      </c>
      <c r="F2491" s="192">
        <f>IFERROR(_xll.qlIndexFixing(IndexON,D2491,TRUE,_xll.ohTrigger(RecalcTrigger,TriggerON)),NA())</f>
        <v>1.6045983567163358E-2</v>
      </c>
      <c r="H2491" s="42">
        <f>_xll.qlCalendarAdvance(Calendar,$H2490,B2491,"f",FALSE)</f>
        <v>56864</v>
      </c>
      <c r="I2491" s="176">
        <f>_xll.qlInterestRateIndexValueDate(Index1M,$H2491)</f>
        <v>56864</v>
      </c>
      <c r="J2491" s="181">
        <f>IFERROR(_xll.qlIndexFixing(Index1M,$H2491,TRUE,_xll.ohTrigger(RecalcTrigger,Trigger1M)),NA())</f>
        <v>1.6293427207407007E-2</v>
      </c>
      <c r="K2491" s="44">
        <f>IFERROR(_xll.qlIndexFixing(Index3M,H2491,TRUE,_xll.ohTrigger(RecalcTrigger,Trigger3M)),NA())</f>
        <v>1.6729728272236951E-2</v>
      </c>
      <c r="L2491" s="44">
        <f>IFERROR(_xll.qlIndexFixing(Index6M,$H2491,TRUE,_xll.ohTrigger(RecalcTrigger,Trigger6M)),NA())</f>
        <v>1.6913662615480215E-2</v>
      </c>
      <c r="M2491" s="182">
        <f>IFERROR(_xll.qlIndexFixing(Index1Y,$H2491,TRUE,_xll.ohTrigger(RecalcTrigger,Trigger1Y)),NA())</f>
        <v>1.7090967572050187E-2</v>
      </c>
      <c r="N2491" s="181">
        <f>IFERROR(_xll.qlIndexFixing(ONIndex1M,I2491,TRUE,_xll.ohTrigger(RecalcTrigger,Trigger1M)),NA())</f>
        <v>1.6289957484904027E-2</v>
      </c>
      <c r="O2491" s="44">
        <f>IFERROR(_xll.qlIndexFixing(ONIndex3M,I2491,TRUE,_xll.ohTrigger(RecalcTrigger,Trigger3M)),NA())</f>
        <v>1.6715407449370279E-2</v>
      </c>
      <c r="P2491" s="44">
        <f>IFERROR(_xll.qlIndexFixing(ONIndex6M,I2491,TRUE,_xll.ohTrigger(RecalcTrigger,Trigger6M)),NA())</f>
        <v>1.6879522388635326E-2</v>
      </c>
      <c r="Q2491" s="182">
        <f>IFERROR(_xll.qlIndexFixing(ONIndex1Y,I2491,TRUE,_xll.ohTrigger(RecalcTrigger,Trigger1Y)),NA())</f>
        <v>1.7023201000280208E-2</v>
      </c>
    </row>
    <row r="2492" spans="2:17" x14ac:dyDescent="0.2">
      <c r="B2492" s="39" t="s">
        <v>42</v>
      </c>
      <c r="D2492" s="42">
        <f>_xll.qlCalendarAdvance(Calendar,$D2491,B2492,"f",FALSE)</f>
        <v>56871</v>
      </c>
      <c r="E2492" s="176">
        <f>_xll.qlInterestRateIndexValueDate(IndexON,D2492)</f>
        <v>56871</v>
      </c>
      <c r="F2492" s="192">
        <f>IFERROR(_xll.qlIndexFixing(IndexON,D2492,TRUE,_xll.ohTrigger(RecalcTrigger,TriggerON)),NA())</f>
        <v>1.6042574667470832E-2</v>
      </c>
      <c r="H2492" s="42">
        <f>_xll.qlCalendarAdvance(Calendar,$H2491,B2492,"f",FALSE)</f>
        <v>56871</v>
      </c>
      <c r="I2492" s="176">
        <f>_xll.qlInterestRateIndexValueDate(Index1M,$H2492)</f>
        <v>56871</v>
      </c>
      <c r="J2492" s="181">
        <f>IFERROR(_xll.qlIndexFixing(Index1M,$H2492,TRUE,_xll.ohTrigger(RecalcTrigger,Trigger1M)),NA())</f>
        <v>1.6290026482604286E-2</v>
      </c>
      <c r="K2492" s="44">
        <f>IFERROR(_xll.qlIndexFixing(Index3M,H2492,TRUE,_xll.ohTrigger(RecalcTrigger,Trigger3M)),NA())</f>
        <v>1.6726640605827587E-2</v>
      </c>
      <c r="L2492" s="44">
        <f>IFERROR(_xll.qlIndexFixing(Index6M,$H2492,TRUE,_xll.ohTrigger(RecalcTrigger,Trigger6M)),NA())</f>
        <v>1.6910917547767874E-2</v>
      </c>
      <c r="M2492" s="182">
        <f>IFERROR(_xll.qlIndexFixing(Index1Y,$H2492,TRUE,_xll.ohTrigger(RecalcTrigger,Trigger1Y)),NA())</f>
        <v>1.7088167882395477E-2</v>
      </c>
      <c r="N2492" s="181">
        <f>IFERROR(_xll.qlIndexFixing(ONIndex1M,I2492,TRUE,_xll.ohTrigger(RecalcTrigger,Trigger1M)),NA())</f>
        <v>1.6286536050431621E-2</v>
      </c>
      <c r="O2492" s="44">
        <f>IFERROR(_xll.qlIndexFixing(ONIndex3M,I2492,TRUE,_xll.ohTrigger(RecalcTrigger,Trigger3M)),NA())</f>
        <v>1.6712223249032432E-2</v>
      </c>
      <c r="P2492" s="44">
        <f>IFERROR(_xll.qlIndexFixing(ONIndex6M,I2492,TRUE,_xll.ohTrigger(RecalcTrigger,Trigger6M)),NA())</f>
        <v>1.6876567205149628E-2</v>
      </c>
      <c r="Q2492" s="182">
        <f>IFERROR(_xll.qlIndexFixing(ONIndex1Y,I2492,TRUE,_xll.ohTrigger(RecalcTrigger,Trigger1Y)),NA())</f>
        <v>1.7019940238114373E-2</v>
      </c>
    </row>
    <row r="2493" spans="2:17" x14ac:dyDescent="0.2">
      <c r="B2493" s="39" t="s">
        <v>42</v>
      </c>
      <c r="D2493" s="42">
        <f>_xll.qlCalendarAdvance(Calendar,$D2492,B2493,"f",FALSE)</f>
        <v>56878</v>
      </c>
      <c r="E2493" s="176">
        <f>_xll.qlInterestRateIndexValueDate(IndexON,D2493)</f>
        <v>56878</v>
      </c>
      <c r="F2493" s="192">
        <f>IFERROR(_xll.qlIndexFixing(IndexON,D2493,TRUE,_xll.ohTrigger(RecalcTrigger,TriggerON)),NA())</f>
        <v>1.6039174327967531E-2</v>
      </c>
      <c r="H2493" s="42">
        <f>_xll.qlCalendarAdvance(Calendar,$H2492,B2493,"f",FALSE)</f>
        <v>56878</v>
      </c>
      <c r="I2493" s="176">
        <f>_xll.qlInterestRateIndexValueDate(Index1M,$H2493)</f>
        <v>56878</v>
      </c>
      <c r="J2493" s="181">
        <f>IFERROR(_xll.qlIndexFixing(Index1M,$H2493,TRUE,_xll.ohTrigger(RecalcTrigger,Trigger1M)),NA())</f>
        <v>1.6286641954703567E-2</v>
      </c>
      <c r="K2493" s="44">
        <f>IFERROR(_xll.qlIndexFixing(Index3M,H2493,TRUE,_xll.ohTrigger(RecalcTrigger,Trigger3M)),NA())</f>
        <v>1.6723572048673294E-2</v>
      </c>
      <c r="L2493" s="44">
        <f>IFERROR(_xll.qlIndexFixing(Index6M,$H2493,TRUE,_xll.ohTrigger(RecalcTrigger,Trigger6M)),NA())</f>
        <v>1.690819167726541E-2</v>
      </c>
      <c r="M2493" s="182">
        <f>IFERROR(_xll.qlIndexFixing(Index1Y,$H2493,TRUE,_xll.ohTrigger(RecalcTrigger,Trigger1Y)),NA())</f>
        <v>1.7085388623294232E-2</v>
      </c>
      <c r="N2493" s="181">
        <f>IFERROR(_xll.qlIndexFixing(ONIndex1M,I2493,TRUE,_xll.ohTrigger(RecalcTrigger,Trigger1M)),NA())</f>
        <v>1.6283124885090317E-2</v>
      </c>
      <c r="O2493" s="44">
        <f>IFERROR(_xll.qlIndexFixing(ONIndex3M,I2493,TRUE,_xll.ohTrigger(RecalcTrigger,Trigger3M)),NA())</f>
        <v>1.6709049247720653E-2</v>
      </c>
      <c r="P2493" s="44">
        <f>IFERROR(_xll.qlIndexFixing(ONIndex6M,I2493,TRUE,_xll.ohTrigger(RecalcTrigger,Trigger6M)),NA())</f>
        <v>1.687362225748501E-2</v>
      </c>
      <c r="Q2493" s="182">
        <f>IFERROR(_xll.qlIndexFixing(ONIndex1Y,I2493,TRUE,_xll.ohTrigger(RecalcTrigger,Trigger1Y)),NA())</f>
        <v>1.7016689268851692E-2</v>
      </c>
    </row>
    <row r="2494" spans="2:17" x14ac:dyDescent="0.2">
      <c r="B2494" s="39" t="s">
        <v>42</v>
      </c>
      <c r="D2494" s="42">
        <f>_xll.qlCalendarAdvance(Calendar,$D2493,B2494,"f",FALSE)</f>
        <v>56885</v>
      </c>
      <c r="E2494" s="176">
        <f>_xll.qlInterestRateIndexValueDate(IndexON,D2494)</f>
        <v>56885</v>
      </c>
      <c r="F2494" s="192">
        <f>IFERROR(_xll.qlIndexFixing(IndexON,D2494,TRUE,_xll.ohTrigger(RecalcTrigger,TriggerON)),NA())</f>
        <v>1.6035782548491362E-2</v>
      </c>
      <c r="H2494" s="42">
        <f>_xll.qlCalendarAdvance(Calendar,$H2493,B2494,"f",FALSE)</f>
        <v>56885</v>
      </c>
      <c r="I2494" s="176">
        <f>_xll.qlInterestRateIndexValueDate(Index1M,$H2494)</f>
        <v>56885</v>
      </c>
      <c r="J2494" s="181">
        <f>IFERROR(_xll.qlIndexFixing(Index1M,$H2494,TRUE,_xll.ohTrigger(RecalcTrigger,Trigger1M)),NA())</f>
        <v>1.6283276383365835E-2</v>
      </c>
      <c r="K2494" s="44">
        <f>IFERROR(_xll.qlIndexFixing(Index3M,H2494,TRUE,_xll.ohTrigger(RecalcTrigger,Trigger3M)),NA())</f>
        <v>1.6720692132872375E-2</v>
      </c>
      <c r="L2494" s="44">
        <f>IFERROR(_xll.qlIndexFixing(Index6M,$H2494,TRUE,_xll.ohTrigger(RecalcTrigger,Trigger6M)),NA())</f>
        <v>1.6905485375766405E-2</v>
      </c>
      <c r="M2494" s="182">
        <f>IFERROR(_xll.qlIndexFixing(Index1Y,$H2494,TRUE,_xll.ohTrigger(RecalcTrigger,Trigger1Y)),NA())</f>
        <v>1.7082630003228488E-2</v>
      </c>
      <c r="N2494" s="181">
        <f>IFERROR(_xll.qlIndexFixing(ONIndex1M,I2494,TRUE,_xll.ohTrigger(RecalcTrigger,Trigger1M)),NA())</f>
        <v>1.6279723988636974E-2</v>
      </c>
      <c r="O2494" s="44">
        <f>IFERROR(_xll.qlIndexFixing(ONIndex3M,I2494,TRUE,_xll.ohTrigger(RecalcTrigger,Trigger3M)),NA())</f>
        <v>1.6705885445515989E-2</v>
      </c>
      <c r="P2494" s="44">
        <f>IFERROR(_xll.qlIndexFixing(ONIndex6M,I2494,TRUE,_xll.ohTrigger(RecalcTrigger,Trigger6M)),NA())</f>
        <v>1.6870687545641472E-2</v>
      </c>
      <c r="Q2494" s="182">
        <f>IFERROR(_xll.qlIndexFixing(ONIndex1Y,I2494,TRUE,_xll.ohTrigger(RecalcTrigger,Trigger1Y)),NA())</f>
        <v>1.7013448092978445E-2</v>
      </c>
    </row>
    <row r="2495" spans="2:17" x14ac:dyDescent="0.2">
      <c r="B2495" s="39" t="s">
        <v>42</v>
      </c>
      <c r="D2495" s="42">
        <f>_xll.qlCalendarAdvance(Calendar,$D2494,B2495,"f",FALSE)</f>
        <v>56892</v>
      </c>
      <c r="E2495" s="176">
        <f>_xll.qlInterestRateIndexValueDate(IndexON,D2495)</f>
        <v>56892</v>
      </c>
      <c r="F2495" s="192">
        <f>IFERROR(_xll.qlIndexFixing(IndexON,D2495,TRUE,_xll.ohTrigger(RecalcTrigger,TriggerON)),NA())</f>
        <v>1.6032404985991677E-2</v>
      </c>
      <c r="H2495" s="42">
        <f>_xll.qlCalendarAdvance(Calendar,$H2494,B2495,"f",FALSE)</f>
        <v>56892</v>
      </c>
      <c r="I2495" s="176">
        <f>_xll.qlInterestRateIndexValueDate(Index1M,$H2495)</f>
        <v>56892</v>
      </c>
      <c r="J2495" s="181">
        <f>IFERROR(_xll.qlIndexFixing(Index1M,$H2495,TRUE,_xll.ohTrigger(RecalcTrigger,Trigger1M)),NA())</f>
        <v>1.6280058260218177E-2</v>
      </c>
      <c r="K2495" s="44">
        <f>IFERROR(_xll.qlIndexFixing(Index3M,H2495,TRUE,_xll.ohTrigger(RecalcTrigger,Trigger3M)),NA())</f>
        <v>1.6717665509725921E-2</v>
      </c>
      <c r="L2495" s="44">
        <f>IFERROR(_xll.qlIndexFixing(Index6M,$H2495,TRUE,_xll.ohTrigger(RecalcTrigger,Trigger6M)),NA())</f>
        <v>1.6903004338599474E-2</v>
      </c>
      <c r="M2495" s="182">
        <f>IFERROR(_xll.qlIndexFixing(Index1Y,$H2495,TRUE,_xll.ohTrigger(RecalcTrigger,Trigger1Y)),NA())</f>
        <v>1.7079892208780072E-2</v>
      </c>
      <c r="N2495" s="181">
        <f>IFERROR(_xll.qlIndexFixing(ONIndex1M,I2495,TRUE,_xll.ohTrigger(RecalcTrigger,Trigger1M)),NA())</f>
        <v>1.6276338463826479E-2</v>
      </c>
      <c r="O2495" s="44">
        <f>IFERROR(_xll.qlIndexFixing(ONIndex3M,I2495,TRUE,_xll.ohTrigger(RecalcTrigger,Trigger3M)),NA())</f>
        <v>1.6702736409133223E-2</v>
      </c>
      <c r="P2495" s="44">
        <f>IFERROR(_xll.qlIndexFixing(ONIndex6M,I2495,TRUE,_xll.ohTrigger(RecalcTrigger,Trigger6M)),NA())</f>
        <v>1.6867767211489193E-2</v>
      </c>
      <c r="Q2495" s="182">
        <f>IFERROR(_xll.qlIndexFixing(ONIndex1Y,I2495,TRUE,_xll.ohTrigger(RecalcTrigger,Trigger1Y)),NA())</f>
        <v>1.7010221343667364E-2</v>
      </c>
    </row>
    <row r="2496" spans="2:17" x14ac:dyDescent="0.2">
      <c r="B2496" s="39" t="s">
        <v>42</v>
      </c>
      <c r="D2496" s="42">
        <f>_xll.qlCalendarAdvance(Calendar,$D2495,B2496,"f",FALSE)</f>
        <v>56899</v>
      </c>
      <c r="E2496" s="176">
        <f>_xll.qlInterestRateIndexValueDate(IndexON,D2496)</f>
        <v>56899</v>
      </c>
      <c r="F2496" s="192">
        <f>IFERROR(_xll.qlIndexFixing(IndexON,D2496,TRUE,_xll.ohTrigger(RecalcTrigger,TriggerON)),NA())</f>
        <v>1.6029049034806953E-2</v>
      </c>
      <c r="H2496" s="42">
        <f>_xll.qlCalendarAdvance(Calendar,$H2495,B2496,"f",FALSE)</f>
        <v>56899</v>
      </c>
      <c r="I2496" s="176">
        <f>_xll.qlInterestRateIndexValueDate(Index1M,$H2496)</f>
        <v>56899</v>
      </c>
      <c r="J2496" s="181">
        <f>IFERROR(_xll.qlIndexFixing(Index1M,$H2496,TRUE,_xll.ohTrigger(RecalcTrigger,Trigger1M)),NA())</f>
        <v>1.6276737655902148E-2</v>
      </c>
      <c r="K2496" s="44">
        <f>IFERROR(_xll.qlIndexFixing(Index3M,H2496,TRUE,_xll.ohTrigger(RecalcTrigger,Trigger3M)),NA())</f>
        <v>1.6714659746106482E-2</v>
      </c>
      <c r="L2496" s="44">
        <f>IFERROR(_xll.qlIndexFixing(Index6M,$H2496,TRUE,_xll.ohTrigger(RecalcTrigger,Trigger6M)),NA())</f>
        <v>1.6900339237760967E-2</v>
      </c>
      <c r="M2496" s="182">
        <f>IFERROR(_xll.qlIndexFixing(Index1Y,$H2496,TRUE,_xll.ohTrigger(RecalcTrigger,Trigger1Y)),NA())</f>
        <v>1.7077175291385027E-2</v>
      </c>
      <c r="N2496" s="181">
        <f>IFERROR(_xll.qlIndexFixing(ONIndex1M,I2496,TRUE,_xll.ohTrigger(RecalcTrigger,Trigger1M)),NA())</f>
        <v>1.6272974979876231E-2</v>
      </c>
      <c r="O2496" s="44">
        <f>IFERROR(_xll.qlIndexFixing(ONIndex3M,I2496,TRUE,_xll.ohTrigger(RecalcTrigger,Trigger3M)),NA())</f>
        <v>1.6699608108036168E-2</v>
      </c>
      <c r="P2496" s="44">
        <f>IFERROR(_xll.qlIndexFixing(ONIndex6M,I2496,TRUE,_xll.ohTrigger(RecalcTrigger,Trigger6M)),NA())</f>
        <v>1.6864866669000778E-2</v>
      </c>
      <c r="Q2496" s="182">
        <f>IFERROR(_xll.qlIndexFixing(ONIndex1Y,I2496,TRUE,_xll.ohTrigger(RecalcTrigger,Trigger1Y)),NA())</f>
        <v>1.7007015077425969E-2</v>
      </c>
    </row>
    <row r="2497" spans="2:17" x14ac:dyDescent="0.2">
      <c r="B2497" s="39" t="s">
        <v>42</v>
      </c>
      <c r="D2497" s="42">
        <f>_xll.qlCalendarAdvance(Calendar,$D2496,B2497,"f",FALSE)</f>
        <v>56906</v>
      </c>
      <c r="E2497" s="176">
        <f>_xll.qlInterestRateIndexValueDate(IndexON,D2497)</f>
        <v>56906</v>
      </c>
      <c r="F2497" s="192">
        <f>IFERROR(_xll.qlIndexFixing(IndexON,D2497,TRUE,_xll.ohTrigger(RecalcTrigger,TriggerON)),NA())</f>
        <v>1.6025714739188457E-2</v>
      </c>
      <c r="H2497" s="42">
        <f>_xll.qlCalendarAdvance(Calendar,$H2496,B2497,"f",FALSE)</f>
        <v>56906</v>
      </c>
      <c r="I2497" s="176">
        <f>_xll.qlInterestRateIndexValueDate(Index1M,$H2497)</f>
        <v>56906</v>
      </c>
      <c r="J2497" s="181">
        <f>IFERROR(_xll.qlIndexFixing(Index1M,$H2497,TRUE,_xll.ohTrigger(RecalcTrigger,Trigger1M)),NA())</f>
        <v>1.6273439163032446E-2</v>
      </c>
      <c r="K2497" s="44">
        <f>IFERROR(_xll.qlIndexFixing(Index3M,H2497,TRUE,_xll.ohTrigger(RecalcTrigger,Trigger3M)),NA())</f>
        <v>1.671167484236203E-2</v>
      </c>
      <c r="L2497" s="44">
        <f>IFERROR(_xll.qlIndexFixing(Index6M,$H2497,TRUE,_xll.ohTrigger(RecalcTrigger,Trigger6M)),NA())</f>
        <v>1.6897694131620546E-2</v>
      </c>
      <c r="M2497" s="182">
        <f>IFERROR(_xll.qlIndexFixing(Index1Y,$H2497,TRUE,_xll.ohTrigger(RecalcTrigger,Trigger1Y)),NA())</f>
        <v>1.7074479250976698E-2</v>
      </c>
      <c r="N2497" s="181">
        <f>IFERROR(_xll.qlIndexFixing(ONIndex1M,I2497,TRUE,_xll.ohTrigger(RecalcTrigger,Trigger1M)),NA())</f>
        <v>1.6269633576823095E-2</v>
      </c>
      <c r="O2497" s="44">
        <f>IFERROR(_xll.qlIndexFixing(ONIndex3M,I2497,TRUE,_xll.ohTrigger(RecalcTrigger,Trigger3M)),NA())</f>
        <v>1.6696500577966233E-2</v>
      </c>
      <c r="P2497" s="44">
        <f>IFERROR(_xll.qlIndexFixing(ONIndex6M,I2497,TRUE,_xll.ohTrigger(RecalcTrigger,Trigger6M)),NA())</f>
        <v>1.686198595075683E-2</v>
      </c>
      <c r="Q2497" s="182">
        <f>IFERROR(_xll.qlIndexFixing(ONIndex1Y,I2497,TRUE,_xll.ohTrigger(RecalcTrigger,Trigger1Y)),NA())</f>
        <v>1.7003829330562992E-2</v>
      </c>
    </row>
    <row r="2498" spans="2:17" x14ac:dyDescent="0.2">
      <c r="B2498" s="39" t="s">
        <v>42</v>
      </c>
      <c r="D2498" s="42">
        <f>_xll.qlCalendarAdvance(Calendar,$D2497,B2498,"f",FALSE)</f>
        <v>56913</v>
      </c>
      <c r="E2498" s="176">
        <f>_xll.qlInterestRateIndexValueDate(IndexON,D2498)</f>
        <v>56913</v>
      </c>
      <c r="F2498" s="192">
        <f>IFERROR(_xll.qlIndexFixing(IndexON,D2498,TRUE,_xll.ohTrigger(RecalcTrigger,TriggerON)),NA())</f>
        <v>1.602240209913619E-2</v>
      </c>
      <c r="H2498" s="42">
        <f>_xll.qlCalendarAdvance(Calendar,$H2497,B2498,"f",FALSE)</f>
        <v>56913</v>
      </c>
      <c r="I2498" s="176">
        <f>_xll.qlInterestRateIndexValueDate(Index1M,$H2498)</f>
        <v>56913</v>
      </c>
      <c r="J2498" s="181">
        <f>IFERROR(_xll.qlIndexFixing(Index1M,$H2498,TRUE,_xll.ohTrigger(RecalcTrigger,Trigger1M)),NA())</f>
        <v>1.627016278158816E-2</v>
      </c>
      <c r="K2498" s="44">
        <f>IFERROR(_xll.qlIndexFixing(Index3M,H2498,TRUE,_xll.ohTrigger(RecalcTrigger,Trigger3M)),NA())</f>
        <v>1.6708710798442352E-2</v>
      </c>
      <c r="L2498" s="44">
        <f>IFERROR(_xll.qlIndexFixing(Index6M,$H2498,TRUE,_xll.ohTrigger(RecalcTrigger,Trigger6M)),NA())</f>
        <v>1.6895069020099376E-2</v>
      </c>
      <c r="M2498" s="182">
        <f>IFERROR(_xll.qlIndexFixing(Index1Y,$H2498,TRUE,_xll.ohTrigger(RecalcTrigger,Trigger1Y)),NA())</f>
        <v>1.7071804087388568E-2</v>
      </c>
      <c r="N2498" s="181">
        <f>IFERROR(_xll.qlIndexFixing(ONIndex1M,I2498,TRUE,_xll.ohTrigger(RecalcTrigger,Trigger1M)),NA())</f>
        <v>1.6266314254829162E-2</v>
      </c>
      <c r="O2498" s="44">
        <f>IFERROR(_xll.qlIndexFixing(ONIndex3M,I2498,TRUE,_xll.ohTrigger(RecalcTrigger,Trigger3M)),NA())</f>
        <v>1.6693413818842373E-2</v>
      </c>
      <c r="P2498" s="44">
        <f>IFERROR(_xll.qlIndexFixing(ONIndex6M,I2498,TRUE,_xll.ohTrigger(RecalcTrigger,Trigger6M)),NA())</f>
        <v>1.6859125056433166E-2</v>
      </c>
      <c r="Q2498" s="182">
        <f>IFERROR(_xll.qlIndexFixing(ONIndex1Y,I2498,TRUE,_xll.ohTrigger(RecalcTrigger,Trigger1Y)),NA())</f>
        <v>1.7000664102916341E-2</v>
      </c>
    </row>
    <row r="2499" spans="2:17" x14ac:dyDescent="0.2">
      <c r="B2499" s="39" t="s">
        <v>42</v>
      </c>
      <c r="D2499" s="42">
        <f>_xll.qlCalendarAdvance(Calendar,$D2498,B2499,"f",FALSE)</f>
        <v>56920</v>
      </c>
      <c r="E2499" s="176">
        <f>_xll.qlInterestRateIndexValueDate(IndexON,D2499)</f>
        <v>56920</v>
      </c>
      <c r="F2499" s="192">
        <f>IFERROR(_xll.qlIndexFixing(IndexON,D2499,TRUE,_xll.ohTrigger(RecalcTrigger,TriggerON)),NA())</f>
        <v>1.6019111115055384E-2</v>
      </c>
      <c r="H2499" s="42">
        <f>_xll.qlCalendarAdvance(Calendar,$H2498,B2499,"f",FALSE)</f>
        <v>56920</v>
      </c>
      <c r="I2499" s="176">
        <f>_xll.qlInterestRateIndexValueDate(Index1M,$H2499)</f>
        <v>56920</v>
      </c>
      <c r="J2499" s="181">
        <f>IFERROR(_xll.qlIndexFixing(Index1M,$H2499,TRUE,_xll.ohTrigger(RecalcTrigger,Trigger1M)),NA())</f>
        <v>1.6266776758549227E-2</v>
      </c>
      <c r="K2499" s="44">
        <f>IFERROR(_xll.qlIndexFixing(Index3M,H2499,TRUE,_xll.ohTrigger(RecalcTrigger,Trigger3M)),NA())</f>
        <v>1.67057676143034E-2</v>
      </c>
      <c r="L2499" s="44">
        <f>IFERROR(_xll.qlIndexFixing(Index6M,$H2499,TRUE,_xll.ohTrigger(RecalcTrigger,Trigger6M)),NA())</f>
        <v>1.689225331401023E-2</v>
      </c>
      <c r="M2499" s="182">
        <f>IFERROR(_xll.qlIndexFixing(Index1Y,$H2499,TRUE,_xll.ohTrigger(RecalcTrigger,Trigger1Y)),NA())</f>
        <v>1.7069149800455662E-2</v>
      </c>
      <c r="N2499" s="181">
        <f>IFERROR(_xll.qlIndexFixing(ONIndex1M,I2499,TRUE,_xll.ohTrigger(RecalcTrigger,Trigger1M)),NA())</f>
        <v>1.6263017013894432E-2</v>
      </c>
      <c r="O2499" s="44">
        <f>IFERROR(_xll.qlIndexFixing(ONIndex3M,I2499,TRUE,_xll.ohTrigger(RecalcTrigger,Trigger3M)),NA())</f>
        <v>1.6690347830988772E-2</v>
      </c>
      <c r="P2499" s="44">
        <f>IFERROR(_xll.qlIndexFixing(ONIndex6M,I2499,TRUE,_xll.ohTrigger(RecalcTrigger,Trigger6M)),NA())</f>
        <v>1.6856283986435017E-2</v>
      </c>
      <c r="Q2499" s="182">
        <f>IFERROR(_xll.qlIndexFixing(ONIndex1Y,I2499,TRUE,_xll.ohTrigger(RecalcTrigger,Trigger1Y)),NA())</f>
        <v>1.6997519394729155E-2</v>
      </c>
    </row>
    <row r="2500" spans="2:17" x14ac:dyDescent="0.2">
      <c r="B2500" s="39" t="s">
        <v>42</v>
      </c>
      <c r="D2500" s="42">
        <f>_xll.qlCalendarAdvance(Calendar,$D2499,B2500,"f",FALSE)</f>
        <v>56927</v>
      </c>
      <c r="E2500" s="176">
        <f>_xll.qlInterestRateIndexValueDate(IndexON,D2500)</f>
        <v>56927</v>
      </c>
      <c r="F2500" s="192">
        <f>IFERROR(_xll.qlIndexFixing(IndexON,D2500,TRUE,_xll.ohTrigger(RecalcTrigger,TriggerON)),NA())</f>
        <v>1.6015841786459761E-2</v>
      </c>
      <c r="H2500" s="42">
        <f>_xll.qlCalendarAdvance(Calendar,$H2499,B2500,"f",FALSE)</f>
        <v>56927</v>
      </c>
      <c r="I2500" s="176">
        <f>_xll.qlInterestRateIndexValueDate(Index1M,$H2500)</f>
        <v>56927</v>
      </c>
      <c r="J2500" s="181">
        <f>IFERROR(_xll.qlIndexFixing(Index1M,$H2500,TRUE,_xll.ohTrigger(RecalcTrigger,Trigger1M)),NA())</f>
        <v>1.6263543164525829E-2</v>
      </c>
      <c r="K2500" s="44">
        <f>IFERROR(_xll.qlIndexFixing(Index3M,H2500,TRUE,_xll.ohTrigger(RecalcTrigger,Trigger3M)),NA())</f>
        <v>1.6702845289898485E-2</v>
      </c>
      <c r="L2500" s="44">
        <f>IFERROR(_xll.qlIndexFixing(Index6M,$H2500,TRUE,_xll.ohTrigger(RecalcTrigger,Trigger6M)),NA())</f>
        <v>1.688966688252061E-2</v>
      </c>
      <c r="M2500" s="182">
        <f>IFERROR(_xll.qlIndexFixing(Index1Y,$H2500,TRUE,_xll.ohTrigger(RecalcTrigger,Trigger1Y)),NA())</f>
        <v>1.7066516390014781E-2</v>
      </c>
      <c r="N2500" s="181">
        <f>IFERROR(_xll.qlIndexFixing(ONIndex1M,I2500,TRUE,_xll.ohTrigger(RecalcTrigger,Trigger1M)),NA())</f>
        <v>1.6259741854018905E-2</v>
      </c>
      <c r="O2500" s="44">
        <f>IFERROR(_xll.qlIndexFixing(ONIndex3M,I2500,TRUE,_xll.ohTrigger(RecalcTrigger,Trigger3M)),NA())</f>
        <v>1.6687302614162292E-2</v>
      </c>
      <c r="P2500" s="44">
        <f>IFERROR(_xll.qlIndexFixing(ONIndex6M,I2500,TRUE,_xll.ohTrigger(RecalcTrigger,Trigger6M)),NA())</f>
        <v>1.6853462740600289E-2</v>
      </c>
      <c r="Q2500" s="182">
        <f>IFERROR(_xll.qlIndexFixing(ONIndex1Y,I2500,TRUE,_xll.ohTrigger(RecalcTrigger,Trigger1Y)),NA())</f>
        <v>1.6994395206001434E-2</v>
      </c>
    </row>
    <row r="2501" spans="2:17" x14ac:dyDescent="0.2">
      <c r="B2501" s="39" t="s">
        <v>42</v>
      </c>
      <c r="D2501" s="42">
        <f>_xll.qlCalendarAdvance(Calendar,$D2500,B2501,"f",FALSE)</f>
        <v>56934</v>
      </c>
      <c r="E2501" s="176">
        <f>_xll.qlInterestRateIndexValueDate(IndexON,D2501)</f>
        <v>56934</v>
      </c>
      <c r="F2501" s="192">
        <f>IFERROR(_xll.qlIndexFixing(IndexON,D2501,TRUE,_xll.ohTrigger(RecalcTrigger,TriggerON)),NA())</f>
        <v>1.6012594113673506E-2</v>
      </c>
      <c r="H2501" s="42">
        <f>_xll.qlCalendarAdvance(Calendar,$H2500,B2501,"f",FALSE)</f>
        <v>56934</v>
      </c>
      <c r="I2501" s="176">
        <f>_xll.qlInterestRateIndexValueDate(Index1M,$H2501)</f>
        <v>56934</v>
      </c>
      <c r="J2501" s="181">
        <f>IFERROR(_xll.qlIndexFixing(Index1M,$H2501,TRUE,_xll.ohTrigger(RecalcTrigger,Trigger1M)),NA())</f>
        <v>1.626033168086527E-2</v>
      </c>
      <c r="K2501" s="44">
        <f>IFERROR(_xll.qlIndexFixing(Index3M,H2501,TRUE,_xll.ohTrigger(RecalcTrigger,Trigger3M)),NA())</f>
        <v>1.6699943825180915E-2</v>
      </c>
      <c r="L2501" s="44">
        <f>IFERROR(_xll.qlIndexFixing(Index6M,$H2501,TRUE,_xll.ohTrigger(RecalcTrigger,Trigger6M)),NA())</f>
        <v>1.6887100444483612E-2</v>
      </c>
      <c r="M2501" s="182">
        <f>IFERROR(_xll.qlIndexFixing(Index1Y,$H2501,TRUE,_xll.ohTrigger(RecalcTrigger,Trigger1Y)),NA())</f>
        <v>1.7063903855902285E-2</v>
      </c>
      <c r="N2501" s="181">
        <f>IFERROR(_xll.qlIndexFixing(ONIndex1M,I2501,TRUE,_xll.ohTrigger(RecalcTrigger,Trigger1M)),NA())</f>
        <v>1.625648877504049E-2</v>
      </c>
      <c r="O2501" s="44">
        <f>IFERROR(_xll.qlIndexFixing(ONIndex3M,I2501,TRUE,_xll.ohTrigger(RecalcTrigger,Trigger3M)),NA())</f>
        <v>1.6684278168443978E-2</v>
      </c>
      <c r="P2501" s="44">
        <f>IFERROR(_xll.qlIndexFixing(ONIndex6M,I2501,TRUE,_xll.ohTrigger(RecalcTrigger,Trigger6M)),NA())</f>
        <v>1.6850661318847937E-2</v>
      </c>
      <c r="Q2501" s="182">
        <f>IFERROR(_xll.qlIndexFixing(ONIndex1Y,I2501,TRUE,_xll.ohTrigger(RecalcTrigger,Trigger1Y)),NA())</f>
        <v>1.6991291536733177E-2</v>
      </c>
    </row>
    <row r="2502" spans="2:17" x14ac:dyDescent="0.2">
      <c r="B2502" s="39" t="s">
        <v>42</v>
      </c>
      <c r="D2502" s="42">
        <f>_xll.qlCalendarAdvance(Calendar,$D2501,B2502,"f",FALSE)</f>
        <v>56941</v>
      </c>
      <c r="E2502" s="176">
        <f>_xll.qlInterestRateIndexValueDate(IndexON,D2502)</f>
        <v>56941</v>
      </c>
      <c r="F2502" s="192">
        <f>IFERROR(_xll.qlIndexFixing(IndexON,D2502,TRUE,_xll.ohTrigger(RecalcTrigger,TriggerON)),NA())</f>
        <v>1.6009368096372434E-2</v>
      </c>
      <c r="H2502" s="42">
        <f>_xll.qlCalendarAdvance(Calendar,$H2501,B2502,"f",FALSE)</f>
        <v>56941</v>
      </c>
      <c r="I2502" s="176">
        <f>_xll.qlInterestRateIndexValueDate(Index1M,$H2502)</f>
        <v>56941</v>
      </c>
      <c r="J2502" s="181">
        <f>IFERROR(_xll.qlIndexFixing(Index1M,$H2502,TRUE,_xll.ohTrigger(RecalcTrigger,Trigger1M)),NA())</f>
        <v>1.6257142307545935E-2</v>
      </c>
      <c r="K2502" s="44">
        <f>IFERROR(_xll.qlIndexFixing(Index3M,H2502,TRUE,_xll.ohTrigger(RecalcTrigger,Trigger3M)),NA())</f>
        <v>1.6697063220104003E-2</v>
      </c>
      <c r="L2502" s="44">
        <f>IFERROR(_xll.qlIndexFixing(Index6M,$H2502,TRUE,_xll.ohTrigger(RecalcTrigger,Trigger6M)),NA())</f>
        <v>1.6884553999822204E-2</v>
      </c>
      <c r="M2502" s="182">
        <f>IFERROR(_xll.qlIndexFixing(Index1Y,$H2502,TRUE,_xll.ohTrigger(RecalcTrigger,Trigger1Y)),NA())</f>
        <v>1.7061312197957187E-2</v>
      </c>
      <c r="N2502" s="181">
        <f>IFERROR(_xll.qlIndexFixing(ONIndex1M,I2502,TRUE,_xll.ohTrigger(RecalcTrigger,Trigger1M)),NA())</f>
        <v>1.6253257777040231E-2</v>
      </c>
      <c r="O2502" s="44">
        <f>IFERROR(_xll.qlIndexFixing(ONIndex3M,I2502,TRUE,_xll.ohTrigger(RecalcTrigger,Trigger3M)),NA())</f>
        <v>1.6681274493671738E-2</v>
      </c>
      <c r="P2502" s="44">
        <f>IFERROR(_xll.qlIndexFixing(ONIndex6M,I2502,TRUE,_xll.ohTrigger(RecalcTrigger,Trigger6M)),NA())</f>
        <v>1.6847879721259007E-2</v>
      </c>
      <c r="Q2502" s="182">
        <f>IFERROR(_xll.qlIndexFixing(ONIndex1Y,I2502,TRUE,_xll.ohTrigger(RecalcTrigger,Trigger1Y)),NA())</f>
        <v>1.6988208386681247E-2</v>
      </c>
    </row>
    <row r="2503" spans="2:17" x14ac:dyDescent="0.2">
      <c r="B2503" s="39" t="s">
        <v>42</v>
      </c>
      <c r="D2503" s="42">
        <f>_xll.qlCalendarAdvance(Calendar,$D2502,B2503,"f",FALSE)</f>
        <v>56948</v>
      </c>
      <c r="E2503" s="176">
        <f>_xll.qlInterestRateIndexValueDate(IndexON,D2503)</f>
        <v>56948</v>
      </c>
      <c r="F2503" s="192">
        <f>IFERROR(_xll.qlIndexFixing(IndexON,D2503,TRUE,_xll.ohTrigger(RecalcTrigger,TriggerON)),NA())</f>
        <v>1.6006163734961776E-2</v>
      </c>
      <c r="H2503" s="42">
        <f>_xll.qlCalendarAdvance(Calendar,$H2502,B2503,"f",FALSE)</f>
        <v>56948</v>
      </c>
      <c r="I2503" s="176">
        <f>_xll.qlInterestRateIndexValueDate(Index1M,$H2503)</f>
        <v>56948</v>
      </c>
      <c r="J2503" s="181">
        <f>IFERROR(_xll.qlIndexFixing(Index1M,$H2503,TRUE,_xll.ohTrigger(RecalcTrigger,Trigger1M)),NA())</f>
        <v>1.6254112545154478E-2</v>
      </c>
      <c r="K2503" s="44">
        <f>IFERROR(_xll.qlIndexFixing(Index3M,H2503,TRUE,_xll.ohTrigger(RecalcTrigger,Trigger3M)),NA())</f>
        <v>1.6694022559793537E-2</v>
      </c>
      <c r="L2503" s="44">
        <f>IFERROR(_xll.qlIndexFixing(Index6M,$H2503,TRUE,_xll.ohTrigger(RecalcTrigger,Trigger6M)),NA())</f>
        <v>1.688224337906347E-2</v>
      </c>
      <c r="M2503" s="182">
        <f>IFERROR(_xll.qlIndexFixing(Index1Y,$H2503,TRUE,_xll.ohTrigger(RecalcTrigger,Trigger1Y)),NA())</f>
        <v>1.7058741416020051E-2</v>
      </c>
      <c r="N2503" s="181">
        <f>IFERROR(_xll.qlIndexFixing(ONIndex1M,I2503,TRUE,_xll.ohTrigger(RecalcTrigger,Trigger1M)),NA())</f>
        <v>1.6250048860099175E-2</v>
      </c>
      <c r="O2503" s="44">
        <f>IFERROR(_xll.qlIndexFixing(ONIndex3M,I2503,TRUE,_xll.ohTrigger(RecalcTrigger,Trigger3M)),NA())</f>
        <v>1.6678291590169758E-2</v>
      </c>
      <c r="P2503" s="44">
        <f>IFERROR(_xll.qlIndexFixing(ONIndex6M,I2503,TRUE,_xll.ohTrigger(RecalcTrigger,Trigger6M)),NA())</f>
        <v>1.6845117947914545E-2</v>
      </c>
      <c r="Q2503" s="182">
        <f>IFERROR(_xll.qlIndexFixing(ONIndex1Y,I2503,TRUE,_xll.ohTrigger(RecalcTrigger,Trigger1Y)),NA())</f>
        <v>1.6985145756088782E-2</v>
      </c>
    </row>
    <row r="2504" spans="2:17" x14ac:dyDescent="0.2">
      <c r="B2504" s="39" t="s">
        <v>42</v>
      </c>
      <c r="D2504" s="42">
        <f>_xll.qlCalendarAdvance(Calendar,$D2503,B2504,"f",FALSE)</f>
        <v>56955</v>
      </c>
      <c r="E2504" s="176">
        <f>_xll.qlInterestRateIndexValueDate(IndexON,D2504)</f>
        <v>56955</v>
      </c>
      <c r="F2504" s="192">
        <f>IFERROR(_xll.qlIndexFixing(IndexON,D2504,TRUE,_xll.ohTrigger(RecalcTrigger,TriggerON)),NA())</f>
        <v>1.6002981029117347E-2</v>
      </c>
      <c r="H2504" s="42">
        <f>_xll.qlCalendarAdvance(Calendar,$H2503,B2504,"f",FALSE)</f>
        <v>56955</v>
      </c>
      <c r="I2504" s="176">
        <f>_xll.qlInterestRateIndexValueDate(Index1M,$H2504)</f>
        <v>56955</v>
      </c>
      <c r="J2504" s="181">
        <f>IFERROR(_xll.qlIndexFixing(Index1M,$H2504,TRUE,_xll.ohTrigger(RecalcTrigger,Trigger1M)),NA())</f>
        <v>1.6250968831896664E-2</v>
      </c>
      <c r="K2504" s="44">
        <f>IFERROR(_xll.qlIndexFixing(Index3M,H2504,TRUE,_xll.ohTrigger(RecalcTrigger,Trigger3M)),NA())</f>
        <v>1.6691182313529302E-2</v>
      </c>
      <c r="L2504" s="44">
        <f>IFERROR(_xll.qlIndexFixing(Index6M,$H2504,TRUE,_xll.ohTrigger(RecalcTrigger,Trigger6M)),NA())</f>
        <v>1.687973823363511E-2</v>
      </c>
      <c r="M2504" s="182">
        <f>IFERROR(_xll.qlIndexFixing(Index1Y,$H2504,TRUE,_xll.ohTrigger(RecalcTrigger,Trigger1Y)),NA())</f>
        <v>1.7056191509931661E-2</v>
      </c>
      <c r="N2504" s="181">
        <f>IFERROR(_xll.qlIndexFixing(ONIndex1M,I2504,TRUE,_xll.ohTrigger(RecalcTrigger,Trigger1M)),NA())</f>
        <v>1.6246862024136277E-2</v>
      </c>
      <c r="O2504" s="44">
        <f>IFERROR(_xll.qlIndexFixing(ONIndex3M,I2504,TRUE,_xll.ohTrigger(RecalcTrigger,Trigger3M)),NA())</f>
        <v>1.6675329457694898E-2</v>
      </c>
      <c r="P2504" s="44">
        <f>IFERROR(_xll.qlIndexFixing(ONIndex6M,I2504,TRUE,_xll.ohTrigger(RecalcTrigger,Trigger6M)),NA())</f>
        <v>1.6842375998733505E-2</v>
      </c>
      <c r="Q2504" s="182">
        <f>IFERROR(_xll.qlIndexFixing(ONIndex1Y,I2504,TRUE,_xll.ohTrigger(RecalcTrigger,Trigger1Y)),NA())</f>
        <v>1.6982103644955782E-2</v>
      </c>
    </row>
    <row r="2505" spans="2:17" x14ac:dyDescent="0.2">
      <c r="B2505" s="39" t="s">
        <v>42</v>
      </c>
      <c r="D2505" s="42">
        <f>_xll.qlCalendarAdvance(Calendar,$D2504,B2505,"f",FALSE)</f>
        <v>56962</v>
      </c>
      <c r="E2505" s="176">
        <f>_xll.qlInterestRateIndexValueDate(IndexON,D2505)</f>
        <v>56962</v>
      </c>
      <c r="F2505" s="192">
        <f>IFERROR(_xll.qlIndexFixing(IndexON,D2505,TRUE,_xll.ohTrigger(RecalcTrigger,TriggerON)),NA())</f>
        <v>1.5999819978839147E-2</v>
      </c>
      <c r="H2505" s="42">
        <f>_xll.qlCalendarAdvance(Calendar,$H2504,B2505,"f",FALSE)</f>
        <v>56962</v>
      </c>
      <c r="I2505" s="176">
        <f>_xll.qlInterestRateIndexValueDate(Index1M,$H2505)</f>
        <v>56962</v>
      </c>
      <c r="J2505" s="181">
        <f>IFERROR(_xll.qlIndexFixing(Index1M,$H2505,TRUE,_xll.ohTrigger(RecalcTrigger,Trigger1M)),NA())</f>
        <v>1.6247847229941388E-2</v>
      </c>
      <c r="K2505" s="44">
        <f>IFERROR(_xll.qlIndexFixing(Index3M,H2505,TRUE,_xll.ohTrigger(RecalcTrigger,Trigger3M)),NA())</f>
        <v>1.6688362925801684E-2</v>
      </c>
      <c r="L2505" s="44">
        <f>IFERROR(_xll.qlIndexFixing(Index6M,$H2505,TRUE,_xll.ohTrigger(RecalcTrigger,Trigger6M)),NA())</f>
        <v>1.6877253082290121E-2</v>
      </c>
      <c r="M2505" s="182">
        <f>IFERROR(_xll.qlIndexFixing(Index1Y,$H2505,TRUE,_xll.ohTrigger(RecalcTrigger,Trigger1Y)),NA())</f>
        <v>1.7053662479534579E-2</v>
      </c>
      <c r="N2505" s="181">
        <f>IFERROR(_xll.qlIndexFixing(ONIndex1M,I2505,TRUE,_xll.ohTrigger(RecalcTrigger,Trigger1M)),NA())</f>
        <v>1.6243697269232582E-2</v>
      </c>
      <c r="O2505" s="44">
        <f>IFERROR(_xll.qlIndexFixing(ONIndex3M,I2505,TRUE,_xll.ohTrigger(RecalcTrigger,Trigger3M)),NA())</f>
        <v>1.6672388096328206E-2</v>
      </c>
      <c r="P2505" s="44">
        <f>IFERROR(_xll.qlIndexFixing(ONIndex6M,I2505,TRUE,_xll.ohTrigger(RecalcTrigger,Trigger6M)),NA())</f>
        <v>1.6839653873634841E-2</v>
      </c>
      <c r="Q2505" s="182">
        <f>IFERROR(_xll.qlIndexFixing(ONIndex1Y,I2505,TRUE,_xll.ohTrigger(RecalcTrigger,Trigger1Y)),NA())</f>
        <v>1.6979082053039107E-2</v>
      </c>
    </row>
    <row r="2506" spans="2:17" x14ac:dyDescent="0.2">
      <c r="B2506" s="39" t="s">
        <v>42</v>
      </c>
      <c r="D2506" s="42">
        <f>_xll.qlCalendarAdvance(Calendar,$D2505,B2506,"f",FALSE)</f>
        <v>56969</v>
      </c>
      <c r="E2506" s="176">
        <f>_xll.qlInterestRateIndexValueDate(IndexON,D2506)</f>
        <v>56969</v>
      </c>
      <c r="F2506" s="192">
        <f>IFERROR(_xll.qlIndexFixing(IndexON,D2506,TRUE,_xll.ohTrigger(RecalcTrigger,TriggerON)),NA())</f>
        <v>1.5996680584370315E-2</v>
      </c>
      <c r="H2506" s="42">
        <f>_xll.qlCalendarAdvance(Calendar,$H2505,B2506,"f",FALSE)</f>
        <v>56969</v>
      </c>
      <c r="I2506" s="176">
        <f>_xll.qlInterestRateIndexValueDate(Index1M,$H2506)</f>
        <v>56969</v>
      </c>
      <c r="J2506" s="181">
        <f>IFERROR(_xll.qlIndexFixing(Index1M,$H2506,TRUE,_xll.ohTrigger(RecalcTrigger,Trigger1M)),NA())</f>
        <v>1.6244747739270347E-2</v>
      </c>
      <c r="K2506" s="44">
        <f>IFERROR(_xll.qlIndexFixing(Index3M,H2506,TRUE,_xll.ohTrigger(RecalcTrigger,Trigger3M)),NA())</f>
        <v>1.6685564396567047E-2</v>
      </c>
      <c r="L2506" s="44">
        <f>IFERROR(_xll.qlIndexFixing(Index6M,$H2506,TRUE,_xll.ohTrigger(RecalcTrigger,Trigger6M)),NA())</f>
        <v>1.6874787924955427E-2</v>
      </c>
      <c r="M2506" s="182">
        <f>IFERROR(_xll.qlIndexFixing(Index1Y,$H2506,TRUE,_xll.ohTrigger(RecalcTrigger,Trigger1Y)),NA())</f>
        <v>1.7051154324673135E-2</v>
      </c>
      <c r="N2506" s="181">
        <f>IFERROR(_xll.qlIndexFixing(ONIndex1M,I2506,TRUE,_xll.ohTrigger(RecalcTrigger,Trigger1M)),NA())</f>
        <v>1.6240554595307044E-2</v>
      </c>
      <c r="O2506" s="44">
        <f>IFERROR(_xll.qlIndexFixing(ONIndex3M,I2506,TRUE,_xll.ohTrigger(RecalcTrigger,Trigger3M)),NA())</f>
        <v>1.666946750606968E-2</v>
      </c>
      <c r="P2506" s="44">
        <f>IFERROR(_xll.qlIndexFixing(ONIndex6M,I2506,TRUE,_xll.ohTrigger(RecalcTrigger,Trigger6M)),NA())</f>
        <v>1.6836951572699599E-2</v>
      </c>
      <c r="Q2506" s="182">
        <f>IFERROR(_xll.qlIndexFixing(ONIndex1Y,I2506,TRUE,_xll.ohTrigger(RecalcTrigger,Trigger1Y)),NA())</f>
        <v>1.6976080980662944E-2</v>
      </c>
    </row>
    <row r="2507" spans="2:17" x14ac:dyDescent="0.2">
      <c r="B2507" s="39" t="s">
        <v>42</v>
      </c>
      <c r="D2507" s="42">
        <f>_xll.qlCalendarAdvance(Calendar,$D2506,B2507,"f",FALSE)</f>
        <v>56977</v>
      </c>
      <c r="E2507" s="176">
        <f>_xll.qlInterestRateIndexValueDate(IndexON,D2507)</f>
        <v>56977</v>
      </c>
      <c r="F2507" s="192">
        <f>IFERROR(_xll.qlIndexFixing(IndexON,D2507,TRUE,_xll.ohTrigger(RecalcTrigger,TriggerON)),NA())</f>
        <v>1.5993119222116325E-2</v>
      </c>
      <c r="H2507" s="42">
        <f>_xll.qlCalendarAdvance(Calendar,$H2506,B2507,"f",FALSE)</f>
        <v>56977</v>
      </c>
      <c r="I2507" s="176">
        <f>_xll.qlInterestRateIndexValueDate(Index1M,$H2507)</f>
        <v>56977</v>
      </c>
      <c r="J2507" s="181">
        <f>IFERROR(_xll.qlIndexFixing(Index1M,$H2507,TRUE,_xll.ohTrigger(RecalcTrigger,Trigger1M)),NA())</f>
        <v>1.6241519905561535E-2</v>
      </c>
      <c r="K2507" s="44">
        <f>IFERROR(_xll.qlIndexFixing(Index3M,H2507,TRUE,_xll.ohTrigger(RecalcTrigger,Trigger3M)),NA())</f>
        <v>1.6682391618398615E-2</v>
      </c>
      <c r="L2507" s="44">
        <f>IFERROR(_xll.qlIndexFixing(Index6M,$H2507,TRUE,_xll.ohTrigger(RecalcTrigger,Trigger6M)),NA())</f>
        <v>1.6871995084652997E-2</v>
      </c>
      <c r="M2507" s="182">
        <f>IFERROR(_xll.qlIndexFixing(Index1Y,$H2507,TRUE,_xll.ohTrigger(RecalcTrigger,Trigger1Y)),NA())</f>
        <v>1.7048313423655814E-2</v>
      </c>
      <c r="N2507" s="181">
        <f>IFERROR(_xll.qlIndexFixing(ONIndex1M,I2507,TRUE,_xll.ohTrigger(RecalcTrigger,Trigger1M)),NA())</f>
        <v>1.6236990005871199E-2</v>
      </c>
      <c r="O2507" s="44">
        <f>IFERROR(_xll.qlIndexFixing(ONIndex3M,I2507,TRUE,_xll.ohTrigger(RecalcTrigger,Trigger3M)),NA())</f>
        <v>1.6666155122609938E-2</v>
      </c>
      <c r="P2507" s="44">
        <f>IFERROR(_xll.qlIndexFixing(ONIndex6M,I2507,TRUE,_xll.ohTrigger(RecalcTrigger,Trigger6M)),NA())</f>
        <v>1.6833887503292511E-2</v>
      </c>
      <c r="Q2507" s="182">
        <f>IFERROR(_xll.qlIndexFixing(ONIndex1Y,I2507,TRUE,_xll.ohTrigger(RecalcTrigger,Trigger1Y)),NA())</f>
        <v>1.6972676309398027E-2</v>
      </c>
    </row>
    <row r="2508" spans="2:17" x14ac:dyDescent="0.2">
      <c r="B2508" s="39" t="s">
        <v>42</v>
      </c>
      <c r="D2508" s="42">
        <f>_xll.qlCalendarAdvance(Calendar,$D2507,B2508,"f",FALSE)</f>
        <v>56984</v>
      </c>
      <c r="E2508" s="176">
        <f>_xll.qlInterestRateIndexValueDate(IndexON,D2508)</f>
        <v>56984</v>
      </c>
      <c r="F2508" s="192">
        <f>IFERROR(_xll.qlIndexFixing(IndexON,D2508,TRUE,_xll.ohTrigger(RecalcTrigger,TriggerON)),NA())</f>
        <v>1.5990026232640675E-2</v>
      </c>
      <c r="H2508" s="42">
        <f>_xll.qlCalendarAdvance(Calendar,$H2507,B2508,"f",FALSE)</f>
        <v>56984</v>
      </c>
      <c r="I2508" s="176">
        <f>_xll.qlInterestRateIndexValueDate(Index1M,$H2508)</f>
        <v>56984</v>
      </c>
      <c r="J2508" s="181">
        <f>IFERROR(_xll.qlIndexFixing(Index1M,$H2508,TRUE,_xll.ohTrigger(RecalcTrigger,Trigger1M)),NA())</f>
        <v>1.623847068377169E-2</v>
      </c>
      <c r="K2508" s="44">
        <f>IFERROR(_xll.qlIndexFixing(Index3M,H2508,TRUE,_xll.ohTrigger(RecalcTrigger,Trigger3M)),NA())</f>
        <v>1.6679637785788837E-2</v>
      </c>
      <c r="L2508" s="44">
        <f>IFERROR(_xll.qlIndexFixing(Index6M,$H2508,TRUE,_xll.ohTrigger(RecalcTrigger,Trigger6M)),NA())</f>
        <v>1.6869350179786684E-2</v>
      </c>
      <c r="M2508" s="182">
        <f>IFERROR(_xll.qlIndexFixing(Index1Y,$H2508,TRUE,_xll.ohTrigger(RecalcTrigger,Trigger1Y)),NA())</f>
        <v>1.7045850001564954E-2</v>
      </c>
      <c r="N2508" s="181">
        <f>IFERROR(_xll.qlIndexFixing(ONIndex1M,I2508,TRUE,_xll.ohTrigger(RecalcTrigger,Trigger1M)),NA())</f>
        <v>1.6233894648466363E-2</v>
      </c>
      <c r="O2508" s="44">
        <f>IFERROR(_xll.qlIndexFixing(ONIndex3M,I2508,TRUE,_xll.ohTrigger(RecalcTrigger,Trigger3M)),NA())</f>
        <v>1.6663279041834178E-2</v>
      </c>
      <c r="P2508" s="44">
        <f>IFERROR(_xll.qlIndexFixing(ONIndex6M,I2508,TRUE,_xll.ohTrigger(RecalcTrigger,Trigger6M)),NA())</f>
        <v>1.6831227682765348E-2</v>
      </c>
      <c r="Q2508" s="182">
        <f>IFERROR(_xll.qlIndexFixing(ONIndex1Y,I2508,TRUE,_xll.ohTrigger(RecalcTrigger,Trigger1Y)),NA())</f>
        <v>1.6969719207141631E-2</v>
      </c>
    </row>
    <row r="2509" spans="2:17" x14ac:dyDescent="0.2">
      <c r="B2509" s="39" t="s">
        <v>42</v>
      </c>
      <c r="D2509" s="42">
        <f>_xll.qlCalendarAdvance(Calendar,$D2508,B2509,"f",FALSE)</f>
        <v>56991</v>
      </c>
      <c r="E2509" s="176">
        <f>_xll.qlInterestRateIndexValueDate(IndexON,D2509)</f>
        <v>56991</v>
      </c>
      <c r="F2509" s="192">
        <f>IFERROR(_xll.qlIndexFixing(IndexON,D2509,TRUE,_xll.ohTrigger(RecalcTrigger,TriggerON)),NA())</f>
        <v>1.5986954898893346E-2</v>
      </c>
      <c r="H2509" s="42">
        <f>_xll.qlCalendarAdvance(Calendar,$H2508,B2509,"f",FALSE)</f>
        <v>56991</v>
      </c>
      <c r="I2509" s="176">
        <f>_xll.qlInterestRateIndexValueDate(Index1M,$H2509)</f>
        <v>56991</v>
      </c>
      <c r="J2509" s="181">
        <f>IFERROR(_xll.qlIndexFixing(Index1M,$H2509,TRUE,_xll.ohTrigger(RecalcTrigger,Trigger1M)),NA())</f>
        <v>1.62354435752287E-2</v>
      </c>
      <c r="K2509" s="44">
        <f>IFERROR(_xll.qlIndexFixing(Index3M,H2509,TRUE,_xll.ohTrigger(RecalcTrigger,Trigger3M)),NA())</f>
        <v>1.6676904811537562E-2</v>
      </c>
      <c r="L2509" s="44">
        <f>IFERROR(_xll.qlIndexFixing(Index6M,$H2509,TRUE,_xll.ohTrigger(RecalcTrigger,Trigger6M)),NA())</f>
        <v>1.6866946542794713E-2</v>
      </c>
      <c r="M2509" s="182">
        <f>IFERROR(_xll.qlIndexFixing(Index1Y,$H2509,TRUE,_xll.ohTrigger(RecalcTrigger,Trigger1Y)),NA())</f>
        <v>1.704340745452677E-2</v>
      </c>
      <c r="N2509" s="181">
        <f>IFERROR(_xll.qlIndexFixing(ONIndex1M,I2509,TRUE,_xll.ohTrigger(RecalcTrigger,Trigger1M)),NA())</f>
        <v>1.6230821371958637E-2</v>
      </c>
      <c r="O2509" s="44">
        <f>IFERROR(_xll.qlIndexFixing(ONIndex3M,I2509,TRUE,_xll.ohTrigger(RecalcTrigger,Trigger3M)),NA())</f>
        <v>1.6660423732085539E-2</v>
      </c>
      <c r="P2509" s="44">
        <f>IFERROR(_xll.qlIndexFixing(ONIndex6M,I2509,TRUE,_xll.ohTrigger(RecalcTrigger,Trigger6M)),NA())</f>
        <v>1.6828587686401608E-2</v>
      </c>
      <c r="Q2509" s="182">
        <f>IFERROR(_xll.qlIndexFixing(ONIndex1Y,I2509,TRUE,_xll.ohTrigger(RecalcTrigger,Trigger1Y)),NA())</f>
        <v>1.6966782624182608E-2</v>
      </c>
    </row>
    <row r="2510" spans="2:17" x14ac:dyDescent="0.2">
      <c r="B2510" s="39" t="s">
        <v>42</v>
      </c>
      <c r="D2510" s="42">
        <f>_xll.qlCalendarAdvance(Calendar,$D2509,B2510,"f",FALSE)</f>
        <v>56998</v>
      </c>
      <c r="E2510" s="176">
        <f>_xll.qlInterestRateIndexValueDate(IndexON,D2510)</f>
        <v>56998</v>
      </c>
      <c r="F2510" s="192">
        <f>IFERROR(_xll.qlIndexFixing(IndexON,D2510,TRUE,_xll.ohTrigger(RecalcTrigger,TriggerON)),NA())</f>
        <v>1.59839052206312E-2</v>
      </c>
      <c r="H2510" s="42">
        <f>_xll.qlCalendarAdvance(Calendar,$H2509,B2510,"f",FALSE)</f>
        <v>56998</v>
      </c>
      <c r="I2510" s="176">
        <f>_xll.qlInterestRateIndexValueDate(Index1M,$H2510)</f>
        <v>56998</v>
      </c>
      <c r="J2510" s="181">
        <f>IFERROR(_xll.qlIndexFixing(Index1M,$H2510,TRUE,_xll.ohTrigger(RecalcTrigger,Trigger1M)),NA())</f>
        <v>1.6232438579908009E-2</v>
      </c>
      <c r="K2510" s="44">
        <f>IFERROR(_xll.qlIndexFixing(Index3M,H2510,TRUE,_xll.ohTrigger(RecalcTrigger,Trigger3M)),NA())</f>
        <v>1.6674192695600248E-2</v>
      </c>
      <c r="L2510" s="44">
        <f>IFERROR(_xll.qlIndexFixing(Index6M,$H2510,TRUE,_xll.ohTrigger(RecalcTrigger,Trigger6M)),NA())</f>
        <v>1.6864562898581171E-2</v>
      </c>
      <c r="M2510" s="182">
        <f>IFERROR(_xll.qlIndexFixing(Index1Y,$H2510,TRUE,_xll.ohTrigger(RecalcTrigger,Trigger1Y)),NA())</f>
        <v>1.7040985782390911E-2</v>
      </c>
      <c r="N2510" s="181">
        <f>IFERROR(_xll.qlIndexFixing(ONIndex1M,I2510,TRUE,_xll.ohTrigger(RecalcTrigger,Trigger1M)),NA())</f>
        <v>1.6227770176429068E-2</v>
      </c>
      <c r="O2510" s="44">
        <f>IFERROR(_xll.qlIndexFixing(ONIndex3M,I2510,TRUE,_xll.ohTrigger(RecalcTrigger,Trigger3M)),NA())</f>
        <v>1.665758919336402E-2</v>
      </c>
      <c r="P2510" s="44">
        <f>IFERROR(_xll.qlIndexFixing(ONIndex6M,I2510,TRUE,_xll.ohTrigger(RecalcTrigger,Trigger6M)),NA())</f>
        <v>1.6825967514120244E-2</v>
      </c>
      <c r="Q2510" s="182">
        <f>IFERROR(_xll.qlIndexFixing(ONIndex1Y,I2510,TRUE,_xll.ohTrigger(RecalcTrigger,Trigger1Y)),NA())</f>
        <v>1.6963866560602003E-2</v>
      </c>
    </row>
    <row r="2511" spans="2:17" x14ac:dyDescent="0.2">
      <c r="B2511" s="39" t="s">
        <v>42</v>
      </c>
      <c r="D2511" s="42">
        <f>_xll.qlCalendarAdvance(Calendar,$D2510,B2511,"f",FALSE)</f>
        <v>57005</v>
      </c>
      <c r="E2511" s="176">
        <f>_xll.qlInterestRateIndexValueDate(IndexON,D2511)</f>
        <v>57005</v>
      </c>
      <c r="F2511" s="192">
        <f>IFERROR(_xll.qlIndexFixing(IndexON,D2511,TRUE,_xll.ohTrigger(RecalcTrigger,TriggerON)),NA())</f>
        <v>1.5980877198178423E-2</v>
      </c>
      <c r="H2511" s="42">
        <f>_xll.qlCalendarAdvance(Calendar,$H2510,B2511,"f",FALSE)</f>
        <v>57005</v>
      </c>
      <c r="I2511" s="176">
        <f>_xll.qlInterestRateIndexValueDate(Index1M,$H2511)</f>
        <v>57005</v>
      </c>
      <c r="J2511" s="181">
        <f>IFERROR(_xll.qlIndexFixing(Index1M,$H2511,TRUE,_xll.ohTrigger(RecalcTrigger,Trigger1M)),NA())</f>
        <v>1.6229455697794881E-2</v>
      </c>
      <c r="K2511" s="44">
        <f>IFERROR(_xll.qlIndexFixing(Index3M,H2511,TRUE,_xll.ohTrigger(RecalcTrigger,Trigger3M)),NA())</f>
        <v>1.6671501437935929E-2</v>
      </c>
      <c r="L2511" s="44">
        <f>IFERROR(_xll.qlIndexFixing(Index6M,$H2511,TRUE,_xll.ohTrigger(RecalcTrigger,Trigger6M)),NA())</f>
        <v>1.686219924707525E-2</v>
      </c>
      <c r="M2511" s="182">
        <f>IFERROR(_xll.qlIndexFixing(Index1Y,$H2511,TRUE,_xll.ohTrigger(RecalcTrigger,Trigger1Y)),NA())</f>
        <v>1.7038584985008123E-2</v>
      </c>
      <c r="N2511" s="181">
        <f>IFERROR(_xll.qlIndexFixing(ONIndex1M,I2511,TRUE,_xll.ohTrigger(RecalcTrigger,Trigger1M)),NA())</f>
        <v>1.6224741061877657E-2</v>
      </c>
      <c r="O2511" s="44">
        <f>IFERROR(_xll.qlIndexFixing(ONIndex3M,I2511,TRUE,_xll.ohTrigger(RecalcTrigger,Trigger3M)),NA())</f>
        <v>1.6654775425831714E-2</v>
      </c>
      <c r="P2511" s="44">
        <f>IFERROR(_xll.qlIndexFixing(ONIndex6M,I2511,TRUE,_xll.ohTrigger(RecalcTrigger,Trigger6M)),NA())</f>
        <v>1.6823367166002301E-2</v>
      </c>
      <c r="Q2511" s="182">
        <f>IFERROR(_xll.qlIndexFixing(ONIndex1Y,I2511,TRUE,_xll.ohTrigger(RecalcTrigger,Trigger1Y)),NA())</f>
        <v>1.6960971016399817E-2</v>
      </c>
    </row>
    <row r="2512" spans="2:17" x14ac:dyDescent="0.2">
      <c r="B2512" s="39" t="s">
        <v>42</v>
      </c>
      <c r="D2512" s="42">
        <f>_xll.qlCalendarAdvance(Calendar,$D2511,B2512,"f",FALSE)</f>
        <v>57012</v>
      </c>
      <c r="E2512" s="176">
        <f>_xll.qlInterestRateIndexValueDate(IndexON,D2512)</f>
        <v>57012</v>
      </c>
      <c r="F2512" s="192">
        <f>IFERROR(_xll.qlIndexFixing(IndexON,D2512,TRUE,_xll.ohTrigger(RecalcTrigger,TriggerON)),NA())</f>
        <v>1.5977870831453966E-2</v>
      </c>
      <c r="H2512" s="42">
        <f>_xll.qlCalendarAdvance(Calendar,$H2511,B2512,"f",FALSE)</f>
        <v>57012</v>
      </c>
      <c r="I2512" s="176">
        <f>_xll.qlInterestRateIndexValueDate(Index1M,$H2512)</f>
        <v>57012</v>
      </c>
      <c r="J2512" s="181">
        <f>IFERROR(_xll.qlIndexFixing(Index1M,$H2512,TRUE,_xll.ohTrigger(RecalcTrigger,Trigger1M)),NA())</f>
        <v>1.6225891849594345E-2</v>
      </c>
      <c r="K2512" s="44">
        <f>IFERROR(_xll.qlIndexFixing(Index3M,H2512,TRUE,_xll.ohTrigger(RecalcTrigger,Trigger3M)),NA())</f>
        <v>1.6668637786629366E-2</v>
      </c>
      <c r="L2512" s="44">
        <f>IFERROR(_xll.qlIndexFixing(Index6M,$H2512,TRUE,_xll.ohTrigger(RecalcTrigger,Trigger6M)),NA())</f>
        <v>1.6859855588207042E-2</v>
      </c>
      <c r="M2512" s="182">
        <f>IFERROR(_xll.qlIndexFixing(Index1Y,$H2512,TRUE,_xll.ohTrigger(RecalcTrigger,Trigger1Y)),NA())</f>
        <v>1.7036205062229824E-2</v>
      </c>
      <c r="N2512" s="181">
        <f>IFERROR(_xll.qlIndexFixing(ONIndex1M,I2512,TRUE,_xll.ohTrigger(RecalcTrigger,Trigger1M)),NA())</f>
        <v>1.6221734028466495E-2</v>
      </c>
      <c r="O2512" s="44">
        <f>IFERROR(_xll.qlIndexFixing(ONIndex3M,I2512,TRUE,_xll.ohTrigger(RecalcTrigger,Trigger3M)),NA())</f>
        <v>1.6651982429407575E-2</v>
      </c>
      <c r="P2512" s="44">
        <f>IFERROR(_xll.qlIndexFixing(ONIndex6M,I2512,TRUE,_xll.ohTrigger(RecalcTrigger,Trigger6M)),NA())</f>
        <v>1.6820786642128827E-2</v>
      </c>
      <c r="Q2512" s="182">
        <f>IFERROR(_xll.qlIndexFixing(ONIndex1Y,I2512,TRUE,_xll.ohTrigger(RecalcTrigger,Trigger1Y)),NA())</f>
        <v>1.6958095991738142E-2</v>
      </c>
    </row>
    <row r="2513" spans="2:17" x14ac:dyDescent="0.2">
      <c r="B2513" s="39" t="s">
        <v>42</v>
      </c>
      <c r="D2513" s="42">
        <f>_xll.qlCalendarAdvance(Calendar,$D2512,B2513,"f",FALSE)</f>
        <v>57019</v>
      </c>
      <c r="E2513" s="176">
        <f>_xll.qlInterestRateIndexValueDate(IndexON,D2513)</f>
        <v>57019</v>
      </c>
      <c r="F2513" s="192">
        <f>IFERROR(_xll.qlIndexFixing(IndexON,D2513,TRUE,_xll.ohTrigger(RecalcTrigger,TriggerON)),NA())</f>
        <v>1.5974886120295739E-2</v>
      </c>
      <c r="H2513" s="42">
        <f>_xll.qlCalendarAdvance(Calendar,$H2512,B2513,"f",FALSE)</f>
        <v>57019</v>
      </c>
      <c r="I2513" s="176">
        <f>_xll.qlInterestRateIndexValueDate(Index1M,$H2513)</f>
        <v>57019</v>
      </c>
      <c r="J2513" s="181">
        <f>IFERROR(_xll.qlIndexFixing(Index1M,$H2513,TRUE,_xll.ohTrigger(RecalcTrigger,Trigger1M)),NA())</f>
        <v>1.6222947399036871E-2</v>
      </c>
      <c r="K2513" s="44">
        <f>IFERROR(_xll.qlIndexFixing(Index3M,H2513,TRUE,_xll.ohTrigger(RecalcTrigger,Trigger3M)),NA())</f>
        <v>1.6665986876323112E-2</v>
      </c>
      <c r="L2513" s="44">
        <f>IFERROR(_xll.qlIndexFixing(Index6M,$H2513,TRUE,_xll.ohTrigger(RecalcTrigger,Trigger6M)),NA())</f>
        <v>1.6857531921907521E-2</v>
      </c>
      <c r="M2513" s="182">
        <f>IFERROR(_xll.qlIndexFixing(Index1Y,$H2513,TRUE,_xll.ohTrigger(RecalcTrigger,Trigger1Y)),NA())</f>
        <v>1.7033846013909424E-2</v>
      </c>
      <c r="N2513" s="181">
        <f>IFERROR(_xll.qlIndexFixing(ONIndex1M,I2513,TRUE,_xll.ohTrigger(RecalcTrigger,Trigger1M)),NA())</f>
        <v>1.621874907603349E-2</v>
      </c>
      <c r="O2513" s="44">
        <f>IFERROR(_xll.qlIndexFixing(ONIndex3M,I2513,TRUE,_xll.ohTrigger(RecalcTrigger,Trigger3M)),NA())</f>
        <v>1.6649210204010556E-2</v>
      </c>
      <c r="P2513" s="44">
        <f>IFERROR(_xll.qlIndexFixing(ONIndex6M,I2513,TRUE,_xll.ohTrigger(RecalcTrigger,Trigger6M)),NA())</f>
        <v>1.6818225942418774E-2</v>
      </c>
      <c r="Q2513" s="182">
        <f>IFERROR(_xll.qlIndexFixing(ONIndex1Y,I2513,TRUE,_xll.ohTrigger(RecalcTrigger,Trigger1Y)),NA())</f>
        <v>1.695524148637384E-2</v>
      </c>
    </row>
    <row r="2514" spans="2:17" x14ac:dyDescent="0.2">
      <c r="B2514" s="39" t="s">
        <v>42</v>
      </c>
      <c r="D2514" s="42">
        <f>_xll.qlCalendarAdvance(Calendar,$D2513,B2514,"f",FALSE)</f>
        <v>57026</v>
      </c>
      <c r="E2514" s="176">
        <f>_xll.qlInterestRateIndexValueDate(IndexON,D2514)</f>
        <v>57026</v>
      </c>
      <c r="F2514" s="192">
        <f>IFERROR(_xll.qlIndexFixing(IndexON,D2514,TRUE,_xll.ohTrigger(RecalcTrigger,TriggerON)),NA())</f>
        <v>1.5971923064784788E-2</v>
      </c>
      <c r="H2514" s="42">
        <f>_xll.qlCalendarAdvance(Calendar,$H2513,B2514,"f",FALSE)</f>
        <v>57026</v>
      </c>
      <c r="I2514" s="176">
        <f>_xll.qlInterestRateIndexValueDate(Index1M,$H2514)</f>
        <v>57026</v>
      </c>
      <c r="J2514" s="181">
        <f>IFERROR(_xll.qlIndexFixing(Index1M,$H2514,TRUE,_xll.ohTrigger(RecalcTrigger,Trigger1M)),NA())</f>
        <v>1.6220025057614152E-2</v>
      </c>
      <c r="K2514" s="44">
        <f>IFERROR(_xll.qlIndexFixing(Index3M,H2514,TRUE,_xll.ohTrigger(RecalcTrigger,Trigger3M)),NA())</f>
        <v>1.6663356823199773E-2</v>
      </c>
      <c r="L2514" s="44">
        <f>IFERROR(_xll.qlIndexFixing(Index6M,$H2514,TRUE,_xll.ohTrigger(RecalcTrigger,Trigger6M)),NA())</f>
        <v>1.6855228248106327E-2</v>
      </c>
      <c r="M2514" s="182">
        <f>IFERROR(_xll.qlIndexFixing(Index1Y,$H2514,TRUE,_xll.ohTrigger(RecalcTrigger,Trigger1Y)),NA())</f>
        <v>1.703150783990099E-2</v>
      </c>
      <c r="N2514" s="181">
        <f>IFERROR(_xll.qlIndexFixing(ONIndex1M,I2514,TRUE,_xll.ohTrigger(RecalcTrigger,Trigger1M)),NA())</f>
        <v>1.6215786204416549E-2</v>
      </c>
      <c r="O2514" s="44">
        <f>IFERROR(_xll.qlIndexFixing(ONIndex3M,I2514,TRUE,_xll.ohTrigger(RecalcTrigger,Trigger3M)),NA())</f>
        <v>1.6646458749721704E-2</v>
      </c>
      <c r="P2514" s="44">
        <f>IFERROR(_xll.qlIndexFixing(ONIndex6M,I2514,TRUE,_xll.ohTrigger(RecalcTrigger,Trigger6M)),NA())</f>
        <v>1.6815685066629005E-2</v>
      </c>
      <c r="Q2514" s="182">
        <f>IFERROR(_xll.qlIndexFixing(ONIndex1Y,I2514,TRUE,_xll.ohTrigger(RecalcTrigger,Trigger1Y)),NA())</f>
        <v>1.6952407500387956E-2</v>
      </c>
    </row>
    <row r="2515" spans="2:17" x14ac:dyDescent="0.2">
      <c r="B2515" s="39" t="s">
        <v>42</v>
      </c>
      <c r="D2515" s="42">
        <f>_xll.qlCalendarAdvance(Calendar,$D2514,B2515,"f",FALSE)</f>
        <v>57033</v>
      </c>
      <c r="E2515" s="176">
        <f>_xll.qlInterestRateIndexValueDate(IndexON,D2515)</f>
        <v>57033</v>
      </c>
      <c r="F2515" s="192">
        <f>IFERROR(_xll.qlIndexFixing(IndexON,D2515,TRUE,_xll.ohTrigger(RecalcTrigger,TriggerON)),NA())</f>
        <v>1.5968981665002158E-2</v>
      </c>
      <c r="H2515" s="42">
        <f>_xll.qlCalendarAdvance(Calendar,$H2514,B2515,"f",FALSE)</f>
        <v>57033</v>
      </c>
      <c r="I2515" s="176">
        <f>_xll.qlInterestRateIndexValueDate(Index1M,$H2515)</f>
        <v>57033</v>
      </c>
      <c r="J2515" s="181">
        <f>IFERROR(_xll.qlIndexFixing(Index1M,$H2515,TRUE,_xll.ohTrigger(RecalcTrigger,Trigger1M)),NA())</f>
        <v>1.6217124825315007E-2</v>
      </c>
      <c r="K2515" s="44">
        <f>IFERROR(_xll.qlIndexFixing(Index3M,H2515,TRUE,_xll.ohTrigger(RecalcTrigger,Trigger3M)),NA())</f>
        <v>1.6660747627217934E-2</v>
      </c>
      <c r="L2515" s="44">
        <f>IFERROR(_xll.qlIndexFixing(Index6M,$H2515,TRUE,_xll.ohTrigger(RecalcTrigger,Trigger6M)),NA())</f>
        <v>1.6852944566736666E-2</v>
      </c>
      <c r="M2515" s="182">
        <f>IFERROR(_xll.qlIndexFixing(Index1Y,$H2515,TRUE,_xll.ohTrigger(RecalcTrigger,Trigger1Y)),NA())</f>
        <v>1.7029190540060371E-2</v>
      </c>
      <c r="N2515" s="181">
        <f>IFERROR(_xll.qlIndexFixing(ONIndex1M,I2515,TRUE,_xll.ohTrigger(RecalcTrigger,Trigger1M)),NA())</f>
        <v>1.6212845413939858E-2</v>
      </c>
      <c r="O2515" s="44">
        <f>IFERROR(_xll.qlIndexFixing(ONIndex3M,I2515,TRUE,_xll.ohTrigger(RecalcTrigger,Trigger3M)),NA())</f>
        <v>1.6643728066541019E-2</v>
      </c>
      <c r="P2515" s="44">
        <f>IFERROR(_xll.qlIndexFixing(ONIndex6M,I2515,TRUE,_xll.ohTrigger(RecalcTrigger,Trigger6M)),NA())</f>
        <v>1.6813164015245796E-2</v>
      </c>
      <c r="Q2515" s="182">
        <f>IFERROR(_xll.qlIndexFixing(ONIndex1Y,I2515,TRUE,_xll.ohTrigger(RecalcTrigger,Trigger1Y)),NA())</f>
        <v>1.6949594033780491E-2</v>
      </c>
    </row>
    <row r="2516" spans="2:17" x14ac:dyDescent="0.2">
      <c r="B2516" s="39" t="s">
        <v>42</v>
      </c>
      <c r="D2516" s="42">
        <f>_xll.qlCalendarAdvance(Calendar,$D2515,B2516,"f",FALSE)</f>
        <v>57040</v>
      </c>
      <c r="E2516" s="176">
        <f>_xll.qlInterestRateIndexValueDate(IndexON,D2516)</f>
        <v>57040</v>
      </c>
      <c r="F2516" s="192">
        <f>IFERROR(_xll.qlIndexFixing(IndexON,D2516,TRUE,_xll.ohTrigger(RecalcTrigger,TriggerON)),NA())</f>
        <v>1.5966061920866803E-2</v>
      </c>
      <c r="H2516" s="42">
        <f>_xll.qlCalendarAdvance(Calendar,$H2515,B2516,"f",FALSE)</f>
        <v>57040</v>
      </c>
      <c r="I2516" s="176">
        <f>_xll.qlInterestRateIndexValueDate(Index1M,$H2516)</f>
        <v>57040</v>
      </c>
      <c r="J2516" s="181">
        <f>IFERROR(_xll.qlIndexFixing(Index1M,$H2516,TRUE,_xll.ohTrigger(RecalcTrigger,Trigger1M)),NA())</f>
        <v>1.6215029912954575E-2</v>
      </c>
      <c r="K2516" s="44">
        <f>IFERROR(_xll.qlIndexFixing(Index3M,H2516,TRUE,_xll.ohTrigger(RecalcTrigger,Trigger3M)),NA())</f>
        <v>1.6658556893123171E-2</v>
      </c>
      <c r="L2516" s="44">
        <f>IFERROR(_xll.qlIndexFixing(Index6M,$H2516,TRUE,_xll.ohTrigger(RecalcTrigger,Trigger6M)),NA())</f>
        <v>1.6851147326623499E-2</v>
      </c>
      <c r="M2516" s="182">
        <f>IFERROR(_xll.qlIndexFixing(Index1Y,$H2516,TRUE,_xll.ohTrigger(RecalcTrigger,Trigger1Y)),NA())</f>
        <v>1.7026649576691977E-2</v>
      </c>
      <c r="N2516" s="181">
        <f>IFERROR(_xll.qlIndexFixing(ONIndex1M,I2516,TRUE,_xll.ohTrigger(RecalcTrigger,Trigger1M)),NA())</f>
        <v>1.620992670452237E-2</v>
      </c>
      <c r="O2516" s="44">
        <f>IFERROR(_xll.qlIndexFixing(ONIndex3M,I2516,TRUE,_xll.ohTrigger(RecalcTrigger,Trigger3M)),NA())</f>
        <v>1.6641018154468501E-2</v>
      </c>
      <c r="P2516" s="44">
        <f>IFERROR(_xll.qlIndexFixing(ONIndex6M,I2516,TRUE,_xll.ohTrigger(RecalcTrigger,Trigger6M)),NA())</f>
        <v>1.6810662787944963E-2</v>
      </c>
      <c r="Q2516" s="182">
        <f>IFERROR(_xll.qlIndexFixing(ONIndex1Y,I2516,TRUE,_xll.ohTrigger(RecalcTrigger,Trigger1Y)),NA())</f>
        <v>1.6946801086470398E-2</v>
      </c>
    </row>
    <row r="2517" spans="2:17" x14ac:dyDescent="0.2">
      <c r="B2517" s="39" t="s">
        <v>42</v>
      </c>
      <c r="D2517" s="42">
        <f>_xll.qlCalendarAdvance(Calendar,$D2516,B2517,"f",FALSE)</f>
        <v>57047</v>
      </c>
      <c r="E2517" s="176">
        <f>_xll.qlInterestRateIndexValueDate(IndexON,D2517)</f>
        <v>57047</v>
      </c>
      <c r="F2517" s="192">
        <f>IFERROR(_xll.qlIndexFixing(IndexON,D2517,TRUE,_xll.ohTrigger(RecalcTrigger,TriggerON)),NA())</f>
        <v>1.596316383245977E-2</v>
      </c>
      <c r="H2517" s="42">
        <f>_xll.qlCalendarAdvance(Calendar,$H2516,B2517,"f",FALSE)</f>
        <v>57047</v>
      </c>
      <c r="I2517" s="176">
        <f>_xll.qlInterestRateIndexValueDate(Index1M,$H2517)</f>
        <v>57047</v>
      </c>
      <c r="J2517" s="181">
        <f>IFERROR(_xll.qlIndexFixing(Index1M,$H2517,TRUE,_xll.ohTrigger(RecalcTrigger,Trigger1M)),NA())</f>
        <v>1.6212022781494966E-2</v>
      </c>
      <c r="K2517" s="44">
        <f>IFERROR(_xll.qlIndexFixing(Index3M,H2517,TRUE,_xll.ohTrigger(RecalcTrigger,Trigger3M)),NA())</f>
        <v>1.6655992157287192E-2</v>
      </c>
      <c r="L2517" s="44">
        <f>IFERROR(_xll.qlIndexFixing(Index6M,$H2517,TRUE,_xll.ohTrigger(RecalcTrigger,Trigger6M)),NA())</f>
        <v>1.6848906279906151E-2</v>
      </c>
      <c r="M2517" s="182">
        <f>IFERROR(_xll.qlIndexFixing(Index1Y,$H2517,TRUE,_xll.ohTrigger(RecalcTrigger,Trigger1Y)),NA())</f>
        <v>1.7024372639118157E-2</v>
      </c>
      <c r="N2517" s="181">
        <f>IFERROR(_xll.qlIndexFixing(ONIndex1M,I2517,TRUE,_xll.ohTrigger(RecalcTrigger,Trigger1M)),NA())</f>
        <v>1.6207030076001994E-2</v>
      </c>
      <c r="O2517" s="44">
        <f>IFERROR(_xll.qlIndexFixing(ONIndex3M,I2517,TRUE,_xll.ohTrigger(RecalcTrigger,Trigger3M)),NA())</f>
        <v>1.6638329013423103E-2</v>
      </c>
      <c r="P2517" s="44">
        <f>IFERROR(_xll.qlIndexFixing(ONIndex6M,I2517,TRUE,_xll.ohTrigger(RecalcTrigger,Trigger6M)),NA())</f>
        <v>1.6808181384807552E-2</v>
      </c>
      <c r="Q2517" s="182">
        <f>IFERROR(_xll.qlIndexFixing(ONIndex1Y,I2517,TRUE,_xll.ohTrigger(RecalcTrigger,Trigger1Y)),NA())</f>
        <v>1.6944028658700816E-2</v>
      </c>
    </row>
    <row r="2518" spans="2:17" x14ac:dyDescent="0.2">
      <c r="B2518" s="39" t="s">
        <v>42</v>
      </c>
      <c r="D2518" s="42">
        <f>_xll.qlCalendarAdvance(Calendar,$D2517,B2518,"f",FALSE)</f>
        <v>57054</v>
      </c>
      <c r="E2518" s="176">
        <f>_xll.qlInterestRateIndexValueDate(IndexON,D2518)</f>
        <v>57054</v>
      </c>
      <c r="F2518" s="192">
        <f>IFERROR(_xll.qlIndexFixing(IndexON,D2518,TRUE,_xll.ohTrigger(RecalcTrigger,TriggerON)),NA())</f>
        <v>1.5960287399618966E-2</v>
      </c>
      <c r="H2518" s="42">
        <f>_xll.qlCalendarAdvance(Calendar,$H2517,B2518,"f",FALSE)</f>
        <v>57054</v>
      </c>
      <c r="I2518" s="176">
        <f>_xll.qlInterestRateIndexValueDate(Index1M,$H2518)</f>
        <v>57054</v>
      </c>
      <c r="J2518" s="181">
        <f>IFERROR(_xll.qlIndexFixing(Index1M,$H2518,TRUE,_xll.ohTrigger(RecalcTrigger,Trigger1M)),NA())</f>
        <v>1.6209194691338667E-2</v>
      </c>
      <c r="K2518" s="44">
        <f>IFERROR(_xll.qlIndexFixing(Index3M,H2518,TRUE,_xll.ohTrigger(RecalcTrigger,Trigger3M)),NA())</f>
        <v>1.6653448280402976E-2</v>
      </c>
      <c r="L2518" s="44">
        <f>IFERROR(_xll.qlIndexFixing(Index6M,$H2518,TRUE,_xll.ohTrigger(RecalcTrigger,Trigger6M)),NA())</f>
        <v>1.6846685227273683E-2</v>
      </c>
      <c r="M2518" s="182">
        <f>IFERROR(_xll.qlIndexFixing(Index1Y,$H2518,TRUE,_xll.ohTrigger(RecalcTrigger,Trigger1Y)),NA())</f>
        <v>1.7022116574317181E-2</v>
      </c>
      <c r="N2518" s="181">
        <f>IFERROR(_xll.qlIndexFixing(ONIndex1M,I2518,TRUE,_xll.ohTrigger(RecalcTrigger,Trigger1M)),NA())</f>
        <v>1.6204155528459774E-2</v>
      </c>
      <c r="O2518" s="44">
        <f>IFERROR(_xll.qlIndexFixing(ONIndex3M,I2518,TRUE,_xll.ohTrigger(RecalcTrigger,Trigger3M)),NA())</f>
        <v>1.6635660643404826E-2</v>
      </c>
      <c r="P2518" s="44">
        <f>IFERROR(_xll.qlIndexFixing(ONIndex6M,I2518,TRUE,_xll.ohTrigger(RecalcTrigger,Trigger6M)),NA())</f>
        <v>1.6805719805752517E-2</v>
      </c>
      <c r="Q2518" s="182">
        <f>IFERROR(_xll.qlIndexFixing(ONIndex1Y,I2518,TRUE,_xll.ohTrigger(RecalcTrigger,Trigger1Y)),NA())</f>
        <v>1.694127675014756E-2</v>
      </c>
    </row>
    <row r="2519" spans="2:17" x14ac:dyDescent="0.2">
      <c r="B2519" s="39" t="s">
        <v>42</v>
      </c>
      <c r="D2519" s="42">
        <f>_xll.qlCalendarAdvance(Calendar,$D2518,B2519,"f",FALSE)</f>
        <v>57061</v>
      </c>
      <c r="E2519" s="176">
        <f>_xll.qlInterestRateIndexValueDate(IndexON,D2519)</f>
        <v>57061</v>
      </c>
      <c r="F2519" s="192">
        <f>IFERROR(_xll.qlIndexFixing(IndexON,D2519,TRUE,_xll.ohTrigger(RecalcTrigger,TriggerON)),NA())</f>
        <v>1.5957432622668577E-2</v>
      </c>
      <c r="H2519" s="42">
        <f>_xll.qlCalendarAdvance(Calendar,$H2518,B2519,"f",FALSE)</f>
        <v>57061</v>
      </c>
      <c r="I2519" s="176">
        <f>_xll.qlInterestRateIndexValueDate(Index1M,$H2519)</f>
        <v>57061</v>
      </c>
      <c r="J2519" s="181">
        <f>IFERROR(_xll.qlIndexFixing(Index1M,$H2519,TRUE,_xll.ohTrigger(RecalcTrigger,Trigger1M)),NA())</f>
        <v>1.6206388714257305E-2</v>
      </c>
      <c r="K2519" s="44">
        <f>IFERROR(_xll.qlIndexFixing(Index3M,H2519,TRUE,_xll.ohTrigger(RecalcTrigger,Trigger3M)),NA())</f>
        <v>1.6650925262430886E-2</v>
      </c>
      <c r="L2519" s="44">
        <f>IFERROR(_xll.qlIndexFixing(Index6M,$H2519,TRUE,_xll.ohTrigger(RecalcTrigger,Trigger6M)),NA())</f>
        <v>1.684448416866002E-2</v>
      </c>
      <c r="M2519" s="182">
        <f>IFERROR(_xll.qlIndexFixing(Index1Y,$H2519,TRUE,_xll.ohTrigger(RecalcTrigger,Trigger1Y)),NA())</f>
        <v>1.701988138215027E-2</v>
      </c>
      <c r="N2519" s="181">
        <f>IFERROR(_xll.qlIndexFixing(ONIndex1M,I2519,TRUE,_xll.ohTrigger(RecalcTrigger,Trigger1M)),NA())</f>
        <v>1.6201303061976757E-2</v>
      </c>
      <c r="O2519" s="44">
        <f>IFERROR(_xll.qlIndexFixing(ONIndex3M,I2519,TRUE,_xll.ohTrigger(RecalcTrigger,Trigger3M)),NA())</f>
        <v>1.6633013044575762E-2</v>
      </c>
      <c r="P2519" s="44">
        <f>IFERROR(_xll.qlIndexFixing(ONIndex6M,I2519,TRUE,_xll.ohTrigger(RecalcTrigger,Trigger6M)),NA())</f>
        <v>1.680327805094195E-2</v>
      </c>
      <c r="Q2519" s="182">
        <f>IFERROR(_xll.qlIndexFixing(ONIndex1Y,I2519,TRUE,_xll.ohTrigger(RecalcTrigger,Trigger1Y)),NA())</f>
        <v>1.6938545361134816E-2</v>
      </c>
    </row>
    <row r="2520" spans="2:17" x14ac:dyDescent="0.2">
      <c r="B2520" s="39" t="s">
        <v>42</v>
      </c>
      <c r="D2520" s="42">
        <f>_xll.qlCalendarAdvance(Calendar,$D2519,B2520,"f",FALSE)</f>
        <v>57068</v>
      </c>
      <c r="E2520" s="176">
        <f>_xll.qlInterestRateIndexValueDate(IndexON,D2520)</f>
        <v>57068</v>
      </c>
      <c r="F2520" s="192">
        <f>IFERROR(_xll.qlIndexFixing(IndexON,D2520,TRUE,_xll.ohTrigger(RecalcTrigger,TriggerON)),NA())</f>
        <v>1.5954599501122324E-2</v>
      </c>
      <c r="H2520" s="42">
        <f>_xll.qlCalendarAdvance(Calendar,$H2519,B2520,"f",FALSE)</f>
        <v>57068</v>
      </c>
      <c r="I2520" s="176">
        <f>_xll.qlInterestRateIndexValueDate(Index1M,$H2520)</f>
        <v>57068</v>
      </c>
      <c r="J2520" s="181">
        <f>IFERROR(_xll.qlIndexFixing(Index1M,$H2520,TRUE,_xll.ohTrigger(RecalcTrigger,Trigger1M)),NA())</f>
        <v>1.6203117472304629E-2</v>
      </c>
      <c r="K2520" s="44">
        <f>IFERROR(_xll.qlIndexFixing(Index3M,H2520,TRUE,_xll.ohTrigger(RecalcTrigger,Trigger3M)),NA())</f>
        <v>1.6648423103331273E-2</v>
      </c>
      <c r="L2520" s="44">
        <f>IFERROR(_xll.qlIndexFixing(Index6M,$H2520,TRUE,_xll.ohTrigger(RecalcTrigger,Trigger6M)),NA())</f>
        <v>1.6842303103999975E-2</v>
      </c>
      <c r="M2520" s="182">
        <f>IFERROR(_xll.qlIndexFixing(Index1Y,$H2520,TRUE,_xll.ohTrigger(RecalcTrigger,Trigger1Y)),NA())</f>
        <v>1.701766706247998E-2</v>
      </c>
      <c r="N2520" s="181">
        <f>IFERROR(_xll.qlIndexFixing(ONIndex1M,I2520,TRUE,_xll.ohTrigger(RecalcTrigger,Trigger1M)),NA())</f>
        <v>1.6198472676471898E-2</v>
      </c>
      <c r="O2520" s="44">
        <f>IFERROR(_xll.qlIndexFixing(ONIndex3M,I2520,TRUE,_xll.ohTrigger(RecalcTrigger,Trigger3M)),NA())</f>
        <v>1.6630386216773818E-2</v>
      </c>
      <c r="P2520" s="44">
        <f>IFERROR(_xll.qlIndexFixing(ONIndex6M,I2520,TRUE,_xll.ohTrigger(RecalcTrigger,Trigger6M)),NA())</f>
        <v>1.6800856120213759E-2</v>
      </c>
      <c r="Q2520" s="182">
        <f>IFERROR(_xll.qlIndexFixing(ONIndex1Y,I2520,TRUE,_xll.ohTrigger(RecalcTrigger,Trigger1Y)),NA())</f>
        <v>1.6935834491419444E-2</v>
      </c>
    </row>
    <row r="2521" spans="2:17" x14ac:dyDescent="0.2">
      <c r="B2521" s="39" t="s">
        <v>42</v>
      </c>
      <c r="D2521" s="42">
        <f>_xll.qlCalendarAdvance(Calendar,$D2520,B2521,"f",FALSE)</f>
        <v>57075</v>
      </c>
      <c r="E2521" s="176">
        <f>_xll.qlInterestRateIndexValueDate(IndexON,D2521)</f>
        <v>57075</v>
      </c>
      <c r="F2521" s="192">
        <f>IFERROR(_xll.qlIndexFixing(IndexON,D2521,TRUE,_xll.ohTrigger(RecalcTrigger,TriggerON)),NA())</f>
        <v>1.5951788035304393E-2</v>
      </c>
      <c r="H2521" s="42">
        <f>_xll.qlCalendarAdvance(Calendar,$H2520,B2521,"f",FALSE)</f>
        <v>57075</v>
      </c>
      <c r="I2521" s="176">
        <f>_xll.qlInterestRateIndexValueDate(Index1M,$H2521)</f>
        <v>57075</v>
      </c>
      <c r="J2521" s="181">
        <f>IFERROR(_xll.qlIndexFixing(Index1M,$H2521,TRUE,_xll.ohTrigger(RecalcTrigger,Trigger1M)),NA())</f>
        <v>1.6200351350932563E-2</v>
      </c>
      <c r="K2521" s="44">
        <f>IFERROR(_xll.qlIndexFixing(Index3M,H2521,TRUE,_xll.ohTrigger(RecalcTrigger,Trigger3M)),NA())</f>
        <v>1.6645736057264226E-2</v>
      </c>
      <c r="L2521" s="44">
        <f>IFERROR(_xll.qlIndexFixing(Index6M,$H2521,TRUE,_xll.ohTrigger(RecalcTrigger,Trigger6M)),NA())</f>
        <v>1.6839902107362657E-2</v>
      </c>
      <c r="M2521" s="182">
        <f>IFERROR(_xll.qlIndexFixing(Index1Y,$H2521,TRUE,_xll.ohTrigger(RecalcTrigger,Trigger1Y)),NA())</f>
        <v>1.7015473615169752E-2</v>
      </c>
      <c r="N2521" s="181">
        <f>IFERROR(_xll.qlIndexFixing(ONIndex1M,I2521,TRUE,_xll.ohTrigger(RecalcTrigger,Trigger1M)),NA())</f>
        <v>1.6195664371945195E-2</v>
      </c>
      <c r="O2521" s="44">
        <f>IFERROR(_xll.qlIndexFixing(ONIndex3M,I2521,TRUE,_xll.ohTrigger(RecalcTrigger,Trigger3M)),NA())</f>
        <v>1.6627780159998995E-2</v>
      </c>
      <c r="P2521" s="44">
        <f>IFERROR(_xll.qlIndexFixing(ONIndex6M,I2521,TRUE,_xll.ohTrigger(RecalcTrigger,Trigger6M)),NA())</f>
        <v>1.6798454013648989E-2</v>
      </c>
      <c r="Q2521" s="182">
        <f>IFERROR(_xll.qlIndexFixing(ONIndex1Y,I2521,TRUE,_xll.ohTrigger(RecalcTrigger,Trigger1Y)),NA())</f>
        <v>1.693314414108249E-2</v>
      </c>
    </row>
    <row r="2522" spans="2:17" x14ac:dyDescent="0.2">
      <c r="B2522" s="39" t="s">
        <v>42</v>
      </c>
      <c r="D2522" s="42">
        <f>_xll.qlCalendarAdvance(Calendar,$D2521,B2522,"f",FALSE)</f>
        <v>57082</v>
      </c>
      <c r="E2522" s="176">
        <f>_xll.qlInterestRateIndexValueDate(IndexON,D2522)</f>
        <v>57082</v>
      </c>
      <c r="F2522" s="192">
        <f>IFERROR(_xll.qlIndexFixing(IndexON,D2522,TRUE,_xll.ohTrigger(RecalcTrigger,TriggerON)),NA())</f>
        <v>1.5948998225214783E-2</v>
      </c>
      <c r="H2522" s="42">
        <f>_xll.qlCalendarAdvance(Calendar,$H2521,B2522,"f",FALSE)</f>
        <v>57082</v>
      </c>
      <c r="I2522" s="176">
        <f>_xll.qlInterestRateIndexValueDate(Index1M,$H2522)</f>
        <v>57082</v>
      </c>
      <c r="J2522" s="181">
        <f>IFERROR(_xll.qlIndexFixing(Index1M,$H2522,TRUE,_xll.ohTrigger(RecalcTrigger,Trigger1M)),NA())</f>
        <v>1.6197607339577536E-2</v>
      </c>
      <c r="K2522" s="44">
        <f>IFERROR(_xll.qlIndexFixing(Index3M,H2522,TRUE,_xll.ohTrigger(RecalcTrigger,Trigger3M)),NA())</f>
        <v>1.6643274237913203E-2</v>
      </c>
      <c r="L2522" s="44">
        <f>IFERROR(_xll.qlIndexFixing(Index6M,$H2522,TRUE,_xll.ohTrigger(RecalcTrigger,Trigger6M)),NA())</f>
        <v>1.6837759700715688E-2</v>
      </c>
      <c r="M2522" s="182">
        <f>IFERROR(_xll.qlIndexFixing(Index1Y,$H2522,TRUE,_xll.ohTrigger(RecalcTrigger,Trigger1Y)),NA())</f>
        <v>1.7013301040084805E-2</v>
      </c>
      <c r="N2522" s="181">
        <f>IFERROR(_xll.qlIndexFixing(ONIndex1M,I2522,TRUE,_xll.ohTrigger(RecalcTrigger,Trigger1M)),NA())</f>
        <v>1.619287814839665E-2</v>
      </c>
      <c r="O2522" s="44">
        <f>IFERROR(_xll.qlIndexFixing(ONIndex3M,I2522,TRUE,_xll.ohTrigger(RecalcTrigger,Trigger3M)),NA())</f>
        <v>1.6625194874332339E-2</v>
      </c>
      <c r="P2522" s="44">
        <f>IFERROR(_xll.qlIndexFixing(ONIndex6M,I2522,TRUE,_xll.ohTrigger(RecalcTrigger,Trigger6M)),NA())</f>
        <v>1.6796071731247642E-2</v>
      </c>
      <c r="Q2522" s="182">
        <f>IFERROR(_xll.qlIndexFixing(ONIndex1Y,I2522,TRUE,_xll.ohTrigger(RecalcTrigger,Trigger1Y)),NA())</f>
        <v>1.6930474310042909E-2</v>
      </c>
    </row>
    <row r="2523" spans="2:17" x14ac:dyDescent="0.2">
      <c r="B2523" s="39" t="s">
        <v>42</v>
      </c>
      <c r="D2523" s="42">
        <f>_xll.qlCalendarAdvance(Calendar,$D2522,B2523,"f",FALSE)</f>
        <v>57089</v>
      </c>
      <c r="E2523" s="176">
        <f>_xll.qlInterestRateIndexValueDate(IndexON,D2523)</f>
        <v>57089</v>
      </c>
      <c r="F2523" s="192">
        <f>IFERROR(_xll.qlIndexFixing(IndexON,D2523,TRUE,_xll.ohTrigger(RecalcTrigger,TriggerON)),NA())</f>
        <v>1.5946230070853495E-2</v>
      </c>
      <c r="H2523" s="42">
        <f>_xll.qlCalendarAdvance(Calendar,$H2522,B2523,"f",FALSE)</f>
        <v>57089</v>
      </c>
      <c r="I2523" s="176">
        <f>_xll.qlInterestRateIndexValueDate(Index1M,$H2523)</f>
        <v>57089</v>
      </c>
      <c r="J2523" s="181">
        <f>IFERROR(_xll.qlIndexFixing(Index1M,$H2523,TRUE,_xll.ohTrigger(RecalcTrigger,Trigger1M)),NA())</f>
        <v>1.6194885438223339E-2</v>
      </c>
      <c r="K2523" s="44">
        <f>IFERROR(_xll.qlIndexFixing(Index3M,H2523,TRUE,_xll.ohTrigger(RecalcTrigger,Trigger3M)),NA())</f>
        <v>1.6640833276356022E-2</v>
      </c>
      <c r="L2523" s="44">
        <f>IFERROR(_xll.qlIndexFixing(Index6M,$H2523,TRUE,_xll.ohTrigger(RecalcTrigger,Trigger6M)),NA())</f>
        <v>1.6835637286900521E-2</v>
      </c>
      <c r="M2523" s="182">
        <f>IFERROR(_xll.qlIndexFixing(Index1Y,$H2523,TRUE,_xll.ohTrigger(RecalcTrigger,Trigger1Y)),NA())</f>
        <v>1.7011149337091469E-2</v>
      </c>
      <c r="N2523" s="181">
        <f>IFERROR(_xll.qlIndexFixing(ONIndex1M,I2523,TRUE,_xll.ohTrigger(RecalcTrigger,Trigger1M)),NA())</f>
        <v>1.6190114005907308E-2</v>
      </c>
      <c r="O2523" s="44">
        <f>IFERROR(_xll.qlIndexFixing(ONIndex3M,I2523,TRUE,_xll.ohTrigger(RecalcTrigger,Trigger3M)),NA())</f>
        <v>1.6622630359854895E-2</v>
      </c>
      <c r="P2523" s="44">
        <f>IFERROR(_xll.qlIndexFixing(ONIndex6M,I2523,TRUE,_xll.ohTrigger(RecalcTrigger,Trigger6M)),NA())</f>
        <v>1.6793709273090762E-2</v>
      </c>
      <c r="Q2523" s="182">
        <f>IFERROR(_xll.qlIndexFixing(ONIndex1Y,I2523,TRUE,_xll.ohTrigger(RecalcTrigger,Trigger1Y)),NA())</f>
        <v>1.6927824998624885E-2</v>
      </c>
    </row>
    <row r="2524" spans="2:17" x14ac:dyDescent="0.2">
      <c r="B2524" s="39" t="s">
        <v>42</v>
      </c>
      <c r="D2524" s="42">
        <f>_xll.qlCalendarAdvance(Calendar,$D2523,B2524,"f",FALSE)</f>
        <v>57096</v>
      </c>
      <c r="E2524" s="176">
        <f>_xll.qlInterestRateIndexValueDate(IndexON,D2524)</f>
        <v>57096</v>
      </c>
      <c r="F2524" s="192">
        <f>IFERROR(_xll.qlIndexFixing(IndexON,D2524,TRUE,_xll.ohTrigger(RecalcTrigger,TriggerON)),NA())</f>
        <v>1.5943483572058437E-2</v>
      </c>
      <c r="H2524" s="42">
        <f>_xll.qlCalendarAdvance(Calendar,$H2523,B2524,"f",FALSE)</f>
        <v>57096</v>
      </c>
      <c r="I2524" s="176">
        <f>_xll.qlInterestRateIndexValueDate(Index1M,$H2524)</f>
        <v>57096</v>
      </c>
      <c r="J2524" s="181">
        <f>IFERROR(_xll.qlIndexFixing(Index1M,$H2524,TRUE,_xll.ohTrigger(RecalcTrigger,Trigger1M)),NA())</f>
        <v>1.6192185646859168E-2</v>
      </c>
      <c r="K2524" s="44">
        <f>IFERROR(_xll.qlIndexFixing(Index3M,H2524,TRUE,_xll.ohTrigger(RecalcTrigger,Trigger3M)),NA())</f>
        <v>1.6638413172551721E-2</v>
      </c>
      <c r="L2524" s="44">
        <f>IFERROR(_xll.qlIndexFixing(Index6M,$H2524,TRUE,_xll.ohTrigger(RecalcTrigger,Trigger6M)),NA())</f>
        <v>1.6833534865854274E-2</v>
      </c>
      <c r="M2524" s="182">
        <f>IFERROR(_xll.qlIndexFixing(Index1Y,$H2524,TRUE,_xll.ohTrigger(RecalcTrigger,Trigger1Y)),NA())</f>
        <v>1.7009018506056961E-2</v>
      </c>
      <c r="N2524" s="181">
        <f>IFERROR(_xll.qlIndexFixing(ONIndex1M,I2524,TRUE,_xll.ohTrigger(RecalcTrigger,Trigger1M)),NA())</f>
        <v>1.6187371944396123E-2</v>
      </c>
      <c r="O2524" s="44">
        <f>IFERROR(_xll.qlIndexFixing(ONIndex3M,I2524,TRUE,_xll.ohTrigger(RecalcTrigger,Trigger3M)),NA())</f>
        <v>1.6620086616323526E-2</v>
      </c>
      <c r="P2524" s="44">
        <f>IFERROR(_xll.qlIndexFixing(ONIndex6M,I2524,TRUE,_xll.ohTrigger(RecalcTrigger,Trigger6M)),NA())</f>
        <v>1.6791366639016259E-2</v>
      </c>
      <c r="Q2524" s="182">
        <f>IFERROR(_xll.qlIndexFixing(ONIndex1Y,I2524,TRUE,_xll.ohTrigger(RecalcTrigger,Trigger1Y)),NA())</f>
        <v>1.6925196206423188E-2</v>
      </c>
    </row>
    <row r="2525" spans="2:17" x14ac:dyDescent="0.2">
      <c r="B2525" s="39" t="s">
        <v>42</v>
      </c>
      <c r="D2525" s="42">
        <f>_xll.qlCalendarAdvance(Calendar,$D2524,B2525,"f",FALSE)</f>
        <v>57103</v>
      </c>
      <c r="E2525" s="176">
        <f>_xll.qlInterestRateIndexValueDate(IndexON,D2525)</f>
        <v>57103</v>
      </c>
      <c r="F2525" s="192">
        <f>IFERROR(_xll.qlIndexFixing(IndexON,D2525,TRUE,_xll.ohTrigger(RecalcTrigger,TriggerON)),NA())</f>
        <v>1.5940758728829607E-2</v>
      </c>
      <c r="H2525" s="42">
        <f>_xll.qlCalendarAdvance(Calendar,$H2524,B2525,"f",FALSE)</f>
        <v>57103</v>
      </c>
      <c r="I2525" s="176">
        <f>_xll.qlInterestRateIndexValueDate(Index1M,$H2525)</f>
        <v>57103</v>
      </c>
      <c r="J2525" s="181">
        <f>IFERROR(_xll.qlIndexFixing(Index1M,$H2525,TRUE,_xll.ohTrigger(RecalcTrigger,Trigger1M)),NA())</f>
        <v>1.6190017225259805E-2</v>
      </c>
      <c r="K2525" s="44">
        <f>IFERROR(_xll.qlIndexFixing(Index3M,H2525,TRUE,_xll.ohTrigger(RecalcTrigger,Trigger3M)),NA())</f>
        <v>1.6636225189552298E-2</v>
      </c>
      <c r="L2525" s="44">
        <f>IFERROR(_xll.qlIndexFixing(Index6M,$H2525,TRUE,_xll.ohTrigger(RecalcTrigger,Trigger6M)),NA())</f>
        <v>1.6831697687721522E-2</v>
      </c>
      <c r="M2525" s="182">
        <f>IFERROR(_xll.qlIndexFixing(Index1Y,$H2525,TRUE,_xll.ohTrigger(RecalcTrigger,Trigger1Y)),NA())</f>
        <v>1.7006908546850275E-2</v>
      </c>
      <c r="N2525" s="181">
        <f>IFERROR(_xll.qlIndexFixing(ONIndex1M,I2525,TRUE,_xll.ohTrigger(RecalcTrigger,Trigger1M)),NA())</f>
        <v>1.6184651963782049E-2</v>
      </c>
      <c r="O2525" s="44">
        <f>IFERROR(_xll.qlIndexFixing(ONIndex3M,I2525,TRUE,_xll.ohTrigger(RecalcTrigger,Trigger3M)),NA())</f>
        <v>1.6617563643900324E-2</v>
      </c>
      <c r="P2525" s="44">
        <f>IFERROR(_xll.qlIndexFixing(ONIndex6M,I2525,TRUE,_xll.ohTrigger(RecalcTrigger,Trigger6M)),NA())</f>
        <v>1.6789043829024131E-2</v>
      </c>
      <c r="Q2525" s="182">
        <f>IFERROR(_xll.qlIndexFixing(ONIndex1Y,I2525,TRUE,_xll.ohTrigger(RecalcTrigger,Trigger1Y)),NA())</f>
        <v>1.6922587933599909E-2</v>
      </c>
    </row>
    <row r="2526" spans="2:17" x14ac:dyDescent="0.2">
      <c r="B2526" s="39" t="s">
        <v>42</v>
      </c>
      <c r="D2526" s="42">
        <f>_xll.qlCalendarAdvance(Calendar,$D2525,B2526,"f",FALSE)</f>
        <v>57110</v>
      </c>
      <c r="E2526" s="176">
        <f>_xll.qlInterestRateIndexValueDate(IndexON,D2526)</f>
        <v>57110</v>
      </c>
      <c r="F2526" s="192">
        <f>IFERROR(_xll.qlIndexFixing(IndexON,D2526,TRUE,_xll.ohTrigger(RecalcTrigger,TriggerON)),NA())</f>
        <v>1.5938055541491192E-2</v>
      </c>
      <c r="H2526" s="42">
        <f>_xll.qlCalendarAdvance(Calendar,$H2525,B2526,"f",FALSE)</f>
        <v>57110</v>
      </c>
      <c r="I2526" s="176">
        <f>_xll.qlInterestRateIndexValueDate(Index1M,$H2526)</f>
        <v>57110</v>
      </c>
      <c r="J2526" s="181">
        <f>IFERROR(_xll.qlIndexFixing(Index1M,$H2526,TRUE,_xll.ohTrigger(RecalcTrigger,Trigger1M)),NA())</f>
        <v>1.6187366039189729E-2</v>
      </c>
      <c r="K2526" s="44">
        <f>IFERROR(_xll.qlIndexFixing(Index3M,H2526,TRUE,_xll.ohTrigger(RecalcTrigger,Trigger3M)),NA())</f>
        <v>1.6633848182872696E-2</v>
      </c>
      <c r="L2526" s="44">
        <f>IFERROR(_xll.qlIndexFixing(Index6M,$H2526,TRUE,_xll.ohTrigger(RecalcTrigger,Trigger6M)),NA())</f>
        <v>1.6829636585425221E-2</v>
      </c>
      <c r="M2526" s="182">
        <f>IFERROR(_xll.qlIndexFixing(Index1Y,$H2526,TRUE,_xll.ohTrigger(RecalcTrigger,Trigger1Y)),NA())</f>
        <v>1.7004819459341514E-2</v>
      </c>
      <c r="N2526" s="181">
        <f>IFERROR(_xll.qlIndexFixing(ONIndex1M,I2526,TRUE,_xll.ohTrigger(RecalcTrigger,Trigger1M)),NA())</f>
        <v>1.6181954064308224E-2</v>
      </c>
      <c r="O2526" s="44">
        <f>IFERROR(_xll.qlIndexFixing(ONIndex3M,I2526,TRUE,_xll.ohTrigger(RecalcTrigger,Trigger3M)),NA())</f>
        <v>1.6615061442747381E-2</v>
      </c>
      <c r="P2526" s="44">
        <f>IFERROR(_xll.qlIndexFixing(ONIndex6M,I2526,TRUE,_xll.ohTrigger(RecalcTrigger,Trigger6M)),NA())</f>
        <v>1.6786740843276471E-2</v>
      </c>
      <c r="Q2526" s="182">
        <f>IFERROR(_xll.qlIndexFixing(ONIndex1Y,I2526,TRUE,_xll.ohTrigger(RecalcTrigger,Trigger1Y)),NA())</f>
        <v>1.6920000180155048E-2</v>
      </c>
    </row>
    <row r="2527" spans="2:17" x14ac:dyDescent="0.2">
      <c r="B2527" s="39" t="s">
        <v>42</v>
      </c>
      <c r="D2527" s="42">
        <f>_xll.qlCalendarAdvance(Calendar,$D2526,B2527,"f",FALSE)</f>
        <v>57117</v>
      </c>
      <c r="E2527" s="176">
        <f>_xll.qlInterestRateIndexValueDate(IndexON,D2527)</f>
        <v>57117</v>
      </c>
      <c r="F2527" s="192">
        <f>IFERROR(_xll.qlIndexFixing(IndexON,D2527,TRUE,_xll.ohTrigger(RecalcTrigger,TriggerON)),NA())</f>
        <v>1.5935374009637959E-2</v>
      </c>
      <c r="H2527" s="42">
        <f>_xll.qlCalendarAdvance(Calendar,$H2526,B2527,"f",FALSE)</f>
        <v>57117</v>
      </c>
      <c r="I2527" s="176">
        <f>_xll.qlInterestRateIndexValueDate(Index1M,$H2527)</f>
        <v>57117</v>
      </c>
      <c r="J2527" s="181">
        <f>IFERROR(_xll.qlIndexFixing(Index1M,$H2527,TRUE,_xll.ohTrigger(RecalcTrigger,Trigger1M)),NA())</f>
        <v>1.6184736966059522E-2</v>
      </c>
      <c r="K2527" s="44">
        <f>IFERROR(_xll.qlIndexFixing(Index3M,H2527,TRUE,_xll.ohTrigger(RecalcTrigger,Trigger3M)),NA())</f>
        <v>1.6631492034796885E-2</v>
      </c>
      <c r="L2527" s="44">
        <f>IFERROR(_xll.qlIndexFixing(Index6M,$H2527,TRUE,_xll.ohTrigger(RecalcTrigger,Trigger6M)),NA())</f>
        <v>1.6827595476636786E-2</v>
      </c>
      <c r="M2527" s="182">
        <f>IFERROR(_xll.qlIndexFixing(Index1Y,$H2527,TRUE,_xll.ohTrigger(RecalcTrigger,Trigger1Y)),NA())</f>
        <v>1.7002751243401892E-2</v>
      </c>
      <c r="N2527" s="181">
        <f>IFERROR(_xll.qlIndexFixing(ONIndex1M,I2527,TRUE,_xll.ohTrigger(RecalcTrigger,Trigger1M)),NA())</f>
        <v>1.617927824573151E-2</v>
      </c>
      <c r="O2527" s="44">
        <f>IFERROR(_xll.qlIndexFixing(ONIndex3M,I2527,TRUE,_xll.ohTrigger(RecalcTrigger,Trigger3M)),NA())</f>
        <v>1.6612580012459466E-2</v>
      </c>
      <c r="P2527" s="44">
        <f>IFERROR(_xll.qlIndexFixing(ONIndex6M,I2527,TRUE,_xll.ohTrigger(RecalcTrigger,Trigger6M)),NA())</f>
        <v>1.6784457681611187E-2</v>
      </c>
      <c r="Q2527" s="182">
        <f>IFERROR(_xll.qlIndexFixing(ONIndex1Y,I2527,TRUE,_xll.ohTrigger(RecalcTrigger,Trigger1Y)),NA())</f>
        <v>1.6917432946169653E-2</v>
      </c>
    </row>
    <row r="2528" spans="2:17" x14ac:dyDescent="0.2">
      <c r="B2528" s="39" t="s">
        <v>42</v>
      </c>
      <c r="D2528" s="42">
        <f>_xll.qlCalendarAdvance(Calendar,$D2527,B2528,"f",FALSE)</f>
        <v>57124</v>
      </c>
      <c r="E2528" s="176">
        <f>_xll.qlInterestRateIndexValueDate(IndexON,D2528)</f>
        <v>57124</v>
      </c>
      <c r="F2528" s="192">
        <f>IFERROR(_xll.qlIndexFixing(IndexON,D2528,TRUE,_xll.ohTrigger(RecalcTrigger,TriggerON)),NA())</f>
        <v>1.5932714133513048E-2</v>
      </c>
      <c r="H2528" s="42">
        <f>_xll.qlCalendarAdvance(Calendar,$H2527,B2528,"f",FALSE)</f>
        <v>57124</v>
      </c>
      <c r="I2528" s="176">
        <f>_xll.qlInterestRateIndexValueDate(Index1M,$H2528)</f>
        <v>57124</v>
      </c>
      <c r="J2528" s="181">
        <f>IFERROR(_xll.qlIndexFixing(Index1M,$H2528,TRUE,_xll.ohTrigger(RecalcTrigger,Trigger1M)),NA())</f>
        <v>1.6182130005851982E-2</v>
      </c>
      <c r="K2528" s="44">
        <f>IFERROR(_xll.qlIndexFixing(Index3M,H2528,TRUE,_xll.ohTrigger(RecalcTrigger,Trigger3M)),NA())</f>
        <v>1.6629156745287869E-2</v>
      </c>
      <c r="L2528" s="44">
        <f>IFERROR(_xll.qlIndexFixing(Index6M,$H2528,TRUE,_xll.ohTrigger(RecalcTrigger,Trigger6M)),NA())</f>
        <v>1.682557436129499E-2</v>
      </c>
      <c r="M2528" s="182">
        <f>IFERROR(_xll.qlIndexFixing(Index1Y,$H2528,TRUE,_xll.ohTrigger(RecalcTrigger,Trigger1Y)),NA())</f>
        <v>1.7000703898904401E-2</v>
      </c>
      <c r="N2528" s="181">
        <f>IFERROR(_xll.qlIndexFixing(ONIndex1M,I2528,TRUE,_xll.ohTrigger(RecalcTrigger,Trigger1M)),NA())</f>
        <v>1.6176624508213999E-2</v>
      </c>
      <c r="O2528" s="44">
        <f>IFERROR(_xll.qlIndexFixing(ONIndex3M,I2528,TRUE,_xll.ohTrigger(RecalcTrigger,Trigger3M)),NA())</f>
        <v>1.6610119353279718E-2</v>
      </c>
      <c r="P2528" s="44">
        <f>IFERROR(_xll.qlIndexFixing(ONIndex6M,I2528,TRUE,_xll.ohTrigger(RecalcTrigger,Trigger6M)),NA())</f>
        <v>1.6782194344190371E-2</v>
      </c>
      <c r="Q2528" s="182">
        <f>IFERROR(_xll.qlIndexFixing(ONIndex1Y,I2528,TRUE,_xll.ohTrigger(RecalcTrigger,Trigger1Y)),NA())</f>
        <v>1.6914886231400583E-2</v>
      </c>
    </row>
    <row r="2529" spans="2:17" x14ac:dyDescent="0.2">
      <c r="B2529" s="39" t="s">
        <v>42</v>
      </c>
      <c r="D2529" s="42">
        <f>_xll.qlCalendarAdvance(Calendar,$D2528,B2529,"f",FALSE)</f>
        <v>57131</v>
      </c>
      <c r="E2529" s="176">
        <f>_xll.qlInterestRateIndexValueDate(IndexON,D2529)</f>
        <v>57131</v>
      </c>
      <c r="F2529" s="192">
        <f>IFERROR(_xll.qlIndexFixing(IndexON,D2529,TRUE,_xll.ohTrigger(RecalcTrigger,TriggerON)),NA())</f>
        <v>1.5930075913035413E-2</v>
      </c>
      <c r="H2529" s="42">
        <f>_xll.qlCalendarAdvance(Calendar,$H2528,B2529,"f",FALSE)</f>
        <v>57131</v>
      </c>
      <c r="I2529" s="176">
        <f>_xll.qlInterestRateIndexValueDate(Index1M,$H2529)</f>
        <v>57131</v>
      </c>
      <c r="J2529" s="181">
        <f>IFERROR(_xll.qlIndexFixing(Index1M,$H2529,TRUE,_xll.ohTrigger(RecalcTrigger,Trigger1M)),NA())</f>
        <v>1.6179018339334848E-2</v>
      </c>
      <c r="K2529" s="44">
        <f>IFERROR(_xll.qlIndexFixing(Index3M,H2529,TRUE,_xll.ohTrigger(RecalcTrigger,Trigger3M)),NA())</f>
        <v>1.6626842314309529E-2</v>
      </c>
      <c r="L2529" s="44">
        <f>IFERROR(_xll.qlIndexFixing(Index6M,$H2529,TRUE,_xll.ohTrigger(RecalcTrigger,Trigger6M)),NA())</f>
        <v>1.6823322649982243E-2</v>
      </c>
      <c r="M2529" s="182">
        <f>IFERROR(_xll.qlIndexFixing(Index1Y,$H2529,TRUE,_xll.ohTrigger(RecalcTrigger,Trigger1Y)),NA())</f>
        <v>1.6998677425723141E-2</v>
      </c>
      <c r="N2529" s="181">
        <f>IFERROR(_xll.qlIndexFixing(ONIndex1M,I2529,TRUE,_xll.ohTrigger(RecalcTrigger,Trigger1M)),NA())</f>
        <v>1.6173992851674646E-2</v>
      </c>
      <c r="O2529" s="44">
        <f>IFERROR(_xll.qlIndexFixing(ONIndex3M,I2529,TRUE,_xll.ohTrigger(RecalcTrigger,Trigger3M)),NA())</f>
        <v>1.6607679465208136E-2</v>
      </c>
      <c r="P2529" s="44">
        <f>IFERROR(_xll.qlIndexFixing(ONIndex6M,I2529,TRUE,_xll.ohTrigger(RecalcTrigger,Trigger6M)),NA())</f>
        <v>1.6779950830851931E-2</v>
      </c>
      <c r="Q2529" s="182">
        <f>IFERROR(_xll.qlIndexFixing(ONIndex1Y,I2529,TRUE,_xll.ohTrigger(RecalcTrigger,Trigger1Y)),NA())</f>
        <v>1.6912360036172025E-2</v>
      </c>
    </row>
    <row r="2530" spans="2:17" x14ac:dyDescent="0.2">
      <c r="B2530" s="39" t="s">
        <v>42</v>
      </c>
      <c r="D2530" s="42">
        <f>_xll.qlCalendarAdvance(Calendar,$D2529,B2530,"f",FALSE)</f>
        <v>57138</v>
      </c>
      <c r="E2530" s="176">
        <f>_xll.qlInterestRateIndexValueDate(IndexON,D2530)</f>
        <v>57138</v>
      </c>
      <c r="F2530" s="192">
        <f>IFERROR(_xll.qlIndexFixing(IndexON,D2530,TRUE,_xll.ohTrigger(RecalcTrigger,TriggerON)),NA())</f>
        <v>1.5927459348286099E-2</v>
      </c>
      <c r="H2530" s="42">
        <f>_xll.qlCalendarAdvance(Calendar,$H2529,B2530,"f",FALSE)</f>
        <v>57138</v>
      </c>
      <c r="I2530" s="176">
        <f>_xll.qlInterestRateIndexValueDate(Index1M,$H2530)</f>
        <v>57138</v>
      </c>
      <c r="J2530" s="181">
        <f>IFERROR(_xll.qlIndexFixing(Index1M,$H2530,TRUE,_xll.ohTrigger(RecalcTrigger,Trigger1M)),NA())</f>
        <v>1.6176451207589336E-2</v>
      </c>
      <c r="K2530" s="44">
        <f>IFERROR(_xll.qlIndexFixing(Index3M,H2530,TRUE,_xll.ohTrigger(RecalcTrigger,Trigger3M)),NA())</f>
        <v>1.6624548741824865E-2</v>
      </c>
      <c r="L2530" s="44">
        <f>IFERROR(_xll.qlIndexFixing(Index6M,$H2530,TRUE,_xll.ohTrigger(RecalcTrigger,Trigger6M)),NA())</f>
        <v>1.682134018425319E-2</v>
      </c>
      <c r="M2530" s="182">
        <f>IFERROR(_xll.qlIndexFixing(Index1Y,$H2530,TRUE,_xll.ohTrigger(RecalcTrigger,Trigger1Y)),NA())</f>
        <v>1.69966718237331E-2</v>
      </c>
      <c r="N2530" s="181">
        <f>IFERROR(_xll.qlIndexFixing(ONIndex1M,I2530,TRUE,_xll.ohTrigger(RecalcTrigger,Trigger1M)),NA())</f>
        <v>1.6171383276113449E-2</v>
      </c>
      <c r="O2530" s="44">
        <f>IFERROR(_xll.qlIndexFixing(ONIndex3M,I2530,TRUE,_xll.ohTrigger(RecalcTrigger,Trigger3M)),NA())</f>
        <v>1.6605260348244721E-2</v>
      </c>
      <c r="P2530" s="44">
        <f>IFERROR(_xll.qlIndexFixing(ONIndex6M,I2530,TRUE,_xll.ohTrigger(RecalcTrigger,Trigger6M)),NA())</f>
        <v>1.6777727141676912E-2</v>
      </c>
      <c r="Q2530" s="182">
        <f>IFERROR(_xll.qlIndexFixing(ONIndex1Y,I2530,TRUE,_xll.ohTrigger(RecalcTrigger,Trigger1Y)),NA())</f>
        <v>1.6909854360321885E-2</v>
      </c>
    </row>
    <row r="2531" spans="2:17" x14ac:dyDescent="0.2">
      <c r="B2531" s="39" t="s">
        <v>42</v>
      </c>
      <c r="D2531" s="42">
        <f>_xll.qlCalendarAdvance(Calendar,$D2530,B2531,"f",FALSE)</f>
        <v>57145</v>
      </c>
      <c r="E2531" s="176">
        <f>_xll.qlInterestRateIndexValueDate(IndexON,D2531)</f>
        <v>57145</v>
      </c>
      <c r="F2531" s="192">
        <f>IFERROR(_xll.qlIndexFixing(IndexON,D2531,TRUE,_xll.ohTrigger(RecalcTrigger,TriggerON)),NA())</f>
        <v>1.5924864439103015E-2</v>
      </c>
      <c r="H2531" s="42">
        <f>_xll.qlCalendarAdvance(Calendar,$H2530,B2531,"f",FALSE)</f>
        <v>57145</v>
      </c>
      <c r="I2531" s="176">
        <f>_xll.qlInterestRateIndexValueDate(Index1M,$H2531)</f>
        <v>57145</v>
      </c>
      <c r="J2531" s="181">
        <f>IFERROR(_xll.qlIndexFixing(Index1M,$H2531,TRUE,_xll.ohTrigger(RecalcTrigger,Trigger1M)),NA())</f>
        <v>1.6173906185731189E-2</v>
      </c>
      <c r="K2531" s="44">
        <f>IFERROR(_xll.qlIndexFixing(Index3M,H2531,TRUE,_xll.ohTrigger(RecalcTrigger,Trigger3M)),NA())</f>
        <v>1.6622276027798637E-2</v>
      </c>
      <c r="L2531" s="44">
        <f>IFERROR(_xll.qlIndexFixing(Index6M,$H2531,TRUE,_xll.ohTrigger(RecalcTrigger,Trigger6M)),NA())</f>
        <v>1.6819377710867008E-2</v>
      </c>
      <c r="M2531" s="182">
        <f>IFERROR(_xll.qlIndexFixing(Index1Y,$H2531,TRUE,_xll.ohTrigger(RecalcTrigger,Trigger1Y)),NA())</f>
        <v>1.6994687092810379E-2</v>
      </c>
      <c r="N2531" s="181">
        <f>IFERROR(_xll.qlIndexFixing(ONIndex1M,I2531,TRUE,_xll.ohTrigger(RecalcTrigger,Trigger1M)),NA())</f>
        <v>1.616879578153041E-2</v>
      </c>
      <c r="O2531" s="44">
        <f>IFERROR(_xll.qlIndexFixing(ONIndex3M,I2531,TRUE,_xll.ohTrigger(RecalcTrigger,Trigger3M)),NA())</f>
        <v>1.6602862002308427E-2</v>
      </c>
      <c r="P2531" s="44">
        <f>IFERROR(_xll.qlIndexFixing(ONIndex6M,I2531,TRUE,_xll.ohTrigger(RecalcTrigger,Trigger6M)),NA())</f>
        <v>1.6775523276665316E-2</v>
      </c>
      <c r="Q2531" s="182">
        <f>IFERROR(_xll.qlIndexFixing(ONIndex1Y,I2531,TRUE,_xll.ohTrigger(RecalcTrigger,Trigger1Y)),NA())</f>
        <v>1.6907369203688072E-2</v>
      </c>
    </row>
    <row r="2532" spans="2:17" x14ac:dyDescent="0.2">
      <c r="B2532" s="39" t="s">
        <v>42</v>
      </c>
      <c r="D2532" s="42">
        <f>_xll.qlCalendarAdvance(Calendar,$D2531,B2532,"f",FALSE)</f>
        <v>57152</v>
      </c>
      <c r="E2532" s="176">
        <f>_xll.qlInterestRateIndexValueDate(IndexON,D2532)</f>
        <v>57152</v>
      </c>
      <c r="F2532" s="192">
        <f>IFERROR(_xll.qlIndexFixing(IndexON,D2532,TRUE,_xll.ohTrigger(RecalcTrigger,TriggerON)),NA())</f>
        <v>1.5922291185648252E-2</v>
      </c>
      <c r="H2532" s="42">
        <f>_xll.qlCalendarAdvance(Calendar,$H2531,B2532,"f",FALSE)</f>
        <v>57152</v>
      </c>
      <c r="I2532" s="176">
        <f>_xll.qlInterestRateIndexValueDate(Index1M,$H2532)</f>
        <v>57152</v>
      </c>
      <c r="J2532" s="181">
        <f>IFERROR(_xll.qlIndexFixing(Index1M,$H2532,TRUE,_xll.ohTrigger(RecalcTrigger,Trigger1M)),NA())</f>
        <v>1.6171383273746898E-2</v>
      </c>
      <c r="K2532" s="44">
        <f>IFERROR(_xll.qlIndexFixing(Index3M,H2532,TRUE,_xll.ohTrigger(RecalcTrigger,Trigger3M)),NA())</f>
        <v>1.662002417219385E-2</v>
      </c>
      <c r="L2532" s="44">
        <f>IFERROR(_xll.qlIndexFixing(Index6M,$H2532,TRUE,_xll.ohTrigger(RecalcTrigger,Trigger6M)),NA())</f>
        <v>1.6817435229763904E-2</v>
      </c>
      <c r="M2532" s="182">
        <f>IFERROR(_xll.qlIndexFixing(Index1Y,$H2532,TRUE,_xll.ohTrigger(RecalcTrigger,Trigger1Y)),NA())</f>
        <v>1.6992723232833518E-2</v>
      </c>
      <c r="N2532" s="181">
        <f>IFERROR(_xll.qlIndexFixing(ONIndex1M,I2532,TRUE,_xll.ohTrigger(RecalcTrigger,Trigger1M)),NA())</f>
        <v>1.6166230367844481E-2</v>
      </c>
      <c r="O2532" s="44">
        <f>IFERROR(_xll.qlIndexFixing(ONIndex3M,I2532,TRUE,_xll.ohTrigger(RecalcTrigger,Trigger3M)),NA())</f>
        <v>1.6600484427399254E-2</v>
      </c>
      <c r="P2532" s="44">
        <f>IFERROR(_xll.qlIndexFixing(ONIndex6M,I2532,TRUE,_xll.ohTrigger(RecalcTrigger,Trigger6M)),NA())</f>
        <v>1.6773339235655049E-2</v>
      </c>
      <c r="Q2532" s="182">
        <f>IFERROR(_xll.qlIndexFixing(ONIndex1Y,I2532,TRUE,_xll.ohTrigger(RecalcTrigger,Trigger1Y)),NA())</f>
        <v>1.6904904566513723E-2</v>
      </c>
    </row>
    <row r="2533" spans="2:17" x14ac:dyDescent="0.2">
      <c r="B2533" s="39" t="s">
        <v>42</v>
      </c>
      <c r="D2533" s="42">
        <f>_xll.qlCalendarAdvance(Calendar,$D2532,B2533,"f",FALSE)</f>
        <v>57159</v>
      </c>
      <c r="E2533" s="176">
        <f>_xll.qlInterestRateIndexValueDate(IndexON,D2533)</f>
        <v>57159</v>
      </c>
      <c r="F2533" s="192">
        <f>IFERROR(_xll.qlIndexFixing(IndexON,D2533,TRUE,_xll.ohTrigger(RecalcTrigger,TriggerON)),NA())</f>
        <v>1.5919739587840764E-2</v>
      </c>
      <c r="H2533" s="42">
        <f>_xll.qlCalendarAdvance(Calendar,$H2532,B2533,"f",FALSE)</f>
        <v>57159</v>
      </c>
      <c r="I2533" s="176">
        <f>_xll.qlInterestRateIndexValueDate(Index1M,$H2533)</f>
        <v>57159</v>
      </c>
      <c r="J2533" s="181">
        <f>IFERROR(_xll.qlIndexFixing(Index1M,$H2533,TRUE,_xll.ohTrigger(RecalcTrigger,Trigger1M)),NA())</f>
        <v>1.6168882471620259E-2</v>
      </c>
      <c r="K2533" s="44">
        <f>IFERROR(_xll.qlIndexFixing(Index3M,H2533,TRUE,_xll.ohTrigger(RecalcTrigger,Trigger3M)),NA())</f>
        <v>1.6617793174977028E-2</v>
      </c>
      <c r="L2533" s="44">
        <f>IFERROR(_xll.qlIndexFixing(Index6M,$H2533,TRUE,_xll.ohTrigger(RecalcTrigger,Trigger6M)),NA())</f>
        <v>1.6815512740888081E-2</v>
      </c>
      <c r="M2533" s="182">
        <f>IFERROR(_xll.qlIndexFixing(Index1Y,$H2533,TRUE,_xll.ohTrigger(RecalcTrigger,Trigger1Y)),NA())</f>
        <v>1.699078024368128E-2</v>
      </c>
      <c r="N2533" s="181">
        <f>IFERROR(_xll.qlIndexFixing(ONIndex1M,I2533,TRUE,_xll.ohTrigger(RecalcTrigger,Trigger1M)),NA())</f>
        <v>1.6163687035298802E-2</v>
      </c>
      <c r="O2533" s="44">
        <f>IFERROR(_xll.qlIndexFixing(ONIndex3M,I2533,TRUE,_xll.ohTrigger(RecalcTrigger,Trigger3M)),NA())</f>
        <v>1.6598127623760339E-2</v>
      </c>
      <c r="P2533" s="44">
        <f>IFERROR(_xll.qlIndexFixing(ONIndex6M,I2533,TRUE,_xll.ohTrigger(RecalcTrigger,Trigger6M)),NA())</f>
        <v>1.6771175019051343E-2</v>
      </c>
      <c r="Q2533" s="182">
        <f>IFERROR(_xll.qlIndexFixing(ONIndex1Y,I2533,TRUE,_xll.ohTrigger(RecalcTrigger,Trigger1Y)),NA())</f>
        <v>1.6902460448798839E-2</v>
      </c>
    </row>
    <row r="2534" spans="2:17" x14ac:dyDescent="0.2">
      <c r="B2534" s="39" t="s">
        <v>42</v>
      </c>
      <c r="D2534" s="42">
        <f>_xll.qlCalendarAdvance(Calendar,$D2533,B2534,"f",FALSE)</f>
        <v>57166</v>
      </c>
      <c r="E2534" s="176">
        <f>_xll.qlInterestRateIndexValueDate(IndexON,D2534)</f>
        <v>57166</v>
      </c>
      <c r="F2534" s="192">
        <f>IFERROR(_xll.qlIndexFixing(IndexON,D2534,TRUE,_xll.ohTrigger(RecalcTrigger,TriggerON)),NA())</f>
        <v>1.5917209645680552E-2</v>
      </c>
      <c r="H2534" s="42">
        <f>_xll.qlCalendarAdvance(Calendar,$H2533,B2534,"f",FALSE)</f>
        <v>57166</v>
      </c>
      <c r="I2534" s="176">
        <f>_xll.qlInterestRateIndexValueDate(Index1M,$H2534)</f>
        <v>57166</v>
      </c>
      <c r="J2534" s="181">
        <f>IFERROR(_xll.qlIndexFixing(Index1M,$H2534,TRUE,_xll.ohTrigger(RecalcTrigger,Trigger1M)),NA())</f>
        <v>1.6166952615093794E-2</v>
      </c>
      <c r="K2534" s="44">
        <f>IFERROR(_xll.qlIndexFixing(Index3M,H2534,TRUE,_xll.ohTrigger(RecalcTrigger,Trigger3M)),NA())</f>
        <v>1.6615583036111169E-2</v>
      </c>
      <c r="L2534" s="44">
        <f>IFERROR(_xll.qlIndexFixing(Index6M,$H2534,TRUE,_xll.ohTrigger(RecalcTrigger,Trigger6M)),NA())</f>
        <v>1.6813867528266364E-2</v>
      </c>
      <c r="M2534" s="182">
        <f>IFERROR(_xll.qlIndexFixing(Index1Y,$H2534,TRUE,_xll.ohTrigger(RecalcTrigger,Trigger1Y)),NA())</f>
        <v>1.6988858125234207E-2</v>
      </c>
      <c r="N2534" s="181">
        <f>IFERROR(_xll.qlIndexFixing(ONIndex1M,I2534,TRUE,_xll.ohTrigger(RecalcTrigger,Trigger1M)),NA())</f>
        <v>1.6161165783731279E-2</v>
      </c>
      <c r="O2534" s="44">
        <f>IFERROR(_xll.qlIndexFixing(ONIndex3M,I2534,TRUE,_xll.ohTrigger(RecalcTrigger,Trigger3M)),NA())</f>
        <v>1.6595791591067499E-2</v>
      </c>
      <c r="P2534" s="44">
        <f>IFERROR(_xll.qlIndexFixing(ONIndex6M,I2534,TRUE,_xll.ohTrigger(RecalcTrigger,Trigger6M)),NA())</f>
        <v>1.6769030626448966E-2</v>
      </c>
      <c r="Q2534" s="182">
        <f>IFERROR(_xll.qlIndexFixing(ONIndex1Y,I2534,TRUE,_xll.ohTrigger(RecalcTrigger,Trigger1Y)),NA())</f>
        <v>1.6900036850462374E-2</v>
      </c>
    </row>
    <row r="2535" spans="2:17" x14ac:dyDescent="0.2">
      <c r="B2535" s="39" t="s">
        <v>42</v>
      </c>
      <c r="D2535" s="42">
        <f>_xll.qlCalendarAdvance(Calendar,$D2534,B2535,"f",FALSE)</f>
        <v>57173</v>
      </c>
      <c r="E2535" s="176">
        <f>_xll.qlInterestRateIndexValueDate(IndexON,D2535)</f>
        <v>57173</v>
      </c>
      <c r="F2535" s="192">
        <f>IFERROR(_xll.qlIndexFixing(IndexON,D2535,TRUE,_xll.ohTrigger(RecalcTrigger,TriggerON)),NA())</f>
        <v>1.5914701359248662E-2</v>
      </c>
      <c r="H2535" s="42">
        <f>_xll.qlCalendarAdvance(Calendar,$H2534,B2535,"f",FALSE)</f>
        <v>57173</v>
      </c>
      <c r="I2535" s="176">
        <f>_xll.qlInterestRateIndexValueDate(Index1M,$H2535)</f>
        <v>57173</v>
      </c>
      <c r="J2535" s="181">
        <f>IFERROR(_xll.qlIndexFixing(Index1M,$H2535,TRUE,_xll.ohTrigger(RecalcTrigger,Trigger1M)),NA())</f>
        <v>1.6164500444907796E-2</v>
      </c>
      <c r="K2535" s="44">
        <f>IFERROR(_xll.qlIndexFixing(Index3M,H2535,TRUE,_xll.ohTrigger(RecalcTrigger,Trigger3M)),NA())</f>
        <v>1.6613393755564563E-2</v>
      </c>
      <c r="L2535" s="44">
        <f>IFERROR(_xll.qlIndexFixing(Index6M,$H2535,TRUE,_xll.ohTrigger(RecalcTrigger,Trigger6M)),NA())</f>
        <v>1.6811986365386503E-2</v>
      </c>
      <c r="M2535" s="182">
        <f>IFERROR(_xll.qlIndexFixing(Index1Y,$H2535,TRUE,_xll.ohTrigger(RecalcTrigger,Trigger1Y)),NA())</f>
        <v>1.6986956877373727E-2</v>
      </c>
      <c r="N2535" s="181">
        <f>IFERROR(_xll.qlIndexFixing(ONIndex1M,I2535,TRUE,_xll.ohTrigger(RecalcTrigger,Trigger1M)),NA())</f>
        <v>1.6158666613060868E-2</v>
      </c>
      <c r="O2535" s="44">
        <f>IFERROR(_xll.qlIndexFixing(ONIndex3M,I2535,TRUE,_xll.ohTrigger(RecalcTrigger,Trigger3M)),NA())</f>
        <v>1.659347632940178E-2</v>
      </c>
      <c r="P2535" s="44">
        <f>IFERROR(_xll.qlIndexFixing(ONIndex6M,I2535,TRUE,_xll.ohTrigger(RecalcTrigger,Trigger6M)),NA())</f>
        <v>1.6766906058010012E-2</v>
      </c>
      <c r="Q2535" s="182">
        <f>IFERROR(_xll.qlIndexFixing(ONIndex1Y,I2535,TRUE,_xll.ohTrigger(RecalcTrigger,Trigger1Y)),NA())</f>
        <v>1.6897633771342235E-2</v>
      </c>
    </row>
    <row r="2536" spans="2:17" x14ac:dyDescent="0.2">
      <c r="B2536" s="39" t="s">
        <v>42</v>
      </c>
      <c r="D2536" s="42">
        <f>_xll.qlCalendarAdvance(Calendar,$D2535,B2536,"f",FALSE)</f>
        <v>57180</v>
      </c>
      <c r="E2536" s="176">
        <f>_xll.qlInterestRateIndexValueDate(IndexON,D2536)</f>
        <v>57180</v>
      </c>
      <c r="F2536" s="192">
        <f>IFERROR(_xll.qlIndexFixing(IndexON,D2536,TRUE,_xll.ohTrigger(RecalcTrigger,TriggerON)),NA())</f>
        <v>1.5912214728301954E-2</v>
      </c>
      <c r="H2536" s="42">
        <f>_xll.qlCalendarAdvance(Calendar,$H2535,B2536,"f",FALSE)</f>
        <v>57180</v>
      </c>
      <c r="I2536" s="176">
        <f>_xll.qlInterestRateIndexValueDate(Index1M,$H2536)</f>
        <v>57180</v>
      </c>
      <c r="J2536" s="181">
        <f>IFERROR(_xll.qlIndexFixing(Index1M,$H2536,TRUE,_xll.ohTrigger(RecalcTrigger,Trigger1M)),NA())</f>
        <v>1.6162070387521672E-2</v>
      </c>
      <c r="K2536" s="44">
        <f>IFERROR(_xll.qlIndexFixing(Index3M,H2536,TRUE,_xll.ohTrigger(RecalcTrigger,Trigger3M)),NA())</f>
        <v>1.6611225333297563E-2</v>
      </c>
      <c r="L2536" s="44">
        <f>IFERROR(_xll.qlIndexFixing(Index6M,$H2536,TRUE,_xll.ohTrigger(RecalcTrigger,Trigger6M)),NA())</f>
        <v>1.6810125195484624E-2</v>
      </c>
      <c r="M2536" s="182">
        <f>IFERROR(_xll.qlIndexFixing(Index1Y,$H2536,TRUE,_xll.ohTrigger(RecalcTrigger,Trigger1Y)),NA())</f>
        <v>1.6985076499983265E-2</v>
      </c>
      <c r="N2536" s="181">
        <f>IFERROR(_xll.qlIndexFixing(ONIndex1M,I2536,TRUE,_xll.ohTrigger(RecalcTrigger,Trigger1M)),NA())</f>
        <v>1.6156189523368614E-2</v>
      </c>
      <c r="O2536" s="44">
        <f>IFERROR(_xll.qlIndexFixing(ONIndex3M,I2536,TRUE,_xll.ohTrigger(RecalcTrigger,Trigger3M)),NA())</f>
        <v>1.6591181838844227E-2</v>
      </c>
      <c r="P2536" s="44">
        <f>IFERROR(_xll.qlIndexFixing(ONIndex6M,I2536,TRUE,_xll.ohTrigger(RecalcTrigger,Trigger6M)),NA())</f>
        <v>1.6764801313653432E-2</v>
      </c>
      <c r="Q2536" s="182">
        <f>IFERROR(_xll.qlIndexFixing(ONIndex1Y,I2536,TRUE,_xll.ohTrigger(RecalcTrigger,Trigger1Y)),NA())</f>
        <v>1.6895251211681561E-2</v>
      </c>
    </row>
    <row r="2537" spans="2:17" x14ac:dyDescent="0.2">
      <c r="B2537" s="39" t="s">
        <v>42</v>
      </c>
      <c r="D2537" s="42">
        <f>_xll.qlCalendarAdvance(Calendar,$D2536,B2537,"f",FALSE)</f>
        <v>57187</v>
      </c>
      <c r="E2537" s="176">
        <f>_xll.qlInterestRateIndexValueDate(IndexON,D2537)</f>
        <v>57187</v>
      </c>
      <c r="F2537" s="192">
        <f>IFERROR(_xll.qlIndexFixing(IndexON,D2537,TRUE,_xll.ohTrigger(RecalcTrigger,TriggerON)),NA())</f>
        <v>1.5909749753164615E-2</v>
      </c>
      <c r="H2537" s="42">
        <f>_xll.qlCalendarAdvance(Calendar,$H2536,B2537,"f",FALSE)</f>
        <v>57187</v>
      </c>
      <c r="I2537" s="176">
        <f>_xll.qlInterestRateIndexValueDate(Index1M,$H2537)</f>
        <v>57187</v>
      </c>
      <c r="J2537" s="181">
        <f>IFERROR(_xll.qlIndexFixing(Index1M,$H2537,TRUE,_xll.ohTrigger(RecalcTrigger,Trigger1M)),NA())</f>
        <v>1.6159850095259286E-2</v>
      </c>
      <c r="K2537" s="44">
        <f>IFERROR(_xll.qlIndexFixing(Index3M,H2537,TRUE,_xll.ohTrigger(RecalcTrigger,Trigger3M)),NA())</f>
        <v>1.66090777692811E-2</v>
      </c>
      <c r="L2537" s="44">
        <f>IFERROR(_xll.qlIndexFixing(Index6M,$H2537,TRUE,_xll.ohTrigger(RecalcTrigger,Trigger6M)),NA())</f>
        <v>1.6808284018505669E-2</v>
      </c>
      <c r="M2537" s="182">
        <f>IFERROR(_xll.qlIndexFixing(Index1Y,$H2537,TRUE,_xll.ohTrigger(RecalcTrigger,Trigger1Y)),NA())</f>
        <v>1.698321699294647E-2</v>
      </c>
      <c r="N2537" s="181">
        <f>IFERROR(_xll.qlIndexFixing(ONIndex1M,I2537,TRUE,_xll.ohTrigger(RecalcTrigger,Trigger1M)),NA())</f>
        <v>1.6153734514816609E-2</v>
      </c>
      <c r="O2537" s="44">
        <f>IFERROR(_xll.qlIndexFixing(ONIndex3M,I2537,TRUE,_xll.ohTrigger(RecalcTrigger,Trigger3M)),NA())</f>
        <v>1.6588908119394841E-2</v>
      </c>
      <c r="P2537" s="44">
        <f>IFERROR(_xll.qlIndexFixing(ONIndex6M,I2537,TRUE,_xll.ohTrigger(RecalcTrigger,Trigger6M)),NA())</f>
        <v>1.6762716393541321E-2</v>
      </c>
      <c r="Q2537" s="182">
        <f>IFERROR(_xll.qlIndexFixing(ONIndex1Y,I2537,TRUE,_xll.ohTrigger(RecalcTrigger,Trigger1Y)),NA())</f>
        <v>1.6892889171399306E-2</v>
      </c>
    </row>
    <row r="2538" spans="2:17" x14ac:dyDescent="0.2">
      <c r="B2538" s="39" t="s">
        <v>42</v>
      </c>
      <c r="D2538" s="42">
        <f>_xll.qlCalendarAdvance(Calendar,$D2537,B2538,"f",FALSE)</f>
        <v>57194</v>
      </c>
      <c r="E2538" s="176">
        <f>_xll.qlInterestRateIndexValueDate(IndexON,D2538)</f>
        <v>57194</v>
      </c>
      <c r="F2538" s="192">
        <f>IFERROR(_xll.qlIndexFixing(IndexON,D2538,TRUE,_xll.ohTrigger(RecalcTrigger,TriggerON)),NA())</f>
        <v>1.5907306433593504E-2</v>
      </c>
      <c r="H2538" s="42">
        <f>_xll.qlCalendarAdvance(Calendar,$H2537,B2538,"f",FALSE)</f>
        <v>57194</v>
      </c>
      <c r="I2538" s="176">
        <f>_xll.qlInterestRateIndexValueDate(Index1M,$H2538)</f>
        <v>57194</v>
      </c>
      <c r="J2538" s="181">
        <f>IFERROR(_xll.qlIndexFixing(Index1M,$H2538,TRUE,_xll.ohTrigger(RecalcTrigger,Trigger1M)),NA())</f>
        <v>1.6157276611095017E-2</v>
      </c>
      <c r="K2538" s="44">
        <f>IFERROR(_xll.qlIndexFixing(Index3M,H2538,TRUE,_xll.ohTrigger(RecalcTrigger,Trigger3M)),NA())</f>
        <v>1.6606951063479057E-2</v>
      </c>
      <c r="L2538" s="44">
        <f>IFERROR(_xll.qlIndexFixing(Index6M,$H2538,TRUE,_xll.ohTrigger(RecalcTrigger,Trigger6M)),NA())</f>
        <v>1.6806462834394572E-2</v>
      </c>
      <c r="M2538" s="182">
        <f>IFERROR(_xll.qlIndexFixing(Index1Y,$H2538,TRUE,_xll.ohTrigger(RecalcTrigger,Trigger1Y)),NA())</f>
        <v>1.6981378356149213E-2</v>
      </c>
      <c r="N2538" s="181">
        <f>IFERROR(_xll.qlIndexFixing(ONIndex1M,I2538,TRUE,_xll.ohTrigger(RecalcTrigger,Trigger1M)),NA())</f>
        <v>1.6151301587080669E-2</v>
      </c>
      <c r="O2538" s="44">
        <f>IFERROR(_xll.qlIndexFixing(ONIndex3M,I2538,TRUE,_xll.ohTrigger(RecalcTrigger,Trigger3M)),NA())</f>
        <v>1.6586655171053621E-2</v>
      </c>
      <c r="P2538" s="44">
        <f>IFERROR(_xll.qlIndexFixing(ONIndex6M,I2538,TRUE,_xll.ohTrigger(RecalcTrigger,Trigger6M)),NA())</f>
        <v>1.6760651297511586E-2</v>
      </c>
      <c r="Q2538" s="182">
        <f>IFERROR(_xll.qlIndexFixing(ONIndex1Y,I2538,TRUE,_xll.ohTrigger(RecalcTrigger,Trigger1Y)),NA())</f>
        <v>1.6890547650495469E-2</v>
      </c>
    </row>
    <row r="2539" spans="2:17" x14ac:dyDescent="0.2">
      <c r="B2539" s="39" t="s">
        <v>42</v>
      </c>
      <c r="D2539" s="42">
        <f>_xll.qlCalendarAdvance(Calendar,$D2538,B2539,"f",FALSE)</f>
        <v>57201</v>
      </c>
      <c r="E2539" s="176">
        <f>_xll.qlInterestRateIndexValueDate(IndexON,D2539)</f>
        <v>57201</v>
      </c>
      <c r="F2539" s="192">
        <f>IFERROR(_xll.qlIndexFixing(IndexON,D2539,TRUE,_xll.ohTrigger(RecalcTrigger,TriggerON)),NA())</f>
        <v>1.5904884769750716E-2</v>
      </c>
      <c r="H2539" s="42">
        <f>_xll.qlCalendarAdvance(Calendar,$H2538,B2539,"f",FALSE)</f>
        <v>57201</v>
      </c>
      <c r="I2539" s="176">
        <f>_xll.qlInterestRateIndexValueDate(Index1M,$H2539)</f>
        <v>57201</v>
      </c>
      <c r="J2539" s="181">
        <f>IFERROR(_xll.qlIndexFixing(Index1M,$H2539,TRUE,_xll.ohTrigger(RecalcTrigger,Trigger1M)),NA())</f>
        <v>1.6154912892027466E-2</v>
      </c>
      <c r="K2539" s="44">
        <f>IFERROR(_xll.qlIndexFixing(Index3M,H2539,TRUE,_xll.ohTrigger(RecalcTrigger,Trigger3M)),NA())</f>
        <v>1.6604845215858838E-2</v>
      </c>
      <c r="L2539" s="44">
        <f>IFERROR(_xll.qlIndexFixing(Index6M,$H2539,TRUE,_xll.ohTrigger(RecalcTrigger,Trigger6M)),NA())</f>
        <v>1.6804661643095839E-2</v>
      </c>
      <c r="M2539" s="182">
        <f>IFERROR(_xll.qlIndexFixing(Index1Y,$H2539,TRUE,_xll.ohTrigger(RecalcTrigger,Trigger1Y)),NA())</f>
        <v>1.6979560589478249E-2</v>
      </c>
      <c r="N2539" s="181">
        <f>IFERROR(_xll.qlIndexFixing(ONIndex1M,I2539,TRUE,_xll.ohTrigger(RecalcTrigger,Trigger1M)),NA())</f>
        <v>1.6148890740403932E-2</v>
      </c>
      <c r="O2539" s="44">
        <f>IFERROR(_xll.qlIndexFixing(ONIndex3M,I2539,TRUE,_xll.ohTrigger(RecalcTrigger,Trigger3M)),NA())</f>
        <v>1.6584422993658476E-2</v>
      </c>
      <c r="P2539" s="44">
        <f>IFERROR(_xll.qlIndexFixing(ONIndex6M,I2539,TRUE,_xll.ohTrigger(RecalcTrigger,Trigger6M)),NA())</f>
        <v>1.6758606025645273E-2</v>
      </c>
      <c r="Q2539" s="182">
        <f>IFERROR(_xll.qlIndexFixing(ONIndex1Y,I2539,TRUE,_xll.ohTrigger(RecalcTrigger,Trigger1Y)),NA())</f>
        <v>1.6888226648889004E-2</v>
      </c>
    </row>
    <row r="2540" spans="2:17" x14ac:dyDescent="0.2">
      <c r="B2540" s="39" t="s">
        <v>42</v>
      </c>
      <c r="D2540" s="42">
        <f>_xll.qlCalendarAdvance(Calendar,$D2539,B2540,"f",FALSE)</f>
        <v>57208</v>
      </c>
      <c r="E2540" s="176">
        <f>_xll.qlInterestRateIndexValueDate(IndexON,D2540)</f>
        <v>57208</v>
      </c>
      <c r="F2540" s="192">
        <f>IFERROR(_xll.qlIndexFixing(IndexON,D2540,TRUE,_xll.ohTrigger(RecalcTrigger,TriggerON)),NA())</f>
        <v>1.5902484761555202E-2</v>
      </c>
      <c r="H2540" s="42">
        <f>_xll.qlCalendarAdvance(Calendar,$H2539,B2540,"f",FALSE)</f>
        <v>57208</v>
      </c>
      <c r="I2540" s="176">
        <f>_xll.qlInterestRateIndexValueDate(Index1M,$H2540)</f>
        <v>57208</v>
      </c>
      <c r="J2540" s="181">
        <f>IFERROR(_xll.qlIndexFixing(Index1M,$H2540,TRUE,_xll.ohTrigger(RecalcTrigger,Trigger1M)),NA())</f>
        <v>1.6152571285700849E-2</v>
      </c>
      <c r="K2540" s="44">
        <f>IFERROR(_xll.qlIndexFixing(Index3M,H2540,TRUE,_xll.ohTrigger(RecalcTrigger,Trigger3M)),NA())</f>
        <v>1.6602760226387847E-2</v>
      </c>
      <c r="L2540" s="44">
        <f>IFERROR(_xll.qlIndexFixing(Index6M,$H2540,TRUE,_xll.ohTrigger(RecalcTrigger,Trigger6M)),NA())</f>
        <v>1.6802880444556172E-2</v>
      </c>
      <c r="M2540" s="182">
        <f>IFERROR(_xll.qlIndexFixing(Index1Y,$H2540,TRUE,_xll.ohTrigger(RecalcTrigger,Trigger1Y)),NA())</f>
        <v>1.6977763692822112E-2</v>
      </c>
      <c r="N2540" s="181">
        <f>IFERROR(_xll.qlIndexFixing(ONIndex1M,I2540,TRUE,_xll.ohTrigger(RecalcTrigger,Trigger1M)),NA())</f>
        <v>1.6146501974705352E-2</v>
      </c>
      <c r="O2540" s="44">
        <f>IFERROR(_xll.qlIndexFixing(ONIndex3M,I2540,TRUE,_xll.ohTrigger(RecalcTrigger,Trigger3M)),NA())</f>
        <v>1.6582211587452544E-2</v>
      </c>
      <c r="P2540" s="44">
        <f>IFERROR(_xll.qlIndexFixing(ONIndex6M,I2540,TRUE,_xll.ohTrigger(RecalcTrigger,Trigger6M)),NA())</f>
        <v>1.6756580577942382E-2</v>
      </c>
      <c r="Q2540" s="182">
        <f>IFERROR(_xll.qlIndexFixing(ONIndex1Y,I2540,TRUE,_xll.ohTrigger(RecalcTrigger,Trigger1Y)),NA())</f>
        <v>1.6885926166742005E-2</v>
      </c>
    </row>
    <row r="2541" spans="2:17" x14ac:dyDescent="0.2">
      <c r="B2541" s="39" t="s">
        <v>42</v>
      </c>
      <c r="D2541" s="42">
        <f>_xll.qlCalendarAdvance(Calendar,$D2540,B2541,"f",FALSE)</f>
        <v>57215</v>
      </c>
      <c r="E2541" s="176">
        <f>_xll.qlInterestRateIndexValueDate(IndexON,D2541)</f>
        <v>57215</v>
      </c>
      <c r="F2541" s="192">
        <f>IFERROR(_xll.qlIndexFixing(IndexON,D2541,TRUE,_xll.ohTrigger(RecalcTrigger,TriggerON)),NA())</f>
        <v>1.5900106409006964E-2</v>
      </c>
      <c r="H2541" s="42">
        <f>_xll.qlCalendarAdvance(Calendar,$H2540,B2541,"f",FALSE)</f>
        <v>57215</v>
      </c>
      <c r="I2541" s="176">
        <f>_xll.qlInterestRateIndexValueDate(Index1M,$H2541)</f>
        <v>57215</v>
      </c>
      <c r="J2541" s="181">
        <f>IFERROR(_xll.qlIndexFixing(Index1M,$H2541,TRUE,_xll.ohTrigger(RecalcTrigger,Trigger1M)),NA())</f>
        <v>1.6150251792102884E-2</v>
      </c>
      <c r="K2541" s="44">
        <f>IFERROR(_xll.qlIndexFixing(Index3M,H2541,TRUE,_xll.ohTrigger(RecalcTrigger,Trigger3M)),NA())</f>
        <v>1.6600696095031731E-2</v>
      </c>
      <c r="L2541" s="44">
        <f>IFERROR(_xll.qlIndexFixing(Index6M,$H2541,TRUE,_xll.ohTrigger(RecalcTrigger,Trigger6M)),NA())</f>
        <v>1.6801119238721837E-2</v>
      </c>
      <c r="M2541" s="182">
        <f>IFERROR(_xll.qlIndexFixing(Index1Y,$H2541,TRUE,_xll.ohTrigger(RecalcTrigger,Trigger1Y)),NA())</f>
        <v>1.6975987666069114E-2</v>
      </c>
      <c r="N2541" s="181">
        <f>IFERROR(_xll.qlIndexFixing(ONIndex1M,I2541,TRUE,_xll.ohTrigger(RecalcTrigger,Trigger1M)),NA())</f>
        <v>1.6144135290065975E-2</v>
      </c>
      <c r="O2541" s="44">
        <f>IFERROR(_xll.qlIndexFixing(ONIndex3M,I2541,TRUE,_xll.ohTrigger(RecalcTrigger,Trigger3M)),NA())</f>
        <v>1.6580020952273733E-2</v>
      </c>
      <c r="P2541" s="44">
        <f>IFERROR(_xll.qlIndexFixing(ONIndex6M,I2541,TRUE,_xll.ohTrigger(RecalcTrigger,Trigger6M)),NA())</f>
        <v>1.6754574954402912E-2</v>
      </c>
      <c r="Q2541" s="182">
        <f>IFERROR(_xll.qlIndexFixing(ONIndex1Y,I2541,TRUE,_xll.ohTrigger(RecalcTrigger,Trigger1Y)),NA())</f>
        <v>1.688364620405447E-2</v>
      </c>
    </row>
    <row r="2542" spans="2:17" x14ac:dyDescent="0.2">
      <c r="B2542" s="39" t="s">
        <v>42</v>
      </c>
      <c r="D2542" s="42">
        <f>_xll.qlCalendarAdvance(Calendar,$D2541,B2542,"f",FALSE)</f>
        <v>57222</v>
      </c>
      <c r="E2542" s="176">
        <f>_xll.qlInterestRateIndexValueDate(IndexON,D2542)</f>
        <v>57222</v>
      </c>
      <c r="F2542" s="192">
        <f>IFERROR(_xll.qlIndexFixing(IndexON,D2542,TRUE,_xll.ohTrigger(RecalcTrigger,TriggerON)),NA())</f>
        <v>1.5897749712187048E-2</v>
      </c>
      <c r="H2542" s="42">
        <f>_xll.qlCalendarAdvance(Calendar,$H2541,B2542,"f",FALSE)</f>
        <v>57222</v>
      </c>
      <c r="I2542" s="176">
        <f>_xll.qlInterestRateIndexValueDate(Index1M,$H2542)</f>
        <v>57222</v>
      </c>
      <c r="J2542" s="181">
        <f>IFERROR(_xll.qlIndexFixing(Index1M,$H2542,TRUE,_xll.ohTrigger(RecalcTrigger,Trigger1M)),NA())</f>
        <v>1.614737019397287E-2</v>
      </c>
      <c r="K2542" s="44">
        <f>IFERROR(_xll.qlIndexFixing(Index3M,H2542,TRUE,_xll.ohTrigger(RecalcTrigger,Trigger3M)),NA())</f>
        <v>1.6598652821759655E-2</v>
      </c>
      <c r="L2542" s="44">
        <f>IFERROR(_xll.qlIndexFixing(Index6M,$H2542,TRUE,_xll.ohTrigger(RecalcTrigger,Trigger6M)),NA())</f>
        <v>1.6798842075294189E-2</v>
      </c>
      <c r="M2542" s="182">
        <f>IFERROR(_xll.qlIndexFixing(Index1Y,$H2542,TRUE,_xll.ohTrigger(RecalcTrigger,Trigger1Y)),NA())</f>
        <v>1.697423250911112E-2</v>
      </c>
      <c r="N2542" s="181">
        <f>IFERROR(_xll.qlIndexFixing(ONIndex1M,I2542,TRUE,_xll.ohTrigger(RecalcTrigger,Trigger1M)),NA())</f>
        <v>1.6141790686323709E-2</v>
      </c>
      <c r="O2542" s="44">
        <f>IFERROR(_xll.qlIndexFixing(ONIndex3M,I2542,TRUE,_xll.ohTrigger(RecalcTrigger,Trigger3M)),NA())</f>
        <v>1.6577851088203088E-2</v>
      </c>
      <c r="P2542" s="44">
        <f>IFERROR(_xll.qlIndexFixing(ONIndex6M,I2542,TRUE,_xll.ohTrigger(RecalcTrigger,Trigger6M)),NA())</f>
        <v>1.6752589155026865E-2</v>
      </c>
      <c r="Q2542" s="182">
        <f>IFERROR(_xll.qlIndexFixing(ONIndex1Y,I2542,TRUE,_xll.ohTrigger(RecalcTrigger,Trigger1Y)),NA())</f>
        <v>1.6881386760583261E-2</v>
      </c>
    </row>
    <row r="2543" spans="2:17" x14ac:dyDescent="0.2">
      <c r="B2543" s="39" t="s">
        <v>42</v>
      </c>
      <c r="D2543" s="42">
        <f>_xll.qlCalendarAdvance(Calendar,$D2542,B2543,"f",FALSE)</f>
        <v>57229</v>
      </c>
      <c r="E2543" s="176">
        <f>_xll.qlInterestRateIndexValueDate(IndexON,D2543)</f>
        <v>57229</v>
      </c>
      <c r="F2543" s="192">
        <f>IFERROR(_xll.qlIndexFixing(IndexON,D2543,TRUE,_xll.ohTrigger(RecalcTrigger,TriggerON)),NA())</f>
        <v>1.5895414670852315E-2</v>
      </c>
      <c r="H2543" s="42">
        <f>_xll.qlCalendarAdvance(Calendar,$H2542,B2543,"f",FALSE)</f>
        <v>57229</v>
      </c>
      <c r="I2543" s="176">
        <f>_xll.qlInterestRateIndexValueDate(Index1M,$H2543)</f>
        <v>57229</v>
      </c>
      <c r="J2543" s="181">
        <f>IFERROR(_xll.qlIndexFixing(Index1M,$H2543,TRUE,_xll.ohTrigger(RecalcTrigger,Trigger1M)),NA())</f>
        <v>1.6145090489712209E-2</v>
      </c>
      <c r="K2543" s="44">
        <f>IFERROR(_xll.qlIndexFixing(Index3M,H2543,TRUE,_xll.ohTrigger(RecalcTrigger,Trigger3M)),NA())</f>
        <v>1.6596394125600461E-2</v>
      </c>
      <c r="L2543" s="44">
        <f>IFERROR(_xll.qlIndexFixing(Index6M,$H2543,TRUE,_xll.ohTrigger(RecalcTrigger,Trigger6M)),NA())</f>
        <v>1.6796849038202145E-2</v>
      </c>
      <c r="M2543" s="182">
        <f>IFERROR(_xll.qlIndexFixing(Index1Y,$H2543,TRUE,_xll.ohTrigger(RecalcTrigger,Trigger1Y)),NA())</f>
        <v>1.6972498221839327E-2</v>
      </c>
      <c r="N2543" s="181">
        <f>IFERROR(_xll.qlIndexFixing(ONIndex1M,I2543,TRUE,_xll.ohTrigger(RecalcTrigger,Trigger1M)),NA())</f>
        <v>1.6139468163478554E-2</v>
      </c>
      <c r="O2543" s="44">
        <f>IFERROR(_xll.qlIndexFixing(ONIndex3M,I2543,TRUE,_xll.ohTrigger(RecalcTrigger,Trigger3M)),NA())</f>
        <v>1.6575701995159564E-2</v>
      </c>
      <c r="P2543" s="44">
        <f>IFERROR(_xll.qlIndexFixing(ONIndex6M,I2543,TRUE,_xll.ohTrigger(RecalcTrigger,Trigger6M)),NA())</f>
        <v>1.6750623179814239E-2</v>
      </c>
      <c r="Q2543" s="182">
        <f>IFERROR(_xll.qlIndexFixing(ONIndex1Y,I2543,TRUE,_xll.ohTrigger(RecalcTrigger,Trigger1Y)),NA())</f>
        <v>1.6879147836490471E-2</v>
      </c>
    </row>
    <row r="2544" spans="2:17" x14ac:dyDescent="0.2">
      <c r="B2544" s="39" t="s">
        <v>42</v>
      </c>
      <c r="D2544" s="42">
        <f>_xll.qlCalendarAdvance(Calendar,$D2543,B2544,"f",FALSE)</f>
        <v>57236</v>
      </c>
      <c r="E2544" s="176">
        <f>_xll.qlInterestRateIndexValueDate(IndexON,D2544)</f>
        <v>57236</v>
      </c>
      <c r="F2544" s="192">
        <f>IFERROR(_xll.qlIndexFixing(IndexON,D2544,TRUE,_xll.ohTrigger(RecalcTrigger,TriggerON)),NA())</f>
        <v>1.5893101285326949E-2</v>
      </c>
      <c r="H2544" s="42">
        <f>_xll.qlCalendarAdvance(Calendar,$H2543,B2544,"f",FALSE)</f>
        <v>57236</v>
      </c>
      <c r="I2544" s="176">
        <f>_xll.qlInterestRateIndexValueDate(Index1M,$H2544)</f>
        <v>57236</v>
      </c>
      <c r="J2544" s="181">
        <f>IFERROR(_xll.qlIndexFixing(Index1M,$H2544,TRUE,_xll.ohTrigger(RecalcTrigger,Trigger1M)),NA())</f>
        <v>1.6142832895171415E-2</v>
      </c>
      <c r="K2544" s="44">
        <f>IFERROR(_xll.qlIndexFixing(Index3M,H2544,TRUE,_xll.ohTrigger(RecalcTrigger,Trigger3M)),NA())</f>
        <v>1.6594391169425904E-2</v>
      </c>
      <c r="L2544" s="44">
        <f>IFERROR(_xll.qlIndexFixing(Index6M,$H2544,TRUE,_xll.ohTrigger(RecalcTrigger,Trigger6M)),NA())</f>
        <v>1.6795143760526113E-2</v>
      </c>
      <c r="M2544" s="182">
        <f>IFERROR(_xll.qlIndexFixing(Index1Y,$H2544,TRUE,_xll.ohTrigger(RecalcTrigger,Trigger1Y)),NA())</f>
        <v>1.6970784804147376E-2</v>
      </c>
      <c r="N2544" s="181">
        <f>IFERROR(_xll.qlIndexFixing(ONIndex1M,I2544,TRUE,_xll.ohTrigger(RecalcTrigger,Trigger1M)),NA())</f>
        <v>1.6137167721854695E-2</v>
      </c>
      <c r="O2544" s="44">
        <f>IFERROR(_xll.qlIndexFixing(ONIndex3M,I2544,TRUE,_xll.ohTrigger(RecalcTrigger,Trigger3M)),NA())</f>
        <v>1.6573573673224207E-2</v>
      </c>
      <c r="P2544" s="44">
        <f>IFERROR(_xll.qlIndexFixing(ONIndex6M,I2544,TRUE,_xll.ohTrigger(RecalcTrigger,Trigger6M)),NA())</f>
        <v>1.6748677028683989E-2</v>
      </c>
      <c r="Q2544" s="182">
        <f>IFERROR(_xll.qlIndexFixing(ONIndex1Y,I2544,TRUE,_xll.ohTrigger(RecalcTrigger,Trigger1Y)),NA())</f>
        <v>1.6876929431857146E-2</v>
      </c>
    </row>
    <row r="2545" spans="2:17" x14ac:dyDescent="0.2">
      <c r="B2545" s="39" t="s">
        <v>42</v>
      </c>
      <c r="D2545" s="42">
        <f>_xll.qlCalendarAdvance(Calendar,$D2544,B2545,"f",FALSE)</f>
        <v>57243</v>
      </c>
      <c r="E2545" s="176">
        <f>_xll.qlInterestRateIndexValueDate(IndexON,D2545)</f>
        <v>57243</v>
      </c>
      <c r="F2545" s="192">
        <f>IFERROR(_xll.qlIndexFixing(IndexON,D2545,TRUE,_xll.ohTrigger(RecalcTrigger,TriggerON)),NA())</f>
        <v>1.5890809555448859E-2</v>
      </c>
      <c r="H2545" s="42">
        <f>_xll.qlCalendarAdvance(Calendar,$H2544,B2545,"f",FALSE)</f>
        <v>57243</v>
      </c>
      <c r="I2545" s="176">
        <f>_xll.qlInterestRateIndexValueDate(Index1M,$H2545)</f>
        <v>57243</v>
      </c>
      <c r="J2545" s="181">
        <f>IFERROR(_xll.qlIndexFixing(Index1M,$H2545,TRUE,_xll.ohTrigger(RecalcTrigger,Trigger1M)),NA())</f>
        <v>1.6140597410331581E-2</v>
      </c>
      <c r="K2545" s="44">
        <f>IFERROR(_xll.qlIndexFixing(Index3M,H2545,TRUE,_xll.ohTrigger(RecalcTrigger,Trigger3M)),NA())</f>
        <v>1.6592409070284603E-2</v>
      </c>
      <c r="L2545" s="44">
        <f>IFERROR(_xll.qlIndexFixing(Index6M,$H2545,TRUE,_xll.ohTrigger(RecalcTrigger,Trigger6M)),NA())</f>
        <v>1.6793458472587019E-2</v>
      </c>
      <c r="M2545" s="182">
        <f>IFERROR(_xll.qlIndexFixing(Index1Y,$H2545,TRUE,_xll.ohTrigger(RecalcTrigger,Trigger1Y)),NA())</f>
        <v>1.6969092255929352E-2</v>
      </c>
      <c r="N2545" s="181">
        <f>IFERROR(_xll.qlIndexFixing(ONIndex1M,I2545,TRUE,_xll.ohTrigger(RecalcTrigger,Trigger1M)),NA())</f>
        <v>1.6134889361127946E-2</v>
      </c>
      <c r="O2545" s="44">
        <f>IFERROR(_xll.qlIndexFixing(ONIndex3M,I2545,TRUE,_xll.ohTrigger(RecalcTrigger,Trigger3M)),NA())</f>
        <v>1.6571466122397016E-2</v>
      </c>
      <c r="P2545" s="44">
        <f>IFERROR(_xll.qlIndexFixing(ONIndex6M,I2545,TRUE,_xll.ohTrigger(RecalcTrigger,Trigger6M)),NA())</f>
        <v>1.6746750701717161E-2</v>
      </c>
      <c r="Q2545" s="182">
        <f>IFERROR(_xll.qlIndexFixing(ONIndex1Y,I2545,TRUE,_xll.ohTrigger(RecalcTrigger,Trigger1Y)),NA())</f>
        <v>1.6874731546521193E-2</v>
      </c>
    </row>
    <row r="2546" spans="2:17" x14ac:dyDescent="0.2">
      <c r="B2546" s="39" t="s">
        <v>42</v>
      </c>
      <c r="D2546" s="42">
        <f>_xll.qlCalendarAdvance(Calendar,$D2545,B2546,"f",FALSE)</f>
        <v>57250</v>
      </c>
      <c r="E2546" s="176">
        <f>_xll.qlInterestRateIndexValueDate(IndexON,D2546)</f>
        <v>57250</v>
      </c>
      <c r="F2546" s="192">
        <f>IFERROR(_xll.qlIndexFixing(IndexON,D2546,TRUE,_xll.ohTrigger(RecalcTrigger,TriggerON)),NA())</f>
        <v>1.5888539481136998E-2</v>
      </c>
      <c r="H2546" s="42">
        <f>_xll.qlCalendarAdvance(Calendar,$H2545,B2546,"f",FALSE)</f>
        <v>57250</v>
      </c>
      <c r="I2546" s="176">
        <f>_xll.qlInterestRateIndexValueDate(Index1M,$H2546)</f>
        <v>57250</v>
      </c>
      <c r="J2546" s="181">
        <f>IFERROR(_xll.qlIndexFixing(Index1M,$H2546,TRUE,_xll.ohTrigger(RecalcTrigger,Trigger1M)),NA())</f>
        <v>1.6138384035190006E-2</v>
      </c>
      <c r="K2546" s="44">
        <f>IFERROR(_xll.qlIndexFixing(Index3M,H2546,TRUE,_xll.ohTrigger(RecalcTrigger,Trigger3M)),NA())</f>
        <v>1.6590447828143607E-2</v>
      </c>
      <c r="L2546" s="44">
        <f>IFERROR(_xll.qlIndexFixing(Index6M,$H2546,TRUE,_xll.ohTrigger(RecalcTrigger,Trigger6M)),NA())</f>
        <v>1.6791793174335171E-2</v>
      </c>
      <c r="M2546" s="182">
        <f>IFERROR(_xll.qlIndexFixing(Index1Y,$H2546,TRUE,_xll.ohTrigger(RecalcTrigger,Trigger1Y)),NA())</f>
        <v>1.696742057708156E-2</v>
      </c>
      <c r="N2546" s="181">
        <f>IFERROR(_xll.qlIndexFixing(ONIndex1M,I2546,TRUE,_xll.ohTrigger(RecalcTrigger,Trigger1M)),NA())</f>
        <v>1.6132633081298309E-2</v>
      </c>
      <c r="O2546" s="44">
        <f>IFERROR(_xll.qlIndexFixing(ONIndex3M,I2546,TRUE,_xll.ohTrigger(RecalcTrigger,Trigger3M)),NA())</f>
        <v>1.65693793425159E-2</v>
      </c>
      <c r="P2546" s="44">
        <f>IFERROR(_xll.qlIndexFixing(ONIndex6M,I2546,TRUE,_xll.ohTrigger(RecalcTrigger,Trigger6M)),NA())</f>
        <v>1.6744844198913755E-2</v>
      </c>
      <c r="Q2546" s="182">
        <f>IFERROR(_xll.qlIndexFixing(ONIndex1Y,I2546,TRUE,_xll.ohTrigger(RecalcTrigger,Trigger1Y)),NA())</f>
        <v>1.6872554180644705E-2</v>
      </c>
    </row>
    <row r="2547" spans="2:17" x14ac:dyDescent="0.2">
      <c r="B2547" s="39" t="s">
        <v>42</v>
      </c>
      <c r="D2547" s="42">
        <f>_xll.qlCalendarAdvance(Calendar,$D2546,B2547,"f",FALSE)</f>
        <v>57257</v>
      </c>
      <c r="E2547" s="176">
        <f>_xll.qlInterestRateIndexValueDate(IndexON,D2547)</f>
        <v>57257</v>
      </c>
      <c r="F2547" s="192">
        <f>IFERROR(_xll.qlIndexFixing(IndexON,D2547,TRUE,_xll.ohTrigger(RecalcTrigger,TriggerON)),NA())</f>
        <v>1.5886291062472413E-2</v>
      </c>
      <c r="H2547" s="42">
        <f>_xll.qlCalendarAdvance(Calendar,$H2546,B2547,"f",FALSE)</f>
        <v>57257</v>
      </c>
      <c r="I2547" s="176">
        <f>_xll.qlInterestRateIndexValueDate(Index1M,$H2547)</f>
        <v>57257</v>
      </c>
      <c r="J2547" s="181">
        <f>IFERROR(_xll.qlIndexFixing(Index1M,$H2547,TRUE,_xll.ohTrigger(RecalcTrigger,Trigger1M)),NA())</f>
        <v>1.61367991970628E-2</v>
      </c>
      <c r="K2547" s="44">
        <f>IFERROR(_xll.qlIndexFixing(Index3M,H2547,TRUE,_xll.ohTrigger(RecalcTrigger,Trigger3M)),NA())</f>
        <v>1.6588749325534918E-2</v>
      </c>
      <c r="L2547" s="44">
        <f>IFERROR(_xll.qlIndexFixing(Index6M,$H2547,TRUE,_xll.ohTrigger(RecalcTrigger,Trigger6M)),NA())</f>
        <v>1.6790422388716475E-2</v>
      </c>
      <c r="M2547" s="182">
        <f>IFERROR(_xll.qlIndexFixing(Index1Y,$H2547,TRUE,_xll.ohTrigger(RecalcTrigger,Trigger1Y)),NA())</f>
        <v>1.6965769767500749E-2</v>
      </c>
      <c r="N2547" s="181">
        <f>IFERROR(_xll.qlIndexFixing(ONIndex1M,I2547,TRUE,_xll.ohTrigger(RecalcTrigger,Trigger1M)),NA())</f>
        <v>1.6130398882527874E-2</v>
      </c>
      <c r="O2547" s="44">
        <f>IFERROR(_xll.qlIndexFixing(ONIndex3M,I2547,TRUE,_xll.ohTrigger(RecalcTrigger,Trigger3M)),NA())</f>
        <v>1.656731333374295E-2</v>
      </c>
      <c r="P2547" s="44">
        <f>IFERROR(_xll.qlIndexFixing(ONIndex6M,I2547,TRUE,_xll.ohTrigger(RecalcTrigger,Trigger6M)),NA())</f>
        <v>1.6742957520111679E-2</v>
      </c>
      <c r="Q2547" s="182">
        <f>IFERROR(_xll.qlIndexFixing(ONIndex1Y,I2547,TRUE,_xll.ohTrigger(RecalcTrigger,Trigger1Y)),NA())</f>
        <v>1.6870397333984544E-2</v>
      </c>
    </row>
    <row r="2548" spans="2:17" x14ac:dyDescent="0.2">
      <c r="B2548" s="39" t="s">
        <v>42</v>
      </c>
      <c r="D2548" s="42">
        <f>_xll.qlCalendarAdvance(Calendar,$D2547,B2548,"f",FALSE)</f>
        <v>57264</v>
      </c>
      <c r="E2548" s="176">
        <f>_xll.qlInterestRateIndexValueDate(IndexON,D2548)</f>
        <v>57264</v>
      </c>
      <c r="F2548" s="192">
        <f>IFERROR(_xll.qlIndexFixing(IndexON,D2548,TRUE,_xll.ohTrigger(RecalcTrigger,TriggerON)),NA())</f>
        <v>1.5884064299536149E-2</v>
      </c>
      <c r="H2548" s="42">
        <f>_xll.qlCalendarAdvance(Calendar,$H2547,B2548,"f",FALSE)</f>
        <v>57264</v>
      </c>
      <c r="I2548" s="176">
        <f>_xll.qlInterestRateIndexValueDate(Index1M,$H2548)</f>
        <v>57264</v>
      </c>
      <c r="J2548" s="181">
        <f>IFERROR(_xll.qlIndexFixing(Index1M,$H2548,TRUE,_xll.ohTrigger(RecalcTrigger,Trigger1M)),NA())</f>
        <v>1.6134634492189635E-2</v>
      </c>
      <c r="K2548" s="44">
        <f>IFERROR(_xll.qlIndexFixing(Index3M,H2548,TRUE,_xll.ohTrigger(RecalcTrigger,Trigger3M)),NA())</f>
        <v>1.6586831200101095E-2</v>
      </c>
      <c r="L2548" s="44">
        <f>IFERROR(_xll.qlIndexFixing(Index6M,$H2548,TRUE,_xll.ohTrigger(RecalcTrigger,Trigger6M)),NA())</f>
        <v>1.6788798423125334E-2</v>
      </c>
      <c r="M2548" s="182">
        <f>IFERROR(_xll.qlIndexFixing(Index1Y,$H2548,TRUE,_xll.ohTrigger(RecalcTrigger,Trigger1Y)),NA())</f>
        <v>1.6964139827085223E-2</v>
      </c>
      <c r="N2548" s="181">
        <f>IFERROR(_xll.qlIndexFixing(ONIndex1M,I2548,TRUE,_xll.ohTrigger(RecalcTrigger,Trigger1M)),NA())</f>
        <v>1.6128186764654551E-2</v>
      </c>
      <c r="O2548" s="44">
        <f>IFERROR(_xll.qlIndexFixing(ONIndex3M,I2548,TRUE,_xll.ohTrigger(RecalcTrigger,Trigger3M)),NA())</f>
        <v>1.656526809624026E-2</v>
      </c>
      <c r="P2548" s="44">
        <f>IFERROR(_xll.qlIndexFixing(ONIndex6M,I2548,TRUE,_xll.ohTrigger(RecalcTrigger,Trigger6M)),NA())</f>
        <v>1.674109066555407E-2</v>
      </c>
      <c r="Q2548" s="182">
        <f>IFERROR(_xll.qlIndexFixing(ONIndex1Y,I2548,TRUE,_xll.ohTrigger(RecalcTrigger,Trigger1Y)),NA())</f>
        <v>1.6868261006864893E-2</v>
      </c>
    </row>
    <row r="2549" spans="2:17" x14ac:dyDescent="0.2">
      <c r="B2549" s="39" t="s">
        <v>42</v>
      </c>
      <c r="D2549" s="42">
        <f>_xll.qlCalendarAdvance(Calendar,$D2548,B2549,"f",FALSE)</f>
        <v>57271</v>
      </c>
      <c r="E2549" s="176">
        <f>_xll.qlInterestRateIndexValueDate(IndexON,D2549)</f>
        <v>57271</v>
      </c>
      <c r="F2549" s="192">
        <f>IFERROR(_xll.qlIndexFixing(IndexON,D2549,TRUE,_xll.ohTrigger(RecalcTrigger,TriggerON)),NA())</f>
        <v>1.5881859192247161E-2</v>
      </c>
      <c r="H2549" s="42">
        <f>_xll.qlCalendarAdvance(Calendar,$H2548,B2549,"f",FALSE)</f>
        <v>57271</v>
      </c>
      <c r="I2549" s="176">
        <f>_xll.qlInterestRateIndexValueDate(Index1M,$H2549)</f>
        <v>57271</v>
      </c>
      <c r="J2549" s="181">
        <f>IFERROR(_xll.qlIndexFixing(Index1M,$H2549,TRUE,_xll.ohTrigger(RecalcTrigger,Trigger1M)),NA())</f>
        <v>1.6132491899939518E-2</v>
      </c>
      <c r="K2549" s="44">
        <f>IFERROR(_xll.qlIndexFixing(Index3M,H2549,TRUE,_xll.ohTrigger(RecalcTrigger,Trigger3M)),NA())</f>
        <v>1.6584933932531958E-2</v>
      </c>
      <c r="L2549" s="44">
        <f>IFERROR(_xll.qlIndexFixing(Index6M,$H2549,TRUE,_xll.ohTrigger(RecalcTrigger,Trigger6M)),NA())</f>
        <v>1.6787194447995233E-2</v>
      </c>
      <c r="M2549" s="182">
        <f>IFERROR(_xll.qlIndexFixing(Index1Y,$H2549,TRUE,_xll.ohTrigger(RecalcTrigger,Trigger1Y)),NA())</f>
        <v>1.6962530755735283E-2</v>
      </c>
      <c r="N2549" s="181">
        <f>IFERROR(_xll.qlIndexFixing(ONIndex1M,I2549,TRUE,_xll.ohTrigger(RecalcTrigger,Trigger1M)),NA())</f>
        <v>1.6125996727921477E-2</v>
      </c>
      <c r="O2549" s="44">
        <f>IFERROR(_xll.qlIndexFixing(ONIndex3M,I2549,TRUE,_xll.ohTrigger(RecalcTrigger,Trigger3M)),NA())</f>
        <v>1.6563243629521551E-2</v>
      </c>
      <c r="P2549" s="44">
        <f>IFERROR(_xll.qlIndexFixing(ONIndex6M,I2549,TRUE,_xll.ohTrigger(RecalcTrigger,Trigger6M)),NA())</f>
        <v>1.6739243635159884E-2</v>
      </c>
      <c r="Q2549" s="182">
        <f>IFERROR(_xll.qlIndexFixing(ONIndex1Y,I2549,TRUE,_xll.ohTrigger(RecalcTrigger,Trigger1Y)),NA())</f>
        <v>1.6866145198961568E-2</v>
      </c>
    </row>
    <row r="2550" spans="2:17" x14ac:dyDescent="0.2">
      <c r="B2550" s="39" t="s">
        <v>42</v>
      </c>
      <c r="D2550" s="42">
        <f>_xll.qlCalendarAdvance(Calendar,$D2549,B2550,"f",FALSE)</f>
        <v>57278</v>
      </c>
      <c r="E2550" s="176">
        <f>_xll.qlInterestRateIndexValueDate(IndexON,D2550)</f>
        <v>57278</v>
      </c>
      <c r="F2550" s="192">
        <f>IFERROR(_xll.qlIndexFixing(IndexON,D2550,TRUE,_xll.ohTrigger(RecalcTrigger,TriggerON)),NA())</f>
        <v>1.5879675740524402E-2</v>
      </c>
      <c r="H2550" s="42">
        <f>_xll.qlCalendarAdvance(Calendar,$H2549,B2550,"f",FALSE)</f>
        <v>57278</v>
      </c>
      <c r="I2550" s="176">
        <f>_xll.qlInterestRateIndexValueDate(Index1M,$H2550)</f>
        <v>57278</v>
      </c>
      <c r="J2550" s="181">
        <f>IFERROR(_xll.qlIndexFixing(Index1M,$H2550,TRUE,_xll.ohTrigger(RecalcTrigger,Trigger1M)),NA())</f>
        <v>1.6130371420292795E-2</v>
      </c>
      <c r="K2550" s="44">
        <f>IFERROR(_xll.qlIndexFixing(Index3M,H2550,TRUE,_xll.ohTrigger(RecalcTrigger,Trigger3M)),NA())</f>
        <v>1.6583057522798435E-2</v>
      </c>
      <c r="L2550" s="44">
        <f>IFERROR(_xll.qlIndexFixing(Index6M,$H2550,TRUE,_xll.ohTrigger(RecalcTrigger,Trigger6M)),NA())</f>
        <v>1.6785610463278519E-2</v>
      </c>
      <c r="M2550" s="182">
        <f>IFERROR(_xll.qlIndexFixing(Index1Y,$H2550,TRUE,_xll.ohTrigger(RecalcTrigger,Trigger1Y)),NA())</f>
        <v>1.6960942553351011E-2</v>
      </c>
      <c r="N2550" s="181">
        <f>IFERROR(_xll.qlIndexFixing(ONIndex1M,I2550,TRUE,_xll.ohTrigger(RecalcTrigger,Trigger1M)),NA())</f>
        <v>1.6123828772004467E-2</v>
      </c>
      <c r="O2550" s="44">
        <f>IFERROR(_xll.qlIndexFixing(ONIndex3M,I2550,TRUE,_xll.ohTrigger(RecalcTrigger,Trigger3M)),NA())</f>
        <v>1.6561239933992056E-2</v>
      </c>
      <c r="P2550" s="44">
        <f>IFERROR(_xll.qlIndexFixing(ONIndex6M,I2550,TRUE,_xll.ohTrigger(RecalcTrigger,Trigger6M)),NA())</f>
        <v>1.6737416428929119E-2</v>
      </c>
      <c r="Q2550" s="182">
        <f>IFERROR(_xll.qlIndexFixing(ONIndex1Y,I2550,TRUE,_xll.ohTrigger(RecalcTrigger,Trigger1Y)),NA())</f>
        <v>1.6864049910517709E-2</v>
      </c>
    </row>
    <row r="2551" spans="2:17" x14ac:dyDescent="0.2">
      <c r="B2551" s="39" t="s">
        <v>42</v>
      </c>
      <c r="D2551" s="42">
        <f>_xll.qlCalendarAdvance(Calendar,$D2550,B2551,"f",FALSE)</f>
        <v>57285</v>
      </c>
      <c r="E2551" s="176">
        <f>_xll.qlInterestRateIndexValueDate(IndexON,D2551)</f>
        <v>57285</v>
      </c>
      <c r="F2551" s="192">
        <f>IFERROR(_xll.qlIndexFixing(IndexON,D2551,TRUE,_xll.ohTrigger(RecalcTrigger,TriggerON)),NA())</f>
        <v>1.5877513944529964E-2</v>
      </c>
      <c r="H2551" s="42">
        <f>_xll.qlCalendarAdvance(Calendar,$H2550,B2551,"f",FALSE)</f>
        <v>57285</v>
      </c>
      <c r="I2551" s="176">
        <f>_xll.qlInterestRateIndexValueDate(Index1M,$H2551)</f>
        <v>57285</v>
      </c>
      <c r="J2551" s="181">
        <f>IFERROR(_xll.qlIndexFixing(Index1M,$H2551,TRUE,_xll.ohTrigger(RecalcTrigger,Trigger1M)),NA())</f>
        <v>1.6127648804418381E-2</v>
      </c>
      <c r="K2551" s="44">
        <f>IFERROR(_xll.qlIndexFixing(Index3M,H2551,TRUE,_xll.ohTrigger(RecalcTrigger,Trigger3M)),NA())</f>
        <v>1.6581201970871456E-2</v>
      </c>
      <c r="L2551" s="44">
        <f>IFERROR(_xll.qlIndexFixing(Index6M,$H2551,TRUE,_xll.ohTrigger(RecalcTrigger,Trigger6M)),NA())</f>
        <v>1.6783766526685256E-2</v>
      </c>
      <c r="M2551" s="182">
        <f>IFERROR(_xll.qlIndexFixing(Index1Y,$H2551,TRUE,_xll.ohTrigger(RecalcTrigger,Trigger1Y)),NA())</f>
        <v>1.6959375219835149E-2</v>
      </c>
      <c r="N2551" s="181">
        <f>IFERROR(_xll.qlIndexFixing(ONIndex1M,I2551,TRUE,_xll.ohTrigger(RecalcTrigger,Trigger1M)),NA())</f>
        <v>1.6121682897146661E-2</v>
      </c>
      <c r="O2551" s="44">
        <f>IFERROR(_xll.qlIndexFixing(ONIndex3M,I2551,TRUE,_xll.ohTrigger(RecalcTrigger,Trigger3M)),NA())</f>
        <v>1.6559257009489681E-2</v>
      </c>
      <c r="P2551" s="44">
        <f>IFERROR(_xll.qlIndexFixing(ONIndex6M,I2551,TRUE,_xll.ohTrigger(RecalcTrigger,Trigger6M)),NA())</f>
        <v>1.6735609046861777E-2</v>
      </c>
      <c r="Q2551" s="182">
        <f>IFERROR(_xll.qlIndexFixing(ONIndex1Y,I2551,TRUE,_xll.ohTrigger(RecalcTrigger,Trigger1Y)),NA())</f>
        <v>1.6861975141371222E-2</v>
      </c>
    </row>
    <row r="2552" spans="2:17" x14ac:dyDescent="0.2">
      <c r="B2552" s="39" t="s">
        <v>42</v>
      </c>
      <c r="D2552" s="42">
        <f>_xll.qlCalendarAdvance(Calendar,$D2551,B2552,"f",FALSE)</f>
        <v>57292</v>
      </c>
      <c r="E2552" s="176">
        <f>_xll.qlInterestRateIndexValueDate(IndexON,D2552)</f>
        <v>57292</v>
      </c>
      <c r="F2552" s="192">
        <f>IFERROR(_xll.qlIndexFixing(IndexON,D2552,TRUE,_xll.ohTrigger(RecalcTrigger,TriggerON)),NA())</f>
        <v>1.5875373804263848E-2</v>
      </c>
      <c r="H2552" s="42">
        <f>_xll.qlCalendarAdvance(Calendar,$H2551,B2552,"f",FALSE)</f>
        <v>57292</v>
      </c>
      <c r="I2552" s="176">
        <f>_xll.qlInterestRateIndexValueDate(Index1M,$H2552)</f>
        <v>57292</v>
      </c>
      <c r="J2552" s="181">
        <f>IFERROR(_xll.qlIndexFixing(Index1M,$H2552,TRUE,_xll.ohTrigger(RecalcTrigger,Trigger1M)),NA())</f>
        <v>1.6125568087177283E-2</v>
      </c>
      <c r="K2552" s="44">
        <f>IFERROR(_xll.qlIndexFixing(Index3M,H2552,TRUE,_xll.ohTrigger(RecalcTrigger,Trigger3M)),NA())</f>
        <v>1.6579367276721952E-2</v>
      </c>
      <c r="L2552" s="44">
        <f>IFERROR(_xll.qlIndexFixing(Index6M,$H2552,TRUE,_xll.ohTrigger(RecalcTrigger,Trigger6M)),NA())</f>
        <v>1.6782221165546236E-2</v>
      </c>
      <c r="M2552" s="182">
        <f>IFERROR(_xll.qlIndexFixing(Index1Y,$H2552,TRUE,_xll.ohTrigger(RecalcTrigger,Trigger1Y)),NA())</f>
        <v>1.6957828755091553E-2</v>
      </c>
      <c r="N2552" s="181">
        <f>IFERROR(_xll.qlIndexFixing(ONIndex1M,I2552,TRUE,_xll.ohTrigger(RecalcTrigger,Trigger1M)),NA())</f>
        <v>1.6119559103348058E-2</v>
      </c>
      <c r="O2552" s="44">
        <f>IFERROR(_xll.qlIndexFixing(ONIndex3M,I2552,TRUE,_xll.ohTrigger(RecalcTrigger,Trigger3M)),NA())</f>
        <v>1.6557294856176519E-2</v>
      </c>
      <c r="P2552" s="44">
        <f>IFERROR(_xll.qlIndexFixing(ONIndex6M,I2552,TRUE,_xll.ohTrigger(RecalcTrigger,Trigger6M)),NA())</f>
        <v>1.673382148887681E-2</v>
      </c>
      <c r="Q2552" s="182">
        <f>IFERROR(_xll.qlIndexFixing(ONIndex1Y,I2552,TRUE,_xll.ohTrigger(RecalcTrigger,Trigger1Y)),NA())</f>
        <v>1.6859920891846292E-2</v>
      </c>
    </row>
    <row r="2553" spans="2:17" x14ac:dyDescent="0.2">
      <c r="B2553" s="39" t="s">
        <v>42</v>
      </c>
      <c r="D2553" s="42">
        <f>_xll.qlCalendarAdvance(Calendar,$D2552,B2553,"f",FALSE)</f>
        <v>57299</v>
      </c>
      <c r="E2553" s="176">
        <f>_xll.qlInterestRateIndexValueDate(IndexON,D2553)</f>
        <v>57299</v>
      </c>
      <c r="F2553" s="192">
        <f>IFERROR(_xll.qlIndexFixing(IndexON,D2553,TRUE,_xll.ohTrigger(RecalcTrigger,TriggerON)),NA())</f>
        <v>1.5873255319563961E-2</v>
      </c>
      <c r="H2553" s="42">
        <f>_xll.qlCalendarAdvance(Calendar,$H2552,B2553,"f",FALSE)</f>
        <v>57299</v>
      </c>
      <c r="I2553" s="176">
        <f>_xll.qlInterestRateIndexValueDate(Index1M,$H2553)</f>
        <v>57299</v>
      </c>
      <c r="J2553" s="181">
        <f>IFERROR(_xll.qlIndexFixing(Index1M,$H2553,TRUE,_xll.ohTrigger(RecalcTrigger,Trigger1M)),NA())</f>
        <v>1.6123509479545294E-2</v>
      </c>
      <c r="K2553" s="44">
        <f>IFERROR(_xll.qlIndexFixing(Index3M,H2553,TRUE,_xll.ohTrigger(RecalcTrigger,Trigger3M)),NA())</f>
        <v>1.6577553440320851E-2</v>
      </c>
      <c r="L2553" s="44">
        <f>IFERROR(_xll.qlIndexFixing(Index6M,$H2553,TRUE,_xll.ohTrigger(RecalcTrigger,Trigger6M)),NA())</f>
        <v>1.6780695793763113E-2</v>
      </c>
      <c r="M2553" s="182">
        <f>IFERROR(_xll.qlIndexFixing(Index1Y,$H2553,TRUE,_xll.ohTrigger(RecalcTrigger,Trigger1Y)),NA())</f>
        <v>1.69563031590243E-2</v>
      </c>
      <c r="N2553" s="181">
        <f>IFERROR(_xll.qlIndexFixing(ONIndex1M,I2553,TRUE,_xll.ohTrigger(RecalcTrigger,Trigger1M)),NA())</f>
        <v>1.6117457390365519E-2</v>
      </c>
      <c r="O2553" s="44">
        <f>IFERROR(_xll.qlIndexFixing(ONIndex3M,I2553,TRUE,_xll.ohTrigger(RecalcTrigger,Trigger3M)),NA())</f>
        <v>1.6555353473890477E-2</v>
      </c>
      <c r="P2553" s="44">
        <f>IFERROR(_xll.qlIndexFixing(ONIndex6M,I2553,TRUE,_xll.ohTrigger(RecalcTrigger,Trigger6M)),NA())</f>
        <v>1.6732053755055265E-2</v>
      </c>
      <c r="Q2553" s="182">
        <f>IFERROR(_xll.qlIndexFixing(ONIndex1Y,I2553,TRUE,_xll.ohTrigger(RecalcTrigger,Trigger1Y)),NA())</f>
        <v>1.6857887161375595E-2</v>
      </c>
    </row>
    <row r="2554" spans="2:17" x14ac:dyDescent="0.2">
      <c r="B2554" s="39" t="s">
        <v>42</v>
      </c>
      <c r="D2554" s="42">
        <f>_xll.qlCalendarAdvance(Calendar,$D2553,B2554,"f",FALSE)</f>
        <v>57306</v>
      </c>
      <c r="E2554" s="176">
        <f>_xll.qlInterestRateIndexValueDate(IndexON,D2554)</f>
        <v>57306</v>
      </c>
      <c r="F2554" s="192">
        <f>IFERROR(_xll.qlIndexFixing(IndexON,D2554,TRUE,_xll.ohTrigger(RecalcTrigger,TriggerON)),NA())</f>
        <v>1.587115849051135E-2</v>
      </c>
      <c r="H2554" s="42">
        <f>_xll.qlCalendarAdvance(Calendar,$H2553,B2554,"f",FALSE)</f>
        <v>57306</v>
      </c>
      <c r="I2554" s="176">
        <f>_xll.qlInterestRateIndexValueDate(Index1M,$H2554)</f>
        <v>57306</v>
      </c>
      <c r="J2554" s="181">
        <f>IFERROR(_xll.qlIndexFixing(Index1M,$H2554,TRUE,_xll.ohTrigger(RecalcTrigger,Trigger1M)),NA())</f>
        <v>1.61214729815089E-2</v>
      </c>
      <c r="K2554" s="44">
        <f>IFERROR(_xll.qlIndexFixing(Index3M,H2554,TRUE,_xll.ohTrigger(RecalcTrigger,Trigger3M)),NA())</f>
        <v>1.6575760461639083E-2</v>
      </c>
      <c r="L2554" s="44">
        <f>IFERROR(_xll.qlIndexFixing(Index6M,$H2554,TRUE,_xll.ohTrigger(RecalcTrigger,Trigger6M)),NA())</f>
        <v>1.6779190411289755E-2</v>
      </c>
      <c r="M2554" s="182">
        <f>IFERROR(_xll.qlIndexFixing(Index1Y,$H2554,TRUE,_xll.ohTrigger(RecalcTrigger,Trigger1Y)),NA())</f>
        <v>1.6954798431539908E-2</v>
      </c>
      <c r="N2554" s="181">
        <f>IFERROR(_xll.qlIndexFixing(ONIndex1M,I2554,TRUE,_xll.ohTrigger(RecalcTrigger,Trigger1M)),NA())</f>
        <v>1.6115377758442184E-2</v>
      </c>
      <c r="O2554" s="44">
        <f>IFERROR(_xll.qlIndexFixing(ONIndex3M,I2554,TRUE,_xll.ohTrigger(RecalcTrigger,Trigger3M)),NA())</f>
        <v>1.6553432862631556E-2</v>
      </c>
      <c r="P2554" s="44">
        <f>IFERROR(_xll.qlIndexFixing(ONIndex6M,I2554,TRUE,_xll.ohTrigger(RecalcTrigger,Trigger6M)),NA())</f>
        <v>1.6730305845235049E-2</v>
      </c>
      <c r="Q2554" s="182">
        <f>IFERROR(_xll.qlIndexFixing(ONIndex1Y,I2554,TRUE,_xll.ohTrigger(RecalcTrigger,Trigger1Y)),NA())</f>
        <v>1.685587395044541E-2</v>
      </c>
    </row>
    <row r="2555" spans="2:17" x14ac:dyDescent="0.2">
      <c r="B2555" s="39" t="s">
        <v>42</v>
      </c>
      <c r="D2555" s="42">
        <f>_xll.qlCalendarAdvance(Calendar,$D2554,B2555,"f",FALSE)</f>
        <v>57313</v>
      </c>
      <c r="E2555" s="176">
        <f>_xll.qlInterestRateIndexValueDate(IndexON,D2555)</f>
        <v>57313</v>
      </c>
      <c r="F2555" s="192">
        <f>IFERROR(_xll.qlIndexFixing(IndexON,D2555,TRUE,_xll.ohTrigger(RecalcTrigger,TriggerON)),NA())</f>
        <v>1.5869083317106014E-2</v>
      </c>
      <c r="H2555" s="42">
        <f>_xll.qlCalendarAdvance(Calendar,$H2554,B2555,"f",FALSE)</f>
        <v>57313</v>
      </c>
      <c r="I2555" s="176">
        <f>_xll.qlInterestRateIndexValueDate(Index1M,$H2555)</f>
        <v>57313</v>
      </c>
      <c r="J2555" s="181">
        <f>IFERROR(_xll.qlIndexFixing(Index1M,$H2555,TRUE,_xll.ohTrigger(RecalcTrigger,Trigger1M)),NA())</f>
        <v>1.6119458593062706E-2</v>
      </c>
      <c r="K2555" s="44">
        <f>IFERROR(_xll.qlIndexFixing(Index3M,H2555,TRUE,_xll.ohTrigger(RecalcTrigger,Trigger3M)),NA())</f>
        <v>1.6573735209070885E-2</v>
      </c>
      <c r="L2555" s="44">
        <f>IFERROR(_xll.qlIndexFixing(Index6M,$H2555,TRUE,_xll.ohTrigger(RecalcTrigger,Trigger6M)),NA())</f>
        <v>1.6777705018084083E-2</v>
      </c>
      <c r="M2555" s="182">
        <f>IFERROR(_xll.qlIndexFixing(Index1Y,$H2555,TRUE,_xll.ohTrigger(RecalcTrigger,Trigger1Y)),NA())</f>
        <v>1.6953314572545342E-2</v>
      </c>
      <c r="N2555" s="181">
        <f>IFERROR(_xll.qlIndexFixing(ONIndex1M,I2555,TRUE,_xll.ohTrigger(RecalcTrigger,Trigger1M)),NA())</f>
        <v>1.6113320207497006E-2</v>
      </c>
      <c r="O2555" s="44">
        <f>IFERROR(_xll.qlIndexFixing(ONIndex3M,I2555,TRUE,_xll.ohTrigger(RecalcTrigger,Trigger3M)),NA())</f>
        <v>1.6551533022399756E-2</v>
      </c>
      <c r="P2555" s="44">
        <f>IFERROR(_xll.qlIndexFixing(ONIndex6M,I2555,TRUE,_xll.ohTrigger(RecalcTrigger,Trigger6M)),NA())</f>
        <v>1.6728577759821395E-2</v>
      </c>
      <c r="Q2555" s="182">
        <f>IFERROR(_xll.qlIndexFixing(ONIndex1Y,I2555,TRUE,_xll.ohTrigger(RecalcTrigger,Trigger1Y)),NA())</f>
        <v>1.6853881258812597E-2</v>
      </c>
    </row>
    <row r="2556" spans="2:17" x14ac:dyDescent="0.2">
      <c r="B2556" s="39" t="s">
        <v>42</v>
      </c>
      <c r="D2556" s="42">
        <f>_xll.qlCalendarAdvance(Calendar,$D2555,B2556,"f",FALSE)</f>
        <v>57320</v>
      </c>
      <c r="E2556" s="176">
        <f>_xll.qlInterestRateIndexValueDate(IndexON,D2556)</f>
        <v>57320</v>
      </c>
      <c r="F2556" s="192">
        <f>IFERROR(_xll.qlIndexFixing(IndexON,D2556,TRUE,_xll.ohTrigger(RecalcTrigger,TriggerON)),NA())</f>
        <v>1.5867029799429E-2</v>
      </c>
      <c r="H2556" s="42">
        <f>_xll.qlCalendarAdvance(Calendar,$H2555,B2556,"f",FALSE)</f>
        <v>57320</v>
      </c>
      <c r="I2556" s="176">
        <f>_xll.qlInterestRateIndexValueDate(Index1M,$H2556)</f>
        <v>57320</v>
      </c>
      <c r="J2556" s="181">
        <f>IFERROR(_xll.qlIndexFixing(Index1M,$H2556,TRUE,_xll.ohTrigger(RecalcTrigger,Trigger1M)),NA())</f>
        <v>1.6118112906521421E-2</v>
      </c>
      <c r="K2556" s="44">
        <f>IFERROR(_xll.qlIndexFixing(Index3M,H2556,TRUE,_xll.ohTrigger(RecalcTrigger,Trigger3M)),NA())</f>
        <v>1.6571728135589048E-2</v>
      </c>
      <c r="L2556" s="44">
        <f>IFERROR(_xll.qlIndexFixing(Index6M,$H2556,TRUE,_xll.ohTrigger(RecalcTrigger,Trigger6M)),NA())</f>
        <v>1.6776526351073094E-2</v>
      </c>
      <c r="M2556" s="182">
        <f>IFERROR(_xll.qlIndexFixing(Index1Y,$H2556,TRUE,_xll.ohTrigger(RecalcTrigger,Trigger1Y)),NA())</f>
        <v>1.6951851581949562E-2</v>
      </c>
      <c r="N2556" s="181">
        <f>IFERROR(_xll.qlIndexFixing(ONIndex1M,I2556,TRUE,_xll.ohTrigger(RecalcTrigger,Trigger1M)),NA())</f>
        <v>1.6111284737611031E-2</v>
      </c>
      <c r="O2556" s="44">
        <f>IFERROR(_xll.qlIndexFixing(ONIndex3M,I2556,TRUE,_xll.ohTrigger(RecalcTrigger,Trigger3M)),NA())</f>
        <v>1.6549653953357168E-2</v>
      </c>
      <c r="P2556" s="44">
        <f>IFERROR(_xll.qlIndexFixing(ONIndex6M,I2556,TRUE,_xll.ohTrigger(RecalcTrigger,Trigger6M)),NA())</f>
        <v>1.6726869498409069E-2</v>
      </c>
      <c r="Q2556" s="182">
        <f>IFERROR(_xll.qlIndexFixing(ONIndex1Y,I2556,TRUE,_xll.ohTrigger(RecalcTrigger,Trigger1Y)),NA())</f>
        <v>1.6851909086558203E-2</v>
      </c>
    </row>
    <row r="2557" spans="2:17" x14ac:dyDescent="0.2">
      <c r="B2557" s="39" t="s">
        <v>42</v>
      </c>
      <c r="D2557" s="42">
        <f>_xll.qlCalendarAdvance(Calendar,$D2556,B2557,"f",FALSE)</f>
        <v>57327</v>
      </c>
      <c r="E2557" s="176">
        <f>_xll.qlInterestRateIndexValueDate(IndexON,D2557)</f>
        <v>57327</v>
      </c>
      <c r="F2557" s="192">
        <f>IFERROR(_xll.qlIndexFixing(IndexON,D2557,TRUE,_xll.ohTrigger(RecalcTrigger,TriggerON)),NA())</f>
        <v>1.5864997937318215E-2</v>
      </c>
      <c r="H2557" s="42">
        <f>_xll.qlCalendarAdvance(Calendar,$H2556,B2557,"f",FALSE)</f>
        <v>57327</v>
      </c>
      <c r="I2557" s="176">
        <f>_xll.qlInterestRateIndexValueDate(Index1M,$H2557)</f>
        <v>57327</v>
      </c>
      <c r="J2557" s="181">
        <f>IFERROR(_xll.qlIndexFixing(Index1M,$H2557,TRUE,_xll.ohTrigger(RecalcTrigger,Trigger1M)),NA())</f>
        <v>1.6116147214791494E-2</v>
      </c>
      <c r="K2557" s="44">
        <f>IFERROR(_xll.qlIndexFixing(Index3M,H2557,TRUE,_xll.ohTrigger(RecalcTrigger,Trigger3M)),NA())</f>
        <v>1.6569994907304399E-2</v>
      </c>
      <c r="L2557" s="44">
        <f>IFERROR(_xll.qlIndexFixing(Index6M,$H2557,TRUE,_xll.ohTrigger(RecalcTrigger,Trigger6M)),NA())</f>
        <v>1.6775082297968962E-2</v>
      </c>
      <c r="M2557" s="182">
        <f>IFERROR(_xll.qlIndexFixing(Index1Y,$H2557,TRUE,_xll.ohTrigger(RecalcTrigger,Trigger1Y)),NA())</f>
        <v>1.6950409459662641E-2</v>
      </c>
      <c r="N2557" s="181">
        <f>IFERROR(_xll.qlIndexFixing(ONIndex1M,I2557,TRUE,_xll.ohTrigger(RecalcTrigger,Trigger1M)),NA())</f>
        <v>1.6109271348541121E-2</v>
      </c>
      <c r="O2557" s="44">
        <f>IFERROR(_xll.qlIndexFixing(ONIndex3M,I2557,TRUE,_xll.ohTrigger(RecalcTrigger,Trigger3M)),NA())</f>
        <v>1.6547795655260655E-2</v>
      </c>
      <c r="P2557" s="44">
        <f>IFERROR(_xll.qlIndexFixing(ONIndex6M,I2557,TRUE,_xll.ohTrigger(RecalcTrigger,Trigger6M)),NA())</f>
        <v>1.6725181061160166E-2</v>
      </c>
      <c r="Q2557" s="182">
        <f>IFERROR(_xll.qlIndexFixing(ONIndex1Y,I2557,TRUE,_xll.ohTrigger(RecalcTrigger,Trigger1Y)),NA())</f>
        <v>1.6849957433601181E-2</v>
      </c>
    </row>
    <row r="2558" spans="2:17" x14ac:dyDescent="0.2">
      <c r="B2558" s="39" t="s">
        <v>42</v>
      </c>
      <c r="D2558" s="42">
        <f>_xll.qlCalendarAdvance(Calendar,$D2557,B2558,"f",FALSE)</f>
        <v>57334</v>
      </c>
      <c r="E2558" s="176">
        <f>_xll.qlInterestRateIndexValueDate(IndexON,D2558)</f>
        <v>57334</v>
      </c>
      <c r="F2558" s="192">
        <f>IFERROR(_xll.qlIndexFixing(IndexON,D2558,TRUE,_xll.ohTrigger(RecalcTrigger,TriggerON)),NA())</f>
        <v>1.5862987730773659E-2</v>
      </c>
      <c r="H2558" s="42">
        <f>_xll.qlCalendarAdvance(Calendar,$H2557,B2558,"f",FALSE)</f>
        <v>57334</v>
      </c>
      <c r="I2558" s="176">
        <f>_xll.qlInterestRateIndexValueDate(Index1M,$H2558)</f>
        <v>57334</v>
      </c>
      <c r="J2558" s="181">
        <f>IFERROR(_xll.qlIndexFixing(Index1M,$H2558,TRUE,_xll.ohTrigger(RecalcTrigger,Trigger1M)),NA())</f>
        <v>1.6114203635574094E-2</v>
      </c>
      <c r="K2558" s="44">
        <f>IFERROR(_xll.qlIndexFixing(Index3M,H2558,TRUE,_xll.ohTrigger(RecalcTrigger,Trigger3M)),NA())</f>
        <v>1.656828253472583E-2</v>
      </c>
      <c r="L2558" s="44">
        <f>IFERROR(_xll.qlIndexFixing(Index6M,$H2558,TRUE,_xll.ohTrigger(RecalcTrigger,Trigger6M)),NA())</f>
        <v>1.67736582349193E-2</v>
      </c>
      <c r="M2558" s="182">
        <f>IFERROR(_xll.qlIndexFixing(Index1Y,$H2558,TRUE,_xll.ohTrigger(RecalcTrigger,Trigger1Y)),NA())</f>
        <v>1.6948988205595761E-2</v>
      </c>
      <c r="N2558" s="181">
        <f>IFERROR(_xll.qlIndexFixing(ONIndex1M,I2558,TRUE,_xll.ohTrigger(RecalcTrigger,Trigger1M)),NA())</f>
        <v>1.6107280040530414E-2</v>
      </c>
      <c r="O2558" s="44">
        <f>IFERROR(_xll.qlIndexFixing(ONIndex3M,I2558,TRUE,_xll.ohTrigger(RecalcTrigger,Trigger3M)),NA())</f>
        <v>1.6545958128272309E-2</v>
      </c>
      <c r="P2558" s="44">
        <f>IFERROR(_xll.qlIndexFixing(ONIndex6M,I2558,TRUE,_xll.ohTrigger(RecalcTrigger,Trigger6M)),NA())</f>
        <v>1.6723512447993638E-2</v>
      </c>
      <c r="Q2558" s="182">
        <f>IFERROR(_xll.qlIndexFixing(ONIndex1Y,I2558,TRUE,_xll.ohTrigger(RecalcTrigger,Trigger1Y)),NA())</f>
        <v>1.6848026300103625E-2</v>
      </c>
    </row>
    <row r="2559" spans="2:17" x14ac:dyDescent="0.2">
      <c r="B2559" s="39" t="s">
        <v>42</v>
      </c>
      <c r="D2559" s="42">
        <f>_xll.qlCalendarAdvance(Calendar,$D2558,B2559,"f",FALSE)</f>
        <v>57341</v>
      </c>
      <c r="E2559" s="176">
        <f>_xll.qlInterestRateIndexValueDate(IndexON,D2559)</f>
        <v>57341</v>
      </c>
      <c r="F2559" s="192">
        <f>IFERROR(_xll.qlIndexFixing(IndexON,D2559,TRUE,_xll.ohTrigger(RecalcTrigger,TriggerON)),NA())</f>
        <v>1.5860999180038471E-2</v>
      </c>
      <c r="H2559" s="42">
        <f>_xll.qlCalendarAdvance(Calendar,$H2558,B2559,"f",FALSE)</f>
        <v>57341</v>
      </c>
      <c r="I2559" s="176">
        <f>_xll.qlInterestRateIndexValueDate(Index1M,$H2559)</f>
        <v>57341</v>
      </c>
      <c r="J2559" s="181">
        <f>IFERROR(_xll.qlIndexFixing(Index1M,$H2559,TRUE,_xll.ohTrigger(RecalcTrigger,Trigger1M)),NA())</f>
        <v>1.6112282168854488E-2</v>
      </c>
      <c r="K2559" s="44">
        <f>IFERROR(_xll.qlIndexFixing(Index3M,H2559,TRUE,_xll.ohTrigger(RecalcTrigger,Trigger3M)),NA())</f>
        <v>1.6566591017829018E-2</v>
      </c>
      <c r="L2559" s="44">
        <f>IFERROR(_xll.qlIndexFixing(Index6M,$H2559,TRUE,_xll.ohTrigger(RecalcTrigger,Trigger6M)),NA())</f>
        <v>1.6772254161881359E-2</v>
      </c>
      <c r="M2559" s="182">
        <f>IFERROR(_xll.qlIndexFixing(Index1Y,$H2559,TRUE,_xll.ohTrigger(RecalcTrigger,Trigger1Y)),NA())</f>
        <v>1.6947587819661214E-2</v>
      </c>
      <c r="N2559" s="181">
        <f>IFERROR(_xll.qlIndexFixing(ONIndex1M,I2559,TRUE,_xll.ohTrigger(RecalcTrigger,Trigger1M)),NA())</f>
        <v>1.6105310813659957E-2</v>
      </c>
      <c r="O2559" s="44">
        <f>IFERROR(_xll.qlIndexFixing(ONIndex3M,I2559,TRUE,_xll.ohTrigger(RecalcTrigger,Trigger3M)),NA())</f>
        <v>1.6544141372473176E-2</v>
      </c>
      <c r="P2559" s="44">
        <f>IFERROR(_xll.qlIndexFixing(ONIndex6M,I2559,TRUE,_xll.ohTrigger(RecalcTrigger,Trigger6M)),NA())</f>
        <v>1.6721863658990532E-2</v>
      </c>
      <c r="Q2559" s="182">
        <f>IFERROR(_xll.qlIndexFixing(ONIndex1Y,I2559,TRUE,_xll.ohTrigger(RecalcTrigger,Trigger1Y)),NA())</f>
        <v>1.6846115685984486E-2</v>
      </c>
    </row>
    <row r="2560" spans="2:17" x14ac:dyDescent="0.2">
      <c r="B2560" s="39" t="s">
        <v>42</v>
      </c>
      <c r="D2560" s="42">
        <f>_xll.qlCalendarAdvance(Calendar,$D2559,B2560,"f",FALSE)</f>
        <v>57348</v>
      </c>
      <c r="E2560" s="176">
        <f>_xll.qlInterestRateIndexValueDate(IndexON,D2560)</f>
        <v>57348</v>
      </c>
      <c r="F2560" s="192">
        <f>IFERROR(_xll.qlIndexFixing(IndexON,D2560,TRUE,_xll.ohTrigger(RecalcTrigger,TriggerON)),NA())</f>
        <v>1.5859032284950558E-2</v>
      </c>
      <c r="H2560" s="42">
        <f>_xll.qlCalendarAdvance(Calendar,$H2559,B2560,"f",FALSE)</f>
        <v>57348</v>
      </c>
      <c r="I2560" s="176">
        <f>_xll.qlInterestRateIndexValueDate(Index1M,$H2560)</f>
        <v>57348</v>
      </c>
      <c r="J2560" s="181">
        <f>IFERROR(_xll.qlIndexFixing(Index1M,$H2560,TRUE,_xll.ohTrigger(RecalcTrigger,Trigger1M)),NA())</f>
        <v>1.6110382814625308E-2</v>
      </c>
      <c r="K2560" s="44">
        <f>IFERROR(_xll.qlIndexFixing(Index3M,H2560,TRUE,_xll.ohTrigger(RecalcTrigger,Trigger3M)),NA())</f>
        <v>1.6564920356586053E-2</v>
      </c>
      <c r="L2560" s="44">
        <f>IFERROR(_xll.qlIndexFixing(Index6M,$H2560,TRUE,_xll.ohTrigger(RecalcTrigger,Trigger6M)),NA())</f>
        <v>1.6770577889538219E-2</v>
      </c>
      <c r="M2560" s="182">
        <f>IFERROR(_xll.qlIndexFixing(Index1Y,$H2560,TRUE,_xll.ohTrigger(RecalcTrigger,Trigger1Y)),NA())</f>
        <v>1.6946208301772625E-2</v>
      </c>
      <c r="N2560" s="181">
        <f>IFERROR(_xll.qlIndexFixing(ONIndex1M,I2560,TRUE,_xll.ohTrigger(RecalcTrigger,Trigger1M)),NA())</f>
        <v>1.6103363667524517E-2</v>
      </c>
      <c r="O2560" s="44">
        <f>IFERROR(_xll.qlIndexFixing(ONIndex3M,I2560,TRUE,_xll.ohTrigger(RecalcTrigger,Trigger3M)),NA())</f>
        <v>1.6542345387620117E-2</v>
      </c>
      <c r="P2560" s="44">
        <f>IFERROR(_xll.qlIndexFixing(ONIndex6M,I2560,TRUE,_xll.ohTrigger(RecalcTrigger,Trigger6M)),NA())</f>
        <v>1.6720234694150848E-2</v>
      </c>
      <c r="Q2560" s="182">
        <f>IFERROR(_xll.qlIndexFixing(ONIndex1Y,I2560,TRUE,_xll.ohTrigger(RecalcTrigger,Trigger1Y)),NA())</f>
        <v>1.6844225591243767E-2</v>
      </c>
    </row>
    <row r="2561" spans="2:17" x14ac:dyDescent="0.2">
      <c r="B2561" s="39" t="s">
        <v>42</v>
      </c>
      <c r="D2561" s="42">
        <f>_xll.qlCalendarAdvance(Calendar,$D2560,B2561,"f",FALSE)</f>
        <v>57355</v>
      </c>
      <c r="E2561" s="176">
        <f>_xll.qlInterestRateIndexValueDate(IndexON,D2561)</f>
        <v>57355</v>
      </c>
      <c r="F2561" s="192">
        <f>IFERROR(_xll.qlIndexFixing(IndexON,D2561,TRUE,_xll.ohTrigger(RecalcTrigger,TriggerON)),NA())</f>
        <v>1.5857087045428875E-2</v>
      </c>
      <c r="H2561" s="42">
        <f>_xll.qlCalendarAdvance(Calendar,$H2560,B2561,"f",FALSE)</f>
        <v>57355</v>
      </c>
      <c r="I2561" s="176">
        <f>_xll.qlInterestRateIndexValueDate(Index1M,$H2561)</f>
        <v>57355</v>
      </c>
      <c r="J2561" s="181">
        <f>IFERROR(_xll.qlIndexFixing(Index1M,$H2561,TRUE,_xll.ohTrigger(RecalcTrigger,Trigger1M)),NA())</f>
        <v>1.6108505572871815E-2</v>
      </c>
      <c r="K2561" s="44">
        <f>IFERROR(_xll.qlIndexFixing(Index3M,H2561,TRUE,_xll.ohTrigger(RecalcTrigger,Trigger3M)),NA())</f>
        <v>1.656327055097262E-2</v>
      </c>
      <c r="L2561" s="44">
        <f>IFERROR(_xll.qlIndexFixing(Index6M,$H2561,TRUE,_xll.ohTrigger(RecalcTrigger,Trigger6M)),NA())</f>
        <v>1.6769212431031452E-2</v>
      </c>
      <c r="M2561" s="182">
        <f>IFERROR(_xll.qlIndexFixing(Index1Y,$H2561,TRUE,_xll.ohTrigger(RecalcTrigger,Trigger1Y)),NA())</f>
        <v>1.6944849651845617E-2</v>
      </c>
      <c r="N2561" s="181">
        <f>IFERROR(_xll.qlIndexFixing(ONIndex1M,I2561,TRUE,_xll.ohTrigger(RecalcTrigger,Trigger1M)),NA())</f>
        <v>1.6101438602448281E-2</v>
      </c>
      <c r="O2561" s="44">
        <f>IFERROR(_xll.qlIndexFixing(ONIndex3M,I2561,TRUE,_xll.ohTrigger(RecalcTrigger,Trigger3M)),NA())</f>
        <v>1.6540570173794178E-2</v>
      </c>
      <c r="P2561" s="44">
        <f>IFERROR(_xll.qlIndexFixing(ONIndex6M,I2561,TRUE,_xll.ohTrigger(RecalcTrigger,Trigger6M)),NA())</f>
        <v>1.6718625553474586E-2</v>
      </c>
      <c r="Q2561" s="182">
        <f>IFERROR(_xll.qlIndexFixing(ONIndex1Y,I2561,TRUE,_xll.ohTrigger(RecalcTrigger,Trigger1Y)),NA())</f>
        <v>1.6842356015719373E-2</v>
      </c>
    </row>
    <row r="2562" spans="2:17" x14ac:dyDescent="0.2">
      <c r="B2562" s="39" t="s">
        <v>42</v>
      </c>
      <c r="D2562" s="42">
        <f>_xll.qlCalendarAdvance(Calendar,$D2561,B2562,"f",FALSE)</f>
        <v>57362</v>
      </c>
      <c r="E2562" s="176">
        <f>_xll.qlInterestRateIndexValueDate(IndexON,D2562)</f>
        <v>57362</v>
      </c>
      <c r="F2562" s="192">
        <f>IFERROR(_xll.qlIndexFixing(IndexON,D2562,TRUE,_xll.ohTrigger(RecalcTrigger,TriggerON)),NA())</f>
        <v>1.5855163461635513E-2</v>
      </c>
      <c r="H2562" s="42">
        <f>_xll.qlCalendarAdvance(Calendar,$H2561,B2562,"f",FALSE)</f>
        <v>57362</v>
      </c>
      <c r="I2562" s="176">
        <f>_xll.qlInterestRateIndexValueDate(Index1M,$H2562)</f>
        <v>57362</v>
      </c>
      <c r="J2562" s="181">
        <f>IFERROR(_xll.qlIndexFixing(Index1M,$H2562,TRUE,_xll.ohTrigger(RecalcTrigger,Trigger1M)),NA())</f>
        <v>1.6106650443581731E-2</v>
      </c>
      <c r="K2562" s="44">
        <f>IFERROR(_xll.qlIndexFixing(Index3M,H2562,TRUE,_xll.ohTrigger(RecalcTrigger,Trigger3M)),NA())</f>
        <v>1.6561641600963507E-2</v>
      </c>
      <c r="L2562" s="44">
        <f>IFERROR(_xll.qlIndexFixing(Index6M,$H2562,TRUE,_xll.ohTrigger(RecalcTrigger,Trigger6M)),NA())</f>
        <v>1.6767866961497287E-2</v>
      </c>
      <c r="M2562" s="182">
        <f>IFERROR(_xll.qlIndexFixing(Index1Y,$H2562,TRUE,_xll.ohTrigger(RecalcTrigger,Trigger1Y)),NA())</f>
        <v>1.6943511869796479E-2</v>
      </c>
      <c r="N2562" s="181">
        <f>IFERROR(_xll.qlIndexFixing(ONIndex1M,I2562,TRUE,_xll.ohTrigger(RecalcTrigger,Trigger1M)),NA())</f>
        <v>1.6099535618431249E-2</v>
      </c>
      <c r="O2562" s="44">
        <f>IFERROR(_xll.qlIndexFixing(ONIndex3M,I2562,TRUE,_xll.ohTrigger(RecalcTrigger,Trigger3M)),NA())</f>
        <v>1.6538815731076406E-2</v>
      </c>
      <c r="P2562" s="44">
        <f>IFERROR(_xll.qlIndexFixing(ONIndex6M,I2562,TRUE,_xll.ohTrigger(RecalcTrigger,Trigger6M)),NA())</f>
        <v>1.67170362368807E-2</v>
      </c>
      <c r="Q2562" s="182">
        <f>IFERROR(_xll.qlIndexFixing(ONIndex1Y,I2562,TRUE,_xll.ohTrigger(RecalcTrigger,Trigger1Y)),NA())</f>
        <v>1.6840506959735491E-2</v>
      </c>
    </row>
    <row r="2563" spans="2:17" x14ac:dyDescent="0.2">
      <c r="B2563" s="39" t="s">
        <v>42</v>
      </c>
      <c r="D2563" s="42">
        <f>_xll.qlCalendarAdvance(Calendar,$D2562,B2563,"f",FALSE)</f>
        <v>57369</v>
      </c>
      <c r="E2563" s="176">
        <f>_xll.qlInterestRateIndexValueDate(IndexON,D2563)</f>
        <v>57369</v>
      </c>
      <c r="F2563" s="192">
        <f>IFERROR(_xll.qlIndexFixing(IndexON,D2563,TRUE,_xll.ohTrigger(RecalcTrigger,TriggerON)),NA())</f>
        <v>1.585326153340838E-2</v>
      </c>
      <c r="H2563" s="42">
        <f>_xll.qlCalendarAdvance(Calendar,$H2562,B2563,"f",FALSE)</f>
        <v>57369</v>
      </c>
      <c r="I2563" s="176">
        <f>_xll.qlInterestRateIndexValueDate(Index1M,$H2563)</f>
        <v>57369</v>
      </c>
      <c r="J2563" s="181">
        <f>IFERROR(_xll.qlIndexFixing(Index1M,$H2563,TRUE,_xll.ohTrigger(RecalcTrigger,Trigger1M)),NA())</f>
        <v>1.6104817426750143E-2</v>
      </c>
      <c r="K2563" s="44">
        <f>IFERROR(_xll.qlIndexFixing(Index3M,H2563,TRUE,_xll.ohTrigger(RecalcTrigger,Trigger3M)),NA())</f>
        <v>1.6560033506531693E-2</v>
      </c>
      <c r="L2563" s="44">
        <f>IFERROR(_xll.qlIndexFixing(Index6M,$H2563,TRUE,_xll.ohTrigger(RecalcTrigger,Trigger6M)),NA())</f>
        <v>1.6766541480894976E-2</v>
      </c>
      <c r="M2563" s="182">
        <f>IFERROR(_xll.qlIndexFixing(Index1Y,$H2563,TRUE,_xll.ohTrigger(RecalcTrigger,Trigger1Y)),NA())</f>
        <v>1.6942194955542611E-2</v>
      </c>
      <c r="N2563" s="181">
        <f>IFERROR(_xll.qlIndexFixing(ONIndex1M,I2563,TRUE,_xll.ohTrigger(RecalcTrigger,Trigger1M)),NA())</f>
        <v>1.6097654715311327E-2</v>
      </c>
      <c r="O2563" s="44">
        <f>IFERROR(_xll.qlIndexFixing(ONIndex3M,I2563,TRUE,_xll.ohTrigger(RecalcTrigger,Trigger3M)),NA())</f>
        <v>1.6537082059547847E-2</v>
      </c>
      <c r="P2563" s="44">
        <f>IFERROR(_xll.qlIndexFixing(ONIndex6M,I2563,TRUE,_xll.ohTrigger(RecalcTrigger,Trigger6M)),NA())</f>
        <v>1.6715466744531282E-2</v>
      </c>
      <c r="Q2563" s="182">
        <f>IFERROR(_xll.qlIndexFixing(ONIndex1Y,I2563,TRUE,_xll.ohTrigger(RecalcTrigger,Trigger1Y)),NA())</f>
        <v>1.6838678423048981E-2</v>
      </c>
    </row>
    <row r="2564" spans="2:17" x14ac:dyDescent="0.2">
      <c r="B2564" s="39" t="s">
        <v>42</v>
      </c>
      <c r="D2564" s="42">
        <f>_xll.qlCalendarAdvance(Calendar,$D2563,B2564,"f",FALSE)</f>
        <v>57376</v>
      </c>
      <c r="E2564" s="176">
        <f>_xll.qlInterestRateIndexValueDate(IndexON,D2564)</f>
        <v>57376</v>
      </c>
      <c r="F2564" s="192">
        <f>IFERROR(_xll.qlIndexFixing(IndexON,D2564,TRUE,_xll.ohTrigger(RecalcTrigger,TriggerON)),NA())</f>
        <v>1.5851381260828523E-2</v>
      </c>
      <c r="H2564" s="42">
        <f>_xll.qlCalendarAdvance(Calendar,$H2563,B2564,"f",FALSE)</f>
        <v>57376</v>
      </c>
      <c r="I2564" s="176">
        <f>_xll.qlInterestRateIndexValueDate(Index1M,$H2564)</f>
        <v>57376</v>
      </c>
      <c r="J2564" s="181">
        <f>IFERROR(_xll.qlIndexFixing(Index1M,$H2564,TRUE,_xll.ohTrigger(RecalcTrigger,Trigger1M)),NA())</f>
        <v>1.6101869777551164E-2</v>
      </c>
      <c r="K2564" s="44">
        <f>IFERROR(_xll.qlIndexFixing(Index3M,H2564,TRUE,_xll.ohTrigger(RecalcTrigger,Trigger3M)),NA())</f>
        <v>1.6558180694732947E-2</v>
      </c>
      <c r="L2564" s="44">
        <f>IFERROR(_xll.qlIndexFixing(Index6M,$H2564,TRUE,_xll.ohTrigger(RecalcTrigger,Trigger6M)),NA())</f>
        <v>1.6765235989186906E-2</v>
      </c>
      <c r="M2564" s="182">
        <f>IFERROR(_xll.qlIndexFixing(Index1Y,$H2564,TRUE,_xll.ohTrigger(RecalcTrigger,Trigger1Y)),NA())</f>
        <v>1.6940898909002744E-2</v>
      </c>
      <c r="N2564" s="181">
        <f>IFERROR(_xll.qlIndexFixing(ONIndex1M,I2564,TRUE,_xll.ohTrigger(RecalcTrigger,Trigger1M)),NA())</f>
        <v>1.6095795893169562E-2</v>
      </c>
      <c r="O2564" s="44">
        <f>IFERROR(_xll.qlIndexFixing(ONIndex3M,I2564,TRUE,_xll.ohTrigger(RecalcTrigger,Trigger3M)),NA())</f>
        <v>1.6535369158965363E-2</v>
      </c>
      <c r="P2564" s="44">
        <f>IFERROR(_xll.qlIndexFixing(ONIndex6M,I2564,TRUE,_xll.ohTrigger(RecalcTrigger,Trigger6M)),NA())</f>
        <v>1.6713917076183193E-2</v>
      </c>
      <c r="Q2564" s="182">
        <f>IFERROR(_xll.qlIndexFixing(ONIndex1Y,I2564,TRUE,_xll.ohTrigger(RecalcTrigger,Trigger1Y)),NA())</f>
        <v>1.6836870405659843E-2</v>
      </c>
    </row>
    <row r="2565" spans="2:17" x14ac:dyDescent="0.2">
      <c r="B2565" s="39" t="s">
        <v>42</v>
      </c>
      <c r="D2565" s="42">
        <f>_xll.qlCalendarAdvance(Calendar,$D2564,B2565,"f",FALSE)</f>
        <v>57383</v>
      </c>
      <c r="E2565" s="176">
        <f>_xll.qlInterestRateIndexValueDate(IndexON,D2565)</f>
        <v>57383</v>
      </c>
      <c r="F2565" s="192">
        <f>IFERROR(_xll.qlIndexFixing(IndexON,D2565,TRUE,_xll.ohTrigger(RecalcTrigger,TriggerON)),NA())</f>
        <v>1.5849522643976988E-2</v>
      </c>
      <c r="H2565" s="42">
        <f>_xll.qlCalendarAdvance(Calendar,$H2564,B2565,"f",FALSE)</f>
        <v>57383</v>
      </c>
      <c r="I2565" s="176">
        <f>_xll.qlInterestRateIndexValueDate(Index1M,$H2565)</f>
        <v>57383</v>
      </c>
      <c r="J2565" s="181">
        <f>IFERROR(_xll.qlIndexFixing(Index1M,$H2565,TRUE,_xll.ohTrigger(RecalcTrigger,Trigger1M)),NA())</f>
        <v>1.6100073484290957E-2</v>
      </c>
      <c r="K2565" s="44">
        <f>IFERROR(_xll.qlIndexFixing(Index3M,H2565,TRUE,_xll.ohTrigger(RecalcTrigger,Trigger3M)),NA())</f>
        <v>1.6556879884307221E-2</v>
      </c>
      <c r="L2565" s="44">
        <f>IFERROR(_xll.qlIndexFixing(Index6M,$H2565,TRUE,_xll.ohTrigger(RecalcTrigger,Trigger6M)),NA())</f>
        <v>1.6763950486332779E-2</v>
      </c>
      <c r="M2565" s="182">
        <f>IFERROR(_xll.qlIndexFixing(Index1Y,$H2565,TRUE,_xll.ohTrigger(RecalcTrigger,Trigger1Y)),NA())</f>
        <v>1.693962373009783E-2</v>
      </c>
      <c r="N2565" s="181">
        <f>IFERROR(_xll.qlIndexFixing(ONIndex1M,I2565,TRUE,_xll.ohTrigger(RecalcTrigger,Trigger1M)),NA())</f>
        <v>1.6093959151924908E-2</v>
      </c>
      <c r="O2565" s="44">
        <f>IFERROR(_xll.qlIndexFixing(ONIndex3M,I2565,TRUE,_xll.ohTrigger(RecalcTrigger,Trigger3M)),NA())</f>
        <v>1.6533677029409999E-2</v>
      </c>
      <c r="P2565" s="44">
        <f>IFERROR(_xll.qlIndexFixing(ONIndex6M,I2565,TRUE,_xll.ohTrigger(RecalcTrigger,Trigger6M)),NA())</f>
        <v>1.6712387231998527E-2</v>
      </c>
      <c r="Q2565" s="182">
        <f>IFERROR(_xll.qlIndexFixing(ONIndex1Y,I2565,TRUE,_xll.ohTrigger(RecalcTrigger,Trigger1Y)),NA())</f>
        <v>1.683508290773017E-2</v>
      </c>
    </row>
    <row r="2566" spans="2:17" x14ac:dyDescent="0.2">
      <c r="B2566" s="39" t="s">
        <v>42</v>
      </c>
      <c r="D2566" s="42">
        <f>_xll.qlCalendarAdvance(Calendar,$D2565,B2566,"f",FALSE)</f>
        <v>57390</v>
      </c>
      <c r="E2566" s="176">
        <f>_xll.qlInterestRateIndexValueDate(IndexON,D2566)</f>
        <v>57390</v>
      </c>
      <c r="F2566" s="192">
        <f>IFERROR(_xll.qlIndexFixing(IndexON,D2566,TRUE,_xll.ohTrigger(RecalcTrigger,TriggerON)),NA())</f>
        <v>1.5847685682772727E-2</v>
      </c>
      <c r="H2566" s="42">
        <f>_xll.qlCalendarAdvance(Calendar,$H2565,B2566,"f",FALSE)</f>
        <v>57390</v>
      </c>
      <c r="I2566" s="176">
        <f>_xll.qlInterestRateIndexValueDate(Index1M,$H2566)</f>
        <v>57390</v>
      </c>
      <c r="J2566" s="181">
        <f>IFERROR(_xll.qlIndexFixing(Index1M,$H2566,TRUE,_xll.ohTrigger(RecalcTrigger,Trigger1M)),NA())</f>
        <v>1.6098299298534194E-2</v>
      </c>
      <c r="K2566" s="44">
        <f>IFERROR(_xll.qlIndexFixing(Index3M,H2566,TRUE,_xll.ohTrigger(RecalcTrigger,Trigger3M)),NA())</f>
        <v>1.6555065945192359E-2</v>
      </c>
      <c r="L2566" s="44">
        <f>IFERROR(_xll.qlIndexFixing(Index6M,$H2566,TRUE,_xll.ohTrigger(RecalcTrigger,Trigger6M)),NA())</f>
        <v>1.6762684972296323E-2</v>
      </c>
      <c r="M2566" s="182">
        <f>IFERROR(_xll.qlIndexFixing(Index1Y,$H2566,TRUE,_xll.ohTrigger(RecalcTrigger,Trigger1Y)),NA())</f>
        <v>1.69383694187486E-2</v>
      </c>
      <c r="N2566" s="181">
        <f>IFERROR(_xll.qlIndexFixing(ONIndex1M,I2566,TRUE,_xll.ohTrigger(RecalcTrigger,Trigger1M)),NA())</f>
        <v>1.6092144491820504E-2</v>
      </c>
      <c r="O2566" s="44">
        <f>IFERROR(_xll.qlIndexFixing(ONIndex3M,I2566,TRUE,_xll.ohTrigger(RecalcTrigger,Trigger3M)),NA())</f>
        <v>1.6532005670962802E-2</v>
      </c>
      <c r="P2566" s="44">
        <f>IFERROR(_xll.qlIndexFixing(ONIndex6M,I2566,TRUE,_xll.ohTrigger(RecalcTrigger,Trigger6M)),NA())</f>
        <v>1.6710877212058328E-2</v>
      </c>
      <c r="Q2566" s="182">
        <f>IFERROR(_xll.qlIndexFixing(ONIndex1Y,I2566,TRUE,_xll.ohTrigger(RecalcTrigger,Trigger1Y)),NA())</f>
        <v>1.6833315929178916E-2</v>
      </c>
    </row>
    <row r="2567" spans="2:17" x14ac:dyDescent="0.2">
      <c r="B2567" s="39" t="s">
        <v>42</v>
      </c>
      <c r="D2567" s="42">
        <f>_xll.qlCalendarAdvance(Calendar,$D2566,B2567,"f",FALSE)</f>
        <v>57397</v>
      </c>
      <c r="E2567" s="176">
        <f>_xll.qlInterestRateIndexValueDate(IndexON,D2567)</f>
        <v>57397</v>
      </c>
      <c r="F2567" s="192">
        <f>IFERROR(_xll.qlIndexFixing(IndexON,D2567,TRUE,_xll.ohTrigger(RecalcTrigger,TriggerON)),NA())</f>
        <v>1.5845870377134696E-2</v>
      </c>
      <c r="H2567" s="42">
        <f>_xll.qlCalendarAdvance(Calendar,$H2566,B2567,"f",FALSE)</f>
        <v>57397</v>
      </c>
      <c r="I2567" s="176">
        <f>_xll.qlInterestRateIndexValueDate(Index1M,$H2567)</f>
        <v>57397</v>
      </c>
      <c r="J2567" s="181">
        <f>IFERROR(_xll.qlIndexFixing(Index1M,$H2567,TRUE,_xll.ohTrigger(RecalcTrigger,Trigger1M)),NA())</f>
        <v>1.609654722028088E-2</v>
      </c>
      <c r="K2567" s="44">
        <f>IFERROR(_xll.qlIndexFixing(Index3M,H2567,TRUE,_xll.ohTrigger(RecalcTrigger,Trigger3M)),NA())</f>
        <v>1.6553539852234799E-2</v>
      </c>
      <c r="L2567" s="44">
        <f>IFERROR(_xll.qlIndexFixing(Index6M,$H2567,TRUE,_xll.ohTrigger(RecalcTrigger,Trigger6M)),NA())</f>
        <v>1.6761439447039481E-2</v>
      </c>
      <c r="M2567" s="182">
        <f>IFERROR(_xll.qlIndexFixing(Index1Y,$H2567,TRUE,_xll.ohTrigger(RecalcTrigger,Trigger1Y)),NA())</f>
        <v>1.6937135974878226E-2</v>
      </c>
      <c r="N2567" s="181">
        <f>IFERROR(_xll.qlIndexFixing(ONIndex1M,I2567,TRUE,_xll.ohTrigger(RecalcTrigger,Trigger1M)),NA())</f>
        <v>1.609035191261321E-2</v>
      </c>
      <c r="O2567" s="44">
        <f>IFERROR(_xll.qlIndexFixing(ONIndex3M,I2567,TRUE,_xll.ohTrigger(RecalcTrigger,Trigger3M)),NA())</f>
        <v>1.6530355083623771E-2</v>
      </c>
      <c r="P2567" s="44">
        <f>IFERROR(_xll.qlIndexFixing(ONIndex6M,I2567,TRUE,_xll.ohTrigger(RecalcTrigger,Trigger6M)),NA())</f>
        <v>1.6709387016200505E-2</v>
      </c>
      <c r="Q2567" s="182">
        <f>IFERROR(_xll.qlIndexFixing(ONIndex1Y,I2567,TRUE,_xll.ohTrigger(RecalcTrigger,Trigger1Y)),NA())</f>
        <v>1.6831569469925034E-2</v>
      </c>
    </row>
    <row r="2568" spans="2:17" x14ac:dyDescent="0.2">
      <c r="B2568" s="39" t="s">
        <v>42</v>
      </c>
      <c r="D2568" s="42">
        <f>_xll.qlCalendarAdvance(Calendar,$D2567,B2568,"f",FALSE)</f>
        <v>57404</v>
      </c>
      <c r="E2568" s="176">
        <f>_xll.qlInterestRateIndexValueDate(IndexON,D2568)</f>
        <v>57404</v>
      </c>
      <c r="F2568" s="192">
        <f>IFERROR(_xll.qlIndexFixing(IndexON,D2568,TRUE,_xll.ohTrigger(RecalcTrigger,TriggerON)),NA())</f>
        <v>1.5844076727143941E-2</v>
      </c>
      <c r="H2568" s="42">
        <f>_xll.qlCalendarAdvance(Calendar,$H2567,B2568,"f",FALSE)</f>
        <v>57404</v>
      </c>
      <c r="I2568" s="176">
        <f>_xll.qlInterestRateIndexValueDate(Index1M,$H2568)</f>
        <v>57404</v>
      </c>
      <c r="J2568" s="181">
        <f>IFERROR(_xll.qlIndexFixing(Index1M,$H2568,TRUE,_xll.ohTrigger(RecalcTrigger,Trigger1M)),NA())</f>
        <v>1.6095283510926189E-2</v>
      </c>
      <c r="K2568" s="44">
        <f>IFERROR(_xll.qlIndexFixing(Index3M,H2568,TRUE,_xll.ohTrigger(RecalcTrigger,Trigger3M)),NA())</f>
        <v>1.6552848805511677E-2</v>
      </c>
      <c r="L2568" s="44">
        <f>IFERROR(_xll.qlIndexFixing(Index6M,$H2568,TRUE,_xll.ohTrigger(RecalcTrigger,Trigger6M)),NA())</f>
        <v>1.6761123745168745E-2</v>
      </c>
      <c r="M2568" s="182">
        <f>IFERROR(_xll.qlIndexFixing(Index1Y,$H2568,TRUE,_xll.ohTrigger(RecalcTrigger,Trigger1Y)),NA())</f>
        <v>1.6935923398410324E-2</v>
      </c>
      <c r="N2568" s="181">
        <f>IFERROR(_xll.qlIndexFixing(ONIndex1M,I2568,TRUE,_xll.ohTrigger(RecalcTrigger,Trigger1M)),NA())</f>
        <v>1.6088581414384073E-2</v>
      </c>
      <c r="O2568" s="44">
        <f>IFERROR(_xll.qlIndexFixing(ONIndex3M,I2568,TRUE,_xll.ohTrigger(RecalcTrigger,Trigger3M)),NA())</f>
        <v>1.6528725267230815E-2</v>
      </c>
      <c r="P2568" s="44">
        <f>IFERROR(_xll.qlIndexFixing(ONIndex6M,I2568,TRUE,_xll.ohTrigger(RecalcTrigger,Trigger6M)),NA())</f>
        <v>1.6707916644425058E-2</v>
      </c>
      <c r="Q2568" s="182">
        <f>IFERROR(_xll.qlIndexFixing(ONIndex1Y,I2568,TRUE,_xll.ohTrigger(RecalcTrigger,Trigger1Y)),NA())</f>
        <v>1.6829843529968525E-2</v>
      </c>
    </row>
    <row r="2569" spans="2:17" x14ac:dyDescent="0.2">
      <c r="B2569" s="39" t="s">
        <v>42</v>
      </c>
      <c r="D2569" s="42">
        <f>_xll.qlCalendarAdvance(Calendar,$D2568,B2569,"f",FALSE)</f>
        <v>57411</v>
      </c>
      <c r="E2569" s="176">
        <f>_xll.qlInterestRateIndexValueDate(IndexON,D2569)</f>
        <v>57411</v>
      </c>
      <c r="F2569" s="192">
        <f>IFERROR(_xll.qlIndexFixing(IndexON,D2569,TRUE,_xll.ohTrigger(RecalcTrigger,TriggerON)),NA())</f>
        <v>1.5842304732881507E-2</v>
      </c>
      <c r="H2569" s="42">
        <f>_xll.qlCalendarAdvance(Calendar,$H2568,B2569,"f",FALSE)</f>
        <v>57411</v>
      </c>
      <c r="I2569" s="176">
        <f>_xll.qlInterestRateIndexValueDate(Index1M,$H2569)</f>
        <v>57411</v>
      </c>
      <c r="J2569" s="181">
        <f>IFERROR(_xll.qlIndexFixing(Index1M,$H2569,TRUE,_xll.ohTrigger(RecalcTrigger,Trigger1M)),NA())</f>
        <v>1.6094283686674385E-2</v>
      </c>
      <c r="K2569" s="44">
        <f>IFERROR(_xll.qlIndexFixing(Index3M,H2569,TRUE,_xll.ohTrigger(RecalcTrigger,Trigger3M)),NA())</f>
        <v>1.6551368689431772E-2</v>
      </c>
      <c r="L2569" s="44">
        <f>IFERROR(_xll.qlIndexFixing(Index6M,$H2569,TRUE,_xll.ohTrigger(RecalcTrigger,Trigger6M)),NA())</f>
        <v>1.6759922315840867E-2</v>
      </c>
      <c r="M2569" s="182">
        <f>IFERROR(_xll.qlIndexFixing(Index1Y,$H2569,TRUE,_xll.ohTrigger(RecalcTrigger,Trigger1Y)),NA())</f>
        <v>1.6934731689271176E-2</v>
      </c>
      <c r="N2569" s="181">
        <f>IFERROR(_xll.qlIndexFixing(ONIndex1M,I2569,TRUE,_xll.ohTrigger(RecalcTrigger,Trigger1M)),NA())</f>
        <v>1.6086832997133094E-2</v>
      </c>
      <c r="O2569" s="44">
        <f>IFERROR(_xll.qlIndexFixing(ONIndex3M,I2569,TRUE,_xll.ohTrigger(RecalcTrigger,Trigger3M)),NA())</f>
        <v>1.6527116221946025E-2</v>
      </c>
      <c r="P2569" s="44">
        <f>IFERROR(_xll.qlIndexFixing(ONIndex6M,I2569,TRUE,_xll.ohTrigger(RecalcTrigger,Trigger6M)),NA())</f>
        <v>1.6706466096894079E-2</v>
      </c>
      <c r="Q2569" s="182">
        <f>IFERROR(_xll.qlIndexFixing(ONIndex1Y,I2569,TRUE,_xll.ohTrigger(RecalcTrigger,Trigger1Y)),NA())</f>
        <v>1.682813810947148E-2</v>
      </c>
    </row>
    <row r="2570" spans="2:17" x14ac:dyDescent="0.2">
      <c r="B2570" s="39" t="s">
        <v>42</v>
      </c>
      <c r="D2570" s="42">
        <f>_xll.qlCalendarAdvance(Calendar,$D2569,B2570,"f",FALSE)</f>
        <v>57418</v>
      </c>
      <c r="E2570" s="176">
        <f>_xll.qlInterestRateIndexValueDate(IndexON,D2570)</f>
        <v>57418</v>
      </c>
      <c r="F2570" s="192">
        <f>IFERROR(_xll.qlIndexFixing(IndexON,D2570,TRUE,_xll.ohTrigger(RecalcTrigger,TriggerON)),NA())</f>
        <v>1.5840554394266348E-2</v>
      </c>
      <c r="H2570" s="42">
        <f>_xll.qlCalendarAdvance(Calendar,$H2569,B2570,"f",FALSE)</f>
        <v>57418</v>
      </c>
      <c r="I2570" s="176">
        <f>_xll.qlInterestRateIndexValueDate(Index1M,$H2570)</f>
        <v>57418</v>
      </c>
      <c r="J2570" s="181">
        <f>IFERROR(_xll.qlIndexFixing(Index1M,$H2570,TRUE,_xll.ohTrigger(RecalcTrigger,Trigger1M)),NA())</f>
        <v>1.6092605456720727E-2</v>
      </c>
      <c r="K2570" s="44">
        <f>IFERROR(_xll.qlIndexFixing(Index3M,H2570,TRUE,_xll.ohTrigger(RecalcTrigger,Trigger3M)),NA())</f>
        <v>1.6549909430661564E-2</v>
      </c>
      <c r="L2570" s="44">
        <f>IFERROR(_xll.qlIndexFixing(Index6M,$H2570,TRUE,_xll.ohTrigger(RecalcTrigger,Trigger6M)),NA())</f>
        <v>1.675874087793083E-2</v>
      </c>
      <c r="M2570" s="182">
        <f>IFERROR(_xll.qlIndexFixing(Index1Y,$H2570,TRUE,_xll.ohTrigger(RecalcTrigger,Trigger1Y)),NA())</f>
        <v>1.6933560847386842E-2</v>
      </c>
      <c r="N2570" s="181">
        <f>IFERROR(_xll.qlIndexFixing(ONIndex1M,I2570,TRUE,_xll.ohTrigger(RecalcTrigger,Trigger1M)),NA())</f>
        <v>1.6085106660860271E-2</v>
      </c>
      <c r="O2570" s="44">
        <f>IFERROR(_xll.qlIndexFixing(ONIndex3M,I2570,TRUE,_xll.ohTrigger(RecalcTrigger,Trigger3M)),NA())</f>
        <v>1.6525527947850449E-2</v>
      </c>
      <c r="P2570" s="44">
        <f>IFERROR(_xll.qlIndexFixing(ONIndex6M,I2570,TRUE,_xll.ohTrigger(RecalcTrigger,Trigger6M)),NA())</f>
        <v>1.6705035373445476E-2</v>
      </c>
      <c r="Q2570" s="182">
        <f>IFERROR(_xll.qlIndexFixing(ONIndex1Y,I2570,TRUE,_xll.ohTrigger(RecalcTrigger,Trigger1Y)),NA())</f>
        <v>1.68264532084339E-2</v>
      </c>
    </row>
    <row r="2571" spans="2:17" x14ac:dyDescent="0.2">
      <c r="B2571" s="39" t="s">
        <v>42</v>
      </c>
      <c r="D2571" s="42">
        <f>_xll.qlCalendarAdvance(Calendar,$D2570,B2571,"f",FALSE)</f>
        <v>57425</v>
      </c>
      <c r="E2571" s="176">
        <f>_xll.qlInterestRateIndexValueDate(IndexON,D2571)</f>
        <v>57425</v>
      </c>
      <c r="F2571" s="192">
        <f>IFERROR(_xll.qlIndexFixing(IndexON,D2571,TRUE,_xll.ohTrigger(RecalcTrigger,TriggerON)),NA())</f>
        <v>1.5838825711217419E-2</v>
      </c>
      <c r="H2571" s="42">
        <f>_xll.qlCalendarAdvance(Calendar,$H2570,B2571,"f",FALSE)</f>
        <v>57425</v>
      </c>
      <c r="I2571" s="176">
        <f>_xll.qlInterestRateIndexValueDate(Index1M,$H2571)</f>
        <v>57425</v>
      </c>
      <c r="J2571" s="181">
        <f>IFERROR(_xll.qlIndexFixing(Index1M,$H2571,TRUE,_xll.ohTrigger(RecalcTrigger,Trigger1M)),NA())</f>
        <v>1.6091187662246955E-2</v>
      </c>
      <c r="K2571" s="44">
        <f>IFERROR(_xll.qlIndexFixing(Index3M,H2571,TRUE,_xll.ohTrigger(RecalcTrigger,Trigger3M)),NA())</f>
        <v>1.6548471029177263E-2</v>
      </c>
      <c r="L2571" s="44">
        <f>IFERROR(_xll.qlIndexFixing(Index6M,$H2571,TRUE,_xll.ohTrigger(RecalcTrigger,Trigger6M)),NA())</f>
        <v>1.6757579431402513E-2</v>
      </c>
      <c r="M2571" s="182">
        <f>IFERROR(_xll.qlIndexFixing(Index1Y,$H2571,TRUE,_xll.ohTrigger(RecalcTrigger,Trigger1Y)),NA())</f>
        <v>1.6932410872684933E-2</v>
      </c>
      <c r="N2571" s="181">
        <f>IFERROR(_xll.qlIndexFixing(ONIndex1M,I2571,TRUE,_xll.ohTrigger(RecalcTrigger,Trigger1M)),NA())</f>
        <v>1.6083402405565606E-2</v>
      </c>
      <c r="O2571" s="44">
        <f>IFERROR(_xll.qlIndexFixing(ONIndex3M,I2571,TRUE,_xll.ohTrigger(RecalcTrigger,Trigger3M)),NA())</f>
        <v>1.6523960444700947E-2</v>
      </c>
      <c r="P2571" s="44">
        <f>IFERROR(_xll.qlIndexFixing(ONIndex6M,I2571,TRUE,_xll.ohTrigger(RecalcTrigger,Trigger6M)),NA())</f>
        <v>1.6703624474079248E-2</v>
      </c>
      <c r="Q2571" s="182">
        <f>IFERROR(_xll.qlIndexFixing(ONIndex1Y,I2571,TRUE,_xll.ohTrigger(RecalcTrigger,Trigger1Y)),NA())</f>
        <v>1.6824788826612647E-2</v>
      </c>
    </row>
    <row r="2572" spans="2:17" x14ac:dyDescent="0.2">
      <c r="B2572" s="39" t="s">
        <v>42</v>
      </c>
      <c r="D2572" s="42">
        <f>_xll.qlCalendarAdvance(Calendar,$D2571,B2572,"f",FALSE)</f>
        <v>57432</v>
      </c>
      <c r="E2572" s="176">
        <f>_xll.qlInterestRateIndexValueDate(IndexON,D2572)</f>
        <v>57432</v>
      </c>
      <c r="F2572" s="192">
        <f>IFERROR(_xll.qlIndexFixing(IndexON,D2572,TRUE,_xll.ohTrigger(RecalcTrigger,TriggerON)),NA())</f>
        <v>1.5837118683815765E-2</v>
      </c>
      <c r="H2572" s="42">
        <f>_xll.qlCalendarAdvance(Calendar,$H2571,B2572,"f",FALSE)</f>
        <v>57432</v>
      </c>
      <c r="I2572" s="176">
        <f>_xll.qlInterestRateIndexValueDate(Index1M,$H2572)</f>
        <v>57432</v>
      </c>
      <c r="J2572" s="181">
        <f>IFERROR(_xll.qlIndexFixing(Index1M,$H2572,TRUE,_xll.ohTrigger(RecalcTrigger,Trigger1M)),NA())</f>
        <v>1.6089315333911378E-2</v>
      </c>
      <c r="K2572" s="44">
        <f>IFERROR(_xll.qlIndexFixing(Index3M,H2572,TRUE,_xll.ohTrigger(RecalcTrigger,Trigger3M)),NA())</f>
        <v>1.6547053484955093E-2</v>
      </c>
      <c r="L2572" s="44">
        <f>IFERROR(_xll.qlIndexFixing(Index6M,$H2572,TRUE,_xll.ohTrigger(RecalcTrigger,Trigger6M)),NA())</f>
        <v>1.6756437976221557E-2</v>
      </c>
      <c r="M2572" s="182">
        <f>IFERROR(_xll.qlIndexFixing(Index1Y,$H2572,TRUE,_xll.ohTrigger(RecalcTrigger,Trigger1Y)),NA())</f>
        <v>1.6931281765095285E-2</v>
      </c>
      <c r="N2572" s="181">
        <f>IFERROR(_xll.qlIndexFixing(ONIndex1M,I2572,TRUE,_xll.ohTrigger(RecalcTrigger,Trigger1M)),NA())</f>
        <v>1.6081720231168051E-2</v>
      </c>
      <c r="O2572" s="44">
        <f>IFERROR(_xll.qlIndexFixing(ONIndex3M,I2572,TRUE,_xll.ohTrigger(RecalcTrigger,Trigger3M)),NA())</f>
        <v>1.6522413712659612E-2</v>
      </c>
      <c r="P2572" s="44">
        <f>IFERROR(_xll.qlIndexFixing(ONIndex6M,I2572,TRUE,_xll.ohTrigger(RecalcTrigger,Trigger6M)),NA())</f>
        <v>1.6702233398876443E-2</v>
      </c>
      <c r="Q2572" s="182">
        <f>IFERROR(_xll.qlIndexFixing(ONIndex1Y,I2572,TRUE,_xll.ohTrigger(RecalcTrigger,Trigger1Y)),NA())</f>
        <v>1.6823144964088765E-2</v>
      </c>
    </row>
    <row r="2573" spans="2:17" x14ac:dyDescent="0.2">
      <c r="B2573" s="39" t="s">
        <v>42</v>
      </c>
      <c r="D2573" s="42">
        <f>_xll.qlCalendarAdvance(Calendar,$D2572,B2573,"f",FALSE)</f>
        <v>57439</v>
      </c>
      <c r="E2573" s="176">
        <f>_xll.qlInterestRateIndexValueDate(IndexON,D2573)</f>
        <v>57439</v>
      </c>
      <c r="F2573" s="192">
        <f>IFERROR(_xll.qlIndexFixing(IndexON,D2573,TRUE,_xll.ohTrigger(RecalcTrigger,TriggerON)),NA())</f>
        <v>1.5835433312142433E-2</v>
      </c>
      <c r="H2573" s="42">
        <f>_xll.qlCalendarAdvance(Calendar,$H2572,B2573,"f",FALSE)</f>
        <v>57439</v>
      </c>
      <c r="I2573" s="176">
        <f>_xll.qlInterestRateIndexValueDate(Index1M,$H2573)</f>
        <v>57439</v>
      </c>
      <c r="J2573" s="181">
        <f>IFERROR(_xll.qlIndexFixing(Index1M,$H2573,TRUE,_xll.ohTrigger(RecalcTrigger,Trigger1M)),NA())</f>
        <v>1.6086980328627508E-2</v>
      </c>
      <c r="K2573" s="44">
        <f>IFERROR(_xll.qlIndexFixing(Index3M,H2573,TRUE,_xll.ohTrigger(RecalcTrigger,Trigger3M)),NA())</f>
        <v>1.6545378133622918E-2</v>
      </c>
      <c r="L2573" s="44">
        <f>IFERROR(_xll.qlIndexFixing(Index6M,$H2573,TRUE,_xll.ohTrigger(RecalcTrigger,Trigger6M)),NA())</f>
        <v>1.6755006219877189E-2</v>
      </c>
      <c r="M2573" s="182">
        <f>IFERROR(_xll.qlIndexFixing(Index1Y,$H2573,TRUE,_xll.ohTrigger(RecalcTrigger,Trigger1Y)),NA())</f>
        <v>1.6930173524548175E-2</v>
      </c>
      <c r="N2573" s="181">
        <f>IFERROR(_xll.qlIndexFixing(ONIndex1M,I2573,TRUE,_xll.ohTrigger(RecalcTrigger,Trigger1M)),NA())</f>
        <v>1.6080060137910746E-2</v>
      </c>
      <c r="O2573" s="44">
        <f>IFERROR(_xll.qlIndexFixing(ONIndex3M,I2573,TRUE,_xll.ohTrigger(RecalcTrigger,Trigger3M)),NA())</f>
        <v>1.6520887751645397E-2</v>
      </c>
      <c r="P2573" s="44">
        <f>IFERROR(_xll.qlIndexFixing(ONIndex6M,I2573,TRUE,_xll.ohTrigger(RecalcTrigger,Trigger6M)),NA())</f>
        <v>1.6700862147918105E-2</v>
      </c>
      <c r="Q2573" s="182">
        <f>IFERROR(_xll.qlIndexFixing(ONIndex1Y,I2573,TRUE,_xll.ohTrigger(RecalcTrigger,Trigger1Y)),NA())</f>
        <v>1.6821521621105395E-2</v>
      </c>
    </row>
    <row r="2574" spans="2:17" x14ac:dyDescent="0.2">
      <c r="B2574" s="39" t="s">
        <v>42</v>
      </c>
      <c r="D2574" s="42">
        <f>_xll.qlCalendarAdvance(Calendar,$D2573,B2574,"f",FALSE)</f>
        <v>57446</v>
      </c>
      <c r="E2574" s="176">
        <f>_xll.qlInterestRateIndexValueDate(IndexON,D2574)</f>
        <v>57446</v>
      </c>
      <c r="F2574" s="192">
        <f>IFERROR(_xll.qlIndexFixing(IndexON,D2574,TRUE,_xll.ohTrigger(RecalcTrigger,TriggerON)),NA())</f>
        <v>1.5833769596116376E-2</v>
      </c>
      <c r="H2574" s="42">
        <f>_xll.qlCalendarAdvance(Calendar,$H2573,B2574,"f",FALSE)</f>
        <v>57446</v>
      </c>
      <c r="I2574" s="176">
        <f>_xll.qlInterestRateIndexValueDate(Index1M,$H2574)</f>
        <v>57446</v>
      </c>
      <c r="J2574" s="181">
        <f>IFERROR(_xll.qlIndexFixing(Index1M,$H2574,TRUE,_xll.ohTrigger(RecalcTrigger,Trigger1M)),NA())</f>
        <v>1.6085386020403991E-2</v>
      </c>
      <c r="K2574" s="44">
        <f>IFERROR(_xll.qlIndexFixing(Index3M,H2574,TRUE,_xll.ohTrigger(RecalcTrigger,Trigger3M)),NA())</f>
        <v>1.6544000876362118E-2</v>
      </c>
      <c r="L2574" s="44">
        <f>IFERROR(_xll.qlIndexFixing(Index6M,$H2574,TRUE,_xll.ohTrigger(RecalcTrigger,Trigger6M)),NA())</f>
        <v>1.6753903369758537E-2</v>
      </c>
      <c r="M2574" s="182">
        <f>IFERROR(_xll.qlIndexFixing(Index1Y,$H2574,TRUE,_xll.ohTrigger(RecalcTrigger,Trigger1Y)),NA())</f>
        <v>1.6929086150975214E-2</v>
      </c>
      <c r="N2574" s="181">
        <f>IFERROR(_xll.qlIndexFixing(ONIndex1M,I2574,TRUE,_xll.ohTrigger(RecalcTrigger,Trigger1M)),NA())</f>
        <v>1.6078422125469505E-2</v>
      </c>
      <c r="O2574" s="44">
        <f>IFERROR(_xll.qlIndexFixing(ONIndex3M,I2574,TRUE,_xll.ohTrigger(RecalcTrigger,Trigger3M)),NA())</f>
        <v>1.6519382561739349E-2</v>
      </c>
      <c r="P2574" s="44">
        <f>IFERROR(_xll.qlIndexFixing(ONIndex6M,I2574,TRUE,_xll.ohTrigger(RecalcTrigger,Trigger6M)),NA())</f>
        <v>1.6699510720961097E-2</v>
      </c>
      <c r="Q2574" s="182">
        <f>IFERROR(_xll.qlIndexFixing(ONIndex1Y,I2574,TRUE,_xll.ohTrigger(RecalcTrigger,Trigger1Y)),NA())</f>
        <v>1.6819918797419398E-2</v>
      </c>
    </row>
    <row r="2575" spans="2:17" x14ac:dyDescent="0.2">
      <c r="B2575" s="39" t="s">
        <v>42</v>
      </c>
      <c r="D2575" s="42">
        <f>_xll.qlCalendarAdvance(Calendar,$D2574,B2575,"f",FALSE)</f>
        <v>57453</v>
      </c>
      <c r="E2575" s="176">
        <f>_xll.qlInterestRateIndexValueDate(IndexON,D2575)</f>
        <v>57453</v>
      </c>
      <c r="F2575" s="192">
        <f>IFERROR(_xll.qlIndexFixing(IndexON,D2575,TRUE,_xll.ohTrigger(RecalcTrigger,TriggerON)),NA())</f>
        <v>1.5832127535575502E-2</v>
      </c>
      <c r="H2575" s="42">
        <f>_xll.qlCalendarAdvance(Calendar,$H2574,B2575,"f",FALSE)</f>
        <v>57453</v>
      </c>
      <c r="I2575" s="176">
        <f>_xll.qlInterestRateIndexValueDate(Index1M,$H2575)</f>
        <v>57453</v>
      </c>
      <c r="J2575" s="181">
        <f>IFERROR(_xll.qlIndexFixing(Index1M,$H2575,TRUE,_xll.ohTrigger(RecalcTrigger,Trigger1M)),NA())</f>
        <v>1.6083813821568059E-2</v>
      </c>
      <c r="K2575" s="44">
        <f>IFERROR(_xll.qlIndexFixing(Index3M,H2575,TRUE,_xll.ohTrigger(RecalcTrigger,Trigger3M)),NA())</f>
        <v>1.654264447535261E-2</v>
      </c>
      <c r="L2575" s="44">
        <f>IFERROR(_xll.qlIndexFixing(Index6M,$H2575,TRUE,_xll.ohTrigger(RecalcTrigger,Trigger6M)),NA())</f>
        <v>1.6752820509971209E-2</v>
      </c>
      <c r="M2575" s="182">
        <f>IFERROR(_xll.qlIndexFixing(Index1Y,$H2575,TRUE,_xll.ohTrigger(RecalcTrigger,Trigger1Y)),NA())</f>
        <v>1.6928019644309567E-2</v>
      </c>
      <c r="N2575" s="181">
        <f>IFERROR(_xll.qlIndexFixing(ONIndex1M,I2575,TRUE,_xll.ohTrigger(RecalcTrigger,Trigger1M)),NA())</f>
        <v>1.6076806194087467E-2</v>
      </c>
      <c r="O2575" s="44">
        <f>IFERROR(_xll.qlIndexFixing(ONIndex3M,I2575,TRUE,_xll.ohTrigger(RecalcTrigger,Trigger3M)),NA())</f>
        <v>1.6517898142860421E-2</v>
      </c>
      <c r="P2575" s="44">
        <f>IFERROR(_xll.qlIndexFixing(ONIndex6M,I2575,TRUE,_xll.ohTrigger(RecalcTrigger,Trigger6M)),NA())</f>
        <v>1.6698179118167511E-2</v>
      </c>
      <c r="Q2575" s="182">
        <f>IFERROR(_xll.qlIndexFixing(ONIndex1Y,I2575,TRUE,_xll.ohTrigger(RecalcTrigger,Trigger1Y)),NA())</f>
        <v>1.6818336493030772E-2</v>
      </c>
    </row>
    <row r="2576" spans="2:17" x14ac:dyDescent="0.2">
      <c r="B2576" s="39" t="s">
        <v>42</v>
      </c>
      <c r="D2576" s="42">
        <f>_xll.qlCalendarAdvance(Calendar,$D2575,B2576,"f",FALSE)</f>
        <v>57460</v>
      </c>
      <c r="E2576" s="176">
        <f>_xll.qlInterestRateIndexValueDate(IndexON,D2576)</f>
        <v>57460</v>
      </c>
      <c r="F2576" s="192">
        <f>IFERROR(_xll.qlIndexFixing(IndexON,D2576,TRUE,_xll.ohTrigger(RecalcTrigger,TriggerON)),NA())</f>
        <v>1.5830507130843996E-2</v>
      </c>
      <c r="H2576" s="42">
        <f>_xll.qlCalendarAdvance(Calendar,$H2575,B2576,"f",FALSE)</f>
        <v>57460</v>
      </c>
      <c r="I2576" s="176">
        <f>_xll.qlInterestRateIndexValueDate(Index1M,$H2576)</f>
        <v>57460</v>
      </c>
      <c r="J2576" s="181">
        <f>IFERROR(_xll.qlIndexFixing(Index1M,$H2576,TRUE,_xll.ohTrigger(RecalcTrigger,Trigger1M)),NA())</f>
        <v>1.6082263732117002E-2</v>
      </c>
      <c r="K2576" s="44">
        <f>IFERROR(_xll.qlIndexFixing(Index3M,H2576,TRUE,_xll.ohTrigger(RecalcTrigger,Trigger3M)),NA())</f>
        <v>1.6541308930571236E-2</v>
      </c>
      <c r="L2576" s="44">
        <f>IFERROR(_xll.qlIndexFixing(Index6M,$H2576,TRUE,_xll.ohTrigger(RecalcTrigger,Trigger6M)),NA())</f>
        <v>1.6751757640484206E-2</v>
      </c>
      <c r="M2576" s="182">
        <f>IFERROR(_xll.qlIndexFixing(Index1Y,$H2576,TRUE,_xll.ohTrigger(RecalcTrigger,Trigger1Y)),NA())</f>
        <v>1.6926974004485729E-2</v>
      </c>
      <c r="N2576" s="181">
        <f>IFERROR(_xll.qlIndexFixing(ONIndex1M,I2576,TRUE,_xll.ohTrigger(RecalcTrigger,Trigger1M)),NA())</f>
        <v>1.6075212343683587E-2</v>
      </c>
      <c r="O2576" s="44">
        <f>IFERROR(_xll.qlIndexFixing(ONIndex3M,I2576,TRUE,_xll.ohTrigger(RecalcTrigger,Trigger3M)),NA())</f>
        <v>1.651643449508966E-2</v>
      </c>
      <c r="P2576" s="44">
        <f>IFERROR(_xll.qlIndexFixing(ONIndex6M,I2576,TRUE,_xll.ohTrigger(RecalcTrigger,Trigger6M)),NA())</f>
        <v>1.6696867339537347E-2</v>
      </c>
      <c r="Q2576" s="182">
        <f>IFERROR(_xll.qlIndexFixing(ONIndex1Y,I2576,TRUE,_xll.ohTrigger(RecalcTrigger,Trigger1Y)),NA())</f>
        <v>1.6816774708101612E-2</v>
      </c>
    </row>
    <row r="2577" spans="2:17" x14ac:dyDescent="0.2">
      <c r="B2577" s="39" t="s">
        <v>42</v>
      </c>
      <c r="D2577" s="42">
        <f>_xll.qlCalendarAdvance(Calendar,$D2576,B2577,"f",FALSE)</f>
        <v>57467</v>
      </c>
      <c r="E2577" s="176">
        <f>_xll.qlInterestRateIndexValueDate(IndexON,D2577)</f>
        <v>57467</v>
      </c>
      <c r="F2577" s="192">
        <f>IFERROR(_xll.qlIndexFixing(IndexON,D2577,TRUE,_xll.ohTrigger(RecalcTrigger,TriggerON)),NA())</f>
        <v>1.5828908381759765E-2</v>
      </c>
      <c r="H2577" s="42">
        <f>_xll.qlCalendarAdvance(Calendar,$H2576,B2577,"f",FALSE)</f>
        <v>57467</v>
      </c>
      <c r="I2577" s="176">
        <f>_xll.qlInterestRateIndexValueDate(Index1M,$H2577)</f>
        <v>57467</v>
      </c>
      <c r="J2577" s="181">
        <f>IFERROR(_xll.qlIndexFixing(Index1M,$H2577,TRUE,_xll.ohTrigger(RecalcTrigger,Trigger1M)),NA())</f>
        <v>1.6081476992852398E-2</v>
      </c>
      <c r="K2577" s="44">
        <f>IFERROR(_xll.qlIndexFixing(Index3M,H2577,TRUE,_xll.ohTrigger(RecalcTrigger,Trigger3M)),NA())</f>
        <v>1.6540278622026425E-2</v>
      </c>
      <c r="L2577" s="44">
        <f>IFERROR(_xll.qlIndexFixing(Index6M,$H2577,TRUE,_xll.ohTrigger(RecalcTrigger,Trigger6M)),NA())</f>
        <v>1.6751030569351184E-2</v>
      </c>
      <c r="M2577" s="182">
        <f>IFERROR(_xll.qlIndexFixing(Index1Y,$H2577,TRUE,_xll.ohTrigger(RecalcTrigger,Trigger1Y)),NA())</f>
        <v>1.6925949231439308E-2</v>
      </c>
      <c r="N2577" s="181">
        <f>IFERROR(_xll.qlIndexFixing(ONIndex1M,I2577,TRUE,_xll.ohTrigger(RecalcTrigger,Trigger1M)),NA())</f>
        <v>1.6073640574257864E-2</v>
      </c>
      <c r="O2577" s="44">
        <f>IFERROR(_xll.qlIndexFixing(ONIndex3M,I2577,TRUE,_xll.ohTrigger(RecalcTrigger,Trigger3M)),NA())</f>
        <v>1.651499161834602E-2</v>
      </c>
      <c r="P2577" s="44">
        <f>IFERROR(_xll.qlIndexFixing(ONIndex6M,I2577,TRUE,_xll.ohTrigger(RecalcTrigger,Trigger6M)),NA())</f>
        <v>1.6695575385070605E-2</v>
      </c>
      <c r="Q2577" s="182">
        <f>IFERROR(_xll.qlIndexFixing(ONIndex1Y,I2577,TRUE,_xll.ohTrigger(RecalcTrigger,Trigger1Y)),NA())</f>
        <v>1.6815233442469824E-2</v>
      </c>
    </row>
    <row r="2578" spans="2:17" x14ac:dyDescent="0.2">
      <c r="B2578" s="39" t="s">
        <v>42</v>
      </c>
      <c r="D2578" s="42">
        <f>_xll.qlCalendarAdvance(Calendar,$D2577,B2578,"f",FALSE)</f>
        <v>57474</v>
      </c>
      <c r="E2578" s="176">
        <f>_xll.qlInterestRateIndexValueDate(IndexON,D2578)</f>
        <v>57474</v>
      </c>
      <c r="F2578" s="192">
        <f>IFERROR(_xll.qlIndexFixing(IndexON,D2578,TRUE,_xll.ohTrigger(RecalcTrigger,TriggerON)),NA())</f>
        <v>1.5827331288241764E-2</v>
      </c>
      <c r="H2578" s="42">
        <f>_xll.qlCalendarAdvance(Calendar,$H2577,B2578,"f",FALSE)</f>
        <v>57474</v>
      </c>
      <c r="I2578" s="176">
        <f>_xll.qlInterestRateIndexValueDate(Index1M,$H2578)</f>
        <v>57474</v>
      </c>
      <c r="J2578" s="181">
        <f>IFERROR(_xll.qlIndexFixing(Index1M,$H2578,TRUE,_xll.ohTrigger(RecalcTrigger,Trigger1M)),NA())</f>
        <v>1.6079975661589252E-2</v>
      </c>
      <c r="K2578" s="44">
        <f>IFERROR(_xll.qlIndexFixing(Index3M,H2578,TRUE,_xll.ohTrigger(RecalcTrigger,Trigger3M)),NA())</f>
        <v>1.6538986220927723E-2</v>
      </c>
      <c r="L2578" s="44">
        <f>IFERROR(_xll.qlIndexFixing(Index6M,$H2578,TRUE,_xll.ohTrigger(RecalcTrigger,Trigger6M)),NA())</f>
        <v>1.6750009061557151E-2</v>
      </c>
      <c r="M2578" s="182">
        <f>IFERROR(_xll.qlIndexFixing(Index1Y,$H2578,TRUE,_xll.ohTrigger(RecalcTrigger,Trigger1Y)),NA())</f>
        <v>1.6924945325107021E-2</v>
      </c>
      <c r="N2578" s="181">
        <f>IFERROR(_xll.qlIndexFixing(ONIndex1M,I2578,TRUE,_xll.ohTrigger(RecalcTrigger,Trigger1M)),NA())</f>
        <v>1.6072090885729251E-2</v>
      </c>
      <c r="O2578" s="44">
        <f>IFERROR(_xll.qlIndexFixing(ONIndex3M,I2578,TRUE,_xll.ohTrigger(RecalcTrigger,Trigger3M)),NA())</f>
        <v>1.65135695126295E-2</v>
      </c>
      <c r="P2578" s="44">
        <f>IFERROR(_xll.qlIndexFixing(ONIndex6M,I2578,TRUE,_xll.ohTrigger(RecalcTrigger,Trigger6M)),NA())</f>
        <v>1.6694303254767284E-2</v>
      </c>
      <c r="Q2578" s="182">
        <f>IFERROR(_xll.qlIndexFixing(ONIndex1Y,I2578,TRUE,_xll.ohTrigger(RecalcTrigger,Trigger1Y)),NA())</f>
        <v>1.6813712696216454E-2</v>
      </c>
    </row>
    <row r="2579" spans="2:17" x14ac:dyDescent="0.2">
      <c r="B2579" s="39" t="s">
        <v>42</v>
      </c>
      <c r="D2579" s="42">
        <f>_xll.qlCalendarAdvance(Calendar,$D2578,B2579,"f",FALSE)</f>
        <v>57481</v>
      </c>
      <c r="E2579" s="176">
        <f>_xll.qlInterestRateIndexValueDate(IndexON,D2579)</f>
        <v>57481</v>
      </c>
      <c r="F2579" s="192">
        <f>IFERROR(_xll.qlIndexFixing(IndexON,D2579,TRUE,_xll.ohTrigger(RecalcTrigger,TriggerON)),NA())</f>
        <v>1.5825775850371038E-2</v>
      </c>
      <c r="H2579" s="42">
        <f>_xll.qlCalendarAdvance(Calendar,$H2578,B2579,"f",FALSE)</f>
        <v>57481</v>
      </c>
      <c r="I2579" s="176">
        <f>_xll.qlInterestRateIndexValueDate(Index1M,$H2579)</f>
        <v>57481</v>
      </c>
      <c r="J2579" s="181">
        <f>IFERROR(_xll.qlIndexFixing(Index1M,$H2579,TRUE,_xll.ohTrigger(RecalcTrigger,Trigger1M)),NA())</f>
        <v>1.6078496442617597E-2</v>
      </c>
      <c r="K2579" s="44">
        <f>IFERROR(_xll.qlIndexFixing(Index3M,H2579,TRUE,_xll.ohTrigger(RecalcTrigger,Trigger3M)),NA())</f>
        <v>1.6537714676943149E-2</v>
      </c>
      <c r="L2579" s="44">
        <f>IFERROR(_xll.qlIndexFixing(Index6M,$H2579,TRUE,_xll.ohTrigger(RecalcTrigger,Trigger6M)),NA())</f>
        <v>1.6749007544882757E-2</v>
      </c>
      <c r="M2579" s="182">
        <f>IFERROR(_xll.qlIndexFixing(Index1Y,$H2579,TRUE,_xll.ohTrigger(RecalcTrigger,Trigger1Y)),NA())</f>
        <v>1.6923962285426919E-2</v>
      </c>
      <c r="N2579" s="181">
        <f>IFERROR(_xll.qlIndexFixing(ONIndex1M,I2579,TRUE,_xll.ohTrigger(RecalcTrigger,Trigger1M)),NA())</f>
        <v>1.6070563278178795E-2</v>
      </c>
      <c r="O2579" s="44">
        <f>IFERROR(_xll.qlIndexFixing(ONIndex3M,I2579,TRUE,_xll.ohTrigger(RecalcTrigger,Trigger3M)),NA())</f>
        <v>1.6512168178021147E-2</v>
      </c>
      <c r="P2579" s="44">
        <f>IFERROR(_xll.qlIndexFixing(ONIndex6M,I2579,TRUE,_xll.ohTrigger(RecalcTrigger,Trigger6M)),NA())</f>
        <v>1.6693050948465293E-2</v>
      </c>
      <c r="Q2579" s="182">
        <f>IFERROR(_xll.qlIndexFixing(ONIndex1Y,I2579,TRUE,_xll.ohTrigger(RecalcTrigger,Trigger1Y)),NA())</f>
        <v>1.6812212469260457E-2</v>
      </c>
    </row>
    <row r="2580" spans="2:17" x14ac:dyDescent="0.2">
      <c r="B2580" s="39" t="s">
        <v>42</v>
      </c>
      <c r="D2580" s="42">
        <f>_xll.qlCalendarAdvance(Calendar,$D2579,B2580,"f",FALSE)</f>
        <v>57488</v>
      </c>
      <c r="E2580" s="176">
        <f>_xll.qlInterestRateIndexValueDate(IndexON,D2580)</f>
        <v>57488</v>
      </c>
      <c r="F2580" s="192">
        <f>IFERROR(_xll.qlIndexFixing(IndexON,D2580,TRUE,_xll.ohTrigger(RecalcTrigger,TriggerON)),NA())</f>
        <v>1.5824242068228633E-2</v>
      </c>
      <c r="H2580" s="42">
        <f>_xll.qlCalendarAdvance(Calendar,$H2579,B2580,"f",FALSE)</f>
        <v>57488</v>
      </c>
      <c r="I2580" s="176">
        <f>_xll.qlInterestRateIndexValueDate(Index1M,$H2580)</f>
        <v>57488</v>
      </c>
      <c r="J2580" s="181">
        <f>IFERROR(_xll.qlIndexFixing(Index1M,$H2580,TRUE,_xll.ohTrigger(RecalcTrigger,Trigger1M)),NA())</f>
        <v>1.6077039335934979E-2</v>
      </c>
      <c r="K2580" s="44">
        <f>IFERROR(_xll.qlIndexFixing(Index3M,H2580,TRUE,_xll.ohTrigger(RecalcTrigger,Trigger3M)),NA())</f>
        <v>1.6536463990052444E-2</v>
      </c>
      <c r="L2580" s="44">
        <f>IFERROR(_xll.qlIndexFixing(Index6M,$H2580,TRUE,_xll.ohTrigger(RecalcTrigger,Trigger6M)),NA())</f>
        <v>1.6748026019299374E-2</v>
      </c>
      <c r="M2580" s="182">
        <f>IFERROR(_xll.qlIndexFixing(Index1Y,$H2580,TRUE,_xll.ohTrigger(RecalcTrigger,Trigger1Y)),NA())</f>
        <v>1.6923000112339048E-2</v>
      </c>
      <c r="N2580" s="181">
        <f>IFERROR(_xll.qlIndexFixing(ONIndex1M,I2580,TRUE,_xll.ohTrigger(RecalcTrigger,Trigger1M)),NA())</f>
        <v>1.6069057751687543E-2</v>
      </c>
      <c r="O2580" s="44">
        <f>IFERROR(_xll.qlIndexFixing(ONIndex3M,I2580,TRUE,_xll.ohTrigger(RecalcTrigger,Trigger3M)),NA())</f>
        <v>1.6510787614520961E-2</v>
      </c>
      <c r="P2580" s="44">
        <f>IFERROR(_xll.qlIndexFixing(ONIndex6M,I2580,TRUE,_xll.ohTrigger(RecalcTrigger,Trigger6M)),NA())</f>
        <v>1.6691818466488817E-2</v>
      </c>
      <c r="Q2580" s="182">
        <f>IFERROR(_xll.qlIndexFixing(ONIndex1Y,I2580,TRUE,_xll.ohTrigger(RecalcTrigger,Trigger1Y)),NA())</f>
        <v>1.6810732761844971E-2</v>
      </c>
    </row>
    <row r="2581" spans="2:17" x14ac:dyDescent="0.2">
      <c r="B2581" s="39" t="s">
        <v>42</v>
      </c>
      <c r="D2581" s="42">
        <f>_xll.qlCalendarAdvance(Calendar,$D2580,B2581,"f",FALSE)</f>
        <v>57495</v>
      </c>
      <c r="E2581" s="176">
        <f>_xll.qlInterestRateIndexValueDate(IndexON,D2581)</f>
        <v>57495</v>
      </c>
      <c r="F2581" s="192">
        <f>IFERROR(_xll.qlIndexFixing(IndexON,D2581,TRUE,_xll.ohTrigger(RecalcTrigger,TriggerON)),NA())</f>
        <v>1.5822729941652458E-2</v>
      </c>
      <c r="H2581" s="42">
        <f>_xll.qlCalendarAdvance(Calendar,$H2580,B2581,"f",FALSE)</f>
        <v>57495</v>
      </c>
      <c r="I2581" s="176">
        <f>_xll.qlInterestRateIndexValueDate(Index1M,$H2581)</f>
        <v>57495</v>
      </c>
      <c r="J2581" s="181">
        <f>IFERROR(_xll.qlIndexFixing(Index1M,$H2581,TRUE,_xll.ohTrigger(RecalcTrigger,Trigger1M)),NA())</f>
        <v>1.6074844925318819E-2</v>
      </c>
      <c r="K2581" s="44">
        <f>IFERROR(_xll.qlIndexFixing(Index3M,H2581,TRUE,_xll.ohTrigger(RecalcTrigger,Trigger3M)),NA())</f>
        <v>1.6535234160236223E-2</v>
      </c>
      <c r="L2581" s="44">
        <f>IFERROR(_xll.qlIndexFixing(Index6M,$H2581,TRUE,_xll.ohTrigger(RecalcTrigger,Trigger6M)),NA())</f>
        <v>1.6747064484777051E-2</v>
      </c>
      <c r="M2581" s="182">
        <f>IFERROR(_xll.qlIndexFixing(Index1Y,$H2581,TRUE,_xll.ohTrigger(RecalcTrigger,Trigger1Y)),NA())</f>
        <v>1.6922058805784124E-2</v>
      </c>
      <c r="N2581" s="181">
        <f>IFERROR(_xll.qlIndexFixing(ONIndex1M,I2581,TRUE,_xll.ohTrigger(RecalcTrigger,Trigger1M)),NA())</f>
        <v>1.6067574306093402E-2</v>
      </c>
      <c r="O2581" s="44">
        <f>IFERROR(_xll.qlIndexFixing(ONIndex3M,I2581,TRUE,_xll.ohTrigger(RecalcTrigger,Trigger3M)),NA())</f>
        <v>1.6509427822047895E-2</v>
      </c>
      <c r="P2581" s="44">
        <f>IFERROR(_xll.qlIndexFixing(ONIndex6M,I2581,TRUE,_xll.ohTrigger(RecalcTrigger,Trigger6M)),NA())</f>
        <v>1.669060580851367E-2</v>
      </c>
      <c r="Q2581" s="182">
        <f>IFERROR(_xll.qlIndexFixing(ONIndex1Y,I2581,TRUE,_xll.ohTrigger(RecalcTrigger,Trigger1Y)),NA())</f>
        <v>1.6809273573645811E-2</v>
      </c>
    </row>
    <row r="2582" spans="2:17" x14ac:dyDescent="0.2">
      <c r="B2582" s="39" t="s">
        <v>42</v>
      </c>
      <c r="D2582" s="42">
        <f>_xll.qlCalendarAdvance(Calendar,$D2581,B2582,"f",FALSE)</f>
        <v>57502</v>
      </c>
      <c r="E2582" s="176">
        <f>_xll.qlInterestRateIndexValueDate(IndexON,D2582)</f>
        <v>57502</v>
      </c>
      <c r="F2582" s="192">
        <f>IFERROR(_xll.qlIndexFixing(IndexON,D2582,TRUE,_xll.ohTrigger(RecalcTrigger,TriggerON)),NA())</f>
        <v>1.5821239470723558E-2</v>
      </c>
      <c r="H2582" s="42">
        <f>_xll.qlCalendarAdvance(Calendar,$H2581,B2582,"f",FALSE)</f>
        <v>57502</v>
      </c>
      <c r="I2582" s="176">
        <f>_xll.qlInterestRateIndexValueDate(Index1M,$H2582)</f>
        <v>57502</v>
      </c>
      <c r="J2582" s="181">
        <f>IFERROR(_xll.qlIndexFixing(Index1M,$H2582,TRUE,_xll.ohTrigger(RecalcTrigger,Trigger1M)),NA())</f>
        <v>1.6073427491993329E-2</v>
      </c>
      <c r="K2582" s="44">
        <f>IFERROR(_xll.qlIndexFixing(Index3M,H2582,TRUE,_xll.ohTrigger(RecalcTrigger,Trigger3M)),NA())</f>
        <v>1.6534025187475987E-2</v>
      </c>
      <c r="L2582" s="44">
        <f>IFERROR(_xll.qlIndexFixing(Index6M,$H2582,TRUE,_xll.ohTrigger(RecalcTrigger,Trigger6M)),NA())</f>
        <v>1.6745800218114813E-2</v>
      </c>
      <c r="M2582" s="182">
        <f>IFERROR(_xll.qlIndexFixing(Index1Y,$H2582,TRUE,_xll.ohTrigger(RecalcTrigger,Trigger1Y)),NA())</f>
        <v>1.6921138365703303E-2</v>
      </c>
      <c r="N2582" s="181">
        <f>IFERROR(_xll.qlIndexFixing(ONIndex1M,I2582,TRUE,_xll.ohTrigger(RecalcTrigger,Trigger1M)),NA())</f>
        <v>1.6066112941558464E-2</v>
      </c>
      <c r="O2582" s="44">
        <f>IFERROR(_xll.qlIndexFixing(ONIndex3M,I2582,TRUE,_xll.ohTrigger(RecalcTrigger,Trigger3M)),NA())</f>
        <v>1.6508088800520904E-2</v>
      </c>
      <c r="P2582" s="44">
        <f>IFERROR(_xll.qlIndexFixing(ONIndex6M,I2582,TRUE,_xll.ohTrigger(RecalcTrigger,Trigger6M)),NA())</f>
        <v>1.6689412974701945E-2</v>
      </c>
      <c r="Q2582" s="182">
        <f>IFERROR(_xll.qlIndexFixing(ONIndex1Y,I2582,TRUE,_xll.ohTrigger(RecalcTrigger,Trigger1Y)),NA())</f>
        <v>1.680783490482507E-2</v>
      </c>
    </row>
    <row r="2583" spans="2:17" x14ac:dyDescent="0.2">
      <c r="B2583" s="39" t="s">
        <v>42</v>
      </c>
      <c r="D2583" s="42">
        <f>_xll.qlCalendarAdvance(Calendar,$D2582,B2583,"f",FALSE)</f>
        <v>57509</v>
      </c>
      <c r="E2583" s="176">
        <f>_xll.qlInterestRateIndexValueDate(IndexON,D2583)</f>
        <v>57509</v>
      </c>
      <c r="F2583" s="192">
        <f>IFERROR(_xll.qlIndexFixing(IndexON,D2583,TRUE,_xll.ohTrigger(RecalcTrigger,TriggerON)),NA())</f>
        <v>1.5819770655360887E-2</v>
      </c>
      <c r="H2583" s="42">
        <f>_xll.qlCalendarAdvance(Calendar,$H2582,B2583,"f",FALSE)</f>
        <v>57509</v>
      </c>
      <c r="I2583" s="176">
        <f>_xll.qlInterestRateIndexValueDate(Index1M,$H2583)</f>
        <v>57509</v>
      </c>
      <c r="J2583" s="181">
        <f>IFERROR(_xll.qlIndexFixing(Index1M,$H2583,TRUE,_xll.ohTrigger(RecalcTrigger,Trigger1M)),NA())</f>
        <v>1.607203216799058E-2</v>
      </c>
      <c r="K2583" s="44">
        <f>IFERROR(_xll.qlIndexFixing(Index3M,H2583,TRUE,_xll.ohTrigger(RecalcTrigger,Trigger3M)),NA())</f>
        <v>1.6532837071750593E-2</v>
      </c>
      <c r="L2583" s="44">
        <f>IFERROR(_xll.qlIndexFixing(Index6M,$H2583,TRUE,_xll.ohTrigger(RecalcTrigger,Trigger6M)),NA())</f>
        <v>1.6744877279870028E-2</v>
      </c>
      <c r="M2583" s="182">
        <f>IFERROR(_xll.qlIndexFixing(Index1Y,$H2583,TRUE,_xll.ohTrigger(RecalcTrigger,Trigger1Y)),NA())</f>
        <v>1.6920238792041076E-2</v>
      </c>
      <c r="N2583" s="181">
        <f>IFERROR(_xll.qlIndexFixing(ONIndex1M,I2583,TRUE,_xll.ohTrigger(RecalcTrigger,Trigger1M)),NA())</f>
        <v>1.606467365783959E-2</v>
      </c>
      <c r="O2583" s="44">
        <f>IFERROR(_xll.qlIndexFixing(ONIndex3M,I2583,TRUE,_xll.ohTrigger(RecalcTrigger,Trigger3M)),NA())</f>
        <v>1.6506770550102079E-2</v>
      </c>
      <c r="P2583" s="44">
        <f>IFERROR(_xll.qlIndexFixing(ONIndex6M,I2583,TRUE,_xll.ohTrigger(RecalcTrigger,Trigger6M)),NA())</f>
        <v>1.6688239964972595E-2</v>
      </c>
      <c r="Q2583" s="182">
        <f>IFERROR(_xll.qlIndexFixing(ONIndex1Y,I2583,TRUE,_xll.ohTrigger(RecalcTrigger,Trigger1Y)),NA())</f>
        <v>1.6806416755301701E-2</v>
      </c>
    </row>
    <row r="2584" spans="2:17" x14ac:dyDescent="0.2">
      <c r="B2584" s="39" t="s">
        <v>42</v>
      </c>
      <c r="D2584" s="42">
        <f>_xll.qlCalendarAdvance(Calendar,$D2583,B2584,"f",FALSE)</f>
        <v>57516</v>
      </c>
      <c r="E2584" s="176">
        <f>_xll.qlInterestRateIndexValueDate(IndexON,D2584)</f>
        <v>57516</v>
      </c>
      <c r="F2584" s="192">
        <f>IFERROR(_xll.qlIndexFixing(IndexON,D2584,TRUE,_xll.ohTrigger(RecalcTrigger,TriggerON)),NA())</f>
        <v>1.5818323495807585E-2</v>
      </c>
      <c r="H2584" s="42">
        <f>_xll.qlCalendarAdvance(Calendar,$H2583,B2584,"f",FALSE)</f>
        <v>57516</v>
      </c>
      <c r="I2584" s="176">
        <f>_xll.qlInterestRateIndexValueDate(Index1M,$H2584)</f>
        <v>57516</v>
      </c>
      <c r="J2584" s="181">
        <f>IFERROR(_xll.qlIndexFixing(Index1M,$H2584,TRUE,_xll.ohTrigger(RecalcTrigger,Trigger1M)),NA())</f>
        <v>1.6070658953310578E-2</v>
      </c>
      <c r="K2584" s="44">
        <f>IFERROR(_xll.qlIndexFixing(Index3M,H2584,TRUE,_xll.ohTrigger(RecalcTrigger,Trigger3M)),NA())</f>
        <v>1.6531669813044186E-2</v>
      </c>
      <c r="L2584" s="44">
        <f>IFERROR(_xll.qlIndexFixing(Index6M,$H2584,TRUE,_xll.ohTrigger(RecalcTrigger,Trigger6M)),NA())</f>
        <v>1.6743974331687301E-2</v>
      </c>
      <c r="M2584" s="182">
        <f>IFERROR(_xll.qlIndexFixing(Index1Y,$H2584,TRUE,_xll.ohTrigger(RecalcTrigger,Trigger1Y)),NA())</f>
        <v>1.6919360084741264E-2</v>
      </c>
      <c r="N2584" s="181">
        <f>IFERROR(_xll.qlIndexFixing(ONIndex1M,I2584,TRUE,_xll.ohTrigger(RecalcTrigger,Trigger1M)),NA())</f>
        <v>1.6063256455260966E-2</v>
      </c>
      <c r="O2584" s="44">
        <f>IFERROR(_xll.qlIndexFixing(ONIndex3M,I2584,TRUE,_xll.ohTrigger(RecalcTrigger,Trigger3M)),NA())</f>
        <v>1.6505473070791421E-2</v>
      </c>
      <c r="P2584" s="44">
        <f>IFERROR(_xll.qlIndexFixing(ONIndex6M,I2584,TRUE,_xll.ohTrigger(RecalcTrigger,Trigger6M)),NA())</f>
        <v>1.6687086779406668E-2</v>
      </c>
      <c r="Q2584" s="182">
        <f>IFERROR(_xll.qlIndexFixing(ONIndex1Y,I2584,TRUE,_xll.ohTrigger(RecalcTrigger,Trigger1Y)),NA())</f>
        <v>1.6805019125237797E-2</v>
      </c>
    </row>
    <row r="2585" spans="2:17" x14ac:dyDescent="0.2">
      <c r="B2585" s="39" t="s">
        <v>42</v>
      </c>
      <c r="D2585" s="42">
        <f>_xll.qlCalendarAdvance(Calendar,$D2584,B2585,"f",FALSE)</f>
        <v>57523</v>
      </c>
      <c r="E2585" s="176">
        <f>_xll.qlInterestRateIndexValueDate(IndexON,D2585)</f>
        <v>57523</v>
      </c>
      <c r="F2585" s="192">
        <f>IFERROR(_xll.qlIndexFixing(IndexON,D2585,TRUE,_xll.ohTrigger(RecalcTrigger,TriggerON)),NA())</f>
        <v>1.5816897991739465E-2</v>
      </c>
      <c r="H2585" s="42">
        <f>_xll.qlCalendarAdvance(Calendar,$H2584,B2585,"f",FALSE)</f>
        <v>57523</v>
      </c>
      <c r="I2585" s="176">
        <f>_xll.qlInterestRateIndexValueDate(Index1M,$H2585)</f>
        <v>57523</v>
      </c>
      <c r="J2585" s="181">
        <f>IFERROR(_xll.qlIndexFixing(Index1M,$H2585,TRUE,_xll.ohTrigger(RecalcTrigger,Trigger1M)),NA())</f>
        <v>1.6069307847939807E-2</v>
      </c>
      <c r="K2585" s="44">
        <f>IFERROR(_xll.qlIndexFixing(Index3M,H2585,TRUE,_xll.ohTrigger(RecalcTrigger,Trigger3M)),NA())</f>
        <v>1.6530523411336505E-2</v>
      </c>
      <c r="L2585" s="44">
        <f>IFERROR(_xll.qlIndexFixing(Index6M,$H2585,TRUE,_xll.ohTrigger(RecalcTrigger,Trigger6M)),NA())</f>
        <v>1.6743091373540062E-2</v>
      </c>
      <c r="M2585" s="182">
        <f>IFERROR(_xll.qlIndexFixing(Index1Y,$H2585,TRUE,_xll.ohTrigger(RecalcTrigger,Trigger1Y)),NA())</f>
        <v>1.6918502243750577E-2</v>
      </c>
      <c r="N2585" s="181">
        <f>IFERROR(_xll.qlIndexFixing(ONIndex1M,I2585,TRUE,_xll.ohTrigger(RecalcTrigger,Trigger1M)),NA())</f>
        <v>1.6061861333579452E-2</v>
      </c>
      <c r="O2585" s="44">
        <f>IFERROR(_xll.qlIndexFixing(ONIndex3M,I2585,TRUE,_xll.ohTrigger(RecalcTrigger,Trigger3M)),NA())</f>
        <v>1.650419636258893E-2</v>
      </c>
      <c r="P2585" s="44">
        <f>IFERROR(_xll.qlIndexFixing(ONIndex6M,I2585,TRUE,_xll.ohTrigger(RecalcTrigger,Trigger6M)),NA())</f>
        <v>1.6685953418004162E-2</v>
      </c>
      <c r="Q2585" s="182">
        <f>IFERROR(_xll.qlIndexFixing(ONIndex1Y,I2585,TRUE,_xll.ohTrigger(RecalcTrigger,Trigger1Y)),NA())</f>
        <v>1.6803642014552311E-2</v>
      </c>
    </row>
    <row r="2586" spans="2:17" x14ac:dyDescent="0.2">
      <c r="B2586" s="39" t="s">
        <v>42</v>
      </c>
      <c r="D2586" s="42">
        <f>_xll.qlCalendarAdvance(Calendar,$D2585,B2586,"f",FALSE)</f>
        <v>57530</v>
      </c>
      <c r="E2586" s="176">
        <f>_xll.qlInterestRateIndexValueDate(IndexON,D2586)</f>
        <v>57530</v>
      </c>
      <c r="F2586" s="192">
        <f>IFERROR(_xll.qlIndexFixing(IndexON,D2586,TRUE,_xll.ohTrigger(RecalcTrigger,TriggerON)),NA())</f>
        <v>1.5815494143399667E-2</v>
      </c>
      <c r="H2586" s="42">
        <f>_xll.qlCalendarAdvance(Calendar,$H2585,B2586,"f",FALSE)</f>
        <v>57530</v>
      </c>
      <c r="I2586" s="176">
        <f>_xll.qlInterestRateIndexValueDate(Index1M,$H2586)</f>
        <v>57530</v>
      </c>
      <c r="J2586" s="181">
        <f>IFERROR(_xll.qlIndexFixing(Index1M,$H2586,TRUE,_xll.ohTrigger(RecalcTrigger,Trigger1M)),NA())</f>
        <v>1.606876105334663E-2</v>
      </c>
      <c r="K2586" s="44">
        <f>IFERROR(_xll.qlIndexFixing(Index3M,H2586,TRUE,_xll.ohTrigger(RecalcTrigger,Trigger3M)),NA())</f>
        <v>1.6529397866609046E-2</v>
      </c>
      <c r="L2586" s="44">
        <f>IFERROR(_xll.qlIndexFixing(Index6M,$H2586,TRUE,_xll.ohTrigger(RecalcTrigger,Trigger6M)),NA())</f>
        <v>1.6742556677089824E-2</v>
      </c>
      <c r="M2586" s="182">
        <f>IFERROR(_xll.qlIndexFixing(Index1Y,$H2586,TRUE,_xll.ohTrigger(RecalcTrigger,Trigger1Y)),NA())</f>
        <v>1.6917665269015281E-2</v>
      </c>
      <c r="N2586" s="181">
        <f>IFERROR(_xll.qlIndexFixing(ONIndex1M,I2586,TRUE,_xll.ohTrigger(RecalcTrigger,Trigger1M)),NA())</f>
        <v>1.6060488292876096E-2</v>
      </c>
      <c r="O2586" s="44">
        <f>IFERROR(_xll.qlIndexFixing(ONIndex3M,I2586,TRUE,_xll.ohTrigger(RecalcTrigger,Trigger3M)),NA())</f>
        <v>1.6502940425332513E-2</v>
      </c>
      <c r="P2586" s="44">
        <f>IFERROR(_xll.qlIndexFixing(ONIndex6M,I2586,TRUE,_xll.ohTrigger(RecalcTrigger,Trigger6M)),NA())</f>
        <v>1.6684839880684033E-2</v>
      </c>
      <c r="Q2586" s="182">
        <f>IFERROR(_xll.qlIndexFixing(ONIndex1Y,I2586,TRUE,_xll.ohTrigger(RecalcTrigger,Trigger1Y)),NA())</f>
        <v>1.6802285423083152E-2</v>
      </c>
    </row>
    <row r="2587" spans="2:17" x14ac:dyDescent="0.2">
      <c r="B2587" s="39" t="s">
        <v>42</v>
      </c>
      <c r="D2587" s="42">
        <f>_xll.qlCalendarAdvance(Calendar,$D2586,B2587,"f",FALSE)</f>
        <v>57537</v>
      </c>
      <c r="E2587" s="176">
        <f>_xll.qlInterestRateIndexValueDate(IndexON,D2587)</f>
        <v>57537</v>
      </c>
      <c r="F2587" s="192">
        <f>IFERROR(_xll.qlIndexFixing(IndexON,D2587,TRUE,_xll.ohTrigger(RecalcTrigger,TriggerON)),NA())</f>
        <v>1.5814111950626097E-2</v>
      </c>
      <c r="H2587" s="42">
        <f>_xll.qlCalendarAdvance(Calendar,$H2586,B2587,"f",FALSE)</f>
        <v>57537</v>
      </c>
      <c r="I2587" s="176">
        <f>_xll.qlInterestRateIndexValueDate(Index1M,$H2587)</f>
        <v>57537</v>
      </c>
      <c r="J2587" s="181">
        <f>IFERROR(_xll.qlIndexFixing(Index1M,$H2587,TRUE,_xll.ohTrigger(RecalcTrigger,Trigger1M)),NA())</f>
        <v>1.6067458732424482E-2</v>
      </c>
      <c r="K2587" s="44">
        <f>IFERROR(_xll.qlIndexFixing(Index3M,H2587,TRUE,_xll.ohTrigger(RecalcTrigger,Trigger3M)),NA())</f>
        <v>1.652829317884684E-2</v>
      </c>
      <c r="L2587" s="44">
        <f>IFERROR(_xll.qlIndexFixing(Index6M,$H2587,TRUE,_xll.ohTrigger(RecalcTrigger,Trigger6M)),NA())</f>
        <v>1.6741715088348909E-2</v>
      </c>
      <c r="M2587" s="182">
        <f>IFERROR(_xll.qlIndexFixing(Index1Y,$H2587,TRUE,_xll.ohTrigger(RecalcTrigger,Trigger1Y)),NA())</f>
        <v>1.6916849160484526E-2</v>
      </c>
      <c r="N2587" s="181">
        <f>IFERROR(_xll.qlIndexFixing(ONIndex1M,I2587,TRUE,_xll.ohTrigger(RecalcTrigger,Trigger1M)),NA())</f>
        <v>1.6059137333150897E-2</v>
      </c>
      <c r="O2587" s="44">
        <f>IFERROR(_xll.qlIndexFixing(ONIndex3M,I2587,TRUE,_xll.ohTrigger(RecalcTrigger,Trigger3M)),NA())</f>
        <v>1.6501705259265309E-2</v>
      </c>
      <c r="P2587" s="44">
        <f>IFERROR(_xll.qlIndexFixing(ONIndex6M,I2587,TRUE,_xll.ohTrigger(RecalcTrigger,Trigger6M)),NA())</f>
        <v>1.6683746167527325E-2</v>
      </c>
      <c r="Q2587" s="182">
        <f>IFERROR(_xll.qlIndexFixing(ONIndex1Y,I2587,TRUE,_xll.ohTrigger(RecalcTrigger,Trigger1Y)),NA())</f>
        <v>1.6800949351073458E-2</v>
      </c>
    </row>
    <row r="2588" spans="2:17" x14ac:dyDescent="0.2">
      <c r="B2588" s="39" t="s">
        <v>42</v>
      </c>
      <c r="D2588" s="42">
        <f>_xll.qlCalendarAdvance(Calendar,$D2587,B2588,"f",FALSE)</f>
        <v>57544</v>
      </c>
      <c r="E2588" s="176">
        <f>_xll.qlInterestRateIndexValueDate(IndexON,D2588)</f>
        <v>57544</v>
      </c>
      <c r="F2588" s="192">
        <f>IFERROR(_xll.qlIndexFixing(IndexON,D2588,TRUE,_xll.ohTrigger(RecalcTrigger,TriggerON)),NA())</f>
        <v>1.581275141358085E-2</v>
      </c>
      <c r="H2588" s="42">
        <f>_xll.qlCalendarAdvance(Calendar,$H2587,B2588,"f",FALSE)</f>
        <v>57544</v>
      </c>
      <c r="I2588" s="176">
        <f>_xll.qlInterestRateIndexValueDate(Index1M,$H2588)</f>
        <v>57544</v>
      </c>
      <c r="J2588" s="181">
        <f>IFERROR(_xll.qlIndexFixing(Index1M,$H2588,TRUE,_xll.ohTrigger(RecalcTrigger,Trigger1M)),NA())</f>
        <v>1.6066178523720151E-2</v>
      </c>
      <c r="K2588" s="44">
        <f>IFERROR(_xll.qlIndexFixing(Index3M,H2588,TRUE,_xll.ohTrigger(RecalcTrigger,Trigger3M)),NA())</f>
        <v>1.652720934802962E-2</v>
      </c>
      <c r="L2588" s="44">
        <f>IFERROR(_xll.qlIndexFixing(Index6M,$H2588,TRUE,_xll.ohTrigger(RecalcTrigger,Trigger6M)),NA())</f>
        <v>1.6740893490479657E-2</v>
      </c>
      <c r="M2588" s="182">
        <f>IFERROR(_xll.qlIndexFixing(Index1Y,$H2588,TRUE,_xll.ohTrigger(RecalcTrigger,Trigger1Y)),NA())</f>
        <v>1.6916053918107909E-2</v>
      </c>
      <c r="N2588" s="181">
        <f>IFERROR(_xll.qlIndexFixing(ONIndex1M,I2588,TRUE,_xll.ohTrigger(RecalcTrigger,Trigger1M)),NA())</f>
        <v>1.6057808454322808E-2</v>
      </c>
      <c r="O2588" s="44">
        <f>IFERROR(_xll.qlIndexFixing(ONIndex3M,I2588,TRUE,_xll.ohTrigger(RecalcTrigger,Trigger3M)),NA())</f>
        <v>1.6500490864225226E-2</v>
      </c>
      <c r="P2588" s="44">
        <f>IFERROR(_xll.qlIndexFixing(ONIndex6M,I2588,TRUE,_xll.ohTrigger(RecalcTrigger,Trigger6M)),NA())</f>
        <v>1.6682672278534039E-2</v>
      </c>
      <c r="Q2588" s="182">
        <f>IFERROR(_xll.qlIndexFixing(ONIndex1Y,I2588,TRUE,_xll.ohTrigger(RecalcTrigger,Trigger1Y)),NA())</f>
        <v>1.6799633798442182E-2</v>
      </c>
    </row>
    <row r="2589" spans="2:17" x14ac:dyDescent="0.2">
      <c r="B2589" s="39" t="s">
        <v>42</v>
      </c>
      <c r="D2589" s="42">
        <f>_xll.qlCalendarAdvance(Calendar,$D2588,B2589,"f",FALSE)</f>
        <v>57551</v>
      </c>
      <c r="E2589" s="176">
        <f>_xll.qlInterestRateIndexValueDate(IndexON,D2589)</f>
        <v>57551</v>
      </c>
      <c r="F2589" s="192">
        <f>IFERROR(_xll.qlIndexFixing(IndexON,D2589,TRUE,_xll.ohTrigger(RecalcTrigger,TriggerON)),NA())</f>
        <v>1.5811412532182878E-2</v>
      </c>
      <c r="H2589" s="42">
        <f>_xll.qlCalendarAdvance(Calendar,$H2588,B2589,"f",FALSE)</f>
        <v>57551</v>
      </c>
      <c r="I2589" s="176">
        <f>_xll.qlInterestRateIndexValueDate(Index1M,$H2589)</f>
        <v>57551</v>
      </c>
      <c r="J2589" s="181">
        <f>IFERROR(_xll.qlIndexFixing(Index1M,$H2589,TRUE,_xll.ohTrigger(RecalcTrigger,Trigger1M)),NA())</f>
        <v>1.6065186035926084E-2</v>
      </c>
      <c r="K2589" s="44">
        <f>IFERROR(_xll.qlIndexFixing(Index3M,H2589,TRUE,_xll.ohTrigger(RecalcTrigger,Trigger3M)),NA())</f>
        <v>1.6526146374143291E-2</v>
      </c>
      <c r="L2589" s="44">
        <f>IFERROR(_xll.qlIndexFixing(Index6M,$H2589,TRUE,_xll.ohTrigger(RecalcTrigger,Trigger6M)),NA())</f>
        <v>1.6740091883457389E-2</v>
      </c>
      <c r="M2589" s="182">
        <f>IFERROR(_xll.qlIndexFixing(Index1Y,$H2589,TRUE,_xll.ohTrigger(RecalcTrigger,Trigger1Y)),NA())</f>
        <v>1.6915279541836137E-2</v>
      </c>
      <c r="N2589" s="181">
        <f>IFERROR(_xll.qlIndexFixing(ONIndex1M,I2589,TRUE,_xll.ohTrigger(RecalcTrigger,Trigger1M)),NA())</f>
        <v>1.6056501656553923E-2</v>
      </c>
      <c r="O2589" s="44">
        <f>IFERROR(_xll.qlIndexFixing(ONIndex3M,I2589,TRUE,_xll.ohTrigger(RecalcTrigger,Trigger3M)),NA())</f>
        <v>1.6499297240212263E-2</v>
      </c>
      <c r="P2589" s="44">
        <f>IFERROR(_xll.qlIndexFixing(ONIndex6M,I2589,TRUE,_xll.ohTrigger(RecalcTrigger,Trigger6M)),NA())</f>
        <v>1.6681618213704175E-2</v>
      </c>
      <c r="Q2589" s="182">
        <f>IFERROR(_xll.qlIndexFixing(ONIndex1Y,I2589,TRUE,_xll.ohTrigger(RecalcTrigger,Trigger1Y)),NA())</f>
        <v>1.6798338765108278E-2</v>
      </c>
    </row>
    <row r="2590" spans="2:17" x14ac:dyDescent="0.2">
      <c r="B2590" s="39" t="s">
        <v>42</v>
      </c>
      <c r="D2590" s="42">
        <f>_xll.qlCalendarAdvance(Calendar,$D2589,B2590,"f",FALSE)</f>
        <v>57558</v>
      </c>
      <c r="E2590" s="176">
        <f>_xll.qlInterestRateIndexValueDate(IndexON,D2590)</f>
        <v>57558</v>
      </c>
      <c r="F2590" s="192">
        <f>IFERROR(_xll.qlIndexFixing(IndexON,D2590,TRUE,_xll.ohTrigger(RecalcTrigger,TriggerON)),NA())</f>
        <v>1.5810095306351135E-2</v>
      </c>
      <c r="H2590" s="42">
        <f>_xll.qlCalendarAdvance(Calendar,$H2589,B2590,"f",FALSE)</f>
        <v>57558</v>
      </c>
      <c r="I2590" s="176">
        <f>_xll.qlInterestRateIndexValueDate(Index1M,$H2590)</f>
        <v>57558</v>
      </c>
      <c r="J2590" s="181">
        <f>IFERROR(_xll.qlIndexFixing(Index1M,$H2590,TRUE,_xll.ohTrigger(RecalcTrigger,Trigger1M)),NA())</f>
        <v>1.6063684442945283E-2</v>
      </c>
      <c r="K2590" s="44">
        <f>IFERROR(_xll.qlIndexFixing(Index3M,H2590,TRUE,_xll.ohTrigger(RecalcTrigger,Trigger3M)),NA())</f>
        <v>1.6525104257167595E-2</v>
      </c>
      <c r="L2590" s="44">
        <f>IFERROR(_xll.qlIndexFixing(Index6M,$H2590,TRUE,_xll.ohTrigger(RecalcTrigger,Trigger6M)),NA())</f>
        <v>1.6739310267257893E-2</v>
      </c>
      <c r="M2590" s="182">
        <f>IFERROR(_xll.qlIndexFixing(Index1Y,$H2590,TRUE,_xll.ohTrigger(RecalcTrigger,Trigger1Y)),NA())</f>
        <v>1.6914526031622135E-2</v>
      </c>
      <c r="N2590" s="181">
        <f>IFERROR(_xll.qlIndexFixing(ONIndex1M,I2590,TRUE,_xll.ohTrigger(RecalcTrigger,Trigger1M)),NA())</f>
        <v>1.6055216939763195E-2</v>
      </c>
      <c r="O2590" s="44">
        <f>IFERROR(_xll.qlIndexFixing(ONIndex3M,I2590,TRUE,_xll.ohTrigger(RecalcTrigger,Trigger3M)),NA())</f>
        <v>1.6498124387145374E-2</v>
      </c>
      <c r="P2590" s="44">
        <f>IFERROR(_xll.qlIndexFixing(ONIndex6M,I2590,TRUE,_xll.ohTrigger(RecalcTrigger,Trigger6M)),NA())</f>
        <v>1.668058397287564E-2</v>
      </c>
      <c r="Q2590" s="182">
        <f>IFERROR(_xll.qlIndexFixing(ONIndex1Y,I2590,TRUE,_xll.ohTrigger(RecalcTrigger,Trigger1Y)),NA())</f>
        <v>1.6797064251152793E-2</v>
      </c>
    </row>
    <row r="2591" spans="2:17" x14ac:dyDescent="0.2">
      <c r="B2591" s="39" t="s">
        <v>42</v>
      </c>
      <c r="D2591" s="42">
        <f>_xll.qlCalendarAdvance(Calendar,$D2590,B2591,"f",FALSE)</f>
        <v>57565</v>
      </c>
      <c r="E2591" s="176">
        <f>_xll.qlInterestRateIndexValueDate(IndexON,D2591)</f>
        <v>57565</v>
      </c>
      <c r="F2591" s="192">
        <f>IFERROR(_xll.qlIndexFixing(IndexON,D2591,TRUE,_xll.ohTrigger(RecalcTrigger,TriggerON)),NA())</f>
        <v>1.580879973632876E-2</v>
      </c>
      <c r="H2591" s="42">
        <f>_xll.qlCalendarAdvance(Calendar,$H2590,B2591,"f",FALSE)</f>
        <v>57565</v>
      </c>
      <c r="I2591" s="176">
        <f>_xll.qlInterestRateIndexValueDate(Index1M,$H2591)</f>
        <v>57565</v>
      </c>
      <c r="J2591" s="181">
        <f>IFERROR(_xll.qlIndexFixing(Index1M,$H2591,TRUE,_xll.ohTrigger(RecalcTrigger,Trigger1M)),NA())</f>
        <v>1.6062470570857555E-2</v>
      </c>
      <c r="K2591" s="44">
        <f>IFERROR(_xll.qlIndexFixing(Index3M,H2591,TRUE,_xll.ohTrigger(RecalcTrigger,Trigger3M)),NA())</f>
        <v>1.6524082997088435E-2</v>
      </c>
      <c r="L2591" s="44">
        <f>IFERROR(_xll.qlIndexFixing(Index6M,$H2591,TRUE,_xll.ohTrigger(RecalcTrigger,Trigger6M)),NA())</f>
        <v>1.6738548641858253E-2</v>
      </c>
      <c r="M2591" s="182">
        <f>IFERROR(_xll.qlIndexFixing(Index1Y,$H2591,TRUE,_xll.ohTrigger(RecalcTrigger,Trigger1Y)),NA())</f>
        <v>1.6913793387419052E-2</v>
      </c>
      <c r="N2591" s="181">
        <f>IFERROR(_xll.qlIndexFixing(ONIndex1M,I2591,TRUE,_xll.ohTrigger(RecalcTrigger,Trigger1M)),NA())</f>
        <v>1.6053954303950624E-2</v>
      </c>
      <c r="O2591" s="44">
        <f>IFERROR(_xll.qlIndexFixing(ONIndex3M,I2591,TRUE,_xll.ohTrigger(RecalcTrigger,Trigger3M)),NA())</f>
        <v>1.6496972305348745E-2</v>
      </c>
      <c r="P2591" s="44">
        <f>IFERROR(_xll.qlIndexFixing(ONIndex6M,I2591,TRUE,_xll.ohTrigger(RecalcTrigger,Trigger6M)),NA())</f>
        <v>1.667956955637262E-2</v>
      </c>
      <c r="Q2591" s="182">
        <f>IFERROR(_xll.qlIndexFixing(ONIndex1Y,I2591,TRUE,_xll.ohTrigger(RecalcTrigger,Trigger1Y)),NA())</f>
        <v>1.6795810256656774E-2</v>
      </c>
    </row>
    <row r="2592" spans="2:17" x14ac:dyDescent="0.2">
      <c r="B2592" s="39" t="s">
        <v>42</v>
      </c>
      <c r="D2592" s="42">
        <f>_xll.qlCalendarAdvance(Calendar,$D2591,B2592,"f",FALSE)</f>
        <v>57572</v>
      </c>
      <c r="E2592" s="176">
        <f>_xll.qlInterestRateIndexValueDate(IndexON,D2592)</f>
        <v>57572</v>
      </c>
      <c r="F2592" s="192">
        <f>IFERROR(_xll.qlIndexFixing(IndexON,D2592,TRUE,_xll.ohTrigger(RecalcTrigger,TriggerON)),NA())</f>
        <v>1.5807525821791568E-2</v>
      </c>
      <c r="H2592" s="42">
        <f>_xll.qlCalendarAdvance(Calendar,$H2591,B2592,"f",FALSE)</f>
        <v>57572</v>
      </c>
      <c r="I2592" s="176">
        <f>_xll.qlInterestRateIndexValueDate(Index1M,$H2592)</f>
        <v>57572</v>
      </c>
      <c r="J2592" s="181">
        <f>IFERROR(_xll.qlIndexFixing(Index1M,$H2592,TRUE,_xll.ohTrigger(RecalcTrigger,Trigger1M)),NA())</f>
        <v>1.6061278810955711E-2</v>
      </c>
      <c r="K2592" s="44">
        <f>IFERROR(_xll.qlIndexFixing(Index3M,H2592,TRUE,_xll.ohTrigger(RecalcTrigger,Trigger3M)),NA())</f>
        <v>1.6523082593889071E-2</v>
      </c>
      <c r="L2592" s="44">
        <f>IFERROR(_xll.qlIndexFixing(Index6M,$H2592,TRUE,_xll.ohTrigger(RecalcTrigger,Trigger6M)),NA())</f>
        <v>1.6737807007235133E-2</v>
      </c>
      <c r="M2592" s="182">
        <f>IFERROR(_xll.qlIndexFixing(Index1Y,$H2592,TRUE,_xll.ohTrigger(RecalcTrigger,Trigger1Y)),NA())</f>
        <v>1.6913081609181813E-2</v>
      </c>
      <c r="N2592" s="181">
        <f>IFERROR(_xll.qlIndexFixing(ONIndex1M,I2592,TRUE,_xll.ohTrigger(RecalcTrigger,Trigger1M)),NA())</f>
        <v>1.6052713748954117E-2</v>
      </c>
      <c r="O2592" s="44">
        <f>IFERROR(_xll.qlIndexFixing(ONIndex3M,I2592,TRUE,_xll.ohTrigger(RecalcTrigger,Trigger3M)),NA())</f>
        <v>1.649584099449819E-2</v>
      </c>
      <c r="P2592" s="44">
        <f>IFERROR(_xll.qlIndexFixing(ONIndex6M,I2592,TRUE,_xll.ohTrigger(RecalcTrigger,Trigger6M)),NA())</f>
        <v>1.6678574963870929E-2</v>
      </c>
      <c r="Q2592" s="182">
        <f>IFERROR(_xll.qlIndexFixing(ONIndex1Y,I2592,TRUE,_xll.ohTrigger(RecalcTrigger,Trigger1Y)),NA())</f>
        <v>1.679457678137708E-2</v>
      </c>
    </row>
    <row r="2593" spans="2:17" x14ac:dyDescent="0.2">
      <c r="B2593" s="39" t="s">
        <v>42</v>
      </c>
      <c r="D2593" s="42">
        <f>_xll.qlCalendarAdvance(Calendar,$D2592,B2593,"f",FALSE)</f>
        <v>57579</v>
      </c>
      <c r="E2593" s="176">
        <f>_xll.qlInterestRateIndexValueDate(IndexON,D2593)</f>
        <v>57579</v>
      </c>
      <c r="F2593" s="192">
        <f>IFERROR(_xll.qlIndexFixing(IndexON,D2593,TRUE,_xll.ohTrigger(RecalcTrigger,TriggerON)),NA())</f>
        <v>1.5806273562901652E-2</v>
      </c>
      <c r="H2593" s="42">
        <f>_xll.qlCalendarAdvance(Calendar,$H2592,B2593,"f",FALSE)</f>
        <v>57579</v>
      </c>
      <c r="I2593" s="176">
        <f>_xll.qlInterestRateIndexValueDate(Index1M,$H2593)</f>
        <v>57579</v>
      </c>
      <c r="J2593" s="181">
        <f>IFERROR(_xll.qlIndexFixing(Index1M,$H2593,TRUE,_xll.ohTrigger(RecalcTrigger,Trigger1M)),NA())</f>
        <v>1.6060109163239758E-2</v>
      </c>
      <c r="K2593" s="44">
        <f>IFERROR(_xll.qlIndexFixing(Index3M,H2593,TRUE,_xll.ohTrigger(RecalcTrigger,Trigger3M)),NA())</f>
        <v>1.6522103047554533E-2</v>
      </c>
      <c r="L2593" s="44">
        <f>IFERROR(_xll.qlIndexFixing(Index6M,$H2593,TRUE,_xll.ohTrigger(RecalcTrigger,Trigger6M)),NA())</f>
        <v>1.6737085363366943E-2</v>
      </c>
      <c r="M2593" s="182">
        <f>IFERROR(_xll.qlIndexFixing(Index1Y,$H2593,TRUE,_xll.ohTrigger(RecalcTrigger,Trigger1Y)),NA())</f>
        <v>1.6912390696866897E-2</v>
      </c>
      <c r="N2593" s="181">
        <f>IFERROR(_xll.qlIndexFixing(ONIndex1M,I2593,TRUE,_xll.ohTrigger(RecalcTrigger,Trigger1M)),NA())</f>
        <v>1.6051495275016814E-2</v>
      </c>
      <c r="O2593" s="44">
        <f>IFERROR(_xll.qlIndexFixing(ONIndex3M,I2593,TRUE,_xll.ohTrigger(RecalcTrigger,Trigger3M)),NA())</f>
        <v>1.6494730454674755E-2</v>
      </c>
      <c r="P2593" s="44">
        <f>IFERROR(_xll.qlIndexFixing(ONIndex6M,I2593,TRUE,_xll.ohTrigger(RecalcTrigger,Trigger6M)),NA())</f>
        <v>1.6677600195451614E-2</v>
      </c>
      <c r="Q2593" s="182">
        <f>IFERROR(_xll.qlIndexFixing(ONIndex1Y,I2593,TRUE,_xll.ohTrigger(RecalcTrigger,Trigger1Y)),NA())</f>
        <v>1.6793363825475804E-2</v>
      </c>
    </row>
    <row r="2594" spans="2:17" x14ac:dyDescent="0.2">
      <c r="B2594" s="39" t="s">
        <v>42</v>
      </c>
      <c r="D2594" s="42">
        <f>_xll.qlCalendarAdvance(Calendar,$D2593,B2594,"f",FALSE)</f>
        <v>57586</v>
      </c>
      <c r="E2594" s="176">
        <f>_xll.qlInterestRateIndexValueDate(IndexON,D2594)</f>
        <v>57586</v>
      </c>
      <c r="F2594" s="192">
        <f>IFERROR(_xll.qlIndexFixing(IndexON,D2594,TRUE,_xll.ohTrigger(RecalcTrigger,TriggerON)),NA())</f>
        <v>1.580504295965901E-2</v>
      </c>
      <c r="H2594" s="42">
        <f>_xll.qlCalendarAdvance(Calendar,$H2593,B2594,"f",FALSE)</f>
        <v>57586</v>
      </c>
      <c r="I2594" s="176">
        <f>_xll.qlInterestRateIndexValueDate(Index1M,$H2594)</f>
        <v>57586</v>
      </c>
      <c r="J2594" s="181">
        <f>IFERROR(_xll.qlIndexFixing(Index1M,$H2594,TRUE,_xll.ohTrigger(RecalcTrigger,Trigger1M)),NA())</f>
        <v>1.6058142817432453E-2</v>
      </c>
      <c r="K2594" s="44">
        <f>IFERROR(_xll.qlIndexFixing(Index3M,H2594,TRUE,_xll.ohTrigger(RecalcTrigger,Trigger3M)),NA())</f>
        <v>1.6521144358069839E-2</v>
      </c>
      <c r="L2594" s="44">
        <f>IFERROR(_xll.qlIndexFixing(Index6M,$H2594,TRUE,_xll.ohTrigger(RecalcTrigger,Trigger6M)),NA())</f>
        <v>1.6736044297678852E-2</v>
      </c>
      <c r="M2594" s="182">
        <f>IFERROR(_xll.qlIndexFixing(Index1Y,$H2594,TRUE,_xll.ohTrigger(RecalcTrigger,Trigger1Y)),NA())</f>
        <v>1.6911720650431894E-2</v>
      </c>
      <c r="N2594" s="181">
        <f>IFERROR(_xll.qlIndexFixing(ONIndex1M,I2594,TRUE,_xll.ohTrigger(RecalcTrigger,Trigger1M)),NA())</f>
        <v>1.6050298882138714E-2</v>
      </c>
      <c r="O2594" s="44">
        <f>IFERROR(_xll.qlIndexFixing(ONIndex3M,I2594,TRUE,_xll.ohTrigger(RecalcTrigger,Trigger3M)),NA())</f>
        <v>1.6493640685959488E-2</v>
      </c>
      <c r="P2594" s="44">
        <f>IFERROR(_xll.qlIndexFixing(ONIndex6M,I2594,TRUE,_xll.ohTrigger(RecalcTrigger,Trigger6M)),NA())</f>
        <v>1.6676645251357813E-2</v>
      </c>
      <c r="Q2594" s="182">
        <f>IFERROR(_xll.qlIndexFixing(ONIndex1Y,I2594,TRUE,_xll.ohTrigger(RecalcTrigger,Trigger1Y)),NA())</f>
        <v>1.6792171388952948E-2</v>
      </c>
    </row>
    <row r="2595" spans="2:17" x14ac:dyDescent="0.2">
      <c r="B2595" s="39" t="s">
        <v>42</v>
      </c>
      <c r="D2595" s="42">
        <f>_xll.qlCalendarAdvance(Calendar,$D2594,B2595,"f",FALSE)</f>
        <v>57593</v>
      </c>
      <c r="E2595" s="176">
        <f>_xll.qlInterestRateIndexValueDate(IndexON,D2595)</f>
        <v>57593</v>
      </c>
      <c r="F2595" s="192">
        <f>IFERROR(_xll.qlIndexFixing(IndexON,D2595,TRUE,_xll.ohTrigger(RecalcTrigger,TriggerON)),NA())</f>
        <v>1.5803834012063644E-2</v>
      </c>
      <c r="H2595" s="42">
        <f>_xll.qlCalendarAdvance(Calendar,$H2594,B2595,"f",FALSE)</f>
        <v>57593</v>
      </c>
      <c r="I2595" s="176">
        <f>_xll.qlInterestRateIndexValueDate(Index1M,$H2595)</f>
        <v>57593</v>
      </c>
      <c r="J2595" s="181">
        <f>IFERROR(_xll.qlIndexFixing(Index1M,$H2595,TRUE,_xll.ohTrigger(RecalcTrigger,Trigger1M)),NA())</f>
        <v>1.6057012804789328E-2</v>
      </c>
      <c r="K2595" s="44">
        <f>IFERROR(_xll.qlIndexFixing(Index3M,H2595,TRUE,_xll.ohTrigger(RecalcTrigger,Trigger3M)),NA())</f>
        <v>1.6519896237644823E-2</v>
      </c>
      <c r="L2595" s="44">
        <f>IFERROR(_xll.qlIndexFixing(Index6M,$H2595,TRUE,_xll.ohTrigger(RecalcTrigger,Trigger6M)),NA())</f>
        <v>1.6734680051430029E-2</v>
      </c>
      <c r="M2595" s="182">
        <f>IFERROR(_xll.qlIndexFixing(Index1Y,$H2595,TRUE,_xll.ohTrigger(RecalcTrigger,Trigger1Y)),NA())</f>
        <v>1.6911071469834837E-2</v>
      </c>
      <c r="N2595" s="181">
        <f>IFERROR(_xll.qlIndexFixing(ONIndex1M,I2595,TRUE,_xll.ohTrigger(RecalcTrigger,Trigger1M)),NA())</f>
        <v>1.6049124570076678E-2</v>
      </c>
      <c r="O2595" s="44">
        <f>IFERROR(_xll.qlIndexFixing(ONIndex3M,I2595,TRUE,_xll.ohTrigger(RecalcTrigger,Trigger3M)),NA())</f>
        <v>1.6492571688352387E-2</v>
      </c>
      <c r="P2595" s="44">
        <f>IFERROR(_xll.qlIndexFixing(ONIndex6M,I2595,TRUE,_xll.ohTrigger(RecalcTrigger,Trigger6M)),NA())</f>
        <v>1.6675710131265342E-2</v>
      </c>
      <c r="Q2595" s="182">
        <f>IFERROR(_xll.qlIndexFixing(ONIndex1Y,I2595,TRUE,_xll.ohTrigger(RecalcTrigger,Trigger1Y)),NA())</f>
        <v>1.6790999471889556E-2</v>
      </c>
    </row>
    <row r="2596" spans="2:17" x14ac:dyDescent="0.2">
      <c r="B2596" s="39" t="s">
        <v>42</v>
      </c>
      <c r="D2596" s="42">
        <f>_xll.qlCalendarAdvance(Calendar,$D2595,B2596,"f",FALSE)</f>
        <v>57600</v>
      </c>
      <c r="E2596" s="176">
        <f>_xll.qlInterestRateIndexValueDate(IndexON,D2596)</f>
        <v>57600</v>
      </c>
      <c r="F2596" s="192">
        <f>IFERROR(_xll.qlIndexFixing(IndexON,D2596,TRUE,_xll.ohTrigger(RecalcTrigger,TriggerON)),NA())</f>
        <v>1.58026467201966E-2</v>
      </c>
      <c r="H2596" s="42">
        <f>_xll.qlCalendarAdvance(Calendar,$H2595,B2596,"f",FALSE)</f>
        <v>57600</v>
      </c>
      <c r="I2596" s="176">
        <f>_xll.qlInterestRateIndexValueDate(Index1M,$H2596)</f>
        <v>57600</v>
      </c>
      <c r="J2596" s="181">
        <f>IFERROR(_xll.qlIndexFixing(Index1M,$H2596,TRUE,_xll.ohTrigger(RecalcTrigger,Trigger1M)),NA())</f>
        <v>1.6055904901385198E-2</v>
      </c>
      <c r="K2596" s="44">
        <f>IFERROR(_xll.qlIndexFixing(Index3M,H2596,TRUE,_xll.ohTrigger(RecalcTrigger,Trigger3M)),NA())</f>
        <v>1.6518977813523489E-2</v>
      </c>
      <c r="L2596" s="44">
        <f>IFERROR(_xll.qlIndexFixing(Index6M,$H2596,TRUE,_xll.ohTrigger(RecalcTrigger,Trigger6M)),NA())</f>
        <v>1.6734014187199307E-2</v>
      </c>
      <c r="M2596" s="182">
        <f>IFERROR(_xll.qlIndexFixing(Index1Y,$H2596,TRUE,_xll.ohTrigger(RecalcTrigger,Trigger1Y)),NA())</f>
        <v>1.6910443155036425E-2</v>
      </c>
      <c r="N2596" s="181">
        <f>IFERROR(_xll.qlIndexFixing(ONIndex1M,I2596,TRUE,_xll.ohTrigger(RecalcTrigger,Trigger1M)),NA())</f>
        <v>1.6047972339154892E-2</v>
      </c>
      <c r="O2596" s="44">
        <f>IFERROR(_xll.qlIndexFixing(ONIndex3M,I2596,TRUE,_xll.ohTrigger(RecalcTrigger,Trigger3M)),NA())</f>
        <v>1.649152346169136E-2</v>
      </c>
      <c r="P2596" s="44">
        <f>IFERROR(_xll.qlIndexFixing(ONIndex6M,I2596,TRUE,_xll.ohTrigger(RecalcTrigger,Trigger6M)),NA())</f>
        <v>1.6674794835255247E-2</v>
      </c>
      <c r="Q2596" s="182">
        <f>IFERROR(_xll.qlIndexFixing(ONIndex1Y,I2596,TRUE,_xll.ohTrigger(RecalcTrigger,Trigger1Y)),NA())</f>
        <v>1.678984807404249E-2</v>
      </c>
    </row>
    <row r="2597" spans="2:17" x14ac:dyDescent="0.2">
      <c r="B2597" s="39" t="s">
        <v>42</v>
      </c>
      <c r="D2597" s="42">
        <f>_xll.qlCalendarAdvance(Calendar,$D2596,B2597,"f",FALSE)</f>
        <v>57607</v>
      </c>
      <c r="E2597" s="176">
        <f>_xll.qlInterestRateIndexValueDate(IndexON,D2597)</f>
        <v>57607</v>
      </c>
      <c r="F2597" s="192">
        <f>IFERROR(_xll.qlIndexFixing(IndexON,D2597,TRUE,_xll.ohTrigger(RecalcTrigger,TriggerON)),NA())</f>
        <v>1.5801481083814739E-2</v>
      </c>
      <c r="H2597" s="42">
        <f>_xll.qlCalendarAdvance(Calendar,$H2596,B2597,"f",FALSE)</f>
        <v>57607</v>
      </c>
      <c r="I2597" s="176">
        <f>_xll.qlInterestRateIndexValueDate(Index1M,$H2597)</f>
        <v>57607</v>
      </c>
      <c r="J2597" s="181">
        <f>IFERROR(_xll.qlIndexFixing(Index1M,$H2597,TRUE,_xll.ohTrigger(RecalcTrigger,Trigger1M)),NA())</f>
        <v>1.6054819107203855E-2</v>
      </c>
      <c r="K2597" s="44">
        <f>IFERROR(_xll.qlIndexFixing(Index3M,H2597,TRUE,_xll.ohTrigger(RecalcTrigger,Trigger3M)),NA())</f>
        <v>1.6518080245263359E-2</v>
      </c>
      <c r="L2597" s="44">
        <f>IFERROR(_xll.qlIndexFixing(Index6M,$H2597,TRUE,_xll.ohTrigger(RecalcTrigger,Trigger6M)),NA())</f>
        <v>1.6733368310902809E-2</v>
      </c>
      <c r="M2597" s="182">
        <f>IFERROR(_xll.qlIndexFixing(Index1Y,$H2597,TRUE,_xll.ohTrigger(RecalcTrigger,Trigger1Y)),NA())</f>
        <v>1.69098357059978E-2</v>
      </c>
      <c r="N2597" s="181">
        <f>IFERROR(_xll.qlIndexFixing(ONIndex1M,I2597,TRUE,_xll.ohTrigger(RecalcTrigger,Trigger1M)),NA())</f>
        <v>1.6046842189049171E-2</v>
      </c>
      <c r="O2597" s="44">
        <f>IFERROR(_xll.qlIndexFixing(ONIndex3M,I2597,TRUE,_xll.ohTrigger(RecalcTrigger,Trigger3M)),NA())</f>
        <v>1.64904960061385E-2</v>
      </c>
      <c r="P2597" s="44">
        <f>IFERROR(_xll.qlIndexFixing(ONIndex6M,I2597,TRUE,_xll.ohTrigger(RecalcTrigger,Trigger6M)),NA())</f>
        <v>1.6673899363408573E-2</v>
      </c>
      <c r="Q2597" s="182">
        <f>IFERROR(_xll.qlIndexFixing(ONIndex1Y,I2597,TRUE,_xll.ohTrigger(RecalcTrigger,Trigger1Y)),NA())</f>
        <v>1.6788717195573843E-2</v>
      </c>
    </row>
    <row r="2598" spans="2:17" x14ac:dyDescent="0.2">
      <c r="B2598" s="39" t="s">
        <v>42</v>
      </c>
      <c r="D2598" s="42">
        <f>_xll.qlCalendarAdvance(Calendar,$D2597,B2598,"f",FALSE)</f>
        <v>57614</v>
      </c>
      <c r="E2598" s="176">
        <f>_xll.qlInterestRateIndexValueDate(IndexON,D2598)</f>
        <v>57614</v>
      </c>
      <c r="F2598" s="192">
        <f>IFERROR(_xll.qlIndexFixing(IndexON,D2598,TRUE,_xll.ohTrigger(RecalcTrigger,TriggerON)),NA())</f>
        <v>1.5800337103161199E-2</v>
      </c>
      <c r="H2598" s="42">
        <f>_xll.qlCalendarAdvance(Calendar,$H2597,B2598,"f",FALSE)</f>
        <v>57614</v>
      </c>
      <c r="I2598" s="176">
        <f>_xll.qlInterestRateIndexValueDate(Index1M,$H2598)</f>
        <v>57614</v>
      </c>
      <c r="J2598" s="181">
        <f>IFERROR(_xll.qlIndexFixing(Index1M,$H2598,TRUE,_xll.ohTrigger(RecalcTrigger,Trigger1M)),NA())</f>
        <v>1.6053755422256104E-2</v>
      </c>
      <c r="K2598" s="44">
        <f>IFERROR(_xll.qlIndexFixing(Index3M,H2598,TRUE,_xll.ohTrigger(RecalcTrigger,Trigger3M)),NA())</f>
        <v>1.6517518168321196E-2</v>
      </c>
      <c r="L2598" s="44">
        <f>IFERROR(_xll.qlIndexFixing(Index6M,$H2598,TRUE,_xll.ohTrigger(RecalcTrigger,Trigger6M)),NA())</f>
        <v>1.6732742422521731E-2</v>
      </c>
      <c r="M2598" s="182">
        <f>IFERROR(_xll.qlIndexFixing(Index1Y,$H2598,TRUE,_xll.ohTrigger(RecalcTrigger,Trigger1Y)),NA())</f>
        <v>1.6909249122681214E-2</v>
      </c>
      <c r="N2598" s="181">
        <f>IFERROR(_xll.qlIndexFixing(ONIndex1M,I2598,TRUE,_xll.ohTrigger(RecalcTrigger,Trigger1M)),NA())</f>
        <v>1.6045734119921606E-2</v>
      </c>
      <c r="O2598" s="44">
        <f>IFERROR(_xll.qlIndexFixing(ONIndex3M,I2598,TRUE,_xll.ohTrigger(RecalcTrigger,Trigger3M)),NA())</f>
        <v>1.648948932161276E-2</v>
      </c>
      <c r="P2598" s="44">
        <f>IFERROR(_xll.qlIndexFixing(ONIndex6M,I2598,TRUE,_xll.ohTrigger(RecalcTrigger,Trigger6M)),NA())</f>
        <v>1.6673023715725321E-2</v>
      </c>
      <c r="Q2598" s="182">
        <f>IFERROR(_xll.qlIndexFixing(ONIndex1Y,I2598,TRUE,_xll.ohTrigger(RecalcTrigger,Trigger1Y)),NA())</f>
        <v>1.6787606836483615E-2</v>
      </c>
    </row>
    <row r="2599" spans="2:17" x14ac:dyDescent="0.2">
      <c r="B2599" s="39" t="s">
        <v>42</v>
      </c>
      <c r="D2599" s="42">
        <f>_xll.qlCalendarAdvance(Calendar,$D2598,B2599,"f",FALSE)</f>
        <v>57621</v>
      </c>
      <c r="E2599" s="176">
        <f>_xll.qlInterestRateIndexValueDate(IndexON,D2599)</f>
        <v>57621</v>
      </c>
      <c r="F2599" s="192">
        <f>IFERROR(_xll.qlIndexFixing(IndexON,D2599,TRUE,_xll.ohTrigger(RecalcTrigger,TriggerON)),NA())</f>
        <v>1.5799214778154935E-2</v>
      </c>
      <c r="H2599" s="42">
        <f>_xll.qlCalendarAdvance(Calendar,$H2598,B2599,"f",FALSE)</f>
        <v>57621</v>
      </c>
      <c r="I2599" s="176">
        <f>_xll.qlInterestRateIndexValueDate(Index1M,$H2599)</f>
        <v>57621</v>
      </c>
      <c r="J2599" s="181">
        <f>IFERROR(_xll.qlIndexFixing(Index1M,$H2599,TRUE,_xll.ohTrigger(RecalcTrigger,Trigger1M)),NA())</f>
        <v>1.6053555632383483E-2</v>
      </c>
      <c r="K2599" s="44">
        <f>IFERROR(_xll.qlIndexFixing(Index3M,H2599,TRUE,_xll.ohTrigger(RecalcTrigger,Trigger3M)),NA())</f>
        <v>1.6516663762861095E-2</v>
      </c>
      <c r="L2599" s="44">
        <f>IFERROR(_xll.qlIndexFixing(Index6M,$H2599,TRUE,_xll.ohTrigger(RecalcTrigger,Trigger6M)),NA())</f>
        <v>1.6732482638649595E-2</v>
      </c>
      <c r="M2599" s="182">
        <f>IFERROR(_xll.qlIndexFixing(Index1Y,$H2599,TRUE,_xll.ohTrigger(RecalcTrigger,Trigger1Y)),NA())</f>
        <v>1.6908683405051361E-2</v>
      </c>
      <c r="N2599" s="181">
        <f>IFERROR(_xll.qlIndexFixing(ONIndex1M,I2599,TRUE,_xll.ohTrigger(RecalcTrigger,Trigger1M)),NA())</f>
        <v>1.6044648131934292E-2</v>
      </c>
      <c r="O2599" s="44">
        <f>IFERROR(_xll.qlIndexFixing(ONIndex3M,I2599,TRUE,_xll.ohTrigger(RecalcTrigger,Trigger3M)),NA())</f>
        <v>1.6488503408195188E-2</v>
      </c>
      <c r="P2599" s="44">
        <f>IFERROR(_xll.qlIndexFixing(ONIndex6M,I2599,TRUE,_xll.ohTrigger(RecalcTrigger,Trigger6M)),NA())</f>
        <v>1.6672167892205492E-2</v>
      </c>
      <c r="Q2599" s="182">
        <f>IFERROR(_xll.qlIndexFixing(ONIndex1Y,I2599,TRUE,_xll.ohTrigger(RecalcTrigger,Trigger1Y)),NA())</f>
        <v>1.6786516996771805E-2</v>
      </c>
    </row>
    <row r="2600" spans="2:17" x14ac:dyDescent="0.2">
      <c r="B2600" s="39" t="s">
        <v>42</v>
      </c>
      <c r="D2600" s="42">
        <f>_xll.qlCalendarAdvance(Calendar,$D2599,B2600,"f",FALSE)</f>
        <v>57628</v>
      </c>
      <c r="E2600" s="176">
        <f>_xll.qlInterestRateIndexValueDate(IndexON,D2600)</f>
        <v>57628</v>
      </c>
      <c r="F2600" s="192">
        <f>IFERROR(_xll.qlIndexFixing(IndexON,D2600,TRUE,_xll.ohTrigger(RecalcTrigger,TriggerON)),NA())</f>
        <v>1.5798114108795946E-2</v>
      </c>
      <c r="H2600" s="42">
        <f>_xll.qlCalendarAdvance(Calendar,$H2599,B2600,"f",FALSE)</f>
        <v>57628</v>
      </c>
      <c r="I2600" s="176">
        <f>_xll.qlInterestRateIndexValueDate(Index1M,$H2600)</f>
        <v>57628</v>
      </c>
      <c r="J2600" s="181">
        <f>IFERROR(_xll.qlIndexFixing(Index1M,$H2600,TRUE,_xll.ohTrigger(RecalcTrigger,Trigger1M)),NA())</f>
        <v>1.6052540769755073E-2</v>
      </c>
      <c r="K2600" s="44">
        <f>IFERROR(_xll.qlIndexFixing(Index3M,H2600,TRUE,_xll.ohTrigger(RecalcTrigger,Trigger3M)),NA())</f>
        <v>1.6515830214165386E-2</v>
      </c>
      <c r="L2600" s="44">
        <f>IFERROR(_xll.qlIndexFixing(Index6M,$H2600,TRUE,_xll.ohTrigger(RecalcTrigger,Trigger6M)),NA())</f>
        <v>1.6731898127064312E-2</v>
      </c>
      <c r="M2600" s="182">
        <f>IFERROR(_xll.qlIndexFixing(Index1Y,$H2600,TRUE,_xll.ohTrigger(RecalcTrigger,Trigger1Y)),NA())</f>
        <v>1.6908138553072494E-2</v>
      </c>
      <c r="N2600" s="181">
        <f>IFERROR(_xll.qlIndexFixing(ONIndex1M,I2600,TRUE,_xll.ohTrigger(RecalcTrigger,Trigger1M)),NA())</f>
        <v>1.6043584224763041E-2</v>
      </c>
      <c r="O2600" s="44">
        <f>IFERROR(_xll.qlIndexFixing(ONIndex3M,I2600,TRUE,_xll.ohTrigger(RecalcTrigger,Trigger3M)),NA())</f>
        <v>1.6487538265804735E-2</v>
      </c>
      <c r="P2600" s="44">
        <f>IFERROR(_xll.qlIndexFixing(ONIndex6M,I2600,TRUE,_xll.ohTrigger(RecalcTrigger,Trigger6M)),NA())</f>
        <v>1.6671331892849084E-2</v>
      </c>
      <c r="Q2600" s="182">
        <f>IFERROR(_xll.qlIndexFixing(ONIndex1Y,I2600,TRUE,_xll.ohTrigger(RecalcTrigger,Trigger1Y)),NA())</f>
        <v>1.6785447676357368E-2</v>
      </c>
    </row>
    <row r="2601" spans="2:17" x14ac:dyDescent="0.2">
      <c r="B2601" s="39" t="s">
        <v>42</v>
      </c>
      <c r="D2601" s="42">
        <f>_xll.qlCalendarAdvance(Calendar,$D2600,B2601,"f",FALSE)</f>
        <v>57635</v>
      </c>
      <c r="E2601" s="176">
        <f>_xll.qlInterestRateIndexValueDate(IndexON,D2601)</f>
        <v>57635</v>
      </c>
      <c r="F2601" s="192">
        <f>IFERROR(_xll.qlIndexFixing(IndexON,D2601,TRUE,_xll.ohTrigger(RecalcTrigger,TriggerON)),NA())</f>
        <v>1.5797035094922141E-2</v>
      </c>
      <c r="H2601" s="42">
        <f>_xll.qlCalendarAdvance(Calendar,$H2600,B2601,"f",FALSE)</f>
        <v>57635</v>
      </c>
      <c r="I2601" s="176">
        <f>_xll.qlInterestRateIndexValueDate(Index1M,$H2601)</f>
        <v>57635</v>
      </c>
      <c r="J2601" s="181">
        <f>IFERROR(_xll.qlIndexFixing(Index1M,$H2601,TRUE,_xll.ohTrigger(RecalcTrigger,Trigger1M)),NA())</f>
        <v>1.6051548019256057E-2</v>
      </c>
      <c r="K2601" s="44">
        <f>IFERROR(_xll.qlIndexFixing(Index3M,H2601,TRUE,_xll.ohTrigger(RecalcTrigger,Trigger3M)),NA())</f>
        <v>1.6515017522219979E-2</v>
      </c>
      <c r="L2601" s="44">
        <f>IFERROR(_xll.qlIndexFixing(Index6M,$H2601,TRUE,_xll.ohTrigger(RecalcTrigger,Trigger6M)),NA())</f>
        <v>1.6731333604251903E-2</v>
      </c>
      <c r="M2601" s="182">
        <f>IFERROR(_xll.qlIndexFixing(Index1Y,$H2601,TRUE,_xll.ohTrigger(RecalcTrigger,Trigger1Y)),NA())</f>
        <v>1.6907614566711748E-2</v>
      </c>
      <c r="N2601" s="181">
        <f>IFERROR(_xll.qlIndexFixing(ONIndex1M,I2601,TRUE,_xll.ohTrigger(RecalcTrigger,Trigger1M)),NA())</f>
        <v>1.6042542398569948E-2</v>
      </c>
      <c r="O2601" s="44">
        <f>IFERROR(_xll.qlIndexFixing(ONIndex3M,I2601,TRUE,_xll.ohTrigger(RecalcTrigger,Trigger3M)),NA())</f>
        <v>1.648659389452245E-2</v>
      </c>
      <c r="P2601" s="44">
        <f>IFERROR(_xll.qlIndexFixing(ONIndex6M,I2601,TRUE,_xll.ohTrigger(RecalcTrigger,Trigger6M)),NA())</f>
        <v>1.6670515717575052E-2</v>
      </c>
      <c r="Q2601" s="182">
        <f>IFERROR(_xll.qlIndexFixing(ONIndex1Y,I2601,TRUE,_xll.ohTrigger(RecalcTrigger,Trigger1Y)),NA())</f>
        <v>1.6784398875321349E-2</v>
      </c>
    </row>
    <row r="2602" spans="2:17" x14ac:dyDescent="0.2">
      <c r="B2602" s="39" t="s">
        <v>42</v>
      </c>
      <c r="D2602" s="42">
        <f>_xll.qlCalendarAdvance(Calendar,$D2601,B2602,"f",FALSE)</f>
        <v>57642</v>
      </c>
      <c r="E2602" s="176">
        <f>_xll.qlInterestRateIndexValueDate(IndexON,D2602)</f>
        <v>57642</v>
      </c>
      <c r="F2602" s="192">
        <f>IFERROR(_xll.qlIndexFixing(IndexON,D2602,TRUE,_xll.ohTrigger(RecalcTrigger,TriggerON)),NA())</f>
        <v>1.5795977736938749E-2</v>
      </c>
      <c r="H2602" s="42">
        <f>_xll.qlCalendarAdvance(Calendar,$H2601,B2602,"f",FALSE)</f>
        <v>57642</v>
      </c>
      <c r="I2602" s="176">
        <f>_xll.qlInterestRateIndexValueDate(Index1M,$H2602)</f>
        <v>57642</v>
      </c>
      <c r="J2602" s="181">
        <f>IFERROR(_xll.qlIndexFixing(Index1M,$H2602,TRUE,_xll.ohTrigger(RecalcTrigger,Trigger1M)),NA())</f>
        <v>1.6050577380881535E-2</v>
      </c>
      <c r="K2602" s="44">
        <f>IFERROR(_xll.qlIndexFixing(Index3M,H2602,TRUE,_xll.ohTrigger(RecalcTrigger,Trigger3M)),NA())</f>
        <v>1.6514225687010779E-2</v>
      </c>
      <c r="L2602" s="44">
        <f>IFERROR(_xll.qlIndexFixing(Index6M,$H2602,TRUE,_xll.ohTrigger(RecalcTrigger,Trigger6M)),NA())</f>
        <v>1.6730789070196778E-2</v>
      </c>
      <c r="M2602" s="182">
        <f>IFERROR(_xll.qlIndexFixing(Index1Y,$H2602,TRUE,_xll.ohTrigger(RecalcTrigger,Trigger1Y)),NA())</f>
        <v>1.6907111445936707E-2</v>
      </c>
      <c r="N2602" s="181">
        <f>IFERROR(_xll.qlIndexFixing(ONIndex1M,I2602,TRUE,_xll.ohTrigger(RecalcTrigger,Trigger1M)),NA())</f>
        <v>1.6041522653436058E-2</v>
      </c>
      <c r="O2602" s="44">
        <f>IFERROR(_xll.qlIndexFixing(ONIndex3M,I2602,TRUE,_xll.ohTrigger(RecalcTrigger,Trigger3M)),NA())</f>
        <v>1.6485670294267285E-2</v>
      </c>
      <c r="P2602" s="44">
        <f>IFERROR(_xll.qlIndexFixing(ONIndex6M,I2602,TRUE,_xll.ohTrigger(RecalcTrigger,Trigger6M)),NA())</f>
        <v>1.6669719366383395E-2</v>
      </c>
      <c r="Q2602" s="182">
        <f>IFERROR(_xll.qlIndexFixing(ONIndex1Y,I2602,TRUE,_xll.ohTrigger(RecalcTrigger,Trigger1Y)),NA())</f>
        <v>1.6783370593663749E-2</v>
      </c>
    </row>
    <row r="2603" spans="2:17" x14ac:dyDescent="0.2">
      <c r="B2603" s="39" t="s">
        <v>42</v>
      </c>
      <c r="D2603" s="42">
        <f>_xll.qlCalendarAdvance(Calendar,$D2602,B2603,"f",FALSE)</f>
        <v>57649</v>
      </c>
      <c r="E2603" s="176">
        <f>_xll.qlInterestRateIndexValueDate(IndexON,D2603)</f>
        <v>57649</v>
      </c>
      <c r="F2603" s="192">
        <f>IFERROR(_xll.qlIndexFixing(IndexON,D2603,TRUE,_xll.ohTrigger(RecalcTrigger,TriggerON)),NA())</f>
        <v>1.5794942034359494E-2</v>
      </c>
      <c r="H2603" s="42">
        <f>_xll.qlCalendarAdvance(Calendar,$H2602,B2603,"f",FALSE)</f>
        <v>57649</v>
      </c>
      <c r="I2603" s="176">
        <f>_xll.qlInterestRateIndexValueDate(Index1M,$H2603)</f>
        <v>57649</v>
      </c>
      <c r="J2603" s="181">
        <f>IFERROR(_xll.qlIndexFixing(Index1M,$H2603,TRUE,_xll.ohTrigger(RecalcTrigger,Trigger1M)),NA())</f>
        <v>1.6048768635678133E-2</v>
      </c>
      <c r="K2603" s="44">
        <f>IFERROR(_xll.qlIndexFixing(Index3M,H2603,TRUE,_xll.ohTrigger(RecalcTrigger,Trigger3M)),NA())</f>
        <v>1.6513454708528972E-2</v>
      </c>
      <c r="L2603" s="44">
        <f>IFERROR(_xll.qlIndexFixing(Index6M,$H2603,TRUE,_xll.ohTrigger(RecalcTrigger,Trigger6M)),NA())</f>
        <v>1.6729912798717134E-2</v>
      </c>
      <c r="M2603" s="182">
        <f>IFERROR(_xll.qlIndexFixing(Index1Y,$H2603,TRUE,_xll.ohTrigger(RecalcTrigger,Trigger1Y)),NA())</f>
        <v>1.690662919071606E-2</v>
      </c>
      <c r="N2603" s="181">
        <f>IFERROR(_xll.qlIndexFixing(ONIndex1M,I2603,TRUE,_xll.ohTrigger(RecalcTrigger,Trigger1M)),NA())</f>
        <v>1.6040524989118232E-2</v>
      </c>
      <c r="O2603" s="44">
        <f>IFERROR(_xll.qlIndexFixing(ONIndex3M,I2603,TRUE,_xll.ohTrigger(RecalcTrigger,Trigger3M)),NA())</f>
        <v>1.6484767465120287E-2</v>
      </c>
      <c r="P2603" s="44">
        <f>IFERROR(_xll.qlIndexFixing(ONIndex6M,I2603,TRUE,_xll.ohTrigger(RecalcTrigger,Trigger6M)),NA())</f>
        <v>1.6668942839436207E-2</v>
      </c>
      <c r="Q2603" s="182">
        <f>IFERROR(_xll.qlIndexFixing(ONIndex1Y,I2603,TRUE,_xll.ohTrigger(RecalcTrigger,Trigger1Y)),NA())</f>
        <v>1.6782362831303521E-2</v>
      </c>
    </row>
    <row r="2604" spans="2:17" x14ac:dyDescent="0.2">
      <c r="B2604" s="39" t="s">
        <v>42</v>
      </c>
      <c r="D2604" s="42">
        <f>_xll.qlCalendarAdvance(Calendar,$D2603,B2604,"f",FALSE)</f>
        <v>57656</v>
      </c>
      <c r="E2604" s="176">
        <f>_xll.qlInterestRateIndexValueDate(IndexON,D2604)</f>
        <v>57656</v>
      </c>
      <c r="F2604" s="192">
        <f>IFERROR(_xll.qlIndexFixing(IndexON,D2604,TRUE,_xll.ohTrigger(RecalcTrigger,TriggerON)),NA())</f>
        <v>1.579392798750856E-2</v>
      </c>
      <c r="H2604" s="42">
        <f>_xll.qlCalendarAdvance(Calendar,$H2603,B2604,"f",FALSE)</f>
        <v>57656</v>
      </c>
      <c r="I2604" s="176">
        <f>_xll.qlInterestRateIndexValueDate(Index1M,$H2604)</f>
        <v>57656</v>
      </c>
      <c r="J2604" s="181">
        <f>IFERROR(_xll.qlIndexFixing(Index1M,$H2604,TRUE,_xll.ohTrigger(RecalcTrigger,Trigger1M)),NA())</f>
        <v>1.6047837605956333E-2</v>
      </c>
      <c r="K2604" s="44">
        <f>IFERROR(_xll.qlIndexFixing(Index3M,H2604,TRUE,_xll.ohTrigger(RecalcTrigger,Trigger3M)),NA())</f>
        <v>1.6512704586759588E-2</v>
      </c>
      <c r="L2604" s="44">
        <f>IFERROR(_xll.qlIndexFixing(Index6M,$H2604,TRUE,_xll.ohTrigger(RecalcTrigger,Trigger6M)),NA())</f>
        <v>1.6729406837459593E-2</v>
      </c>
      <c r="M2604" s="182">
        <f>IFERROR(_xll.qlIndexFixing(Index1Y,$H2604,TRUE,_xll.ohTrigger(RecalcTrigger,Trigger1Y)),NA())</f>
        <v>1.6906167801020722E-2</v>
      </c>
      <c r="N2604" s="181">
        <f>IFERROR(_xll.qlIndexFixing(ONIndex1M,I2604,TRUE,_xll.ohTrigger(RecalcTrigger,Trigger1M)),NA())</f>
        <v>1.6039549405778564E-2</v>
      </c>
      <c r="O2604" s="44">
        <f>IFERROR(_xll.qlIndexFixing(ONIndex3M,I2604,TRUE,_xll.ohTrigger(RecalcTrigger,Trigger3M)),NA())</f>
        <v>1.6483885406919363E-2</v>
      </c>
      <c r="P2604" s="44">
        <f>IFERROR(_xll.qlIndexFixing(ONIndex6M,I2604,TRUE,_xll.ohTrigger(RecalcTrigger,Trigger6M)),NA())</f>
        <v>1.6668186136409302E-2</v>
      </c>
      <c r="Q2604" s="182">
        <f>IFERROR(_xll.qlIndexFixing(ONIndex1Y,I2604,TRUE,_xll.ohTrigger(RecalcTrigger,Trigger1Y)),NA())</f>
        <v>1.6781375588321712E-2</v>
      </c>
    </row>
    <row r="2605" spans="2:17" x14ac:dyDescent="0.2">
      <c r="B2605" s="39" t="s">
        <v>42</v>
      </c>
      <c r="D2605" s="42">
        <f>_xll.qlCalendarAdvance(Calendar,$D2604,B2605,"f",FALSE)</f>
        <v>57663</v>
      </c>
      <c r="E2605" s="176">
        <f>_xll.qlInterestRateIndexValueDate(IndexON,D2605)</f>
        <v>57663</v>
      </c>
      <c r="F2605" s="192">
        <f>IFERROR(_xll.qlIndexFixing(IndexON,D2605,TRUE,_xll.ohTrigger(RecalcTrigger,TriggerON)),NA())</f>
        <v>1.5792935596304902E-2</v>
      </c>
      <c r="H2605" s="42">
        <f>_xll.qlCalendarAdvance(Calendar,$H2604,B2605,"f",FALSE)</f>
        <v>57663</v>
      </c>
      <c r="I2605" s="176">
        <f>_xll.qlInterestRateIndexValueDate(Index1M,$H2605)</f>
        <v>57663</v>
      </c>
      <c r="J2605" s="181">
        <f>IFERROR(_xll.qlIndexFixing(Index1M,$H2605,TRUE,_xll.ohTrigger(RecalcTrigger,Trigger1M)),NA())</f>
        <v>1.6046928685424899E-2</v>
      </c>
      <c r="K2605" s="44">
        <f>IFERROR(_xll.qlIndexFixing(Index3M,H2605,TRUE,_xll.ohTrigger(RecalcTrigger,Trigger3M)),NA())</f>
        <v>1.6511975321691168E-2</v>
      </c>
      <c r="L2605" s="44">
        <f>IFERROR(_xll.qlIndexFixing(Index6M,$H2605,TRUE,_xll.ohTrigger(RecalcTrigger,Trigger6M)),NA())</f>
        <v>1.6728920864000157E-2</v>
      </c>
      <c r="M2605" s="182">
        <f>IFERROR(_xll.qlIndexFixing(Index1Y,$H2605,TRUE,_xll.ohTrigger(RecalcTrigger,Trigger1Y)),NA())</f>
        <v>1.6905727276821825E-2</v>
      </c>
      <c r="N2605" s="181">
        <f>IFERROR(_xll.qlIndexFixing(ONIndex1M,I2605,TRUE,_xll.ohTrigger(RecalcTrigger,Trigger1M)),NA())</f>
        <v>1.6038595903498098E-2</v>
      </c>
      <c r="O2605" s="44">
        <f>IFERROR(_xll.qlIndexFixing(ONIndex3M,I2605,TRUE,_xll.ohTrigger(RecalcTrigger,Trigger3M)),NA())</f>
        <v>1.6483024119826606E-2</v>
      </c>
      <c r="P2605" s="44">
        <f>IFERROR(_xll.qlIndexFixing(ONIndex6M,I2605,TRUE,_xll.ohTrigger(RecalcTrigger,Trigger6M)),NA())</f>
        <v>1.6667449257707911E-2</v>
      </c>
      <c r="Q2605" s="182">
        <f>IFERROR(_xll.qlIndexFixing(ONIndex1Y,I2605,TRUE,_xll.ohTrigger(RecalcTrigger,Trigger1Y)),NA())</f>
        <v>1.6780408864718321E-2</v>
      </c>
    </row>
    <row r="2606" spans="2:17" x14ac:dyDescent="0.2">
      <c r="B2606" s="39" t="s">
        <v>42</v>
      </c>
      <c r="D2606" s="42">
        <f>_xll.qlCalendarAdvance(Calendar,$D2605,B2606,"f",FALSE)</f>
        <v>57670</v>
      </c>
      <c r="E2606" s="176">
        <f>_xll.qlInterestRateIndexValueDate(IndexON,D2606)</f>
        <v>57670</v>
      </c>
      <c r="F2606" s="192">
        <f>IFERROR(_xll.qlIndexFixing(IndexON,D2606,TRUE,_xll.ohTrigger(RecalcTrigger,TriggerON)),NA())</f>
        <v>1.5791964860829566E-2</v>
      </c>
      <c r="H2606" s="42">
        <f>_xll.qlCalendarAdvance(Calendar,$H2605,B2606,"f",FALSE)</f>
        <v>57670</v>
      </c>
      <c r="I2606" s="176">
        <f>_xll.qlInterestRateIndexValueDate(Index1M,$H2606)</f>
        <v>57670</v>
      </c>
      <c r="J2606" s="181">
        <f>IFERROR(_xll.qlIndexFixing(Index1M,$H2606,TRUE,_xll.ohTrigger(RecalcTrigger,Trigger1M)),NA())</f>
        <v>1.6046041874075732E-2</v>
      </c>
      <c r="K2606" s="44">
        <f>IFERROR(_xll.qlIndexFixing(Index3M,H2606,TRUE,_xll.ohTrigger(RecalcTrigger,Trigger3M)),NA())</f>
        <v>1.6511266913313147E-2</v>
      </c>
      <c r="L2606" s="44">
        <f>IFERROR(_xll.qlIndexFixing(Index6M,$H2606,TRUE,_xll.ohTrigger(RecalcTrigger,Trigger6M)),NA())</f>
        <v>1.6728454878325392E-2</v>
      </c>
      <c r="M2606" s="182">
        <f>IFERROR(_xll.qlIndexFixing(Index1Y,$H2606,TRUE,_xll.ohTrigger(RecalcTrigger,Trigger1Y)),NA())</f>
        <v>1.690530761809228E-2</v>
      </c>
      <c r="N2606" s="181">
        <f>IFERROR(_xll.qlIndexFixing(ONIndex1M,I2606,TRUE,_xll.ohTrigger(RecalcTrigger,Trigger1M)),NA())</f>
        <v>1.6037664482276837E-2</v>
      </c>
      <c r="O2606" s="44">
        <f>IFERROR(_xll.qlIndexFixing(ONIndex3M,I2606,TRUE,_xll.ohTrigger(RecalcTrigger,Trigger3M)),NA())</f>
        <v>1.6482183603760969E-2</v>
      </c>
      <c r="P2606" s="44">
        <f>IFERROR(_xll.qlIndexFixing(ONIndex6M,I2606,TRUE,_xll.ohTrigger(RecalcTrigger,Trigger6M)),NA())</f>
        <v>1.6666732203088896E-2</v>
      </c>
      <c r="Q2606" s="182">
        <f>IFERROR(_xll.qlIndexFixing(ONIndex1Y,I2606,TRUE,_xll.ohTrigger(RecalcTrigger,Trigger1Y)),NA())</f>
        <v>1.6779462660574396E-2</v>
      </c>
    </row>
    <row r="2607" spans="2:17" x14ac:dyDescent="0.2">
      <c r="B2607" s="39" t="s">
        <v>42</v>
      </c>
      <c r="D2607" s="42">
        <f>_xll.qlCalendarAdvance(Calendar,$D2606,B2607,"f",FALSE)</f>
        <v>57677</v>
      </c>
      <c r="E2607" s="176">
        <f>_xll.qlInterestRateIndexValueDate(IndexON,D2607)</f>
        <v>57677</v>
      </c>
      <c r="F2607" s="192">
        <f>IFERROR(_xll.qlIndexFixing(IndexON,D2607,TRUE,_xll.ohTrigger(RecalcTrigger,TriggerON)),NA())</f>
        <v>1.5791015780920459E-2</v>
      </c>
      <c r="H2607" s="42">
        <f>_xll.qlCalendarAdvance(Calendar,$H2606,B2607,"f",FALSE)</f>
        <v>57677</v>
      </c>
      <c r="I2607" s="176">
        <f>_xll.qlInterestRateIndexValueDate(Index1M,$H2607)</f>
        <v>57677</v>
      </c>
      <c r="J2607" s="181">
        <f>IFERROR(_xll.qlIndexFixing(Index1M,$H2607,TRUE,_xll.ohTrigger(RecalcTrigger,Trigger1M)),NA())</f>
        <v>1.6045177171903423E-2</v>
      </c>
      <c r="K2607" s="44">
        <f>IFERROR(_xll.qlIndexFixing(Index3M,H2607,TRUE,_xll.ohTrigger(RecalcTrigger,Trigger3M)),NA())</f>
        <v>1.6510579361614073E-2</v>
      </c>
      <c r="L2607" s="44">
        <f>IFERROR(_xll.qlIndexFixing(Index6M,$H2607,TRUE,_xll.ohTrigger(RecalcTrigger,Trigger6M)),NA())</f>
        <v>1.6728008880420517E-2</v>
      </c>
      <c r="M2607" s="182">
        <f>IFERROR(_xll.qlIndexFixing(Index1Y,$H2607,TRUE,_xll.ohTrigger(RecalcTrigger,Trigger1Y)),NA())</f>
        <v>1.6904908824806331E-2</v>
      </c>
      <c r="N2607" s="181">
        <f>IFERROR(_xll.qlIndexFixing(ONIndex1M,I2607,TRUE,_xll.ohTrigger(RecalcTrigger,Trigger1M)),NA())</f>
        <v>1.6036755141871639E-2</v>
      </c>
      <c r="O2607" s="44">
        <f>IFERROR(_xll.qlIndexFixing(ONIndex3M,I2607,TRUE,_xll.ohTrigger(RecalcTrigger,Trigger3M)),NA())</f>
        <v>1.6481363858803499E-2</v>
      </c>
      <c r="P2607" s="44">
        <f>IFERROR(_xll.qlIndexFixing(ONIndex6M,I2607,TRUE,_xll.ohTrigger(RecalcTrigger,Trigger6M)),NA())</f>
        <v>1.6666034972633303E-2</v>
      </c>
      <c r="Q2607" s="182">
        <f>IFERROR(_xll.qlIndexFixing(ONIndex1Y,I2607,TRUE,_xll.ohTrigger(RecalcTrigger,Trigger1Y)),NA())</f>
        <v>1.6778536975646796E-2</v>
      </c>
    </row>
    <row r="2608" spans="2:17" x14ac:dyDescent="0.2">
      <c r="B2608" s="39" t="s">
        <v>42</v>
      </c>
      <c r="D2608" s="42">
        <f>_xll.qlCalendarAdvance(Calendar,$D2607,B2608,"f",FALSE)</f>
        <v>57684</v>
      </c>
      <c r="E2608" s="176">
        <f>_xll.qlInterestRateIndexValueDate(IndexON,D2608)</f>
        <v>57684</v>
      </c>
      <c r="F2608" s="192">
        <f>IFERROR(_xll.qlIndexFixing(IndexON,D2608,TRUE,_xll.ohTrigger(RecalcTrigger,TriggerON)),NA())</f>
        <v>1.5790088356577581E-2</v>
      </c>
      <c r="H2608" s="42">
        <f>_xll.qlCalendarAdvance(Calendar,$H2607,B2608,"f",FALSE)</f>
        <v>57684</v>
      </c>
      <c r="I2608" s="176">
        <f>_xll.qlInterestRateIndexValueDate(Index1M,$H2608)</f>
        <v>57684</v>
      </c>
      <c r="J2608" s="181">
        <f>IFERROR(_xll.qlIndexFixing(Index1M,$H2608,TRUE,_xll.ohTrigger(RecalcTrigger,Trigger1M)),NA())</f>
        <v>1.6045217904926915E-2</v>
      </c>
      <c r="K2608" s="44">
        <f>IFERROR(_xll.qlIndexFixing(Index3M,H2608,TRUE,_xll.ohTrigger(RecalcTrigger,Trigger3M)),NA())</f>
        <v>1.650925443759076E-2</v>
      </c>
      <c r="L2608" s="44">
        <f>IFERROR(_xll.qlIndexFixing(Index6M,$H2608,TRUE,_xll.ohTrigger(RecalcTrigger,Trigger6M)),NA())</f>
        <v>1.6727941628901569E-2</v>
      </c>
      <c r="M2608" s="182">
        <f>IFERROR(_xll.qlIndexFixing(Index1Y,$H2608,TRUE,_xll.ohTrigger(RecalcTrigger,Trigger1Y)),NA())</f>
        <v>1.6904530896939773E-2</v>
      </c>
      <c r="N2608" s="181">
        <f>IFERROR(_xll.qlIndexFixing(ONIndex1M,I2608,TRUE,_xll.ohTrigger(RecalcTrigger,Trigger1M)),NA())</f>
        <v>1.6035867882363553E-2</v>
      </c>
      <c r="O2608" s="44">
        <f>IFERROR(_xll.qlIndexFixing(ONIndex3M,I2608,TRUE,_xll.ohTrigger(RecalcTrigger,Trigger3M)),NA())</f>
        <v>1.6480564884954196E-2</v>
      </c>
      <c r="P2608" s="44">
        <f>IFERROR(_xll.qlIndexFixing(ONIndex6M,I2608,TRUE,_xll.ohTrigger(RecalcTrigger,Trigger6M)),NA())</f>
        <v>1.666535756617904E-2</v>
      </c>
      <c r="Q2608" s="182">
        <f>IFERROR(_xll.qlIndexFixing(ONIndex1Y,I2608,TRUE,_xll.ohTrigger(RecalcTrigger,Trigger1Y)),NA())</f>
        <v>1.6777631810016569E-2</v>
      </c>
    </row>
    <row r="2609" spans="2:17" x14ac:dyDescent="0.2">
      <c r="B2609" s="39" t="s">
        <v>42</v>
      </c>
      <c r="D2609" s="42">
        <f>_xll.qlCalendarAdvance(Calendar,$D2608,B2609,"f",FALSE)</f>
        <v>57691</v>
      </c>
      <c r="E2609" s="176">
        <f>_xll.qlInterestRateIndexValueDate(IndexON,D2609)</f>
        <v>57691</v>
      </c>
      <c r="F2609" s="192">
        <f>IFERROR(_xll.qlIndexFixing(IndexON,D2609,TRUE,_xll.ohTrigger(RecalcTrigger,TriggerON)),NA())</f>
        <v>1.5789182587963024E-2</v>
      </c>
      <c r="H2609" s="42">
        <f>_xll.qlCalendarAdvance(Calendar,$H2608,B2609,"f",FALSE)</f>
        <v>57691</v>
      </c>
      <c r="I2609" s="176">
        <f>_xll.qlInterestRateIndexValueDate(Index1M,$H2609)</f>
        <v>57691</v>
      </c>
      <c r="J2609" s="181">
        <f>IFERROR(_xll.qlIndexFixing(Index1M,$H2609,TRUE,_xll.ohTrigger(RecalcTrigger,Trigger1M)),NA())</f>
        <v>1.6044402051266629E-2</v>
      </c>
      <c r="K2609" s="44">
        <f>IFERROR(_xll.qlIndexFixing(Index3M,H2609,TRUE,_xll.ohTrigger(RecalcTrigger,Trigger3M)),NA())</f>
        <v>1.6508605678266397E-2</v>
      </c>
      <c r="L2609" s="44">
        <f>IFERROR(_xll.qlIndexFixing(Index6M,$H2609,TRUE,_xll.ohTrigger(RecalcTrigger,Trigger6M)),NA())</f>
        <v>1.6727537015726626E-2</v>
      </c>
      <c r="M2609" s="182">
        <f>IFERROR(_xll.qlIndexFixing(Index1Y,$H2609,TRUE,_xll.ohTrigger(RecalcTrigger,Trigger1Y)),NA())</f>
        <v>1.690417383446885E-2</v>
      </c>
      <c r="N2609" s="181">
        <f>IFERROR(_xll.qlIndexFixing(ONIndex1M,I2609,TRUE,_xll.ohTrigger(RecalcTrigger,Trigger1M)),NA())</f>
        <v>1.6035002703995715E-2</v>
      </c>
      <c r="O2609" s="44">
        <f>IFERROR(_xll.qlIndexFixing(ONIndex3M,I2609,TRUE,_xll.ohTrigger(RecalcTrigger,Trigger3M)),NA())</f>
        <v>1.6479786682050968E-2</v>
      </c>
      <c r="P2609" s="44">
        <f>IFERROR(_xll.qlIndexFixing(ONIndex6M,I2609,TRUE,_xll.ohTrigger(RecalcTrigger,Trigger6M)),NA())</f>
        <v>1.6664699984050291E-2</v>
      </c>
      <c r="Q2609" s="182">
        <f>IFERROR(_xll.qlIndexFixing(ONIndex1Y,I2609,TRUE,_xll.ohTrigger(RecalcTrigger,Trigger1Y)),NA())</f>
        <v>1.6776747163926853E-2</v>
      </c>
    </row>
    <row r="2610" spans="2:17" x14ac:dyDescent="0.2">
      <c r="B2610" s="39" t="s">
        <v>42</v>
      </c>
      <c r="D2610" s="42">
        <f>_xll.qlCalendarAdvance(Calendar,$D2609,B2610,"f",FALSE)</f>
        <v>57698</v>
      </c>
      <c r="E2610" s="176">
        <f>_xll.qlInterestRateIndexValueDate(IndexON,D2610)</f>
        <v>57698</v>
      </c>
      <c r="F2610" s="192">
        <f>IFERROR(_xll.qlIndexFixing(IndexON,D2610,TRUE,_xll.ohTrigger(RecalcTrigger,TriggerON)),NA())</f>
        <v>1.5788298474995743E-2</v>
      </c>
      <c r="H2610" s="42">
        <f>_xll.qlCalendarAdvance(Calendar,$H2609,B2610,"f",FALSE)</f>
        <v>57698</v>
      </c>
      <c r="I2610" s="176">
        <f>_xll.qlInterestRateIndexValueDate(Index1M,$H2610)</f>
        <v>57698</v>
      </c>
      <c r="J2610" s="181">
        <f>IFERROR(_xll.qlIndexFixing(Index1M,$H2610,TRUE,_xll.ohTrigger(RecalcTrigger,Trigger1M)),NA())</f>
        <v>1.6043608309686624E-2</v>
      </c>
      <c r="K2610" s="44">
        <f>IFERROR(_xll.qlIndexFixing(Index3M,H2610,TRUE,_xll.ohTrigger(RecalcTrigger,Trigger3M)),NA())</f>
        <v>1.6507977773705274E-2</v>
      </c>
      <c r="L2610" s="44">
        <f>IFERROR(_xll.qlIndexFixing(Index6M,$H2610,TRUE,_xll.ohTrigger(RecalcTrigger,Trigger6M)),NA())</f>
        <v>1.6727152391195859E-2</v>
      </c>
      <c r="M2610" s="182">
        <f>IFERROR(_xll.qlIndexFixing(Index1Y,$H2610,TRUE,_xll.ohTrigger(RecalcTrigger,Trigger1Y)),NA())</f>
        <v>1.6903837637371799E-2</v>
      </c>
      <c r="N2610" s="181">
        <f>IFERROR(_xll.qlIndexFixing(ONIndex1M,I2610,TRUE,_xll.ohTrigger(RecalcTrigger,Trigger1M)),NA())</f>
        <v>1.6034159606524989E-2</v>
      </c>
      <c r="O2610" s="44">
        <f>IFERROR(_xll.qlIndexFixing(ONIndex3M,I2610,TRUE,_xll.ohTrigger(RecalcTrigger,Trigger3M)),NA())</f>
        <v>1.6479029250174859E-2</v>
      </c>
      <c r="P2610" s="44">
        <f>IFERROR(_xll.qlIndexFixing(ONIndex6M,I2610,TRUE,_xll.ohTrigger(RecalcTrigger,Trigger6M)),NA())</f>
        <v>1.6664062225922871E-2</v>
      </c>
      <c r="Q2610" s="182">
        <f>IFERROR(_xll.qlIndexFixing(ONIndex1Y,I2610,TRUE,_xll.ohTrigger(RecalcTrigger,Trigger1Y)),NA())</f>
        <v>1.6775883037134509E-2</v>
      </c>
    </row>
    <row r="2611" spans="2:17" x14ac:dyDescent="0.2">
      <c r="B2611" s="39" t="s">
        <v>42</v>
      </c>
      <c r="D2611" s="42">
        <f>_xll.qlCalendarAdvance(Calendar,$D2610,B2611,"f",FALSE)</f>
        <v>57706</v>
      </c>
      <c r="E2611" s="176">
        <f>_xll.qlInterestRateIndexValueDate(IndexON,D2611)</f>
        <v>57706</v>
      </c>
      <c r="F2611" s="192">
        <f>IFERROR(_xll.qlIndexFixing(IndexON,D2611,TRUE,_xll.ohTrigger(RecalcTrigger,TriggerON)),NA())</f>
        <v>1.5787314577199174E-2</v>
      </c>
      <c r="H2611" s="42">
        <f>_xll.qlCalendarAdvance(Calendar,$H2610,B2611,"f",FALSE)</f>
        <v>57706</v>
      </c>
      <c r="I2611" s="176">
        <f>_xll.qlInterestRateIndexValueDate(Index1M,$H2611)</f>
        <v>57706</v>
      </c>
      <c r="J2611" s="181">
        <f>IFERROR(_xll.qlIndexFixing(Index1M,$H2611,TRUE,_xll.ohTrigger(RecalcTrigger,Trigger1M)),NA())</f>
        <v>1.6042428800455699E-2</v>
      </c>
      <c r="K2611" s="44">
        <f>IFERROR(_xll.qlIndexFixing(Index3M,H2611,TRUE,_xll.ohTrigger(RecalcTrigger,Trigger3M)),NA())</f>
        <v>1.6507285704927013E-2</v>
      </c>
      <c r="L2611" s="44">
        <f>IFERROR(_xll.qlIndexFixing(Index6M,$H2611,TRUE,_xll.ohTrigger(RecalcTrigger,Trigger6M)),NA())</f>
        <v>1.6726737296180291E-2</v>
      </c>
      <c r="M2611" s="182">
        <f>IFERROR(_xll.qlIndexFixing(Index1Y,$H2611,TRUE,_xll.ohTrigger(RecalcTrigger,Trigger1Y)),NA())</f>
        <v>1.6903478961528773E-2</v>
      </c>
      <c r="N2611" s="181">
        <f>IFERROR(_xll.qlIndexFixing(ONIndex1M,I2611,TRUE,_xll.ohTrigger(RecalcTrigger,Trigger1M)),NA())</f>
        <v>1.6033223104431338E-2</v>
      </c>
      <c r="O2611" s="44">
        <f>IFERROR(_xll.qlIndexFixing(ONIndex3M,I2611,TRUE,_xll.ohTrigger(RecalcTrigger,Trigger3M)),NA())</f>
        <v>1.6478189047920422E-2</v>
      </c>
      <c r="P2611" s="44">
        <f>IFERROR(_xll.qlIndexFixing(ONIndex6M,I2611,TRUE,_xll.ohTrigger(RecalcTrigger,Trigger6M)),NA())</f>
        <v>1.6663357633952547E-2</v>
      </c>
      <c r="Q2611" s="182">
        <f>IFERROR(_xll.qlIndexFixing(ONIndex1Y,I2611,TRUE,_xll.ohTrigger(RecalcTrigger,Trigger1Y)),NA())</f>
        <v>1.6774920589289755E-2</v>
      </c>
    </row>
    <row r="2612" spans="2:17" x14ac:dyDescent="0.2">
      <c r="B2612" s="39" t="s">
        <v>42</v>
      </c>
      <c r="D2612" s="42">
        <f>_xll.qlCalendarAdvance(Calendar,$D2611,B2612,"f",FALSE)</f>
        <v>57713</v>
      </c>
      <c r="E2612" s="176">
        <f>_xll.qlInterestRateIndexValueDate(IndexON,D2612)</f>
        <v>57713</v>
      </c>
      <c r="F2612" s="192">
        <f>IFERROR(_xll.qlIndexFixing(IndexON,D2612,TRUE,_xll.ohTrigger(RecalcTrigger,TriggerON)),NA())</f>
        <v>1.5786476869144028E-2</v>
      </c>
      <c r="H2612" s="42">
        <f>_xll.qlCalendarAdvance(Calendar,$H2611,B2612,"f",FALSE)</f>
        <v>57713</v>
      </c>
      <c r="I2612" s="176">
        <f>_xll.qlInterestRateIndexValueDate(Index1M,$H2612)</f>
        <v>57713</v>
      </c>
      <c r="J2612" s="181">
        <f>IFERROR(_xll.qlIndexFixing(Index1M,$H2612,TRUE,_xll.ohTrigger(RecalcTrigger,Trigger1M)),NA())</f>
        <v>1.6041680895306498E-2</v>
      </c>
      <c r="K2612" s="44">
        <f>IFERROR(_xll.qlIndexFixing(Index3M,H2612,TRUE,_xll.ohTrigger(RecalcTrigger,Trigger3M)),NA())</f>
        <v>1.6506702489114025E-2</v>
      </c>
      <c r="L2612" s="44">
        <f>IFERROR(_xll.qlIndexFixing(Index6M,$H2612,TRUE,_xll.ohTrigger(RecalcTrigger,Trigger6M)),NA())</f>
        <v>1.6726030901624139E-2</v>
      </c>
      <c r="M2612" s="182">
        <f>IFERROR(_xll.qlIndexFixing(Index1Y,$H2612,TRUE,_xll.ohTrigger(RecalcTrigger,Trigger1Y)),NA())</f>
        <v>1.6903187475879156E-2</v>
      </c>
      <c r="N2612" s="181">
        <f>IFERROR(_xll.qlIndexFixing(ONIndex1M,I2612,TRUE,_xll.ohTrigger(RecalcTrigger,Trigger1M)),NA())</f>
        <v>1.603242732331922E-2</v>
      </c>
      <c r="O2612" s="44">
        <f>IFERROR(_xll.qlIndexFixing(ONIndex3M,I2612,TRUE,_xll.ohTrigger(RecalcTrigger,Trigger3M)),NA())</f>
        <v>1.6477476125446033E-2</v>
      </c>
      <c r="P2612" s="44">
        <f>IFERROR(_xll.qlIndexFixing(ONIndex6M,I2612,TRUE,_xll.ohTrigger(RecalcTrigger,Trigger6M)),NA())</f>
        <v>1.6662762356152161E-2</v>
      </c>
      <c r="Q2612" s="182">
        <f>IFERROR(_xll.qlIndexFixing(ONIndex1Y,I2612,TRUE,_xll.ohTrigger(RecalcTrigger,Trigger1Y)),NA())</f>
        <v>1.6774100432536132E-2</v>
      </c>
    </row>
    <row r="2613" spans="2:17" x14ac:dyDescent="0.2">
      <c r="B2613" s="39" t="s">
        <v>42</v>
      </c>
      <c r="D2613" s="42">
        <f>_xll.qlCalendarAdvance(Calendar,$D2612,B2613,"f",FALSE)</f>
        <v>57720</v>
      </c>
      <c r="E2613" s="176">
        <f>_xll.qlInterestRateIndexValueDate(IndexON,D2613)</f>
        <v>57720</v>
      </c>
      <c r="F2613" s="192">
        <f>IFERROR(_xll.qlIndexFixing(IndexON,D2613,TRUE,_xll.ohTrigger(RecalcTrigger,TriggerON)),NA())</f>
        <v>1.5785660816655112E-2</v>
      </c>
      <c r="H2613" s="42">
        <f>_xll.qlCalendarAdvance(Calendar,$H2612,B2613,"f",FALSE)</f>
        <v>57720</v>
      </c>
      <c r="I2613" s="176">
        <f>_xll.qlInterestRateIndexValueDate(Index1M,$H2613)</f>
        <v>57720</v>
      </c>
      <c r="J2613" s="181">
        <f>IFERROR(_xll.qlIndexFixing(Index1M,$H2613,TRUE,_xll.ohTrigger(RecalcTrigger,Trigger1M)),NA())</f>
        <v>1.6040955101251746E-2</v>
      </c>
      <c r="K2613" s="44">
        <f>IFERROR(_xll.qlIndexFixing(Index3M,H2613,TRUE,_xll.ohTrigger(RecalcTrigger,Trigger3M)),NA())</f>
        <v>1.6506140128035456E-2</v>
      </c>
      <c r="L2613" s="44">
        <f>IFERROR(_xll.qlIndexFixing(Index6M,$H2613,TRUE,_xll.ohTrigger(RecalcTrigger,Trigger6M)),NA())</f>
        <v>1.6725707685469684E-2</v>
      </c>
      <c r="M2613" s="182">
        <f>IFERROR(_xll.qlIndexFixing(Index1Y,$H2613,TRUE,_xll.ohTrigger(RecalcTrigger,Trigger1Y)),NA())</f>
        <v>1.6902916855542571E-2</v>
      </c>
      <c r="N2613" s="181">
        <f>IFERROR(_xll.qlIndexFixing(ONIndex1M,I2613,TRUE,_xll.ohTrigger(RecalcTrigger,Trigger1M)),NA())</f>
        <v>1.6031653623104214E-2</v>
      </c>
      <c r="O2613" s="44">
        <f>IFERROR(_xll.qlIndexFixing(ONIndex3M,I2613,TRUE,_xll.ohTrigger(RecalcTrigger,Trigger3M)),NA())</f>
        <v>1.6476783974079812E-2</v>
      </c>
      <c r="P2613" s="44">
        <f>IFERROR(_xll.qlIndexFixing(ONIndex6M,I2613,TRUE,_xll.ohTrigger(RecalcTrigger,Trigger6M)),NA())</f>
        <v>1.6662186902434151E-2</v>
      </c>
      <c r="Q2613" s="182">
        <f>IFERROR(_xll.qlIndexFixing(ONIndex1Y,I2613,TRUE,_xll.ohTrigger(RecalcTrigger,Trigger1Y)),NA())</f>
        <v>1.6773300795079882E-2</v>
      </c>
    </row>
    <row r="2614" spans="2:17" x14ac:dyDescent="0.2">
      <c r="B2614" s="39" t="s">
        <v>42</v>
      </c>
      <c r="D2614" s="42">
        <f>_xll.qlCalendarAdvance(Calendar,$D2613,B2614,"f",FALSE)</f>
        <v>57727</v>
      </c>
      <c r="E2614" s="176">
        <f>_xll.qlInterestRateIndexValueDate(IndexON,D2614)</f>
        <v>57727</v>
      </c>
      <c r="F2614" s="192">
        <f>IFERROR(_xll.qlIndexFixing(IndexON,D2614,TRUE,_xll.ohTrigger(RecalcTrigger,TriggerON)),NA())</f>
        <v>1.5784866419894517E-2</v>
      </c>
      <c r="H2614" s="42">
        <f>_xll.qlCalendarAdvance(Calendar,$H2613,B2614,"f",FALSE)</f>
        <v>57727</v>
      </c>
      <c r="I2614" s="176">
        <f>_xll.qlInterestRateIndexValueDate(Index1M,$H2614)</f>
        <v>57727</v>
      </c>
      <c r="J2614" s="181">
        <f>IFERROR(_xll.qlIndexFixing(Index1M,$H2614,TRUE,_xll.ohTrigger(RecalcTrigger,Trigger1M)),NA())</f>
        <v>1.6040251418291442E-2</v>
      </c>
      <c r="K2614" s="44">
        <f>IFERROR(_xll.qlIndexFixing(Index3M,H2614,TRUE,_xll.ohTrigger(RecalcTrigger,Trigger3M)),NA())</f>
        <v>1.6505598621682303E-2</v>
      </c>
      <c r="L2614" s="44">
        <f>IFERROR(_xll.qlIndexFixing(Index6M,$H2614,TRUE,_xll.ohTrigger(RecalcTrigger,Trigger6M)),NA())</f>
        <v>1.6725404457004971E-2</v>
      </c>
      <c r="M2614" s="182">
        <f>IFERROR(_xll.qlIndexFixing(Index1Y,$H2614,TRUE,_xll.ohTrigger(RecalcTrigger,Trigger1Y)),NA())</f>
        <v>1.6902667100502367E-2</v>
      </c>
      <c r="N2614" s="181">
        <f>IFERROR(_xll.qlIndexFixing(ONIndex1M,I2614,TRUE,_xll.ohTrigger(RecalcTrigger,Trigger1M)),NA())</f>
        <v>1.6030902004029457E-2</v>
      </c>
      <c r="O2614" s="44">
        <f>IFERROR(_xll.qlIndexFixing(ONIndex3M,I2614,TRUE,_xll.ohTrigger(RecalcTrigger,Trigger3M)),NA())</f>
        <v>1.6476112593821757E-2</v>
      </c>
      <c r="P2614" s="44">
        <f>IFERROR(_xll.qlIndexFixing(ONIndex6M,I2614,TRUE,_xll.ohTrigger(RecalcTrigger,Trigger6M)),NA())</f>
        <v>1.6661631272879562E-2</v>
      </c>
      <c r="Q2614" s="182">
        <f>IFERROR(_xll.qlIndexFixing(ONIndex1Y,I2614,TRUE,_xll.ohTrigger(RecalcTrigger,Trigger1Y)),NA())</f>
        <v>1.6772521676921004E-2</v>
      </c>
    </row>
    <row r="2615" spans="2:17" x14ac:dyDescent="0.2">
      <c r="B2615" s="39" t="s">
        <v>42</v>
      </c>
      <c r="D2615" s="42">
        <f>_xll.qlCalendarAdvance(Calendar,$D2614,B2615,"f",FALSE)</f>
        <v>57734</v>
      </c>
      <c r="E2615" s="176">
        <f>_xll.qlInterestRateIndexValueDate(IndexON,D2615)</f>
        <v>57734</v>
      </c>
      <c r="F2615" s="192">
        <f>IFERROR(_xll.qlIndexFixing(IndexON,D2615,TRUE,_xll.ohTrigger(RecalcTrigger,TriggerON)),NA())</f>
        <v>1.5784093678781197E-2</v>
      </c>
      <c r="H2615" s="42">
        <f>_xll.qlCalendarAdvance(Calendar,$H2614,B2615,"f",FALSE)</f>
        <v>57734</v>
      </c>
      <c r="I2615" s="176">
        <f>_xll.qlInterestRateIndexValueDate(Index1M,$H2615)</f>
        <v>57734</v>
      </c>
      <c r="J2615" s="181">
        <f>IFERROR(_xll.qlIndexFixing(Index1M,$H2615,TRUE,_xll.ohTrigger(RecalcTrigger,Trigger1M)),NA())</f>
        <v>1.6039569846415455E-2</v>
      </c>
      <c r="K2615" s="44">
        <f>IFERROR(_xll.qlIndexFixing(Index3M,H2615,TRUE,_xll.ohTrigger(RecalcTrigger,Trigger3M)),NA())</f>
        <v>1.6505077970048264E-2</v>
      </c>
      <c r="L2615" s="44">
        <f>IFERROR(_xll.qlIndexFixing(Index6M,$H2615,TRUE,_xll.ohTrigger(RecalcTrigger,Trigger6M)),NA())</f>
        <v>1.6725121216220596E-2</v>
      </c>
      <c r="M2615" s="182">
        <f>IFERROR(_xll.qlIndexFixing(Index1Y,$H2615,TRUE,_xll.ohTrigger(RecalcTrigger,Trigger1Y)),NA())</f>
        <v>1.690243821074322E-2</v>
      </c>
      <c r="N2615" s="181">
        <f>IFERROR(_xll.qlIndexFixing(ONIndex1M,I2615,TRUE,_xll.ohTrigger(RecalcTrigger,Trigger1M)),NA())</f>
        <v>1.6030172465851811E-2</v>
      </c>
      <c r="O2615" s="44">
        <f>IFERROR(_xll.qlIndexFixing(ONIndex3M,I2615,TRUE,_xll.ohTrigger(RecalcTrigger,Trigger3M)),NA())</f>
        <v>1.6475461984590822E-2</v>
      </c>
      <c r="P2615" s="44">
        <f>IFERROR(_xll.qlIndexFixing(ONIndex6M,I2615,TRUE,_xll.ohTrigger(RecalcTrigger,Trigger6M)),NA())</f>
        <v>1.6661095467488396E-2</v>
      </c>
      <c r="Q2615" s="182">
        <f>IFERROR(_xll.qlIndexFixing(ONIndex1Y,I2615,TRUE,_xll.ohTrigger(RecalcTrigger,Trigger1Y)),NA())</f>
        <v>1.6771763078221591E-2</v>
      </c>
    </row>
    <row r="2616" spans="2:17" x14ac:dyDescent="0.2">
      <c r="B2616" s="39" t="s">
        <v>42</v>
      </c>
      <c r="D2616" s="42">
        <f>_xll.qlCalendarAdvance(Calendar,$D2615,B2616,"f",FALSE)</f>
        <v>57741</v>
      </c>
      <c r="E2616" s="176">
        <f>_xll.qlInterestRateIndexValueDate(IndexON,D2616)</f>
        <v>57741</v>
      </c>
      <c r="F2616" s="192">
        <f>IFERROR(_xll.qlIndexFixing(IndexON,D2616,TRUE,_xll.ohTrigger(RecalcTrigger,TriggerON)),NA())</f>
        <v>1.578334259315306E-2</v>
      </c>
      <c r="H2616" s="42">
        <f>_xll.qlCalendarAdvance(Calendar,$H2615,B2616,"f",FALSE)</f>
        <v>57741</v>
      </c>
      <c r="I2616" s="176">
        <f>_xll.qlInterestRateIndexValueDate(Index1M,$H2616)</f>
        <v>57741</v>
      </c>
      <c r="J2616" s="181">
        <f>IFERROR(_xll.qlIndexFixing(Index1M,$H2616,TRUE,_xll.ohTrigger(RecalcTrigger,Trigger1M)),NA())</f>
        <v>1.6037683174455277E-2</v>
      </c>
      <c r="K2616" s="44">
        <f>IFERROR(_xll.qlIndexFixing(Index3M,H2616,TRUE,_xll.ohTrigger(RecalcTrigger,Trigger3M)),NA())</f>
        <v>1.6504237364135508E-2</v>
      </c>
      <c r="L2616" s="44">
        <f>IFERROR(_xll.qlIndexFixing(Index6M,$H2616,TRUE,_xll.ohTrigger(RecalcTrigger,Trigger6M)),NA())</f>
        <v>1.6724857963107603E-2</v>
      </c>
      <c r="M2616" s="182">
        <f>IFERROR(_xll.qlIndexFixing(Index1Y,$H2616,TRUE,_xll.ohTrigger(RecalcTrigger,Trigger1Y)),NA())</f>
        <v>1.6902230186251366E-2</v>
      </c>
      <c r="N2616" s="181">
        <f>IFERROR(_xll.qlIndexFixing(ONIndex1M,I2616,TRUE,_xll.ohTrigger(RecalcTrigger,Trigger1M)),NA())</f>
        <v>1.6029465008571275E-2</v>
      </c>
      <c r="O2616" s="44">
        <f>IFERROR(_xll.qlIndexFixing(ONIndex3M,I2616,TRUE,_xll.ohTrigger(RecalcTrigger,Trigger3M)),NA())</f>
        <v>1.6474832146387008E-2</v>
      </c>
      <c r="P2616" s="44">
        <f>IFERROR(_xll.qlIndexFixing(ONIndex6M,I2616,TRUE,_xll.ohTrigger(RecalcTrigger,Trigger6M)),NA())</f>
        <v>1.6660579486260652E-2</v>
      </c>
      <c r="Q2616" s="182">
        <f>IFERROR(_xll.qlIndexFixing(ONIndex1Y,I2616,TRUE,_xll.ohTrigger(RecalcTrigger,Trigger1Y)),NA())</f>
        <v>1.6771024998900597E-2</v>
      </c>
    </row>
    <row r="2617" spans="2:17" x14ac:dyDescent="0.2">
      <c r="B2617" s="39" t="s">
        <v>42</v>
      </c>
      <c r="D2617" s="42">
        <f>_xll.qlCalendarAdvance(Calendar,$D2616,B2617,"f",FALSE)</f>
        <v>57748</v>
      </c>
      <c r="E2617" s="176">
        <f>_xll.qlInterestRateIndexValueDate(IndexON,D2617)</f>
        <v>57748</v>
      </c>
      <c r="F2617" s="192">
        <f>IFERROR(_xll.qlIndexFixing(IndexON,D2617,TRUE,_xll.ohTrigger(RecalcTrigger,TriggerON)),NA())</f>
        <v>1.5782613163253245E-2</v>
      </c>
      <c r="H2617" s="42">
        <f>_xll.qlCalendarAdvance(Calendar,$H2616,B2617,"f",FALSE)</f>
        <v>57748</v>
      </c>
      <c r="I2617" s="176">
        <f>_xll.qlInterestRateIndexValueDate(Index1M,$H2617)</f>
        <v>57748</v>
      </c>
      <c r="J2617" s="181">
        <f>IFERROR(_xll.qlIndexFixing(Index1M,$H2617,TRUE,_xll.ohTrigger(RecalcTrigger,Trigger1M)),NA())</f>
        <v>1.6037039620334925E-2</v>
      </c>
      <c r="K2617" s="44">
        <f>IFERROR(_xll.qlIndexFixing(Index3M,H2617,TRUE,_xll.ohTrigger(RecalcTrigger,Trigger3M)),NA())</f>
        <v>1.6503756953970151E-2</v>
      </c>
      <c r="L2617" s="44">
        <f>IFERROR(_xll.qlIndexFixing(Index6M,$H2617,TRUE,_xll.ohTrigger(RecalcTrigger,Trigger6M)),NA())</f>
        <v>1.6724614697658832E-2</v>
      </c>
      <c r="M2617" s="182">
        <f>IFERROR(_xll.qlIndexFixing(Index1Y,$H2617,TRUE,_xll.ohTrigger(RecalcTrigger,Trigger1Y)),NA())</f>
        <v>1.690204302701348E-2</v>
      </c>
      <c r="N2617" s="181">
        <f>IFERROR(_xll.qlIndexFixing(ONIndex1M,I2617,TRUE,_xll.ohTrigger(RecalcTrigger,Trigger1M)),NA())</f>
        <v>1.6028779632187851E-2</v>
      </c>
      <c r="O2617" s="44">
        <f>IFERROR(_xll.qlIndexFixing(ONIndex3M,I2617,TRUE,_xll.ohTrigger(RecalcTrigger,Trigger3M)),NA())</f>
        <v>1.6474223079210315E-2</v>
      </c>
      <c r="P2617" s="44">
        <f>IFERROR(_xll.qlIndexFixing(ONIndex6M,I2617,TRUE,_xll.ohTrigger(RecalcTrigger,Trigger6M)),NA())</f>
        <v>1.666008332895319E-2</v>
      </c>
      <c r="Q2617" s="182">
        <f>IFERROR(_xll.qlIndexFixing(ONIndex1Y,I2617,TRUE,_xll.ohTrigger(RecalcTrigger,Trigger1Y)),NA())</f>
        <v>1.6770307438795928E-2</v>
      </c>
    </row>
    <row r="2618" spans="2:17" x14ac:dyDescent="0.2">
      <c r="B2618" s="39" t="s">
        <v>42</v>
      </c>
      <c r="D2618" s="42">
        <f>_xll.qlCalendarAdvance(Calendar,$D2617,B2618,"f",FALSE)</f>
        <v>57755</v>
      </c>
      <c r="E2618" s="176">
        <f>_xll.qlInterestRateIndexValueDate(IndexON,D2618)</f>
        <v>57755</v>
      </c>
      <c r="F2618" s="192">
        <f>IFERROR(_xll.qlIndexFixing(IndexON,D2618,TRUE,_xll.ohTrigger(RecalcTrigger,TriggerON)),NA())</f>
        <v>1.5781905389081752E-2</v>
      </c>
      <c r="H2618" s="42">
        <f>_xll.qlCalendarAdvance(Calendar,$H2617,B2618,"f",FALSE)</f>
        <v>57755</v>
      </c>
      <c r="I2618" s="176">
        <f>_xll.qlInterestRateIndexValueDate(Index1M,$H2618)</f>
        <v>57755</v>
      </c>
      <c r="J2618" s="181">
        <f>IFERROR(_xll.qlIndexFixing(Index1M,$H2618,TRUE,_xll.ohTrigger(RecalcTrigger,Trigger1M)),NA())</f>
        <v>1.6036418173402518E-2</v>
      </c>
      <c r="K2618" s="44">
        <f>IFERROR(_xll.qlIndexFixing(Index3M,H2618,TRUE,_xll.ohTrigger(RecalcTrigger,Trigger3M)),NA())</f>
        <v>1.6503297397558313E-2</v>
      </c>
      <c r="L2618" s="44">
        <f>IFERROR(_xll.qlIndexFixing(Index6M,$H2618,TRUE,_xll.ohTrigger(RecalcTrigger,Trigger6M)),NA())</f>
        <v>1.6724391419867111E-2</v>
      </c>
      <c r="M2618" s="182">
        <f>IFERROR(_xll.qlIndexFixing(Index1Y,$H2618,TRUE,_xll.ohTrigger(RecalcTrigger,Trigger1Y)),NA())</f>
        <v>1.6901876733018462E-2</v>
      </c>
      <c r="N2618" s="181">
        <f>IFERROR(_xll.qlIndexFixing(ONIndex1M,I2618,TRUE,_xll.ohTrigger(RecalcTrigger,Trigger1M)),NA())</f>
        <v>1.6028116336944676E-2</v>
      </c>
      <c r="O2618" s="44">
        <f>IFERROR(_xll.qlIndexFixing(ONIndex3M,I2618,TRUE,_xll.ohTrigger(RecalcTrigger,Trigger3M)),NA())</f>
        <v>1.6473634783222835E-2</v>
      </c>
      <c r="P2618" s="44">
        <f>IFERROR(_xll.qlIndexFixing(ONIndex6M,I2618,TRUE,_xll.ohTrigger(RecalcTrigger,Trigger6M)),NA())</f>
        <v>1.6659606995971243E-2</v>
      </c>
      <c r="Q2618" s="182">
        <f>IFERROR(_xll.qlIndexFixing(ONIndex1Y,I2618,TRUE,_xll.ohTrigger(RecalcTrigger,Trigger1Y)),NA())</f>
        <v>1.6769610398150725E-2</v>
      </c>
    </row>
    <row r="2619" spans="2:17" x14ac:dyDescent="0.2">
      <c r="B2619" s="39" t="s">
        <v>42</v>
      </c>
      <c r="D2619" s="42">
        <f>_xll.qlCalendarAdvance(Calendar,$D2618,B2619,"f",FALSE)</f>
        <v>57762</v>
      </c>
      <c r="E2619" s="176">
        <f>_xll.qlInterestRateIndexValueDate(IndexON,D2619)</f>
        <v>57762</v>
      </c>
      <c r="F2619" s="192">
        <f>IFERROR(_xll.qlIndexFixing(IndexON,D2619,TRUE,_xll.ohTrigger(RecalcTrigger,TriggerON)),NA())</f>
        <v>1.5781219270476488E-2</v>
      </c>
      <c r="H2619" s="42">
        <f>_xll.qlCalendarAdvance(Calendar,$H2618,B2619,"f",FALSE)</f>
        <v>57762</v>
      </c>
      <c r="I2619" s="176">
        <f>_xll.qlInterestRateIndexValueDate(Index1M,$H2619)</f>
        <v>57762</v>
      </c>
      <c r="J2619" s="181">
        <f>IFERROR(_xll.qlIndexFixing(Index1M,$H2619,TRUE,_xll.ohTrigger(RecalcTrigger,Trigger1M)),NA())</f>
        <v>1.6035818833655163E-2</v>
      </c>
      <c r="K2619" s="44">
        <f>IFERROR(_xll.qlIndexFixing(Index3M,H2619,TRUE,_xll.ohTrigger(RecalcTrigger,Trigger3M)),NA())</f>
        <v>1.6502858694893617E-2</v>
      </c>
      <c r="L2619" s="44">
        <f>IFERROR(_xll.qlIndexFixing(Index6M,$H2619,TRUE,_xll.ohTrigger(RecalcTrigger,Trigger6M)),NA())</f>
        <v>1.6724188129726179E-2</v>
      </c>
      <c r="M2619" s="182">
        <f>IFERROR(_xll.qlIndexFixing(Index1Y,$H2619,TRUE,_xll.ohTrigger(RecalcTrigger,Trigger1Y)),NA())</f>
        <v>1.6901731304255652E-2</v>
      </c>
      <c r="N2619" s="181">
        <f>IFERROR(_xll.qlIndexFixing(ONIndex1M,I2619,TRUE,_xll.ohTrigger(RecalcTrigger,Trigger1M)),NA())</f>
        <v>1.6027475122517565E-2</v>
      </c>
      <c r="O2619" s="44">
        <f>IFERROR(_xll.qlIndexFixing(ONIndex3M,I2619,TRUE,_xll.ohTrigger(RecalcTrigger,Trigger3M)),NA())</f>
        <v>1.6473067258181429E-2</v>
      </c>
      <c r="P2619" s="44">
        <f>IFERROR(_xll.qlIndexFixing(ONIndex6M,I2619,TRUE,_xll.ohTrigger(RecalcTrigger,Trigger6M)),NA())</f>
        <v>1.6659150487071672E-2</v>
      </c>
      <c r="Q2619" s="182">
        <f>IFERROR(_xll.qlIndexFixing(ONIndex1Y,I2619,TRUE,_xll.ohTrigger(RecalcTrigger,Trigger1Y)),NA())</f>
        <v>1.6768933876802894E-2</v>
      </c>
    </row>
    <row r="2620" spans="2:17" x14ac:dyDescent="0.2">
      <c r="B2620" s="39" t="s">
        <v>42</v>
      </c>
      <c r="D2620" s="42">
        <f>_xll.qlCalendarAdvance(Calendar,$D2619,B2620,"f",FALSE)</f>
        <v>57769</v>
      </c>
      <c r="E2620" s="176">
        <f>_xll.qlInterestRateIndexValueDate(IndexON,D2620)</f>
        <v>57769</v>
      </c>
      <c r="F2620" s="192">
        <f>IFERROR(_xll.qlIndexFixing(IndexON,D2620,TRUE,_xll.ohTrigger(RecalcTrigger,TriggerON)),NA())</f>
        <v>1.5780554807437452E-2</v>
      </c>
      <c r="H2620" s="42">
        <f>_xll.qlCalendarAdvance(Calendar,$H2619,B2620,"f",FALSE)</f>
        <v>57769</v>
      </c>
      <c r="I2620" s="176">
        <f>_xll.qlInterestRateIndexValueDate(Index1M,$H2620)</f>
        <v>57769</v>
      </c>
      <c r="J2620" s="181">
        <f>IFERROR(_xll.qlIndexFixing(Index1M,$H2620,TRUE,_xll.ohTrigger(RecalcTrigger,Trigger1M)),NA())</f>
        <v>1.603555437821233E-2</v>
      </c>
      <c r="K2620" s="44">
        <f>IFERROR(_xll.qlIndexFixing(Index3M,H2620,TRUE,_xll.ohTrigger(RecalcTrigger,Trigger3M)),NA())</f>
        <v>1.6503481357439193E-2</v>
      </c>
      <c r="L2620" s="44">
        <f>IFERROR(_xll.qlIndexFixing(Index6M,$H2620,TRUE,_xll.ohTrigger(RecalcTrigger,Trigger6M)),NA())</f>
        <v>1.6724756839036833E-2</v>
      </c>
      <c r="M2620" s="182">
        <f>IFERROR(_xll.qlIndexFixing(Index1Y,$H2620,TRUE,_xll.ohTrigger(RecalcTrigger,Trigger1Y)),NA())</f>
        <v>1.6901606740716613E-2</v>
      </c>
      <c r="N2620" s="181">
        <f>IFERROR(_xll.qlIndexFixing(ONIndex1M,I2620,TRUE,_xll.ohTrigger(RecalcTrigger,Trigger1M)),NA())</f>
        <v>1.6026855989149658E-2</v>
      </c>
      <c r="O2620" s="44">
        <f>IFERROR(_xll.qlIndexFixing(ONIndex3M,I2620,TRUE,_xll.ohTrigger(RecalcTrigger,Trigger3M)),NA())</f>
        <v>1.6472520504167143E-2</v>
      </c>
      <c r="P2620" s="44">
        <f>IFERROR(_xll.qlIndexFixing(ONIndex6M,I2620,TRUE,_xll.ohTrigger(RecalcTrigger,Trigger6M)),NA())</f>
        <v>1.6658713802254477E-2</v>
      </c>
      <c r="Q2620" s="182">
        <f>IFERROR(_xll.qlIndexFixing(ONIndex1Y,I2620,TRUE,_xll.ohTrigger(RecalcTrigger,Trigger1Y)),NA())</f>
        <v>1.6768277874914528E-2</v>
      </c>
    </row>
    <row r="2621" spans="2:17" x14ac:dyDescent="0.2">
      <c r="B2621" s="39" t="s">
        <v>42</v>
      </c>
      <c r="D2621" s="42">
        <f>_xll.qlCalendarAdvance(Calendar,$D2620,B2621,"f",FALSE)</f>
        <v>57776</v>
      </c>
      <c r="E2621" s="176">
        <f>_xll.qlInterestRateIndexValueDate(IndexON,D2621)</f>
        <v>57776</v>
      </c>
      <c r="F2621" s="192">
        <f>IFERROR(_xll.qlIndexFixing(IndexON,D2621,TRUE,_xll.ohTrigger(RecalcTrigger,TriggerON)),NA())</f>
        <v>1.5779912000045693E-2</v>
      </c>
      <c r="H2621" s="42">
        <f>_xll.qlCalendarAdvance(Calendar,$H2620,B2621,"f",FALSE)</f>
        <v>57776</v>
      </c>
      <c r="I2621" s="176">
        <f>_xll.qlInterestRateIndexValueDate(Index1M,$H2621)</f>
        <v>57776</v>
      </c>
      <c r="J2621" s="181">
        <f>IFERROR(_xll.qlIndexFixing(Index1M,$H2621,TRUE,_xll.ohTrigger(RecalcTrigger,Trigger1M)),NA())</f>
        <v>1.6035944747752919E-2</v>
      </c>
      <c r="K2621" s="44">
        <f>IFERROR(_xll.qlIndexFixing(Index3M,H2621,TRUE,_xll.ohTrigger(RecalcTrigger,Trigger3M)),NA())</f>
        <v>1.6503088777765747E-2</v>
      </c>
      <c r="L2621" s="44">
        <f>IFERROR(_xll.qlIndexFixing(Index6M,$H2621,TRUE,_xll.ohTrigger(RecalcTrigger,Trigger6M)),NA())</f>
        <v>1.6725729747774868E-2</v>
      </c>
      <c r="M2621" s="182">
        <f>IFERROR(_xll.qlIndexFixing(Index1Y,$H2621,TRUE,_xll.ohTrigger(RecalcTrigger,Trigger1Y)),NA())</f>
        <v>1.6901503042393129E-2</v>
      </c>
      <c r="N2621" s="181">
        <f>IFERROR(_xll.qlIndexFixing(ONIndex1M,I2621,TRUE,_xll.ohTrigger(RecalcTrigger,Trigger1M)),NA())</f>
        <v>1.6026258936597815E-2</v>
      </c>
      <c r="O2621" s="44">
        <f>IFERROR(_xll.qlIndexFixing(ONIndex3M,I2621,TRUE,_xll.ohTrigger(RecalcTrigger,Trigger3M)),NA())</f>
        <v>1.6471994521261024E-2</v>
      </c>
      <c r="P2621" s="44">
        <f>IFERROR(_xll.qlIndexFixing(ONIndex6M,I2621,TRUE,_xll.ohTrigger(RecalcTrigger,Trigger6M)),NA())</f>
        <v>1.6658296941600703E-2</v>
      </c>
      <c r="Q2621" s="182">
        <f>IFERROR(_xll.qlIndexFixing(ONIndex1Y,I2621,TRUE,_xll.ohTrigger(RecalcTrigger,Trigger1Y)),NA())</f>
        <v>1.6767642392242488E-2</v>
      </c>
    </row>
    <row r="2622" spans="2:17" x14ac:dyDescent="0.2">
      <c r="B2622" s="39" t="s">
        <v>42</v>
      </c>
      <c r="D2622" s="42">
        <f>_xll.qlCalendarAdvance(Calendar,$D2621,B2622,"f",FALSE)</f>
        <v>57783</v>
      </c>
      <c r="E2622" s="176">
        <f>_xll.qlInterestRateIndexValueDate(IndexON,D2622)</f>
        <v>57783</v>
      </c>
      <c r="F2622" s="192">
        <f>IFERROR(_xll.qlIndexFixing(IndexON,D2622,TRUE,_xll.ohTrigger(RecalcTrigger,TriggerON)),NA())</f>
        <v>1.5779290848382255E-2</v>
      </c>
      <c r="H2622" s="42">
        <f>_xll.qlCalendarAdvance(Calendar,$H2621,B2622,"f",FALSE)</f>
        <v>57783</v>
      </c>
      <c r="I2622" s="176">
        <f>_xll.qlInterestRateIndexValueDate(Index1M,$H2622)</f>
        <v>57783</v>
      </c>
      <c r="J2622" s="181">
        <f>IFERROR(_xll.qlIndexFixing(Index1M,$H2622,TRUE,_xll.ohTrigger(RecalcTrigger,Trigger1M)),NA())</f>
        <v>1.6035734471282547E-2</v>
      </c>
      <c r="K2622" s="44">
        <f>IFERROR(_xll.qlIndexFixing(Index3M,H2622,TRUE,_xll.ohTrigger(RecalcTrigger,Trigger3M)),NA())</f>
        <v>1.6502717054642631E-2</v>
      </c>
      <c r="L2622" s="44">
        <f>IFERROR(_xll.qlIndexFixing(Index6M,$H2622,TRUE,_xll.ohTrigger(RecalcTrigger,Trigger6M)),NA())</f>
        <v>1.6725593527913789E-2</v>
      </c>
      <c r="M2622" s="182">
        <f>IFERROR(_xll.qlIndexFixing(Index1Y,$H2622,TRUE,_xll.ohTrigger(RecalcTrigger,Trigger1Y)),NA())</f>
        <v>1.6901420209279205E-2</v>
      </c>
      <c r="N2622" s="181">
        <f>IFERROR(_xll.qlIndexFixing(ONIndex1M,I2622,TRUE,_xll.ohTrigger(RecalcTrigger,Trigger1M)),NA())</f>
        <v>1.6025683965267268E-2</v>
      </c>
      <c r="O2622" s="44">
        <f>IFERROR(_xll.qlIndexFixing(ONIndex3M,I2622,TRUE,_xll.ohTrigger(RecalcTrigger,Trigger3M)),NA())</f>
        <v>1.6471489309463072E-2</v>
      </c>
      <c r="P2622" s="44">
        <f>IFERROR(_xll.qlIndexFixing(ONIndex6M,I2622,TRUE,_xll.ohTrigger(RecalcTrigger,Trigger6M)),NA())</f>
        <v>1.6657899905110352E-2</v>
      </c>
      <c r="Q2622" s="182">
        <f>IFERROR(_xll.qlIndexFixing(ONIndex1Y,I2622,TRUE,_xll.ohTrigger(RecalcTrigger,Trigger1Y)),NA())</f>
        <v>1.6767027428948866E-2</v>
      </c>
    </row>
    <row r="2623" spans="2:17" x14ac:dyDescent="0.2">
      <c r="B2623" s="39" t="s">
        <v>42</v>
      </c>
      <c r="D2623" s="42">
        <f>_xll.qlCalendarAdvance(Calendar,$D2622,B2623,"f",FALSE)</f>
        <v>57790</v>
      </c>
      <c r="E2623" s="176">
        <f>_xll.qlInterestRateIndexValueDate(IndexON,D2623)</f>
        <v>57790</v>
      </c>
      <c r="F2623" s="192">
        <f>IFERROR(_xll.qlIndexFixing(IndexON,D2623,TRUE,_xll.ohTrigger(RecalcTrigger,TriggerON)),NA())</f>
        <v>1.5778691352285046E-2</v>
      </c>
      <c r="H2623" s="42">
        <f>_xll.qlCalendarAdvance(Calendar,$H2622,B2623,"f",FALSE)</f>
        <v>57790</v>
      </c>
      <c r="I2623" s="176">
        <f>_xll.qlInterestRateIndexValueDate(Index1M,$H2623)</f>
        <v>57790</v>
      </c>
      <c r="J2623" s="181">
        <f>IFERROR(_xll.qlIndexFixing(Index1M,$H2623,TRUE,_xll.ohTrigger(RecalcTrigger,Trigger1M)),NA())</f>
        <v>1.6034913270063095E-2</v>
      </c>
      <c r="K2623" s="44">
        <f>IFERROR(_xll.qlIndexFixing(Index3M,H2623,TRUE,_xll.ohTrigger(RecalcTrigger,Trigger3M)),NA())</f>
        <v>1.6502366188065439E-2</v>
      </c>
      <c r="L2623" s="44">
        <f>IFERROR(_xll.qlIndexFixing(Index6M,$H2623,TRUE,_xll.ohTrigger(RecalcTrigger,Trigger6M)),NA())</f>
        <v>1.6725477300242941E-2</v>
      </c>
      <c r="M2623" s="182">
        <f>IFERROR(_xll.qlIndexFixing(Index1Y,$H2623,TRUE,_xll.ohTrigger(RecalcTrigger,Trigger1Y)),NA())</f>
        <v>1.6901358241369735E-2</v>
      </c>
      <c r="N2623" s="181">
        <f>IFERROR(_xll.qlIndexFixing(ONIndex1M,I2623,TRUE,_xll.ohTrigger(RecalcTrigger,Trigger1M)),NA())</f>
        <v>1.6025131074671739E-2</v>
      </c>
      <c r="O2623" s="44">
        <f>IFERROR(_xll.qlIndexFixing(ONIndex3M,I2623,TRUE,_xll.ohTrigger(RecalcTrigger,Trigger3M)),NA())</f>
        <v>1.6471004868692241E-2</v>
      </c>
      <c r="P2623" s="44">
        <f>IFERROR(_xll.qlIndexFixing(ONIndex6M,I2623,TRUE,_xll.ohTrigger(RecalcTrigger,Trigger6M)),NA())</f>
        <v>1.6657522692783422E-2</v>
      </c>
      <c r="Q2623" s="182">
        <f>IFERROR(_xll.qlIndexFixing(ONIndex1Y,I2623,TRUE,_xll.ohTrigger(RecalcTrigger,Trigger1Y)),NA())</f>
        <v>1.676643298511471E-2</v>
      </c>
    </row>
    <row r="2624" spans="2:17" x14ac:dyDescent="0.2">
      <c r="B2624" s="39" t="s">
        <v>42</v>
      </c>
      <c r="D2624" s="42">
        <f>_xll.qlCalendarAdvance(Calendar,$D2623,B2624,"f",FALSE)</f>
        <v>57797</v>
      </c>
      <c r="E2624" s="176">
        <f>_xll.qlInterestRateIndexValueDate(IndexON,D2624)</f>
        <v>57797</v>
      </c>
      <c r="F2624" s="192">
        <f>IFERROR(_xll.qlIndexFixing(IndexON,D2624,TRUE,_xll.ohTrigger(RecalcTrigger,TriggerON)),NA())</f>
        <v>1.5778113511835112E-2</v>
      </c>
      <c r="H2624" s="42">
        <f>_xll.qlCalendarAdvance(Calendar,$H2623,B2624,"f",FALSE)</f>
        <v>57797</v>
      </c>
      <c r="I2624" s="176">
        <f>_xll.qlInterestRateIndexValueDate(Index1M,$H2624)</f>
        <v>57797</v>
      </c>
      <c r="J2624" s="181">
        <f>IFERROR(_xll.qlIndexFixing(Index1M,$H2624,TRUE,_xll.ohTrigger(RecalcTrigger,Trigger1M)),NA())</f>
        <v>1.6034430697799071E-2</v>
      </c>
      <c r="K2624" s="44">
        <f>IFERROR(_xll.qlIndexFixing(Index3M,H2624,TRUE,_xll.ohTrigger(RecalcTrigger,Trigger3M)),NA())</f>
        <v>1.650203617802536E-2</v>
      </c>
      <c r="L2624" s="44">
        <f>IFERROR(_xll.qlIndexFixing(Index6M,$H2624,TRUE,_xll.ohTrigger(RecalcTrigger,Trigger6M)),NA())</f>
        <v>1.6725381064757523E-2</v>
      </c>
      <c r="M2624" s="182">
        <f>IFERROR(_xll.qlIndexFixing(Index1Y,$H2624,TRUE,_xll.ohTrigger(RecalcTrigger,Trigger1Y)),NA())</f>
        <v>1.6900917333303948E-2</v>
      </c>
      <c r="N2624" s="181">
        <f>IFERROR(_xll.qlIndexFixing(ONIndex1M,I2624,TRUE,_xll.ohTrigger(RecalcTrigger,Trigger1M)),NA())</f>
        <v>1.6024600265135414E-2</v>
      </c>
      <c r="O2624" s="44">
        <f>IFERROR(_xll.qlIndexFixing(ONIndex3M,I2624,TRUE,_xll.ohTrigger(RecalcTrigger,Trigger3M)),NA())</f>
        <v>1.6470541198867483E-2</v>
      </c>
      <c r="P2624" s="44">
        <f>IFERROR(_xll.qlIndexFixing(ONIndex6M,I2624,TRUE,_xll.ohTrigger(RecalcTrigger,Trigger6M)),NA())</f>
        <v>1.6657165304376775E-2</v>
      </c>
      <c r="Q2624" s="182">
        <f>IFERROR(_xll.qlIndexFixing(ONIndex1Y,I2624,TRUE,_xll.ohTrigger(RecalcTrigger,Trigger1Y)),NA())</f>
        <v>1.6765859060577926E-2</v>
      </c>
    </row>
    <row r="2625" spans="2:17" x14ac:dyDescent="0.2">
      <c r="B2625" s="39" t="s">
        <v>42</v>
      </c>
      <c r="D2625" s="42">
        <f>_xll.qlCalendarAdvance(Calendar,$D2624,B2625,"f",FALSE)</f>
        <v>57804</v>
      </c>
      <c r="E2625" s="176">
        <f>_xll.qlInterestRateIndexValueDate(IndexON,D2625)</f>
        <v>57804</v>
      </c>
      <c r="F2625" s="192">
        <f>IFERROR(_xll.qlIndexFixing(IndexON,D2625,TRUE,_xll.ohTrigger(RecalcTrigger,TriggerON)),NA())</f>
        <v>1.5777557327113501E-2</v>
      </c>
      <c r="H2625" s="42">
        <f>_xll.qlCalendarAdvance(Calendar,$H2624,B2625,"f",FALSE)</f>
        <v>57804</v>
      </c>
      <c r="I2625" s="176">
        <f>_xll.qlInterestRateIndexValueDate(Index1M,$H2625)</f>
        <v>57804</v>
      </c>
      <c r="J2625" s="181">
        <f>IFERROR(_xll.qlIndexFixing(Index1M,$H2625,TRUE,_xll.ohTrigger(RecalcTrigger,Trigger1M)),NA())</f>
        <v>1.6034291429226598E-2</v>
      </c>
      <c r="K2625" s="44">
        <f>IFERROR(_xll.qlIndexFixing(Index3M,H2625,TRUE,_xll.ohTrigger(RecalcTrigger,Trigger3M)),NA())</f>
        <v>1.6501372667323631E-2</v>
      </c>
      <c r="L2625" s="44">
        <f>IFERROR(_xll.qlIndexFixing(Index6M,$H2625,TRUE,_xll.ohTrigger(RecalcTrigger,Trigger6M)),NA())</f>
        <v>1.6724154362944939E-2</v>
      </c>
      <c r="M2625" s="182">
        <f>IFERROR(_xll.qlIndexFixing(Index1Y,$H2625,TRUE,_xll.ohTrigger(RecalcTrigger,Trigger1Y)),NA())</f>
        <v>1.6901296901149498E-2</v>
      </c>
      <c r="N2625" s="181">
        <f>IFERROR(_xll.qlIndexFixing(ONIndex1M,I2625,TRUE,_xll.ohTrigger(RecalcTrigger,Trigger1M)),NA())</f>
        <v>1.6024091536658291E-2</v>
      </c>
      <c r="O2625" s="44">
        <f>IFERROR(_xll.qlIndexFixing(ONIndex3M,I2625,TRUE,_xll.ohTrigger(RecalcTrigger,Trigger3M)),NA())</f>
        <v>1.6470098300231939E-2</v>
      </c>
      <c r="P2625" s="44">
        <f>IFERROR(_xll.qlIndexFixing(ONIndex6M,I2625,TRUE,_xll.ohTrigger(RecalcTrigger,Trigger6M)),NA())</f>
        <v>1.665682774037669E-2</v>
      </c>
      <c r="Q2625" s="182">
        <f>IFERROR(_xll.qlIndexFixing(ONIndex1Y,I2625,TRUE,_xll.ohTrigger(RecalcTrigger,Trigger1Y)),NA())</f>
        <v>1.6765305655338514E-2</v>
      </c>
    </row>
    <row r="2626" spans="2:17" x14ac:dyDescent="0.2">
      <c r="B2626" s="39" t="s">
        <v>42</v>
      </c>
      <c r="D2626" s="42">
        <f>_xll.qlCalendarAdvance(Calendar,$D2625,B2626,"f",FALSE)</f>
        <v>57811</v>
      </c>
      <c r="E2626" s="176">
        <f>_xll.qlInterestRateIndexValueDate(IndexON,D2626)</f>
        <v>57811</v>
      </c>
      <c r="F2626" s="192">
        <f>IFERROR(_xll.qlIndexFixing(IndexON,D2626,TRUE,_xll.ohTrigger(RecalcTrigger,TriggerON)),NA())</f>
        <v>1.5778238442845316E-2</v>
      </c>
      <c r="H2626" s="42">
        <f>_xll.qlCalendarAdvance(Calendar,$H2625,B2626,"f",FALSE)</f>
        <v>57811</v>
      </c>
      <c r="I2626" s="176">
        <f>_xll.qlInterestRateIndexValueDate(Index1M,$H2626)</f>
        <v>57811</v>
      </c>
      <c r="J2626" s="181">
        <f>IFERROR(_xll.qlIndexFixing(Index1M,$H2626,TRUE,_xll.ohTrigger(RecalcTrigger,Trigger1M)),NA())</f>
        <v>1.6033531886430266E-2</v>
      </c>
      <c r="K2626" s="44">
        <f>IFERROR(_xll.qlIndexFixing(Index3M,H2626,TRUE,_xll.ohTrigger(RecalcTrigger,Trigger3M)),NA())</f>
        <v>1.6501082893669302E-2</v>
      </c>
      <c r="L2626" s="44">
        <f>IFERROR(_xll.qlIndexFixing(Index6M,$H2626,TRUE,_xll.ohTrigger(RecalcTrigger,Trigger6M)),NA())</f>
        <v>1.6724093836072235E-2</v>
      </c>
      <c r="M2626" s="182">
        <f>IFERROR(_xll.qlIndexFixing(Index1Y,$H2626,TRUE,_xll.ohTrigger(RecalcTrigger,Trigger1Y)),NA())</f>
        <v>1.6901297528834958E-2</v>
      </c>
      <c r="N2626" s="181">
        <f>IFERROR(_xll.qlIndexFixing(ONIndex1M,I2626,TRUE,_xll.ohTrigger(RecalcTrigger,Trigger1M)),NA())</f>
        <v>1.6024877272975413E-2</v>
      </c>
      <c r="O2626" s="44">
        <f>IFERROR(_xll.qlIndexFixing(ONIndex3M,I2626,TRUE,_xll.ohTrigger(RecalcTrigger,Trigger3M)),NA())</f>
        <v>1.6471046152387148E-2</v>
      </c>
      <c r="P2626" s="44">
        <f>IFERROR(_xll.qlIndexFixing(ONIndex6M,I2626,TRUE,_xll.ohTrigger(RecalcTrigger,Trigger6M)),NA())</f>
        <v>1.6657943532258468E-2</v>
      </c>
      <c r="Q2626" s="182">
        <f>IFERROR(_xll.qlIndexFixing(ONIndex1Y,I2626,TRUE,_xll.ohTrigger(RecalcTrigger,Trigger1Y)),NA())</f>
        <v>1.6766164789209892E-2</v>
      </c>
    </row>
    <row r="2627" spans="2:17" x14ac:dyDescent="0.2">
      <c r="B2627" s="39" t="s">
        <v>42</v>
      </c>
      <c r="D2627" s="42">
        <f>_xll.qlCalendarAdvance(Calendar,$D2626,B2627,"f",FALSE)</f>
        <v>57818</v>
      </c>
      <c r="E2627" s="176">
        <f>_xll.qlInterestRateIndexValueDate(IndexON,D2627)</f>
        <v>57818</v>
      </c>
      <c r="F2627" s="192">
        <f>IFERROR(_xll.qlIndexFixing(IndexON,D2627,TRUE,_xll.ohTrigger(RecalcTrigger,TriggerON)),NA())</f>
        <v>1.5776509924287918E-2</v>
      </c>
      <c r="H2627" s="42">
        <f>_xll.qlCalendarAdvance(Calendar,$H2626,B2627,"f",FALSE)</f>
        <v>57818</v>
      </c>
      <c r="I2627" s="176">
        <f>_xll.qlInterestRateIndexValueDate(Index1M,$H2627)</f>
        <v>57818</v>
      </c>
      <c r="J2627" s="181">
        <f>IFERROR(_xll.qlIndexFixing(Index1M,$H2627,TRUE,_xll.ohTrigger(RecalcTrigger,Trigger1M)),NA())</f>
        <v>1.6033115647317887E-2</v>
      </c>
      <c r="K2627" s="44">
        <f>IFERROR(_xll.qlIndexFixing(Index3M,H2627,TRUE,_xll.ohTrigger(RecalcTrigger,Trigger3M)),NA())</f>
        <v>1.6500813975597415E-2</v>
      </c>
      <c r="L2627" s="44">
        <f>IFERROR(_xll.qlIndexFixing(Index6M,$H2627,TRUE,_xll.ohTrigger(RecalcTrigger,Trigger6M)),NA())</f>
        <v>1.6724053298642443E-2</v>
      </c>
      <c r="M2627" s="182">
        <f>IFERROR(_xll.qlIndexFixing(Index1Y,$H2627,TRUE,_xll.ohTrigger(RecalcTrigger,Trigger1Y)),NA())</f>
        <v>1.6901319021717542E-2</v>
      </c>
      <c r="N2627" s="181">
        <f>IFERROR(_xll.qlIndexFixing(ONIndex1M,I2627,TRUE,_xll.ohTrigger(RecalcTrigger,Trigger1M)),NA())</f>
        <v>1.6023140322314333E-2</v>
      </c>
      <c r="O2627" s="44">
        <f>IFERROR(_xll.qlIndexFixing(ONIndex3M,I2627,TRUE,_xll.ohTrigger(RecalcTrigger,Trigger3M)),NA())</f>
        <v>1.6469274815961166E-2</v>
      </c>
      <c r="P2627" s="44">
        <f>IFERROR(_xll.qlIndexFixing(ONIndex6M,I2627,TRUE,_xll.ohTrigger(RecalcTrigger,Trigger6M)),NA())</f>
        <v>1.6656212084461552E-2</v>
      </c>
      <c r="Q2627" s="182">
        <f>IFERROR(_xll.qlIndexFixing(ONIndex1Y,I2627,TRUE,_xll.ohTrigger(RecalcTrigger,Trigger1Y)),NA())</f>
        <v>1.67642604029139E-2</v>
      </c>
    </row>
    <row r="2628" spans="2:17" x14ac:dyDescent="0.2">
      <c r="B2628" s="39" t="s">
        <v>42</v>
      </c>
      <c r="D2628" s="42">
        <f>_xll.qlCalendarAdvance(Calendar,$D2627,B2628,"f",FALSE)</f>
        <v>57825</v>
      </c>
      <c r="E2628" s="176">
        <f>_xll.qlInterestRateIndexValueDate(IndexON,D2628)</f>
        <v>57825</v>
      </c>
      <c r="F2628" s="192">
        <f>IFERROR(_xll.qlIndexFixing(IndexON,D2628,TRUE,_xll.ohTrigger(RecalcTrigger,TriggerON)),NA())</f>
        <v>1.577601870634604E-2</v>
      </c>
      <c r="H2628" s="42">
        <f>_xll.qlCalendarAdvance(Calendar,$H2627,B2628,"f",FALSE)</f>
        <v>57825</v>
      </c>
      <c r="I2628" s="176">
        <f>_xll.qlInterestRateIndexValueDate(Index1M,$H2628)</f>
        <v>57825</v>
      </c>
      <c r="J2628" s="181">
        <f>IFERROR(_xll.qlIndexFixing(Index1M,$H2628,TRUE,_xll.ohTrigger(RecalcTrigger,Trigger1M)),NA())</f>
        <v>1.6033047395360239E-2</v>
      </c>
      <c r="K2628" s="44">
        <f>IFERROR(_xll.qlIndexFixing(Index3M,H2628,TRUE,_xll.ohTrigger(RecalcTrigger,Trigger3M)),NA())</f>
        <v>1.6500565913106183E-2</v>
      </c>
      <c r="L2628" s="44">
        <f>IFERROR(_xll.qlIndexFixing(Index6M,$H2628,TRUE,_xll.ohTrigger(RecalcTrigger,Trigger6M)),NA())</f>
        <v>1.6724032750654247E-2</v>
      </c>
      <c r="M2628" s="182">
        <f>IFERROR(_xll.qlIndexFixing(Index1Y,$H2628,TRUE,_xll.ohTrigger(RecalcTrigger,Trigger1Y)),NA())</f>
        <v>1.6901361379798141E-2</v>
      </c>
      <c r="N2628" s="181">
        <f>IFERROR(_xll.qlIndexFixing(ONIndex1M,I2628,TRUE,_xll.ohTrigger(RecalcTrigger,Trigger1M)),NA())</f>
        <v>1.602269783660959E-2</v>
      </c>
      <c r="O2628" s="44">
        <f>IFERROR(_xll.qlIndexFixing(ONIndex3M,I2628,TRUE,_xll.ohTrigger(RecalcTrigger,Trigger3M)),NA())</f>
        <v>1.6468894230406983E-2</v>
      </c>
      <c r="P2628" s="44">
        <f>IFERROR(_xll.qlIndexFixing(ONIndex6M,I2628,TRUE,_xll.ohTrigger(RecalcTrigger,Trigger6M)),NA())</f>
        <v>1.6655933992708594E-2</v>
      </c>
      <c r="Q2628" s="182">
        <f>IFERROR(_xll.qlIndexFixing(ONIndex1Y,I2628,TRUE,_xll.ohTrigger(RecalcTrigger,Trigger1Y)),NA())</f>
        <v>1.6763768555809744E-2</v>
      </c>
    </row>
    <row r="2629" spans="2:17" x14ac:dyDescent="0.2">
      <c r="B2629" s="39" t="s">
        <v>42</v>
      </c>
      <c r="D2629" s="42">
        <f>_xll.qlCalendarAdvance(Calendar,$D2628,B2629,"f",FALSE)</f>
        <v>57832</v>
      </c>
      <c r="E2629" s="176">
        <f>_xll.qlInterestRateIndexValueDate(IndexON,D2629)</f>
        <v>57832</v>
      </c>
      <c r="F2629" s="192">
        <f>IFERROR(_xll.qlIndexFixing(IndexON,D2629,TRUE,_xll.ohTrigger(RecalcTrigger,TriggerON)),NA())</f>
        <v>1.5775549144132484E-2</v>
      </c>
      <c r="H2629" s="42">
        <f>_xll.qlCalendarAdvance(Calendar,$H2628,B2629,"f",FALSE)</f>
        <v>57832</v>
      </c>
      <c r="I2629" s="176">
        <f>_xll.qlInterestRateIndexValueDate(Index1M,$H2629)</f>
        <v>57832</v>
      </c>
      <c r="J2629" s="181">
        <f>IFERROR(_xll.qlIndexFixing(Index1M,$H2629,TRUE,_xll.ohTrigger(RecalcTrigger,Trigger1M)),NA())</f>
        <v>1.6032349502227046E-2</v>
      </c>
      <c r="K2629" s="44">
        <f>IFERROR(_xll.qlIndexFixing(Index3M,H2629,TRUE,_xll.ohTrigger(RecalcTrigger,Trigger3M)),NA())</f>
        <v>1.6500698975744233E-2</v>
      </c>
      <c r="L2629" s="44">
        <f>IFERROR(_xll.qlIndexFixing(Index6M,$H2629,TRUE,_xll.ohTrigger(RecalcTrigger,Trigger6M)),NA())</f>
        <v>1.6725199770046151E-2</v>
      </c>
      <c r="M2629" s="182">
        <f>IFERROR(_xll.qlIndexFixing(Index1Y,$H2629,TRUE,_xll.ohTrigger(RecalcTrigger,Trigger1Y)),NA())</f>
        <v>1.6901424603079418E-2</v>
      </c>
      <c r="N2629" s="181">
        <f>IFERROR(_xll.qlIndexFixing(ONIndex1M,I2629,TRUE,_xll.ohTrigger(RecalcTrigger,Trigger1M)),NA())</f>
        <v>1.6022277431964049E-2</v>
      </c>
      <c r="O2629" s="44">
        <f>IFERROR(_xll.qlIndexFixing(ONIndex3M,I2629,TRUE,_xll.ohTrigger(RecalcTrigger,Trigger3M)),NA())</f>
        <v>1.6468534416042013E-2</v>
      </c>
      <c r="P2629" s="44">
        <f>IFERROR(_xll.qlIndexFixing(ONIndex6M,I2629,TRUE,_xll.ohTrigger(RecalcTrigger,Trigger6M)),NA())</f>
        <v>1.6655675725119057E-2</v>
      </c>
      <c r="Q2629" s="182">
        <f>IFERROR(_xll.qlIndexFixing(ONIndex1Y,I2629,TRUE,_xll.ohTrigger(RecalcTrigger,Trigger1Y)),NA())</f>
        <v>1.676329722800296E-2</v>
      </c>
    </row>
    <row r="2630" spans="2:17" x14ac:dyDescent="0.2">
      <c r="B2630" s="39" t="s">
        <v>42</v>
      </c>
      <c r="D2630" s="42">
        <f>_xll.qlCalendarAdvance(Calendar,$D2629,B2630,"f",FALSE)</f>
        <v>57839</v>
      </c>
      <c r="E2630" s="176">
        <f>_xll.qlInterestRateIndexValueDate(IndexON,D2630)</f>
        <v>57839</v>
      </c>
      <c r="F2630" s="192">
        <f>IFERROR(_xll.qlIndexFixing(IndexON,D2630,TRUE,_xll.ohTrigger(RecalcTrigger,TriggerON)),NA())</f>
        <v>1.5775101237485156E-2</v>
      </c>
      <c r="H2630" s="42">
        <f>_xll.qlCalendarAdvance(Calendar,$H2629,B2630,"f",FALSE)</f>
        <v>57839</v>
      </c>
      <c r="I2630" s="176">
        <f>_xll.qlInterestRateIndexValueDate(Index1M,$H2630)</f>
        <v>57839</v>
      </c>
      <c r="J2630" s="181">
        <f>IFERROR(_xll.qlIndexFixing(Index1M,$H2630,TRUE,_xll.ohTrigger(RecalcTrigger,Trigger1M)),NA())</f>
        <v>1.6031999596240985E-2</v>
      </c>
      <c r="K2630" s="44">
        <f>IFERROR(_xll.qlIndexFixing(Index3M,H2630,TRUE,_xll.ohTrigger(RecalcTrigger,Trigger3M)),NA())</f>
        <v>1.6500494104842261E-2</v>
      </c>
      <c r="L2630" s="44">
        <f>IFERROR(_xll.qlIndexFixing(Index6M,$H2630,TRUE,_xll.ohTrigger(RecalcTrigger,Trigger6M)),NA())</f>
        <v>1.6725223487638483E-2</v>
      </c>
      <c r="M2630" s="182">
        <f>IFERROR(_xll.qlIndexFixing(Index1Y,$H2630,TRUE,_xll.ohTrigger(RecalcTrigger,Trigger1Y)),NA())</f>
        <v>1.690150869156537E-2</v>
      </c>
      <c r="N2630" s="181">
        <f>IFERROR(_xll.qlIndexFixing(ONIndex1M,I2630,TRUE,_xll.ohTrigger(RecalcTrigger,Trigger1M)),NA())</f>
        <v>1.602187910821562E-2</v>
      </c>
      <c r="O2630" s="44">
        <f>IFERROR(_xll.qlIndexFixing(ONIndex3M,I2630,TRUE,_xll.ohTrigger(RecalcTrigger,Trigger3M)),NA())</f>
        <v>1.6468195372623118E-2</v>
      </c>
      <c r="P2630" s="44">
        <f>IFERROR(_xll.qlIndexFixing(ONIndex6M,I2630,TRUE,_xll.ohTrigger(RecalcTrigger,Trigger6M)),NA())</f>
        <v>1.6655437281611896E-2</v>
      </c>
      <c r="Q2630" s="182">
        <f>IFERROR(_xll.qlIndexFixing(ONIndex1Y,I2630,TRUE,_xll.ohTrigger(RecalcTrigger,Trigger1Y)),NA())</f>
        <v>1.6762846419574595E-2</v>
      </c>
    </row>
    <row r="2631" spans="2:17" x14ac:dyDescent="0.2">
      <c r="B2631" s="39" t="s">
        <v>42</v>
      </c>
      <c r="D2631" s="42">
        <f>_xll.qlCalendarAdvance(Calendar,$D2630,B2631,"f",FALSE)</f>
        <v>57846</v>
      </c>
      <c r="E2631" s="176">
        <f>_xll.qlInterestRateIndexValueDate(IndexON,D2631)</f>
        <v>57846</v>
      </c>
      <c r="F2631" s="192">
        <f>IFERROR(_xll.qlIndexFixing(IndexON,D2631,TRUE,_xll.ohTrigger(RecalcTrigger,TriggerON)),NA())</f>
        <v>1.5774674986485104E-2</v>
      </c>
      <c r="H2631" s="42">
        <f>_xll.qlCalendarAdvance(Calendar,$H2630,B2631,"f",FALSE)</f>
        <v>57846</v>
      </c>
      <c r="I2631" s="176">
        <f>_xll.qlInterestRateIndexValueDate(Index1M,$H2631)</f>
        <v>57846</v>
      </c>
      <c r="J2631" s="181">
        <f>IFERROR(_xll.qlIndexFixing(Index1M,$H2631,TRUE,_xll.ohTrigger(RecalcTrigger,Trigger1M)),NA())</f>
        <v>1.6031671801293654E-2</v>
      </c>
      <c r="K2631" s="44">
        <f>IFERROR(_xll.qlIndexFixing(Index3M,H2631,TRUE,_xll.ohTrigger(RecalcTrigger,Trigger3M)),NA())</f>
        <v>1.6500310090448334E-2</v>
      </c>
      <c r="L2631" s="44">
        <f>IFERROR(_xll.qlIndexFixing(Index6M,$H2631,TRUE,_xll.ohTrigger(RecalcTrigger,Trigger6M)),NA())</f>
        <v>1.6725267197409709E-2</v>
      </c>
      <c r="M2631" s="182">
        <f>IFERROR(_xll.qlIndexFixing(Index1Y,$H2631,TRUE,_xll.ohTrigger(RecalcTrigger,Trigger1Y)),NA())</f>
        <v>1.6901613645261104E-2</v>
      </c>
      <c r="N2631" s="181">
        <f>IFERROR(_xll.qlIndexFixing(ONIndex1M,I2631,TRUE,_xll.ohTrigger(RecalcTrigger,Trigger1M)),NA())</f>
        <v>1.6021502865283255E-2</v>
      </c>
      <c r="O2631" s="44">
        <f>IFERROR(_xll.qlIndexFixing(ONIndex3M,I2631,TRUE,_xll.ohTrigger(RecalcTrigger,Trigger3M)),NA())</f>
        <v>1.6467877100231343E-2</v>
      </c>
      <c r="P2631" s="44">
        <f>IFERROR(_xll.qlIndexFixing(ONIndex6M,I2631,TRUE,_xll.ohTrigger(RecalcTrigger,Trigger6M)),NA())</f>
        <v>1.6655218662349203E-2</v>
      </c>
      <c r="Q2631" s="182">
        <f>IFERROR(_xll.qlIndexFixing(ONIndex1Y,I2631,TRUE,_xll.ohTrigger(RecalcTrigger,Trigger1Y)),NA())</f>
        <v>1.6762416130443603E-2</v>
      </c>
    </row>
    <row r="2632" spans="2:17" x14ac:dyDescent="0.2">
      <c r="B2632" s="39" t="s">
        <v>42</v>
      </c>
      <c r="D2632" s="42">
        <f>_xll.qlCalendarAdvance(Calendar,$D2631,B2632,"f",FALSE)</f>
        <v>57853</v>
      </c>
      <c r="E2632" s="176">
        <f>_xll.qlInterestRateIndexValueDate(IndexON,D2632)</f>
        <v>57853</v>
      </c>
      <c r="F2632" s="192">
        <f>IFERROR(_xll.qlIndexFixing(IndexON,D2632,TRUE,_xll.ohTrigger(RecalcTrigger,TriggerON)),NA())</f>
        <v>1.5774270391132328E-2</v>
      </c>
      <c r="H2632" s="42">
        <f>_xll.qlCalendarAdvance(Calendar,$H2631,B2632,"f",FALSE)</f>
        <v>57853</v>
      </c>
      <c r="I2632" s="176">
        <f>_xll.qlInterestRateIndexValueDate(Index1M,$H2632)</f>
        <v>57853</v>
      </c>
      <c r="J2632" s="181">
        <f>IFERROR(_xll.qlIndexFixing(Index1M,$H2632,TRUE,_xll.ohTrigger(RecalcTrigger,Trigger1M)),NA())</f>
        <v>1.6031366117382519E-2</v>
      </c>
      <c r="K2632" s="44">
        <f>IFERROR(_xll.qlIndexFixing(Index3M,H2632,TRUE,_xll.ohTrigger(RecalcTrigger,Trigger3M)),NA())</f>
        <v>1.650014693256157E-2</v>
      </c>
      <c r="L2632" s="44">
        <f>IFERROR(_xll.qlIndexFixing(Index6M,$H2632,TRUE,_xll.ohTrigger(RecalcTrigger,Trigger6M)),NA())</f>
        <v>1.6725330899360704E-2</v>
      </c>
      <c r="M2632" s="182">
        <f>IFERROR(_xll.qlIndexFixing(Index1Y,$H2632,TRUE,_xll.ohTrigger(RecalcTrigger,Trigger1Y)),NA())</f>
        <v>1.690173946417306E-2</v>
      </c>
      <c r="N2632" s="181">
        <f>IFERROR(_xll.qlIndexFixing(ONIndex1M,I2632,TRUE,_xll.ohTrigger(RecalcTrigger,Trigger1M)),NA())</f>
        <v>1.6021148703491139E-2</v>
      </c>
      <c r="O2632" s="44">
        <f>IFERROR(_xll.qlIndexFixing(ONIndex3M,I2632,TRUE,_xll.ohTrigger(RecalcTrigger,Trigger3M)),NA())</f>
        <v>1.6467579598947735E-2</v>
      </c>
      <c r="P2632" s="44">
        <f>IFERROR(_xll.qlIndexFixing(ONIndex6M,I2632,TRUE,_xll.ohTrigger(RecalcTrigger,Trigger6M)),NA())</f>
        <v>1.6655019867087839E-2</v>
      </c>
      <c r="Q2632" s="182">
        <f>IFERROR(_xll.qlIndexFixing(ONIndex1Y,I2632,TRUE,_xll.ohTrigger(RecalcTrigger,Trigger1Y)),NA())</f>
        <v>1.6762006360772075E-2</v>
      </c>
    </row>
    <row r="2633" spans="2:17" x14ac:dyDescent="0.2">
      <c r="B2633" s="39" t="s">
        <v>42</v>
      </c>
      <c r="D2633" s="42">
        <f>_xll.qlCalendarAdvance(Calendar,$D2632,B2633,"f",FALSE)</f>
        <v>57860</v>
      </c>
      <c r="E2633" s="176">
        <f>_xll.qlInterestRateIndexValueDate(IndexON,D2633)</f>
        <v>57860</v>
      </c>
      <c r="F2633" s="192">
        <f>IFERROR(_xll.qlIndexFixing(IndexON,D2633,TRUE,_xll.ohTrigger(RecalcTrigger,TriggerON)),NA())</f>
        <v>1.5773887451426827E-2</v>
      </c>
      <c r="H2633" s="42">
        <f>_xll.qlCalendarAdvance(Calendar,$H2632,B2633,"f",FALSE)</f>
        <v>57860</v>
      </c>
      <c r="I2633" s="176">
        <f>_xll.qlInterestRateIndexValueDate(Index1M,$H2633)</f>
        <v>57860</v>
      </c>
      <c r="J2633" s="181">
        <f>IFERROR(_xll.qlIndexFixing(Index1M,$H2633,TRUE,_xll.ohTrigger(RecalcTrigger,Trigger1M)),NA())</f>
        <v>1.6030082395137514E-2</v>
      </c>
      <c r="K2633" s="44">
        <f>IFERROR(_xll.qlIndexFixing(Index3M,H2633,TRUE,_xll.ohTrigger(RecalcTrigger,Trigger3M)),NA())</f>
        <v>1.6500004631179319E-2</v>
      </c>
      <c r="L2633" s="44">
        <f>IFERROR(_xll.qlIndexFixing(Index6M,$H2633,TRUE,_xll.ohTrigger(RecalcTrigger,Trigger6M)),NA())</f>
        <v>1.672422985233931E-2</v>
      </c>
      <c r="M2633" s="182">
        <f>IFERROR(_xll.qlIndexFixing(Index1Y,$H2633,TRUE,_xll.ohTrigger(RecalcTrigger,Trigger1Y)),NA())</f>
        <v>1.6901886148309009E-2</v>
      </c>
      <c r="N2633" s="181">
        <f>IFERROR(_xll.qlIndexFixing(ONIndex1M,I2633,TRUE,_xll.ohTrigger(RecalcTrigger,Trigger1M)),NA())</f>
        <v>1.6020816622596135E-2</v>
      </c>
      <c r="O2633" s="44">
        <f>IFERROR(_xll.qlIndexFixing(ONIndex3M,I2633,TRUE,_xll.ohTrigger(RecalcTrigger,Trigger3M)),NA())</f>
        <v>1.6467302868691247E-2</v>
      </c>
      <c r="P2633" s="44">
        <f>IFERROR(_xll.qlIndexFixing(ONIndex6M,I2633,TRUE,_xll.ohTrigger(RecalcTrigger,Trigger6M)),NA())</f>
        <v>1.6654840896070944E-2</v>
      </c>
      <c r="Q2633" s="182">
        <f>IFERROR(_xll.qlIndexFixing(ONIndex1Y,I2633,TRUE,_xll.ohTrigger(RecalcTrigger,Trigger1Y)),NA())</f>
        <v>1.6761617110397919E-2</v>
      </c>
    </row>
    <row r="2634" spans="2:17" x14ac:dyDescent="0.2">
      <c r="B2634" s="39" t="s">
        <v>42</v>
      </c>
      <c r="D2634" s="42">
        <f>_xll.qlCalendarAdvance(Calendar,$D2633,B2634,"f",FALSE)</f>
        <v>57867</v>
      </c>
      <c r="E2634" s="176">
        <f>_xll.qlInterestRateIndexValueDate(IndexON,D2634)</f>
        <v>57867</v>
      </c>
      <c r="F2634" s="192">
        <f>IFERROR(_xll.qlIndexFixing(IndexON,D2634,TRUE,_xll.ohTrigger(RecalcTrigger,TriggerON)),NA())</f>
        <v>1.5773526167287555E-2</v>
      </c>
      <c r="H2634" s="42">
        <f>_xll.qlCalendarAdvance(Calendar,$H2633,B2634,"f",FALSE)</f>
        <v>57867</v>
      </c>
      <c r="I2634" s="176">
        <f>_xll.qlInterestRateIndexValueDate(Index1M,$H2634)</f>
        <v>57867</v>
      </c>
      <c r="J2634" s="181">
        <f>IFERROR(_xll.qlIndexFixing(Index1M,$H2634,TRUE,_xll.ohTrigger(RecalcTrigger,Trigger1M)),NA())</f>
        <v>1.6030821082668838E-2</v>
      </c>
      <c r="K2634" s="44">
        <f>IFERROR(_xll.qlIndexFixing(Index3M,H2634,TRUE,_xll.ohTrigger(RecalcTrigger,Trigger3M)),NA())</f>
        <v>1.649988318629983E-2</v>
      </c>
      <c r="L2634" s="44">
        <f>IFERROR(_xll.qlIndexFixing(Index6M,$H2634,TRUE,_xll.ohTrigger(RecalcTrigger,Trigger6M)),NA())</f>
        <v>1.6724329241009507E-2</v>
      </c>
      <c r="M2634" s="182">
        <f>IFERROR(_xll.qlIndexFixing(Index1Y,$H2634,TRUE,_xll.ohTrigger(RecalcTrigger,Trigger1Y)),NA())</f>
        <v>1.6902053697678054E-2</v>
      </c>
      <c r="N2634" s="181">
        <f>IFERROR(_xll.qlIndexFixing(ONIndex1M,I2634,TRUE,_xll.ohTrigger(RecalcTrigger,Trigger1M)),NA())</f>
        <v>1.6020506622760333E-2</v>
      </c>
      <c r="O2634" s="44">
        <f>IFERROR(_xll.qlIndexFixing(ONIndex3M,I2634,TRUE,_xll.ohTrigger(RecalcTrigger,Trigger3M)),NA())</f>
        <v>1.6467046909542926E-2</v>
      </c>
      <c r="P2634" s="44">
        <f>IFERROR(_xll.qlIndexFixing(ONIndex6M,I2634,TRUE,_xll.ohTrigger(RecalcTrigger,Trigger6M)),NA())</f>
        <v>1.6654681749055378E-2</v>
      </c>
      <c r="Q2634" s="182">
        <f>IFERROR(_xll.qlIndexFixing(ONIndex1Y,I2634,TRUE,_xll.ohTrigger(RecalcTrigger,Trigger1Y)),NA())</f>
        <v>1.6761248379321136E-2</v>
      </c>
    </row>
    <row r="2635" spans="2:17" x14ac:dyDescent="0.2">
      <c r="B2635" s="39" t="s">
        <v>42</v>
      </c>
      <c r="D2635" s="42">
        <f>_xll.qlCalendarAdvance(Calendar,$D2634,B2635,"f",FALSE)</f>
        <v>57874</v>
      </c>
      <c r="E2635" s="176">
        <f>_xll.qlInterestRateIndexValueDate(IndexON,D2635)</f>
        <v>57874</v>
      </c>
      <c r="F2635" s="192">
        <f>IFERROR(_xll.qlIndexFixing(IndexON,D2635,TRUE,_xll.ohTrigger(RecalcTrigger,TriggerON)),NA())</f>
        <v>1.5773186538795558E-2</v>
      </c>
      <c r="H2635" s="42">
        <f>_xll.qlCalendarAdvance(Calendar,$H2634,B2635,"f",FALSE)</f>
        <v>57874</v>
      </c>
      <c r="I2635" s="176">
        <f>_xll.qlInterestRateIndexValueDate(Index1M,$H2635)</f>
        <v>57874</v>
      </c>
      <c r="J2635" s="181">
        <f>IFERROR(_xll.qlIndexFixing(Index1M,$H2635,TRUE,_xll.ohTrigger(RecalcTrigger,Trigger1M)),NA())</f>
        <v>1.6030581731856161E-2</v>
      </c>
      <c r="K2635" s="44">
        <f>IFERROR(_xll.qlIndexFixing(Index3M,H2635,TRUE,_xll.ohTrigger(RecalcTrigger,Trigger3M)),NA())</f>
        <v>1.6499782597918691E-2</v>
      </c>
      <c r="L2635" s="44">
        <f>IFERROR(_xll.qlIndexFixing(Index6M,$H2635,TRUE,_xll.ohTrigger(RecalcTrigger,Trigger6M)),NA())</f>
        <v>1.6724448619130149E-2</v>
      </c>
      <c r="M2635" s="182">
        <f>IFERROR(_xll.qlIndexFixing(Index1Y,$H2635,TRUE,_xll.ohTrigger(RecalcTrigger,Trigger1Y)),NA())</f>
        <v>1.6902242112290189E-2</v>
      </c>
      <c r="N2635" s="181">
        <f>IFERROR(_xll.qlIndexFixing(ONIndex1M,I2635,TRUE,_xll.ohTrigger(RecalcTrigger,Trigger1M)),NA())</f>
        <v>1.6020218703740596E-2</v>
      </c>
      <c r="O2635" s="44">
        <f>IFERROR(_xll.qlIndexFixing(ONIndex3M,I2635,TRUE,_xll.ohTrigger(RecalcTrigger,Trigger3M)),NA())</f>
        <v>1.6466811721259633E-2</v>
      </c>
      <c r="P2635" s="44">
        <f>IFERROR(_xll.qlIndexFixing(ONIndex6M,I2635,TRUE,_xll.ohTrigger(RecalcTrigger,Trigger6M)),NA())</f>
        <v>1.6654542426203234E-2</v>
      </c>
      <c r="Q2635" s="182">
        <f>IFERROR(_xll.qlIndexFixing(ONIndex1Y,I2635,TRUE,_xll.ohTrigger(RecalcTrigger,Trigger1Y)),NA())</f>
        <v>1.6760900167622772E-2</v>
      </c>
    </row>
    <row r="2636" spans="2:17" x14ac:dyDescent="0.2">
      <c r="B2636" s="39" t="s">
        <v>42</v>
      </c>
      <c r="D2636" s="42">
        <f>_xll.qlCalendarAdvance(Calendar,$D2635,B2636,"f",FALSE)</f>
        <v>57881</v>
      </c>
      <c r="E2636" s="176">
        <f>_xll.qlInterestRateIndexValueDate(IndexON,D2636)</f>
        <v>57881</v>
      </c>
      <c r="F2636" s="192">
        <f>IFERROR(_xll.qlIndexFixing(IndexON,D2636,TRUE,_xll.ohTrigger(RecalcTrigger,TriggerON)),NA())</f>
        <v>1.5772868566031883E-2</v>
      </c>
      <c r="H2636" s="42">
        <f>_xll.qlCalendarAdvance(Calendar,$H2635,B2636,"f",FALSE)</f>
        <v>57881</v>
      </c>
      <c r="I2636" s="176">
        <f>_xll.qlInterestRateIndexValueDate(Index1M,$H2636)</f>
        <v>57881</v>
      </c>
      <c r="J2636" s="181">
        <f>IFERROR(_xll.qlIndexFixing(Index1M,$H2636,TRUE,_xll.ohTrigger(RecalcTrigger,Trigger1M)),NA())</f>
        <v>1.6030364492077148E-2</v>
      </c>
      <c r="K2636" s="44">
        <f>IFERROR(_xll.qlIndexFixing(Index3M,H2636,TRUE,_xll.ohTrigger(RecalcTrigger,Trigger3M)),NA())</f>
        <v>1.6499702866036785E-2</v>
      </c>
      <c r="L2636" s="44">
        <f>IFERROR(_xll.qlIndexFixing(Index6M,$H2636,TRUE,_xll.ohTrigger(RecalcTrigger,Trigger6M)),NA())</f>
        <v>1.6724587986703898E-2</v>
      </c>
      <c r="M2636" s="182">
        <f>IFERROR(_xll.qlIndexFixing(Index1Y,$H2636,TRUE,_xll.ohTrigger(RecalcTrigger,Trigger1Y)),NA())</f>
        <v>1.6902451392157625E-2</v>
      </c>
      <c r="N2636" s="181">
        <f>IFERROR(_xll.qlIndexFixing(ONIndex1M,I2636,TRUE,_xll.ohTrigger(RecalcTrigger,Trigger1M)),NA())</f>
        <v>1.6019952865861109E-2</v>
      </c>
      <c r="O2636" s="44">
        <f>IFERROR(_xll.qlIndexFixing(ONIndex3M,I2636,TRUE,_xll.ohTrigger(RecalcTrigger,Trigger3M)),NA())</f>
        <v>1.64665973042466E-2</v>
      </c>
      <c r="P2636" s="44">
        <f>IFERROR(_xll.qlIndexFixing(ONIndex6M,I2636,TRUE,_xll.ohTrigger(RecalcTrigger,Trigger6M)),NA())</f>
        <v>1.6654422927514512E-2</v>
      </c>
      <c r="Q2636" s="182">
        <f>IFERROR(_xll.qlIndexFixing(ONIndex1Y,I2636,TRUE,_xll.ohTrigger(RecalcTrigger,Trigger1Y)),NA())</f>
        <v>1.6760572475383873E-2</v>
      </c>
    </row>
    <row r="2637" spans="2:17" x14ac:dyDescent="0.2">
      <c r="B2637" s="39" t="s">
        <v>42</v>
      </c>
      <c r="D2637" s="42">
        <f>_xll.qlCalendarAdvance(Calendar,$D2636,B2637,"f",FALSE)</f>
        <v>57888</v>
      </c>
      <c r="E2637" s="176">
        <f>_xll.qlInterestRateIndexValueDate(IndexON,D2637)</f>
        <v>57888</v>
      </c>
      <c r="F2637" s="192">
        <f>IFERROR(_xll.qlIndexFixing(IndexON,D2637,TRUE,_xll.ohTrigger(RecalcTrigger,TriggerON)),NA())</f>
        <v>1.5772572248834438E-2</v>
      </c>
      <c r="H2637" s="42">
        <f>_xll.qlCalendarAdvance(Calendar,$H2636,B2637,"f",FALSE)</f>
        <v>57888</v>
      </c>
      <c r="I2637" s="176">
        <f>_xll.qlInterestRateIndexValueDate(Index1M,$H2637)</f>
        <v>57888</v>
      </c>
      <c r="J2637" s="181">
        <f>IFERROR(_xll.qlIndexFixing(Index1M,$H2637,TRUE,_xll.ohTrigger(RecalcTrigger,Trigger1M)),NA())</f>
        <v>1.6030169363324201E-2</v>
      </c>
      <c r="K2637" s="44">
        <f>IFERROR(_xll.qlIndexFixing(Index3M,H2637,TRUE,_xll.ohTrigger(RecalcTrigger,Trigger3M)),NA())</f>
        <v>1.649964399065235E-2</v>
      </c>
      <c r="L2637" s="44">
        <f>IFERROR(_xll.qlIndexFixing(Index6M,$H2637,TRUE,_xll.ohTrigger(RecalcTrigger,Trigger6M)),NA())</f>
        <v>1.6724747343735177E-2</v>
      </c>
      <c r="M2637" s="182">
        <f>IFERROR(_xll.qlIndexFixing(Index1Y,$H2637,TRUE,_xll.ohTrigger(RecalcTrigger,Trigger1Y)),NA())</f>
        <v>1.6902681537292796E-2</v>
      </c>
      <c r="N2637" s="181">
        <f>IFERROR(_xll.qlIndexFixing(ONIndex1M,I2637,TRUE,_xll.ohTrigger(RecalcTrigger,Trigger1M)),NA())</f>
        <v>1.6019709108797686E-2</v>
      </c>
      <c r="O2637" s="44">
        <f>IFERROR(_xll.qlIndexFixing(ONIndex3M,I2637,TRUE,_xll.ohTrigger(RecalcTrigger,Trigger3M)),NA())</f>
        <v>1.646640365817964E-2</v>
      </c>
      <c r="P2637" s="44">
        <f>IFERROR(_xll.qlIndexFixing(ONIndex6M,I2637,TRUE,_xll.ohTrigger(RecalcTrigger,Trigger6M)),NA())</f>
        <v>1.6654323252989212E-2</v>
      </c>
      <c r="Q2637" s="182">
        <f>IFERROR(_xll.qlIndexFixing(ONIndex1Y,I2637,TRUE,_xll.ohTrigger(RecalcTrigger,Trigger1Y)),NA())</f>
        <v>1.6760265302361299E-2</v>
      </c>
    </row>
    <row r="2638" spans="2:17" x14ac:dyDescent="0.2">
      <c r="B2638" s="39" t="s">
        <v>42</v>
      </c>
      <c r="D2638" s="42">
        <f>_xll.qlCalendarAdvance(Calendar,$D2637,B2638,"f",FALSE)</f>
        <v>57895</v>
      </c>
      <c r="E2638" s="176">
        <f>_xll.qlInterestRateIndexValueDate(IndexON,D2638)</f>
        <v>57895</v>
      </c>
      <c r="F2638" s="192">
        <f>IFERROR(_xll.qlIndexFixing(IndexON,D2638,TRUE,_xll.ohTrigger(RecalcTrigger,TriggerON)),NA())</f>
        <v>1.5772297587284267E-2</v>
      </c>
      <c r="H2638" s="42">
        <f>_xll.qlCalendarAdvance(Calendar,$H2637,B2638,"f",FALSE)</f>
        <v>57895</v>
      </c>
      <c r="I2638" s="176">
        <f>_xll.qlInterestRateIndexValueDate(Index1M,$H2638)</f>
        <v>57895</v>
      </c>
      <c r="J2638" s="181">
        <f>IFERROR(_xll.qlIndexFixing(Index1M,$H2638,TRUE,_xll.ohTrigger(RecalcTrigger,Trigger1M)),NA())</f>
        <v>1.6029996345599852E-2</v>
      </c>
      <c r="K2638" s="44">
        <f>IFERROR(_xll.qlIndexFixing(Index3M,H2638,TRUE,_xll.ohTrigger(RecalcTrigger,Trigger3M)),NA())</f>
        <v>1.6499605971764506E-2</v>
      </c>
      <c r="L2638" s="44">
        <f>IFERROR(_xll.qlIndexFixing(Index6M,$H2638,TRUE,_xll.ohTrigger(RecalcTrigger,Trigger6M)),NA())</f>
        <v>1.6726132946992604E-2</v>
      </c>
      <c r="M2638" s="182">
        <f>IFERROR(_xll.qlIndexFixing(Index1Y,$H2638,TRUE,_xll.ohTrigger(RecalcTrigger,Trigger1Y)),NA())</f>
        <v>1.6902932547709693E-2</v>
      </c>
      <c r="N2638" s="181">
        <f>IFERROR(_xll.qlIndexFixing(ONIndex1M,I2638,TRUE,_xll.ohTrigger(RecalcTrigger,Trigger1M)),NA())</f>
        <v>1.601948743271242E-2</v>
      </c>
      <c r="O2638" s="44">
        <f>IFERROR(_xll.qlIndexFixing(ONIndex3M,I2638,TRUE,_xll.ohTrigger(RecalcTrigger,Trigger3M)),NA())</f>
        <v>1.6466230783139801E-2</v>
      </c>
      <c r="P2638" s="44">
        <f>IFERROR(_xll.qlIndexFixing(ONIndex6M,I2638,TRUE,_xll.ohTrigger(RecalcTrigger,Trigger6M)),NA())</f>
        <v>1.6654243402384195E-2</v>
      </c>
      <c r="Q2638" s="182">
        <f>IFERROR(_xll.qlIndexFixing(ONIndex1Y,I2638,TRUE,_xll.ohTrigger(RecalcTrigger,Trigger1Y)),NA())</f>
        <v>1.6759978648636098E-2</v>
      </c>
    </row>
    <row r="2639" spans="2:17" x14ac:dyDescent="0.2">
      <c r="B2639" s="39" t="s">
        <v>42</v>
      </c>
      <c r="D2639" s="42">
        <f>_xll.qlCalendarAdvance(Calendar,$D2638,B2639,"f",FALSE)</f>
        <v>57902</v>
      </c>
      <c r="E2639" s="176">
        <f>_xll.qlInterestRateIndexValueDate(IndexON,D2639)</f>
        <v>57902</v>
      </c>
      <c r="F2639" s="192">
        <f>IFERROR(_xll.qlIndexFixing(IndexON,D2639,TRUE,_xll.ohTrigger(RecalcTrigger,TriggerON)),NA())</f>
        <v>1.5772044581300326E-2</v>
      </c>
      <c r="H2639" s="42">
        <f>_xll.qlCalendarAdvance(Calendar,$H2638,B2639,"f",FALSE)</f>
        <v>57902</v>
      </c>
      <c r="I2639" s="176">
        <f>_xll.qlInterestRateIndexValueDate(Index1M,$H2639)</f>
        <v>57902</v>
      </c>
      <c r="J2639" s="181">
        <f>IFERROR(_xll.qlIndexFixing(Index1M,$H2639,TRUE,_xll.ohTrigger(RecalcTrigger,Trigger1M)),NA())</f>
        <v>1.6029845438901569E-2</v>
      </c>
      <c r="K2639" s="44">
        <f>IFERROR(_xll.qlIndexFixing(Index3M,H2639,TRUE,_xll.ohTrigger(RecalcTrigger,Trigger3M)),NA())</f>
        <v>1.6499588809371489E-2</v>
      </c>
      <c r="L2639" s="44">
        <f>IFERROR(_xll.qlIndexFixing(Index6M,$H2639,TRUE,_xll.ohTrigger(RecalcTrigger,Trigger6M)),NA())</f>
        <v>1.6726336594290441E-2</v>
      </c>
      <c r="M2639" s="182">
        <f>IFERROR(_xll.qlIndexFixing(Index1Y,$H2639,TRUE,_xll.ohTrigger(RecalcTrigger,Trigger1Y)),NA())</f>
        <v>1.6903204423424079E-2</v>
      </c>
      <c r="N2639" s="181">
        <f>IFERROR(_xll.qlIndexFixing(ONIndex1M,I2639,TRUE,_xll.ohTrigger(RecalcTrigger,Trigger1M)),NA())</f>
        <v>1.6019287837605312E-2</v>
      </c>
      <c r="O2639" s="44">
        <f>IFERROR(_xll.qlIndexFixing(ONIndex3M,I2639,TRUE,_xll.ohTrigger(RecalcTrigger,Trigger3M)),NA())</f>
        <v>1.6466078679289176E-2</v>
      </c>
      <c r="P2639" s="44">
        <f>IFERROR(_xll.qlIndexFixing(ONIndex6M,I2639,TRUE,_xll.ohTrigger(RecalcTrigger,Trigger6M)),NA())</f>
        <v>1.6654183376185738E-2</v>
      </c>
      <c r="Q2639" s="182">
        <f>IFERROR(_xll.qlIndexFixing(ONIndex1Y,I2639,TRUE,_xll.ohTrigger(RecalcTrigger,Trigger1Y)),NA())</f>
        <v>1.6759712514370362E-2</v>
      </c>
    </row>
    <row r="2640" spans="2:17" x14ac:dyDescent="0.2">
      <c r="B2640" s="39" t="s">
        <v>42</v>
      </c>
      <c r="D2640" s="42">
        <f>_xll.qlCalendarAdvance(Calendar,$D2639,B2640,"f",FALSE)</f>
        <v>57909</v>
      </c>
      <c r="E2640" s="176">
        <f>_xll.qlInterestRateIndexValueDate(IndexON,D2640)</f>
        <v>57909</v>
      </c>
      <c r="F2640" s="192">
        <f>IFERROR(_xll.qlIndexFixing(IndexON,D2640,TRUE,_xll.ohTrigger(RecalcTrigger,TriggerON)),NA())</f>
        <v>1.5771813231125753E-2</v>
      </c>
      <c r="H2640" s="42">
        <f>_xll.qlCalendarAdvance(Calendar,$H2639,B2640,"f",FALSE)</f>
        <v>57909</v>
      </c>
      <c r="I2640" s="176">
        <f>_xll.qlInterestRateIndexValueDate(Index1M,$H2640)</f>
        <v>57909</v>
      </c>
      <c r="J2640" s="181">
        <f>IFERROR(_xll.qlIndexFixing(Index1M,$H2640,TRUE,_xll.ohTrigger(RecalcTrigger,Trigger1M)),NA())</f>
        <v>1.6029716643234417E-2</v>
      </c>
      <c r="K2640" s="44">
        <f>IFERROR(_xll.qlIndexFixing(Index3M,H2640,TRUE,_xll.ohTrigger(RecalcTrigger,Trigger3M)),NA())</f>
        <v>1.6499592503474183E-2</v>
      </c>
      <c r="L2640" s="44">
        <f>IFERROR(_xll.qlIndexFixing(Index6M,$H2640,TRUE,_xll.ohTrigger(RecalcTrigger,Trigger6M)),NA())</f>
        <v>1.672656023380116E-2</v>
      </c>
      <c r="M2640" s="182">
        <f>IFERROR(_xll.qlIndexFixing(Index1Y,$H2640,TRUE,_xll.ohTrigger(RecalcTrigger,Trigger1Y)),NA())</f>
        <v>1.690349716445283E-2</v>
      </c>
      <c r="N2640" s="181">
        <f>IFERROR(_xll.qlIndexFixing(ONIndex1M,I2640,TRUE,_xll.ohTrigger(RecalcTrigger,Trigger1M)),NA())</f>
        <v>1.6019110323557406E-2</v>
      </c>
      <c r="O2640" s="44">
        <f>IFERROR(_xll.qlIndexFixing(ONIndex3M,I2640,TRUE,_xll.ohTrigger(RecalcTrigger,Trigger3M)),NA())</f>
        <v>1.6465947346384624E-2</v>
      </c>
      <c r="P2640" s="44">
        <f>IFERROR(_xll.qlIndexFixing(ONIndex6M,I2640,TRUE,_xll.ohTrigger(RecalcTrigger,Trigger6M)),NA())</f>
        <v>1.6654143173988611E-2</v>
      </c>
      <c r="Q2640" s="182">
        <f>IFERROR(_xll.qlIndexFixing(ONIndex1Y,I2640,TRUE,_xll.ohTrigger(RecalcTrigger,Trigger1Y)),NA())</f>
        <v>1.6759466899401998E-2</v>
      </c>
    </row>
    <row r="2641" spans="2:17" x14ac:dyDescent="0.2">
      <c r="B2641" s="39" t="s">
        <v>42</v>
      </c>
      <c r="D2641" s="42">
        <f>_xll.qlCalendarAdvance(Calendar,$D2640,B2641,"f",FALSE)</f>
        <v>57916</v>
      </c>
      <c r="E2641" s="176">
        <f>_xll.qlInterestRateIndexValueDate(IndexON,D2641)</f>
        <v>57916</v>
      </c>
      <c r="F2641" s="192">
        <f>IFERROR(_xll.qlIndexFixing(IndexON,D2641,TRUE,_xll.ohTrigger(RecalcTrigger,TriggerON)),NA())</f>
        <v>1.5771603536436363E-2</v>
      </c>
      <c r="H2641" s="42">
        <f>_xll.qlCalendarAdvance(Calendar,$H2640,B2641,"f",FALSE)</f>
        <v>57916</v>
      </c>
      <c r="I2641" s="176">
        <f>_xll.qlInterestRateIndexValueDate(Index1M,$H2641)</f>
        <v>57916</v>
      </c>
      <c r="J2641" s="181">
        <f>IFERROR(_xll.qlIndexFixing(Index1M,$H2641,TRUE,_xll.ohTrigger(RecalcTrigger,Trigger1M)),NA())</f>
        <v>1.6029956230703E-2</v>
      </c>
      <c r="K2641" s="44">
        <f>IFERROR(_xll.qlIndexFixing(Index3M,H2641,TRUE,_xll.ohTrigger(RecalcTrigger,Trigger3M)),NA())</f>
        <v>1.6499617054072584E-2</v>
      </c>
      <c r="L2641" s="44">
        <f>IFERROR(_xll.qlIndexFixing(Index6M,$H2641,TRUE,_xll.ohTrigger(RecalcTrigger,Trigger6M)),NA())</f>
        <v>1.6726803865529997E-2</v>
      </c>
      <c r="M2641" s="182">
        <f>IFERROR(_xll.qlIndexFixing(Index1Y,$H2641,TRUE,_xll.ohTrigger(RecalcTrigger,Trigger1Y)),NA())</f>
        <v>1.690381077081371E-2</v>
      </c>
      <c r="N2641" s="181">
        <f>IFERROR(_xll.qlIndexFixing(ONIndex1M,I2641,TRUE,_xll.ohTrigger(RecalcTrigger,Trigger1M)),NA())</f>
        <v>1.6018954890325565E-2</v>
      </c>
      <c r="O2641" s="44">
        <f>IFERROR(_xll.qlIndexFixing(ONIndex3M,I2641,TRUE,_xll.ohTrigger(RecalcTrigger,Trigger3M)),NA())</f>
        <v>1.6465836784588239E-2</v>
      </c>
      <c r="P2641" s="44">
        <f>IFERROR(_xll.qlIndexFixing(ONIndex6M,I2641,TRUE,_xll.ohTrigger(RecalcTrigger,Trigger6M)),NA())</f>
        <v>1.6654122795954907E-2</v>
      </c>
      <c r="Q2641" s="182">
        <f>IFERROR(_xll.qlIndexFixing(ONIndex1Y,I2641,TRUE,_xll.ohTrigger(RecalcTrigger,Trigger1Y)),NA())</f>
        <v>1.6759241803893099E-2</v>
      </c>
    </row>
    <row r="2642" spans="2:17" x14ac:dyDescent="0.2">
      <c r="B2642" s="39" t="s">
        <v>42</v>
      </c>
      <c r="D2642" s="42">
        <f>_xll.qlCalendarAdvance(Calendar,$D2641,B2642,"f",FALSE)</f>
        <v>57923</v>
      </c>
      <c r="E2642" s="176">
        <f>_xll.qlInterestRateIndexValueDate(IndexON,D2642)</f>
        <v>57923</v>
      </c>
      <c r="F2642" s="192">
        <f>IFERROR(_xll.qlIndexFixing(IndexON,D2642,TRUE,_xll.ohTrigger(RecalcTrigger,TriggerON)),NA())</f>
        <v>1.5771415497313201E-2</v>
      </c>
      <c r="H2642" s="42">
        <f>_xll.qlCalendarAdvance(Calendar,$H2641,B2642,"f",FALSE)</f>
        <v>57923</v>
      </c>
      <c r="I2642" s="176">
        <f>_xll.qlInterestRateIndexValueDate(Index1M,$H2642)</f>
        <v>57923</v>
      </c>
      <c r="J2642" s="181">
        <f>IFERROR(_xll.qlIndexFixing(Index1M,$H2642,TRUE,_xll.ohTrigger(RecalcTrigger,Trigger1M)),NA())</f>
        <v>1.6029525384965645E-2</v>
      </c>
      <c r="K2642" s="44">
        <f>IFERROR(_xll.qlIndexFixing(Index3M,H2642,TRUE,_xll.ohTrigger(RecalcTrigger,Trigger3M)),NA())</f>
        <v>1.6499662461166693E-2</v>
      </c>
      <c r="L2642" s="44">
        <f>IFERROR(_xll.qlIndexFixing(Index6M,$H2642,TRUE,_xll.ohTrigger(RecalcTrigger,Trigger6M)),NA())</f>
        <v>1.6727067489485225E-2</v>
      </c>
      <c r="M2642" s="182">
        <f>IFERROR(_xll.qlIndexFixing(Index1Y,$H2642,TRUE,_xll.ohTrigger(RecalcTrigger,Trigger1Y)),NA())</f>
        <v>1.6904145242526036E-2</v>
      </c>
      <c r="N2642" s="181">
        <f>IFERROR(_xll.qlIndexFixing(ONIndex1M,I2642,TRUE,_xll.ohTrigger(RecalcTrigger,Trigger1M)),NA())</f>
        <v>1.6018821538071881E-2</v>
      </c>
      <c r="O2642" s="44">
        <f>IFERROR(_xll.qlIndexFixing(ONIndex3M,I2642,TRUE,_xll.ohTrigger(RecalcTrigger,Trigger3M)),NA())</f>
        <v>1.6465746993818975E-2</v>
      </c>
      <c r="P2642" s="44">
        <f>IFERROR(_xll.qlIndexFixing(ONIndex6M,I2642,TRUE,_xll.ohTrigger(RecalcTrigger,Trigger6M)),NA())</f>
        <v>1.6654122242003577E-2</v>
      </c>
      <c r="Q2642" s="182">
        <f>IFERROR(_xll.qlIndexFixing(ONIndex1Y,I2642,TRUE,_xll.ohTrigger(RecalcTrigger,Trigger1Y)),NA())</f>
        <v>1.6759037227681572E-2</v>
      </c>
    </row>
    <row r="2643" spans="2:17" x14ac:dyDescent="0.2">
      <c r="B2643" s="39" t="s">
        <v>42</v>
      </c>
      <c r="D2643" s="42">
        <f>_xll.qlCalendarAdvance(Calendar,$D2642,B2643,"f",FALSE)</f>
        <v>57930</v>
      </c>
      <c r="E2643" s="176">
        <f>_xll.qlInterestRateIndexValueDate(IndexON,D2643)</f>
        <v>57930</v>
      </c>
      <c r="F2643" s="192">
        <f>IFERROR(_xll.qlIndexFixing(IndexON,D2643,TRUE,_xll.ohTrigger(RecalcTrigger,TriggerON)),NA())</f>
        <v>1.5771249113918362E-2</v>
      </c>
      <c r="H2643" s="42">
        <f>_xll.qlCalendarAdvance(Calendar,$H2642,B2643,"f",FALSE)</f>
        <v>57930</v>
      </c>
      <c r="I2643" s="176">
        <f>_xll.qlInterestRateIndexValueDate(Index1M,$H2643)</f>
        <v>57930</v>
      </c>
      <c r="J2643" s="181">
        <f>IFERROR(_xll.qlIndexFixing(Index1M,$H2643,TRUE,_xll.ohTrigger(RecalcTrigger,Trigger1M)),NA())</f>
        <v>1.6029462922369092E-2</v>
      </c>
      <c r="K2643" s="44">
        <f>IFERROR(_xll.qlIndexFixing(Index3M,H2643,TRUE,_xll.ohTrigger(RecalcTrigger,Trigger3M)),NA())</f>
        <v>1.6499728724756517E-2</v>
      </c>
      <c r="L2643" s="44">
        <f>IFERROR(_xll.qlIndexFixing(Index6M,$H2643,TRUE,_xll.ohTrigger(RecalcTrigger,Trigger6M)),NA())</f>
        <v>1.672735110567556E-2</v>
      </c>
      <c r="M2643" s="182">
        <f>IFERROR(_xll.qlIndexFixing(Index1Y,$H2643,TRUE,_xll.ohTrigger(RecalcTrigger,Trigger1Y)),NA())</f>
        <v>1.690450057961046E-2</v>
      </c>
      <c r="N2643" s="181">
        <f>IFERROR(_xll.qlIndexFixing(ONIndex1M,I2643,TRUE,_xll.ohTrigger(RecalcTrigger,Trigger1M)),NA())</f>
        <v>1.6018710266958447E-2</v>
      </c>
      <c r="O2643" s="44">
        <f>IFERROR(_xll.qlIndexFixing(ONIndex3M,I2643,TRUE,_xll.ohTrigger(RecalcTrigger,Trigger3M)),NA())</f>
        <v>1.6465677974076831E-2</v>
      </c>
      <c r="P2643" s="44">
        <f>IFERROR(_xll.qlIndexFixing(ONIndex6M,I2643,TRUE,_xll.ohTrigger(RecalcTrigger,Trigger6M)),NA())</f>
        <v>1.665414151221567E-2</v>
      </c>
      <c r="Q2643" s="182">
        <f>IFERROR(_xll.qlIndexFixing(ONIndex1Y,I2643,TRUE,_xll.ohTrigger(RecalcTrigger,Trigger1Y)),NA())</f>
        <v>1.6758853170848464E-2</v>
      </c>
    </row>
    <row r="2644" spans="2:17" x14ac:dyDescent="0.2">
      <c r="B2644" s="39" t="s">
        <v>42</v>
      </c>
      <c r="D2644" s="42">
        <f>_xll.qlCalendarAdvance(Calendar,$D2643,B2644,"f",FALSE)</f>
        <v>57937</v>
      </c>
      <c r="E2644" s="176">
        <f>_xll.qlInterestRateIndexValueDate(IndexON,D2644)</f>
        <v>57937</v>
      </c>
      <c r="F2644" s="192">
        <f>IFERROR(_xll.qlIndexFixing(IndexON,D2644,TRUE,_xll.ohTrigger(RecalcTrigger,TriggerON)),NA())</f>
        <v>1.5771104386251844E-2</v>
      </c>
      <c r="H2644" s="42">
        <f>_xll.qlCalendarAdvance(Calendar,$H2643,B2644,"f",FALSE)</f>
        <v>57937</v>
      </c>
      <c r="I2644" s="176">
        <f>_xll.qlInterestRateIndexValueDate(Index1M,$H2644)</f>
        <v>57937</v>
      </c>
      <c r="J2644" s="181">
        <f>IFERROR(_xll.qlIndexFixing(Index1M,$H2644,TRUE,_xll.ohTrigger(RecalcTrigger,Trigger1M)),NA())</f>
        <v>1.6029422570796072E-2</v>
      </c>
      <c r="K2644" s="44">
        <f>IFERROR(_xll.qlIndexFixing(Index3M,H2644,TRUE,_xll.ohTrigger(RecalcTrigger,Trigger3M)),NA())</f>
        <v>1.649981584484557E-2</v>
      </c>
      <c r="L2644" s="44">
        <f>IFERROR(_xll.qlIndexFixing(Index6M,$H2644,TRUE,_xll.ohTrigger(RecalcTrigger,Trigger6M)),NA())</f>
        <v>1.6727654714108413E-2</v>
      </c>
      <c r="M2644" s="182">
        <f>IFERROR(_xll.qlIndexFixing(Index1Y,$H2644,TRUE,_xll.ohTrigger(RecalcTrigger,Trigger1Y)),NA())</f>
        <v>1.6904876782088962E-2</v>
      </c>
      <c r="N2644" s="181">
        <f>IFERROR(_xll.qlIndexFixing(ONIndex1M,I2644,TRUE,_xll.ohTrigger(RecalcTrigger,Trigger1M)),NA())</f>
        <v>1.6018621076661077E-2</v>
      </c>
      <c r="O2644" s="44">
        <f>IFERROR(_xll.qlIndexFixing(ONIndex3M,I2644,TRUE,_xll.ohTrigger(RecalcTrigger,Trigger3M)),NA())</f>
        <v>1.6465629725442854E-2</v>
      </c>
      <c r="P2644" s="44">
        <f>IFERROR(_xll.qlIndexFixing(ONIndex6M,I2644,TRUE,_xll.ohTrigger(RecalcTrigger,Trigger6M)),NA())</f>
        <v>1.6654180606591185E-2</v>
      </c>
      <c r="Q2644" s="182">
        <f>IFERROR(_xll.qlIndexFixing(ONIndex1Y,I2644,TRUE,_xll.ohTrigger(RecalcTrigger,Trigger1Y)),NA())</f>
        <v>1.6758689633312729E-2</v>
      </c>
    </row>
    <row r="2645" spans="2:17" x14ac:dyDescent="0.2">
      <c r="B2645" s="39" t="s">
        <v>42</v>
      </c>
      <c r="D2645" s="42">
        <f>_xll.qlCalendarAdvance(Calendar,$D2644,B2645,"f",FALSE)</f>
        <v>57944</v>
      </c>
      <c r="E2645" s="176">
        <f>_xll.qlInterestRateIndexValueDate(IndexON,D2645)</f>
        <v>57944</v>
      </c>
      <c r="F2645" s="192">
        <f>IFERROR(_xll.qlIndexFixing(IndexON,D2645,TRUE,_xll.ohTrigger(RecalcTrigger,TriggerON)),NA())</f>
        <v>1.5770981314070509E-2</v>
      </c>
      <c r="H2645" s="42">
        <f>_xll.qlCalendarAdvance(Calendar,$H2644,B2645,"f",FALSE)</f>
        <v>57944</v>
      </c>
      <c r="I2645" s="176">
        <f>_xll.qlInterestRateIndexValueDate(Index1M,$H2645)</f>
        <v>57944</v>
      </c>
      <c r="J2645" s="181">
        <f>IFERROR(_xll.qlIndexFixing(Index1M,$H2645,TRUE,_xll.ohTrigger(RecalcTrigger,Trigger1M)),NA())</f>
        <v>1.6029404330246584E-2</v>
      </c>
      <c r="K2645" s="44">
        <f>IFERROR(_xll.qlIndexFixing(Index3M,H2645,TRUE,_xll.ohTrigger(RecalcTrigger,Trigger3M)),NA())</f>
        <v>1.6499923821432092E-2</v>
      </c>
      <c r="L2645" s="44">
        <f>IFERROR(_xll.qlIndexFixing(Index6M,$H2645,TRUE,_xll.ohTrigger(RecalcTrigger,Trigger6M)),NA())</f>
        <v>1.6727978314793363E-2</v>
      </c>
      <c r="M2645" s="182">
        <f>IFERROR(_xll.qlIndexFixing(Index1Y,$H2645,TRUE,_xll.ohTrigger(RecalcTrigger,Trigger1Y)),NA())</f>
        <v>1.6905273849984415E-2</v>
      </c>
      <c r="N2645" s="181">
        <f>IFERROR(_xll.qlIndexFixing(ONIndex1M,I2645,TRUE,_xll.ohTrigger(RecalcTrigger,Trigger1M)),NA())</f>
        <v>1.6018553967260818E-2</v>
      </c>
      <c r="O2645" s="44">
        <f>IFERROR(_xll.qlIndexFixing(ONIndex3M,I2645,TRUE,_xll.ohTrigger(RecalcTrigger,Trigger3M)),NA())</f>
        <v>1.6465602247754951E-2</v>
      </c>
      <c r="P2645" s="44">
        <f>IFERROR(_xll.qlIndexFixing(ONIndex6M,I2645,TRUE,_xll.ohTrigger(RecalcTrigger,Trigger6M)),NA())</f>
        <v>1.6654239524968029E-2</v>
      </c>
      <c r="Q2645" s="182">
        <f>IFERROR(_xll.qlIndexFixing(ONIndex1Y,I2645,TRUE,_xll.ohTrigger(RecalcTrigger,Trigger1Y)),NA())</f>
        <v>1.6758546615074366E-2</v>
      </c>
    </row>
    <row r="2646" spans="2:17" x14ac:dyDescent="0.2">
      <c r="B2646" s="39" t="s">
        <v>42</v>
      </c>
      <c r="D2646" s="42">
        <f>_xll.qlCalendarAdvance(Calendar,$D2645,B2646,"f",FALSE)</f>
        <v>57951</v>
      </c>
      <c r="E2646" s="176">
        <f>_xll.qlInterestRateIndexValueDate(IndexON,D2646)</f>
        <v>57951</v>
      </c>
      <c r="F2646" s="192">
        <f>IFERROR(_xll.qlIndexFixing(IndexON,D2646,TRUE,_xll.ohTrigger(RecalcTrigger,TriggerON)),NA())</f>
        <v>1.5770879897536449E-2</v>
      </c>
      <c r="H2646" s="42">
        <f>_xll.qlCalendarAdvance(Calendar,$H2645,B2646,"f",FALSE)</f>
        <v>57951</v>
      </c>
      <c r="I2646" s="176">
        <f>_xll.qlInterestRateIndexValueDate(Index1M,$H2646)</f>
        <v>57951</v>
      </c>
      <c r="J2646" s="181">
        <f>IFERROR(_xll.qlIndexFixing(Index1M,$H2646,TRUE,_xll.ohTrigger(RecalcTrigger,Trigger1M)),NA())</f>
        <v>1.6029408200718097E-2</v>
      </c>
      <c r="K2646" s="44">
        <f>IFERROR(_xll.qlIndexFixing(Index3M,H2646,TRUE,_xll.ohTrigger(RecalcTrigger,Trigger3M)),NA())</f>
        <v>1.6500052654519613E-2</v>
      </c>
      <c r="L2646" s="44">
        <f>IFERROR(_xll.qlIndexFixing(Index6M,$H2646,TRUE,_xll.ohTrigger(RecalcTrigger,Trigger6M)),NA())</f>
        <v>1.6727081083595077E-2</v>
      </c>
      <c r="M2646" s="182">
        <f>IFERROR(_xll.qlIndexFixing(Index1Y,$H2646,TRUE,_xll.ohTrigger(RecalcTrigger,Trigger1Y)),NA())</f>
        <v>1.6905691783321242E-2</v>
      </c>
      <c r="N2646" s="181">
        <f>IFERROR(_xll.qlIndexFixing(ONIndex1M,I2646,TRUE,_xll.ohTrigger(RecalcTrigger,Trigger1M)),NA())</f>
        <v>1.6018508938919762E-2</v>
      </c>
      <c r="O2646" s="44">
        <f>IFERROR(_xll.qlIndexFixing(ONIndex3M,I2646,TRUE,_xll.ohTrigger(RecalcTrigger,Trigger3M)),NA())</f>
        <v>1.6465595541175215E-2</v>
      </c>
      <c r="P2646" s="44">
        <f>IFERROR(_xll.qlIndexFixing(ONIndex6M,I2646,TRUE,_xll.ohTrigger(RecalcTrigger,Trigger6M)),NA())</f>
        <v>1.6654318267589341E-2</v>
      </c>
      <c r="Q2646" s="182">
        <f>IFERROR(_xll.qlIndexFixing(ONIndex1Y,I2646,TRUE,_xll.ohTrigger(RecalcTrigger,Trigger1Y)),NA())</f>
        <v>1.6758424116214421E-2</v>
      </c>
    </row>
    <row r="2647" spans="2:17" x14ac:dyDescent="0.2">
      <c r="B2647" s="39" t="s">
        <v>42</v>
      </c>
      <c r="D2647" s="42">
        <f>_xll.qlCalendarAdvance(Calendar,$D2646,B2647,"f",FALSE)</f>
        <v>57958</v>
      </c>
      <c r="E2647" s="176">
        <f>_xll.qlInterestRateIndexValueDate(IndexON,D2647)</f>
        <v>57958</v>
      </c>
      <c r="F2647" s="192">
        <f>IFERROR(_xll.qlIndexFixing(IndexON,D2647,TRUE,_xll.ohTrigger(RecalcTrigger,TriggerON)),NA())</f>
        <v>1.5770800136811758E-2</v>
      </c>
      <c r="H2647" s="42">
        <f>_xll.qlCalendarAdvance(Calendar,$H2646,B2647,"f",FALSE)</f>
        <v>57958</v>
      </c>
      <c r="I2647" s="176">
        <f>_xll.qlInterestRateIndexValueDate(Index1M,$H2647)</f>
        <v>57958</v>
      </c>
      <c r="J2647" s="181">
        <f>IFERROR(_xll.qlIndexFixing(Index1M,$H2647,TRUE,_xll.ohTrigger(RecalcTrigger,Trigger1M)),NA())</f>
        <v>1.6029434182215675E-2</v>
      </c>
      <c r="K2647" s="44">
        <f>IFERROR(_xll.qlIndexFixing(Index3M,H2647,TRUE,_xll.ohTrigger(RecalcTrigger,Trigger3M)),NA())</f>
        <v>1.6499815282671363E-2</v>
      </c>
      <c r="L2647" s="44">
        <f>IFERROR(_xll.qlIndexFixing(Index6M,$H2647,TRUE,_xll.ohTrigger(RecalcTrigger,Trigger6M)),NA())</f>
        <v>1.67266109836436E-2</v>
      </c>
      <c r="M2647" s="182">
        <f>IFERROR(_xll.qlIndexFixing(Index1Y,$H2647,TRUE,_xll.ohTrigger(RecalcTrigger,Trigger1Y)),NA())</f>
        <v>1.6906130582125645E-2</v>
      </c>
      <c r="N2647" s="181">
        <f>IFERROR(_xll.qlIndexFixing(ONIndex1M,I2647,TRUE,_xll.ohTrigger(RecalcTrigger,Trigger1M)),NA())</f>
        <v>1.601848599163791E-2</v>
      </c>
      <c r="O2647" s="44">
        <f>IFERROR(_xll.qlIndexFixing(ONIndex3M,I2647,TRUE,_xll.ohTrigger(RecalcTrigger,Trigger3M)),NA())</f>
        <v>1.6465609605703646E-2</v>
      </c>
      <c r="P2647" s="44">
        <f>IFERROR(_xll.qlIndexFixing(ONIndex6M,I2647,TRUE,_xll.ohTrigger(RecalcTrigger,Trigger6M)),NA())</f>
        <v>1.6654416834374075E-2</v>
      </c>
      <c r="Q2647" s="182">
        <f>IFERROR(_xll.qlIndexFixing(ONIndex1Y,I2647,TRUE,_xll.ohTrigger(RecalcTrigger,Trigger1Y)),NA())</f>
        <v>1.6758322136813941E-2</v>
      </c>
    </row>
    <row r="2648" spans="2:17" x14ac:dyDescent="0.2">
      <c r="B2648" s="39" t="s">
        <v>42</v>
      </c>
      <c r="D2648" s="42">
        <f>_xll.qlCalendarAdvance(Calendar,$D2647,B2648,"f",FALSE)</f>
        <v>57965</v>
      </c>
      <c r="E2648" s="176">
        <f>_xll.qlInterestRateIndexValueDate(IndexON,D2648)</f>
        <v>57965</v>
      </c>
      <c r="F2648" s="192">
        <f>IFERROR(_xll.qlIndexFixing(IndexON,D2648,TRUE,_xll.ohTrigger(RecalcTrigger,TriggerON)),NA())</f>
        <v>1.5770742031491203E-2</v>
      </c>
      <c r="H2648" s="42">
        <f>_xll.qlCalendarAdvance(Calendar,$H2647,B2648,"f",FALSE)</f>
        <v>57965</v>
      </c>
      <c r="I2648" s="176">
        <f>_xll.qlInterestRateIndexValueDate(Index1M,$H2648)</f>
        <v>57965</v>
      </c>
      <c r="J2648" s="181">
        <f>IFERROR(_xll.qlIndexFixing(Index1M,$H2648,TRUE,_xll.ohTrigger(RecalcTrigger,Trigger1M)),NA())</f>
        <v>1.6029482274736787E-2</v>
      </c>
      <c r="K2648" s="44">
        <f>IFERROR(_xll.qlIndexFixing(Index3M,H2648,TRUE,_xll.ohTrigger(RecalcTrigger,Trigger3M)),NA())</f>
        <v>1.6499984331389817E-2</v>
      </c>
      <c r="L2648" s="44">
        <f>IFERROR(_xll.qlIndexFixing(Index6M,$H2648,TRUE,_xll.ohTrigger(RecalcTrigger,Trigger6M)),NA())</f>
        <v>1.6726987335149324E-2</v>
      </c>
      <c r="M2648" s="182">
        <f>IFERROR(_xll.qlIndexFixing(Index1Y,$H2648,TRUE,_xll.ohTrigger(RecalcTrigger,Trigger1Y)),NA())</f>
        <v>1.6906590246424269E-2</v>
      </c>
      <c r="N2648" s="181">
        <f>IFERROR(_xll.qlIndexFixing(ONIndex1M,I2648,TRUE,_xll.ohTrigger(RecalcTrigger,Trigger1M)),NA())</f>
        <v>1.6018485125172122E-2</v>
      </c>
      <c r="O2648" s="44">
        <f>IFERROR(_xll.qlIndexFixing(ONIndex3M,I2648,TRUE,_xll.ohTrigger(RecalcTrigger,Trigger3M)),NA())</f>
        <v>1.6465644441259197E-2</v>
      </c>
      <c r="P2648" s="44">
        <f>IFERROR(_xll.qlIndexFixing(ONIndex6M,I2648,TRUE,_xll.ohTrigger(RecalcTrigger,Trigger6M)),NA())</f>
        <v>1.6654535225241185E-2</v>
      </c>
      <c r="Q2648" s="182">
        <f>IFERROR(_xll.qlIndexFixing(ONIndex1Y,I2648,TRUE,_xll.ohTrigger(RecalcTrigger,Trigger1Y)),NA())</f>
        <v>1.6758240676710834E-2</v>
      </c>
    </row>
    <row r="2649" spans="2:17" x14ac:dyDescent="0.2">
      <c r="B2649" s="39" t="s">
        <v>42</v>
      </c>
      <c r="D2649" s="42">
        <f>_xll.qlCalendarAdvance(Calendar,$D2648,B2649,"f",FALSE)</f>
        <v>57972</v>
      </c>
      <c r="E2649" s="176">
        <f>_xll.qlInterestRateIndexValueDate(IndexON,D2649)</f>
        <v>57972</v>
      </c>
      <c r="F2649" s="192">
        <f>IFERROR(_xll.qlIndexFixing(IndexON,D2649,TRUE,_xll.ohTrigger(RecalcTrigger,TriggerON)),NA())</f>
        <v>1.5770705581898969E-2</v>
      </c>
      <c r="H2649" s="42">
        <f>_xll.qlCalendarAdvance(Calendar,$H2648,B2649,"f",FALSE)</f>
        <v>57972</v>
      </c>
      <c r="I2649" s="176">
        <f>_xll.qlInterestRateIndexValueDate(Index1M,$H2649)</f>
        <v>57972</v>
      </c>
      <c r="J2649" s="181">
        <f>IFERROR(_xll.qlIndexFixing(Index1M,$H2649,TRUE,_xll.ohTrigger(RecalcTrigger,Trigger1M)),NA())</f>
        <v>1.6029552478278898E-2</v>
      </c>
      <c r="K2649" s="44">
        <f>IFERROR(_xll.qlIndexFixing(Index3M,H2649,TRUE,_xll.ohTrigger(RecalcTrigger,Trigger3M)),NA())</f>
        <v>1.6500174235674681E-2</v>
      </c>
      <c r="L2649" s="44">
        <f>IFERROR(_xll.qlIndexFixing(Index6M,$H2649,TRUE,_xll.ohTrigger(RecalcTrigger,Trigger6M)),NA())</f>
        <v>1.672738367438106E-2</v>
      </c>
      <c r="M2649" s="182">
        <f>IFERROR(_xll.qlIndexFixing(Index1Y,$H2649,TRUE,_xll.ohTrigger(RecalcTrigger,Trigger1Y)),NA())</f>
        <v>1.6907070776245314E-2</v>
      </c>
      <c r="N2649" s="181">
        <f>IFERROR(_xll.qlIndexFixing(ONIndex1M,I2649,TRUE,_xll.ohTrigger(RecalcTrigger,Trigger1M)),NA())</f>
        <v>1.6018506339684491E-2</v>
      </c>
      <c r="O2649" s="44">
        <f>IFERROR(_xll.qlIndexFixing(ONIndex3M,I2649,TRUE,_xll.ohTrigger(RecalcTrigger,Trigger3M)),NA())</f>
        <v>1.6465700047841869E-2</v>
      </c>
      <c r="P2649" s="44">
        <f>IFERROR(_xll.qlIndexFixing(ONIndex6M,I2649,TRUE,_xll.ohTrigger(RecalcTrigger,Trigger6M)),NA())</f>
        <v>1.6654673440028578E-2</v>
      </c>
      <c r="Q2649" s="182">
        <f>IFERROR(_xll.qlIndexFixing(ONIndex1Y,I2649,TRUE,_xll.ohTrigger(RecalcTrigger,Trigger1Y)),NA())</f>
        <v>1.6758179735905099E-2</v>
      </c>
    </row>
    <row r="2650" spans="2:17" x14ac:dyDescent="0.2">
      <c r="B2650" s="39" t="s">
        <v>42</v>
      </c>
      <c r="D2650" s="42">
        <f>_xll.qlCalendarAdvance(Calendar,$D2649,B2650,"f",FALSE)</f>
        <v>57979</v>
      </c>
      <c r="E2650" s="176">
        <f>_xll.qlInterestRateIndexValueDate(IndexON,D2650)</f>
        <v>57979</v>
      </c>
      <c r="F2650" s="192">
        <f>IFERROR(_xll.qlIndexFixing(IndexON,D2650,TRUE,_xll.ohTrigger(RecalcTrigger,TriggerON)),NA())</f>
        <v>1.5770690787872965E-2</v>
      </c>
      <c r="H2650" s="42">
        <f>_xll.qlCalendarAdvance(Calendar,$H2649,B2650,"f",FALSE)</f>
        <v>57979</v>
      </c>
      <c r="I2650" s="176">
        <f>_xll.qlInterestRateIndexValueDate(Index1M,$H2650)</f>
        <v>57979</v>
      </c>
      <c r="J2650" s="181">
        <f>IFERROR(_xll.qlIndexFixing(Index1M,$H2650,TRUE,_xll.ohTrigger(RecalcTrigger,Trigger1M)),NA())</f>
        <v>1.6029644792847075E-2</v>
      </c>
      <c r="K2650" s="44">
        <f>IFERROR(_xll.qlIndexFixing(Index3M,H2650,TRUE,_xll.ohTrigger(RecalcTrigger,Trigger3M)),NA())</f>
        <v>1.6500776551922804E-2</v>
      </c>
      <c r="L2650" s="44">
        <f>IFERROR(_xll.qlIndexFixing(Index6M,$H2650,TRUE,_xll.ohTrigger(RecalcTrigger,Trigger6M)),NA())</f>
        <v>1.6727800001352239E-2</v>
      </c>
      <c r="M2650" s="182">
        <f>IFERROR(_xll.qlIndexFixing(Index1Y,$H2650,TRUE,_xll.ohTrigger(RecalcTrigger,Trigger1Y)),NA())</f>
        <v>1.6907572171618757E-2</v>
      </c>
      <c r="N2650" s="181">
        <f>IFERROR(_xll.qlIndexFixing(ONIndex1M,I2650,TRUE,_xll.ohTrigger(RecalcTrigger,Trigger1M)),NA())</f>
        <v>1.6018549635175017E-2</v>
      </c>
      <c r="O2650" s="44">
        <f>IFERROR(_xll.qlIndexFixing(ONIndex3M,I2650,TRUE,_xll.ohTrigger(RecalcTrigger,Trigger3M)),NA())</f>
        <v>1.6465776425451661E-2</v>
      </c>
      <c r="P2650" s="44">
        <f>IFERROR(_xll.qlIndexFixing(ONIndex6M,I2650,TRUE,_xll.ohTrigger(RecalcTrigger,Trigger6M)),NA())</f>
        <v>1.6654831479222532E-2</v>
      </c>
      <c r="Q2650" s="182">
        <f>IFERROR(_xll.qlIndexFixing(ONIndex1Y,I2650,TRUE,_xll.ohTrigger(RecalcTrigger,Trigger1Y)),NA())</f>
        <v>1.6758139314477782E-2</v>
      </c>
    </row>
    <row r="2651" spans="2:17" x14ac:dyDescent="0.2">
      <c r="B2651" s="39" t="s">
        <v>42</v>
      </c>
      <c r="D2651" s="42">
        <f>_xll.qlCalendarAdvance(Calendar,$D2650,B2651,"f",FALSE)</f>
        <v>57986</v>
      </c>
      <c r="E2651" s="176">
        <f>_xll.qlInterestRateIndexValueDate(IndexON,D2651)</f>
        <v>57986</v>
      </c>
      <c r="F2651" s="192">
        <f>IFERROR(_xll.qlIndexFixing(IndexON,D2651,TRUE,_xll.ohTrigger(RecalcTrigger,TriggerON)),NA())</f>
        <v>1.5770697649656329E-2</v>
      </c>
      <c r="H2651" s="42">
        <f>_xll.qlCalendarAdvance(Calendar,$H2650,B2651,"f",FALSE)</f>
        <v>57986</v>
      </c>
      <c r="I2651" s="176">
        <f>_xll.qlInterestRateIndexValueDate(Index1M,$H2651)</f>
        <v>57986</v>
      </c>
      <c r="J2651" s="181">
        <f>IFERROR(_xll.qlIndexFixing(Index1M,$H2651,TRUE,_xll.ohTrigger(RecalcTrigger,Trigger1M)),NA())</f>
        <v>1.6029759218441318E-2</v>
      </c>
      <c r="K2651" s="44">
        <f>IFERROR(_xll.qlIndexFixing(Index3M,H2651,TRUE,_xll.ohTrigger(RecalcTrigger,Trigger3M)),NA())</f>
        <v>1.6501009667550536E-2</v>
      </c>
      <c r="L2651" s="44">
        <f>IFERROR(_xll.qlIndexFixing(Index6M,$H2651,TRUE,_xll.ohTrigger(RecalcTrigger,Trigger6M)),NA())</f>
        <v>1.6728656701975531E-2</v>
      </c>
      <c r="M2651" s="182">
        <f>IFERROR(_xll.qlIndexFixing(Index1Y,$H2651,TRUE,_xll.ohTrigger(RecalcTrigger,Trigger1Y)),NA())</f>
        <v>1.6908094432575016E-2</v>
      </c>
      <c r="N2651" s="181">
        <f>IFERROR(_xll.qlIndexFixing(ONIndex1M,I2651,TRUE,_xll.ohTrigger(RecalcTrigger,Trigger1M)),NA())</f>
        <v>1.6018615011724746E-2</v>
      </c>
      <c r="O2651" s="44">
        <f>IFERROR(_xll.qlIndexFixing(ONIndex3M,I2651,TRUE,_xll.ohTrigger(RecalcTrigger,Trigger3M)),NA())</f>
        <v>1.6465873574250667E-2</v>
      </c>
      <c r="P2651" s="44">
        <f>IFERROR(_xll.qlIndexFixing(ONIndex6M,I2651,TRUE,_xll.ohTrigger(RecalcTrigger,Trigger6M)),NA())</f>
        <v>1.6655009342498861E-2</v>
      </c>
      <c r="Q2651" s="182">
        <f>IFERROR(_xll.qlIndexFixing(ONIndex1Y,I2651,TRUE,_xll.ohTrigger(RecalcTrigger,Trigger1Y)),NA())</f>
        <v>1.6758119412428885E-2</v>
      </c>
    </row>
    <row r="2652" spans="2:17" x14ac:dyDescent="0.2">
      <c r="B2652" s="39" t="s">
        <v>42</v>
      </c>
      <c r="D2652" s="42">
        <f>_xll.qlCalendarAdvance(Calendar,$D2651,B2652,"f",FALSE)</f>
        <v>57993</v>
      </c>
      <c r="E2652" s="176">
        <f>_xll.qlInterestRateIndexValueDate(IndexON,D2652)</f>
        <v>57993</v>
      </c>
      <c r="F2652" s="192">
        <f>IFERROR(_xll.qlIndexFixing(IndexON,D2652,TRUE,_xll.ohTrigger(RecalcTrigger,TriggerON)),NA())</f>
        <v>1.5770726167005922E-2</v>
      </c>
      <c r="H2652" s="42">
        <f>_xll.qlCalendarAdvance(Calendar,$H2651,B2652,"f",FALSE)</f>
        <v>57993</v>
      </c>
      <c r="I2652" s="176">
        <f>_xll.qlInterestRateIndexValueDate(Index1M,$H2652)</f>
        <v>57993</v>
      </c>
      <c r="J2652" s="181">
        <f>IFERROR(_xll.qlIndexFixing(Index1M,$H2652,TRUE,_xll.ohTrigger(RecalcTrigger,Trigger1M)),NA())</f>
        <v>1.6029895755061627E-2</v>
      </c>
      <c r="K2652" s="44">
        <f>IFERROR(_xll.qlIndexFixing(Index3M,H2652,TRUE,_xll.ohTrigger(RecalcTrigger,Trigger3M)),NA())</f>
        <v>1.6501263639696881E-2</v>
      </c>
      <c r="L2652" s="44">
        <f>IFERROR(_xll.qlIndexFixing(Index6M,$H2652,TRUE,_xll.ohTrigger(RecalcTrigger,Trigger6M)),NA())</f>
        <v>1.6729114453052748E-2</v>
      </c>
      <c r="M2652" s="182">
        <f>IFERROR(_xll.qlIndexFixing(Index1Y,$H2652,TRUE,_xll.ohTrigger(RecalcTrigger,Trigger1Y)),NA())</f>
        <v>1.6908637559146955E-2</v>
      </c>
      <c r="N2652" s="181">
        <f>IFERROR(_xll.qlIndexFixing(ONIndex1M,I2652,TRUE,_xll.ohTrigger(RecalcTrigger,Trigger1M)),NA())</f>
        <v>1.6018702469171586E-2</v>
      </c>
      <c r="O2652" s="44">
        <f>IFERROR(_xll.qlIndexFixing(ONIndex3M,I2652,TRUE,_xll.ohTrigger(RecalcTrigger,Trigger3M)),NA())</f>
        <v>1.6465991494076793E-2</v>
      </c>
      <c r="P2652" s="44">
        <f>IFERROR(_xll.qlIndexFixing(ONIndex6M,I2652,TRUE,_xll.ohTrigger(RecalcTrigger,Trigger6M)),NA())</f>
        <v>1.6655207029857566E-2</v>
      </c>
      <c r="Q2652" s="182">
        <f>IFERROR(_xll.qlIndexFixing(ONIndex1Y,I2652,TRUE,_xll.ohTrigger(RecalcTrigger,Trigger1Y)),NA())</f>
        <v>1.6758120029677359E-2</v>
      </c>
    </row>
    <row r="2653" spans="2:17" x14ac:dyDescent="0.2">
      <c r="B2653" s="39" t="s">
        <v>42</v>
      </c>
      <c r="D2653" s="42">
        <f>_xll.qlCalendarAdvance(Calendar,$D2652,B2653,"f",FALSE)</f>
        <v>58000</v>
      </c>
      <c r="E2653" s="176">
        <f>_xll.qlInterestRateIndexValueDate(IndexON,D2653)</f>
        <v>58000</v>
      </c>
      <c r="F2653" s="192">
        <f>IFERROR(_xll.qlIndexFixing(IndexON,D2653,TRUE,_xll.ohTrigger(RecalcTrigger,TriggerON)),NA())</f>
        <v>1.5770776339921744E-2</v>
      </c>
      <c r="H2653" s="42">
        <f>_xll.qlCalendarAdvance(Calendar,$H2652,B2653,"f",FALSE)</f>
        <v>58000</v>
      </c>
      <c r="I2653" s="176">
        <f>_xll.qlInterestRateIndexValueDate(Index1M,$H2653)</f>
        <v>58000</v>
      </c>
      <c r="J2653" s="181">
        <f>IFERROR(_xll.qlIndexFixing(Index1M,$H2653,TRUE,_xll.ohTrigger(RecalcTrigger,Trigger1M)),NA())</f>
        <v>1.6030054402702935E-2</v>
      </c>
      <c r="K2653" s="44">
        <f>IFERROR(_xll.qlIndexFixing(Index3M,H2653,TRUE,_xll.ohTrigger(RecalcTrigger,Trigger3M)),NA())</f>
        <v>1.6501538468363601E-2</v>
      </c>
      <c r="L2653" s="44">
        <f>IFERROR(_xll.qlIndexFixing(Index6M,$H2653,TRUE,_xll.ohTrigger(RecalcTrigger,Trigger6M)),NA())</f>
        <v>1.672959219282134E-2</v>
      </c>
      <c r="M2653" s="182">
        <f>IFERROR(_xll.qlIndexFixing(Index1Y,$H2653,TRUE,_xll.ohTrigger(RecalcTrigger,Trigger1Y)),NA())</f>
        <v>1.6909201551366992E-2</v>
      </c>
      <c r="N2653" s="181">
        <f>IFERROR(_xll.qlIndexFixing(ONIndex1M,I2653,TRUE,_xll.ohTrigger(RecalcTrigger,Trigger1M)),NA())</f>
        <v>1.6018812007515537E-2</v>
      </c>
      <c r="O2653" s="44">
        <f>IFERROR(_xll.qlIndexFixing(ONIndex3M,I2653,TRUE,_xll.ohTrigger(RecalcTrigger,Trigger3M)),NA())</f>
        <v>1.6466130184767946E-2</v>
      </c>
      <c r="P2653" s="44">
        <f>IFERROR(_xll.qlIndexFixing(ONIndex6M,I2653,TRUE,_xll.ohTrigger(RecalcTrigger,Trigger6M)),NA())</f>
        <v>1.6655424541298647E-2</v>
      </c>
      <c r="Q2653" s="182">
        <f>IFERROR(_xll.qlIndexFixing(ONIndex1Y,I2653,TRUE,_xll.ohTrigger(RecalcTrigger,Trigger1Y)),NA())</f>
        <v>1.6758141166304252E-2</v>
      </c>
    </row>
    <row r="2654" spans="2:17" x14ac:dyDescent="0.2">
      <c r="B2654" s="39" t="s">
        <v>42</v>
      </c>
      <c r="D2654" s="42">
        <f>_xll.qlCalendarAdvance(Calendar,$D2653,B2654,"f",FALSE)</f>
        <v>58007</v>
      </c>
      <c r="E2654" s="176">
        <f>_xll.qlInterestRateIndexValueDate(IndexON,D2654)</f>
        <v>58007</v>
      </c>
      <c r="F2654" s="192">
        <f>IFERROR(_xll.qlIndexFixing(IndexON,D2654,TRUE,_xll.ohTrigger(RecalcTrigger,TriggerON)),NA())</f>
        <v>1.5770848168484841E-2</v>
      </c>
      <c r="H2654" s="42">
        <f>_xll.qlCalendarAdvance(Calendar,$H2653,B2654,"f",FALSE)</f>
        <v>58007</v>
      </c>
      <c r="I2654" s="176">
        <f>_xll.qlInterestRateIndexValueDate(Index1M,$H2654)</f>
        <v>58007</v>
      </c>
      <c r="J2654" s="181">
        <f>IFERROR(_xll.qlIndexFixing(Index1M,$H2654,TRUE,_xll.ohTrigger(RecalcTrigger,Trigger1M)),NA())</f>
        <v>1.6030235161375375E-2</v>
      </c>
      <c r="K2654" s="44">
        <f>IFERROR(_xll.qlIndexFixing(Index3M,H2654,TRUE,_xll.ohTrigger(RecalcTrigger,Trigger3M)),NA())</f>
        <v>1.6501834153556865E-2</v>
      </c>
      <c r="L2654" s="44">
        <f>IFERROR(_xll.qlIndexFixing(Index6M,$H2654,TRUE,_xll.ohTrigger(RecalcTrigger,Trigger6M)),NA())</f>
        <v>1.6730089921295564E-2</v>
      </c>
      <c r="M2654" s="182">
        <f>IFERROR(_xll.qlIndexFixing(Index1Y,$H2654,TRUE,_xll.ohTrigger(RecalcTrigger,Trigger1Y)),NA())</f>
        <v>1.6909786409270433E-2</v>
      </c>
      <c r="N2654" s="181">
        <f>IFERROR(_xll.qlIndexFixing(ONIndex1M,I2654,TRUE,_xll.ohTrigger(RecalcTrigger,Trigger1M)),NA())</f>
        <v>1.6018943626918691E-2</v>
      </c>
      <c r="O2654" s="44">
        <f>IFERROR(_xll.qlIndexFixing(ONIndex3M,I2654,TRUE,_xll.ohTrigger(RecalcTrigger,Trigger3M)),NA())</f>
        <v>1.646628964672936E-2</v>
      </c>
      <c r="P2654" s="44">
        <f>IFERROR(_xll.qlIndexFixing(ONIndex6M,I2654,TRUE,_xll.ohTrigger(RecalcTrigger,Trigger6M)),NA())</f>
        <v>1.6655661876984196E-2</v>
      </c>
      <c r="Q2654" s="182">
        <f>IFERROR(_xll.qlIndexFixing(ONIndex1Y,I2654,TRUE,_xll.ohTrigger(RecalcTrigger,Trigger1Y)),NA())</f>
        <v>1.6758182822309564E-2</v>
      </c>
    </row>
    <row r="2655" spans="2:17" x14ac:dyDescent="0.2">
      <c r="B2655" s="39" t="s">
        <v>42</v>
      </c>
      <c r="D2655" s="42">
        <f>_xll.qlCalendarAdvance(Calendar,$D2654,B2655,"f",FALSE)</f>
        <v>58014</v>
      </c>
      <c r="E2655" s="176">
        <f>_xll.qlInterestRateIndexValueDate(IndexON,D2655)</f>
        <v>58014</v>
      </c>
      <c r="F2655" s="192">
        <f>IFERROR(_xll.qlIndexFixing(IndexON,D2655,TRUE,_xll.ohTrigger(RecalcTrigger,TriggerON)),NA())</f>
        <v>1.577094165277626E-2</v>
      </c>
      <c r="H2655" s="42">
        <f>_xll.qlCalendarAdvance(Calendar,$H2654,B2655,"f",FALSE)</f>
        <v>58014</v>
      </c>
      <c r="I2655" s="176">
        <f>_xll.qlInterestRateIndexValueDate(Index1M,$H2655)</f>
        <v>58014</v>
      </c>
      <c r="J2655" s="181">
        <f>IFERROR(_xll.qlIndexFixing(Index1M,$H2655,TRUE,_xll.ohTrigger(RecalcTrigger,Trigger1M)),NA())</f>
        <v>1.6029333742588591E-2</v>
      </c>
      <c r="K2655" s="44">
        <f>IFERROR(_xll.qlIndexFixing(Index3M,H2655,TRUE,_xll.ohTrigger(RecalcTrigger,Trigger3M)),NA())</f>
        <v>1.6502150695281072E-2</v>
      </c>
      <c r="L2655" s="44">
        <f>IFERROR(_xll.qlIndexFixing(Index6M,$H2655,TRUE,_xll.ohTrigger(RecalcTrigger,Trigger6M)),NA())</f>
        <v>1.6730181452737261E-2</v>
      </c>
      <c r="M2655" s="182">
        <f>IFERROR(_xll.qlIndexFixing(Index1Y,$H2655,TRUE,_xll.ohTrigger(RecalcTrigger,Trigger1Y)),NA())</f>
        <v>1.691039213289347E-2</v>
      </c>
      <c r="N2655" s="181">
        <f>IFERROR(_xll.qlIndexFixing(ONIndex1M,I2655,TRUE,_xll.ohTrigger(RecalcTrigger,Trigger1M)),NA())</f>
        <v>1.6019097327218956E-2</v>
      </c>
      <c r="O2655" s="44">
        <f>IFERROR(_xll.qlIndexFixing(ONIndex3M,I2655,TRUE,_xll.ohTrigger(RecalcTrigger,Trigger3M)),NA())</f>
        <v>1.6466469879636847E-2</v>
      </c>
      <c r="P2655" s="44">
        <f>IFERROR(_xll.qlIndexFixing(ONIndex6M,I2655,TRUE,_xll.ohTrigger(RecalcTrigger,Trigger6M)),NA())</f>
        <v>1.6655919036671074E-2</v>
      </c>
      <c r="Q2655" s="182">
        <f>IFERROR(_xll.qlIndexFixing(ONIndex1Y,I2655,TRUE,_xll.ohTrigger(RecalcTrigger,Trigger1Y)),NA())</f>
        <v>1.6758244997693295E-2</v>
      </c>
    </row>
    <row r="2656" spans="2:17" x14ac:dyDescent="0.2">
      <c r="B2656" s="39" t="s">
        <v>42</v>
      </c>
      <c r="D2656" s="42">
        <f>_xll.qlCalendarAdvance(Calendar,$D2655,B2656,"f",FALSE)</f>
        <v>58021</v>
      </c>
      <c r="E2656" s="176">
        <f>_xll.qlInterestRateIndexValueDate(IndexON,D2656)</f>
        <v>58021</v>
      </c>
      <c r="F2656" s="192">
        <f>IFERROR(_xll.qlIndexFixing(IndexON,D2656,TRUE,_xll.ohTrigger(RecalcTrigger,TriggerON)),NA())</f>
        <v>1.5771056792552862E-2</v>
      </c>
      <c r="H2656" s="42">
        <f>_xll.qlCalendarAdvance(Calendar,$H2655,B2656,"f",FALSE)</f>
        <v>58021</v>
      </c>
      <c r="I2656" s="176">
        <f>_xll.qlInterestRateIndexValueDate(Index1M,$H2656)</f>
        <v>58021</v>
      </c>
      <c r="J2656" s="181">
        <f>IFERROR(_xll.qlIndexFixing(Index1M,$H2656,TRUE,_xll.ohTrigger(RecalcTrigger,Trigger1M)),NA())</f>
        <v>1.6030663011803517E-2</v>
      </c>
      <c r="K2656" s="44">
        <f>IFERROR(_xll.qlIndexFixing(Index3M,H2656,TRUE,_xll.ohTrigger(RecalcTrigger,Trigger3M)),NA())</f>
        <v>1.6502488093540633E-2</v>
      </c>
      <c r="L2656" s="44">
        <f>IFERROR(_xll.qlIndexFixing(Index6M,$H2656,TRUE,_xll.ohTrigger(RecalcTrigger,Trigger6M)),NA())</f>
        <v>1.673071770641869E-2</v>
      </c>
      <c r="M2656" s="182">
        <f>IFERROR(_xll.qlIndexFixing(Index1Y,$H2656,TRUE,_xll.ohTrigger(RecalcTrigger,Trigger1Y)),NA())</f>
        <v>1.6911018722272741E-2</v>
      </c>
      <c r="N2656" s="181">
        <f>IFERROR(_xll.qlIndexFixing(ONIndex1M,I2656,TRUE,_xll.ohTrigger(RecalcTrigger,Trigger1M)),NA())</f>
        <v>1.6019273108497378E-2</v>
      </c>
      <c r="O2656" s="44">
        <f>IFERROR(_xll.qlIndexFixing(ONIndex3M,I2656,TRUE,_xll.ohTrigger(RecalcTrigger,Trigger3M)),NA())</f>
        <v>1.6466670883571455E-2</v>
      </c>
      <c r="P2656" s="44">
        <f>IFERROR(_xll.qlIndexFixing(ONIndex6M,I2656,TRUE,_xll.ohTrigger(RecalcTrigger,Trigger6M)),NA())</f>
        <v>1.6656196020521374E-2</v>
      </c>
      <c r="Q2656" s="182">
        <f>IFERROR(_xll.qlIndexFixing(ONIndex1Y,I2656,TRUE,_xll.ohTrigger(RecalcTrigger,Trigger1Y)),NA())</f>
        <v>1.6758327692293351E-2</v>
      </c>
    </row>
    <row r="2657" spans="2:17" x14ac:dyDescent="0.2">
      <c r="B2657" s="39" t="s">
        <v>42</v>
      </c>
      <c r="D2657" s="42">
        <f>_xll.qlCalendarAdvance(Calendar,$D2656,B2657,"f",FALSE)</f>
        <v>58028</v>
      </c>
      <c r="E2657" s="176">
        <f>_xll.qlInterestRateIndexValueDate(IndexON,D2657)</f>
        <v>58028</v>
      </c>
      <c r="F2657" s="192">
        <f>IFERROR(_xll.qlIndexFixing(IndexON,D2657,TRUE,_xll.ohTrigger(RecalcTrigger,TriggerON)),NA())</f>
        <v>1.577119358797674E-2</v>
      </c>
      <c r="H2657" s="42">
        <f>_xll.qlCalendarAdvance(Calendar,$H2656,B2657,"f",FALSE)</f>
        <v>58028</v>
      </c>
      <c r="I2657" s="176">
        <f>_xll.qlInterestRateIndexValueDate(Index1M,$H2657)</f>
        <v>58028</v>
      </c>
      <c r="J2657" s="181">
        <f>IFERROR(_xll.qlIndexFixing(Index1M,$H2657,TRUE,_xll.ohTrigger(RecalcTrigger,Trigger1M)),NA())</f>
        <v>1.6030910103564285E-2</v>
      </c>
      <c r="K2657" s="44">
        <f>IFERROR(_xll.qlIndexFixing(Index3M,H2657,TRUE,_xll.ohTrigger(RecalcTrigger,Trigger3M)),NA())</f>
        <v>1.6502846348341711E-2</v>
      </c>
      <c r="L2657" s="44">
        <f>IFERROR(_xll.qlIndexFixing(Index6M,$H2657,TRUE,_xll.ohTrigger(RecalcTrigger,Trigger6M)),NA())</f>
        <v>1.673127394793673E-2</v>
      </c>
      <c r="M2657" s="182">
        <f>IFERROR(_xll.qlIndexFixing(Index1Y,$H2657,TRUE,_xll.ohTrigger(RecalcTrigger,Trigger1Y)),NA())</f>
        <v>1.6911666177447326E-2</v>
      </c>
      <c r="N2657" s="181">
        <f>IFERROR(_xll.qlIndexFixing(ONIndex1M,I2657,TRUE,_xll.ohTrigger(RecalcTrigger,Trigger1M)),NA())</f>
        <v>1.6019470970672911E-2</v>
      </c>
      <c r="O2657" s="44">
        <f>IFERROR(_xll.qlIndexFixing(ONIndex3M,I2657,TRUE,_xll.ohTrigger(RecalcTrigger,Trigger3M)),NA())</f>
        <v>1.6466892658695276E-2</v>
      </c>
      <c r="P2657" s="44">
        <f>IFERROR(_xll.qlIndexFixing(ONIndex6M,I2657,TRUE,_xll.ohTrigger(RecalcTrigger,Trigger6M)),NA())</f>
        <v>1.6656492828535097E-2</v>
      </c>
      <c r="Q2657" s="182">
        <f>IFERROR(_xll.qlIndexFixing(ONIndex1Y,I2657,TRUE,_xll.ohTrigger(RecalcTrigger,Trigger1Y)),NA())</f>
        <v>1.6758430906352872E-2</v>
      </c>
    </row>
    <row r="2658" spans="2:17" x14ac:dyDescent="0.2">
      <c r="B2658" s="39" t="s">
        <v>42</v>
      </c>
      <c r="D2658" s="42">
        <f>_xll.qlCalendarAdvance(Calendar,$D2657,B2658,"f",FALSE)</f>
        <v>58035</v>
      </c>
      <c r="E2658" s="176">
        <f>_xll.qlInterestRateIndexValueDate(IndexON,D2658)</f>
        <v>58035</v>
      </c>
      <c r="F2658" s="192">
        <f>IFERROR(_xll.qlIndexFixing(IndexON,D2658,TRUE,_xll.ohTrigger(RecalcTrigger,TriggerON)),NA())</f>
        <v>1.5771352039209985E-2</v>
      </c>
      <c r="H2658" s="42">
        <f>_xll.qlCalendarAdvance(Calendar,$H2657,B2658,"f",FALSE)</f>
        <v>58035</v>
      </c>
      <c r="I2658" s="176">
        <f>_xll.qlInterestRateIndexValueDate(Index1M,$H2658)</f>
        <v>58035</v>
      </c>
      <c r="J2658" s="181">
        <f>IFERROR(_xll.qlIndexFixing(Index1M,$H2658,TRUE,_xll.ohTrigger(RecalcTrigger,Trigger1M)),NA())</f>
        <v>1.6031179306356183E-2</v>
      </c>
      <c r="K2658" s="44">
        <f>IFERROR(_xll.qlIndexFixing(Index3M,H2658,TRUE,_xll.ohTrigger(RecalcTrigger,Trigger3M)),NA())</f>
        <v>1.6503225459687833E-2</v>
      </c>
      <c r="L2658" s="44">
        <f>IFERROR(_xll.qlIndexFixing(Index6M,$H2658,TRUE,_xll.ohTrigger(RecalcTrigger,Trigger6M)),NA())</f>
        <v>1.6731850177308841E-2</v>
      </c>
      <c r="M2658" s="182">
        <f>IFERROR(_xll.qlIndexFixing(Index1Y,$H2658,TRUE,_xll.ohTrigger(RecalcTrigger,Trigger1Y)),NA())</f>
        <v>1.6912334498457193E-2</v>
      </c>
      <c r="N2658" s="181">
        <f>IFERROR(_xll.qlIndexFixing(ONIndex1M,I2658,TRUE,_xll.ohTrigger(RecalcTrigger,Trigger1M)),NA())</f>
        <v>1.6019690913907647E-2</v>
      </c>
      <c r="O2658" s="44">
        <f>IFERROR(_xll.qlIndexFixing(ONIndex3M,I2658,TRUE,_xll.ohTrigger(RecalcTrigger,Trigger3M)),NA())</f>
        <v>1.6467135204765171E-2</v>
      </c>
      <c r="P2658" s="44">
        <f>IFERROR(_xll.qlIndexFixing(ONIndex6M,I2658,TRUE,_xll.ohTrigger(RecalcTrigger,Trigger6M)),NA())</f>
        <v>1.6656809460712241E-2</v>
      </c>
      <c r="Q2658" s="182">
        <f>IFERROR(_xll.qlIndexFixing(ONIndex1Y,I2658,TRUE,_xll.ohTrigger(RecalcTrigger,Trigger1Y)),NA())</f>
        <v>1.6758554639790813E-2</v>
      </c>
    </row>
    <row r="2659" spans="2:17" x14ac:dyDescent="0.2">
      <c r="B2659" s="39" t="s">
        <v>42</v>
      </c>
      <c r="D2659" s="42">
        <f>_xll.qlCalendarAdvance(Calendar,$D2658,B2659,"f",FALSE)</f>
        <v>58042</v>
      </c>
      <c r="E2659" s="176">
        <f>_xll.qlInterestRateIndexValueDate(IndexON,D2659)</f>
        <v>58042</v>
      </c>
      <c r="F2659" s="192">
        <f>IFERROR(_xll.qlIndexFixing(IndexON,D2659,TRUE,_xll.ohTrigger(RecalcTrigger,TriggerON)),NA())</f>
        <v>1.5771532145928413E-2</v>
      </c>
      <c r="H2659" s="42">
        <f>_xll.qlCalendarAdvance(Calendar,$H2658,B2659,"f",FALSE)</f>
        <v>58042</v>
      </c>
      <c r="I2659" s="176">
        <f>_xll.qlInterestRateIndexValueDate(Index1M,$H2659)</f>
        <v>58042</v>
      </c>
      <c r="J2659" s="181">
        <f>IFERROR(_xll.qlIndexFixing(Index1M,$H2659,TRUE,_xll.ohTrigger(RecalcTrigger,Trigger1M)),NA())</f>
        <v>1.6031470620181745E-2</v>
      </c>
      <c r="K2659" s="44">
        <f>IFERROR(_xll.qlIndexFixing(Index3M,H2659,TRUE,_xll.ohTrigger(RecalcTrigger,Trigger3M)),NA())</f>
        <v>1.6503625427588684E-2</v>
      </c>
      <c r="L2659" s="44">
        <f>IFERROR(_xll.qlIndexFixing(Index6M,$H2659,TRUE,_xll.ohTrigger(RecalcTrigger,Trigger6M)),NA())</f>
        <v>1.6732446394550699E-2</v>
      </c>
      <c r="M2659" s="182">
        <f>IFERROR(_xll.qlIndexFixing(Index1Y,$H2659,TRUE,_xll.ohTrigger(RecalcTrigger,Trigger1Y)),NA())</f>
        <v>1.6913023685342976E-2</v>
      </c>
      <c r="N2659" s="181">
        <f>IFERROR(_xll.qlIndexFixing(ONIndex1M,I2659,TRUE,_xll.ohTrigger(RecalcTrigger,Trigger1M)),NA())</f>
        <v>1.6019932938039494E-2</v>
      </c>
      <c r="O2659" s="44">
        <f>IFERROR(_xll.qlIndexFixing(ONIndex3M,I2659,TRUE,_xll.ohTrigger(RecalcTrigger,Trigger3M)),NA())</f>
        <v>1.6467398521943233E-2</v>
      </c>
      <c r="P2659" s="44">
        <f>IFERROR(_xll.qlIndexFixing(ONIndex6M,I2659,TRUE,_xll.ohTrigger(RecalcTrigger,Trigger6M)),NA())</f>
        <v>1.6657145916971761E-2</v>
      </c>
      <c r="Q2659" s="182">
        <f>IFERROR(_xll.qlIndexFixing(ONIndex1Y,I2659,TRUE,_xll.ohTrigger(RecalcTrigger,Trigger1Y)),NA())</f>
        <v>1.6758698892526125E-2</v>
      </c>
    </row>
    <row r="2660" spans="2:17" x14ac:dyDescent="0.2">
      <c r="B2660" s="39" t="s">
        <v>42</v>
      </c>
      <c r="D2660" s="42">
        <f>_xll.qlCalendarAdvance(Calendar,$D2659,B2660,"f",FALSE)</f>
        <v>58049</v>
      </c>
      <c r="E2660" s="176">
        <f>_xll.qlInterestRateIndexValueDate(IndexON,D2660)</f>
        <v>58049</v>
      </c>
      <c r="F2660" s="192">
        <f>IFERROR(_xll.qlIndexFixing(IndexON,D2660,TRUE,_xll.ohTrigger(RecalcTrigger,TriggerON)),NA())</f>
        <v>1.577173390821307E-2</v>
      </c>
      <c r="H2660" s="42">
        <f>_xll.qlCalendarAdvance(Calendar,$H2659,B2660,"f",FALSE)</f>
        <v>58049</v>
      </c>
      <c r="I2660" s="176">
        <f>_xll.qlInterestRateIndexValueDate(Index1M,$H2660)</f>
        <v>58049</v>
      </c>
      <c r="J2660" s="181">
        <f>IFERROR(_xll.qlIndexFixing(Index1M,$H2660,TRUE,_xll.ohTrigger(RecalcTrigger,Trigger1M)),NA())</f>
        <v>1.6031784045040971E-2</v>
      </c>
      <c r="K2660" s="44">
        <f>IFERROR(_xll.qlIndexFixing(Index3M,H2660,TRUE,_xll.ohTrigger(RecalcTrigger,Trigger3M)),NA())</f>
        <v>1.6503233206654526E-2</v>
      </c>
      <c r="L2660" s="44">
        <f>IFERROR(_xll.qlIndexFixing(Index6M,$H2660,TRUE,_xll.ohTrigger(RecalcTrigger,Trigger6M)),NA())</f>
        <v>1.6733496055820356E-2</v>
      </c>
      <c r="M2660" s="182">
        <f>IFERROR(_xll.qlIndexFixing(Index1Y,$H2660,TRUE,_xll.ohTrigger(RecalcTrigger,Trigger1Y)),NA())</f>
        <v>1.6913733738147307E-2</v>
      </c>
      <c r="N2660" s="181">
        <f>IFERROR(_xll.qlIndexFixing(ONIndex1M,I2660,TRUE,_xll.ohTrigger(RecalcTrigger,Trigger1M)),NA())</f>
        <v>1.6020197043230544E-2</v>
      </c>
      <c r="O2660" s="44">
        <f>IFERROR(_xll.qlIndexFixing(ONIndex3M,I2660,TRUE,_xll.ohTrigger(RecalcTrigger,Trigger3M)),NA())</f>
        <v>1.6467682610067369E-2</v>
      </c>
      <c r="P2660" s="44">
        <f>IFERROR(_xll.qlIndexFixing(ONIndex6M,I2660,TRUE,_xll.ohTrigger(RecalcTrigger,Trigger6M)),NA())</f>
        <v>1.6657502197394702E-2</v>
      </c>
      <c r="Q2660" s="182">
        <f>IFERROR(_xll.qlIndexFixing(ONIndex1Y,I2660,TRUE,_xll.ohTrigger(RecalcTrigger,Trigger1Y)),NA())</f>
        <v>1.675886366455881E-2</v>
      </c>
    </row>
    <row r="2661" spans="2:17" x14ac:dyDescent="0.2">
      <c r="B2661" s="39" t="s">
        <v>42</v>
      </c>
      <c r="D2661" s="42">
        <f>_xll.qlCalendarAdvance(Calendar,$D2660,B2661,"f",FALSE)</f>
        <v>58056</v>
      </c>
      <c r="E2661" s="176">
        <f>_xll.qlInterestRateIndexValueDate(IndexON,D2661)</f>
        <v>58056</v>
      </c>
      <c r="F2661" s="192">
        <f>IFERROR(_xll.qlIndexFixing(IndexON,D2661,TRUE,_xll.ohTrigger(RecalcTrigger,TriggerON)),NA())</f>
        <v>1.5771957326307096E-2</v>
      </c>
      <c r="H2661" s="42">
        <f>_xll.qlCalendarAdvance(Calendar,$H2660,B2661,"f",FALSE)</f>
        <v>58056</v>
      </c>
      <c r="I2661" s="176">
        <f>_xll.qlInterestRateIndexValueDate(Index1M,$H2661)</f>
        <v>58056</v>
      </c>
      <c r="J2661" s="181">
        <f>IFERROR(_xll.qlIndexFixing(Index1M,$H2661,TRUE,_xll.ohTrigger(RecalcTrigger,Trigger1M)),NA())</f>
        <v>1.6032119580938926E-2</v>
      </c>
      <c r="K2661" s="44">
        <f>IFERROR(_xll.qlIndexFixing(Index3M,H2661,TRUE,_xll.ohTrigger(RecalcTrigger,Trigger3M)),NA())</f>
        <v>1.6503671868578634E-2</v>
      </c>
      <c r="L2661" s="44">
        <f>IFERROR(_xll.qlIndexFixing(Index6M,$H2661,TRUE,_xll.ohTrigger(RecalcTrigger,Trigger6M)),NA())</f>
        <v>1.6734133705678403E-2</v>
      </c>
      <c r="M2661" s="182">
        <f>IFERROR(_xll.qlIndexFixing(Index1Y,$H2661,TRUE,_xll.ohTrigger(RecalcTrigger,Trigger1Y)),NA())</f>
        <v>1.6914464656914152E-2</v>
      </c>
      <c r="N2661" s="181">
        <f>IFERROR(_xll.qlIndexFixing(ONIndex1M,I2661,TRUE,_xll.ohTrigger(RecalcTrigger,Trigger1M)),NA())</f>
        <v>1.6020483229318705E-2</v>
      </c>
      <c r="O2661" s="44">
        <f>IFERROR(_xll.qlIndexFixing(ONIndex3M,I2661,TRUE,_xll.ohTrigger(RecalcTrigger,Trigger3M)),NA())</f>
        <v>1.6467987469299672E-2</v>
      </c>
      <c r="P2661" s="44">
        <f>IFERROR(_xll.qlIndexFixing(ONIndex6M,I2661,TRUE,_xll.ohTrigger(RecalcTrigger,Trigger6M)),NA())</f>
        <v>1.6657878301981066E-2</v>
      </c>
      <c r="Q2661" s="182">
        <f>IFERROR(_xll.qlIndexFixing(ONIndex1Y,I2661,TRUE,_xll.ohTrigger(RecalcTrigger,Trigger1Y)),NA())</f>
        <v>1.6759048956050959E-2</v>
      </c>
    </row>
    <row r="2662" spans="2:17" x14ac:dyDescent="0.2">
      <c r="B2662" s="39" t="s">
        <v>42</v>
      </c>
      <c r="D2662" s="42">
        <f>_xll.qlCalendarAdvance(Calendar,$D2661,B2662,"f",FALSE)</f>
        <v>58063</v>
      </c>
      <c r="E2662" s="176">
        <f>_xll.qlInterestRateIndexValueDate(IndexON,D2662)</f>
        <v>58063</v>
      </c>
      <c r="F2662" s="192">
        <f>IFERROR(_xll.qlIndexFixing(IndexON,D2662,TRUE,_xll.ohTrigger(RecalcTrigger,TriggerON)),NA())</f>
        <v>1.577220239996735E-2</v>
      </c>
      <c r="H2662" s="42">
        <f>_xll.qlCalendarAdvance(Calendar,$H2661,B2662,"f",FALSE)</f>
        <v>58063</v>
      </c>
      <c r="I2662" s="176">
        <f>_xll.qlInterestRateIndexValueDate(Index1M,$H2662)</f>
        <v>58063</v>
      </c>
      <c r="J2662" s="181">
        <f>IFERROR(_xll.qlIndexFixing(Index1M,$H2662,TRUE,_xll.ohTrigger(RecalcTrigger,Trigger1M)),NA())</f>
        <v>1.6032477227875611E-2</v>
      </c>
      <c r="K2662" s="44">
        <f>IFERROR(_xll.qlIndexFixing(Index3M,H2662,TRUE,_xll.ohTrigger(RecalcTrigger,Trigger3M)),NA())</f>
        <v>1.6504131385190333E-2</v>
      </c>
      <c r="L2662" s="44">
        <f>IFERROR(_xll.qlIndexFixing(Index6M,$H2662,TRUE,_xll.ohTrigger(RecalcTrigger,Trigger6M)),NA())</f>
        <v>1.673479134437612E-2</v>
      </c>
      <c r="M2662" s="182">
        <f>IFERROR(_xll.qlIndexFixing(Index1Y,$H2662,TRUE,_xll.ohTrigger(RecalcTrigger,Trigger1Y)),NA())</f>
        <v>1.6915216441688363E-2</v>
      </c>
      <c r="N2662" s="181">
        <f>IFERROR(_xll.qlIndexFixing(ONIndex1M,I2662,TRUE,_xll.ohTrigger(RecalcTrigger,Trigger1M)),NA())</f>
        <v>1.6020791496303977E-2</v>
      </c>
      <c r="O2662" s="44">
        <f>IFERROR(_xll.qlIndexFixing(ONIndex3M,I2662,TRUE,_xll.ohTrigger(RecalcTrigger,Trigger3M)),NA())</f>
        <v>1.6468313099640142E-2</v>
      </c>
      <c r="P2662" s="44">
        <f>IFERROR(_xll.qlIndexFixing(ONIndex6M,I2662,TRUE,_xll.ohTrigger(RecalcTrigger,Trigger6M)),NA())</f>
        <v>1.6658274230568759E-2</v>
      </c>
      <c r="Q2662" s="182">
        <f>IFERROR(_xll.qlIndexFixing(ONIndex1Y,I2662,TRUE,_xll.ohTrigger(RecalcTrigger,Trigger1Y)),NA())</f>
        <v>1.6759254766840481E-2</v>
      </c>
    </row>
    <row r="2663" spans="2:17" x14ac:dyDescent="0.2">
      <c r="B2663" s="39" t="s">
        <v>42</v>
      </c>
      <c r="D2663" s="42">
        <f>_xll.qlCalendarAdvance(Calendar,$D2662,B2663,"f",FALSE)</f>
        <v>58071</v>
      </c>
      <c r="E2663" s="176">
        <f>_xll.qlInterestRateIndexValueDate(IndexON,D2663)</f>
        <v>58071</v>
      </c>
      <c r="F2663" s="192">
        <f>IFERROR(_xll.qlIndexFixing(IndexON,D2663,TRUE,_xll.ohTrigger(RecalcTrigger,TriggerON)),NA())</f>
        <v>1.5773231043037333E-2</v>
      </c>
      <c r="H2663" s="42">
        <f>_xll.qlCalendarAdvance(Calendar,$H2662,B2663,"f",FALSE)</f>
        <v>58071</v>
      </c>
      <c r="I2663" s="176">
        <f>_xll.qlInterestRateIndexValueDate(Index1M,$H2663)</f>
        <v>58071</v>
      </c>
      <c r="J2663" s="181">
        <f>IFERROR(_xll.qlIndexFixing(Index1M,$H2663,TRUE,_xll.ohTrigger(RecalcTrigger,Trigger1M)),NA())</f>
        <v>1.6032531815117802E-2</v>
      </c>
      <c r="K2663" s="44">
        <f>IFERROR(_xll.qlIndexFixing(Index3M,H2663,TRUE,_xll.ohTrigger(RecalcTrigger,Trigger3M)),NA())</f>
        <v>1.6504682083394815E-2</v>
      </c>
      <c r="L2663" s="44">
        <f>IFERROR(_xll.qlIndexFixing(Index6M,$H2663,TRUE,_xll.ohTrigger(RecalcTrigger,Trigger6M)),NA())</f>
        <v>1.6735567407615677E-2</v>
      </c>
      <c r="M2663" s="182">
        <f>IFERROR(_xll.qlIndexFixing(Index1Y,$H2663,TRUE,_xll.ohTrigger(RecalcTrigger,Trigger1Y)),NA())</f>
        <v>1.6917019295746252E-2</v>
      </c>
      <c r="N2663" s="181">
        <f>IFERROR(_xll.qlIndexFixing(ONIndex1M,I2663,TRUE,_xll.ohTrigger(RecalcTrigger,Trigger1M)),NA())</f>
        <v>1.6021923677240389E-2</v>
      </c>
      <c r="O2663" s="44">
        <f>IFERROR(_xll.qlIndexFixing(ONIndex3M,I2663,TRUE,_xll.ohTrigger(RecalcTrigger,Trigger3M)),NA())</f>
        <v>1.646950550922862E-2</v>
      </c>
      <c r="P2663" s="44">
        <f>IFERROR(_xll.qlIndexFixing(ONIndex6M,I2663,TRUE,_xll.ohTrigger(RecalcTrigger,Trigger6M)),NA())</f>
        <v>1.6659572875405981E-2</v>
      </c>
      <c r="Q2663" s="182">
        <f>IFERROR(_xll.qlIndexFixing(ONIndex1Y,I2663,TRUE,_xll.ohTrigger(RecalcTrigger,Trigger1Y)),NA())</f>
        <v>1.6760319224045826E-2</v>
      </c>
    </row>
    <row r="2664" spans="2:17" x14ac:dyDescent="0.2">
      <c r="B2664" s="39" t="s">
        <v>42</v>
      </c>
      <c r="D2664" s="42">
        <f>_xll.qlCalendarAdvance(Calendar,$D2663,B2664,"f",FALSE)</f>
        <v>58078</v>
      </c>
      <c r="E2664" s="176">
        <f>_xll.qlInterestRateIndexValueDate(IndexON,D2664)</f>
        <v>58078</v>
      </c>
      <c r="F2664" s="192">
        <f>IFERROR(_xll.qlIndexFixing(IndexON,D2664,TRUE,_xll.ohTrigger(RecalcTrigger,TriggerON)),NA())</f>
        <v>1.5773525640756885E-2</v>
      </c>
      <c r="H2664" s="42">
        <f>_xll.qlCalendarAdvance(Calendar,$H2663,B2664,"f",FALSE)</f>
        <v>58078</v>
      </c>
      <c r="I2664" s="176">
        <f>_xll.qlInterestRateIndexValueDate(Index1M,$H2664)</f>
        <v>58078</v>
      </c>
      <c r="J2664" s="181">
        <f>IFERROR(_xll.qlIndexFixing(Index1M,$H2664,TRUE,_xll.ohTrigger(RecalcTrigger,Trigger1M)),NA())</f>
        <v>1.6032935245788468E-2</v>
      </c>
      <c r="K2664" s="44">
        <f>IFERROR(_xll.qlIndexFixing(Index3M,H2664,TRUE,_xll.ohTrigger(RecalcTrigger,Trigger3M)),NA())</f>
        <v>1.6505186288648388E-2</v>
      </c>
      <c r="L2664" s="44">
        <f>IFERROR(_xll.qlIndexFixing(Index6M,$H2664,TRUE,_xll.ohTrigger(RecalcTrigger,Trigger6M)),NA())</f>
        <v>1.6735828382105224E-2</v>
      </c>
      <c r="M2664" s="182">
        <f>IFERROR(_xll.qlIndexFixing(Index1Y,$H2664,TRUE,_xll.ohTrigger(RecalcTrigger,Trigger1Y)),NA())</f>
        <v>1.6917818847937843E-2</v>
      </c>
      <c r="N2664" s="181">
        <f>IFERROR(_xll.qlIndexFixing(ONIndex1M,I2664,TRUE,_xll.ohTrigger(RecalcTrigger,Trigger1M)),NA())</f>
        <v>1.6022282446567598E-2</v>
      </c>
      <c r="O2664" s="44">
        <f>IFERROR(_xll.qlIndexFixing(ONIndex3M,I2664,TRUE,_xll.ohTrigger(RecalcTrigger,Trigger3M)),NA())</f>
        <v>1.6469878649898462E-2</v>
      </c>
      <c r="P2664" s="44">
        <f>IFERROR(_xll.qlIndexFixing(ONIndex6M,I2664,TRUE,_xll.ohTrigger(RecalcTrigger,Trigger6M)),NA())</f>
        <v>1.6660014156627916E-2</v>
      </c>
      <c r="Q2664" s="182">
        <f>IFERROR(_xll.qlIndexFixing(ONIndex1Y,I2664,TRUE,_xll.ohTrigger(RecalcTrigger,Trigger1Y)),NA())</f>
        <v>1.6760571959416236E-2</v>
      </c>
    </row>
    <row r="2665" spans="2:17" x14ac:dyDescent="0.2">
      <c r="B2665" s="39" t="s">
        <v>42</v>
      </c>
      <c r="D2665" s="42">
        <f>_xll.qlCalendarAdvance(Calendar,$D2664,B2665,"f",FALSE)</f>
        <v>58085</v>
      </c>
      <c r="E2665" s="176">
        <f>_xll.qlInterestRateIndexValueDate(IndexON,D2665)</f>
        <v>58085</v>
      </c>
      <c r="F2665" s="192">
        <f>IFERROR(_xll.qlIndexFixing(IndexON,D2665,TRUE,_xll.ohTrigger(RecalcTrigger,TriggerON)),NA())</f>
        <v>1.5773841895960761E-2</v>
      </c>
      <c r="H2665" s="42">
        <f>_xll.qlCalendarAdvance(Calendar,$H2664,B2665,"f",FALSE)</f>
        <v>58085</v>
      </c>
      <c r="I2665" s="176">
        <f>_xll.qlInterestRateIndexValueDate(Index1M,$H2665)</f>
        <v>58085</v>
      </c>
      <c r="J2665" s="181">
        <f>IFERROR(_xll.qlIndexFixing(Index1M,$H2665,TRUE,_xll.ohTrigger(RecalcTrigger,Trigger1M)),NA())</f>
        <v>1.603336078653813E-2</v>
      </c>
      <c r="K2665" s="44">
        <f>IFERROR(_xll.qlIndexFixing(Index3M,H2665,TRUE,_xll.ohTrigger(RecalcTrigger,Trigger3M)),NA())</f>
        <v>1.6505711348612069E-2</v>
      </c>
      <c r="L2665" s="44">
        <f>IFERROR(_xll.qlIndexFixing(Index6M,$H2665,TRUE,_xll.ohTrigger(RecalcTrigger,Trigger6M)),NA())</f>
        <v>1.6736547382387078E-2</v>
      </c>
      <c r="M2665" s="182">
        <f>IFERROR(_xll.qlIndexFixing(Index1Y,$H2665,TRUE,_xll.ohTrigger(RecalcTrigger,Trigger1Y)),NA())</f>
        <v>1.6918639268215765E-2</v>
      </c>
      <c r="N2665" s="181">
        <f>IFERROR(_xll.qlIndexFixing(ONIndex1M,I2665,TRUE,_xll.ohTrigger(RecalcTrigger,Trigger1M)),NA())</f>
        <v>1.6022663298791061E-2</v>
      </c>
      <c r="O2665" s="44">
        <f>IFERROR(_xll.qlIndexFixing(ONIndex3M,I2665,TRUE,_xll.ohTrigger(RecalcTrigger,Trigger3M)),NA())</f>
        <v>1.6470272563486509E-2</v>
      </c>
      <c r="P2665" s="44">
        <f>IFERROR(_xll.qlIndexFixing(ONIndex6M,I2665,TRUE,_xll.ohTrigger(RecalcTrigger,Trigger6M)),NA())</f>
        <v>1.6660475263796291E-2</v>
      </c>
      <c r="Q2665" s="182">
        <f>IFERROR(_xll.qlIndexFixing(ONIndex1Y,I2665,TRUE,_xll.ohTrigger(RecalcTrigger,Trigger1Y)),NA())</f>
        <v>1.6760845216029129E-2</v>
      </c>
    </row>
    <row r="2666" spans="2:17" x14ac:dyDescent="0.2">
      <c r="B2666" s="39" t="s">
        <v>42</v>
      </c>
      <c r="D2666" s="42">
        <f>_xll.qlCalendarAdvance(Calendar,$D2665,B2666,"f",FALSE)</f>
        <v>58092</v>
      </c>
      <c r="E2666" s="176">
        <f>_xll.qlInterestRateIndexValueDate(IndexON,D2666)</f>
        <v>58092</v>
      </c>
      <c r="F2666" s="192">
        <f>IFERROR(_xll.qlIndexFixing(IndexON,D2666,TRUE,_xll.ohTrigger(RecalcTrigger,TriggerON)),NA())</f>
        <v>1.577417980867598E-2</v>
      </c>
      <c r="H2666" s="42">
        <f>_xll.qlCalendarAdvance(Calendar,$H2665,B2666,"f",FALSE)</f>
        <v>58092</v>
      </c>
      <c r="I2666" s="176">
        <f>_xll.qlInterestRateIndexValueDate(Index1M,$H2666)</f>
        <v>58092</v>
      </c>
      <c r="J2666" s="181">
        <f>IFERROR(_xll.qlIndexFixing(Index1M,$H2666,TRUE,_xll.ohTrigger(RecalcTrigger,Trigger1M)),NA())</f>
        <v>1.6033808437361564E-2</v>
      </c>
      <c r="K2666" s="44">
        <f>IFERROR(_xll.qlIndexFixing(Index3M,H2666,TRUE,_xll.ohTrigger(RecalcTrigger,Trigger3M)),NA())</f>
        <v>1.6506257263296662E-2</v>
      </c>
      <c r="L2666" s="44">
        <f>IFERROR(_xll.qlIndexFixing(Index6M,$H2666,TRUE,_xll.ohTrigger(RecalcTrigger,Trigger6M)),NA())</f>
        <v>1.6737286370678381E-2</v>
      </c>
      <c r="M2666" s="182">
        <f>IFERROR(_xll.qlIndexFixing(Index1Y,$H2666,TRUE,_xll.ohTrigger(RecalcTrigger,Trigger1Y)),NA())</f>
        <v>1.6919480556631037E-2</v>
      </c>
      <c r="N2666" s="181">
        <f>IFERROR(_xll.qlIndexFixing(ONIndex1M,I2666,TRUE,_xll.ohTrigger(RecalcTrigger,Trigger1M)),NA())</f>
        <v>1.6023066233937788E-2</v>
      </c>
      <c r="O2666" s="44">
        <f>IFERROR(_xll.qlIndexFixing(ONIndex3M,I2666,TRUE,_xll.ohTrigger(RecalcTrigger,Trigger3M)),NA())</f>
        <v>1.6470687250019767E-2</v>
      </c>
      <c r="P2666" s="44">
        <f>IFERROR(_xll.qlIndexFixing(ONIndex6M,I2666,TRUE,_xll.ohTrigger(RecalcTrigger,Trigger6M)),NA())</f>
        <v>1.666095619693812E-2</v>
      </c>
      <c r="Q2666" s="182">
        <f>IFERROR(_xll.qlIndexFixing(ONIndex1Y,I2666,TRUE,_xll.ohTrigger(RecalcTrigger,Trigger1Y)),NA())</f>
        <v>1.6761138993911517E-2</v>
      </c>
    </row>
    <row r="2667" spans="2:17" x14ac:dyDescent="0.2">
      <c r="B2667" s="39" t="s">
        <v>42</v>
      </c>
      <c r="D2667" s="42">
        <f>_xll.qlCalendarAdvance(Calendar,$D2666,B2667,"f",FALSE)</f>
        <v>58099</v>
      </c>
      <c r="E2667" s="176">
        <f>_xll.qlInterestRateIndexValueDate(IndexON,D2667)</f>
        <v>58099</v>
      </c>
      <c r="F2667" s="192">
        <f>IFERROR(_xll.qlIndexFixing(IndexON,D2667,TRUE,_xll.ohTrigger(RecalcTrigger,TriggerON)),NA())</f>
        <v>1.5774539378902535E-2</v>
      </c>
      <c r="H2667" s="42">
        <f>_xll.qlCalendarAdvance(Calendar,$H2666,B2667,"f",FALSE)</f>
        <v>58099</v>
      </c>
      <c r="I2667" s="176">
        <f>_xll.qlInterestRateIndexValueDate(Index1M,$H2667)</f>
        <v>58099</v>
      </c>
      <c r="J2667" s="181">
        <f>IFERROR(_xll.qlIndexFixing(Index1M,$H2667,TRUE,_xll.ohTrigger(RecalcTrigger,Trigger1M)),NA())</f>
        <v>1.6034278198269226E-2</v>
      </c>
      <c r="K2667" s="44">
        <f>IFERROR(_xll.qlIndexFixing(Index3M,H2667,TRUE,_xll.ohTrigger(RecalcTrigger,Trigger3M)),NA())</f>
        <v>1.6506824032708471E-2</v>
      </c>
      <c r="L2667" s="44">
        <f>IFERROR(_xll.qlIndexFixing(Index6M,$H2667,TRUE,_xll.ohTrigger(RecalcTrigger,Trigger6M)),NA())</f>
        <v>1.6738045346999731E-2</v>
      </c>
      <c r="M2667" s="182">
        <f>IFERROR(_xll.qlIndexFixing(Index1Y,$H2667,TRUE,_xll.ohTrigger(RecalcTrigger,Trigger1Y)),NA())</f>
        <v>1.692034271323533E-2</v>
      </c>
      <c r="N2667" s="181">
        <f>IFERROR(_xll.qlIndexFixing(ONIndex1M,I2667,TRUE,_xll.ohTrigger(RecalcTrigger,Trigger1M)),NA())</f>
        <v>1.6023491251953757E-2</v>
      </c>
      <c r="O2667" s="44">
        <f>IFERROR(_xll.qlIndexFixing(ONIndex3M,I2667,TRUE,_xll.ohTrigger(RecalcTrigger,Trigger3M)),NA())</f>
        <v>1.647112270947123E-2</v>
      </c>
      <c r="P2667" s="44">
        <f>IFERROR(_xll.qlIndexFixing(ONIndex6M,I2667,TRUE,_xll.ohTrigger(RecalcTrigger,Trigger6M)),NA())</f>
        <v>1.6661456955999375E-2</v>
      </c>
      <c r="Q2667" s="182">
        <f>IFERROR(_xll.qlIndexFixing(ONIndex1Y,I2667,TRUE,_xll.ohTrigger(RecalcTrigger,Trigger1Y)),NA())</f>
        <v>1.6761453292982363E-2</v>
      </c>
    </row>
    <row r="2668" spans="2:17" x14ac:dyDescent="0.2">
      <c r="B2668" s="39" t="s">
        <v>42</v>
      </c>
      <c r="D2668" s="42">
        <f>_xll.qlCalendarAdvance(Calendar,$D2667,B2668,"f",FALSE)</f>
        <v>58106</v>
      </c>
      <c r="E2668" s="176">
        <f>_xll.qlInterestRateIndexValueDate(IndexON,D2668)</f>
        <v>58106</v>
      </c>
      <c r="F2668" s="192">
        <f>IFERROR(_xll.qlIndexFixing(IndexON,D2668,TRUE,_xll.ohTrigger(RecalcTrigger,TriggerON)),NA())</f>
        <v>1.5774920606613417E-2</v>
      </c>
      <c r="H2668" s="42">
        <f>_xll.qlCalendarAdvance(Calendar,$H2667,B2668,"f",FALSE)</f>
        <v>58106</v>
      </c>
      <c r="I2668" s="176">
        <f>_xll.qlInterestRateIndexValueDate(Index1M,$H2668)</f>
        <v>58106</v>
      </c>
      <c r="J2668" s="181">
        <f>IFERROR(_xll.qlIndexFixing(Index1M,$H2668,TRUE,_xll.ohTrigger(RecalcTrigger,Trigger1M)),NA())</f>
        <v>1.6033603387237139E-2</v>
      </c>
      <c r="K2668" s="44">
        <f>IFERROR(_xll.qlIndexFixing(Index3M,H2668,TRUE,_xll.ohTrigger(RecalcTrigger,Trigger3M)),NA())</f>
        <v>1.6506993050565525E-2</v>
      </c>
      <c r="L2668" s="44">
        <f>IFERROR(_xll.qlIndexFixing(Index6M,$H2668,TRUE,_xll.ohTrigger(RecalcTrigger,Trigger6M)),NA())</f>
        <v>1.6738824311374859E-2</v>
      </c>
      <c r="M2668" s="182">
        <f>IFERROR(_xll.qlIndexFixing(Index1Y,$H2668,TRUE,_xll.ohTrigger(RecalcTrigger,Trigger1Y)),NA())</f>
        <v>1.6919825860893641E-2</v>
      </c>
      <c r="N2668" s="181">
        <f>IFERROR(_xll.qlIndexFixing(ONIndex1M,I2668,TRUE,_xll.ohTrigger(RecalcTrigger,Trigger1M)),NA())</f>
        <v>1.6023938352892991E-2</v>
      </c>
      <c r="O2668" s="44">
        <f>IFERROR(_xll.qlIndexFixing(ONIndex3M,I2668,TRUE,_xll.ohTrigger(RecalcTrigger,Trigger3M)),NA())</f>
        <v>1.6471578941840891E-2</v>
      </c>
      <c r="P2668" s="44">
        <f>IFERROR(_xll.qlIndexFixing(ONIndex6M,I2668,TRUE,_xll.ohTrigger(RecalcTrigger,Trigger6M)),NA())</f>
        <v>1.6661977541007067E-2</v>
      </c>
      <c r="Q2668" s="182">
        <f>IFERROR(_xll.qlIndexFixing(ONIndex1Y,I2668,TRUE,_xll.ohTrigger(RecalcTrigger,Trigger1Y)),NA())</f>
        <v>1.6761788113268672E-2</v>
      </c>
    </row>
    <row r="2669" spans="2:17" x14ac:dyDescent="0.2">
      <c r="B2669" s="39" t="s">
        <v>42</v>
      </c>
      <c r="D2669" s="42">
        <f>_xll.qlCalendarAdvance(Calendar,$D2668,B2669,"f",FALSE)</f>
        <v>58113</v>
      </c>
      <c r="E2669" s="176">
        <f>_xll.qlInterestRateIndexValueDate(IndexON,D2669)</f>
        <v>58113</v>
      </c>
      <c r="F2669" s="192">
        <f>IFERROR(_xll.qlIndexFixing(IndexON,D2669,TRUE,_xll.ohTrigger(RecalcTrigger,TriggerON)),NA())</f>
        <v>1.5775323491862652E-2</v>
      </c>
      <c r="H2669" s="42">
        <f>_xll.qlCalendarAdvance(Calendar,$H2668,B2669,"f",FALSE)</f>
        <v>58113</v>
      </c>
      <c r="I2669" s="176">
        <f>_xll.qlInterestRateIndexValueDate(Index1M,$H2669)</f>
        <v>58113</v>
      </c>
      <c r="J2669" s="181">
        <f>IFERROR(_xll.qlIndexFixing(Index1M,$H2669,TRUE,_xll.ohTrigger(RecalcTrigger,Trigger1M)),NA())</f>
        <v>1.6034112563364709E-2</v>
      </c>
      <c r="K2669" s="44">
        <f>IFERROR(_xll.qlIndexFixing(Index3M,H2669,TRUE,_xll.ohTrigger(RecalcTrigger,Trigger3M)),NA())</f>
        <v>1.6507600012437586E-2</v>
      </c>
      <c r="L2669" s="44">
        <f>IFERROR(_xll.qlIndexFixing(Index6M,$H2669,TRUE,_xll.ohTrigger(RecalcTrigger,Trigger6M)),NA())</f>
        <v>1.6739623263824808E-2</v>
      </c>
      <c r="M2669" s="182">
        <f>IFERROR(_xll.qlIndexFixing(Index1Y,$H2669,TRUE,_xll.ohTrigger(RecalcTrigger,Trigger1Y)),NA())</f>
        <v>1.6922129631226308E-2</v>
      </c>
      <c r="N2669" s="181">
        <f>IFERROR(_xll.qlIndexFixing(ONIndex1M,I2669,TRUE,_xll.ohTrigger(RecalcTrigger,Trigger1M)),NA())</f>
        <v>1.6024407536728479E-2</v>
      </c>
      <c r="O2669" s="44">
        <f>IFERROR(_xll.qlIndexFixing(ONIndex3M,I2669,TRUE,_xll.ohTrigger(RecalcTrigger,Trigger3M)),NA())</f>
        <v>1.6472055947182783E-2</v>
      </c>
      <c r="P2669" s="44">
        <f>IFERROR(_xll.qlIndexFixing(ONIndex6M,I2669,TRUE,_xll.ohTrigger(RecalcTrigger,Trigger6M)),NA())</f>
        <v>1.6662517951934186E-2</v>
      </c>
      <c r="Q2669" s="182">
        <f>IFERROR(_xll.qlIndexFixing(ONIndex1Y,I2669,TRUE,_xll.ohTrigger(RecalcTrigger,Trigger1Y)),NA())</f>
        <v>1.6762143454824484E-2</v>
      </c>
    </row>
    <row r="2670" spans="2:17" x14ac:dyDescent="0.2">
      <c r="B2670" s="39" t="s">
        <v>42</v>
      </c>
      <c r="D2670" s="42">
        <f>_xll.qlCalendarAdvance(Calendar,$D2669,B2670,"f",FALSE)</f>
        <v>58120</v>
      </c>
      <c r="E2670" s="176">
        <f>_xll.qlInterestRateIndexValueDate(IndexON,D2670)</f>
        <v>58120</v>
      </c>
      <c r="F2670" s="192">
        <f>IFERROR(_xll.qlIndexFixing(IndexON,D2670,TRUE,_xll.ohTrigger(RecalcTrigger,TriggerON)),NA())</f>
        <v>1.5775748034596214E-2</v>
      </c>
      <c r="H2670" s="42">
        <f>_xll.qlCalendarAdvance(Calendar,$H2669,B2670,"f",FALSE)</f>
        <v>58120</v>
      </c>
      <c r="I2670" s="176">
        <f>_xll.qlInterestRateIndexValueDate(Index1M,$H2670)</f>
        <v>58120</v>
      </c>
      <c r="J2670" s="181">
        <f>IFERROR(_xll.qlIndexFixing(Index1M,$H2670,TRUE,_xll.ohTrigger(RecalcTrigger,Trigger1M)),NA())</f>
        <v>1.6034643846668646E-2</v>
      </c>
      <c r="K2670" s="44">
        <f>IFERROR(_xll.qlIndexFixing(Index3M,H2670,TRUE,_xll.ohTrigger(RecalcTrigger,Trigger3M)),NA())</f>
        <v>1.6508227828121447E-2</v>
      </c>
      <c r="L2670" s="44">
        <f>IFERROR(_xll.qlIndexFixing(Index6M,$H2670,TRUE,_xll.ohTrigger(RecalcTrigger,Trigger6M)),NA())</f>
        <v>1.6740442204375552E-2</v>
      </c>
      <c r="M2670" s="182">
        <f>IFERROR(_xll.qlIndexFixing(Index1Y,$H2670,TRUE,_xll.ohTrigger(RecalcTrigger,Trigger1Y)),NA())</f>
        <v>1.6923054392723624E-2</v>
      </c>
      <c r="N2670" s="181">
        <f>IFERROR(_xll.qlIndexFixing(ONIndex1M,I2670,TRUE,_xll.ohTrigger(RecalcTrigger,Trigger1M)),NA())</f>
        <v>1.6024898803487231E-2</v>
      </c>
      <c r="O2670" s="44">
        <f>IFERROR(_xll.qlIndexFixing(ONIndex3M,I2670,TRUE,_xll.ohTrigger(RecalcTrigger,Trigger3M)),NA())</f>
        <v>1.6472553725442873E-2</v>
      </c>
      <c r="P2670" s="44">
        <f>IFERROR(_xll.qlIndexFixing(ONIndex6M,I2670,TRUE,_xll.ohTrigger(RecalcTrigger,Trigger6M)),NA())</f>
        <v>1.6663078188834762E-2</v>
      </c>
      <c r="Q2670" s="182">
        <f>IFERROR(_xll.qlIndexFixing(ONIndex1Y,I2670,TRUE,_xll.ohTrigger(RecalcTrigger,Trigger1Y)),NA())</f>
        <v>1.6762519317622775E-2</v>
      </c>
    </row>
    <row r="2671" spans="2:17" x14ac:dyDescent="0.2">
      <c r="B2671" s="39" t="s">
        <v>42</v>
      </c>
      <c r="D2671" s="42">
        <f>_xll.qlCalendarAdvance(Calendar,$D2670,B2671,"f",FALSE)</f>
        <v>58127</v>
      </c>
      <c r="E2671" s="176">
        <f>_xll.qlInterestRateIndexValueDate(IndexON,D2671)</f>
        <v>58127</v>
      </c>
      <c r="F2671" s="192">
        <f>IFERROR(_xll.qlIndexFixing(IndexON,D2671,TRUE,_xll.ohTrigger(RecalcTrigger,TriggerON)),NA())</f>
        <v>1.5776194234868129E-2</v>
      </c>
      <c r="H2671" s="42">
        <f>_xll.qlCalendarAdvance(Calendar,$H2670,B2671,"f",FALSE)</f>
        <v>58127</v>
      </c>
      <c r="I2671" s="176">
        <f>_xll.qlInterestRateIndexValueDate(Index1M,$H2671)</f>
        <v>58127</v>
      </c>
      <c r="J2671" s="181">
        <f>IFERROR(_xll.qlIndexFixing(Index1M,$H2671,TRUE,_xll.ohTrigger(RecalcTrigger,Trigger1M)),NA())</f>
        <v>1.6035197237151844E-2</v>
      </c>
      <c r="K2671" s="44">
        <f>IFERROR(_xll.qlIndexFixing(Index3M,H2671,TRUE,_xll.ohTrigger(RecalcTrigger,Trigger3M)),NA())</f>
        <v>1.6508876497628031E-2</v>
      </c>
      <c r="L2671" s="44">
        <f>IFERROR(_xll.qlIndexFixing(Index6M,$H2671,TRUE,_xll.ohTrigger(RecalcTrigger,Trigger6M)),NA())</f>
        <v>1.6741281133049929E-2</v>
      </c>
      <c r="M2671" s="182">
        <f>IFERROR(_xll.qlIndexFixing(Index1Y,$H2671,TRUE,_xll.ohTrigger(RecalcTrigger,Trigger1Y)),NA())</f>
        <v>1.6924000022631683E-2</v>
      </c>
      <c r="N2671" s="181">
        <f>IFERROR(_xll.qlIndexFixing(ONIndex1M,I2671,TRUE,_xll.ohTrigger(RecalcTrigger,Trigger1M)),NA())</f>
        <v>1.6025412153169254E-2</v>
      </c>
      <c r="O2671" s="44">
        <f>IFERROR(_xll.qlIndexFixing(ONIndex3M,I2671,TRUE,_xll.ohTrigger(RecalcTrigger,Trigger3M)),NA())</f>
        <v>1.6473072276594152E-2</v>
      </c>
      <c r="P2671" s="44">
        <f>IFERROR(_xll.qlIndexFixing(ONIndex6M,I2671,TRUE,_xll.ohTrigger(RecalcTrigger,Trigger6M)),NA())</f>
        <v>1.6663658251654761E-2</v>
      </c>
      <c r="Q2671" s="182">
        <f>IFERROR(_xll.qlIndexFixing(ONIndex1Y,I2671,TRUE,_xll.ohTrigger(RecalcTrigger,Trigger1Y)),NA())</f>
        <v>1.6762915701636537E-2</v>
      </c>
    </row>
    <row r="2672" spans="2:17" x14ac:dyDescent="0.2">
      <c r="B2672" s="39" t="s">
        <v>42</v>
      </c>
      <c r="D2672" s="42">
        <f>_xll.qlCalendarAdvance(Calendar,$D2671,B2672,"f",FALSE)</f>
        <v>58134</v>
      </c>
      <c r="E2672" s="176">
        <f>_xll.qlInterestRateIndexValueDate(IndexON,D2672)</f>
        <v>58134</v>
      </c>
      <c r="F2672" s="192">
        <f>IFERROR(_xll.qlIndexFixing(IndexON,D2672,TRUE,_xll.ohTrigger(RecalcTrigger,TriggerON)),NA())</f>
        <v>1.577666209262437E-2</v>
      </c>
      <c r="H2672" s="42">
        <f>_xll.qlCalendarAdvance(Calendar,$H2671,B2672,"f",FALSE)</f>
        <v>58134</v>
      </c>
      <c r="I2672" s="176">
        <f>_xll.qlInterestRateIndexValueDate(Index1M,$H2672)</f>
        <v>58134</v>
      </c>
      <c r="J2672" s="181">
        <f>IFERROR(_xll.qlIndexFixing(Index1M,$H2672,TRUE,_xll.ohTrigger(RecalcTrigger,Trigger1M)),NA())</f>
        <v>1.6035377757348781E-2</v>
      </c>
      <c r="K2672" s="44">
        <f>IFERROR(_xll.qlIndexFixing(Index3M,H2672,TRUE,_xll.ohTrigger(RecalcTrigger,Trigger3M)),NA())</f>
        <v>1.6510395538810223E-2</v>
      </c>
      <c r="L2672" s="44">
        <f>IFERROR(_xll.qlIndexFixing(Index6M,$H2672,TRUE,_xll.ohTrigger(RecalcTrigger,Trigger6M)),NA())</f>
        <v>1.6742591257943293E-2</v>
      </c>
      <c r="M2672" s="182">
        <f>IFERROR(_xll.qlIndexFixing(Index1Y,$H2672,TRUE,_xll.ohTrigger(RecalcTrigger,Trigger1Y)),NA())</f>
        <v>1.6923548243038766E-2</v>
      </c>
      <c r="N2672" s="181">
        <f>IFERROR(_xll.qlIndexFixing(ONIndex1M,I2672,TRUE,_xll.ohTrigger(RecalcTrigger,Trigger1M)),NA())</f>
        <v>1.6025947585693499E-2</v>
      </c>
      <c r="O2672" s="44">
        <f>IFERROR(_xll.qlIndexFixing(ONIndex3M,I2672,TRUE,_xll.ohTrigger(RecalcTrigger,Trigger3M)),NA())</f>
        <v>1.6473611600690646E-2</v>
      </c>
      <c r="P2672" s="44">
        <f>IFERROR(_xll.qlIndexFixing(ONIndex6M,I2672,TRUE,_xll.ohTrigger(RecalcTrigger,Trigger6M)),NA())</f>
        <v>1.6664258140394184E-2</v>
      </c>
      <c r="Q2672" s="182">
        <f>IFERROR(_xll.qlIndexFixing(ONIndex1Y,I2672,TRUE,_xll.ohTrigger(RecalcTrigger,Trigger1Y)),NA())</f>
        <v>1.6763332606919795E-2</v>
      </c>
    </row>
    <row r="2673" spans="2:17" x14ac:dyDescent="0.2">
      <c r="B2673" s="39" t="s">
        <v>42</v>
      </c>
      <c r="D2673" s="42">
        <f>_xll.qlCalendarAdvance(Calendar,$D2672,B2673,"f",FALSE)</f>
        <v>58141</v>
      </c>
      <c r="E2673" s="176">
        <f>_xll.qlInterestRateIndexValueDate(IndexON,D2673)</f>
        <v>58141</v>
      </c>
      <c r="F2673" s="192">
        <f>IFERROR(_xll.qlIndexFixing(IndexON,D2673,TRUE,_xll.ohTrigger(RecalcTrigger,TriggerON)),NA())</f>
        <v>1.5777151607891948E-2</v>
      </c>
      <c r="H2673" s="42">
        <f>_xll.qlCalendarAdvance(Calendar,$H2672,B2673,"f",FALSE)</f>
        <v>58141</v>
      </c>
      <c r="I2673" s="176">
        <f>_xll.qlInterestRateIndexValueDate(Index1M,$H2673)</f>
        <v>58141</v>
      </c>
      <c r="J2673" s="181">
        <f>IFERROR(_xll.qlIndexFixing(Index1M,$H2673,TRUE,_xll.ohTrigger(RecalcTrigger,Trigger1M)),NA())</f>
        <v>1.6037561075528475E-2</v>
      </c>
      <c r="K2673" s="44">
        <f>IFERROR(_xll.qlIndexFixing(Index3M,H2673,TRUE,_xll.ohTrigger(RecalcTrigger,Trigger3M)),NA())</f>
        <v>1.6512368981620559E-2</v>
      </c>
      <c r="L2673" s="44">
        <f>IFERROR(_xll.qlIndexFixing(Index6M,$H2673,TRUE,_xll.ohTrigger(RecalcTrigger,Trigger6M)),NA())</f>
        <v>1.6744830583177134E-2</v>
      </c>
      <c r="M2673" s="182">
        <f>IFERROR(_xll.qlIndexFixing(Index1Y,$H2673,TRUE,_xll.ohTrigger(RecalcTrigger,Trigger1Y)),NA())</f>
        <v>1.692595388791367E-2</v>
      </c>
      <c r="N2673" s="181">
        <f>IFERROR(_xll.qlIndexFixing(ONIndex1M,I2673,TRUE,_xll.ohTrigger(RecalcTrigger,Trigger1M)),NA())</f>
        <v>1.6026505101141009E-2</v>
      </c>
      <c r="O2673" s="44">
        <f>IFERROR(_xll.qlIndexFixing(ONIndex3M,I2673,TRUE,_xll.ohTrigger(RecalcTrigger,Trigger3M)),NA())</f>
        <v>1.647417169775937E-2</v>
      </c>
      <c r="P2673" s="44">
        <f>IFERROR(_xll.qlIndexFixing(ONIndex6M,I2673,TRUE,_xll.ohTrigger(RecalcTrigger,Trigger6M)),NA())</f>
        <v>1.666487785513408E-2</v>
      </c>
      <c r="Q2673" s="182">
        <f>IFERROR(_xll.qlIndexFixing(ONIndex1Y,I2673,TRUE,_xll.ohTrigger(RecalcTrigger,Trigger1Y)),NA())</f>
        <v>1.6763770033418522E-2</v>
      </c>
    </row>
    <row r="2674" spans="2:17" x14ac:dyDescent="0.2">
      <c r="B2674" s="39" t="s">
        <v>42</v>
      </c>
      <c r="D2674" s="42">
        <f>_xll.qlCalendarAdvance(Calendar,$D2673,B2674,"f",FALSE)</f>
        <v>58148</v>
      </c>
      <c r="E2674" s="176">
        <f>_xll.qlInterestRateIndexValueDate(IndexON,D2674)</f>
        <v>58148</v>
      </c>
      <c r="F2674" s="192">
        <f>IFERROR(_xll.qlIndexFixing(IndexON,D2674,TRUE,_xll.ohTrigger(RecalcTrigger,TriggerON)),NA())</f>
        <v>1.577766278067087E-2</v>
      </c>
      <c r="H2674" s="42">
        <f>_xll.qlCalendarAdvance(Calendar,$H2673,B2674,"f",FALSE)</f>
        <v>58148</v>
      </c>
      <c r="I2674" s="176">
        <f>_xll.qlInterestRateIndexValueDate(Index1M,$H2674)</f>
        <v>58148</v>
      </c>
      <c r="J2674" s="181">
        <f>IFERROR(_xll.qlIndexFixing(Index1M,$H2674,TRUE,_xll.ohTrigger(RecalcTrigger,Trigger1M)),NA())</f>
        <v>1.6038185607070189E-2</v>
      </c>
      <c r="K2674" s="44">
        <f>IFERROR(_xll.qlIndexFixing(Index3M,H2674,TRUE,_xll.ohTrigger(RecalcTrigger,Trigger3M)),NA())</f>
        <v>1.6513087822700494E-2</v>
      </c>
      <c r="L2674" s="44">
        <f>IFERROR(_xll.qlIndexFixing(Index6M,$H2674,TRUE,_xll.ohTrigger(RecalcTrigger,Trigger6M)),NA())</f>
        <v>1.6745735352621596E-2</v>
      </c>
      <c r="M2674" s="182">
        <f>IFERROR(_xll.qlIndexFixing(Index1Y,$H2674,TRUE,_xll.ohTrigger(RecalcTrigger,Trigger1Y)),NA())</f>
        <v>1.6926962123409058E-2</v>
      </c>
      <c r="N2674" s="181">
        <f>IFERROR(_xll.qlIndexFixing(ONIndex1M,I2674,TRUE,_xll.ohTrigger(RecalcTrigger,Trigger1M)),NA())</f>
        <v>1.6027084699511789E-2</v>
      </c>
      <c r="O2674" s="44">
        <f>IFERROR(_xll.qlIndexFixing(ONIndex3M,I2674,TRUE,_xll.ohTrigger(RecalcTrigger,Trigger3M)),NA())</f>
        <v>1.647475256771928E-2</v>
      </c>
      <c r="P2674" s="44">
        <f>IFERROR(_xll.qlIndexFixing(ONIndex6M,I2674,TRUE,_xll.ohTrigger(RecalcTrigger,Trigger6M)),NA())</f>
        <v>1.6665517395793399E-2</v>
      </c>
      <c r="Q2674" s="182">
        <f>IFERROR(_xll.qlIndexFixing(ONIndex1Y,I2674,TRUE,_xll.ohTrigger(RecalcTrigger,Trigger1Y)),NA())</f>
        <v>1.6764227981159729E-2</v>
      </c>
    </row>
    <row r="2675" spans="2:17" x14ac:dyDescent="0.2">
      <c r="B2675" s="39" t="s">
        <v>42</v>
      </c>
      <c r="D2675" s="42">
        <f>_xll.qlCalendarAdvance(Calendar,$D2674,B2675,"f",FALSE)</f>
        <v>58155</v>
      </c>
      <c r="E2675" s="176">
        <f>_xll.qlInterestRateIndexValueDate(IndexON,D2675)</f>
        <v>58155</v>
      </c>
      <c r="F2675" s="192">
        <f>IFERROR(_xll.qlIndexFixing(IndexON,D2675,TRUE,_xll.ohTrigger(RecalcTrigger,TriggerON)),NA())</f>
        <v>1.5778195610961131E-2</v>
      </c>
      <c r="H2675" s="42">
        <f>_xll.qlCalendarAdvance(Calendar,$H2674,B2675,"f",FALSE)</f>
        <v>58155</v>
      </c>
      <c r="I2675" s="176">
        <f>_xll.qlInterestRateIndexValueDate(Index1M,$H2675)</f>
        <v>58155</v>
      </c>
      <c r="J2675" s="181">
        <f>IFERROR(_xll.qlIndexFixing(Index1M,$H2675,TRUE,_xll.ohTrigger(RecalcTrigger,Trigger1M)),NA())</f>
        <v>1.6038832248719666E-2</v>
      </c>
      <c r="K2675" s="44">
        <f>IFERROR(_xll.qlIndexFixing(Index3M,H2675,TRUE,_xll.ohTrigger(RecalcTrigger,Trigger3M)),NA())</f>
        <v>1.6513827522361673E-2</v>
      </c>
      <c r="L2675" s="44">
        <f>IFERROR(_xll.qlIndexFixing(Index6M,$H2675,TRUE,_xll.ohTrigger(RecalcTrigger,Trigger6M)),NA())</f>
        <v>1.6746660113962426E-2</v>
      </c>
      <c r="M2675" s="182">
        <f>IFERROR(_xll.qlIndexFixing(Index1Y,$H2675,TRUE,_xll.ohTrigger(RecalcTrigger,Trigger1Y)),NA())</f>
        <v>1.6927991227556557E-2</v>
      </c>
      <c r="N2675" s="181">
        <f>IFERROR(_xll.qlIndexFixing(ONIndex1M,I2675,TRUE,_xll.ohTrigger(RecalcTrigger,Trigger1M)),NA())</f>
        <v>1.6027686380778821E-2</v>
      </c>
      <c r="O2675" s="44">
        <f>IFERROR(_xll.qlIndexFixing(ONIndex3M,I2675,TRUE,_xll.ohTrigger(RecalcTrigger,Trigger3M)),NA())</f>
        <v>1.6475354210597391E-2</v>
      </c>
      <c r="P2675" s="44">
        <f>IFERROR(_xll.qlIndexFixing(ONIndex6M,I2675,TRUE,_xll.ohTrigger(RecalcTrigger,Trigger6M)),NA())</f>
        <v>1.6666176762399159E-2</v>
      </c>
      <c r="Q2675" s="182">
        <f>IFERROR(_xll.qlIndexFixing(ONIndex1Y,I2675,TRUE,_xll.ohTrigger(RecalcTrigger,Trigger1Y)),NA())</f>
        <v>1.6764706450143423E-2</v>
      </c>
    </row>
    <row r="2676" spans="2:17" x14ac:dyDescent="0.2">
      <c r="B2676" s="39" t="s">
        <v>42</v>
      </c>
      <c r="D2676" s="42">
        <f>_xll.qlCalendarAdvance(Calendar,$D2675,B2676,"f",FALSE)</f>
        <v>58166</v>
      </c>
      <c r="E2676" s="176">
        <f>_xll.qlInterestRateIndexValueDate(IndexON,D2676)</f>
        <v>58166</v>
      </c>
      <c r="F2676" s="192">
        <f>IFERROR(_xll.qlIndexFixing(IndexON,D2676,TRUE,_xll.ohTrigger(RecalcTrigger,TriggerON)),NA())</f>
        <v>1.5778312140222184E-2</v>
      </c>
      <c r="H2676" s="42">
        <f>_xll.qlCalendarAdvance(Calendar,$H2675,B2676,"f",FALSE)</f>
        <v>58166</v>
      </c>
      <c r="I2676" s="176">
        <f>_xll.qlInterestRateIndexValueDate(Index1M,$H2676)</f>
        <v>58166</v>
      </c>
      <c r="J2676" s="181">
        <f>IFERROR(_xll.qlIndexFixing(Index1M,$H2676,TRUE,_xll.ohTrigger(RecalcTrigger,Trigger1M)),NA())</f>
        <v>1.6039490252237831E-2</v>
      </c>
      <c r="K2676" s="44">
        <f>IFERROR(_xll.qlIndexFixing(Index3M,H2676,TRUE,_xll.ohTrigger(RecalcTrigger,Trigger3M)),NA())</f>
        <v>1.6513735704802319E-2</v>
      </c>
      <c r="L2676" s="44">
        <f>IFERROR(_xll.qlIndexFixing(Index6M,$H2676,TRUE,_xll.ohTrigger(RecalcTrigger,Trigger6M)),NA())</f>
        <v>1.6747237077288139E-2</v>
      </c>
      <c r="M2676" s="182">
        <f>IFERROR(_xll.qlIndexFixing(Index1Y,$H2676,TRUE,_xll.ohTrigger(RecalcTrigger,Trigger1Y)),NA())</f>
        <v>1.6929170604315411E-2</v>
      </c>
      <c r="N2676" s="181">
        <f>IFERROR(_xll.qlIndexFixing(ONIndex1M,I2676,TRUE,_xll.ohTrigger(RecalcTrigger,Trigger1M)),NA())</f>
        <v>1.6027880255774507E-2</v>
      </c>
      <c r="O2676" s="44">
        <f>IFERROR(_xll.qlIndexFixing(ONIndex3M,I2676,TRUE,_xll.ohTrigger(RecalcTrigger,Trigger3M)),NA())</f>
        <v>1.6475505905191312E-2</v>
      </c>
      <c r="P2676" s="44">
        <f>IFERROR(_xll.qlIndexFixing(ONIndex6M,I2676,TRUE,_xll.ohTrigger(RecalcTrigger,Trigger6M)),NA())</f>
        <v>1.6666391950297399E-2</v>
      </c>
      <c r="Q2676" s="182">
        <f>IFERROR(_xll.qlIndexFixing(ONIndex1Y,I2676,TRUE,_xll.ohTrigger(RecalcTrigger,Trigger1Y)),NA())</f>
        <v>1.6764655413895602E-2</v>
      </c>
    </row>
    <row r="2677" spans="2:17" x14ac:dyDescent="0.2">
      <c r="B2677" s="39" t="s">
        <v>42</v>
      </c>
      <c r="D2677" s="42">
        <f>_xll.qlCalendarAdvance(Calendar,$D2676,B2677,"f",FALSE)</f>
        <v>58173</v>
      </c>
      <c r="E2677" s="176">
        <f>_xll.qlInterestRateIndexValueDate(IndexON,D2677)</f>
        <v>58173</v>
      </c>
      <c r="F2677" s="192">
        <f>IFERROR(_xll.qlIndexFixing(IndexON,D2677,TRUE,_xll.ohTrigger(RecalcTrigger,TriggerON)),NA())</f>
        <v>1.5778897516679491E-2</v>
      </c>
      <c r="H2677" s="42">
        <f>_xll.qlCalendarAdvance(Calendar,$H2676,B2677,"f",FALSE)</f>
        <v>58173</v>
      </c>
      <c r="I2677" s="176">
        <f>_xll.qlInterestRateIndexValueDate(Index1M,$H2677)</f>
        <v>58173</v>
      </c>
      <c r="J2677" s="181">
        <f>IFERROR(_xll.qlIndexFixing(Index1M,$H2677,TRUE,_xll.ohTrigger(RecalcTrigger,Trigger1M)),NA())</f>
        <v>1.6040192138337593E-2</v>
      </c>
      <c r="K2677" s="44">
        <f>IFERROR(_xll.qlIndexFixing(Index3M,H2677,TRUE,_xll.ohTrigger(RecalcTrigger,Trigger3M)),NA())</f>
        <v>1.6514524464319384E-2</v>
      </c>
      <c r="L2677" s="44">
        <f>IFERROR(_xll.qlIndexFixing(Index6M,$H2677,TRUE,_xll.ohTrigger(RecalcTrigger,Trigger6M)),NA())</f>
        <v>1.6748210301545507E-2</v>
      </c>
      <c r="M2677" s="182">
        <f>IFERROR(_xll.qlIndexFixing(Index1Y,$H2677,TRUE,_xll.ohTrigger(RecalcTrigger,Trigger1Y)),NA())</f>
        <v>1.6930251830630672E-2</v>
      </c>
      <c r="N2677" s="181">
        <f>IFERROR(_xll.qlIndexFixing(ONIndex1M,I2677,TRUE,_xll.ohTrigger(RecalcTrigger,Trigger1M)),NA())</f>
        <v>1.6028535509362563E-2</v>
      </c>
      <c r="O2677" s="44">
        <f>IFERROR(_xll.qlIndexFixing(ONIndex3M,I2677,TRUE,_xll.ohTrigger(RecalcTrigger,Trigger3M)),NA())</f>
        <v>1.647615793775703E-2</v>
      </c>
      <c r="P2677" s="44">
        <f>IFERROR(_xll.qlIndexFixing(ONIndex6M,I2677,TRUE,_xll.ohTrigger(RecalcTrigger,Trigger6M)),NA())</f>
        <v>1.6667099401013186E-2</v>
      </c>
      <c r="Q2677" s="182">
        <f>IFERROR(_xll.qlIndexFixing(ONIndex1Y,I2677,TRUE,_xll.ohTrigger(RecalcTrigger,Trigger1Y)),NA())</f>
        <v>1.676518367160873E-2</v>
      </c>
    </row>
    <row r="2678" spans="2:17" x14ac:dyDescent="0.2">
      <c r="B2678" s="39" t="s">
        <v>42</v>
      </c>
      <c r="D2678" s="42">
        <f>_xll.qlCalendarAdvance(Calendar,$D2677,B2678,"f",FALSE)</f>
        <v>58180</v>
      </c>
      <c r="E2678" s="176">
        <f>_xll.qlInterestRateIndexValueDate(IndexON,D2678)</f>
        <v>58180</v>
      </c>
      <c r="F2678" s="192">
        <f>IFERROR(_xll.qlIndexFixing(IndexON,D2678,TRUE,_xll.ohTrigger(RecalcTrigger,TriggerON)),NA())</f>
        <v>1.5779504548784073E-2</v>
      </c>
      <c r="H2678" s="42">
        <f>_xll.qlCalendarAdvance(Calendar,$H2677,B2678,"f",FALSE)</f>
        <v>58180</v>
      </c>
      <c r="I2678" s="176">
        <f>_xll.qlInterestRateIndexValueDate(Index1M,$H2678)</f>
        <v>58180</v>
      </c>
      <c r="J2678" s="181">
        <f>IFERROR(_xll.qlIndexFixing(Index1M,$H2678,TRUE,_xll.ohTrigger(RecalcTrigger,Trigger1M)),NA())</f>
        <v>1.6040916133584493E-2</v>
      </c>
      <c r="K2678" s="44">
        <f>IFERROR(_xll.qlIndexFixing(Index3M,H2678,TRUE,_xll.ohTrigger(RecalcTrigger,Trigger3M)),NA())</f>
        <v>1.6515334079627294E-2</v>
      </c>
      <c r="L2678" s="44">
        <f>IFERROR(_xll.qlIndexFixing(Index6M,$H2678,TRUE,_xll.ohTrigger(RecalcTrigger,Trigger6M)),NA())</f>
        <v>1.6749203515965469E-2</v>
      </c>
      <c r="M2678" s="182">
        <f>IFERROR(_xll.qlIndexFixing(Index1Y,$H2678,TRUE,_xll.ohTrigger(RecalcTrigger,Trigger1Y)),NA())</f>
        <v>1.6931353924863658E-2</v>
      </c>
      <c r="N2678" s="181">
        <f>IFERROR(_xll.qlIndexFixing(ONIndex1M,I2678,TRUE,_xll.ohTrigger(RecalcTrigger,Trigger1M)),NA())</f>
        <v>1.6029212843928775E-2</v>
      </c>
      <c r="O2678" s="44">
        <f>IFERROR(_xll.qlIndexFixing(ONIndex3M,I2678,TRUE,_xll.ohTrigger(RecalcTrigger,Trigger3M)),NA())</f>
        <v>1.6476830741349868E-2</v>
      </c>
      <c r="P2678" s="44">
        <f>IFERROR(_xll.qlIndexFixing(ONIndex6M,I2678,TRUE,_xll.ohTrigger(RecalcTrigger,Trigger6M)),NA())</f>
        <v>1.6667826675811348E-2</v>
      </c>
      <c r="Q2678" s="182">
        <f>IFERROR(_xll.qlIndexFixing(ONIndex1Y,I2678,TRUE,_xll.ohTrigger(RecalcTrigger,Trigger1Y)),NA())</f>
        <v>1.6765732448700277E-2</v>
      </c>
    </row>
    <row r="2679" spans="2:17" x14ac:dyDescent="0.2">
      <c r="B2679" s="39" t="s">
        <v>42</v>
      </c>
      <c r="D2679" s="42">
        <f>_xll.qlCalendarAdvance(Calendar,$D2678,B2679,"f",FALSE)</f>
        <v>58187</v>
      </c>
      <c r="E2679" s="176">
        <f>_xll.qlInterestRateIndexValueDate(IndexON,D2679)</f>
        <v>58187</v>
      </c>
      <c r="F2679" s="192">
        <f>IFERROR(_xll.qlIndexFixing(IndexON,D2679,TRUE,_xll.ohTrigger(RecalcTrigger,TriggerON)),NA())</f>
        <v>1.5780133236535931E-2</v>
      </c>
      <c r="H2679" s="42">
        <f>_xll.qlCalendarAdvance(Calendar,$H2678,B2679,"f",FALSE)</f>
        <v>58187</v>
      </c>
      <c r="I2679" s="176">
        <f>_xll.qlInterestRateIndexValueDate(Index1M,$H2679)</f>
        <v>58187</v>
      </c>
      <c r="J2679" s="181">
        <f>IFERROR(_xll.qlIndexFixing(Index1M,$H2679,TRUE,_xll.ohTrigger(RecalcTrigger,Trigger1M)),NA())</f>
        <v>1.6041662237978538E-2</v>
      </c>
      <c r="K2679" s="44">
        <f>IFERROR(_xll.qlIndexFixing(Index3M,H2679,TRUE,_xll.ohTrigger(RecalcTrigger,Trigger3M)),NA())</f>
        <v>1.6516164550741185E-2</v>
      </c>
      <c r="L2679" s="44">
        <f>IFERROR(_xll.qlIndexFixing(Index6M,$H2679,TRUE,_xll.ohTrigger(RecalcTrigger,Trigger6M)),NA())</f>
        <v>1.6750216720576812E-2</v>
      </c>
      <c r="M2679" s="182">
        <f>IFERROR(_xll.qlIndexFixing(Index1Y,$H2679,TRUE,_xll.ohTrigger(RecalcTrigger,Trigger1Y)),NA())</f>
        <v>1.6932476887082132E-2</v>
      </c>
      <c r="N2679" s="181">
        <f>IFERROR(_xll.qlIndexFixing(ONIndex1M,I2679,TRUE,_xll.ohTrigger(RecalcTrigger,Trigger1M)),NA())</f>
        <v>1.6029912259554191E-2</v>
      </c>
      <c r="O2679" s="44">
        <f>IFERROR(_xll.qlIndexFixing(ONIndex3M,I2679,TRUE,_xll.ohTrigger(RecalcTrigger,Trigger3M)),NA())</f>
        <v>1.6477524316050873E-2</v>
      </c>
      <c r="P2679" s="44">
        <f>IFERROR(_xll.qlIndexFixing(ONIndex6M,I2679,TRUE,_xll.ohTrigger(RecalcTrigger,Trigger6M)),NA())</f>
        <v>1.6668573774772932E-2</v>
      </c>
      <c r="Q2679" s="182">
        <f>IFERROR(_xll.qlIndexFixing(ONIndex1Y,I2679,TRUE,_xll.ohTrigger(RecalcTrigger,Trigger1Y)),NA())</f>
        <v>1.6766301745170242E-2</v>
      </c>
    </row>
    <row r="2680" spans="2:17" x14ac:dyDescent="0.2">
      <c r="B2680" s="39" t="s">
        <v>42</v>
      </c>
      <c r="D2680" s="42">
        <f>_xll.qlCalendarAdvance(Calendar,$D2679,B2680,"f",FALSE)</f>
        <v>58194</v>
      </c>
      <c r="E2680" s="176">
        <f>_xll.qlInterestRateIndexValueDate(IndexON,D2680)</f>
        <v>58194</v>
      </c>
      <c r="F2680" s="192">
        <f>IFERROR(_xll.qlIndexFixing(IndexON,D2680,TRUE,_xll.ohTrigger(RecalcTrigger,TriggerON)),NA())</f>
        <v>1.5780783579935065E-2</v>
      </c>
      <c r="H2680" s="42">
        <f>_xll.qlCalendarAdvance(Calendar,$H2679,B2680,"f",FALSE)</f>
        <v>58194</v>
      </c>
      <c r="I2680" s="176">
        <f>_xll.qlInterestRateIndexValueDate(Index1M,$H2680)</f>
        <v>58194</v>
      </c>
      <c r="J2680" s="181">
        <f>IFERROR(_xll.qlIndexFixing(Index1M,$H2680,TRUE,_xll.ohTrigger(RecalcTrigger,Trigger1M)),NA())</f>
        <v>1.6042430451530532E-2</v>
      </c>
      <c r="K2680" s="44">
        <f>IFERROR(_xll.qlIndexFixing(Index3M,H2680,TRUE,_xll.ohTrigger(RecalcTrigger,Trigger3M)),NA())</f>
        <v>1.6517015877673531E-2</v>
      </c>
      <c r="L2680" s="44">
        <f>IFERROR(_xll.qlIndexFixing(Index6M,$H2680,TRUE,_xll.ohTrigger(RecalcTrigger,Trigger6M)),NA())</f>
        <v>1.6751249915410531E-2</v>
      </c>
      <c r="M2680" s="182">
        <f>IFERROR(_xll.qlIndexFixing(Index1Y,$H2680,TRUE,_xll.ohTrigger(RecalcTrigger,Trigger1Y)),NA())</f>
        <v>1.6933620717355404E-2</v>
      </c>
      <c r="N2680" s="181">
        <f>IFERROR(_xll.qlIndexFixing(ONIndex1M,I2680,TRUE,_xll.ohTrigger(RecalcTrigger,Trigger1M)),NA())</f>
        <v>1.6030633756076718E-2</v>
      </c>
      <c r="O2680" s="44">
        <f>IFERROR(_xll.qlIndexFixing(ONIndex3M,I2680,TRUE,_xll.ohTrigger(RecalcTrigger,Trigger3M)),NA())</f>
        <v>1.6478238661778999E-2</v>
      </c>
      <c r="P2680" s="44">
        <f>IFERROR(_xll.qlIndexFixing(ONIndex6M,I2680,TRUE,_xll.ohTrigger(RecalcTrigger,Trigger6M)),NA())</f>
        <v>1.6669340697897939E-2</v>
      </c>
      <c r="Q2680" s="182">
        <f>IFERROR(_xll.qlIndexFixing(ONIndex1Y,I2680,TRUE,_xll.ohTrigger(RecalcTrigger,Trigger1Y)),NA())</f>
        <v>1.676689156093758E-2</v>
      </c>
    </row>
    <row r="2681" spans="2:17" x14ac:dyDescent="0.2">
      <c r="B2681" s="39" t="s">
        <v>42</v>
      </c>
      <c r="D2681" s="42">
        <f>_xll.qlCalendarAdvance(Calendar,$D2680,B2681,"f",FALSE)</f>
        <v>58201</v>
      </c>
      <c r="E2681" s="176">
        <f>_xll.qlInterestRateIndexValueDate(IndexON,D2681)</f>
        <v>58201</v>
      </c>
      <c r="F2681" s="192">
        <f>IFERROR(_xll.qlIndexFixing(IndexON,D2681,TRUE,_xll.ohTrigger(RecalcTrigger,TriggerON)),NA())</f>
        <v>1.5781455578981474E-2</v>
      </c>
      <c r="H2681" s="42">
        <f>_xll.qlCalendarAdvance(Calendar,$H2680,B2681,"f",FALSE)</f>
        <v>58201</v>
      </c>
      <c r="I2681" s="176">
        <f>_xll.qlInterestRateIndexValueDate(Index1M,$H2681)</f>
        <v>58201</v>
      </c>
      <c r="J2681" s="181">
        <f>IFERROR(_xll.qlIndexFixing(Index1M,$H2681,TRUE,_xll.ohTrigger(RecalcTrigger,Trigger1M)),NA())</f>
        <v>1.6043631653640034E-2</v>
      </c>
      <c r="K2681" s="44">
        <f>IFERROR(_xll.qlIndexFixing(Index3M,H2681,TRUE,_xll.ohTrigger(RecalcTrigger,Trigger3M)),NA())</f>
        <v>1.6518327653547171E-2</v>
      </c>
      <c r="L2681" s="44">
        <f>IFERROR(_xll.qlIndexFixing(Index6M,$H2681,TRUE,_xll.ohTrigger(RecalcTrigger,Trigger6M)),NA())</f>
        <v>1.6752768706904213E-2</v>
      </c>
      <c r="M2681" s="182">
        <f>IFERROR(_xll.qlIndexFixing(Index1Y,$H2681,TRUE,_xll.ohTrigger(RecalcTrigger,Trigger1Y)),NA())</f>
        <v>1.6934785415754335E-2</v>
      </c>
      <c r="N2681" s="181">
        <f>IFERROR(_xll.qlIndexFixing(ONIndex1M,I2681,TRUE,_xll.ohTrigger(RecalcTrigger,Trigger1M)),NA())</f>
        <v>1.6031377333496355E-2</v>
      </c>
      <c r="O2681" s="44">
        <f>IFERROR(_xll.qlIndexFixing(ONIndex3M,I2681,TRUE,_xll.ohTrigger(RecalcTrigger,Trigger3M)),NA())</f>
        <v>1.6478973778534245E-2</v>
      </c>
      <c r="P2681" s="44">
        <f>IFERROR(_xll.qlIndexFixing(ONIndex6M,I2681,TRUE,_xll.ohTrigger(RecalcTrigger,Trigger6M)),NA())</f>
        <v>1.6670127445105321E-2</v>
      </c>
      <c r="Q2681" s="182">
        <f>IFERROR(_xll.qlIndexFixing(ONIndex1Y,I2681,TRUE,_xll.ohTrigger(RecalcTrigger,Trigger1Y)),NA())</f>
        <v>1.6767501896083337E-2</v>
      </c>
    </row>
    <row r="2682" spans="2:17" x14ac:dyDescent="0.2">
      <c r="B2682" s="39" t="s">
        <v>42</v>
      </c>
      <c r="D2682" s="42">
        <f>_xll.qlCalendarAdvance(Calendar,$D2681,B2682,"f",FALSE)</f>
        <v>58208</v>
      </c>
      <c r="E2682" s="176">
        <f>_xll.qlInterestRateIndexValueDate(IndexON,D2682)</f>
        <v>58208</v>
      </c>
      <c r="F2682" s="192">
        <f>IFERROR(_xll.qlIndexFixing(IndexON,D2682,TRUE,_xll.ohTrigger(RecalcTrigger,TriggerON)),NA())</f>
        <v>1.5782149233675158E-2</v>
      </c>
      <c r="H2682" s="42">
        <f>_xll.qlCalendarAdvance(Calendar,$H2681,B2682,"f",FALSE)</f>
        <v>58208</v>
      </c>
      <c r="I2682" s="176">
        <f>_xll.qlInterestRateIndexValueDate(Index1M,$H2682)</f>
        <v>58208</v>
      </c>
      <c r="J2682" s="181">
        <f>IFERROR(_xll.qlIndexFixing(Index1M,$H2682,TRUE,_xll.ohTrigger(RecalcTrigger,Trigger1M)),NA())</f>
        <v>1.6044445700492325E-2</v>
      </c>
      <c r="K2682" s="44">
        <f>IFERROR(_xll.qlIndexFixing(Index3M,H2682,TRUE,_xll.ohTrigger(RecalcTrigger,Trigger3M)),NA())</f>
        <v>1.6519222222259902E-2</v>
      </c>
      <c r="L2682" s="44">
        <f>IFERROR(_xll.qlIndexFixing(Index6M,$H2682,TRUE,_xll.ohTrigger(RecalcTrigger,Trigger6M)),NA())</f>
        <v>1.675384335927374E-2</v>
      </c>
      <c r="M2682" s="182">
        <f>IFERROR(_xll.qlIndexFixing(Index1Y,$H2682,TRUE,_xll.ohTrigger(RecalcTrigger,Trigger1Y)),NA())</f>
        <v>1.6935970982350449E-2</v>
      </c>
      <c r="N2682" s="181">
        <f>IFERROR(_xll.qlIndexFixing(ONIndex1M,I2682,TRUE,_xll.ohTrigger(RecalcTrigger,Trigger1M)),NA())</f>
        <v>1.6032142991975196E-2</v>
      </c>
      <c r="O2682" s="44">
        <f>IFERROR(_xll.qlIndexFixing(ONIndex3M,I2682,TRUE,_xll.ohTrigger(RecalcTrigger,Trigger3M)),NA())</f>
        <v>1.6479729666397658E-2</v>
      </c>
      <c r="P2682" s="44">
        <f>IFERROR(_xll.qlIndexFixing(ONIndex6M,I2682,TRUE,_xll.ohTrigger(RecalcTrigger,Trigger6M)),NA())</f>
        <v>1.6670934016476124E-2</v>
      </c>
      <c r="Q2682" s="182">
        <f>IFERROR(_xll.qlIndexFixing(ONIndex1Y,I2682,TRUE,_xll.ohTrigger(RecalcTrigger,Trigger1Y)),NA())</f>
        <v>1.6768132750607512E-2</v>
      </c>
    </row>
    <row r="2683" spans="2:17" x14ac:dyDescent="0.2">
      <c r="B2683" s="39" t="s">
        <v>42</v>
      </c>
      <c r="D2683" s="42">
        <f>_xll.qlCalendarAdvance(Calendar,$D2682,B2683,"f",FALSE)</f>
        <v>58215</v>
      </c>
      <c r="E2683" s="176">
        <f>_xll.qlInterestRateIndexValueDate(IndexON,D2683)</f>
        <v>58215</v>
      </c>
      <c r="F2683" s="192">
        <f>IFERROR(_xll.qlIndexFixing(IndexON,D2683,TRUE,_xll.ohTrigger(RecalcTrigger,TriggerON)),NA())</f>
        <v>1.5782864543935071E-2</v>
      </c>
      <c r="H2683" s="42">
        <f>_xll.qlCalendarAdvance(Calendar,$H2682,B2683,"f",FALSE)</f>
        <v>58215</v>
      </c>
      <c r="I2683" s="176">
        <f>_xll.qlInterestRateIndexValueDate(Index1M,$H2683)</f>
        <v>58215</v>
      </c>
      <c r="J2683" s="181">
        <f>IFERROR(_xll.qlIndexFixing(Index1M,$H2683,TRUE,_xll.ohTrigger(RecalcTrigger,Trigger1M)),NA())</f>
        <v>1.6045281857483749E-2</v>
      </c>
      <c r="K2683" s="44">
        <f>IFERROR(_xll.qlIndexFixing(Index3M,H2683,TRUE,_xll.ohTrigger(RecalcTrigger,Trigger3M)),NA())</f>
        <v>1.6520137647776666E-2</v>
      </c>
      <c r="L2683" s="44">
        <f>IFERROR(_xll.qlIndexFixing(Index6M,$H2683,TRUE,_xll.ohTrigger(RecalcTrigger,Trigger6M)),NA())</f>
        <v>1.6754938002878753E-2</v>
      </c>
      <c r="M2683" s="182">
        <f>IFERROR(_xll.qlIndexFixing(Index1Y,$H2683,TRUE,_xll.ohTrigger(RecalcTrigger,Trigger1Y)),NA())</f>
        <v>1.6937177417217262E-2</v>
      </c>
      <c r="N2683" s="181">
        <f>IFERROR(_xll.qlIndexFixing(ONIndex1M,I2683,TRUE,_xll.ohTrigger(RecalcTrigger,Trigger1M)),NA())</f>
        <v>1.6032930731432193E-2</v>
      </c>
      <c r="O2683" s="44">
        <f>IFERROR(_xll.qlIndexFixing(ONIndex3M,I2683,TRUE,_xll.ohTrigger(RecalcTrigger,Trigger3M)),NA())</f>
        <v>1.6480506325369237E-2</v>
      </c>
      <c r="P2683" s="44">
        <f>IFERROR(_xll.qlIndexFixing(ONIndex6M,I2683,TRUE,_xll.ohTrigger(RecalcTrigger,Trigger6M)),NA())</f>
        <v>1.667176041201035E-2</v>
      </c>
      <c r="Q2683" s="182">
        <f>IFERROR(_xll.qlIndexFixing(ONIndex1Y,I2683,TRUE,_xll.ohTrigger(RecalcTrigger,Trigger1Y)),NA())</f>
        <v>1.6768784124510105E-2</v>
      </c>
    </row>
    <row r="2684" spans="2:17" x14ac:dyDescent="0.2">
      <c r="B2684" s="39" t="s">
        <v>42</v>
      </c>
      <c r="D2684" s="42">
        <f>_xll.qlCalendarAdvance(Calendar,$D2683,B2684,"f",FALSE)</f>
        <v>58222</v>
      </c>
      <c r="E2684" s="176">
        <f>_xll.qlInterestRateIndexValueDate(IndexON,D2684)</f>
        <v>58222</v>
      </c>
      <c r="F2684" s="192">
        <f>IFERROR(_xll.qlIndexFixing(IndexON,D2684,TRUE,_xll.ohTrigger(RecalcTrigger,TriggerON)),NA())</f>
        <v>1.578360150984226E-2</v>
      </c>
      <c r="H2684" s="42">
        <f>_xll.qlCalendarAdvance(Calendar,$H2683,B2684,"f",FALSE)</f>
        <v>58222</v>
      </c>
      <c r="I2684" s="176">
        <f>_xll.qlInterestRateIndexValueDate(Index1M,$H2684)</f>
        <v>58222</v>
      </c>
      <c r="J2684" s="181">
        <f>IFERROR(_xll.qlIndexFixing(Index1M,$H2684,TRUE,_xll.ohTrigger(RecalcTrigger,Trigger1M)),NA())</f>
        <v>1.6046140124619534E-2</v>
      </c>
      <c r="K2684" s="44">
        <f>IFERROR(_xll.qlIndexFixing(Index3M,H2684,TRUE,_xll.ohTrigger(RecalcTrigger,Trigger3M)),NA())</f>
        <v>1.6521073930110684E-2</v>
      </c>
      <c r="L2684" s="44">
        <f>IFERROR(_xll.qlIndexFixing(Index6M,$H2684,TRUE,_xll.ohTrigger(RecalcTrigger,Trigger6M)),NA())</f>
        <v>1.6756052637752282E-2</v>
      </c>
      <c r="M2684" s="182">
        <f>IFERROR(_xll.qlIndexFixing(Index1Y,$H2684,TRUE,_xll.ohTrigger(RecalcTrigger,Trigger1Y)),NA())</f>
        <v>1.6938404720428957E-2</v>
      </c>
      <c r="N2684" s="181">
        <f>IFERROR(_xll.qlIndexFixing(ONIndex1M,I2684,TRUE,_xll.ohTrigger(RecalcTrigger,Trigger1M)),NA())</f>
        <v>1.6033740551786302E-2</v>
      </c>
      <c r="O2684" s="44">
        <f>IFERROR(_xll.qlIndexFixing(ONIndex3M,I2684,TRUE,_xll.ohTrigger(RecalcTrigger,Trigger3M)),NA())</f>
        <v>1.6481303755367938E-2</v>
      </c>
      <c r="P2684" s="44">
        <f>IFERROR(_xll.qlIndexFixing(ONIndex6M,I2684,TRUE,_xll.ohTrigger(RecalcTrigger,Trigger6M)),NA())</f>
        <v>1.6672606631626952E-2</v>
      </c>
      <c r="Q2684" s="182">
        <f>IFERROR(_xll.qlIndexFixing(ONIndex1Y,I2684,TRUE,_xll.ohTrigger(RecalcTrigger,Trigger1Y)),NA())</f>
        <v>1.6769456017710072E-2</v>
      </c>
    </row>
    <row r="2685" spans="2:17" x14ac:dyDescent="0.2">
      <c r="B2685" s="39" t="s">
        <v>42</v>
      </c>
      <c r="D2685" s="42">
        <f>_xll.qlCalendarAdvance(Calendar,$D2684,B2685,"f",FALSE)</f>
        <v>58229</v>
      </c>
      <c r="E2685" s="176">
        <f>_xll.qlInterestRateIndexValueDate(IndexON,D2685)</f>
        <v>58229</v>
      </c>
      <c r="F2685" s="192">
        <f>IFERROR(_xll.qlIndexFixing(IndexON,D2685,TRUE,_xll.ohTrigger(RecalcTrigger,TriggerON)),NA())</f>
        <v>1.5784360131396724E-2</v>
      </c>
      <c r="H2685" s="42">
        <f>_xll.qlCalendarAdvance(Calendar,$H2684,B2685,"f",FALSE)</f>
        <v>58229</v>
      </c>
      <c r="I2685" s="176">
        <f>_xll.qlInterestRateIndexValueDate(Index1M,$H2685)</f>
        <v>58229</v>
      </c>
      <c r="J2685" s="181">
        <f>IFERROR(_xll.qlIndexFixing(Index1M,$H2685,TRUE,_xll.ohTrigger(RecalcTrigger,Trigger1M)),NA())</f>
        <v>1.6046603156721871E-2</v>
      </c>
      <c r="K2685" s="44">
        <f>IFERROR(_xll.qlIndexFixing(Index3M,H2685,TRUE,_xll.ohTrigger(RecalcTrigger,Trigger3M)),NA())</f>
        <v>1.6522031069278693E-2</v>
      </c>
      <c r="L2685" s="44">
        <f>IFERROR(_xll.qlIndexFixing(Index6M,$H2685,TRUE,_xll.ohTrigger(RecalcTrigger,Trigger6M)),NA())</f>
        <v>1.6756715744002528E-2</v>
      </c>
      <c r="M2685" s="182">
        <f>IFERROR(_xll.qlIndexFixing(Index1Y,$H2685,TRUE,_xll.ohTrigger(RecalcTrigger,Trigger1Y)),NA())</f>
        <v>1.6939652892061265E-2</v>
      </c>
      <c r="N2685" s="181">
        <f>IFERROR(_xll.qlIndexFixing(ONIndex1M,I2685,TRUE,_xll.ohTrigger(RecalcTrigger,Trigger1M)),NA())</f>
        <v>1.6034572453118567E-2</v>
      </c>
      <c r="O2685" s="44">
        <f>IFERROR(_xll.qlIndexFixing(ONIndex3M,I2685,TRUE,_xll.ohTrigger(RecalcTrigger,Trigger3M)),NA())</f>
        <v>1.6482121956474804E-2</v>
      </c>
      <c r="P2685" s="44">
        <f>IFERROR(_xll.qlIndexFixing(ONIndex6M,I2685,TRUE,_xll.ohTrigger(RecalcTrigger,Trigger6M)),NA())</f>
        <v>1.6673472675325929E-2</v>
      </c>
      <c r="Q2685" s="182">
        <f>IFERROR(_xll.qlIndexFixing(ONIndex1Y,I2685,TRUE,_xll.ohTrigger(RecalcTrigger,Trigger1Y)),NA())</f>
        <v>1.677014843020741E-2</v>
      </c>
    </row>
    <row r="2686" spans="2:17" x14ac:dyDescent="0.2">
      <c r="B2686" s="39" t="s">
        <v>42</v>
      </c>
      <c r="D2686" s="42">
        <f>_xll.qlCalendarAdvance(Calendar,$D2685,B2686,"f",FALSE)</f>
        <v>58236</v>
      </c>
      <c r="E2686" s="176">
        <f>_xll.qlInterestRateIndexValueDate(IndexON,D2686)</f>
        <v>58236</v>
      </c>
      <c r="F2686" s="192">
        <f>IFERROR(_xll.qlIndexFixing(IndexON,D2686,TRUE,_xll.ohTrigger(RecalcTrigger,TriggerON)),NA())</f>
        <v>1.5785140408598464E-2</v>
      </c>
      <c r="H2686" s="42">
        <f>_xll.qlCalendarAdvance(Calendar,$H2685,B2686,"f",FALSE)</f>
        <v>58236</v>
      </c>
      <c r="I2686" s="176">
        <f>_xll.qlInterestRateIndexValueDate(Index1M,$H2686)</f>
        <v>58236</v>
      </c>
      <c r="J2686" s="181">
        <f>IFERROR(_xll.qlIndexFixing(Index1M,$H2686,TRUE,_xll.ohTrigger(RecalcTrigger,Trigger1M)),NA())</f>
        <v>1.604750402528099E-2</v>
      </c>
      <c r="K2686" s="44">
        <f>IFERROR(_xll.qlIndexFixing(Index3M,H2686,TRUE,_xll.ohTrigger(RecalcTrigger,Trigger3M)),NA())</f>
        <v>1.6523009065293023E-2</v>
      </c>
      <c r="L2686" s="44">
        <f>IFERROR(_xll.qlIndexFixing(Index6M,$H2686,TRUE,_xll.ohTrigger(RecalcTrigger,Trigger6M)),NA())</f>
        <v>1.6757868880834838E-2</v>
      </c>
      <c r="M2686" s="182">
        <f>IFERROR(_xll.qlIndexFixing(Index1Y,$H2686,TRUE,_xll.ohTrigger(RecalcTrigger,Trigger1Y)),NA())</f>
        <v>1.6940921932191912E-2</v>
      </c>
      <c r="N2686" s="181">
        <f>IFERROR(_xll.qlIndexFixing(ONIndex1M,I2686,TRUE,_xll.ohTrigger(RecalcTrigger,Trigger1M)),NA())</f>
        <v>1.6035426435510036E-2</v>
      </c>
      <c r="O2686" s="44">
        <f>IFERROR(_xll.qlIndexFixing(ONIndex3M,I2686,TRUE,_xll.ohTrigger(RecalcTrigger,Trigger3M)),NA())</f>
        <v>1.6482960928527746E-2</v>
      </c>
      <c r="P2686" s="44">
        <f>IFERROR(_xll.qlIndexFixing(ONIndex6M,I2686,TRUE,_xll.ohTrigger(RecalcTrigger,Trigger6M)),NA())</f>
        <v>1.667435854335042E-2</v>
      </c>
      <c r="Q2686" s="182">
        <f>IFERROR(_xll.qlIndexFixing(ONIndex1Y,I2686,TRUE,_xll.ohTrigger(RecalcTrigger,Trigger1Y)),NA())</f>
        <v>1.6770861362164213E-2</v>
      </c>
    </row>
    <row r="2687" spans="2:17" x14ac:dyDescent="0.2">
      <c r="B2687" s="39" t="s">
        <v>42</v>
      </c>
      <c r="D2687" s="42">
        <f>_xll.qlCalendarAdvance(Calendar,$D2686,B2687,"f",FALSE)</f>
        <v>58243</v>
      </c>
      <c r="E2687" s="176">
        <f>_xll.qlInterestRateIndexValueDate(IndexON,D2687)</f>
        <v>58243</v>
      </c>
      <c r="F2687" s="192">
        <f>IFERROR(_xll.qlIndexFixing(IndexON,D2687,TRUE,_xll.ohTrigger(RecalcTrigger,TriggerON)),NA())</f>
        <v>1.5785942341447479E-2</v>
      </c>
      <c r="H2687" s="42">
        <f>_xll.qlCalendarAdvance(Calendar,$H2686,B2687,"f",FALSE)</f>
        <v>58243</v>
      </c>
      <c r="I2687" s="176">
        <f>_xll.qlInterestRateIndexValueDate(Index1M,$H2687)</f>
        <v>58243</v>
      </c>
      <c r="J2687" s="181">
        <f>IFERROR(_xll.qlIndexFixing(Index1M,$H2687,TRUE,_xll.ohTrigger(RecalcTrigger,Trigger1M)),NA())</f>
        <v>1.6048427003027776E-2</v>
      </c>
      <c r="K2687" s="44">
        <f>IFERROR(_xll.qlIndexFixing(Index3M,H2687,TRUE,_xll.ohTrigger(RecalcTrigger,Trigger3M)),NA())</f>
        <v>1.6524007918171293E-2</v>
      </c>
      <c r="L2687" s="44">
        <f>IFERROR(_xll.qlIndexFixing(Index6M,$H2687,TRUE,_xll.ohTrigger(RecalcTrigger,Trigger6M)),NA())</f>
        <v>1.6759042008116724E-2</v>
      </c>
      <c r="M2687" s="182">
        <f>IFERROR(_xll.qlIndexFixing(Index1Y,$H2687,TRUE,_xll.ohTrigger(RecalcTrigger,Trigger1Y)),NA())</f>
        <v>1.6942211840898398E-2</v>
      </c>
      <c r="N2687" s="181">
        <f>IFERROR(_xll.qlIndexFixing(ONIndex1M,I2687,TRUE,_xll.ohTrigger(RecalcTrigger,Trigger1M)),NA())</f>
        <v>1.6036302498798616E-2</v>
      </c>
      <c r="O2687" s="44">
        <f>IFERROR(_xll.qlIndexFixing(ONIndex3M,I2687,TRUE,_xll.ohTrigger(RecalcTrigger,Trigger3M)),NA())</f>
        <v>1.6483820671688854E-2</v>
      </c>
      <c r="P2687" s="44">
        <f>IFERROR(_xll.qlIndexFixing(ONIndex6M,I2687,TRUE,_xll.ohTrigger(RecalcTrigger,Trigger6M)),NA())</f>
        <v>1.6675264235295195E-2</v>
      </c>
      <c r="Q2687" s="182">
        <f>IFERROR(_xll.qlIndexFixing(ONIndex1Y,I2687,TRUE,_xll.ohTrigger(RecalcTrigger,Trigger1Y)),NA())</f>
        <v>1.6771594813499435E-2</v>
      </c>
    </row>
    <row r="2688" spans="2:17" x14ac:dyDescent="0.2">
      <c r="B2688" s="39" t="s">
        <v>42</v>
      </c>
      <c r="D2688" s="42">
        <f>_xll.qlCalendarAdvance(Calendar,$D2687,B2688,"f",FALSE)</f>
        <v>58250</v>
      </c>
      <c r="E2688" s="176">
        <f>_xll.qlInterestRateIndexValueDate(IndexON,D2688)</f>
        <v>58250</v>
      </c>
      <c r="F2688" s="192">
        <f>IFERROR(_xll.qlIndexFixing(IndexON,D2688,TRUE,_xll.ohTrigger(RecalcTrigger,TriggerON)),NA())</f>
        <v>1.5786765929943769E-2</v>
      </c>
      <c r="H2688" s="42">
        <f>_xll.qlCalendarAdvance(Calendar,$H2687,B2688,"f",FALSE)</f>
        <v>58250</v>
      </c>
      <c r="I2688" s="176">
        <f>_xll.qlInterestRateIndexValueDate(Index1M,$H2688)</f>
        <v>58250</v>
      </c>
      <c r="J2688" s="181">
        <f>IFERROR(_xll.qlIndexFixing(Index1M,$H2688,TRUE,_xll.ohTrigger(RecalcTrigger,Trigger1M)),NA())</f>
        <v>1.6049372089962231E-2</v>
      </c>
      <c r="K2688" s="44">
        <f>IFERROR(_xll.qlIndexFixing(Index3M,H2688,TRUE,_xll.ohTrigger(RecalcTrigger,Trigger3M)),NA())</f>
        <v>1.6525027627928481E-2</v>
      </c>
      <c r="L2688" s="44">
        <f>IFERROR(_xll.qlIndexFixing(Index6M,$H2688,TRUE,_xll.ohTrigger(RecalcTrigger,Trigger6M)),NA())</f>
        <v>1.6760235125884062E-2</v>
      </c>
      <c r="M2688" s="182">
        <f>IFERROR(_xll.qlIndexFixing(Index1Y,$H2688,TRUE,_xll.ohTrigger(RecalcTrigger,Trigger1Y)),NA())</f>
        <v>1.6943522618260664E-2</v>
      </c>
      <c r="N2688" s="181">
        <f>IFERROR(_xll.qlIndexFixing(ONIndex1M,I2688,TRUE,_xll.ohTrigger(RecalcTrigger,Trigger1M)),NA())</f>
        <v>1.6037200643065352E-2</v>
      </c>
      <c r="O2688" s="44">
        <f>IFERROR(_xll.qlIndexFixing(ONIndex3M,I2688,TRUE,_xll.ohTrigger(RecalcTrigger,Trigger3M)),NA())</f>
        <v>1.6484701185877082E-2</v>
      </c>
      <c r="P2688" s="44">
        <f>IFERROR(_xll.qlIndexFixing(ONIndex6M,I2688,TRUE,_xll.ohTrigger(RecalcTrigger,Trigger6M)),NA())</f>
        <v>1.6676189751565484E-2</v>
      </c>
      <c r="Q2688" s="182">
        <f>IFERROR(_xll.qlIndexFixing(ONIndex1Y,I2688,TRUE,_xll.ohTrigger(RecalcTrigger,Trigger1Y)),NA())</f>
        <v>1.6772348784050983E-2</v>
      </c>
    </row>
    <row r="2689" spans="2:17" x14ac:dyDescent="0.2">
      <c r="B2689" s="39" t="s">
        <v>42</v>
      </c>
      <c r="D2689" s="42">
        <f>_xll.qlCalendarAdvance(Calendar,$D2688,B2689,"f",FALSE)</f>
        <v>58257</v>
      </c>
      <c r="E2689" s="176">
        <f>_xll.qlInterestRateIndexValueDate(IndexON,D2689)</f>
        <v>58257</v>
      </c>
      <c r="F2689" s="192">
        <f>IFERROR(_xll.qlIndexFixing(IndexON,D2689,TRUE,_xll.ohTrigger(RecalcTrigger,TriggerON)),NA())</f>
        <v>1.5787611174087335E-2</v>
      </c>
      <c r="H2689" s="42">
        <f>_xll.qlCalendarAdvance(Calendar,$H2688,B2689,"f",FALSE)</f>
        <v>58257</v>
      </c>
      <c r="I2689" s="176">
        <f>_xll.qlInterestRateIndexValueDate(Index1M,$H2689)</f>
        <v>58257</v>
      </c>
      <c r="J2689" s="181">
        <f>IFERROR(_xll.qlIndexFixing(Index1M,$H2689,TRUE,_xll.ohTrigger(RecalcTrigger,Trigger1M)),NA())</f>
        <v>1.6050763112633797E-2</v>
      </c>
      <c r="K2689" s="44">
        <f>IFERROR(_xll.qlIndexFixing(Index3M,H2689,TRUE,_xll.ohTrigger(RecalcTrigger,Trigger3M)),NA())</f>
        <v>1.6526068194581325E-2</v>
      </c>
      <c r="L2689" s="44">
        <f>IFERROR(_xll.qlIndexFixing(Index6M,$H2689,TRUE,_xll.ohTrigger(RecalcTrigger,Trigger6M)),NA())</f>
        <v>1.6762403286767431E-2</v>
      </c>
      <c r="M2689" s="182">
        <f>IFERROR(_xll.qlIndexFixing(Index1Y,$H2689,TRUE,_xll.ohTrigger(RecalcTrigger,Trigger1Y)),NA())</f>
        <v>1.6944854264359537E-2</v>
      </c>
      <c r="N2689" s="181">
        <f>IFERROR(_xll.qlIndexFixing(ONIndex1M,I2689,TRUE,_xll.ohTrigger(RecalcTrigger,Trigger1M)),NA())</f>
        <v>1.60381208682292E-2</v>
      </c>
      <c r="O2689" s="44">
        <f>IFERROR(_xll.qlIndexFixing(ONIndex3M,I2689,TRUE,_xll.ohTrigger(RecalcTrigger,Trigger3M)),NA())</f>
        <v>1.6485602471092431E-2</v>
      </c>
      <c r="P2689" s="44">
        <f>IFERROR(_xll.qlIndexFixing(ONIndex6M,I2689,TRUE,_xll.ohTrigger(RecalcTrigger,Trigger6M)),NA())</f>
        <v>1.6677135091756057E-2</v>
      </c>
      <c r="Q2689" s="182">
        <f>IFERROR(_xll.qlIndexFixing(ONIndex1Y,I2689,TRUE,_xll.ohTrigger(RecalcTrigger,Trigger1Y)),NA())</f>
        <v>1.6773123274061996E-2</v>
      </c>
    </row>
    <row r="2690" spans="2:17" x14ac:dyDescent="0.2">
      <c r="B2690" s="39" t="s">
        <v>42</v>
      </c>
      <c r="D2690" s="42">
        <f>_xll.qlCalendarAdvance(Calendar,$D2689,B2690,"f",FALSE)</f>
        <v>58264</v>
      </c>
      <c r="E2690" s="176">
        <f>_xll.qlInterestRateIndexValueDate(IndexON,D2690)</f>
        <v>58264</v>
      </c>
      <c r="F2690" s="192">
        <f>IFERROR(_xll.qlIndexFixing(IndexON,D2690,TRUE,_xll.ohTrigger(RecalcTrigger,TriggerON)),NA())</f>
        <v>1.578847807379713E-2</v>
      </c>
      <c r="H2690" s="42">
        <f>_xll.qlCalendarAdvance(Calendar,$H2689,B2690,"f",FALSE)</f>
        <v>58264</v>
      </c>
      <c r="I2690" s="176">
        <f>_xll.qlInterestRateIndexValueDate(Index1M,$H2690)</f>
        <v>58264</v>
      </c>
      <c r="J2690" s="181">
        <f>IFERROR(_xll.qlIndexFixing(Index1M,$H2690,TRUE,_xll.ohTrigger(RecalcTrigger,Trigger1M)),NA())</f>
        <v>1.6051754040740322E-2</v>
      </c>
      <c r="K2690" s="44">
        <f>IFERROR(_xll.qlIndexFixing(Index3M,H2690,TRUE,_xll.ohTrigger(RecalcTrigger,Trigger3M)),NA())</f>
        <v>1.652712961814392E-2</v>
      </c>
      <c r="L2690" s="44">
        <f>IFERROR(_xll.qlIndexFixing(Index6M,$H2690,TRUE,_xll.ohTrigger(RecalcTrigger,Trigger6M)),NA())</f>
        <v>1.6763160265535648E-2</v>
      </c>
      <c r="M2690" s="182">
        <f>IFERROR(_xll.qlIndexFixing(Index1Y,$H2690,TRUE,_xll.ohTrigger(RecalcTrigger,Trigger1Y)),NA())</f>
        <v>1.6946206779277391E-2</v>
      </c>
      <c r="N2690" s="181">
        <f>IFERROR(_xll.qlIndexFixing(ONIndex1M,I2690,TRUE,_xll.ohTrigger(RecalcTrigger,Trigger1M)),NA())</f>
        <v>1.603906317445225E-2</v>
      </c>
      <c r="O2690" s="44">
        <f>IFERROR(_xll.qlIndexFixing(ONIndex3M,I2690,TRUE,_xll.ohTrigger(RecalcTrigger,Trigger3M)),NA())</f>
        <v>1.6486524527415947E-2</v>
      </c>
      <c r="P2690" s="44">
        <f>IFERROR(_xll.qlIndexFixing(ONIndex6M,I2690,TRUE,_xll.ohTrigger(RecalcTrigger,Trigger6M)),NA())</f>
        <v>1.6678100256272144E-2</v>
      </c>
      <c r="Q2690" s="182">
        <f>IFERROR(_xll.qlIndexFixing(ONIndex1Y,I2690,TRUE,_xll.ohTrigger(RecalcTrigger,Trigger1Y)),NA())</f>
        <v>1.6773918283289335E-2</v>
      </c>
    </row>
    <row r="2691" spans="2:17" x14ac:dyDescent="0.2">
      <c r="B2691" s="39" t="s">
        <v>42</v>
      </c>
      <c r="D2691" s="42">
        <f>_xll.qlCalendarAdvance(Calendar,$D2690,B2691,"f",FALSE)</f>
        <v>58271</v>
      </c>
      <c r="E2691" s="176">
        <f>_xll.qlInterestRateIndexValueDate(IndexON,D2691)</f>
        <v>58271</v>
      </c>
      <c r="F2691" s="192">
        <f>IFERROR(_xll.qlIndexFixing(IndexON,D2691,TRUE,_xll.ohTrigger(RecalcTrigger,TriggerON)),NA())</f>
        <v>1.57893666291542E-2</v>
      </c>
      <c r="H2691" s="42">
        <f>_xll.qlCalendarAdvance(Calendar,$H2690,B2691,"f",FALSE)</f>
        <v>58271</v>
      </c>
      <c r="I2691" s="176">
        <f>_xll.qlInterestRateIndexValueDate(Index1M,$H2691)</f>
        <v>58271</v>
      </c>
      <c r="J2691" s="181">
        <f>IFERROR(_xll.qlIndexFixing(Index1M,$H2691,TRUE,_xll.ohTrigger(RecalcTrigger,Trigger1M)),NA())</f>
        <v>1.6052767079027808E-2</v>
      </c>
      <c r="K2691" s="44">
        <f>IFERROR(_xll.qlIndexFixing(Index3M,H2691,TRUE,_xll.ohTrigger(RecalcTrigger,Trigger3M)),NA())</f>
        <v>1.6528211898634761E-2</v>
      </c>
      <c r="L2691" s="44">
        <f>IFERROR(_xll.qlIndexFixing(Index6M,$H2691,TRUE,_xll.ohTrigger(RecalcTrigger,Trigger6M)),NA())</f>
        <v>1.6764414840255207E-2</v>
      </c>
      <c r="M2691" s="182">
        <f>IFERROR(_xll.qlIndexFixing(Index1Y,$H2691,TRUE,_xll.ohTrigger(RecalcTrigger,Trigger1Y)),NA())</f>
        <v>1.6947580163097706E-2</v>
      </c>
      <c r="N2691" s="181">
        <f>IFERROR(_xll.qlIndexFixing(ONIndex1M,I2691,TRUE,_xll.ohTrigger(RecalcTrigger,Trigger1M)),NA())</f>
        <v>1.6040027561572412E-2</v>
      </c>
      <c r="O2691" s="44">
        <f>IFERROR(_xll.qlIndexFixing(ONIndex3M,I2691,TRUE,_xll.ohTrigger(RecalcTrigger,Trigger3M)),NA())</f>
        <v>1.6487467354766583E-2</v>
      </c>
      <c r="P2691" s="44">
        <f>IFERROR(_xll.qlIndexFixing(ONIndex6M,I2691,TRUE,_xll.ohTrigger(RecalcTrigger,Trigger6M)),NA())</f>
        <v>1.6679085244708514E-2</v>
      </c>
      <c r="Q2691" s="182">
        <f>IFERROR(_xll.qlIndexFixing(ONIndex1Y,I2691,TRUE,_xll.ohTrigger(RecalcTrigger,Trigger1Y)),NA())</f>
        <v>1.6774733812057185E-2</v>
      </c>
    </row>
    <row r="2692" spans="2:17" x14ac:dyDescent="0.2">
      <c r="B2692" s="39" t="s">
        <v>42</v>
      </c>
      <c r="D2692" s="42">
        <f>_xll.qlCalendarAdvance(Calendar,$D2691,B2692,"f",FALSE)</f>
        <v>58278</v>
      </c>
      <c r="E2692" s="176">
        <f>_xll.qlInterestRateIndexValueDate(IndexON,D2692)</f>
        <v>58278</v>
      </c>
      <c r="F2692" s="192">
        <f>IFERROR(_xll.qlIndexFixing(IndexON,D2692,TRUE,_xll.ohTrigger(RecalcTrigger,TriggerON)),NA())</f>
        <v>1.5790276840158546E-2</v>
      </c>
      <c r="H2692" s="42">
        <f>_xll.qlCalendarAdvance(Calendar,$H2691,B2692,"f",FALSE)</f>
        <v>58278</v>
      </c>
      <c r="I2692" s="176">
        <f>_xll.qlInterestRateIndexValueDate(Index1M,$H2692)</f>
        <v>58278</v>
      </c>
      <c r="J2692" s="181">
        <f>IFERROR(_xll.qlIndexFixing(Index1M,$H2692,TRUE,_xll.ohTrigger(RecalcTrigger,Trigger1M)),NA())</f>
        <v>1.6053802227501485E-2</v>
      </c>
      <c r="K2692" s="44">
        <f>IFERROR(_xll.qlIndexFixing(Index3M,H2692,TRUE,_xll.ohTrigger(RecalcTrigger,Trigger3M)),NA())</f>
        <v>1.6529315036071475E-2</v>
      </c>
      <c r="L2692" s="44">
        <f>IFERROR(_xll.qlIndexFixing(Index6M,$H2692,TRUE,_xll.ohTrigger(RecalcTrigger,Trigger6M)),NA())</f>
        <v>1.6765689406526948E-2</v>
      </c>
      <c r="M2692" s="182">
        <f>IFERROR(_xll.qlIndexFixing(Index1Y,$H2692,TRUE,_xll.ohTrigger(RecalcTrigger,Trigger1Y)),NA())</f>
        <v>1.6948974415904851E-2</v>
      </c>
      <c r="N2692" s="181">
        <f>IFERROR(_xll.qlIndexFixing(ONIndex1M,I2692,TRUE,_xll.ohTrigger(RecalcTrigger,Trigger1M)),NA())</f>
        <v>1.6041014029751777E-2</v>
      </c>
      <c r="O2692" s="44">
        <f>IFERROR(_xll.qlIndexFixing(ONIndex3M,I2692,TRUE,_xll.ohTrigger(RecalcTrigger,Trigger3M)),NA())</f>
        <v>1.6488430953225386E-2</v>
      </c>
      <c r="P2692" s="44">
        <f>IFERROR(_xll.qlIndexFixing(ONIndex6M,I2692,TRUE,_xll.ohTrigger(RecalcTrigger,Trigger6M)),NA())</f>
        <v>1.6680090057470398E-2</v>
      </c>
      <c r="Q2692" s="182">
        <f>IFERROR(_xll.qlIndexFixing(ONIndex1Y,I2692,TRUE,_xll.ohTrigger(RecalcTrigger,Trigger1Y)),NA())</f>
        <v>1.6775569860041362E-2</v>
      </c>
    </row>
    <row r="2693" spans="2:17" x14ac:dyDescent="0.2">
      <c r="B2693" s="39" t="s">
        <v>42</v>
      </c>
      <c r="D2693" s="42">
        <f>_xll.qlCalendarAdvance(Calendar,$D2692,B2693,"f",FALSE)</f>
        <v>58285</v>
      </c>
      <c r="E2693" s="176">
        <f>_xll.qlInterestRateIndexValueDate(IndexON,D2693)</f>
        <v>58285</v>
      </c>
      <c r="F2693" s="192">
        <f>IFERROR(_xll.qlIndexFixing(IndexON,D2693,TRUE,_xll.ohTrigger(RecalcTrigger,TriggerON)),NA())</f>
        <v>1.5791208706810167E-2</v>
      </c>
      <c r="H2693" s="42">
        <f>_xll.qlCalendarAdvance(Calendar,$H2692,B2693,"f",FALSE)</f>
        <v>58285</v>
      </c>
      <c r="I2693" s="176">
        <f>_xll.qlInterestRateIndexValueDate(Index1M,$H2693)</f>
        <v>58285</v>
      </c>
      <c r="J2693" s="181">
        <f>IFERROR(_xll.qlIndexFixing(Index1M,$H2693,TRUE,_xll.ohTrigger(RecalcTrigger,Trigger1M)),NA())</f>
        <v>1.605485948616658E-2</v>
      </c>
      <c r="K2693" s="44">
        <f>IFERROR(_xll.qlIndexFixing(Index3M,H2693,TRUE,_xll.ohTrigger(RecalcTrigger,Trigger3M)),NA())</f>
        <v>1.6530439030469031E-2</v>
      </c>
      <c r="L2693" s="44">
        <f>IFERROR(_xll.qlIndexFixing(Index6M,$H2693,TRUE,_xll.ohTrigger(RecalcTrigger,Trigger6M)),NA())</f>
        <v>1.676698396438963E-2</v>
      </c>
      <c r="M2693" s="182">
        <f>IFERROR(_xll.qlIndexFixing(Index1Y,$H2693,TRUE,_xll.ohTrigger(RecalcTrigger,Trigger1Y)),NA())</f>
        <v>1.6950389537785406E-2</v>
      </c>
      <c r="N2693" s="181">
        <f>IFERROR(_xll.qlIndexFixing(ONIndex1M,I2693,TRUE,_xll.ohTrigger(RecalcTrigger,Trigger1M)),NA())</f>
        <v>1.6042022578747206E-2</v>
      </c>
      <c r="O2693" s="44">
        <f>IFERROR(_xll.qlIndexFixing(ONIndex3M,I2693,TRUE,_xll.ohTrigger(RecalcTrigger,Trigger3M)),NA())</f>
        <v>1.6489415322711309E-2</v>
      </c>
      <c r="P2693" s="44">
        <f>IFERROR(_xll.qlIndexFixing(ONIndex6M,I2693,TRUE,_xll.ohTrigger(RecalcTrigger,Trigger6M)),NA())</f>
        <v>1.6681114694314658E-2</v>
      </c>
      <c r="Q2693" s="182">
        <f>IFERROR(_xll.qlIndexFixing(ONIndex1Y,I2693,TRUE,_xll.ohTrigger(RecalcTrigger,Trigger1Y)),NA())</f>
        <v>1.6776426427485003E-2</v>
      </c>
    </row>
    <row r="2694" spans="2:17" x14ac:dyDescent="0.2">
      <c r="B2694" s="39" t="s">
        <v>42</v>
      </c>
      <c r="D2694" s="42">
        <f>_xll.qlCalendarAdvance(Calendar,$D2693,B2694,"f",FALSE)</f>
        <v>58292</v>
      </c>
      <c r="E2694" s="176">
        <f>_xll.qlInterestRateIndexValueDate(IndexON,D2694)</f>
        <v>58292</v>
      </c>
      <c r="F2694" s="192">
        <f>IFERROR(_xll.qlIndexFixing(IndexON,D2694,TRUE,_xll.ohTrigger(RecalcTrigger,TriggerON)),NA())</f>
        <v>1.5792162229109064E-2</v>
      </c>
      <c r="H2694" s="42">
        <f>_xll.qlCalendarAdvance(Calendar,$H2693,B2694,"f",FALSE)</f>
        <v>58292</v>
      </c>
      <c r="I2694" s="176">
        <f>_xll.qlInterestRateIndexValueDate(Index1M,$H2694)</f>
        <v>58292</v>
      </c>
      <c r="J2694" s="181">
        <f>IFERROR(_xll.qlIndexFixing(Index1M,$H2694,TRUE,_xll.ohTrigger(RecalcTrigger,Trigger1M)),NA())</f>
        <v>1.6055938855033553E-2</v>
      </c>
      <c r="K2694" s="44">
        <f>IFERROR(_xll.qlIndexFixing(Index3M,H2694,TRUE,_xll.ohTrigger(RecalcTrigger,Trigger3M)),NA())</f>
        <v>1.6531583881848572E-2</v>
      </c>
      <c r="L2694" s="44">
        <f>IFERROR(_xll.qlIndexFixing(Index6M,$H2694,TRUE,_xll.ohTrigger(RecalcTrigger,Trigger6M)),NA())</f>
        <v>1.6768298513881136E-2</v>
      </c>
      <c r="M2694" s="182">
        <f>IFERROR(_xll.qlIndexFixing(Index1Y,$H2694,TRUE,_xll.ohTrigger(RecalcTrigger,Trigger1Y)),NA())</f>
        <v>1.6951825528826625E-2</v>
      </c>
      <c r="N2694" s="181">
        <f>IFERROR(_xll.qlIndexFixing(ONIndex1M,I2694,TRUE,_xll.ohTrigger(RecalcTrigger,Trigger1M)),NA())</f>
        <v>1.6043053208882885E-2</v>
      </c>
      <c r="O2694" s="44">
        <f>IFERROR(_xll.qlIndexFixing(ONIndex3M,I2694,TRUE,_xll.ohTrigger(RecalcTrigger,Trigger3M)),NA())</f>
        <v>1.64904204633054E-2</v>
      </c>
      <c r="P2694" s="44">
        <f>IFERROR(_xll.qlIndexFixing(ONIndex6M,I2694,TRUE,_xll.ohTrigger(RecalcTrigger,Trigger6M)),NA())</f>
        <v>1.668215915532234E-2</v>
      </c>
      <c r="Q2694" s="182">
        <f>IFERROR(_xll.qlIndexFixing(ONIndex1Y,I2694,TRUE,_xll.ohTrigger(RecalcTrigger,Trigger1Y)),NA())</f>
        <v>1.677730351414497E-2</v>
      </c>
    </row>
    <row r="2695" spans="2:17" x14ac:dyDescent="0.2">
      <c r="B2695" s="39" t="s">
        <v>42</v>
      </c>
      <c r="D2695" s="42">
        <f>_xll.qlCalendarAdvance(Calendar,$D2694,B2695,"f",FALSE)</f>
        <v>58299</v>
      </c>
      <c r="E2695" s="176">
        <f>_xll.qlInterestRateIndexValueDate(IndexON,D2695)</f>
        <v>58299</v>
      </c>
      <c r="F2695" s="192">
        <f>IFERROR(_xll.qlIndexFixing(IndexON,D2695,TRUE,_xll.ohTrigger(RecalcTrigger,TriggerON)),NA())</f>
        <v>1.5793137407055235E-2</v>
      </c>
      <c r="H2695" s="42">
        <f>_xll.qlCalendarAdvance(Calendar,$H2694,B2695,"f",FALSE)</f>
        <v>58299</v>
      </c>
      <c r="I2695" s="176">
        <f>_xll.qlInterestRateIndexValueDate(Index1M,$H2695)</f>
        <v>58299</v>
      </c>
      <c r="J2695" s="181">
        <f>IFERROR(_xll.qlIndexFixing(Index1M,$H2695,TRUE,_xll.ohTrigger(RecalcTrigger,Trigger1M)),NA())</f>
        <v>1.6057040334099791E-2</v>
      </c>
      <c r="K2695" s="44">
        <f>IFERROR(_xll.qlIndexFixing(Index3M,H2695,TRUE,_xll.ohTrigger(RecalcTrigger,Trigger3M)),NA())</f>
        <v>1.653274959022508E-2</v>
      </c>
      <c r="L2695" s="44">
        <f>IFERROR(_xll.qlIndexFixing(Index6M,$H2695,TRUE,_xll.ohTrigger(RecalcTrigger,Trigger6M)),NA())</f>
        <v>1.676963305504155E-2</v>
      </c>
      <c r="M2695" s="182">
        <f>IFERROR(_xll.qlIndexFixing(Index1Y,$H2695,TRUE,_xll.ohTrigger(RecalcTrigger,Trigger1Y)),NA())</f>
        <v>1.6953282389116853E-2</v>
      </c>
      <c r="N2695" s="181">
        <f>IFERROR(_xll.qlIndexFixing(ONIndex1M,I2695,TRUE,_xll.ohTrigger(RecalcTrigger,Trigger1M)),NA())</f>
        <v>1.6044105919915674E-2</v>
      </c>
      <c r="O2695" s="44">
        <f>IFERROR(_xll.qlIndexFixing(ONIndex3M,I2695,TRUE,_xll.ohTrigger(RecalcTrigger,Trigger3M)),NA())</f>
        <v>1.649144637492661E-2</v>
      </c>
      <c r="P2695" s="44">
        <f>IFERROR(_xll.qlIndexFixing(ONIndex6M,I2695,TRUE,_xll.ohTrigger(RecalcTrigger,Trigger6M)),NA())</f>
        <v>1.6683223440331352E-2</v>
      </c>
      <c r="Q2695" s="182">
        <f>IFERROR(_xll.qlIndexFixing(ONIndex1Y,I2695,TRUE,_xll.ohTrigger(RecalcTrigger,Trigger1Y)),NA())</f>
        <v>1.6778201120264402E-2</v>
      </c>
    </row>
    <row r="2696" spans="2:17" x14ac:dyDescent="0.2">
      <c r="B2696" s="39" t="s">
        <v>42</v>
      </c>
      <c r="D2696" s="42">
        <f>_xll.qlCalendarAdvance(Calendar,$D2695,B2696,"f",FALSE)</f>
        <v>58306</v>
      </c>
      <c r="E2696" s="176">
        <f>_xll.qlInterestRateIndexValueDate(IndexON,D2696)</f>
        <v>58306</v>
      </c>
      <c r="F2696" s="192">
        <f>IFERROR(_xll.qlIndexFixing(IndexON,D2696,TRUE,_xll.ohTrigger(RecalcTrigger,TriggerON)),NA())</f>
        <v>1.5794134240648683E-2</v>
      </c>
      <c r="H2696" s="42">
        <f>_xll.qlCalendarAdvance(Calendar,$H2695,B2696,"f",FALSE)</f>
        <v>58306</v>
      </c>
      <c r="I2696" s="176">
        <f>_xll.qlInterestRateIndexValueDate(Index1M,$H2696)</f>
        <v>58306</v>
      </c>
      <c r="J2696" s="181">
        <f>IFERROR(_xll.qlIndexFixing(Index1M,$H2696,TRUE,_xll.ohTrigger(RecalcTrigger,Trigger1M)),NA())</f>
        <v>1.6058163923380976E-2</v>
      </c>
      <c r="K2696" s="44">
        <f>IFERROR(_xll.qlIndexFixing(Index3M,H2696,TRUE,_xll.ohTrigger(RecalcTrigger,Trigger3M)),NA())</f>
        <v>1.6533936155617927E-2</v>
      </c>
      <c r="L2696" s="44">
        <f>IFERROR(_xll.qlIndexFixing(Index6M,$H2696,TRUE,_xll.ohTrigger(RecalcTrigger,Trigger6M)),NA())</f>
        <v>1.677098758791051E-2</v>
      </c>
      <c r="M2696" s="182">
        <f>IFERROR(_xll.qlIndexFixing(Index1Y,$H2696,TRUE,_xll.ohTrigger(RecalcTrigger,Trigger1Y)),NA())</f>
        <v>1.6954760118745998E-2</v>
      </c>
      <c r="N2696" s="181">
        <f>IFERROR(_xll.qlIndexFixing(ONIndex1M,I2696,TRUE,_xll.ohTrigger(RecalcTrigger,Trigger1M)),NA())</f>
        <v>1.6045180711926621E-2</v>
      </c>
      <c r="O2696" s="44">
        <f>IFERROR(_xll.qlIndexFixing(ONIndex3M,I2696,TRUE,_xll.ohTrigger(RecalcTrigger,Trigger3M)),NA())</f>
        <v>1.6492493057574942E-2</v>
      </c>
      <c r="P2696" s="44">
        <f>IFERROR(_xll.qlIndexFixing(ONIndex6M,I2696,TRUE,_xll.ohTrigger(RecalcTrigger,Trigger6M)),NA())</f>
        <v>1.6684307549584831E-2</v>
      </c>
      <c r="Q2696" s="182">
        <f>IFERROR(_xll.qlIndexFixing(ONIndex1Y,I2696,TRUE,_xll.ohTrigger(RecalcTrigger,Trigger1Y)),NA())</f>
        <v>1.6779119245681207E-2</v>
      </c>
    </row>
    <row r="2697" spans="2:17" x14ac:dyDescent="0.2">
      <c r="B2697" s="39" t="s">
        <v>42</v>
      </c>
      <c r="D2697" s="42">
        <f>_xll.qlCalendarAdvance(Calendar,$D2696,B2697,"f",FALSE)</f>
        <v>58313</v>
      </c>
      <c r="E2697" s="176">
        <f>_xll.qlInterestRateIndexValueDate(IndexON,D2697)</f>
        <v>58313</v>
      </c>
      <c r="F2697" s="192">
        <f>IFERROR(_xll.qlIndexFixing(IndexON,D2697,TRUE,_xll.ohTrigger(RecalcTrigger,TriggerON)),NA())</f>
        <v>1.5795152729889406E-2</v>
      </c>
      <c r="H2697" s="42">
        <f>_xll.qlCalendarAdvance(Calendar,$H2696,B2697,"f",FALSE)</f>
        <v>58313</v>
      </c>
      <c r="I2697" s="176">
        <f>_xll.qlInterestRateIndexValueDate(Index1M,$H2697)</f>
        <v>58313</v>
      </c>
      <c r="J2697" s="181">
        <f>IFERROR(_xll.qlIndexFixing(Index1M,$H2697,TRUE,_xll.ohTrigger(RecalcTrigger,Trigger1M)),NA())</f>
        <v>1.6059309622874496E-2</v>
      </c>
      <c r="K2697" s="44">
        <f>IFERROR(_xll.qlIndexFixing(Index3M,H2697,TRUE,_xll.ohTrigger(RecalcTrigger,Trigger3M)),NA())</f>
        <v>1.6535143578043858E-2</v>
      </c>
      <c r="L2697" s="44">
        <f>IFERROR(_xll.qlIndexFixing(Index6M,$H2697,TRUE,_xll.ohTrigger(RecalcTrigger,Trigger6M)),NA())</f>
        <v>1.6772362112528541E-2</v>
      </c>
      <c r="M2697" s="182">
        <f>IFERROR(_xll.qlIndexFixing(Index1Y,$H2697,TRUE,_xll.ohTrigger(RecalcTrigger,Trigger1Y)),NA())</f>
        <v>1.6956258717805955E-2</v>
      </c>
      <c r="N2697" s="181">
        <f>IFERROR(_xll.qlIndexFixing(ONIndex1M,I2697,TRUE,_xll.ohTrigger(RecalcTrigger,Trigger1M)),NA())</f>
        <v>1.6046277584834678E-2</v>
      </c>
      <c r="O2697" s="44">
        <f>IFERROR(_xll.qlIndexFixing(ONIndex3M,I2697,TRUE,_xll.ohTrigger(RecalcTrigger,Trigger3M)),NA())</f>
        <v>1.6493560511250394E-2</v>
      </c>
      <c r="P2697" s="44">
        <f>IFERROR(_xll.qlIndexFixing(ONIndex6M,I2697,TRUE,_xll.ohTrigger(RecalcTrigger,Trigger6M)),NA())</f>
        <v>1.6685411483001733E-2</v>
      </c>
      <c r="Q2697" s="182">
        <f>IFERROR(_xll.qlIndexFixing(ONIndex1Y,I2697,TRUE,_xll.ohTrigger(RecalcTrigger,Trigger1Y)),NA())</f>
        <v>1.6780057890557476E-2</v>
      </c>
    </row>
    <row r="2698" spans="2:17" x14ac:dyDescent="0.2">
      <c r="B2698" s="39" t="s">
        <v>42</v>
      </c>
      <c r="D2698" s="42">
        <f>_xll.qlCalendarAdvance(Calendar,$D2697,B2698,"f",FALSE)</f>
        <v>58320</v>
      </c>
      <c r="E2698" s="176">
        <f>_xll.qlInterestRateIndexValueDate(IndexON,D2698)</f>
        <v>58320</v>
      </c>
      <c r="F2698" s="192">
        <f>IFERROR(_xll.qlIndexFixing(IndexON,D2698,TRUE,_xll.ohTrigger(RecalcTrigger,TriggerON)),NA())</f>
        <v>1.5796192874696358E-2</v>
      </c>
      <c r="H2698" s="42">
        <f>_xll.qlCalendarAdvance(Calendar,$H2697,B2698,"f",FALSE)</f>
        <v>58320</v>
      </c>
      <c r="I2698" s="176">
        <f>_xll.qlInterestRateIndexValueDate(Index1M,$H2698)</f>
        <v>58320</v>
      </c>
      <c r="J2698" s="181">
        <f>IFERROR(_xll.qlIndexFixing(Index1M,$H2698,TRUE,_xll.ohTrigger(RecalcTrigger,Trigger1M)),NA())</f>
        <v>1.6060038965968342E-2</v>
      </c>
      <c r="K2698" s="44">
        <f>IFERROR(_xll.qlIndexFixing(Index3M,H2698,TRUE,_xll.ohTrigger(RecalcTrigger,Trigger3M)),NA())</f>
        <v>1.6535906123950683E-2</v>
      </c>
      <c r="L2698" s="44">
        <f>IFERROR(_xll.qlIndexFixing(Index6M,$H2698,TRUE,_xll.ohTrigger(RecalcTrigger,Trigger6M)),NA())</f>
        <v>1.6772775105226873E-2</v>
      </c>
      <c r="M2698" s="182">
        <f>IFERROR(_xll.qlIndexFixing(Index1Y,$H2698,TRUE,_xll.ohTrigger(RecalcTrigger,Trigger1Y)),NA())</f>
        <v>1.6957778186388623E-2</v>
      </c>
      <c r="N2698" s="181">
        <f>IFERROR(_xll.qlIndexFixing(ONIndex1M,I2698,TRUE,_xll.ohTrigger(RecalcTrigger,Trigger1M)),NA())</f>
        <v>1.6047396538801939E-2</v>
      </c>
      <c r="O2698" s="44">
        <f>IFERROR(_xll.qlIndexFixing(ONIndex3M,I2698,TRUE,_xll.ohTrigger(RecalcTrigger,Trigger3M)),NA())</f>
        <v>1.6494648736034012E-2</v>
      </c>
      <c r="P2698" s="44">
        <f>IFERROR(_xll.qlIndexFixing(ONIndex6M,I2698,TRUE,_xll.ohTrigger(RecalcTrigger,Trigger6M)),NA())</f>
        <v>1.668653524050101E-2</v>
      </c>
      <c r="Q2698" s="182">
        <f>IFERROR(_xll.qlIndexFixing(ONIndex1Y,I2698,TRUE,_xll.ohTrigger(RecalcTrigger,Trigger1Y)),NA())</f>
        <v>1.6781017054731118E-2</v>
      </c>
    </row>
    <row r="2699" spans="2:17" x14ac:dyDescent="0.2">
      <c r="B2699" s="39" t="s">
        <v>42</v>
      </c>
      <c r="D2699" s="42">
        <f>_xll.qlCalendarAdvance(Calendar,$D2698,B2699,"f",FALSE)</f>
        <v>58327</v>
      </c>
      <c r="E2699" s="176">
        <f>_xll.qlInterestRateIndexValueDate(IndexON,D2699)</f>
        <v>58327</v>
      </c>
      <c r="F2699" s="192">
        <f>IFERROR(_xll.qlIndexFixing(IndexON,D2699,TRUE,_xll.ohTrigger(RecalcTrigger,TriggerON)),NA())</f>
        <v>1.5797254675150585E-2</v>
      </c>
      <c r="H2699" s="42">
        <f>_xll.qlCalendarAdvance(Calendar,$H2698,B2699,"f",FALSE)</f>
        <v>58327</v>
      </c>
      <c r="I2699" s="176">
        <f>_xll.qlInterestRateIndexValueDate(Index1M,$H2699)</f>
        <v>58327</v>
      </c>
      <c r="J2699" s="181">
        <f>IFERROR(_xll.qlIndexFixing(Index1M,$H2699,TRUE,_xll.ohTrigger(RecalcTrigger,Trigger1M)),NA())</f>
        <v>1.6061227254358844E-2</v>
      </c>
      <c r="K2699" s="44">
        <f>IFERROR(_xll.qlIndexFixing(Index3M,H2699,TRUE,_xll.ohTrigger(RecalcTrigger,Trigger3M)),NA())</f>
        <v>1.6537153714304077E-2</v>
      </c>
      <c r="L2699" s="44">
        <f>IFERROR(_xll.qlIndexFixing(Index6M,$H2699,TRUE,_xll.ohTrigger(RecalcTrigger,Trigger6M)),NA())</f>
        <v>1.6774186628282083E-2</v>
      </c>
      <c r="M2699" s="182">
        <f>IFERROR(_xll.qlIndexFixing(Index1Y,$H2699,TRUE,_xll.ohTrigger(RecalcTrigger,Trigger1Y)),NA())</f>
        <v>1.6959318524587447E-2</v>
      </c>
      <c r="N2699" s="181">
        <f>IFERROR(_xll.qlIndexFixing(ONIndex1M,I2699,TRUE,_xll.ohTrigger(RecalcTrigger,Trigger1M)),NA())</f>
        <v>1.6048537573666311E-2</v>
      </c>
      <c r="O2699" s="44">
        <f>IFERROR(_xll.qlIndexFixing(ONIndex3M,I2699,TRUE,_xll.ohTrigger(RecalcTrigger,Trigger3M)),NA())</f>
        <v>1.6495757731844751E-2</v>
      </c>
      <c r="P2699" s="44">
        <f>IFERROR(_xll.qlIndexFixing(ONIndex6M,I2699,TRUE,_xll.ohTrigger(RecalcTrigger,Trigger6M)),NA())</f>
        <v>1.6687678822082663E-2</v>
      </c>
      <c r="Q2699" s="182">
        <f>IFERROR(_xll.qlIndexFixing(ONIndex1Y,I2699,TRUE,_xll.ohTrigger(RecalcTrigger,Trigger1Y)),NA())</f>
        <v>1.6781996738121085E-2</v>
      </c>
    </row>
    <row r="2700" spans="2:17" x14ac:dyDescent="0.2">
      <c r="B2700" s="39" t="s">
        <v>42</v>
      </c>
      <c r="D2700" s="42">
        <f>_xll.qlCalendarAdvance(Calendar,$D2699,B2700,"f",FALSE)</f>
        <v>58334</v>
      </c>
      <c r="E2700" s="176">
        <f>_xll.qlInterestRateIndexValueDate(IndexON,D2700)</f>
        <v>58334</v>
      </c>
      <c r="F2700" s="192">
        <f>IFERROR(_xll.qlIndexFixing(IndexON,D2700,TRUE,_xll.ohTrigger(RecalcTrigger,TriggerON)),NA())</f>
        <v>1.5798338131252088E-2</v>
      </c>
      <c r="H2700" s="42">
        <f>_xll.qlCalendarAdvance(Calendar,$H2699,B2700,"f",FALSE)</f>
        <v>58334</v>
      </c>
      <c r="I2700" s="176">
        <f>_xll.qlInterestRateIndexValueDate(Index1M,$H2700)</f>
        <v>58334</v>
      </c>
      <c r="J2700" s="181">
        <f>IFERROR(_xll.qlIndexFixing(Index1M,$H2700,TRUE,_xll.ohTrigger(RecalcTrigger,Trigger1M)),NA())</f>
        <v>1.6062437652012651E-2</v>
      </c>
      <c r="K2700" s="44">
        <f>IFERROR(_xll.qlIndexFixing(Index3M,H2700,TRUE,_xll.ohTrigger(RecalcTrigger,Trigger3M)),NA())</f>
        <v>1.653842216080189E-2</v>
      </c>
      <c r="L2700" s="44">
        <f>IFERROR(_xll.qlIndexFixing(Index6M,$H2700,TRUE,_xll.ohTrigger(RecalcTrigger,Trigger6M)),NA())</f>
        <v>1.67756181413646E-2</v>
      </c>
      <c r="M2700" s="182">
        <f>IFERROR(_xll.qlIndexFixing(Index1Y,$H2700,TRUE,_xll.ohTrigger(RecalcTrigger,Trigger1Y)),NA())</f>
        <v>1.6960879732498532E-2</v>
      </c>
      <c r="N2700" s="181">
        <f>IFERROR(_xll.qlIndexFixing(ONIndex1M,I2700,TRUE,_xll.ohTrigger(RecalcTrigger,Trigger1M)),NA())</f>
        <v>1.6049700689508839E-2</v>
      </c>
      <c r="O2700" s="44">
        <f>IFERROR(_xll.qlIndexFixing(ONIndex3M,I2700,TRUE,_xll.ohTrigger(RecalcTrigger,Trigger3M)),NA())</f>
        <v>1.6496887498763657E-2</v>
      </c>
      <c r="P2700" s="44">
        <f>IFERROR(_xll.qlIndexFixing(ONIndex6M,I2700,TRUE,_xll.ohTrigger(RecalcTrigger,Trigger6M)),NA())</f>
        <v>1.6688842227827738E-2</v>
      </c>
      <c r="Q2700" s="182">
        <f>IFERROR(_xll.qlIndexFixing(ONIndex1Y,I2700,TRUE,_xll.ohTrigger(RecalcTrigger,Trigger1Y)),NA())</f>
        <v>1.6782996941132611E-2</v>
      </c>
    </row>
    <row r="2701" spans="2:17" x14ac:dyDescent="0.2">
      <c r="B2701" s="39" t="s">
        <v>42</v>
      </c>
      <c r="D2701" s="42">
        <f>_xll.qlCalendarAdvance(Calendar,$D2700,B2701,"f",FALSE)</f>
        <v>58341</v>
      </c>
      <c r="E2701" s="176">
        <f>_xll.qlInterestRateIndexValueDate(IndexON,D2701)</f>
        <v>58341</v>
      </c>
      <c r="F2701" s="192">
        <f>IFERROR(_xll.qlIndexFixing(IndexON,D2701,TRUE,_xll.ohTrigger(RecalcTrigger,TriggerON)),NA())</f>
        <v>1.5799443243081912E-2</v>
      </c>
      <c r="H2701" s="42">
        <f>_xll.qlCalendarAdvance(Calendar,$H2700,B2701,"f",FALSE)</f>
        <v>58341</v>
      </c>
      <c r="I2701" s="176">
        <f>_xll.qlInterestRateIndexValueDate(Index1M,$H2701)</f>
        <v>58341</v>
      </c>
      <c r="J2701" s="181">
        <f>IFERROR(_xll.qlIndexFixing(Index1M,$H2701,TRUE,_xll.ohTrigger(RecalcTrigger,Trigger1M)),NA())</f>
        <v>1.6063670158932473E-2</v>
      </c>
      <c r="K2701" s="44">
        <f>IFERROR(_xll.qlIndexFixing(Index3M,H2701,TRUE,_xll.ohTrigger(RecalcTrigger,Trigger3M)),NA())</f>
        <v>1.6539711463463717E-2</v>
      </c>
      <c r="L2701" s="44">
        <f>IFERROR(_xll.qlIndexFixing(Index6M,$H2701,TRUE,_xll.ohTrigger(RecalcTrigger,Trigger6M)),NA())</f>
        <v>1.6777069644517618E-2</v>
      </c>
      <c r="M2701" s="182">
        <f>IFERROR(_xll.qlIndexFixing(Index1Y,$H2701,TRUE,_xll.ohTrigger(RecalcTrigger,Trigger1Y)),NA())</f>
        <v>1.696246181021754E-2</v>
      </c>
      <c r="N2701" s="181">
        <f>IFERROR(_xll.qlIndexFixing(ONIndex1M,I2701,TRUE,_xll.ohTrigger(RecalcTrigger,Trigger1M)),NA())</f>
        <v>1.6050885886329525E-2</v>
      </c>
      <c r="O2701" s="44">
        <f>IFERROR(_xll.qlIndexFixing(ONIndex3M,I2701,TRUE,_xll.ohTrigger(RecalcTrigger,Trigger3M)),NA())</f>
        <v>1.6498038036709683E-2</v>
      </c>
      <c r="P2701" s="44">
        <f>IFERROR(_xll.qlIndexFixing(ONIndex6M,I2701,TRUE,_xll.ohTrigger(RecalcTrigger,Trigger6M)),NA())</f>
        <v>1.6690025457736235E-2</v>
      </c>
      <c r="Q2701" s="182">
        <f>IFERROR(_xll.qlIndexFixing(ONIndex1Y,I2701,TRUE,_xll.ohTrigger(RecalcTrigger,Trigger1Y)),NA())</f>
        <v>1.6784017663360462E-2</v>
      </c>
    </row>
    <row r="2702" spans="2:17" x14ac:dyDescent="0.2">
      <c r="B2702" s="39" t="s">
        <v>42</v>
      </c>
      <c r="D2702" s="42">
        <f>_xll.qlCalendarAdvance(Calendar,$D2701,B2702,"f",FALSE)</f>
        <v>58348</v>
      </c>
      <c r="E2702" s="176">
        <f>_xll.qlInterestRateIndexValueDate(IndexON,D2702)</f>
        <v>58348</v>
      </c>
      <c r="F2702" s="192">
        <f>IFERROR(_xll.qlIndexFixing(IndexON,D2702,TRUE,_xll.ohTrigger(RecalcTrigger,TriggerON)),NA())</f>
        <v>1.5800570010477966E-2</v>
      </c>
      <c r="H2702" s="42">
        <f>_xll.qlCalendarAdvance(Calendar,$H2701,B2702,"f",FALSE)</f>
        <v>58348</v>
      </c>
      <c r="I2702" s="176">
        <f>_xll.qlInterestRateIndexValueDate(Index1M,$H2702)</f>
        <v>58348</v>
      </c>
      <c r="J2702" s="181">
        <f>IFERROR(_xll.qlIndexFixing(Index1M,$H2702,TRUE,_xll.ohTrigger(RecalcTrigger,Trigger1M)),NA())</f>
        <v>1.606536977383562E-2</v>
      </c>
      <c r="K2702" s="44">
        <f>IFERROR(_xll.qlIndexFixing(Index3M,H2702,TRUE,_xll.ohTrigger(RecalcTrigger,Trigger3M)),NA())</f>
        <v>1.6541493546379769E-2</v>
      </c>
      <c r="L2702" s="44">
        <f>IFERROR(_xll.qlIndexFixing(Index6M,$H2702,TRUE,_xll.ohTrigger(RecalcTrigger,Trigger6M)),NA())</f>
        <v>1.6779037796551675E-2</v>
      </c>
      <c r="M2702" s="182">
        <f>IFERROR(_xll.qlIndexFixing(Index1Y,$H2702,TRUE,_xll.ohTrigger(RecalcTrigger,Trigger1Y)),NA())</f>
        <v>1.6964064757842123E-2</v>
      </c>
      <c r="N2702" s="181">
        <f>IFERROR(_xll.qlIndexFixing(ONIndex1M,I2702,TRUE,_xll.ohTrigger(RecalcTrigger,Trigger1M)),NA())</f>
        <v>1.6052093164209413E-2</v>
      </c>
      <c r="O2702" s="44">
        <f>IFERROR(_xll.qlIndexFixing(ONIndex3M,I2702,TRUE,_xll.ohTrigger(RecalcTrigger,Trigger3M)),NA())</f>
        <v>1.6499209345763877E-2</v>
      </c>
      <c r="P2702" s="44">
        <f>IFERROR(_xll.qlIndexFixing(ONIndex6M,I2702,TRUE,_xll.ohTrigger(RecalcTrigger,Trigger6M)),NA())</f>
        <v>1.66912285118892E-2</v>
      </c>
      <c r="Q2702" s="182">
        <f>IFERROR(_xll.qlIndexFixing(ONIndex1Y,I2702,TRUE,_xll.ohTrigger(RecalcTrigger,Trigger1Y)),NA())</f>
        <v>1.6785058904966732E-2</v>
      </c>
    </row>
    <row r="2703" spans="2:17" x14ac:dyDescent="0.2">
      <c r="B2703" s="39" t="s">
        <v>42</v>
      </c>
      <c r="D2703" s="42">
        <f>_xll.qlCalendarAdvance(Calendar,$D2702,B2703,"f",FALSE)</f>
        <v>58355</v>
      </c>
      <c r="E2703" s="176">
        <f>_xll.qlInterestRateIndexValueDate(IndexON,D2703)</f>
        <v>58355</v>
      </c>
      <c r="F2703" s="192">
        <f>IFERROR(_xll.qlIndexFixing(IndexON,D2703,TRUE,_xll.ohTrigger(RecalcTrigger,TriggerON)),NA())</f>
        <v>1.5801718433521295E-2</v>
      </c>
      <c r="H2703" s="42">
        <f>_xll.qlCalendarAdvance(Calendar,$H2702,B2703,"f",FALSE)</f>
        <v>58355</v>
      </c>
      <c r="I2703" s="176">
        <f>_xll.qlInterestRateIndexValueDate(Index1M,$H2703)</f>
        <v>58355</v>
      </c>
      <c r="J2703" s="181">
        <f>IFERROR(_xll.qlIndexFixing(Index1M,$H2703,TRUE,_xll.ohTrigger(RecalcTrigger,Trigger1M)),NA())</f>
        <v>1.6066648134773084E-2</v>
      </c>
      <c r="K2703" s="44">
        <f>IFERROR(_xll.qlIndexFixing(Index3M,H2703,TRUE,_xll.ohTrigger(RecalcTrigger,Trigger3M)),NA())</f>
        <v>1.6542826111424394E-2</v>
      </c>
      <c r="L2703" s="44">
        <f>IFERROR(_xll.qlIndexFixing(Index6M,$H2703,TRUE,_xll.ohTrigger(RecalcTrigger,Trigger6M)),NA())</f>
        <v>1.6780530776195565E-2</v>
      </c>
      <c r="M2703" s="182">
        <f>IFERROR(_xll.qlIndexFixing(Index1Y,$H2703,TRUE,_xll.ohTrigger(RecalcTrigger,Trigger1Y)),NA())</f>
        <v>1.696568857547149E-2</v>
      </c>
      <c r="N2703" s="181">
        <f>IFERROR(_xll.qlIndexFixing(ONIndex1M,I2703,TRUE,_xll.ohTrigger(RecalcTrigger,Trigger1M)),NA())</f>
        <v>1.6053322522905367E-2</v>
      </c>
      <c r="O2703" s="44">
        <f>IFERROR(_xll.qlIndexFixing(ONIndex3M,I2703,TRUE,_xll.ohTrigger(RecalcTrigger,Trigger3M)),NA())</f>
        <v>1.650040142584519E-2</v>
      </c>
      <c r="P2703" s="44">
        <f>IFERROR(_xll.qlIndexFixing(ONIndex6M,I2703,TRUE,_xll.ohTrigger(RecalcTrigger,Trigger6M)),NA())</f>
        <v>1.6692451389962448E-2</v>
      </c>
      <c r="Q2703" s="182">
        <f>IFERROR(_xll.qlIndexFixing(ONIndex1Y,I2703,TRUE,_xll.ohTrigger(RecalcTrigger,Trigger1Y)),NA())</f>
        <v>1.6786120665870374E-2</v>
      </c>
    </row>
    <row r="2704" spans="2:17" x14ac:dyDescent="0.2">
      <c r="B2704" s="39" t="s">
        <v>42</v>
      </c>
      <c r="D2704" s="42">
        <f>_xll.qlCalendarAdvance(Calendar,$D2703,B2704,"f",FALSE)</f>
        <v>58362</v>
      </c>
      <c r="E2704" s="176">
        <f>_xll.qlInterestRateIndexValueDate(IndexON,D2704)</f>
        <v>58362</v>
      </c>
      <c r="F2704" s="192">
        <f>IFERROR(_xll.qlIndexFixing(IndexON,D2704,TRUE,_xll.ohTrigger(RecalcTrigger,TriggerON)),NA())</f>
        <v>1.5802888512130853E-2</v>
      </c>
      <c r="H2704" s="42">
        <f>_xll.qlCalendarAdvance(Calendar,$H2703,B2704,"f",FALSE)</f>
        <v>58362</v>
      </c>
      <c r="I2704" s="176">
        <f>_xll.qlInterestRateIndexValueDate(Index1M,$H2704)</f>
        <v>58362</v>
      </c>
      <c r="J2704" s="181">
        <f>IFERROR(_xll.qlIndexFixing(Index1M,$H2704,TRUE,_xll.ohTrigger(RecalcTrigger,Trigger1M)),NA())</f>
        <v>1.6067948605975171E-2</v>
      </c>
      <c r="K2704" s="44">
        <f>IFERROR(_xll.qlIndexFixing(Index3M,H2704,TRUE,_xll.ohTrigger(RecalcTrigger,Trigger3M)),NA())</f>
        <v>1.6544179533645693E-2</v>
      </c>
      <c r="L2704" s="44">
        <f>IFERROR(_xll.qlIndexFixing(Index6M,$H2704,TRUE,_xll.ohTrigger(RecalcTrigger,Trigger6M)),NA())</f>
        <v>1.6782043746965746E-2</v>
      </c>
      <c r="M2704" s="182">
        <f>IFERROR(_xll.qlIndexFixing(Index1Y,$H2704,TRUE,_xll.ohTrigger(RecalcTrigger,Trigger1Y)),NA())</f>
        <v>1.69673332632055E-2</v>
      </c>
      <c r="N2704" s="181">
        <f>IFERROR(_xll.qlIndexFixing(ONIndex1M,I2704,TRUE,_xll.ohTrigger(RecalcTrigger,Trigger1M)),NA())</f>
        <v>1.6054573962660523E-2</v>
      </c>
      <c r="O2704" s="44">
        <f>IFERROR(_xll.qlIndexFixing(ONIndex3M,I2704,TRUE,_xll.ohTrigger(RecalcTrigger,Trigger3M)),NA())</f>
        <v>1.6501614276953624E-2</v>
      </c>
      <c r="P2704" s="44">
        <f>IFERROR(_xll.qlIndexFixing(ONIndex6M,I2704,TRUE,_xll.ohTrigger(RecalcTrigger,Trigger6M)),NA())</f>
        <v>1.6693694092280165E-2</v>
      </c>
      <c r="Q2704" s="182">
        <f>IFERROR(_xll.qlIndexFixing(ONIndex1Y,I2704,TRUE,_xll.ohTrigger(RecalcTrigger,Trigger1Y)),NA())</f>
        <v>1.6787202946071389E-2</v>
      </c>
    </row>
    <row r="2705" spans="2:17" x14ac:dyDescent="0.2">
      <c r="B2705" s="39" t="s">
        <v>42</v>
      </c>
      <c r="D2705" s="42">
        <f>_xll.qlCalendarAdvance(Calendar,$D2704,B2705,"f",FALSE)</f>
        <v>58369</v>
      </c>
      <c r="E2705" s="176">
        <f>_xll.qlInterestRateIndexValueDate(IndexON,D2705)</f>
        <v>58369</v>
      </c>
      <c r="F2705" s="192">
        <f>IFERROR(_xll.qlIndexFixing(IndexON,D2705,TRUE,_xll.ohTrigger(RecalcTrigger,TriggerON)),NA())</f>
        <v>1.5804080246549779E-2</v>
      </c>
      <c r="H2705" s="42">
        <f>_xll.qlCalendarAdvance(Calendar,$H2704,B2705,"f",FALSE)</f>
        <v>58369</v>
      </c>
      <c r="I2705" s="176">
        <f>_xll.qlInterestRateIndexValueDate(Index1M,$H2705)</f>
        <v>58369</v>
      </c>
      <c r="J2705" s="181">
        <f>IFERROR(_xll.qlIndexFixing(Index1M,$H2705,TRUE,_xll.ohTrigger(RecalcTrigger,Trigger1M)),NA())</f>
        <v>1.6069271187447113E-2</v>
      </c>
      <c r="K2705" s="44">
        <f>IFERROR(_xll.qlIndexFixing(Index3M,H2705,TRUE,_xll.ohTrigger(RecalcTrigger,Trigger3M)),NA())</f>
        <v>1.6545553813061286E-2</v>
      </c>
      <c r="L2705" s="44">
        <f>IFERROR(_xll.qlIndexFixing(Index6M,$H2705,TRUE,_xll.ohTrigger(RecalcTrigger,Trigger6M)),NA())</f>
        <v>1.6783576708906501E-2</v>
      </c>
      <c r="M2705" s="182">
        <f>IFERROR(_xll.qlIndexFixing(Index1Y,$H2705,TRUE,_xll.ohTrigger(RecalcTrigger,Trigger1Y)),NA())</f>
        <v>1.6968998821146244E-2</v>
      </c>
      <c r="N2705" s="181">
        <f>IFERROR(_xll.qlIndexFixing(ONIndex1M,I2705,TRUE,_xll.ohTrigger(RecalcTrigger,Trigger1M)),NA())</f>
        <v>1.6055847483312791E-2</v>
      </c>
      <c r="O2705" s="44">
        <f>IFERROR(_xll.qlIndexFixing(ONIndex3M,I2705,TRUE,_xll.ohTrigger(RecalcTrigger,Trigger3M)),NA())</f>
        <v>1.6502847899170225E-2</v>
      </c>
      <c r="P2705" s="44">
        <f>IFERROR(_xll.qlIndexFixing(ONIndex6M,I2705,TRUE,_xll.ohTrigger(RecalcTrigger,Trigger6M)),NA())</f>
        <v>1.6694956618761303E-2</v>
      </c>
      <c r="Q2705" s="182">
        <f>IFERROR(_xll.qlIndexFixing(ONIndex1Y,I2705,TRUE,_xll.ohTrigger(RecalcTrigger,Trigger1Y)),NA())</f>
        <v>1.6788305745812915E-2</v>
      </c>
    </row>
    <row r="2706" spans="2:17" x14ac:dyDescent="0.2">
      <c r="B2706" s="39" t="s">
        <v>42</v>
      </c>
      <c r="D2706" s="42">
        <f>_xll.qlCalendarAdvance(Calendar,$D2705,B2706,"f",FALSE)</f>
        <v>58376</v>
      </c>
      <c r="E2706" s="176">
        <f>_xll.qlInterestRateIndexValueDate(IndexON,D2706)</f>
        <v>58376</v>
      </c>
      <c r="F2706" s="192">
        <f>IFERROR(_xll.qlIndexFixing(IndexON,D2706,TRUE,_xll.ohTrigger(RecalcTrigger,TriggerON)),NA())</f>
        <v>1.5805293636453888E-2</v>
      </c>
      <c r="H2706" s="42">
        <f>_xll.qlCalendarAdvance(Calendar,$H2705,B2706,"f",FALSE)</f>
        <v>58376</v>
      </c>
      <c r="I2706" s="176">
        <f>_xll.qlInterestRateIndexValueDate(Index1M,$H2706)</f>
        <v>58376</v>
      </c>
      <c r="J2706" s="181">
        <f>IFERROR(_xll.qlIndexFixing(Index1M,$H2706,TRUE,_xll.ohTrigger(RecalcTrigger,Trigger1M)),NA())</f>
        <v>1.6070615879199359E-2</v>
      </c>
      <c r="K2706" s="44">
        <f>IFERROR(_xll.qlIndexFixing(Index3M,H2706,TRUE,_xll.ohTrigger(RecalcTrigger,Trigger3M)),NA())</f>
        <v>1.6546948949696719E-2</v>
      </c>
      <c r="L2706" s="44">
        <f>IFERROR(_xll.qlIndexFixing(Index6M,$H2706,TRUE,_xll.ohTrigger(RecalcTrigger,Trigger6M)),NA())</f>
        <v>1.6785129662064337E-2</v>
      </c>
      <c r="M2706" s="182">
        <f>IFERROR(_xll.qlIndexFixing(Index1Y,$H2706,TRUE,_xll.ohTrigger(RecalcTrigger,Trigger1Y)),NA())</f>
        <v>1.6970685249396024E-2</v>
      </c>
      <c r="N2706" s="181">
        <f>IFERROR(_xll.qlIndexFixing(ONIndex1M,I2706,TRUE,_xll.ohTrigger(RecalcTrigger,Trigger1M)),NA())</f>
        <v>1.6057143085105308E-2</v>
      </c>
      <c r="O2706" s="44">
        <f>IFERROR(_xll.qlIndexFixing(ONIndex3M,I2706,TRUE,_xll.ohTrigger(RecalcTrigger,Trigger3M)),NA())</f>
        <v>1.6504102292413947E-2</v>
      </c>
      <c r="P2706" s="44">
        <f>IFERROR(_xll.qlIndexFixing(ONIndex6M,I2706,TRUE,_xll.ohTrigger(RecalcTrigger,Trigger6M)),NA())</f>
        <v>1.6696238969405863E-2</v>
      </c>
      <c r="Q2706" s="182">
        <f>IFERROR(_xll.qlIndexFixing(ONIndex1Y,I2706,TRUE,_xll.ohTrigger(RecalcTrigger,Trigger1Y)),NA())</f>
        <v>1.6789429064770767E-2</v>
      </c>
    </row>
    <row r="2707" spans="2:17" x14ac:dyDescent="0.2">
      <c r="B2707" s="39" t="s">
        <v>42</v>
      </c>
      <c r="D2707" s="42">
        <f>_xll.qlCalendarAdvance(Calendar,$D2706,B2707,"f",FALSE)</f>
        <v>58383</v>
      </c>
      <c r="E2707" s="176">
        <f>_xll.qlInterestRateIndexValueDate(IndexON,D2707)</f>
        <v>58383</v>
      </c>
      <c r="F2707" s="192">
        <f>IFERROR(_xll.qlIndexFixing(IndexON,D2707,TRUE,_xll.ohTrigger(RecalcTrigger,TriggerON)),NA())</f>
        <v>1.5806528682005272E-2</v>
      </c>
      <c r="H2707" s="42">
        <f>_xll.qlCalendarAdvance(Calendar,$H2706,B2707,"f",FALSE)</f>
        <v>58383</v>
      </c>
      <c r="I2707" s="176">
        <f>_xll.qlInterestRateIndexValueDate(Index1M,$H2707)</f>
        <v>58383</v>
      </c>
      <c r="J2707" s="181">
        <f>IFERROR(_xll.qlIndexFixing(Index1M,$H2707,TRUE,_xll.ohTrigger(RecalcTrigger,Trigger1M)),NA())</f>
        <v>1.6071529495426638E-2</v>
      </c>
      <c r="K2707" s="44">
        <f>IFERROR(_xll.qlIndexFixing(Index3M,H2707,TRUE,_xll.ohTrigger(RecalcTrigger,Trigger3M)),NA())</f>
        <v>1.654836494356873E-2</v>
      </c>
      <c r="L2707" s="44">
        <f>IFERROR(_xll.qlIndexFixing(Index6M,$H2707,TRUE,_xll.ohTrigger(RecalcTrigger,Trigger6M)),NA())</f>
        <v>1.6786198457361925E-2</v>
      </c>
      <c r="M2707" s="182">
        <f>IFERROR(_xll.qlIndexFixing(Index1Y,$H2707,TRUE,_xll.ohTrigger(RecalcTrigger,Trigger1Y)),NA())</f>
        <v>1.6972392548059136E-2</v>
      </c>
      <c r="N2707" s="181">
        <f>IFERROR(_xll.qlIndexFixing(ONIndex1M,I2707,TRUE,_xll.ohTrigger(RecalcTrigger,Trigger1M)),NA())</f>
        <v>1.6058460767632843E-2</v>
      </c>
      <c r="O2707" s="44">
        <f>IFERROR(_xll.qlIndexFixing(ONIndex3M,I2707,TRUE,_xll.ohTrigger(RecalcTrigger,Trigger3M)),NA())</f>
        <v>1.6505377456684789E-2</v>
      </c>
      <c r="P2707" s="44">
        <f>IFERROR(_xll.qlIndexFixing(ONIndex6M,I2707,TRUE,_xll.ohTrigger(RecalcTrigger,Trigger6M)),NA())</f>
        <v>1.6697541143970707E-2</v>
      </c>
      <c r="Q2707" s="182">
        <f>IFERROR(_xll.qlIndexFixing(ONIndex1Y,I2707,TRUE,_xll.ohTrigger(RecalcTrigger,Trigger1Y)),NA())</f>
        <v>1.6790572903107037E-2</v>
      </c>
    </row>
    <row r="2708" spans="2:17" x14ac:dyDescent="0.2">
      <c r="B2708" s="39" t="s">
        <v>42</v>
      </c>
      <c r="D2708" s="42">
        <f>_xll.qlCalendarAdvance(Calendar,$D2707,B2708,"f",FALSE)</f>
        <v>58390</v>
      </c>
      <c r="E2708" s="176">
        <f>_xll.qlInterestRateIndexValueDate(IndexON,D2708)</f>
        <v>58390</v>
      </c>
      <c r="F2708" s="192">
        <f>IFERROR(_xll.qlIndexFixing(IndexON,D2708,TRUE,_xll.ohTrigger(RecalcTrigger,TriggerON)),NA())</f>
        <v>1.5807785383366024E-2</v>
      </c>
      <c r="H2708" s="42">
        <f>_xll.qlCalendarAdvance(Calendar,$H2707,B2708,"f",FALSE)</f>
        <v>58390</v>
      </c>
      <c r="I2708" s="176">
        <f>_xll.qlInterestRateIndexValueDate(Index1M,$H2708)</f>
        <v>58390</v>
      </c>
      <c r="J2708" s="181">
        <f>IFERROR(_xll.qlIndexFixing(Index1M,$H2708,TRUE,_xll.ohTrigger(RecalcTrigger,Trigger1M)),NA())</f>
        <v>1.6072916767405743E-2</v>
      </c>
      <c r="K2708" s="44">
        <f>IFERROR(_xll.qlIndexFixing(Index3M,H2708,TRUE,_xll.ohTrigger(RecalcTrigger,Trigger3M)),NA())</f>
        <v>1.6549801794702865E-2</v>
      </c>
      <c r="L2708" s="44">
        <f>IFERROR(_xll.qlIndexFixing(Index6M,$H2708,TRUE,_xll.ohTrigger(RecalcTrigger,Trigger6M)),NA())</f>
        <v>1.6787789892245084E-2</v>
      </c>
      <c r="M2708" s="182">
        <f>IFERROR(_xll.qlIndexFixing(Index1Y,$H2708,TRUE,_xll.ohTrigger(RecalcTrigger,Trigger1Y)),NA())</f>
        <v>1.6974120717240766E-2</v>
      </c>
      <c r="N2708" s="181">
        <f>IFERROR(_xll.qlIndexFixing(ONIndex1M,I2708,TRUE,_xll.ohTrigger(RecalcTrigger,Trigger1M)),NA())</f>
        <v>1.6059800531381674E-2</v>
      </c>
      <c r="O2708" s="44">
        <f>IFERROR(_xll.qlIndexFixing(ONIndex3M,I2708,TRUE,_xll.ohTrigger(RecalcTrigger,Trigger3M)),NA())</f>
        <v>1.6506673392063798E-2</v>
      </c>
      <c r="P2708" s="44">
        <f>IFERROR(_xll.qlIndexFixing(ONIndex6M,I2708,TRUE,_xll.ohTrigger(RecalcTrigger,Trigger6M)),NA())</f>
        <v>1.6698863142861065E-2</v>
      </c>
      <c r="Q2708" s="182">
        <f>IFERROR(_xll.qlIndexFixing(ONIndex1Y,I2708,TRUE,_xll.ohTrigger(RecalcTrigger,Trigger1Y)),NA())</f>
        <v>1.6791737260821726E-2</v>
      </c>
    </row>
    <row r="2709" spans="2:17" x14ac:dyDescent="0.2">
      <c r="B2709" s="39" t="s">
        <v>42</v>
      </c>
      <c r="D2709" s="42">
        <f>_xll.qlCalendarAdvance(Calendar,$D2708,B2709,"f",FALSE)</f>
        <v>58397</v>
      </c>
      <c r="E2709" s="176">
        <f>_xll.qlInterestRateIndexValueDate(IndexON,D2709)</f>
        <v>58397</v>
      </c>
      <c r="F2709" s="192">
        <f>IFERROR(_xll.qlIndexFixing(IndexON,D2709,TRUE,_xll.ohTrigger(RecalcTrigger,TriggerON)),NA())</f>
        <v>1.5809063740211959E-2</v>
      </c>
      <c r="H2709" s="42">
        <f>_xll.qlCalendarAdvance(Calendar,$H2708,B2709,"f",FALSE)</f>
        <v>58397</v>
      </c>
      <c r="I2709" s="176">
        <f>_xll.qlInterestRateIndexValueDate(Index1M,$H2709)</f>
        <v>58397</v>
      </c>
      <c r="J2709" s="181">
        <f>IFERROR(_xll.qlIndexFixing(Index1M,$H2709,TRUE,_xll.ohTrigger(RecalcTrigger,Trigger1M)),NA())</f>
        <v>1.6074326148707595E-2</v>
      </c>
      <c r="K2709" s="44">
        <f>IFERROR(_xll.qlIndexFixing(Index3M,H2709,TRUE,_xll.ohTrigger(RecalcTrigger,Trigger3M)),NA())</f>
        <v>1.655125950312027E-2</v>
      </c>
      <c r="L2709" s="44">
        <f>IFERROR(_xll.qlIndexFixing(Index6M,$H2709,TRUE,_xll.ohTrigger(RecalcTrigger,Trigger6M)),NA())</f>
        <v>1.678940131755945E-2</v>
      </c>
      <c r="M2709" s="182">
        <f>IFERROR(_xll.qlIndexFixing(Index1Y,$H2709,TRUE,_xll.ohTrigger(RecalcTrigger,Trigger1Y)),NA())</f>
        <v>1.6975869757048307E-2</v>
      </c>
      <c r="N2709" s="181">
        <f>IFERROR(_xll.qlIndexFixing(ONIndex1M,I2709,TRUE,_xll.ohTrigger(RecalcTrigger,Trigger1M)),NA())</f>
        <v>1.6061162375946569E-2</v>
      </c>
      <c r="O2709" s="44">
        <f>IFERROR(_xll.qlIndexFixing(ONIndex3M,I2709,TRUE,_xll.ohTrigger(RecalcTrigger,Trigger3M)),NA())</f>
        <v>1.6507990098469927E-2</v>
      </c>
      <c r="P2709" s="44">
        <f>IFERROR(_xll.qlIndexFixing(ONIndex6M,I2709,TRUE,_xll.ohTrigger(RecalcTrigger,Trigger6M)),NA())</f>
        <v>1.6700204965995891E-2</v>
      </c>
      <c r="Q2709" s="182">
        <f>IFERROR(_xll.qlIndexFixing(ONIndex1Y,I2709,TRUE,_xll.ohTrigger(RecalcTrigger,Trigger1Y)),NA())</f>
        <v>1.679292213799588E-2</v>
      </c>
    </row>
    <row r="2710" spans="2:17" x14ac:dyDescent="0.2">
      <c r="B2710" s="39" t="s">
        <v>42</v>
      </c>
      <c r="D2710" s="42">
        <f>_xll.qlCalendarAdvance(Calendar,$D2709,B2710,"f",FALSE)</f>
        <v>58404</v>
      </c>
      <c r="E2710" s="176">
        <f>_xll.qlInterestRateIndexValueDate(IndexON,D2710)</f>
        <v>58404</v>
      </c>
      <c r="F2710" s="192">
        <f>IFERROR(_xll.qlIndexFixing(IndexON,D2710,TRUE,_xll.ohTrigger(RecalcTrigger,TriggerON)),NA())</f>
        <v>1.581036375270517E-2</v>
      </c>
      <c r="H2710" s="42">
        <f>_xll.qlCalendarAdvance(Calendar,$H2709,B2710,"f",FALSE)</f>
        <v>58404</v>
      </c>
      <c r="I2710" s="176">
        <f>_xll.qlInterestRateIndexValueDate(Index1M,$H2710)</f>
        <v>58404</v>
      </c>
      <c r="J2710" s="181">
        <f>IFERROR(_xll.qlIndexFixing(Index1M,$H2710,TRUE,_xll.ohTrigger(RecalcTrigger,Trigger1M)),NA())</f>
        <v>1.6077591098538412E-2</v>
      </c>
      <c r="K2710" s="44">
        <f>IFERROR(_xll.qlIndexFixing(Index3M,H2710,TRUE,_xll.ohTrigger(RecalcTrigger,Trigger3M)),NA())</f>
        <v>1.6552738068846488E-2</v>
      </c>
      <c r="L2710" s="44">
        <f>IFERROR(_xll.qlIndexFixing(Index6M,$H2710,TRUE,_xll.ohTrigger(RecalcTrigger,Trigger6M)),NA())</f>
        <v>1.6791032733352664E-2</v>
      </c>
      <c r="M2710" s="182">
        <f>IFERROR(_xll.qlIndexFixing(Index1Y,$H2710,TRUE,_xll.ohTrigger(RecalcTrigger,Trigger1Y)),NA())</f>
        <v>1.697763966758872E-2</v>
      </c>
      <c r="N2710" s="181">
        <f>IFERROR(_xll.qlIndexFixing(ONIndex1M,I2710,TRUE,_xll.ohTrigger(RecalcTrigger,Trigger1M)),NA())</f>
        <v>1.6062546301408576E-2</v>
      </c>
      <c r="O2710" s="44">
        <f>IFERROR(_xll.qlIndexFixing(ONIndex3M,I2710,TRUE,_xll.ohTrigger(RecalcTrigger,Trigger3M)),NA())</f>
        <v>1.6509327575984223E-2</v>
      </c>
      <c r="P2710" s="44">
        <f>IFERROR(_xll.qlIndexFixing(ONIndex6M,I2710,TRUE,_xll.ohTrigger(RecalcTrigger,Trigger6M)),NA())</f>
        <v>1.6701566613051E-2</v>
      </c>
      <c r="Q2710" s="182">
        <f>IFERROR(_xll.qlIndexFixing(ONIndex1Y,I2710,TRUE,_xll.ohTrigger(RecalcTrigger,Trigger1Y)),NA())</f>
        <v>1.6794127534305314E-2</v>
      </c>
    </row>
    <row r="2711" spans="2:17" x14ac:dyDescent="0.2">
      <c r="B2711" s="39" t="s">
        <v>42</v>
      </c>
      <c r="D2711" s="42">
        <f>_xll.qlCalendarAdvance(Calendar,$D2710,B2711,"f",FALSE)</f>
        <v>58411</v>
      </c>
      <c r="E2711" s="176">
        <f>_xll.qlInterestRateIndexValueDate(IndexON,D2711)</f>
        <v>58411</v>
      </c>
      <c r="F2711" s="192">
        <f>IFERROR(_xll.qlIndexFixing(IndexON,D2711,TRUE,_xll.ohTrigger(RecalcTrigger,TriggerON)),NA())</f>
        <v>1.5811685420845656E-2</v>
      </c>
      <c r="H2711" s="42">
        <f>_xll.qlCalendarAdvance(Calendar,$H2710,B2711,"f",FALSE)</f>
        <v>58411</v>
      </c>
      <c r="I2711" s="176">
        <f>_xll.qlInterestRateIndexValueDate(Index1M,$H2711)</f>
        <v>58411</v>
      </c>
      <c r="J2711" s="181">
        <f>IFERROR(_xll.qlIndexFixing(Index1M,$H2711,TRUE,_xll.ohTrigger(RecalcTrigger,Trigger1M)),NA())</f>
        <v>1.6077670992416221E-2</v>
      </c>
      <c r="K2711" s="44">
        <f>IFERROR(_xll.qlIndexFixing(Index3M,H2711,TRUE,_xll.ohTrigger(RecalcTrigger,Trigger3M)),NA())</f>
        <v>1.6553751583645668E-2</v>
      </c>
      <c r="L2711" s="44">
        <f>IFERROR(_xll.qlIndexFixing(Index6M,$H2711,TRUE,_xll.ohTrigger(RecalcTrigger,Trigger6M)),NA())</f>
        <v>1.6793194297741249E-2</v>
      </c>
      <c r="M2711" s="182">
        <f>IFERROR(_xll.qlIndexFixing(Index1Y,$H2711,TRUE,_xll.ohTrigger(RecalcTrigger,Trigger1Y)),NA())</f>
        <v>1.6979430448971832E-2</v>
      </c>
      <c r="N2711" s="181">
        <f>IFERROR(_xll.qlIndexFixing(ONIndex1M,I2711,TRUE,_xll.ohTrigger(RecalcTrigger,Trigger1M)),NA())</f>
        <v>1.6063952307929785E-2</v>
      </c>
      <c r="O2711" s="44">
        <f>IFERROR(_xll.qlIndexFixing(ONIndex3M,I2711,TRUE,_xll.ohTrigger(RecalcTrigger,Trigger3M)),NA())</f>
        <v>1.6510685824606686E-2</v>
      </c>
      <c r="P2711" s="44">
        <f>IFERROR(_xll.qlIndexFixing(ONIndex6M,I2711,TRUE,_xll.ohTrigger(RecalcTrigger,Trigger6M)),NA())</f>
        <v>1.6702948084269531E-2</v>
      </c>
      <c r="Q2711" s="182">
        <f>IFERROR(_xll.qlIndexFixing(ONIndex1Y,I2711,TRUE,_xll.ohTrigger(RecalcTrigger,Trigger1Y)),NA())</f>
        <v>1.6795353450155259E-2</v>
      </c>
    </row>
    <row r="2712" spans="2:17" x14ac:dyDescent="0.2">
      <c r="B2712" s="39" t="s">
        <v>42</v>
      </c>
      <c r="D2712" s="42">
        <f>_xll.qlCalendarAdvance(Calendar,$D2711,B2712,"f",FALSE)</f>
        <v>58418</v>
      </c>
      <c r="E2712" s="176">
        <f>_xll.qlInterestRateIndexValueDate(IndexON,D2712)</f>
        <v>58418</v>
      </c>
      <c r="F2712" s="192">
        <f>IFERROR(_xll.qlIndexFixing(IndexON,D2712,TRUE,_xll.ohTrigger(RecalcTrigger,TriggerON)),NA())</f>
        <v>1.5813028744714464E-2</v>
      </c>
      <c r="H2712" s="42">
        <f>_xll.qlCalendarAdvance(Calendar,$H2711,B2712,"f",FALSE)</f>
        <v>58418</v>
      </c>
      <c r="I2712" s="176">
        <f>_xll.qlInterestRateIndexValueDate(Index1M,$H2712)</f>
        <v>58418</v>
      </c>
      <c r="J2712" s="181">
        <f>IFERROR(_xll.qlIndexFixing(Index1M,$H2712,TRUE,_xll.ohTrigger(RecalcTrigger,Trigger1M)),NA())</f>
        <v>1.607914834600719E-2</v>
      </c>
      <c r="K2712" s="44">
        <f>IFERROR(_xll.qlIndexFixing(Index3M,H2712,TRUE,_xll.ohTrigger(RecalcTrigger,Trigger3M)),NA())</f>
        <v>1.6555270305500989E-2</v>
      </c>
      <c r="L2712" s="44">
        <f>IFERROR(_xll.qlIndexFixing(Index6M,$H2712,TRUE,_xll.ohTrigger(RecalcTrigger,Trigger6M)),NA())</f>
        <v>1.6794867199190943E-2</v>
      </c>
      <c r="M2712" s="182">
        <f>IFERROR(_xll.qlIndexFixing(Index1Y,$H2712,TRUE,_xll.ohTrigger(RecalcTrigger,Trigger1Y)),NA())</f>
        <v>1.6981242101308365E-2</v>
      </c>
      <c r="N2712" s="181">
        <f>IFERROR(_xll.qlIndexFixing(ONIndex1M,I2712,TRUE,_xll.ohTrigger(RecalcTrigger,Trigger1M)),NA())</f>
        <v>1.6065380395510198E-2</v>
      </c>
      <c r="O2712" s="44">
        <f>IFERROR(_xll.qlIndexFixing(ONIndex3M,I2712,TRUE,_xll.ohTrigger(RecalcTrigger,Trigger3M)),NA())</f>
        <v>1.6512064844256269E-2</v>
      </c>
      <c r="P2712" s="44">
        <f>IFERROR(_xll.qlIndexFixing(ONIndex6M,I2712,TRUE,_xll.ohTrigger(RecalcTrigger,Trigger6M)),NA())</f>
        <v>1.670434937973253E-2</v>
      </c>
      <c r="Q2712" s="182">
        <f>IFERROR(_xll.qlIndexFixing(ONIndex1Y,I2712,TRUE,_xll.ohTrigger(RecalcTrigger,Trigger1Y)),NA())</f>
        <v>1.6796599885302577E-2</v>
      </c>
    </row>
    <row r="2713" spans="2:17" x14ac:dyDescent="0.2">
      <c r="B2713" s="39" t="s">
        <v>42</v>
      </c>
      <c r="D2713" s="42">
        <f>_xll.qlCalendarAdvance(Calendar,$D2712,B2713,"f",FALSE)</f>
        <v>58425</v>
      </c>
      <c r="E2713" s="176">
        <f>_xll.qlInterestRateIndexValueDate(IndexON,D2713)</f>
        <v>58425</v>
      </c>
      <c r="F2713" s="192">
        <f>IFERROR(_xll.qlIndexFixing(IndexON,D2713,TRUE,_xll.ohTrigger(RecalcTrigger,TriggerON)),NA())</f>
        <v>1.58143937241495E-2</v>
      </c>
      <c r="H2713" s="42">
        <f>_xll.qlCalendarAdvance(Calendar,$H2712,B2713,"f",FALSE)</f>
        <v>58425</v>
      </c>
      <c r="I2713" s="176">
        <f>_xll.qlInterestRateIndexValueDate(Index1M,$H2713)</f>
        <v>58425</v>
      </c>
      <c r="J2713" s="181">
        <f>IFERROR(_xll.qlIndexFixing(Index1M,$H2713,TRUE,_xll.ohTrigger(RecalcTrigger,Trigger1M)),NA())</f>
        <v>1.6080647809933367E-2</v>
      </c>
      <c r="K2713" s="44">
        <f>IFERROR(_xll.qlIndexFixing(Index3M,H2713,TRUE,_xll.ohTrigger(RecalcTrigger,Trigger3M)),NA())</f>
        <v>1.6556809883781273E-2</v>
      </c>
      <c r="L2713" s="44">
        <f>IFERROR(_xll.qlIndexFixing(Index6M,$H2713,TRUE,_xll.ohTrigger(RecalcTrigger,Trigger6M)),NA())</f>
        <v>1.6796560092193859E-2</v>
      </c>
      <c r="M2713" s="182">
        <f>IFERROR(_xll.qlIndexFixing(Index1Y,$H2713,TRUE,_xll.ohTrigger(RecalcTrigger,Trigger1Y)),NA())</f>
        <v>1.6983074624709479E-2</v>
      </c>
      <c r="N2713" s="181">
        <f>IFERROR(_xll.qlIndexFixing(ONIndex1M,I2713,TRUE,_xll.ohTrigger(RecalcTrigger,Trigger1M)),NA())</f>
        <v>1.6066830563987722E-2</v>
      </c>
      <c r="O2713" s="44">
        <f>IFERROR(_xll.qlIndexFixing(ONIndex3M,I2713,TRUE,_xll.ohTrigger(RecalcTrigger,Trigger3M)),NA())</f>
        <v>1.6513464634851927E-2</v>
      </c>
      <c r="P2713" s="44">
        <f>IFERROR(_xll.qlIndexFixing(ONIndex6M,I2713,TRUE,_xll.ohTrigger(RecalcTrigger,Trigger6M)),NA())</f>
        <v>1.6705770499196859E-2</v>
      </c>
      <c r="Q2713" s="182">
        <f>IFERROR(_xll.qlIndexFixing(ONIndex1Y,I2713,TRUE,_xll.ohTrigger(RecalcTrigger,Trigger1Y)),NA())</f>
        <v>1.6797866839828313E-2</v>
      </c>
    </row>
    <row r="2714" spans="2:17" x14ac:dyDescent="0.2">
      <c r="B2714" s="39" t="s">
        <v>42</v>
      </c>
      <c r="D2714" s="42">
        <f>_xll.qlCalendarAdvance(Calendar,$D2713,B2714,"f",FALSE)</f>
        <v>58432</v>
      </c>
      <c r="E2714" s="176">
        <f>_xll.qlInterestRateIndexValueDate(IndexON,D2714)</f>
        <v>58432</v>
      </c>
      <c r="F2714" s="192">
        <f>IFERROR(_xll.qlIndexFixing(IndexON,D2714,TRUE,_xll.ohTrigger(RecalcTrigger,TriggerON)),NA())</f>
        <v>1.5815780359231812E-2</v>
      </c>
      <c r="H2714" s="42">
        <f>_xll.qlCalendarAdvance(Calendar,$H2713,B2714,"f",FALSE)</f>
        <v>58432</v>
      </c>
      <c r="I2714" s="176">
        <f>_xll.qlInterestRateIndexValueDate(Index1M,$H2714)</f>
        <v>58432</v>
      </c>
      <c r="J2714" s="181">
        <f>IFERROR(_xll.qlIndexFixing(Index1M,$H2714,TRUE,_xll.ohTrigger(RecalcTrigger,Trigger1M)),NA())</f>
        <v>1.6082169384205217E-2</v>
      </c>
      <c r="K2714" s="44">
        <f>IFERROR(_xll.qlIndexFixing(Index3M,H2714,TRUE,_xll.ohTrigger(RecalcTrigger,Trigger3M)),NA())</f>
        <v>1.6558370318509676E-2</v>
      </c>
      <c r="L2714" s="44">
        <f>IFERROR(_xll.qlIndexFixing(Index6M,$H2714,TRUE,_xll.ohTrigger(RecalcTrigger,Trigger6M)),NA())</f>
        <v>1.679827297680004E-2</v>
      </c>
      <c r="M2714" s="182">
        <f>IFERROR(_xll.qlIndexFixing(Index1Y,$H2714,TRUE,_xll.ohTrigger(RecalcTrigger,Trigger1Y)),NA())</f>
        <v>1.6984928019289216E-2</v>
      </c>
      <c r="N2714" s="181">
        <f>IFERROR(_xll.qlIndexFixing(ONIndex1M,I2714,TRUE,_xll.ohTrigger(RecalcTrigger,Trigger1M)),NA())</f>
        <v>1.6068302813443402E-2</v>
      </c>
      <c r="O2714" s="44">
        <f>IFERROR(_xll.qlIndexFixing(ONIndex3M,I2714,TRUE,_xll.ohTrigger(RecalcTrigger,Trigger3M)),NA())</f>
        <v>1.6514885196555751E-2</v>
      </c>
      <c r="P2714" s="44">
        <f>IFERROR(_xll.qlIndexFixing(ONIndex6M,I2714,TRUE,_xll.ohTrigger(RecalcTrigger,Trigger6M)),NA())</f>
        <v>1.6707211442905656E-2</v>
      </c>
      <c r="Q2714" s="182">
        <f>IFERROR(_xll.qlIndexFixing(ONIndex1Y,I2714,TRUE,_xll.ohTrigger(RecalcTrigger,Trigger1Y)),NA())</f>
        <v>1.6799154313651421E-2</v>
      </c>
    </row>
    <row r="2715" spans="2:17" x14ac:dyDescent="0.2">
      <c r="B2715" s="39" t="s">
        <v>42</v>
      </c>
      <c r="D2715" s="42">
        <f>_xll.qlCalendarAdvance(Calendar,$D2714,B2715,"f",FALSE)</f>
        <v>58439</v>
      </c>
      <c r="E2715" s="176">
        <f>_xll.qlInterestRateIndexValueDate(IndexON,D2715)</f>
        <v>58439</v>
      </c>
      <c r="F2715" s="192">
        <f>IFERROR(_xll.qlIndexFixing(IndexON,D2715,TRUE,_xll.ohTrigger(RecalcTrigger,TriggerON)),NA())</f>
        <v>1.58171886499614E-2</v>
      </c>
      <c r="H2715" s="42">
        <f>_xll.qlCalendarAdvance(Calendar,$H2714,B2715,"f",FALSE)</f>
        <v>58439</v>
      </c>
      <c r="I2715" s="176">
        <f>_xll.qlInterestRateIndexValueDate(Index1M,$H2715)</f>
        <v>58439</v>
      </c>
      <c r="J2715" s="181">
        <f>IFERROR(_xll.qlIndexFixing(Index1M,$H2715,TRUE,_xll.ohTrigger(RecalcTrigger,Trigger1M)),NA())</f>
        <v>1.6083713068822732E-2</v>
      </c>
      <c r="K2715" s="44">
        <f>IFERROR(_xll.qlIndexFixing(Index3M,H2715,TRUE,_xll.ohTrigger(RecalcTrigger,Trigger3M)),NA())</f>
        <v>1.6559951609713807E-2</v>
      </c>
      <c r="L2715" s="44">
        <f>IFERROR(_xll.qlIndexFixing(Index6M,$H2715,TRUE,_xll.ohTrigger(RecalcTrigger,Trigger6M)),NA())</f>
        <v>1.6800005853061746E-2</v>
      </c>
      <c r="M2715" s="182">
        <f>IFERROR(_xll.qlIndexFixing(Index1Y,$H2715,TRUE,_xll.ohTrigger(RecalcTrigger,Trigger1Y)),NA())</f>
        <v>1.6986802285160953E-2</v>
      </c>
      <c r="N2715" s="181">
        <f>IFERROR(_xll.qlIndexFixing(ONIndex1M,I2715,TRUE,_xll.ohTrigger(RecalcTrigger,Trigger1M)),NA())</f>
        <v>1.606979714387724E-2</v>
      </c>
      <c r="O2715" s="44">
        <f>IFERROR(_xll.qlIndexFixing(ONIndex3M,I2715,TRUE,_xll.ohTrigger(RecalcTrigger,Trigger3M)),NA())</f>
        <v>1.6516326529448788E-2</v>
      </c>
      <c r="P2715" s="44">
        <f>IFERROR(_xll.qlIndexFixing(ONIndex6M,I2715,TRUE,_xll.ohTrigger(RecalcTrigger,Trigger6M)),NA())</f>
        <v>1.6708672210696829E-2</v>
      </c>
      <c r="Q2715" s="182">
        <f>IFERROR(_xll.qlIndexFixing(ONIndex1Y,I2715,TRUE,_xll.ohTrigger(RecalcTrigger,Trigger1Y)),NA())</f>
        <v>1.6800462306933994E-2</v>
      </c>
    </row>
    <row r="2716" spans="2:17" x14ac:dyDescent="0.2">
      <c r="B2716" s="39" t="s">
        <v>42</v>
      </c>
      <c r="D2716" s="42">
        <f>_xll.qlCalendarAdvance(Calendar,$D2715,B2716,"f",FALSE)</f>
        <v>58446</v>
      </c>
      <c r="E2716" s="176">
        <f>_xll.qlInterestRateIndexValueDate(IndexON,D2716)</f>
        <v>58446</v>
      </c>
      <c r="F2716" s="192">
        <f>IFERROR(_xll.qlIndexFixing(IndexON,D2716,TRUE,_xll.ohTrigger(RecalcTrigger,TriggerON)),NA())</f>
        <v>1.5818618596338263E-2</v>
      </c>
      <c r="H2716" s="42">
        <f>_xll.qlCalendarAdvance(Calendar,$H2715,B2716,"f",FALSE)</f>
        <v>58446</v>
      </c>
      <c r="I2716" s="176">
        <f>_xll.qlInterestRateIndexValueDate(Index1M,$H2716)</f>
        <v>58446</v>
      </c>
      <c r="J2716" s="181">
        <f>IFERROR(_xll.qlIndexFixing(Index1M,$H2716,TRUE,_xll.ohTrigger(RecalcTrigger,Trigger1M)),NA())</f>
        <v>1.6085278863804217E-2</v>
      </c>
      <c r="K2716" s="44">
        <f>IFERROR(_xll.qlIndexFixing(Index3M,H2716,TRUE,_xll.ohTrigger(RecalcTrigger,Trigger3M)),NA())</f>
        <v>1.6561553757415932E-2</v>
      </c>
      <c r="L2716" s="44">
        <f>IFERROR(_xll.qlIndexFixing(Index6M,$H2716,TRUE,_xll.ohTrigger(RecalcTrigger,Trigger6M)),NA())</f>
        <v>1.6801241030918495E-2</v>
      </c>
      <c r="M2716" s="182">
        <f>IFERROR(_xll.qlIndexFixing(Index1Y,$H2716,TRUE,_xll.ohTrigger(RecalcTrigger,Trigger1Y)),NA())</f>
        <v>1.6988697422441162E-2</v>
      </c>
      <c r="N2716" s="181">
        <f>IFERROR(_xll.qlIndexFixing(ONIndex1M,I2716,TRUE,_xll.ohTrigger(RecalcTrigger,Trigger1M)),NA())</f>
        <v>1.6071313555208189E-2</v>
      </c>
      <c r="O2716" s="44">
        <f>IFERROR(_xll.qlIndexFixing(ONIndex3M,I2716,TRUE,_xll.ohTrigger(RecalcTrigger,Trigger3M)),NA())</f>
        <v>1.65177886332879E-2</v>
      </c>
      <c r="P2716" s="44">
        <f>IFERROR(_xll.qlIndexFixing(ONIndex6M,I2716,TRUE,_xll.ohTrigger(RecalcTrigger,Trigger6M)),NA())</f>
        <v>1.6710152802651423E-2</v>
      </c>
      <c r="Q2716" s="182">
        <f>IFERROR(_xll.qlIndexFixing(ONIndex1Y,I2716,TRUE,_xll.ohTrigger(RecalcTrigger,Trigger1Y)),NA())</f>
        <v>1.6801790819432894E-2</v>
      </c>
    </row>
    <row r="2717" spans="2:17" x14ac:dyDescent="0.2">
      <c r="B2717" s="39" t="s">
        <v>42</v>
      </c>
      <c r="D2717" s="42">
        <f>_xll.qlCalendarAdvance(Calendar,$D2716,B2717,"f",FALSE)</f>
        <v>58453</v>
      </c>
      <c r="E2717" s="176">
        <f>_xll.qlInterestRateIndexValueDate(IndexON,D2717)</f>
        <v>58453</v>
      </c>
      <c r="F2717" s="192">
        <f>IFERROR(_xll.qlIndexFixing(IndexON,D2717,TRUE,_xll.ohTrigger(RecalcTrigger,TriggerON)),NA())</f>
        <v>1.5820070198362401E-2</v>
      </c>
      <c r="H2717" s="42">
        <f>_xll.qlCalendarAdvance(Calendar,$H2716,B2717,"f",FALSE)</f>
        <v>58453</v>
      </c>
      <c r="I2717" s="176">
        <f>_xll.qlInterestRateIndexValueDate(Index1M,$H2717)</f>
        <v>58453</v>
      </c>
      <c r="J2717" s="181">
        <f>IFERROR(_xll.qlIndexFixing(Index1M,$H2717,TRUE,_xll.ohTrigger(RecalcTrigger,Trigger1M)),NA())</f>
        <v>1.6086866769154905E-2</v>
      </c>
      <c r="K2717" s="44">
        <f>IFERROR(_xll.qlIndexFixing(Index3M,H2717,TRUE,_xll.ohTrigger(RecalcTrigger,Trigger3M)),NA())</f>
        <v>1.6563176761639209E-2</v>
      </c>
      <c r="L2717" s="44">
        <f>IFERROR(_xll.qlIndexFixing(Index6M,$H2717,TRUE,_xll.ohTrigger(RecalcTrigger,Trigger6M)),NA())</f>
        <v>1.6803012381452143E-2</v>
      </c>
      <c r="M2717" s="182">
        <f>IFERROR(_xll.qlIndexFixing(Index1Y,$H2717,TRUE,_xll.ohTrigger(RecalcTrigger,Trigger1Y)),NA())</f>
        <v>1.6990613431246325E-2</v>
      </c>
      <c r="N2717" s="181">
        <f>IFERROR(_xll.qlIndexFixing(ONIndex1M,I2717,TRUE,_xll.ohTrigger(RecalcTrigger,Trigger1M)),NA())</f>
        <v>1.6072852047517294E-2</v>
      </c>
      <c r="O2717" s="44">
        <f>IFERROR(_xll.qlIndexFixing(ONIndex3M,I2717,TRUE,_xll.ohTrigger(RecalcTrigger,Trigger3M)),NA())</f>
        <v>1.6519271508235178E-2</v>
      </c>
      <c r="P2717" s="44">
        <f>IFERROR(_xll.qlIndexFixing(ONIndex6M,I2717,TRUE,_xll.ohTrigger(RecalcTrigger,Trigger6M)),NA())</f>
        <v>1.671165321876944E-2</v>
      </c>
      <c r="Q2717" s="182">
        <f>IFERROR(_xll.qlIndexFixing(ONIndex1Y,I2717,TRUE,_xll.ohTrigger(RecalcTrigger,Trigger1Y)),NA())</f>
        <v>1.6803139851472304E-2</v>
      </c>
    </row>
    <row r="2718" spans="2:17" x14ac:dyDescent="0.2">
      <c r="B2718" s="39" t="s">
        <v>42</v>
      </c>
      <c r="D2718" s="42">
        <f>_xll.qlCalendarAdvance(Calendar,$D2717,B2718,"f",FALSE)</f>
        <v>58460</v>
      </c>
      <c r="E2718" s="176">
        <f>_xll.qlInterestRateIndexValueDate(IndexON,D2718)</f>
        <v>58460</v>
      </c>
      <c r="F2718" s="192">
        <f>IFERROR(_xll.qlIndexFixing(IndexON,D2718,TRUE,_xll.ohTrigger(RecalcTrigger,TriggerON)),NA())</f>
        <v>1.5821543455952769E-2</v>
      </c>
      <c r="H2718" s="42">
        <f>_xll.qlCalendarAdvance(Calendar,$H2717,B2718,"f",FALSE)</f>
        <v>58460</v>
      </c>
      <c r="I2718" s="176">
        <f>_xll.qlInterestRateIndexValueDate(Index1M,$H2718)</f>
        <v>58460</v>
      </c>
      <c r="J2718" s="181">
        <f>IFERROR(_xll.qlIndexFixing(Index1M,$H2718,TRUE,_xll.ohTrigger(RecalcTrigger,Trigger1M)),NA())</f>
        <v>1.6088476784885244E-2</v>
      </c>
      <c r="K2718" s="44">
        <f>IFERROR(_xll.qlIndexFixing(Index3M,H2718,TRUE,_xll.ohTrigger(RecalcTrigger,Trigger3M)),NA())</f>
        <v>1.6564820622412133E-2</v>
      </c>
      <c r="L2718" s="44">
        <f>IFERROR(_xll.qlIndexFixing(Index6M,$H2718,TRUE,_xll.ohTrigger(RecalcTrigger,Trigger6M)),NA())</f>
        <v>1.6804803722867644E-2</v>
      </c>
      <c r="M2718" s="182">
        <f>IFERROR(_xll.qlIndexFixing(Index1Y,$H2718,TRUE,_xll.ohTrigger(RecalcTrigger,Trigger1Y)),NA())</f>
        <v>1.699255031169469E-2</v>
      </c>
      <c r="N2718" s="181">
        <f>IFERROR(_xll.qlIndexFixing(ONIndex1M,I2718,TRUE,_xll.ohTrigger(RecalcTrigger,Trigger1M)),NA())</f>
        <v>1.6074412620885603E-2</v>
      </c>
      <c r="O2718" s="44">
        <f>IFERROR(_xll.qlIndexFixing(ONIndex3M,I2718,TRUE,_xll.ohTrigger(RecalcTrigger,Trigger3M)),NA())</f>
        <v>1.6520775154128531E-2</v>
      </c>
      <c r="P2718" s="44">
        <f>IFERROR(_xll.qlIndexFixing(ONIndex6M,I2718,TRUE,_xll.ohTrigger(RecalcTrigger,Trigger6M)),NA())</f>
        <v>1.6713173458969832E-2</v>
      </c>
      <c r="Q2718" s="182">
        <f>IFERROR(_xll.qlIndexFixing(ONIndex1Y,I2718,TRUE,_xll.ohTrigger(RecalcTrigger,Trigger1Y)),NA())</f>
        <v>1.6804509402646994E-2</v>
      </c>
    </row>
    <row r="2719" spans="2:17" x14ac:dyDescent="0.2">
      <c r="B2719" s="39" t="s">
        <v>42</v>
      </c>
      <c r="D2719" s="42">
        <f>_xll.qlCalendarAdvance(Calendar,$D2718,B2719,"f",FALSE)</f>
        <v>58467</v>
      </c>
      <c r="E2719" s="176">
        <f>_xll.qlInterestRateIndexValueDate(IndexON,D2719)</f>
        <v>58467</v>
      </c>
      <c r="F2719" s="192">
        <f>IFERROR(_xll.qlIndexFixing(IndexON,D2719,TRUE,_xll.ohTrigger(RecalcTrigger,TriggerON)),NA())</f>
        <v>1.5823038369352505E-2</v>
      </c>
      <c r="H2719" s="42">
        <f>_xll.qlCalendarAdvance(Calendar,$H2718,B2719,"f",FALSE)</f>
        <v>58467</v>
      </c>
      <c r="I2719" s="176">
        <f>_xll.qlInterestRateIndexValueDate(Index1M,$H2719)</f>
        <v>58467</v>
      </c>
      <c r="J2719" s="181">
        <f>IFERROR(_xll.qlIndexFixing(Index1M,$H2719,TRUE,_xll.ohTrigger(RecalcTrigger,Trigger1M)),NA())</f>
        <v>1.6090108910997856E-2</v>
      </c>
      <c r="K2719" s="44">
        <f>IFERROR(_xll.qlIndexFixing(Index3M,H2719,TRUE,_xll.ohTrigger(RecalcTrigger,Trigger3M)),NA())</f>
        <v>1.6566485339758755E-2</v>
      </c>
      <c r="L2719" s="44">
        <f>IFERROR(_xll.qlIndexFixing(Index6M,$H2719,TRUE,_xll.ohTrigger(RecalcTrigger,Trigger6M)),NA())</f>
        <v>1.680661505521933E-2</v>
      </c>
      <c r="M2719" s="182">
        <f>IFERROR(_xll.qlIndexFixing(Index1Y,$H2719,TRUE,_xll.ohTrigger(RecalcTrigger,Trigger1Y)),NA())</f>
        <v>1.699450806390649E-2</v>
      </c>
      <c r="N2719" s="181">
        <f>IFERROR(_xll.qlIndexFixing(ONIndex1M,I2719,TRUE,_xll.ohTrigger(RecalcTrigger,Trigger1M)),NA())</f>
        <v>1.6075995275232069E-2</v>
      </c>
      <c r="O2719" s="44">
        <f>IFERROR(_xll.qlIndexFixing(ONIndex3M,I2719,TRUE,_xll.ohTrigger(RecalcTrigger,Trigger3M)),NA())</f>
        <v>1.6522299571292143E-2</v>
      </c>
      <c r="P2719" s="44">
        <f>IFERROR(_xll.qlIndexFixing(ONIndex6M,I2719,TRUE,_xll.ohTrigger(RecalcTrigger,Trigger6M)),NA())</f>
        <v>1.6714713523333646E-2</v>
      </c>
      <c r="Q2719" s="182">
        <f>IFERROR(_xll.qlIndexFixing(ONIndex1Y,I2719,TRUE,_xll.ohTrigger(RecalcTrigger,Trigger1Y)),NA())</f>
        <v>1.680589947328115E-2</v>
      </c>
    </row>
    <row r="2720" spans="2:17" x14ac:dyDescent="0.2">
      <c r="B2720" s="39" t="s">
        <v>42</v>
      </c>
      <c r="D2720" s="42">
        <f>_xll.qlCalendarAdvance(Calendar,$D2719,B2720,"f",FALSE)</f>
        <v>58474</v>
      </c>
      <c r="E2720" s="176">
        <f>_xll.qlInterestRateIndexValueDate(IndexON,D2720)</f>
        <v>58474</v>
      </c>
      <c r="F2720" s="192">
        <f>IFERROR(_xll.qlIndexFixing(IndexON,D2720,TRUE,_xll.ohTrigger(RecalcTrigger,TriggerON)),NA())</f>
        <v>1.5824554938237423E-2</v>
      </c>
      <c r="H2720" s="42">
        <f>_xll.qlCalendarAdvance(Calendar,$H2719,B2720,"f",FALSE)</f>
        <v>58474</v>
      </c>
      <c r="I2720" s="176">
        <f>_xll.qlInterestRateIndexValueDate(Index1M,$H2720)</f>
        <v>58474</v>
      </c>
      <c r="J2720" s="181">
        <f>IFERROR(_xll.qlIndexFixing(Index1M,$H2720,TRUE,_xll.ohTrigger(RecalcTrigger,Trigger1M)),NA())</f>
        <v>1.6090814145196759E-2</v>
      </c>
      <c r="K2720" s="44">
        <f>IFERROR(_xll.qlIndexFixing(Index3M,H2720,TRUE,_xll.ohTrigger(RecalcTrigger,Trigger3M)),NA())</f>
        <v>1.6568170913704012E-2</v>
      </c>
      <c r="L2720" s="44">
        <f>IFERROR(_xll.qlIndexFixing(Index6M,$H2720,TRUE,_xll.ohTrigger(RecalcTrigger,Trigger6M)),NA())</f>
        <v>1.6808446378560188E-2</v>
      </c>
      <c r="M2720" s="182">
        <f>IFERROR(_xll.qlIndexFixing(Index1Y,$H2720,TRUE,_xll.ohTrigger(RecalcTrigger,Trigger1Y)),NA())</f>
        <v>1.6996486688001751E-2</v>
      </c>
      <c r="N2720" s="181">
        <f>IFERROR(_xll.qlIndexFixing(ONIndex1M,I2720,TRUE,_xll.ohTrigger(RecalcTrigger,Trigger1M)),NA())</f>
        <v>1.6077600010475646E-2</v>
      </c>
      <c r="O2720" s="44">
        <f>IFERROR(_xll.qlIndexFixing(ONIndex3M,I2720,TRUE,_xll.ohTrigger(RecalcTrigger,Trigger3M)),NA())</f>
        <v>1.6523844759401829E-2</v>
      </c>
      <c r="P2720" s="44">
        <f>IFERROR(_xll.qlIndexFixing(ONIndex6M,I2720,TRUE,_xll.ohTrigger(RecalcTrigger,Trigger6M)),NA())</f>
        <v>1.6716273411860882E-2</v>
      </c>
      <c r="Q2720" s="182">
        <f>IFERROR(_xll.qlIndexFixing(ONIndex1Y,I2720,TRUE,_xll.ohTrigger(RecalcTrigger,Trigger1Y)),NA())</f>
        <v>1.6807310063293723E-2</v>
      </c>
    </row>
    <row r="2721" spans="2:17" x14ac:dyDescent="0.2">
      <c r="B2721" s="39" t="s">
        <v>42</v>
      </c>
      <c r="D2721" s="42">
        <f>_xll.qlCalendarAdvance(Calendar,$D2720,B2721,"f",FALSE)</f>
        <v>58481</v>
      </c>
      <c r="E2721" s="176">
        <f>_xll.qlInterestRateIndexValueDate(IndexON,D2721)</f>
        <v>58481</v>
      </c>
      <c r="F2721" s="192">
        <f>IFERROR(_xll.qlIndexFixing(IndexON,D2721,TRUE,_xll.ohTrigger(RecalcTrigger,TriggerON)),NA())</f>
        <v>1.5826093162769617E-2</v>
      </c>
      <c r="H2721" s="42">
        <f>_xll.qlCalendarAdvance(Calendar,$H2720,B2721,"f",FALSE)</f>
        <v>58481</v>
      </c>
      <c r="I2721" s="176">
        <f>_xll.qlInterestRateIndexValueDate(Index1M,$H2721)</f>
        <v>58481</v>
      </c>
      <c r="J2721" s="181">
        <f>IFERROR(_xll.qlIndexFixing(Index1M,$H2721,TRUE,_xll.ohTrigger(RecalcTrigger,Trigger1M)),NA())</f>
        <v>1.6092487186052957E-2</v>
      </c>
      <c r="K2721" s="44">
        <f>IFERROR(_xll.qlIndexFixing(Index3M,H2721,TRUE,_xll.ohTrigger(RecalcTrigger,Trigger3M)),NA())</f>
        <v>1.6569375972227927E-2</v>
      </c>
      <c r="L2721" s="44">
        <f>IFERROR(_xll.qlIndexFixing(Index6M,$H2721,TRUE,_xll.ohTrigger(RecalcTrigger,Trigger6M)),NA())</f>
        <v>1.6810297692944554E-2</v>
      </c>
      <c r="M2721" s="182">
        <f>IFERROR(_xll.qlIndexFixing(Index1Y,$H2721,TRUE,_xll.ohTrigger(RecalcTrigger,Trigger1Y)),NA())</f>
        <v>1.6998486184103372E-2</v>
      </c>
      <c r="N2721" s="181">
        <f>IFERROR(_xll.qlIndexFixing(ONIndex1M,I2721,TRUE,_xll.ohTrigger(RecalcTrigger,Trigger1M)),NA())</f>
        <v>1.6079226826697379E-2</v>
      </c>
      <c r="O2721" s="44">
        <f>IFERROR(_xll.qlIndexFixing(ONIndex3M,I2721,TRUE,_xll.ohTrigger(RecalcTrigger,Trigger3M)),NA())</f>
        <v>1.6525410718538636E-2</v>
      </c>
      <c r="P2721" s="44">
        <f>IFERROR(_xll.qlIndexFixing(ONIndex6M,I2721,TRUE,_xll.ohTrigger(RecalcTrigger,Trigger6M)),NA())</f>
        <v>1.6717853124389448E-2</v>
      </c>
      <c r="Q2721" s="182">
        <f>IFERROR(_xll.qlIndexFixing(ONIndex1Y,I2721,TRUE,_xll.ohTrigger(RecalcTrigger,Trigger1Y)),NA())</f>
        <v>1.6808741172684716E-2</v>
      </c>
    </row>
    <row r="2722" spans="2:17" x14ac:dyDescent="0.2">
      <c r="B2722" s="39" t="s">
        <v>42</v>
      </c>
      <c r="D2722" s="42">
        <f>_xll.qlCalendarAdvance(Calendar,$D2721,B2722,"f",FALSE)</f>
        <v>58488</v>
      </c>
      <c r="E2722" s="176">
        <f>_xll.qlInterestRateIndexValueDate(IndexON,D2722)</f>
        <v>58488</v>
      </c>
      <c r="F2722" s="192">
        <f>IFERROR(_xll.qlIndexFixing(IndexON,D2722,TRUE,_xll.ohTrigger(RecalcTrigger,TriggerON)),NA())</f>
        <v>1.5827653043030132E-2</v>
      </c>
      <c r="H2722" s="42">
        <f>_xll.qlCalendarAdvance(Calendar,$H2721,B2722,"f",FALSE)</f>
        <v>58488</v>
      </c>
      <c r="I2722" s="176">
        <f>_xll.qlInterestRateIndexValueDate(Index1M,$H2722)</f>
        <v>58488</v>
      </c>
      <c r="J2722" s="181">
        <f>IFERROR(_xll.qlIndexFixing(Index1M,$H2722,TRUE,_xll.ohTrigger(RecalcTrigger,Trigger1M)),NA())</f>
        <v>1.6094182335362001E-2</v>
      </c>
      <c r="K2722" s="44">
        <f>IFERROR(_xll.qlIndexFixing(Index3M,H2722,TRUE,_xll.ohTrigger(RecalcTrigger,Trigger3M)),NA())</f>
        <v>1.6571101691501715E-2</v>
      </c>
      <c r="L2722" s="44">
        <f>IFERROR(_xll.qlIndexFixing(Index6M,$H2722,TRUE,_xll.ohTrigger(RecalcTrigger,Trigger6M)),NA())</f>
        <v>1.6812168998427638E-2</v>
      </c>
      <c r="M2722" s="182">
        <f>IFERROR(_xll.qlIndexFixing(Index1Y,$H2722,TRUE,_xll.ohTrigger(RecalcTrigger,Trigger1Y)),NA())</f>
        <v>1.7000506552334246E-2</v>
      </c>
      <c r="N2722" s="181">
        <f>IFERROR(_xll.qlIndexFixing(ONIndex1M,I2722,TRUE,_xll.ohTrigger(RecalcTrigger,Trigger1M)),NA())</f>
        <v>1.608087572389727E-2</v>
      </c>
      <c r="O2722" s="44">
        <f>IFERROR(_xll.qlIndexFixing(ONIndex3M,I2722,TRUE,_xll.ohTrigger(RecalcTrigger,Trigger3M)),NA())</f>
        <v>1.6526997448702563E-2</v>
      </c>
      <c r="P2722" s="44">
        <f>IFERROR(_xll.qlIndexFixing(ONIndex6M,I2722,TRUE,_xll.ohTrigger(RecalcTrigger,Trigger6M)),NA())</f>
        <v>1.6719452661243528E-2</v>
      </c>
      <c r="Q2722" s="182">
        <f>IFERROR(_xll.qlIndexFixing(ONIndex1Y,I2722,TRUE,_xll.ohTrigger(RecalcTrigger,Trigger1Y)),NA())</f>
        <v>1.6810192801373081E-2</v>
      </c>
    </row>
    <row r="2723" spans="2:17" x14ac:dyDescent="0.2">
      <c r="B2723" s="39" t="s">
        <v>42</v>
      </c>
      <c r="D2723" s="42">
        <f>_xll.qlCalendarAdvance(Calendar,$D2722,B2723,"f",FALSE)</f>
        <v>58495</v>
      </c>
      <c r="E2723" s="176">
        <f>_xll.qlInterestRateIndexValueDate(IndexON,D2723)</f>
        <v>58495</v>
      </c>
      <c r="F2723" s="192">
        <f>IFERROR(_xll.qlIndexFixing(IndexON,D2723,TRUE,_xll.ohTrigger(RecalcTrigger,TriggerON)),NA())</f>
        <v>1.5829234578937923E-2</v>
      </c>
      <c r="H2723" s="42">
        <f>_xll.qlCalendarAdvance(Calendar,$H2722,B2723,"f",FALSE)</f>
        <v>58495</v>
      </c>
      <c r="I2723" s="176">
        <f>_xll.qlInterestRateIndexValueDate(Index1M,$H2723)</f>
        <v>58495</v>
      </c>
      <c r="J2723" s="181">
        <f>IFERROR(_xll.qlIndexFixing(Index1M,$H2723,TRUE,_xll.ohTrigger(RecalcTrigger,Trigger1M)),NA())</f>
        <v>1.6095899593129483E-2</v>
      </c>
      <c r="K2723" s="44">
        <f>IFERROR(_xll.qlIndexFixing(Index3M,H2723,TRUE,_xll.ohTrigger(RecalcTrigger,Trigger3M)),NA())</f>
        <v>1.6572848266500493E-2</v>
      </c>
      <c r="L2723" s="44">
        <f>IFERROR(_xll.qlIndexFixing(Index6M,$H2723,TRUE,_xll.ohTrigger(RecalcTrigger,Trigger6M)),NA())</f>
        <v>1.6814060295065554E-2</v>
      </c>
      <c r="M2723" s="182">
        <f>IFERROR(_xll.qlIndexFixing(Index1Y,$H2723,TRUE,_xll.ohTrigger(RecalcTrigger,Trigger1Y)),NA())</f>
        <v>1.7002547792819268E-2</v>
      </c>
      <c r="N2723" s="181">
        <f>IFERROR(_xll.qlIndexFixing(ONIndex1M,I2723,TRUE,_xll.ohTrigger(RecalcTrigger,Trigger1M)),NA())</f>
        <v>1.6082546702156364E-2</v>
      </c>
      <c r="O2723" s="44">
        <f>IFERROR(_xll.qlIndexFixing(ONIndex3M,I2723,TRUE,_xll.ohTrigger(RecalcTrigger,Trigger3M)),NA())</f>
        <v>1.6528604950136749E-2</v>
      </c>
      <c r="P2723" s="44">
        <f>IFERROR(_xll.qlIndexFixing(ONIndex6M,I2723,TRUE,_xll.ohTrigger(RecalcTrigger,Trigger6M)),NA())</f>
        <v>1.6721072022179984E-2</v>
      </c>
      <c r="Q2723" s="182">
        <f>IFERROR(_xll.qlIndexFixing(ONIndex1Y,I2723,TRUE,_xll.ohTrigger(RecalcTrigger,Trigger1Y)),NA())</f>
        <v>1.6811664949601957E-2</v>
      </c>
    </row>
    <row r="2724" spans="2:17" x14ac:dyDescent="0.2">
      <c r="B2724" s="39" t="s">
        <v>42</v>
      </c>
      <c r="D2724" s="42">
        <f>_xll.qlCalendarAdvance(Calendar,$D2723,B2724,"f",FALSE)</f>
        <v>58502</v>
      </c>
      <c r="E2724" s="176">
        <f>_xll.qlInterestRateIndexValueDate(IndexON,D2724)</f>
        <v>58502</v>
      </c>
      <c r="F2724" s="192">
        <f>IFERROR(_xll.qlIndexFixing(IndexON,D2724,TRUE,_xll.ohTrigger(RecalcTrigger,TriggerON)),NA())</f>
        <v>1.5830837770411943E-2</v>
      </c>
      <c r="H2724" s="42">
        <f>_xll.qlCalendarAdvance(Calendar,$H2723,B2724,"f",FALSE)</f>
        <v>58502</v>
      </c>
      <c r="I2724" s="176">
        <f>_xll.qlInterestRateIndexValueDate(Index1M,$H2724)</f>
        <v>58502</v>
      </c>
      <c r="J2724" s="181">
        <f>IFERROR(_xll.qlIndexFixing(Index1M,$H2724,TRUE,_xll.ohTrigger(RecalcTrigger,Trigger1M)),NA())</f>
        <v>1.6098601197715893E-2</v>
      </c>
      <c r="K2724" s="44">
        <f>IFERROR(_xll.qlIndexFixing(Index3M,H2724,TRUE,_xll.ohTrigger(RecalcTrigger,Trigger3M)),NA())</f>
        <v>1.6575628019826722E-2</v>
      </c>
      <c r="L2724" s="44">
        <f>IFERROR(_xll.qlIndexFixing(Index6M,$H2724,TRUE,_xll.ohTrigger(RecalcTrigger,Trigger6M)),NA())</f>
        <v>1.6817031323281252E-2</v>
      </c>
      <c r="M2724" s="182">
        <f>IFERROR(_xll.qlIndexFixing(Index1Y,$H2724,TRUE,_xll.ohTrigger(RecalcTrigger,Trigger1Y)),NA())</f>
        <v>1.7004055088738035E-2</v>
      </c>
      <c r="N2724" s="181">
        <f>IFERROR(_xll.qlIndexFixing(ONIndex1M,I2724,TRUE,_xll.ohTrigger(RecalcTrigger,Trigger1M)),NA())</f>
        <v>1.6084239761393615E-2</v>
      </c>
      <c r="O2724" s="44">
        <f>IFERROR(_xll.qlIndexFixing(ONIndex3M,I2724,TRUE,_xll.ohTrigger(RecalcTrigger,Trigger3M)),NA())</f>
        <v>1.6530233222435964E-2</v>
      </c>
      <c r="P2724" s="44">
        <f>IFERROR(_xll.qlIndexFixing(ONIndex6M,I2724,TRUE,_xll.ohTrigger(RecalcTrigger,Trigger6M)),NA())</f>
        <v>1.6722711207279861E-2</v>
      </c>
      <c r="Q2724" s="182">
        <f>IFERROR(_xll.qlIndexFixing(ONIndex1Y,I2724,TRUE,_xll.ohTrigger(RecalcTrigger,Trigger1Y)),NA())</f>
        <v>1.6813157616966112E-2</v>
      </c>
    </row>
    <row r="2725" spans="2:17" x14ac:dyDescent="0.2">
      <c r="B2725" s="39" t="s">
        <v>42</v>
      </c>
      <c r="D2725" s="42">
        <f>_xll.qlCalendarAdvance(Calendar,$D2724,B2725,"f",FALSE)</f>
        <v>58509</v>
      </c>
      <c r="E2725" s="176">
        <f>_xll.qlInterestRateIndexValueDate(IndexON,D2725)</f>
        <v>58509</v>
      </c>
      <c r="F2725" s="192">
        <f>IFERROR(_xll.qlIndexFixing(IndexON,D2725,TRUE,_xll.ohTrigger(RecalcTrigger,TriggerON)),NA())</f>
        <v>1.5832462617614285E-2</v>
      </c>
      <c r="H2725" s="42">
        <f>_xll.qlCalendarAdvance(Calendar,$H2724,B2725,"f",FALSE)</f>
        <v>58509</v>
      </c>
      <c r="I2725" s="176">
        <f>_xll.qlInterestRateIndexValueDate(Index1M,$H2725)</f>
        <v>58509</v>
      </c>
      <c r="J2725" s="181">
        <f>IFERROR(_xll.qlIndexFixing(Index1M,$H2725,TRUE,_xll.ohTrigger(RecalcTrigger,Trigger1M)),NA())</f>
        <v>1.6100365986352196E-2</v>
      </c>
      <c r="K2725" s="44">
        <f>IFERROR(_xll.qlIndexFixing(Index3M,H2725,TRUE,_xll.ohTrigger(RecalcTrigger,Trigger3M)),NA())</f>
        <v>1.6577419448125734E-2</v>
      </c>
      <c r="L2725" s="44">
        <f>IFERROR(_xll.qlIndexFixing(Index6M,$H2725,TRUE,_xll.ohTrigger(RecalcTrigger,Trigger6M)),NA())</f>
        <v>1.6818965635801115E-2</v>
      </c>
      <c r="M2725" s="182">
        <f>IFERROR(_xll.qlIndexFixing(Index1Y,$H2725,TRUE,_xll.ohTrigger(RecalcTrigger,Trigger1Y)),NA())</f>
        <v>1.7006136487028423E-2</v>
      </c>
      <c r="N2725" s="181">
        <f>IFERROR(_xll.qlIndexFixing(ONIndex1M,I2725,TRUE,_xll.ohTrigger(RecalcTrigger,Trigger1M)),NA())</f>
        <v>1.6085954901527977E-2</v>
      </c>
      <c r="O2725" s="44">
        <f>IFERROR(_xll.qlIndexFixing(ONIndex3M,I2725,TRUE,_xll.ohTrigger(RecalcTrigger,Trigger3M)),NA())</f>
        <v>1.6531882265843345E-2</v>
      </c>
      <c r="P2725" s="44">
        <f>IFERROR(_xll.qlIndexFixing(ONIndex6M,I2725,TRUE,_xll.ohTrigger(RecalcTrigger,Trigger6M)),NA())</f>
        <v>1.6724370216462114E-2</v>
      </c>
      <c r="Q2725" s="182">
        <f>IFERROR(_xll.qlIndexFixing(ONIndex1Y,I2725,TRUE,_xll.ohTrigger(RecalcTrigger,Trigger1Y)),NA())</f>
        <v>1.6814670803789733E-2</v>
      </c>
    </row>
    <row r="2726" spans="2:17" x14ac:dyDescent="0.2">
      <c r="B2726" s="39" t="s">
        <v>42</v>
      </c>
      <c r="D2726" s="42">
        <f>_xll.qlCalendarAdvance(Calendar,$D2725,B2726,"f",FALSE)</f>
        <v>58516</v>
      </c>
      <c r="E2726" s="176">
        <f>_xll.qlInterestRateIndexValueDate(IndexON,D2726)</f>
        <v>58516</v>
      </c>
      <c r="F2726" s="192">
        <f>IFERROR(_xll.qlIndexFixing(IndexON,D2726,TRUE,_xll.ohTrigger(RecalcTrigger,TriggerON)),NA())</f>
        <v>1.5834109120382855E-2</v>
      </c>
      <c r="H2726" s="42">
        <f>_xll.qlCalendarAdvance(Calendar,$H2725,B2726,"f",FALSE)</f>
        <v>58516</v>
      </c>
      <c r="I2726" s="176">
        <f>_xll.qlInterestRateIndexValueDate(Index1M,$H2726)</f>
        <v>58516</v>
      </c>
      <c r="J2726" s="181">
        <f>IFERROR(_xll.qlIndexFixing(Index1M,$H2726,TRUE,_xll.ohTrigger(RecalcTrigger,Trigger1M)),NA())</f>
        <v>1.6104092689215057E-2</v>
      </c>
      <c r="K2726" s="44">
        <f>IFERROR(_xll.qlIndexFixing(Index3M,H2726,TRUE,_xll.ohTrigger(RecalcTrigger,Trigger3M)),NA())</f>
        <v>1.6579231734142316E-2</v>
      </c>
      <c r="L2726" s="44">
        <f>IFERROR(_xll.qlIndexFixing(Index6M,$H2726,TRUE,_xll.ohTrigger(RecalcTrigger,Trigger6M)),NA())</f>
        <v>1.6820919941509062E-2</v>
      </c>
      <c r="M2726" s="182">
        <f>IFERROR(_xll.qlIndexFixing(Index1Y,$H2726,TRUE,_xll.ohTrigger(RecalcTrigger,Trigger1Y)),NA())</f>
        <v>1.7008238756968996E-2</v>
      </c>
      <c r="N2726" s="181">
        <f>IFERROR(_xll.qlIndexFixing(ONIndex1M,I2726,TRUE,_xll.ohTrigger(RecalcTrigger,Trigger1M)),NA())</f>
        <v>1.6087692122640496E-2</v>
      </c>
      <c r="O2726" s="44">
        <f>IFERROR(_xll.qlIndexFixing(ONIndex3M,I2726,TRUE,_xll.ohTrigger(RecalcTrigger,Trigger3M)),NA())</f>
        <v>1.6533552080439939E-2</v>
      </c>
      <c r="P2726" s="44">
        <f>IFERROR(_xll.qlIndexFixing(ONIndex6M,I2726,TRUE,_xll.ohTrigger(RecalcTrigger,Trigger6M)),NA())</f>
        <v>1.6726049049888836E-2</v>
      </c>
      <c r="Q2726" s="182">
        <f>IFERROR(_xll.qlIndexFixing(ONIndex1Y,I2726,TRUE,_xll.ohTrigger(RecalcTrigger,Trigger1Y)),NA())</f>
        <v>1.6816204509910726E-2</v>
      </c>
    </row>
    <row r="2727" spans="2:17" x14ac:dyDescent="0.2">
      <c r="B2727" s="39" t="s">
        <v>42</v>
      </c>
      <c r="D2727" s="42">
        <f>_xll.qlCalendarAdvance(Calendar,$D2726,B2727,"f",FALSE)</f>
        <v>58523</v>
      </c>
      <c r="E2727" s="176">
        <f>_xll.qlInterestRateIndexValueDate(IndexON,D2727)</f>
        <v>58523</v>
      </c>
      <c r="F2727" s="192">
        <f>IFERROR(_xll.qlIndexFixing(IndexON,D2727,TRUE,_xll.ohTrigger(RecalcTrigger,TriggerON)),NA())</f>
        <v>1.5835777278879748E-2</v>
      </c>
      <c r="H2727" s="42">
        <f>_xll.qlCalendarAdvance(Calendar,$H2726,B2727,"f",FALSE)</f>
        <v>58523</v>
      </c>
      <c r="I2727" s="176">
        <f>_xll.qlInterestRateIndexValueDate(Index1M,$H2727)</f>
        <v>58523</v>
      </c>
      <c r="J2727" s="181">
        <f>IFERROR(_xll.qlIndexFixing(Index1M,$H2727,TRUE,_xll.ohTrigger(RecalcTrigger,Trigger1M)),NA())</f>
        <v>1.6103961894999064E-2</v>
      </c>
      <c r="K2727" s="44">
        <f>IFERROR(_xll.qlIndexFixing(Index3M,H2727,TRUE,_xll.ohTrigger(RecalcTrigger,Trigger3M)),NA())</f>
        <v>1.6581064877905539E-2</v>
      </c>
      <c r="L2727" s="44">
        <f>IFERROR(_xll.qlIndexFixing(Index6M,$H2727,TRUE,_xll.ohTrigger(RecalcTrigger,Trigger6M)),NA())</f>
        <v>1.6822894240463231E-2</v>
      </c>
      <c r="M2727" s="182">
        <f>IFERROR(_xll.qlIndexFixing(Index1Y,$H2727,TRUE,_xll.ohTrigger(RecalcTrigger,Trigger1Y)),NA())</f>
        <v>1.7010361898689652E-2</v>
      </c>
      <c r="N2727" s="181">
        <f>IFERROR(_xll.qlIndexFixing(ONIndex1M,I2727,TRUE,_xll.ohTrigger(RecalcTrigger,Trigger1M)),NA())</f>
        <v>1.6089451424731172E-2</v>
      </c>
      <c r="O2727" s="44">
        <f>IFERROR(_xll.qlIndexFixing(ONIndex3M,I2727,TRUE,_xll.ohTrigger(RecalcTrigger,Trigger3M)),NA())</f>
        <v>1.6535242665982608E-2</v>
      </c>
      <c r="P2727" s="44">
        <f>IFERROR(_xll.qlIndexFixing(ONIndex6M,I2727,TRUE,_xll.ohTrigger(RecalcTrigger,Trigger6M)),NA())</f>
        <v>1.6727747707397933E-2</v>
      </c>
      <c r="Q2727" s="182">
        <f>IFERROR(_xll.qlIndexFixing(ONIndex1Y,I2727,TRUE,_xll.ohTrigger(RecalcTrigger,Trigger1Y)),NA())</f>
        <v>1.6817758735491184E-2</v>
      </c>
    </row>
    <row r="2728" spans="2:17" x14ac:dyDescent="0.2">
      <c r="B2728" s="39" t="s">
        <v>42</v>
      </c>
      <c r="D2728" s="42">
        <f>_xll.qlCalendarAdvance(Calendar,$D2727,B2728,"f",FALSE)</f>
        <v>58530</v>
      </c>
      <c r="E2728" s="176">
        <f>_xll.qlInterestRateIndexValueDate(IndexON,D2728)</f>
        <v>58530</v>
      </c>
      <c r="F2728" s="192">
        <f>IFERROR(_xll.qlIndexFixing(IndexON,D2728,TRUE,_xll.ohTrigger(RecalcTrigger,TriggerON)),NA())</f>
        <v>1.5837467092861823E-2</v>
      </c>
      <c r="H2728" s="42">
        <f>_xll.qlCalendarAdvance(Calendar,$H2727,B2728,"f",FALSE)</f>
        <v>58530</v>
      </c>
      <c r="I2728" s="176">
        <f>_xll.qlInterestRateIndexValueDate(Index1M,$H2728)</f>
        <v>58530</v>
      </c>
      <c r="J2728" s="181">
        <f>IFERROR(_xll.qlIndexFixing(Index1M,$H2728,TRUE,_xll.ohTrigger(RecalcTrigger,Trigger1M)),NA())</f>
        <v>1.610579301502793E-2</v>
      </c>
      <c r="K2728" s="44">
        <f>IFERROR(_xll.qlIndexFixing(Index3M,H2728,TRUE,_xll.ohTrigger(RecalcTrigger,Trigger3M)),NA())</f>
        <v>1.6582918879443593E-2</v>
      </c>
      <c r="L2728" s="44">
        <f>IFERROR(_xll.qlIndexFixing(Index6M,$H2728,TRUE,_xll.ohTrigger(RecalcTrigger,Trigger6M)),NA())</f>
        <v>1.682488853272265E-2</v>
      </c>
      <c r="M2728" s="182">
        <f>IFERROR(_xll.qlIndexFixing(Index1Y,$H2728,TRUE,_xll.ohTrigger(RecalcTrigger,Trigger1Y)),NA())</f>
        <v>1.7012505912320952E-2</v>
      </c>
      <c r="N2728" s="181">
        <f>IFERROR(_xll.qlIndexFixing(ONIndex1M,I2728,TRUE,_xll.ohTrigger(RecalcTrigger,Trigger1M)),NA())</f>
        <v>1.6091232807800004E-2</v>
      </c>
      <c r="O2728" s="44">
        <f>IFERROR(_xll.qlIndexFixing(ONIndex3M,I2728,TRUE,_xll.ohTrigger(RecalcTrigger,Trigger3M)),NA())</f>
        <v>1.6536954022633443E-2</v>
      </c>
      <c r="P2728" s="44">
        <f>IFERROR(_xll.qlIndexFixing(ONIndex6M,I2728,TRUE,_xll.ohTrigger(RecalcTrigger,Trigger6M)),NA())</f>
        <v>1.672946618890836E-2</v>
      </c>
      <c r="Q2728" s="182">
        <f>IFERROR(_xll.qlIndexFixing(ONIndex1Y,I2728,TRUE,_xll.ohTrigger(RecalcTrigger,Trigger1Y)),NA())</f>
        <v>1.6819333480287968E-2</v>
      </c>
    </row>
    <row r="2729" spans="2:17" x14ac:dyDescent="0.2">
      <c r="B2729" s="39" t="s">
        <v>42</v>
      </c>
      <c r="D2729" s="42">
        <f>_xll.qlCalendarAdvance(Calendar,$D2728,B2729,"f",FALSE)</f>
        <v>58537</v>
      </c>
      <c r="E2729" s="176">
        <f>_xll.qlInterestRateIndexValueDate(IndexON,D2729)</f>
        <v>58537</v>
      </c>
      <c r="F2729" s="192">
        <f>IFERROR(_xll.qlIndexFixing(IndexON,D2729,TRUE,_xll.ohTrigger(RecalcTrigger,TriggerON)),NA())</f>
        <v>1.5839178562653267E-2</v>
      </c>
      <c r="H2729" s="42">
        <f>_xll.qlCalendarAdvance(Calendar,$H2728,B2729,"f",FALSE)</f>
        <v>58537</v>
      </c>
      <c r="I2729" s="176">
        <f>_xll.qlInterestRateIndexValueDate(Index1M,$H2729)</f>
        <v>58537</v>
      </c>
      <c r="J2729" s="181">
        <f>IFERROR(_xll.qlIndexFixing(Index1M,$H2729,TRUE,_xll.ohTrigger(RecalcTrigger,Trigger1M)),NA())</f>
        <v>1.6107156745371852E-2</v>
      </c>
      <c r="K2729" s="44">
        <f>IFERROR(_xll.qlIndexFixing(Index3M,H2729,TRUE,_xll.ohTrigger(RecalcTrigger,Trigger3M)),NA())</f>
        <v>1.6584279630626968E-2</v>
      </c>
      <c r="L2729" s="44">
        <f>IFERROR(_xll.qlIndexFixing(Index6M,$H2729,TRUE,_xll.ohTrigger(RecalcTrigger,Trigger6M)),NA())</f>
        <v>1.6826365274486301E-2</v>
      </c>
      <c r="M2729" s="182">
        <f>IFERROR(_xll.qlIndexFixing(Index1Y,$H2729,TRUE,_xll.ohTrigger(RecalcTrigger,Trigger1Y)),NA())</f>
        <v>1.7014670797994347E-2</v>
      </c>
      <c r="N2729" s="181">
        <f>IFERROR(_xll.qlIndexFixing(ONIndex1M,I2729,TRUE,_xll.ohTrigger(RecalcTrigger,Trigger1M)),NA())</f>
        <v>1.6093036271846994E-2</v>
      </c>
      <c r="O2729" s="44">
        <f>IFERROR(_xll.qlIndexFixing(ONIndex3M,I2729,TRUE,_xll.ohTrigger(RecalcTrigger,Trigger3M)),NA())</f>
        <v>1.6538686150230353E-2</v>
      </c>
      <c r="P2729" s="44">
        <f>IFERROR(_xll.qlIndexFixing(ONIndex6M,I2729,TRUE,_xll.ohTrigger(RecalcTrigger,Trigger6M)),NA())</f>
        <v>1.6731204494663254E-2</v>
      </c>
      <c r="Q2729" s="182">
        <f>IFERROR(_xll.qlIndexFixing(ONIndex1Y,I2729,TRUE,_xll.ohTrigger(RecalcTrigger,Trigger1Y)),NA())</f>
        <v>1.6820928744544217E-2</v>
      </c>
    </row>
    <row r="2730" spans="2:17" x14ac:dyDescent="0.2">
      <c r="B2730" s="39" t="s">
        <v>42</v>
      </c>
      <c r="D2730" s="42">
        <f>_xll.qlCalendarAdvance(Calendar,$D2729,B2730,"f",FALSE)</f>
        <v>58544</v>
      </c>
      <c r="E2730" s="176">
        <f>_xll.qlInterestRateIndexValueDate(IndexON,D2730)</f>
        <v>58544</v>
      </c>
      <c r="F2730" s="192">
        <f>IFERROR(_xll.qlIndexFixing(IndexON,D2730,TRUE,_xll.ohTrigger(RecalcTrigger,TriggerON)),NA())</f>
        <v>1.5840911688010939E-2</v>
      </c>
      <c r="H2730" s="42">
        <f>_xll.qlCalendarAdvance(Calendar,$H2729,B2730,"f",FALSE)</f>
        <v>58544</v>
      </c>
      <c r="I2730" s="176">
        <f>_xll.qlInterestRateIndexValueDate(Index1M,$H2730)</f>
        <v>58544</v>
      </c>
      <c r="J2730" s="181">
        <f>IFERROR(_xll.qlIndexFixing(Index1M,$H2730,TRUE,_xll.ohTrigger(RecalcTrigger,Trigger1M)),NA())</f>
        <v>1.610903042442613E-2</v>
      </c>
      <c r="K2730" s="44">
        <f>IFERROR(_xll.qlIndexFixing(Index3M,H2730,TRUE,_xll.ohTrigger(RecalcTrigger,Trigger3M)),NA())</f>
        <v>1.6586173772062816E-2</v>
      </c>
      <c r="L2730" s="44">
        <f>IFERROR(_xll.qlIndexFixing(Index6M,$H2730,TRUE,_xll.ohTrigger(RecalcTrigger,Trigger6M)),NA())</f>
        <v>1.6828398032102686E-2</v>
      </c>
      <c r="M2730" s="182">
        <f>IFERROR(_xll.qlIndexFixing(Index1Y,$H2730,TRUE,_xll.ohTrigger(RecalcTrigger,Trigger1Y)),NA())</f>
        <v>1.7016856555843729E-2</v>
      </c>
      <c r="N2730" s="181">
        <f>IFERROR(_xll.qlIndexFixing(ONIndex1M,I2730,TRUE,_xll.ohTrigger(RecalcTrigger,Trigger1M)),NA())</f>
        <v>1.6094861816953188E-2</v>
      </c>
      <c r="O2730" s="44">
        <f>IFERROR(_xll.qlIndexFixing(ONIndex3M,I2730,TRUE,_xll.ohTrigger(RecalcTrigger,Trigger3M)),NA())</f>
        <v>1.6540439049097522E-2</v>
      </c>
      <c r="P2730" s="44">
        <f>IFERROR(_xll.qlIndexFixing(ONIndex6M,I2730,TRUE,_xll.ohTrigger(RecalcTrigger,Trigger6M)),NA())</f>
        <v>1.6732962624662617E-2</v>
      </c>
      <c r="Q2730" s="182">
        <f>IFERROR(_xll.qlIndexFixing(ONIndex1Y,I2730,TRUE,_xll.ohTrigger(RecalcTrigger,Trigger1Y)),NA())</f>
        <v>1.6822544528259931E-2</v>
      </c>
    </row>
    <row r="2731" spans="2:17" x14ac:dyDescent="0.2">
      <c r="B2731" s="39" t="s">
        <v>42</v>
      </c>
      <c r="D2731" s="42">
        <f>_xll.qlCalendarAdvance(Calendar,$D2730,B2731,"f",FALSE)</f>
        <v>58551</v>
      </c>
      <c r="E2731" s="176">
        <f>_xll.qlInterestRateIndexValueDate(IndexON,D2731)</f>
        <v>58551</v>
      </c>
      <c r="F2731" s="192">
        <f>IFERROR(_xll.qlIndexFixing(IndexON,D2731,TRUE,_xll.ohTrigger(RecalcTrigger,TriggerON)),NA())</f>
        <v>1.5842666469096933E-2</v>
      </c>
      <c r="H2731" s="42">
        <f>_xll.qlCalendarAdvance(Calendar,$H2730,B2731,"f",FALSE)</f>
        <v>58551</v>
      </c>
      <c r="I2731" s="176">
        <f>_xll.qlInterestRateIndexValueDate(Index1M,$H2731)</f>
        <v>58551</v>
      </c>
      <c r="J2731" s="181">
        <f>IFERROR(_xll.qlIndexFixing(Index1M,$H2731,TRUE,_xll.ohTrigger(RecalcTrigger,Trigger1M)),NA())</f>
        <v>1.6110926212997666E-2</v>
      </c>
      <c r="K2731" s="44">
        <f>IFERROR(_xll.qlIndexFixing(Index3M,H2731,TRUE,_xll.ohTrigger(RecalcTrigger,Trigger3M)),NA())</f>
        <v>1.6588088770403672E-2</v>
      </c>
      <c r="L2731" s="44">
        <f>IFERROR(_xll.qlIndexFixing(Index6M,$H2731,TRUE,_xll.ohTrigger(RecalcTrigger,Trigger6M)),NA())</f>
        <v>1.6830450782272306E-2</v>
      </c>
      <c r="M2731" s="182">
        <f>IFERROR(_xll.qlIndexFixing(Index1Y,$H2731,TRUE,_xll.ohTrigger(RecalcTrigger,Trigger1Y)),NA())</f>
        <v>1.7019063186003436E-2</v>
      </c>
      <c r="N2731" s="181">
        <f>IFERROR(_xll.qlIndexFixing(ONIndex1M,I2731,TRUE,_xll.ohTrigger(RecalcTrigger,Trigger1M)),NA())</f>
        <v>1.6096709442875445E-2</v>
      </c>
      <c r="O2731" s="44">
        <f>IFERROR(_xll.qlIndexFixing(ONIndex3M,I2731,TRUE,_xll.ohTrigger(RecalcTrigger,Trigger3M)),NA())</f>
        <v>1.6542212718829719E-2</v>
      </c>
      <c r="P2731" s="44">
        <f>IFERROR(_xll.qlIndexFixing(ONIndex6M,I2731,TRUE,_xll.ohTrigger(RecalcTrigger,Trigger6M)),NA())</f>
        <v>1.6734740578744356E-2</v>
      </c>
      <c r="Q2731" s="182">
        <f>IFERROR(_xll.qlIndexFixing(ONIndex1Y,I2731,TRUE,_xll.ohTrigger(RecalcTrigger,Trigger1Y)),NA())</f>
        <v>1.682418083119197E-2</v>
      </c>
    </row>
    <row r="2732" spans="2:17" x14ac:dyDescent="0.2">
      <c r="B2732" s="39" t="s">
        <v>42</v>
      </c>
      <c r="D2732" s="42">
        <f>_xll.qlCalendarAdvance(Calendar,$D2731,B2732,"f",FALSE)</f>
        <v>58558</v>
      </c>
      <c r="E2732" s="176">
        <f>_xll.qlInterestRateIndexValueDate(IndexON,D2732)</f>
        <v>58558</v>
      </c>
      <c r="F2732" s="192">
        <f>IFERROR(_xll.qlIndexFixing(IndexON,D2732,TRUE,_xll.ohTrigger(RecalcTrigger,TriggerON)),NA())</f>
        <v>1.5844442905749156E-2</v>
      </c>
      <c r="H2732" s="42">
        <f>_xll.qlCalendarAdvance(Calendar,$H2731,B2732,"f",FALSE)</f>
        <v>58558</v>
      </c>
      <c r="I2732" s="176">
        <f>_xll.qlInterestRateIndexValueDate(Index1M,$H2732)</f>
        <v>58558</v>
      </c>
      <c r="J2732" s="181">
        <f>IFERROR(_xll.qlIndexFixing(Index1M,$H2732,TRUE,_xll.ohTrigger(RecalcTrigger,Trigger1M)),NA())</f>
        <v>1.611284411109996E-2</v>
      </c>
      <c r="K2732" s="44">
        <f>IFERROR(_xll.qlIndexFixing(Index3M,H2732,TRUE,_xll.ohTrigger(RecalcTrigger,Trigger3M)),NA())</f>
        <v>1.6590024625680704E-2</v>
      </c>
      <c r="L2732" s="44">
        <f>IFERROR(_xll.qlIndexFixing(Index6M,$H2732,TRUE,_xll.ohTrigger(RecalcTrigger,Trigger6M)),NA())</f>
        <v>1.6832523525055394E-2</v>
      </c>
      <c r="M2732" s="182">
        <f>IFERROR(_xll.qlIndexFixing(Index1Y,$H2732,TRUE,_xll.ohTrigger(RecalcTrigger,Trigger1Y)),NA())</f>
        <v>1.7021290688609358E-2</v>
      </c>
      <c r="N2732" s="181">
        <f>IFERROR(_xll.qlIndexFixing(ONIndex1M,I2732,TRUE,_xll.ohTrigger(RecalcTrigger,Trigger1M)),NA())</f>
        <v>1.6098579149856906E-2</v>
      </c>
      <c r="O2732" s="44">
        <f>IFERROR(_xll.qlIndexFixing(ONIndex3M,I2732,TRUE,_xll.ohTrigger(RecalcTrigger,Trigger3M)),NA())</f>
        <v>1.6544007159751128E-2</v>
      </c>
      <c r="P2732" s="44">
        <f>IFERROR(_xll.qlIndexFixing(ONIndex6M,I2732,TRUE,_xll.ohTrigger(RecalcTrigger,Trigger6M)),NA())</f>
        <v>1.6736538356827424E-2</v>
      </c>
      <c r="Q2732" s="182">
        <f>IFERROR(_xll.qlIndexFixing(ONIndex1Y,I2732,TRUE,_xll.ohTrigger(RecalcTrigger,Trigger1Y)),NA())</f>
        <v>1.6825837653502429E-2</v>
      </c>
    </row>
    <row r="2733" spans="2:17" x14ac:dyDescent="0.2">
      <c r="B2733" s="39" t="s">
        <v>42</v>
      </c>
      <c r="D2733" s="42">
        <f>_xll.qlCalendarAdvance(Calendar,$D2732,B2733,"f",FALSE)</f>
        <v>58565</v>
      </c>
      <c r="E2733" s="176">
        <f>_xll.qlInterestRateIndexValueDate(IndexON,D2733)</f>
        <v>58565</v>
      </c>
      <c r="F2733" s="192">
        <f>IFERROR(_xll.qlIndexFixing(IndexON,D2733,TRUE,_xll.ohTrigger(RecalcTrigger,TriggerON)),NA())</f>
        <v>1.5846240998129701E-2</v>
      </c>
      <c r="H2733" s="42">
        <f>_xll.qlCalendarAdvance(Calendar,$H2732,B2733,"f",FALSE)</f>
        <v>58565</v>
      </c>
      <c r="I2733" s="176">
        <f>_xll.qlInterestRateIndexValueDate(Index1M,$H2733)</f>
        <v>58565</v>
      </c>
      <c r="J2733" s="181">
        <f>IFERROR(_xll.qlIndexFixing(Index1M,$H2733,TRUE,_xll.ohTrigger(RecalcTrigger,Trigger1M)),NA())</f>
        <v>1.61152802726632E-2</v>
      </c>
      <c r="K2733" s="44">
        <f>IFERROR(_xll.qlIndexFixing(Index3M,H2733,TRUE,_xll.ohTrigger(RecalcTrigger,Trigger3M)),NA())</f>
        <v>1.6592501754789667E-2</v>
      </c>
      <c r="L2733" s="44">
        <f>IFERROR(_xll.qlIndexFixing(Index6M,$H2733,TRUE,_xll.ohTrigger(RecalcTrigger,Trigger6M)),NA())</f>
        <v>1.6835159895717121E-2</v>
      </c>
      <c r="M2733" s="182">
        <f>IFERROR(_xll.qlIndexFixing(Index1Y,$H2733,TRUE,_xll.ohTrigger(RecalcTrigger,Trigger1Y)),NA())</f>
        <v>1.7023539063798498E-2</v>
      </c>
      <c r="N2733" s="181">
        <f>IFERROR(_xll.qlIndexFixing(ONIndex1M,I2733,TRUE,_xll.ohTrigger(RecalcTrigger,Trigger1M)),NA())</f>
        <v>1.6100470937816524E-2</v>
      </c>
      <c r="O2733" s="44">
        <f>IFERROR(_xll.qlIndexFixing(ONIndex3M,I2733,TRUE,_xll.ohTrigger(RecalcTrigger,Trigger3M)),NA())</f>
        <v>1.6545822371780705E-2</v>
      </c>
      <c r="P2733" s="44">
        <f>IFERROR(_xll.qlIndexFixing(ONIndex6M,I2733,TRUE,_xll.ohTrigger(RecalcTrigger,Trigger6M)),NA())</f>
        <v>1.6738355959317053E-2</v>
      </c>
      <c r="Q2733" s="182">
        <f>IFERROR(_xll.qlIndexFixing(ONIndex1Y,I2733,TRUE,_xll.ohTrigger(RecalcTrigger,Trigger1Y)),NA())</f>
        <v>1.6827514995272352E-2</v>
      </c>
    </row>
    <row r="2734" spans="2:17" x14ac:dyDescent="0.2">
      <c r="B2734" s="39" t="s">
        <v>42</v>
      </c>
      <c r="D2734" s="42">
        <f>_xll.qlCalendarAdvance(Calendar,$D2733,B2734,"f",FALSE)</f>
        <v>58572</v>
      </c>
      <c r="E2734" s="176">
        <f>_xll.qlInterestRateIndexValueDate(IndexON,D2734)</f>
        <v>58572</v>
      </c>
      <c r="F2734" s="192">
        <f>IFERROR(_xll.qlIndexFixing(IndexON,D2734,TRUE,_xll.ohTrigger(RecalcTrigger,TriggerON)),NA())</f>
        <v>1.5848060746076476E-2</v>
      </c>
      <c r="H2734" s="42">
        <f>_xll.qlCalendarAdvance(Calendar,$H2733,B2734,"f",FALSE)</f>
        <v>58572</v>
      </c>
      <c r="I2734" s="176">
        <f>_xll.qlInterestRateIndexValueDate(Index1M,$H2734)</f>
        <v>58572</v>
      </c>
      <c r="J2734" s="181">
        <f>IFERROR(_xll.qlIndexFixing(Index1M,$H2734,TRUE,_xll.ohTrigger(RecalcTrigger,Trigger1M)),NA())</f>
        <v>1.6117244055759553E-2</v>
      </c>
      <c r="K2734" s="44">
        <f>IFERROR(_xll.qlIndexFixing(Index3M,H2734,TRUE,_xll.ohTrigger(RecalcTrigger,Trigger3M)),NA())</f>
        <v>1.6594480903601293E-2</v>
      </c>
      <c r="L2734" s="44">
        <f>IFERROR(_xll.qlIndexFixing(Index6M,$H2734,TRUE,_xll.ohTrigger(RecalcTrigger,Trigger6M)),NA())</f>
        <v>1.6837274149086708E-2</v>
      </c>
      <c r="M2734" s="182">
        <f>IFERROR(_xll.qlIndexFixing(Index1Y,$H2734,TRUE,_xll.ohTrigger(RecalcTrigger,Trigger1Y)),NA())</f>
        <v>1.7025808311709412E-2</v>
      </c>
      <c r="N2734" s="181">
        <f>IFERROR(_xll.qlIndexFixing(ONIndex1M,I2734,TRUE,_xll.ohTrigger(RecalcTrigger,Trigger1M)),NA())</f>
        <v>1.6102384806835346E-2</v>
      </c>
      <c r="O2734" s="44">
        <f>IFERROR(_xll.qlIndexFixing(ONIndex3M,I2734,TRUE,_xll.ohTrigger(RecalcTrigger,Trigger3M)),NA())</f>
        <v>1.6547658354756356E-2</v>
      </c>
      <c r="P2734" s="44">
        <f>IFERROR(_xll.qlIndexFixing(ONIndex6M,I2734,TRUE,_xll.ohTrigger(RecalcTrigger,Trigger6M)),NA())</f>
        <v>1.6740193385726965E-2</v>
      </c>
      <c r="Q2734" s="182">
        <f>IFERROR(_xll.qlIndexFixing(ONIndex1Y,I2734,TRUE,_xll.ohTrigger(RecalcTrigger,Trigger1Y)),NA())</f>
        <v>1.6829212856339648E-2</v>
      </c>
    </row>
    <row r="2735" spans="2:17" x14ac:dyDescent="0.2">
      <c r="B2735" s="39" t="s">
        <v>42</v>
      </c>
      <c r="D2735" s="42">
        <f>_xll.qlCalendarAdvance(Calendar,$D2734,B2735,"f",FALSE)</f>
        <v>58579</v>
      </c>
      <c r="E2735" s="176">
        <f>_xll.qlInterestRateIndexValueDate(IndexON,D2735)</f>
        <v>58579</v>
      </c>
      <c r="F2735" s="192">
        <f>IFERROR(_xll.qlIndexFixing(IndexON,D2735,TRUE,_xll.ohTrigger(RecalcTrigger,TriggerON)),NA())</f>
        <v>1.5849902149670525E-2</v>
      </c>
      <c r="H2735" s="42">
        <f>_xll.qlCalendarAdvance(Calendar,$H2734,B2735,"f",FALSE)</f>
        <v>58579</v>
      </c>
      <c r="I2735" s="176">
        <f>_xll.qlInterestRateIndexValueDate(Index1M,$H2735)</f>
        <v>58579</v>
      </c>
      <c r="J2735" s="181">
        <f>IFERROR(_xll.qlIndexFixing(Index1M,$H2735,TRUE,_xll.ohTrigger(RecalcTrigger,Trigger1M)),NA())</f>
        <v>1.6119229949408113E-2</v>
      </c>
      <c r="K2735" s="44">
        <f>IFERROR(_xll.qlIndexFixing(Index3M,H2735,TRUE,_xll.ohTrigger(RecalcTrigger,Trigger3M)),NA())</f>
        <v>1.6596480910398292E-2</v>
      </c>
      <c r="L2735" s="44">
        <f>IFERROR(_xll.qlIndexFixing(Index6M,$H2735,TRUE,_xll.ohTrigger(RecalcTrigger,Trigger6M)),NA())</f>
        <v>1.6839408396192326E-2</v>
      </c>
      <c r="M2735" s="182">
        <f>IFERROR(_xll.qlIndexFixing(Index1Y,$H2735,TRUE,_xll.ohTrigger(RecalcTrigger,Trigger1Y)),NA())</f>
        <v>1.7028098432481542E-2</v>
      </c>
      <c r="N2735" s="181">
        <f>IFERROR(_xll.qlIndexFixing(ONIndex1M,I2735,TRUE,_xll.ohTrigger(RecalcTrigger,Trigger1M)),NA())</f>
        <v>1.6104320756751278E-2</v>
      </c>
      <c r="O2735" s="44">
        <f>IFERROR(_xll.qlIndexFixing(ONIndex3M,I2735,TRUE,_xll.ohTrigger(RecalcTrigger,Trigger3M)),NA())</f>
        <v>1.6549515108840174E-2</v>
      </c>
      <c r="P2735" s="44">
        <f>IFERROR(_xll.qlIndexFixing(ONIndex6M,I2735,TRUE,_xll.ohTrigger(RecalcTrigger,Trigger6M)),NA())</f>
        <v>1.6742050636300299E-2</v>
      </c>
      <c r="Q2735" s="182">
        <f>IFERROR(_xll.qlIndexFixing(ONIndex1Y,I2735,TRUE,_xll.ohTrigger(RecalcTrigger,Trigger1Y)),NA())</f>
        <v>1.6830931236704316E-2</v>
      </c>
    </row>
    <row r="2736" spans="2:17" x14ac:dyDescent="0.2">
      <c r="B2736" s="39" t="s">
        <v>42</v>
      </c>
      <c r="D2736" s="42">
        <f>_xll.qlCalendarAdvance(Calendar,$D2735,B2736,"f",FALSE)</f>
        <v>58586</v>
      </c>
      <c r="E2736" s="176">
        <f>_xll.qlInterestRateIndexValueDate(IndexON,D2736)</f>
        <v>58586</v>
      </c>
      <c r="F2736" s="192">
        <f>IFERROR(_xll.qlIndexFixing(IndexON,D2736,TRUE,_xll.ohTrigger(RecalcTrigger,TriggerON)),NA())</f>
        <v>1.585176520891185E-2</v>
      </c>
      <c r="H2736" s="42">
        <f>_xll.qlCalendarAdvance(Calendar,$H2735,B2736,"f",FALSE)</f>
        <v>58586</v>
      </c>
      <c r="I2736" s="176">
        <f>_xll.qlInterestRateIndexValueDate(Index1M,$H2736)</f>
        <v>58586</v>
      </c>
      <c r="J2736" s="181">
        <f>IFERROR(_xll.qlIndexFixing(Index1M,$H2736,TRUE,_xll.ohTrigger(RecalcTrigger,Trigger1M)),NA())</f>
        <v>1.6121237953614104E-2</v>
      </c>
      <c r="K2736" s="44">
        <f>IFERROR(_xll.qlIndexFixing(Index3M,H2736,TRUE,_xll.ohTrigger(RecalcTrigger,Trigger3M)),NA())</f>
        <v>1.6598501775212382E-2</v>
      </c>
      <c r="L2736" s="44">
        <f>IFERROR(_xll.qlIndexFixing(Index6M,$H2736,TRUE,_xll.ohTrigger(RecalcTrigger,Trigger6M)),NA())</f>
        <v>1.6841562637098274E-2</v>
      </c>
      <c r="M2736" s="182">
        <f>IFERROR(_xll.qlIndexFixing(Index1Y,$H2736,TRUE,_xll.ohTrigger(RecalcTrigger,Trigger1Y)),NA())</f>
        <v>1.703040942625611E-2</v>
      </c>
      <c r="N2736" s="181">
        <f>IFERROR(_xll.qlIndexFixing(ONIndex1M,I2736,TRUE,_xll.ohTrigger(RecalcTrigger,Trigger1M)),NA())</f>
        <v>1.6106278787564321E-2</v>
      </c>
      <c r="O2736" s="44">
        <f>IFERROR(_xll.qlIndexFixing(ONIndex3M,I2736,TRUE,_xll.ohTrigger(RecalcTrigger,Trigger3M)),NA())</f>
        <v>1.6551392634032158E-2</v>
      </c>
      <c r="P2736" s="44">
        <f>IFERROR(_xll.qlIndexFixing(ONIndex6M,I2736,TRUE,_xll.ohTrigger(RecalcTrigger,Trigger6M)),NA())</f>
        <v>1.6743927711037054E-2</v>
      </c>
      <c r="Q2736" s="182">
        <f>IFERROR(_xll.qlIndexFixing(ONIndex1Y,I2736,TRUE,_xll.ohTrigger(RecalcTrigger,Trigger1Y)),NA())</f>
        <v>1.6832670136447403E-2</v>
      </c>
    </row>
    <row r="2737" spans="2:17" x14ac:dyDescent="0.2">
      <c r="B2737" s="39" t="s">
        <v>42</v>
      </c>
      <c r="D2737" s="42">
        <f>_xll.qlCalendarAdvance(Calendar,$D2736,B2737,"f",FALSE)</f>
        <v>58593</v>
      </c>
      <c r="E2737" s="176">
        <f>_xll.qlInterestRateIndexValueDate(IndexON,D2737)</f>
        <v>58593</v>
      </c>
      <c r="F2737" s="192">
        <f>IFERROR(_xll.qlIndexFixing(IndexON,D2737,TRUE,_xll.ohTrigger(RecalcTrigger,TriggerON)),NA())</f>
        <v>1.5853649923881497E-2</v>
      </c>
      <c r="H2737" s="42">
        <f>_xll.qlCalendarAdvance(Calendar,$H2736,B2737,"f",FALSE)</f>
        <v>58593</v>
      </c>
      <c r="I2737" s="176">
        <f>_xll.qlInterestRateIndexValueDate(Index1M,$H2737)</f>
        <v>58593</v>
      </c>
      <c r="J2737" s="181">
        <f>IFERROR(_xll.qlIndexFixing(Index1M,$H2737,TRUE,_xll.ohTrigger(RecalcTrigger,Trigger1M)),NA())</f>
        <v>1.6122765244940274E-2</v>
      </c>
      <c r="K2737" s="44">
        <f>IFERROR(_xll.qlIndexFixing(Index3M,H2737,TRUE,_xll.ohTrigger(RecalcTrigger,Trigger3M)),NA())</f>
        <v>1.6600543498075271E-2</v>
      </c>
      <c r="L2737" s="44">
        <f>IFERROR(_xll.qlIndexFixing(Index6M,$H2737,TRUE,_xll.ohTrigger(RecalcTrigger,Trigger6M)),NA())</f>
        <v>1.6843187130369933E-2</v>
      </c>
      <c r="M2737" s="182">
        <f>IFERROR(_xll.qlIndexFixing(Index1Y,$H2737,TRUE,_xll.ohTrigger(RecalcTrigger,Trigger1Y)),NA())</f>
        <v>1.7032741293175224E-2</v>
      </c>
      <c r="N2737" s="181">
        <f>IFERROR(_xll.qlIndexFixing(ONIndex1M,I2737,TRUE,_xll.ohTrigger(RecalcTrigger,Trigger1M)),NA())</f>
        <v>1.6108258899436567E-2</v>
      </c>
      <c r="O2737" s="44">
        <f>IFERROR(_xll.qlIndexFixing(ONIndex3M,I2737,TRUE,_xll.ohTrigger(RecalcTrigger,Trigger3M)),NA())</f>
        <v>1.6553290930251263E-2</v>
      </c>
      <c r="P2737" s="44">
        <f>IFERROR(_xll.qlIndexFixing(ONIndex6M,I2737,TRUE,_xll.ohTrigger(RecalcTrigger,Trigger6M)),NA())</f>
        <v>1.6745824610099325E-2</v>
      </c>
      <c r="Q2737" s="182">
        <f>IFERROR(_xll.qlIndexFixing(ONIndex1Y,I2737,TRUE,_xll.ohTrigger(RecalcTrigger,Trigger1Y)),NA())</f>
        <v>1.6834429555649955E-2</v>
      </c>
    </row>
    <row r="2738" spans="2:17" x14ac:dyDescent="0.2">
      <c r="B2738" s="39" t="s">
        <v>42</v>
      </c>
      <c r="D2738" s="42">
        <f>_xll.qlCalendarAdvance(Calendar,$D2737,B2738,"f",FALSE)</f>
        <v>58600</v>
      </c>
      <c r="E2738" s="176">
        <f>_xll.qlInterestRateIndexValueDate(IndexON,D2738)</f>
        <v>58600</v>
      </c>
      <c r="F2738" s="192">
        <f>IFERROR(_xll.qlIndexFixing(IndexON,D2738,TRUE,_xll.ohTrigger(RecalcTrigger,TriggerON)),NA())</f>
        <v>1.5855556294498419E-2</v>
      </c>
      <c r="H2738" s="42">
        <f>_xll.qlCalendarAdvance(Calendar,$H2737,B2738,"f",FALSE)</f>
        <v>58600</v>
      </c>
      <c r="I2738" s="176">
        <f>_xll.qlInterestRateIndexValueDate(Index1M,$H2738)</f>
        <v>58600</v>
      </c>
      <c r="J2738" s="181">
        <f>IFERROR(_xll.qlIndexFixing(Index1M,$H2738,TRUE,_xll.ohTrigger(RecalcTrigger,Trigger1M)),NA())</f>
        <v>1.6124815800454072E-2</v>
      </c>
      <c r="K2738" s="44">
        <f>IFERROR(_xll.qlIndexFixing(Index3M,H2738,TRUE,_xll.ohTrigger(RecalcTrigger,Trigger3M)),NA())</f>
        <v>1.6602606079020442E-2</v>
      </c>
      <c r="L2738" s="44">
        <f>IFERROR(_xll.qlIndexFixing(Index6M,$H2738,TRUE,_xll.ohTrigger(RecalcTrigger,Trigger6M)),NA())</f>
        <v>1.6845379830157131E-2</v>
      </c>
      <c r="M2738" s="182">
        <f>IFERROR(_xll.qlIndexFixing(Index1Y,$H2738,TRUE,_xll.ohTrigger(RecalcTrigger,Trigger1Y)),NA())</f>
        <v>1.7035094033382769E-2</v>
      </c>
      <c r="N2738" s="181">
        <f>IFERROR(_xll.qlIndexFixing(ONIndex1M,I2738,TRUE,_xll.ohTrigger(RecalcTrigger,Trigger1M)),NA())</f>
        <v>1.6110261092368017E-2</v>
      </c>
      <c r="O2738" s="44">
        <f>IFERROR(_xll.qlIndexFixing(ONIndex3M,I2738,TRUE,_xll.ohTrigger(RecalcTrigger,Trigger3M)),NA())</f>
        <v>1.6555209997578535E-2</v>
      </c>
      <c r="P2738" s="44">
        <f>IFERROR(_xll.qlIndexFixing(ONIndex6M,I2738,TRUE,_xll.ohTrigger(RecalcTrigger,Trigger6M)),NA())</f>
        <v>1.6747741333162924E-2</v>
      </c>
      <c r="Q2738" s="182">
        <f>IFERROR(_xll.qlIndexFixing(ONIndex1Y,I2738,TRUE,_xll.ohTrigger(RecalcTrigger,Trigger1Y)),NA())</f>
        <v>1.6836209494149879E-2</v>
      </c>
    </row>
    <row r="2739" spans="2:17" x14ac:dyDescent="0.2">
      <c r="B2739" s="39" t="s">
        <v>42</v>
      </c>
      <c r="D2739" s="42">
        <f>_xll.qlCalendarAdvance(Calendar,$D2738,B2739,"f",FALSE)</f>
        <v>58607</v>
      </c>
      <c r="E2739" s="176">
        <f>_xll.qlInterestRateIndexValueDate(IndexON,D2739)</f>
        <v>58607</v>
      </c>
      <c r="F2739" s="192">
        <f>IFERROR(_xll.qlIndexFixing(IndexON,D2739,TRUE,_xll.ohTrigger(RecalcTrigger,TriggerON)),NA())</f>
        <v>1.585748432068157E-2</v>
      </c>
      <c r="H2739" s="42">
        <f>_xll.qlCalendarAdvance(Calendar,$H2738,B2739,"f",FALSE)</f>
        <v>58607</v>
      </c>
      <c r="I2739" s="176">
        <f>_xll.qlInterestRateIndexValueDate(Index1M,$H2739)</f>
        <v>58607</v>
      </c>
      <c r="J2739" s="181">
        <f>IFERROR(_xll.qlIndexFixing(Index1M,$H2739,TRUE,_xll.ohTrigger(RecalcTrigger,Trigger1M)),NA())</f>
        <v>1.6126888465566168E-2</v>
      </c>
      <c r="K2739" s="44">
        <f>IFERROR(_xll.qlIndexFixing(Index3M,H2739,TRUE,_xll.ohTrigger(RecalcTrigger,Trigger3M)),NA())</f>
        <v>1.6604689518076959E-2</v>
      </c>
      <c r="L2739" s="44">
        <f>IFERROR(_xll.qlIndexFixing(Index6M,$H2739,TRUE,_xll.ohTrigger(RecalcTrigger,Trigger6M)),NA())</f>
        <v>1.684759252300333E-2</v>
      </c>
      <c r="M2739" s="182">
        <f>IFERROR(_xll.qlIndexFixing(Index1Y,$H2739,TRUE,_xll.ohTrigger(RecalcTrigger,Trigger1Y)),NA())</f>
        <v>1.7037467647023297E-2</v>
      </c>
      <c r="N2739" s="181">
        <f>IFERROR(_xll.qlIndexFixing(ONIndex1M,I2739,TRUE,_xll.ohTrigger(RecalcTrigger,Trigger1M)),NA())</f>
        <v>1.6112285366115531E-2</v>
      </c>
      <c r="O2739" s="44">
        <f>IFERROR(_xll.qlIndexFixing(ONIndex3M,I2739,TRUE,_xll.ohTrigger(RecalcTrigger,Trigger3M)),NA())</f>
        <v>1.6557149835932927E-2</v>
      </c>
      <c r="P2739" s="44">
        <f>IFERROR(_xll.qlIndexFixing(ONIndex6M,I2739,TRUE,_xll.ohTrigger(RecalcTrigger,Trigger6M)),NA())</f>
        <v>1.67496778803089E-2</v>
      </c>
      <c r="Q2739" s="182">
        <f>IFERROR(_xll.qlIndexFixing(ONIndex1Y,I2739,TRUE,_xll.ohTrigger(RecalcTrigger,Trigger1Y)),NA())</f>
        <v>1.6838009952028221E-2</v>
      </c>
    </row>
    <row r="2740" spans="2:17" x14ac:dyDescent="0.2">
      <c r="B2740" s="39" t="s">
        <v>42</v>
      </c>
      <c r="D2740" s="42">
        <f>_xll.qlCalendarAdvance(Calendar,$D2739,B2740,"f",FALSE)</f>
        <v>58614</v>
      </c>
      <c r="E2740" s="176">
        <f>_xll.qlInterestRateIndexValueDate(IndexON,D2740)</f>
        <v>58614</v>
      </c>
      <c r="F2740" s="192">
        <f>IFERROR(_xll.qlIndexFixing(IndexON,D2740,TRUE,_xll.ohTrigger(RecalcTrigger,TriggerON)),NA())</f>
        <v>1.5859434002511996E-2</v>
      </c>
      <c r="H2740" s="42">
        <f>_xll.qlCalendarAdvance(Calendar,$H2739,B2740,"f",FALSE)</f>
        <v>58614</v>
      </c>
      <c r="I2740" s="176">
        <f>_xll.qlInterestRateIndexValueDate(Index1M,$H2740)</f>
        <v>58614</v>
      </c>
      <c r="J2740" s="181">
        <f>IFERROR(_xll.qlIndexFixing(Index1M,$H2740,TRUE,_xll.ohTrigger(RecalcTrigger,Trigger1M)),NA())</f>
        <v>1.6128983240298177E-2</v>
      </c>
      <c r="K2740" s="44">
        <f>IFERROR(_xll.qlIndexFixing(Index3M,H2740,TRUE,_xll.ohTrigger(RecalcTrigger,Trigger3M)),NA())</f>
        <v>1.6606793815280945E-2</v>
      </c>
      <c r="L2740" s="44">
        <f>IFERROR(_xll.qlIndexFixing(Index6M,$H2740,TRUE,_xll.ohTrigger(RecalcTrigger,Trigger6M)),NA())</f>
        <v>1.6849825208975402E-2</v>
      </c>
      <c r="M2740" s="182">
        <f>IFERROR(_xll.qlIndexFixing(Index1Y,$H2740,TRUE,_xll.ohTrigger(RecalcTrigger,Trigger1Y)),NA())</f>
        <v>1.7039862134242911E-2</v>
      </c>
      <c r="N2740" s="181">
        <f>IFERROR(_xll.qlIndexFixing(ONIndex1M,I2740,TRUE,_xll.ohTrigger(RecalcTrigger,Trigger1M)),NA())</f>
        <v>1.6114331720922248E-2</v>
      </c>
      <c r="O2740" s="44">
        <f>IFERROR(_xll.qlIndexFixing(ONIndex3M,I2740,TRUE,_xll.ohTrigger(RecalcTrigger,Trigger3M)),NA())</f>
        <v>1.6559110445395486E-2</v>
      </c>
      <c r="P2740" s="44">
        <f>IFERROR(_xll.qlIndexFixing(ONIndex6M,I2740,TRUE,_xll.ohTrigger(RecalcTrigger,Trigger6M)),NA())</f>
        <v>1.6751634251537251E-2</v>
      </c>
      <c r="Q2740" s="182">
        <f>IFERROR(_xll.qlIndexFixing(ONIndex1Y,I2740,TRUE,_xll.ohTrigger(RecalcTrigger,Trigger1Y)),NA())</f>
        <v>1.6839830929284982E-2</v>
      </c>
    </row>
    <row r="2741" spans="2:17" x14ac:dyDescent="0.2">
      <c r="B2741" s="39" t="s">
        <v>42</v>
      </c>
      <c r="D2741" s="42">
        <f>_xll.qlCalendarAdvance(Calendar,$D2740,B2741,"f",FALSE)</f>
        <v>58621</v>
      </c>
      <c r="E2741" s="176">
        <f>_xll.qlInterestRateIndexValueDate(IndexON,D2741)</f>
        <v>58621</v>
      </c>
      <c r="F2741" s="192">
        <f>IFERROR(_xll.qlIndexFixing(IndexON,D2741,TRUE,_xll.ohTrigger(RecalcTrigger,TriggerON)),NA())</f>
        <v>1.5861405340070744E-2</v>
      </c>
      <c r="H2741" s="42">
        <f>_xll.qlCalendarAdvance(Calendar,$H2740,B2741,"f",FALSE)</f>
        <v>58621</v>
      </c>
      <c r="I2741" s="176">
        <f>_xll.qlInterestRateIndexValueDate(Index1M,$H2741)</f>
        <v>58621</v>
      </c>
      <c r="J2741" s="181">
        <f>IFERROR(_xll.qlIndexFixing(Index1M,$H2741,TRUE,_xll.ohTrigger(RecalcTrigger,Trigger1M)),NA())</f>
        <v>1.6131100124658203E-2</v>
      </c>
      <c r="K2741" s="44">
        <f>IFERROR(_xll.qlIndexFixing(Index3M,H2741,TRUE,_xll.ohTrigger(RecalcTrigger,Trigger3M)),NA())</f>
        <v>1.6608918970663234E-2</v>
      </c>
      <c r="L2741" s="44">
        <f>IFERROR(_xll.qlIndexFixing(Index6M,$H2741,TRUE,_xll.ohTrigger(RecalcTrigger,Trigger6M)),NA())</f>
        <v>1.6852077888138892E-2</v>
      </c>
      <c r="M2741" s="182">
        <f>IFERROR(_xll.qlIndexFixing(Index1Y,$H2741,TRUE,_xll.ohTrigger(RecalcTrigger,Trigger1Y)),NA())</f>
        <v>1.7042277495189051E-2</v>
      </c>
      <c r="N2741" s="181">
        <f>IFERROR(_xll.qlIndexFixing(ONIndex1M,I2741,TRUE,_xll.ohTrigger(RecalcTrigger,Trigger1M)),NA())</f>
        <v>1.6116400156707122E-2</v>
      </c>
      <c r="O2741" s="44">
        <f>IFERROR(_xll.qlIndexFixing(ONIndex3M,I2741,TRUE,_xll.ohTrigger(RecalcTrigger,Trigger3M)),NA())</f>
        <v>1.6561091825885166E-2</v>
      </c>
      <c r="P2741" s="44">
        <f>IFERROR(_xll.qlIndexFixing(ONIndex6M,I2741,TRUE,_xll.ohTrigger(RecalcTrigger,Trigger6M)),NA())</f>
        <v>1.6753610447091116E-2</v>
      </c>
      <c r="Q2741" s="182">
        <f>IFERROR(_xll.qlIndexFixing(ONIndex1Y,I2741,TRUE,_xll.ohTrigger(RecalcTrigger,Trigger1Y)),NA())</f>
        <v>1.6841672425839116E-2</v>
      </c>
    </row>
    <row r="2742" spans="2:17" x14ac:dyDescent="0.2">
      <c r="B2742" s="39" t="s">
        <v>42</v>
      </c>
      <c r="D2742" s="42">
        <f>_xll.qlCalendarAdvance(Calendar,$D2741,B2742,"f",FALSE)</f>
        <v>58628</v>
      </c>
      <c r="E2742" s="176">
        <f>_xll.qlInterestRateIndexValueDate(IndexON,D2742)</f>
        <v>58628</v>
      </c>
      <c r="F2742" s="192">
        <f>IFERROR(_xll.qlIndexFixing(IndexON,D2742,TRUE,_xll.ohTrigger(RecalcTrigger,TriggerON)),NA())</f>
        <v>1.5863398333195722E-2</v>
      </c>
      <c r="H2742" s="42">
        <f>_xll.qlCalendarAdvance(Calendar,$H2741,B2742,"f",FALSE)</f>
        <v>58628</v>
      </c>
      <c r="I2742" s="176">
        <f>_xll.qlInterestRateIndexValueDate(Index1M,$H2742)</f>
        <v>58628</v>
      </c>
      <c r="J2742" s="181">
        <f>IFERROR(_xll.qlIndexFixing(Index1M,$H2742,TRUE,_xll.ohTrigger(RecalcTrigger,Trigger1M)),NA())</f>
        <v>1.6133750301264706E-2</v>
      </c>
      <c r="K2742" s="44">
        <f>IFERROR(_xll.qlIndexFixing(Index3M,H2742,TRUE,_xll.ohTrigger(RecalcTrigger,Trigger3M)),NA())</f>
        <v>1.6611064984259058E-2</v>
      </c>
      <c r="L2742" s="44">
        <f>IFERROR(_xll.qlIndexFixing(Index6M,$H2742,TRUE,_xll.ohTrigger(RecalcTrigger,Trigger6M)),NA())</f>
        <v>1.6854907956007477E-2</v>
      </c>
      <c r="M2742" s="182">
        <f>IFERROR(_xll.qlIndexFixing(Index1Y,$H2742,TRUE,_xll.ohTrigger(RecalcTrigger,Trigger1Y)),NA())</f>
        <v>1.7044713730010486E-2</v>
      </c>
      <c r="N2742" s="181">
        <f>IFERROR(_xll.qlIndexFixing(ONIndex1M,I2742,TRUE,_xll.ohTrigger(RecalcTrigger,Trigger1M)),NA())</f>
        <v>1.61184906735512E-2</v>
      </c>
      <c r="O2742" s="44">
        <f>IFERROR(_xll.qlIndexFixing(ONIndex3M,I2742,TRUE,_xll.ohTrigger(RecalcTrigger,Trigger3M)),NA())</f>
        <v>1.6563093977483012E-2</v>
      </c>
      <c r="P2742" s="44">
        <f>IFERROR(_xll.qlIndexFixing(ONIndex6M,I2742,TRUE,_xll.ohTrigger(RecalcTrigger,Trigger6M)),NA())</f>
        <v>1.6755606466808404E-2</v>
      </c>
      <c r="Q2742" s="182">
        <f>IFERROR(_xll.qlIndexFixing(ONIndex1Y,I2742,TRUE,_xll.ohTrigger(RecalcTrigger,Trigger1Y)),NA())</f>
        <v>1.6843534441933761E-2</v>
      </c>
    </row>
    <row r="2743" spans="2:17" x14ac:dyDescent="0.2">
      <c r="B2743" s="39" t="s">
        <v>42</v>
      </c>
      <c r="D2743" s="42">
        <f>_xll.qlCalendarAdvance(Calendar,$D2742,B2743,"f",FALSE)</f>
        <v>58635</v>
      </c>
      <c r="E2743" s="176">
        <f>_xll.qlInterestRateIndexValueDate(IndexON,D2743)</f>
        <v>58635</v>
      </c>
      <c r="F2743" s="192">
        <f>IFERROR(_xll.qlIndexFixing(IndexON,D2743,TRUE,_xll.ohTrigger(RecalcTrigger,TriggerON)),NA())</f>
        <v>1.5865412981967975E-2</v>
      </c>
      <c r="H2743" s="42">
        <f>_xll.qlCalendarAdvance(Calendar,$H2742,B2743,"f",FALSE)</f>
        <v>58635</v>
      </c>
      <c r="I2743" s="176">
        <f>_xll.qlInterestRateIndexValueDate(Index1M,$H2743)</f>
        <v>58635</v>
      </c>
      <c r="J2743" s="181">
        <f>IFERROR(_xll.qlIndexFixing(Index1M,$H2743,TRUE,_xll.ohTrigger(RecalcTrigger,Trigger1M)),NA())</f>
        <v>1.6135913079717845E-2</v>
      </c>
      <c r="K2743" s="44">
        <f>IFERROR(_xll.qlIndexFixing(Index3M,H2743,TRUE,_xll.ohTrigger(RecalcTrigger,Trigger3M)),NA())</f>
        <v>1.6613231856100134E-2</v>
      </c>
      <c r="L2743" s="44">
        <f>IFERROR(_xll.qlIndexFixing(Index6M,$H2743,TRUE,_xll.ohTrigger(RecalcTrigger,Trigger6M)),NA())</f>
        <v>1.6857202155359578E-2</v>
      </c>
      <c r="M2743" s="182">
        <f>IFERROR(_xll.qlIndexFixing(Index1Y,$H2743,TRUE,_xll.ohTrigger(RecalcTrigger,Trigger1Y)),NA())</f>
        <v>1.7047170838857095E-2</v>
      </c>
      <c r="N2743" s="181">
        <f>IFERROR(_xll.qlIndexFixing(ONIndex1M,I2743,TRUE,_xll.ohTrigger(RecalcTrigger,Trigger1M)),NA())</f>
        <v>1.6120603271211342E-2</v>
      </c>
      <c r="O2743" s="44">
        <f>IFERROR(_xll.qlIndexFixing(ONIndex3M,I2743,TRUE,_xll.ohTrigger(RecalcTrigger,Trigger3M)),NA())</f>
        <v>1.6565116900107979E-2</v>
      </c>
      <c r="P2743" s="44">
        <f>IFERROR(_xll.qlIndexFixing(ONIndex6M,I2743,TRUE,_xll.ohTrigger(RecalcTrigger,Trigger6M)),NA())</f>
        <v>1.6757622310527021E-2</v>
      </c>
      <c r="Q2743" s="182">
        <f>IFERROR(_xll.qlIndexFixing(ONIndex1Y,I2743,TRUE,_xll.ohTrigger(RecalcTrigger,Trigger1Y)),NA())</f>
        <v>1.6845416977082639E-2</v>
      </c>
    </row>
    <row r="2744" spans="2:17" x14ac:dyDescent="0.2">
      <c r="B2744" s="39" t="s">
        <v>42</v>
      </c>
      <c r="D2744" s="42">
        <f>_xll.qlCalendarAdvance(Calendar,$D2743,B2744,"f",FALSE)</f>
        <v>58642</v>
      </c>
      <c r="E2744" s="176">
        <f>_xll.qlInterestRateIndexValueDate(IndexON,D2744)</f>
        <v>58642</v>
      </c>
      <c r="F2744" s="192">
        <f>IFERROR(_xll.qlIndexFixing(IndexON,D2744,TRUE,_xll.ohTrigger(RecalcTrigger,TriggerON)),NA())</f>
        <v>1.5867449286468549E-2</v>
      </c>
      <c r="H2744" s="42">
        <f>_xll.qlCalendarAdvance(Calendar,$H2743,B2744,"f",FALSE)</f>
        <v>58642</v>
      </c>
      <c r="I2744" s="176">
        <f>_xll.qlInterestRateIndexValueDate(Index1M,$H2744)</f>
        <v>58642</v>
      </c>
      <c r="J2744" s="181">
        <f>IFERROR(_xll.qlIndexFixing(Index1M,$H2744,TRUE,_xll.ohTrigger(RecalcTrigger,Trigger1M)),NA())</f>
        <v>1.6138097968825153E-2</v>
      </c>
      <c r="K2744" s="44">
        <f>IFERROR(_xll.qlIndexFixing(Index3M,H2744,TRUE,_xll.ohTrigger(RecalcTrigger,Trigger3M)),NA())</f>
        <v>1.6615419586221702E-2</v>
      </c>
      <c r="L2744" s="44">
        <f>IFERROR(_xll.qlIndexFixing(Index6M,$H2744,TRUE,_xll.ohTrigger(RecalcTrigger,Trigger6M)),NA())</f>
        <v>1.685951634904586E-2</v>
      </c>
      <c r="M2744" s="182">
        <f>IFERROR(_xll.qlIndexFixing(Index1Y,$H2744,TRUE,_xll.ohTrigger(RecalcTrigger,Trigger1Y)),NA())</f>
        <v>1.7049648821880092E-2</v>
      </c>
      <c r="N2744" s="181">
        <f>IFERROR(_xll.qlIndexFixing(ONIndex1M,I2744,TRUE,_xll.ohTrigger(RecalcTrigger,Trigger1M)),NA())</f>
        <v>1.6122737950011734E-2</v>
      </c>
      <c r="O2744" s="44">
        <f>IFERROR(_xll.qlIndexFixing(ONIndex3M,I2744,TRUE,_xll.ohTrigger(RecalcTrigger,Trigger3M)),NA())</f>
        <v>1.6567160593922159E-2</v>
      </c>
      <c r="P2744" s="44">
        <f>IFERROR(_xll.qlIndexFixing(ONIndex6M,I2744,TRUE,_xll.ohTrigger(RecalcTrigger,Trigger6M)),NA())</f>
        <v>1.6759657978490106E-2</v>
      </c>
      <c r="Q2744" s="182">
        <f>IFERROR(_xll.qlIndexFixing(ONIndex1Y,I2744,TRUE,_xll.ohTrigger(RecalcTrigger,Trigger1Y)),NA())</f>
        <v>1.6847320031853075E-2</v>
      </c>
    </row>
    <row r="2745" spans="2:17" x14ac:dyDescent="0.2">
      <c r="B2745" s="39" t="s">
        <v>42</v>
      </c>
      <c r="D2745" s="42">
        <f>_xll.qlCalendarAdvance(Calendar,$D2744,B2745,"f",FALSE)</f>
        <v>58649</v>
      </c>
      <c r="E2745" s="176">
        <f>_xll.qlInterestRateIndexValueDate(IndexON,D2745)</f>
        <v>58649</v>
      </c>
      <c r="F2745" s="192">
        <f>IFERROR(_xll.qlIndexFixing(IndexON,D2745,TRUE,_xll.ohTrigger(RecalcTrigger,TriggerON)),NA())</f>
        <v>1.5869507246616399E-2</v>
      </c>
      <c r="H2745" s="42">
        <f>_xll.qlCalendarAdvance(Calendar,$H2744,B2745,"f",FALSE)</f>
        <v>58649</v>
      </c>
      <c r="I2745" s="176">
        <f>_xll.qlInterestRateIndexValueDate(Index1M,$H2745)</f>
        <v>58649</v>
      </c>
      <c r="J2745" s="181">
        <f>IFERROR(_xll.qlIndexFixing(Index1M,$H2745,TRUE,_xll.ohTrigger(RecalcTrigger,Trigger1M)),NA())</f>
        <v>1.6140304968599702E-2</v>
      </c>
      <c r="K2745" s="44">
        <f>IFERROR(_xll.qlIndexFixing(Index3M,H2745,TRUE,_xll.ohTrigger(RecalcTrigger,Trigger3M)),NA())</f>
        <v>1.6617628174657232E-2</v>
      </c>
      <c r="L2745" s="44">
        <f>IFERROR(_xll.qlIndexFixing(Index6M,$H2745,TRUE,_xll.ohTrigger(RecalcTrigger,Trigger6M)),NA())</f>
        <v>1.6861850537136361E-2</v>
      </c>
      <c r="M2745" s="182">
        <f>IFERROR(_xll.qlIndexFixing(Index1Y,$H2745,TRUE,_xll.ohTrigger(RecalcTrigger,Trigger1Y)),NA())</f>
        <v>1.7052147679232244E-2</v>
      </c>
      <c r="N2745" s="181">
        <f>IFERROR(_xll.qlIndexFixing(ONIndex1M,I2745,TRUE,_xll.ohTrigger(RecalcTrigger,Trigger1M)),NA())</f>
        <v>1.6124894709790283E-2</v>
      </c>
      <c r="O2745" s="44">
        <f>IFERROR(_xll.qlIndexFixing(ONIndex3M,I2745,TRUE,_xll.ohTrigger(RecalcTrigger,Trigger3M)),NA())</f>
        <v>1.6569225058601367E-2</v>
      </c>
      <c r="P2745" s="44">
        <f>IFERROR(_xll.qlIndexFixing(ONIndex6M,I2745,TRUE,_xll.ohTrigger(RecalcTrigger,Trigger6M)),NA())</f>
        <v>1.6761713470535566E-2</v>
      </c>
      <c r="Q2745" s="182">
        <f>IFERROR(_xll.qlIndexFixing(ONIndex1Y,I2745,TRUE,_xll.ohTrigger(RecalcTrigger,Trigger1Y)),NA())</f>
        <v>1.6849243605920883E-2</v>
      </c>
    </row>
    <row r="2746" spans="2:17" x14ac:dyDescent="0.2">
      <c r="B2746" s="39" t="s">
        <v>42</v>
      </c>
      <c r="D2746" s="42">
        <f>_xll.qlCalendarAdvance(Calendar,$D2745,B2746,"f",FALSE)</f>
        <v>58656</v>
      </c>
      <c r="E2746" s="176">
        <f>_xll.qlInterestRateIndexValueDate(IndexON,D2746)</f>
        <v>58656</v>
      </c>
      <c r="F2746" s="192">
        <f>IFERROR(_xll.qlIndexFixing(IndexON,D2746,TRUE,_xll.ohTrigger(RecalcTrigger,TriggerON)),NA())</f>
        <v>1.5871586862330478E-2</v>
      </c>
      <c r="H2746" s="42">
        <f>_xll.qlCalendarAdvance(Calendar,$H2745,B2746,"f",FALSE)</f>
        <v>58656</v>
      </c>
      <c r="I2746" s="176">
        <f>_xll.qlInterestRateIndexValueDate(Index1M,$H2746)</f>
        <v>58656</v>
      </c>
      <c r="J2746" s="181">
        <f>IFERROR(_xll.qlIndexFixing(Index1M,$H2746,TRUE,_xll.ohTrigger(RecalcTrigger,Trigger1M)),NA())</f>
        <v>1.6142534079046717E-2</v>
      </c>
      <c r="K2746" s="44">
        <f>IFERROR(_xll.qlIndexFixing(Index3M,H2746,TRUE,_xll.ohTrigger(RecalcTrigger,Trigger3M)),NA())</f>
        <v>1.6619857621443728E-2</v>
      </c>
      <c r="L2746" s="44">
        <f>IFERROR(_xll.qlIndexFixing(Index6M,$H2746,TRUE,_xll.ohTrigger(RecalcTrigger,Trigger6M)),NA())</f>
        <v>1.6864204719699353E-2</v>
      </c>
      <c r="M2746" s="182">
        <f>IFERROR(_xll.qlIndexFixing(Index1Y,$H2746,TRUE,_xll.ohTrigger(RecalcTrigger,Trigger1Y)),NA())</f>
        <v>1.7054667411067204E-2</v>
      </c>
      <c r="N2746" s="181">
        <f>IFERROR(_xll.qlIndexFixing(ONIndex1M,I2746,TRUE,_xll.ohTrigger(RecalcTrigger,Trigger1M)),NA())</f>
        <v>1.6127073550465942E-2</v>
      </c>
      <c r="O2746" s="44">
        <f>IFERROR(_xll.qlIndexFixing(ONIndex3M,I2746,TRUE,_xll.ohTrigger(RecalcTrigger,Trigger3M)),NA())</f>
        <v>1.6571310294469788E-2</v>
      </c>
      <c r="P2746" s="44">
        <f>IFERROR(_xll.qlIndexFixing(ONIndex6M,I2746,TRUE,_xll.ohTrigger(RecalcTrigger,Trigger6M)),NA())</f>
        <v>1.6763788786744449E-2</v>
      </c>
      <c r="Q2746" s="182">
        <f>IFERROR(_xll.qlIndexFixing(ONIndex1Y,I2746,TRUE,_xll.ohTrigger(RecalcTrigger,Trigger1Y)),NA())</f>
        <v>1.6851187699367109E-2</v>
      </c>
    </row>
    <row r="2747" spans="2:17" x14ac:dyDescent="0.2">
      <c r="B2747" s="39" t="s">
        <v>42</v>
      </c>
      <c r="D2747" s="42">
        <f>_xll.qlCalendarAdvance(Calendar,$D2746,B2747,"f",FALSE)</f>
        <v>58663</v>
      </c>
      <c r="E2747" s="176">
        <f>_xll.qlInterestRateIndexValueDate(IndexON,D2747)</f>
        <v>58663</v>
      </c>
      <c r="F2747" s="192">
        <f>IFERROR(_xll.qlIndexFixing(IndexON,D2747,TRUE,_xll.ohTrigger(RecalcTrigger,TriggerON)),NA())</f>
        <v>1.5873688133691832E-2</v>
      </c>
      <c r="H2747" s="42">
        <f>_xll.qlCalendarAdvance(Calendar,$H2746,B2747,"f",FALSE)</f>
        <v>58663</v>
      </c>
      <c r="I2747" s="176">
        <f>_xll.qlInterestRateIndexValueDate(Index1M,$H2747)</f>
        <v>58663</v>
      </c>
      <c r="J2747" s="181">
        <f>IFERROR(_xll.qlIndexFixing(Index1M,$H2747,TRUE,_xll.ohTrigger(RecalcTrigger,Trigger1M)),NA())</f>
        <v>1.6144785300192345E-2</v>
      </c>
      <c r="K2747" s="44">
        <f>IFERROR(_xll.qlIndexFixing(Index3M,H2747,TRUE,_xll.ohTrigger(RecalcTrigger,Trigger3M)),NA())</f>
        <v>1.6622107926612902E-2</v>
      </c>
      <c r="L2747" s="44">
        <f>IFERROR(_xll.qlIndexFixing(Index6M,$H2747,TRUE,_xll.ohTrigger(RecalcTrigger,Trigger6M)),NA())</f>
        <v>1.6866578896806633E-2</v>
      </c>
      <c r="M2747" s="182">
        <f>IFERROR(_xll.qlIndexFixing(Index1Y,$H2747,TRUE,_xll.ohTrigger(RecalcTrigger,Trigger1Y)),NA())</f>
        <v>1.7057208017540182E-2</v>
      </c>
      <c r="N2747" s="181">
        <f>IFERROR(_xll.qlIndexFixing(ONIndex1M,I2747,TRUE,_xll.ohTrigger(RecalcTrigger,Trigger1M)),NA())</f>
        <v>1.6129274472119759E-2</v>
      </c>
      <c r="O2747" s="44">
        <f>IFERROR(_xll.qlIndexFixing(ONIndex3M,I2747,TRUE,_xll.ohTrigger(RecalcTrigger,Trigger3M)),NA())</f>
        <v>1.6573416301365329E-2</v>
      </c>
      <c r="P2747" s="44">
        <f>IFERROR(_xll.qlIndexFixing(ONIndex6M,I2747,TRUE,_xll.ohTrigger(RecalcTrigger,Trigger6M)),NA())</f>
        <v>1.6765883927116754E-2</v>
      </c>
      <c r="Q2747" s="182">
        <f>IFERROR(_xll.qlIndexFixing(ONIndex1Y,I2747,TRUE,_xll.ohTrigger(RecalcTrigger,Trigger1Y)),NA())</f>
        <v>1.6853152312110709E-2</v>
      </c>
    </row>
    <row r="2748" spans="2:17" x14ac:dyDescent="0.2">
      <c r="B2748" s="39" t="s">
        <v>42</v>
      </c>
      <c r="D2748" s="42">
        <f>_xll.qlCalendarAdvance(Calendar,$D2747,B2748,"f",FALSE)</f>
        <v>58670</v>
      </c>
      <c r="E2748" s="176">
        <f>_xll.qlInterestRateIndexValueDate(IndexON,D2748)</f>
        <v>58670</v>
      </c>
      <c r="F2748" s="192">
        <f>IFERROR(_xll.qlIndexFixing(IndexON,D2748,TRUE,_xll.ohTrigger(RecalcTrigger,TriggerON)),NA())</f>
        <v>1.5875811060781508E-2</v>
      </c>
      <c r="H2748" s="42">
        <f>_xll.qlCalendarAdvance(Calendar,$H2747,B2748,"f",FALSE)</f>
        <v>58670</v>
      </c>
      <c r="I2748" s="176">
        <f>_xll.qlInterestRateIndexValueDate(Index1M,$H2748)</f>
        <v>58670</v>
      </c>
      <c r="J2748" s="181">
        <f>IFERROR(_xll.qlIndexFixing(Index1M,$H2748,TRUE,_xll.ohTrigger(RecalcTrigger,Trigger1M)),NA())</f>
        <v>1.6147058632041814E-2</v>
      </c>
      <c r="K2748" s="44">
        <f>IFERROR(_xll.qlIndexFixing(Index3M,H2748,TRUE,_xll.ohTrigger(RecalcTrigger,Trigger3M)),NA())</f>
        <v>1.6624379090202632E-2</v>
      </c>
      <c r="L2748" s="44">
        <f>IFERROR(_xll.qlIndexFixing(Index6M,$H2748,TRUE,_xll.ohTrigger(RecalcTrigger,Trigger6M)),NA())</f>
        <v>1.6868973068529112E-2</v>
      </c>
      <c r="M2748" s="182">
        <f>IFERROR(_xll.qlIndexFixing(Index1Y,$H2748,TRUE,_xll.ohTrigger(RecalcTrigger,Trigger1Y)),NA())</f>
        <v>1.705976949880772E-2</v>
      </c>
      <c r="N2748" s="181">
        <f>IFERROR(_xll.qlIndexFixing(ONIndex1M,I2748,TRUE,_xll.ohTrigger(RecalcTrigger,Trigger1M)),NA())</f>
        <v>1.6131497474832779E-2</v>
      </c>
      <c r="O2748" s="44">
        <f>IFERROR(_xll.qlIndexFixing(ONIndex3M,I2748,TRUE,_xll.ohTrigger(RecalcTrigger,Trigger3M)),NA())</f>
        <v>1.6575543079450084E-2</v>
      </c>
      <c r="P2748" s="44">
        <f>IFERROR(_xll.qlIndexFixing(ONIndex6M,I2748,TRUE,_xll.ohTrigger(RecalcTrigger,Trigger6M)),NA())</f>
        <v>1.6767998891733527E-2</v>
      </c>
      <c r="Q2748" s="182">
        <f>IFERROR(_xll.qlIndexFixing(ONIndex1Y,I2748,TRUE,_xll.ohTrigger(RecalcTrigger,Trigger1Y)),NA())</f>
        <v>1.6855137444313772E-2</v>
      </c>
    </row>
    <row r="2749" spans="2:17" x14ac:dyDescent="0.2">
      <c r="B2749" s="39" t="s">
        <v>42</v>
      </c>
      <c r="D2749" s="42">
        <f>_xll.qlCalendarAdvance(Calendar,$D2748,B2749,"f",FALSE)</f>
        <v>58677</v>
      </c>
      <c r="E2749" s="176">
        <f>_xll.qlInterestRateIndexValueDate(IndexON,D2749)</f>
        <v>58677</v>
      </c>
      <c r="F2749" s="192">
        <f>IFERROR(_xll.qlIndexFixing(IndexON,D2749,TRUE,_xll.ohTrigger(RecalcTrigger,TriggerON)),NA())</f>
        <v>1.587795564351846E-2</v>
      </c>
      <c r="H2749" s="42">
        <f>_xll.qlCalendarAdvance(Calendar,$H2748,B2749,"f",FALSE)</f>
        <v>58677</v>
      </c>
      <c r="I2749" s="176">
        <f>_xll.qlInterestRateIndexValueDate(Index1M,$H2749)</f>
        <v>58677</v>
      </c>
      <c r="J2749" s="181">
        <f>IFERROR(_xll.qlIndexFixing(Index1M,$H2749,TRUE,_xll.ohTrigger(RecalcTrigger,Trigger1M)),NA())</f>
        <v>1.6149354074605583E-2</v>
      </c>
      <c r="K2749" s="44">
        <f>IFERROR(_xll.qlIndexFixing(Index3M,H2749,TRUE,_xll.ohTrigger(RecalcTrigger,Trigger3M)),NA())</f>
        <v>1.6626671112248161E-2</v>
      </c>
      <c r="L2749" s="44">
        <f>IFERROR(_xll.qlIndexFixing(Index6M,$H2749,TRUE,_xll.ohTrigger(RecalcTrigger,Trigger6M)),NA())</f>
        <v>1.6871387234938594E-2</v>
      </c>
      <c r="M2749" s="182">
        <f>IFERROR(_xll.qlIndexFixing(Index1Y,$H2749,TRUE,_xll.ohTrigger(RecalcTrigger,Trigger1Y)),NA())</f>
        <v>1.7062351855027025E-2</v>
      </c>
      <c r="N2749" s="181">
        <f>IFERROR(_xll.qlIndexFixing(ONIndex1M,I2749,TRUE,_xll.ohTrigger(RecalcTrigger,Trigger1M)),NA())</f>
        <v>1.6133742558442909E-2</v>
      </c>
      <c r="O2749" s="44">
        <f>IFERROR(_xll.qlIndexFixing(ONIndex3M,I2749,TRUE,_xll.ohTrigger(RecalcTrigger,Trigger3M)),NA())</f>
        <v>1.6577690628561959E-2</v>
      </c>
      <c r="P2749" s="44">
        <f>IFERROR(_xll.qlIndexFixing(ONIndex6M,I2749,TRUE,_xll.ohTrigger(RecalcTrigger,Trigger6M)),NA())</f>
        <v>1.6770133680270582E-2</v>
      </c>
      <c r="Q2749" s="182">
        <f>IFERROR(_xll.qlIndexFixing(ONIndex1Y,I2749,TRUE,_xll.ohTrigger(RecalcTrigger,Trigger1Y)),NA())</f>
        <v>1.6857143095895255E-2</v>
      </c>
    </row>
    <row r="2750" spans="2:17" x14ac:dyDescent="0.2">
      <c r="B2750" s="39" t="s">
        <v>42</v>
      </c>
      <c r="D2750" s="42">
        <f>_xll.qlCalendarAdvance(Calendar,$D2749,B2750,"f",FALSE)</f>
        <v>58684</v>
      </c>
      <c r="E2750" s="176">
        <f>_xll.qlInterestRateIndexValueDate(IndexON,D2750)</f>
        <v>58684</v>
      </c>
      <c r="F2750" s="192">
        <f>IFERROR(_xll.qlIndexFixing(IndexON,D2750,TRUE,_xll.ohTrigger(RecalcTrigger,TriggerON)),NA())</f>
        <v>1.5880121881902687E-2</v>
      </c>
      <c r="H2750" s="42">
        <f>_xll.qlCalendarAdvance(Calendar,$H2749,B2750,"f",FALSE)</f>
        <v>58684</v>
      </c>
      <c r="I2750" s="176">
        <f>_xll.qlInterestRateIndexValueDate(Index1M,$H2750)</f>
        <v>58684</v>
      </c>
      <c r="J2750" s="181">
        <f>IFERROR(_xll.qlIndexFixing(Index1M,$H2750,TRUE,_xll.ohTrigger(RecalcTrigger,Trigger1M)),NA())</f>
        <v>1.6151147019142147E-2</v>
      </c>
      <c r="K2750" s="44">
        <f>IFERROR(_xll.qlIndexFixing(Index3M,H2750,TRUE,_xll.ohTrigger(RecalcTrigger,Trigger3M)),NA())</f>
        <v>1.6628436592435486E-2</v>
      </c>
      <c r="L2750" s="44">
        <f>IFERROR(_xll.qlIndexFixing(Index6M,$H2750,TRUE,_xll.ohTrigger(RecalcTrigger,Trigger6M)),NA())</f>
        <v>1.6872112818110217E-2</v>
      </c>
      <c r="M2750" s="182">
        <f>IFERROR(_xll.qlIndexFixing(Index1Y,$H2750,TRUE,_xll.ohTrigger(RecalcTrigger,Trigger1Y)),NA())</f>
        <v>1.7064955086357747E-2</v>
      </c>
      <c r="N2750" s="181">
        <f>IFERROR(_xll.qlIndexFixing(ONIndex1M,I2750,TRUE,_xll.ohTrigger(RecalcTrigger,Trigger1M)),NA())</f>
        <v>1.6136009723031197E-2</v>
      </c>
      <c r="O2750" s="44">
        <f>IFERROR(_xll.qlIndexFixing(ONIndex3M,I2750,TRUE,_xll.ohTrigger(RecalcTrigger,Trigger3M)),NA())</f>
        <v>1.6579858948619908E-2</v>
      </c>
      <c r="P2750" s="44">
        <f>IFERROR(_xll.qlIndexFixing(ONIndex6M,I2750,TRUE,_xll.ohTrigger(RecalcTrigger,Trigger6M)),NA())</f>
        <v>1.6772288293133153E-2</v>
      </c>
      <c r="Q2750" s="182">
        <f>IFERROR(_xll.qlIndexFixing(ONIndex1Y,I2750,TRUE,_xll.ohTrigger(RecalcTrigger,Trigger1Y)),NA())</f>
        <v>1.685916926677411E-2</v>
      </c>
    </row>
    <row r="2751" spans="2:17" x14ac:dyDescent="0.2">
      <c r="B2751" s="39" t="s">
        <v>42</v>
      </c>
      <c r="D2751" s="42">
        <f>_xll.qlCalendarAdvance(Calendar,$D2750,B2751,"f",FALSE)</f>
        <v>58691</v>
      </c>
      <c r="E2751" s="176">
        <f>_xll.qlInterestRateIndexValueDate(IndexON,D2751)</f>
        <v>58691</v>
      </c>
      <c r="F2751" s="192">
        <f>IFERROR(_xll.qlIndexFixing(IndexON,D2751,TRUE,_xll.ohTrigger(RecalcTrigger,TriggerON)),NA())</f>
        <v>1.5882309776015235E-2</v>
      </c>
      <c r="H2751" s="42">
        <f>_xll.qlCalendarAdvance(Calendar,$H2750,B2751,"f",FALSE)</f>
        <v>58691</v>
      </c>
      <c r="I2751" s="176">
        <f>_xll.qlInterestRateIndexValueDate(Index1M,$H2751)</f>
        <v>58691</v>
      </c>
      <c r="J2751" s="181">
        <f>IFERROR(_xll.qlIndexFixing(Index1M,$H2751,TRUE,_xll.ohTrigger(RecalcTrigger,Trigger1M)),NA())</f>
        <v>1.6153485000441524E-2</v>
      </c>
      <c r="K2751" s="44">
        <f>IFERROR(_xll.qlIndexFixing(Index3M,H2751,TRUE,_xll.ohTrigger(RecalcTrigger,Trigger3M)),NA())</f>
        <v>1.6630768735565904E-2</v>
      </c>
      <c r="L2751" s="44">
        <f>IFERROR(_xll.qlIndexFixing(Index6M,$H2751,TRUE,_xll.ohTrigger(RecalcTrigger,Trigger6M)),NA())</f>
        <v>1.6874562351152207E-2</v>
      </c>
      <c r="M2751" s="182">
        <f>IFERROR(_xll.qlIndexFixing(Index1Y,$H2751,TRUE,_xll.ohTrigger(RecalcTrigger,Trigger1Y)),NA())</f>
        <v>1.7067579192959315E-2</v>
      </c>
      <c r="N2751" s="181">
        <f>IFERROR(_xll.qlIndexFixing(ONIndex1M,I2751,TRUE,_xll.ohTrigger(RecalcTrigger,Trigger1M)),NA())</f>
        <v>1.6138298968678688E-2</v>
      </c>
      <c r="O2751" s="44">
        <f>IFERROR(_xll.qlIndexFixing(ONIndex3M,I2751,TRUE,_xll.ohTrigger(RecalcTrigger,Trigger3M)),NA())</f>
        <v>1.6582048039948116E-2</v>
      </c>
      <c r="P2751" s="44">
        <f>IFERROR(_xll.qlIndexFixing(ONIndex6M,I2751,TRUE,_xll.ohTrigger(RecalcTrigger,Trigger6M)),NA())</f>
        <v>1.6774462730159145E-2</v>
      </c>
      <c r="Q2751" s="182">
        <f>IFERROR(_xll.qlIndexFixing(ONIndex1Y,I2751,TRUE,_xll.ohTrigger(RecalcTrigger,Trigger1Y)),NA())</f>
        <v>1.686121595711243E-2</v>
      </c>
    </row>
    <row r="2752" spans="2:17" x14ac:dyDescent="0.2">
      <c r="B2752" s="39" t="s">
        <v>42</v>
      </c>
      <c r="D2752" s="42">
        <f>_xll.qlCalendarAdvance(Calendar,$D2751,B2752,"f",FALSE)</f>
        <v>58698</v>
      </c>
      <c r="E2752" s="176">
        <f>_xll.qlInterestRateIndexValueDate(IndexON,D2752)</f>
        <v>58698</v>
      </c>
      <c r="F2752" s="192">
        <f>IFERROR(_xll.qlIndexFixing(IndexON,D2752,TRUE,_xll.ohTrigger(RecalcTrigger,TriggerON)),NA())</f>
        <v>1.5884519325694013E-2</v>
      </c>
      <c r="H2752" s="42">
        <f>_xll.qlCalendarAdvance(Calendar,$H2751,B2752,"f",FALSE)</f>
        <v>58698</v>
      </c>
      <c r="I2752" s="176">
        <f>_xll.qlInterestRateIndexValueDate(Index1M,$H2752)</f>
        <v>58698</v>
      </c>
      <c r="J2752" s="181">
        <f>IFERROR(_xll.qlIndexFixing(Index1M,$H2752,TRUE,_xll.ohTrigger(RecalcTrigger,Trigger1M)),NA())</f>
        <v>1.6155845091506693E-2</v>
      </c>
      <c r="K2752" s="44">
        <f>IFERROR(_xll.qlIndexFixing(Index3M,H2752,TRUE,_xll.ohTrigger(RecalcTrigger,Trigger3M)),NA())</f>
        <v>1.6633121736293343E-2</v>
      </c>
      <c r="L2752" s="44">
        <f>IFERROR(_xll.qlIndexFixing(Index6M,$H2752,TRUE,_xll.ohTrigger(RecalcTrigger,Trigger6M)),NA())</f>
        <v>1.6877031876273423E-2</v>
      </c>
      <c r="M2752" s="182">
        <f>IFERROR(_xll.qlIndexFixing(Index1Y,$H2752,TRUE,_xll.ohTrigger(RecalcTrigger,Trigger1Y)),NA())</f>
        <v>1.7070224174994042E-2</v>
      </c>
      <c r="N2752" s="181">
        <f>IFERROR(_xll.qlIndexFixing(ONIndex1M,I2752,TRUE,_xll.ohTrigger(RecalcTrigger,Trigger1M)),NA())</f>
        <v>1.6140610295304336E-2</v>
      </c>
      <c r="O2752" s="44">
        <f>IFERROR(_xll.qlIndexFixing(ONIndex3M,I2752,TRUE,_xll.ohTrigger(RecalcTrigger,Trigger3M)),NA())</f>
        <v>1.6584257902141353E-2</v>
      </c>
      <c r="P2752" s="44">
        <f>IFERROR(_xll.qlIndexFixing(ONIndex6M,I2752,TRUE,_xll.ohTrigger(RecalcTrigger,Trigger6M)),NA())</f>
        <v>1.6776656991186467E-2</v>
      </c>
      <c r="Q2752" s="182">
        <f>IFERROR(_xll.qlIndexFixing(ONIndex1Y,I2752,TRUE,_xll.ohTrigger(RecalcTrigger,Trigger1Y)),NA())</f>
        <v>1.6863283166667076E-2</v>
      </c>
    </row>
    <row r="2753" spans="2:17" x14ac:dyDescent="0.2">
      <c r="B2753" s="39" t="s">
        <v>42</v>
      </c>
      <c r="D2753" s="42">
        <f>_xll.qlCalendarAdvance(Calendar,$D2752,B2753,"f",FALSE)</f>
        <v>58705</v>
      </c>
      <c r="E2753" s="176">
        <f>_xll.qlInterestRateIndexValueDate(IndexON,D2753)</f>
        <v>58705</v>
      </c>
      <c r="F2753" s="192">
        <f>IFERROR(_xll.qlIndexFixing(IndexON,D2753,TRUE,_xll.ohTrigger(RecalcTrigger,TriggerON)),NA())</f>
        <v>1.5886750531020066E-2</v>
      </c>
      <c r="H2753" s="42">
        <f>_xll.qlCalendarAdvance(Calendar,$H2752,B2753,"f",FALSE)</f>
        <v>58705</v>
      </c>
      <c r="I2753" s="176">
        <f>_xll.qlInterestRateIndexValueDate(Index1M,$H2753)</f>
        <v>58705</v>
      </c>
      <c r="J2753" s="181">
        <f>IFERROR(_xll.qlIndexFixing(Index1M,$H2753,TRUE,_xll.ohTrigger(RecalcTrigger,Trigger1M)),NA())</f>
        <v>1.6158227292345766E-2</v>
      </c>
      <c r="K2753" s="44">
        <f>IFERROR(_xll.qlIndexFixing(Index3M,H2753,TRUE,_xll.ohTrigger(RecalcTrigger,Trigger3M)),NA())</f>
        <v>1.66354955946552E-2</v>
      </c>
      <c r="L2753" s="44">
        <f>IFERROR(_xll.qlIndexFixing(Index6M,$H2753,TRUE,_xll.ohTrigger(RecalcTrigger,Trigger6M)),NA())</f>
        <v>1.6879521393545954E-2</v>
      </c>
      <c r="M2753" s="182">
        <f>IFERROR(_xll.qlIndexFixing(Index1Y,$H2753,TRUE,_xll.ohTrigger(RecalcTrigger,Trigger1Y)),NA())</f>
        <v>1.7072890032624466E-2</v>
      </c>
      <c r="N2753" s="181">
        <f>IFERROR(_xll.qlIndexFixing(ONIndex1M,I2753,TRUE,_xll.ohTrigger(RecalcTrigger,Trigger1M)),NA())</f>
        <v>1.6142943702908141E-2</v>
      </c>
      <c r="O2753" s="44">
        <f>IFERROR(_xll.qlIndexFixing(ONIndex3M,I2753,TRUE,_xll.ohTrigger(RecalcTrigger,Trigger3M)),NA())</f>
        <v>1.6586488535523802E-2</v>
      </c>
      <c r="P2753" s="44">
        <f>IFERROR(_xll.qlIndexFixing(ONIndex6M,I2753,TRUE,_xll.ohTrigger(RecalcTrigger,Trigger6M)),NA())</f>
        <v>1.6778871076458257E-2</v>
      </c>
      <c r="Q2753" s="182">
        <f>IFERROR(_xll.qlIndexFixing(ONIndex1Y,I2753,TRUE,_xll.ohTrigger(RecalcTrigger,Trigger1Y)),NA())</f>
        <v>1.6865370895681187E-2</v>
      </c>
    </row>
    <row r="2754" spans="2:17" x14ac:dyDescent="0.2">
      <c r="B2754" s="39" t="s">
        <v>42</v>
      </c>
      <c r="D2754" s="42">
        <f>_xll.qlCalendarAdvance(Calendar,$D2753,B2754,"f",FALSE)</f>
        <v>58712</v>
      </c>
      <c r="E2754" s="176">
        <f>_xll.qlInterestRateIndexValueDate(IndexON,D2754)</f>
        <v>58712</v>
      </c>
      <c r="F2754" s="192">
        <f>IFERROR(_xll.qlIndexFixing(IndexON,D2754,TRUE,_xll.ohTrigger(RecalcTrigger,TriggerON)),NA())</f>
        <v>1.5889003391993395E-2</v>
      </c>
      <c r="H2754" s="42">
        <f>_xll.qlCalendarAdvance(Calendar,$H2753,B2754,"f",FALSE)</f>
        <v>58712</v>
      </c>
      <c r="I2754" s="176">
        <f>_xll.qlInterestRateIndexValueDate(Index1M,$H2754)</f>
        <v>58712</v>
      </c>
      <c r="J2754" s="181">
        <f>IFERROR(_xll.qlIndexFixing(Index1M,$H2754,TRUE,_xll.ohTrigger(RecalcTrigger,Trigger1M)),NA())</f>
        <v>1.6160631602969544E-2</v>
      </c>
      <c r="K2754" s="44">
        <f>IFERROR(_xll.qlIndexFixing(Index3M,H2754,TRUE,_xll.ohTrigger(RecalcTrigger,Trigger3M)),NA())</f>
        <v>1.6638444100572476E-2</v>
      </c>
      <c r="L2754" s="44">
        <f>IFERROR(_xll.qlIndexFixing(Index6M,$H2754,TRUE,_xll.ohTrigger(RecalcTrigger,Trigger6M)),NA())</f>
        <v>1.6882030903044135E-2</v>
      </c>
      <c r="M2754" s="182">
        <f>IFERROR(_xll.qlIndexFixing(Index1Y,$H2754,TRUE,_xll.ohTrigger(RecalcTrigger,Trigger1Y)),NA())</f>
        <v>1.7075576766014455E-2</v>
      </c>
      <c r="N2754" s="181">
        <f>IFERROR(_xll.qlIndexFixing(ONIndex1M,I2754,TRUE,_xll.ohTrigger(RecalcTrigger,Trigger1M)),NA())</f>
        <v>1.6145299191409057E-2</v>
      </c>
      <c r="O2754" s="44">
        <f>IFERROR(_xll.qlIndexFixing(ONIndex3M,I2754,TRUE,_xll.ohTrigger(RecalcTrigger,Trigger3M)),NA())</f>
        <v>1.6588739939933372E-2</v>
      </c>
      <c r="P2754" s="44">
        <f>IFERROR(_xll.qlIndexFixing(ONIndex6M,I2754,TRUE,_xll.ohTrigger(RecalcTrigger,Trigger6M)),NA())</f>
        <v>1.6781104985812423E-2</v>
      </c>
      <c r="Q2754" s="182">
        <f>IFERROR(_xll.qlIndexFixing(ONIndex1Y,I2754,TRUE,_xll.ohTrigger(RecalcTrigger,Trigger1Y)),NA())</f>
        <v>1.6867479144073716E-2</v>
      </c>
    </row>
    <row r="2755" spans="2:17" x14ac:dyDescent="0.2">
      <c r="B2755" s="39" t="s">
        <v>42</v>
      </c>
      <c r="D2755" s="42">
        <f>_xll.qlCalendarAdvance(Calendar,$D2754,B2755,"f",FALSE)</f>
        <v>58719</v>
      </c>
      <c r="E2755" s="176">
        <f>_xll.qlInterestRateIndexValueDate(IndexON,D2755)</f>
        <v>58719</v>
      </c>
      <c r="F2755" s="192">
        <f>IFERROR(_xll.qlIndexFixing(IndexON,D2755,TRUE,_xll.ohTrigger(RecalcTrigger,TriggerON)),NA())</f>
        <v>1.5891277908695045E-2</v>
      </c>
      <c r="H2755" s="42">
        <f>_xll.qlCalendarAdvance(Calendar,$H2754,B2755,"f",FALSE)</f>
        <v>58719</v>
      </c>
      <c r="I2755" s="176">
        <f>_xll.qlInterestRateIndexValueDate(Index1M,$H2755)</f>
        <v>58719</v>
      </c>
      <c r="J2755" s="181">
        <f>IFERROR(_xll.qlIndexFixing(Index1M,$H2755,TRUE,_xll.ohTrigger(RecalcTrigger,Trigger1M)),NA())</f>
        <v>1.6163591055780635E-2</v>
      </c>
      <c r="K2755" s="44">
        <f>IFERROR(_xll.qlIndexFixing(Index3M,H2755,TRUE,_xll.ohTrigger(RecalcTrigger,Trigger3M)),NA())</f>
        <v>1.6640861274116552E-2</v>
      </c>
      <c r="L2755" s="44">
        <f>IFERROR(_xll.qlIndexFixing(Index6M,$H2755,TRUE,_xll.ohTrigger(RecalcTrigger,Trigger6M)),NA())</f>
        <v>1.6885137479926125E-2</v>
      </c>
      <c r="M2755" s="182">
        <f>IFERROR(_xll.qlIndexFixing(Index1Y,$H2755,TRUE,_xll.ohTrigger(RecalcTrigger,Trigger1Y)),NA())</f>
        <v>1.7078284375329877E-2</v>
      </c>
      <c r="N2755" s="181">
        <f>IFERROR(_xll.qlIndexFixing(ONIndex1M,I2755,TRUE,_xll.ohTrigger(RecalcTrigger,Trigger1M)),NA())</f>
        <v>1.6147676761050223E-2</v>
      </c>
      <c r="O2755" s="44">
        <f>IFERROR(_xll.qlIndexFixing(ONIndex3M,I2755,TRUE,_xll.ohTrigger(RecalcTrigger,Trigger3M)),NA())</f>
        <v>1.6591012115532155E-2</v>
      </c>
      <c r="P2755" s="44">
        <f>IFERROR(_xll.qlIndexFixing(ONIndex6M,I2755,TRUE,_xll.ohTrigger(RecalcTrigger,Trigger6M)),NA())</f>
        <v>1.6783358719411057E-2</v>
      </c>
      <c r="Q2755" s="182">
        <f>IFERROR(_xll.qlIndexFixing(ONIndex1Y,I2755,TRUE,_xll.ohTrigger(RecalcTrigger,Trigger1Y)),NA())</f>
        <v>1.6869607911844664E-2</v>
      </c>
    </row>
    <row r="2756" spans="2:17" x14ac:dyDescent="0.2">
      <c r="B2756" s="39" t="s">
        <v>42</v>
      </c>
      <c r="D2756" s="42">
        <f>_xll.qlCalendarAdvance(Calendar,$D2755,B2756,"f",FALSE)</f>
        <v>58726</v>
      </c>
      <c r="E2756" s="176">
        <f>_xll.qlInterestRateIndexValueDate(IndexON,D2756)</f>
        <v>58726</v>
      </c>
      <c r="F2756" s="192">
        <f>IFERROR(_xll.qlIndexFixing(IndexON,D2756,TRUE,_xll.ohTrigger(RecalcTrigger,TriggerON)),NA())</f>
        <v>1.5893574080962924E-2</v>
      </c>
      <c r="H2756" s="42">
        <f>_xll.qlCalendarAdvance(Calendar,$H2755,B2756,"f",FALSE)</f>
        <v>58726</v>
      </c>
      <c r="I2756" s="176">
        <f>_xll.qlInterestRateIndexValueDate(Index1M,$H2756)</f>
        <v>58726</v>
      </c>
      <c r="J2756" s="181">
        <f>IFERROR(_xll.qlIndexFixing(Index1M,$H2756,TRUE,_xll.ohTrigger(RecalcTrigger,Trigger1M)),NA())</f>
        <v>1.6166041273731425E-2</v>
      </c>
      <c r="K2756" s="44">
        <f>IFERROR(_xll.qlIndexFixing(Index3M,H2756,TRUE,_xll.ohTrigger(RecalcTrigger,Trigger3M)),NA())</f>
        <v>1.6643299306374541E-2</v>
      </c>
      <c r="L2756" s="44">
        <f>IFERROR(_xll.qlIndexFixing(Index6M,$H2756,TRUE,_xll.ohTrigger(RecalcTrigger,Trigger6M)),NA())</f>
        <v>1.6887688519660056E-2</v>
      </c>
      <c r="M2756" s="182">
        <f>IFERROR(_xll.qlIndexFixing(Index1Y,$H2756,TRUE,_xll.ohTrigger(RecalcTrigger,Trigger1Y)),NA())</f>
        <v>1.7081012860737266E-2</v>
      </c>
      <c r="N2756" s="181">
        <f>IFERROR(_xll.qlIndexFixing(ONIndex1M,I2756,TRUE,_xll.ohTrigger(RecalcTrigger,Trigger1M)),NA())</f>
        <v>1.6150076411588499E-2</v>
      </c>
      <c r="O2756" s="44">
        <f>IFERROR(_xll.qlIndexFixing(ONIndex3M,I2756,TRUE,_xll.ohTrigger(RecalcTrigger,Trigger3M)),NA())</f>
        <v>1.6593305062158059E-2</v>
      </c>
      <c r="P2756" s="44">
        <f>IFERROR(_xll.qlIndexFixing(ONIndex6M,I2756,TRUE,_xll.ohTrigger(RecalcTrigger,Trigger6M)),NA())</f>
        <v>1.6785632277173113E-2</v>
      </c>
      <c r="Q2756" s="182">
        <f>IFERROR(_xll.qlIndexFixing(ONIndex1Y,I2756,TRUE,_xll.ohTrigger(RecalcTrigger,Trigger1Y)),NA())</f>
        <v>1.6871757198912984E-2</v>
      </c>
    </row>
    <row r="2757" spans="2:17" x14ac:dyDescent="0.2">
      <c r="B2757" s="39" t="s">
        <v>42</v>
      </c>
      <c r="D2757" s="42">
        <f>_xll.qlCalendarAdvance(Calendar,$D2756,B2757,"f",FALSE)</f>
        <v>58733</v>
      </c>
      <c r="E2757" s="176">
        <f>_xll.qlInterestRateIndexValueDate(IndexON,D2757)</f>
        <v>58733</v>
      </c>
      <c r="F2757" s="192">
        <f>IFERROR(_xll.qlIndexFixing(IndexON,D2757,TRUE,_xll.ohTrigger(RecalcTrigger,TriggerON)),NA())</f>
        <v>1.5895891908878079E-2</v>
      </c>
      <c r="H2757" s="42">
        <f>_xll.qlCalendarAdvance(Calendar,$H2756,B2757,"f",FALSE)</f>
        <v>58733</v>
      </c>
      <c r="I2757" s="176">
        <f>_xll.qlInterestRateIndexValueDate(Index1M,$H2757)</f>
        <v>58733</v>
      </c>
      <c r="J2757" s="181">
        <f>IFERROR(_xll.qlIndexFixing(Index1M,$H2757,TRUE,_xll.ohTrigger(RecalcTrigger,Trigger1M)),NA())</f>
        <v>1.6168513602506322E-2</v>
      </c>
      <c r="K2757" s="44">
        <f>IFERROR(_xll.qlIndexFixing(Index3M,H2757,TRUE,_xll.ohTrigger(RecalcTrigger,Trigger3M)),NA())</f>
        <v>1.6645758197385199E-2</v>
      </c>
      <c r="L2757" s="44">
        <f>IFERROR(_xll.qlIndexFixing(Index6M,$H2757,TRUE,_xll.ohTrigger(RecalcTrigger,Trigger6M)),NA())</f>
        <v>1.6890259552787387E-2</v>
      </c>
      <c r="M2757" s="182">
        <f>IFERROR(_xll.qlIndexFixing(Index1Y,$H2757,TRUE,_xll.ohTrigger(RecalcTrigger,Trigger1Y)),NA())</f>
        <v>1.7083762222404264E-2</v>
      </c>
      <c r="N2757" s="181">
        <f>IFERROR(_xll.qlIndexFixing(ONIndex1M,I2757,TRUE,_xll.ohTrigger(RecalcTrigger,Trigger1M)),NA())</f>
        <v>1.6152498143023886E-2</v>
      </c>
      <c r="O2757" s="44">
        <f>IFERROR(_xll.qlIndexFixing(ONIndex3M,I2757,TRUE,_xll.ohTrigger(RecalcTrigger,Trigger3M)),NA())</f>
        <v>1.6595618779730037E-2</v>
      </c>
      <c r="P2757" s="44">
        <f>IFERROR(_xll.qlIndexFixing(ONIndex6M,I2757,TRUE,_xll.ohTrigger(RecalcTrigger,Trigger6M)),NA())</f>
        <v>1.6787925659017544E-2</v>
      </c>
      <c r="Q2757" s="182">
        <f>IFERROR(_xll.qlIndexFixing(ONIndex1Y,I2757,TRUE,_xll.ohTrigger(RecalcTrigger,Trigger1Y)),NA())</f>
        <v>1.6873927005359723E-2</v>
      </c>
    </row>
    <row r="2758" spans="2:17" x14ac:dyDescent="0.2">
      <c r="B2758" s="39" t="s">
        <v>42</v>
      </c>
      <c r="D2758" s="42">
        <f>_xll.qlCalendarAdvance(Calendar,$D2757,B2758,"f",FALSE)</f>
        <v>58740</v>
      </c>
      <c r="E2758" s="176">
        <f>_xll.qlInterestRateIndexValueDate(IndexON,D2758)</f>
        <v>58740</v>
      </c>
      <c r="F2758" s="192">
        <f>IFERROR(_xll.qlIndexFixing(IndexON,D2758,TRUE,_xll.ohTrigger(RecalcTrigger,TriggerON)),NA())</f>
        <v>1.5898231392521556E-2</v>
      </c>
      <c r="H2758" s="42">
        <f>_xll.qlCalendarAdvance(Calendar,$H2757,B2758,"f",FALSE)</f>
        <v>58740</v>
      </c>
      <c r="I2758" s="176">
        <f>_xll.qlInterestRateIndexValueDate(Index1M,$H2758)</f>
        <v>58740</v>
      </c>
      <c r="J2758" s="181">
        <f>IFERROR(_xll.qlIndexFixing(Index1M,$H2758,TRUE,_xll.ohTrigger(RecalcTrigger,Trigger1M)),NA())</f>
        <v>1.6171008042121005E-2</v>
      </c>
      <c r="K2758" s="44">
        <f>IFERROR(_xll.qlIndexFixing(Index3M,H2758,TRUE,_xll.ohTrigger(RecalcTrigger,Trigger3M)),NA())</f>
        <v>1.664823794718729E-2</v>
      </c>
      <c r="L2758" s="44">
        <f>IFERROR(_xll.qlIndexFixing(Index6M,$H2758,TRUE,_xll.ohTrigger(RecalcTrigger,Trigger6M)),NA())</f>
        <v>1.6892850579384264E-2</v>
      </c>
      <c r="M2758" s="182">
        <f>IFERROR(_xll.qlIndexFixing(Index1Y,$H2758,TRUE,_xll.ohTrigger(RecalcTrigger,Trigger1Y)),NA())</f>
        <v>1.7086532460500514E-2</v>
      </c>
      <c r="N2758" s="181">
        <f>IFERROR(_xll.qlIndexFixing(ONIndex1M,I2758,TRUE,_xll.ohTrigger(RecalcTrigger,Trigger1M)),NA())</f>
        <v>1.6154941955599522E-2</v>
      </c>
      <c r="O2758" s="44">
        <f>IFERROR(_xll.qlIndexFixing(ONIndex3M,I2758,TRUE,_xll.ohTrigger(RecalcTrigger,Trigger3M)),NA())</f>
        <v>1.6597953268491228E-2</v>
      </c>
      <c r="P2758" s="44">
        <f>IFERROR(_xll.qlIndexFixing(ONIndex6M,I2758,TRUE,_xll.ohTrigger(RecalcTrigger,Trigger6M)),NA())</f>
        <v>1.6790238864944351E-2</v>
      </c>
      <c r="Q2758" s="182">
        <f>IFERROR(_xll.qlIndexFixing(ONIndex1Y,I2758,TRUE,_xll.ohTrigger(RecalcTrigger,Trigger1Y)),NA())</f>
        <v>1.6876117331265927E-2</v>
      </c>
    </row>
    <row r="2759" spans="2:17" x14ac:dyDescent="0.2">
      <c r="B2759" s="39" t="s">
        <v>42</v>
      </c>
      <c r="D2759" s="42">
        <f>_xll.qlCalendarAdvance(Calendar,$D2758,B2759,"f",FALSE)</f>
        <v>58747</v>
      </c>
      <c r="E2759" s="176">
        <f>_xll.qlInterestRateIndexValueDate(IndexON,D2759)</f>
        <v>58747</v>
      </c>
      <c r="F2759" s="192">
        <f>IFERROR(_xll.qlIndexFixing(IndexON,D2759,TRUE,_xll.ohTrigger(RecalcTrigger,TriggerON)),NA())</f>
        <v>1.5900592531812308E-2</v>
      </c>
      <c r="H2759" s="42">
        <f>_xll.qlCalendarAdvance(Calendar,$H2758,B2759,"f",FALSE)</f>
        <v>58747</v>
      </c>
      <c r="I2759" s="176">
        <f>_xll.qlInterestRateIndexValueDate(Index1M,$H2759)</f>
        <v>58747</v>
      </c>
      <c r="J2759" s="181">
        <f>IFERROR(_xll.qlIndexFixing(Index1M,$H2759,TRUE,_xll.ohTrigger(RecalcTrigger,Trigger1M)),NA())</f>
        <v>1.6172984803385842E-2</v>
      </c>
      <c r="K2759" s="44">
        <f>IFERROR(_xll.qlIndexFixing(Index3M,H2759,TRUE,_xll.ohTrigger(RecalcTrigger,Trigger3M)),NA())</f>
        <v>1.665073855581958E-2</v>
      </c>
      <c r="L2759" s="44">
        <f>IFERROR(_xll.qlIndexFixing(Index6M,$H2759,TRUE,_xll.ohTrigger(RecalcTrigger,Trigger6M)),NA())</f>
        <v>1.6895461599528174E-2</v>
      </c>
      <c r="M2759" s="182">
        <f>IFERROR(_xll.qlIndexFixing(Index1Y,$H2759,TRUE,_xll.ohTrigger(RecalcTrigger,Trigger1Y)),NA())</f>
        <v>1.7089323575196547E-2</v>
      </c>
      <c r="N2759" s="181">
        <f>IFERROR(_xll.qlIndexFixing(ONIndex1M,I2759,TRUE,_xll.ohTrigger(RecalcTrigger,Trigger1M)),NA())</f>
        <v>1.6157407849072269E-2</v>
      </c>
      <c r="O2759" s="44">
        <f>IFERROR(_xll.qlIndexFixing(ONIndex3M,I2759,TRUE,_xll.ohTrigger(RecalcTrigger,Trigger3M)),NA())</f>
        <v>1.6600308528360586E-2</v>
      </c>
      <c r="P2759" s="44">
        <f>IFERROR(_xll.qlIndexFixing(ONIndex6M,I2759,TRUE,_xll.ohTrigger(RecalcTrigger,Trigger6M)),NA())</f>
        <v>1.6792571895196673E-2</v>
      </c>
      <c r="Q2759" s="182">
        <f>IFERROR(_xll.qlIndexFixing(ONIndex1Y,I2759,TRUE,_xll.ohTrigger(RecalcTrigger,Trigger1Y)),NA())</f>
        <v>1.687832817655055E-2</v>
      </c>
    </row>
    <row r="2760" spans="2:17" x14ac:dyDescent="0.2">
      <c r="B2760" s="39" t="s">
        <v>42</v>
      </c>
      <c r="D2760" s="42">
        <f>_xll.qlCalendarAdvance(Calendar,$D2759,B2760,"f",FALSE)</f>
        <v>58754</v>
      </c>
      <c r="E2760" s="176">
        <f>_xll.qlInterestRateIndexValueDate(IndexON,D2760)</f>
        <v>58754</v>
      </c>
      <c r="F2760" s="192">
        <f>IFERROR(_xll.qlIndexFixing(IndexON,D2760,TRUE,_xll.ohTrigger(RecalcTrigger,TriggerON)),NA())</f>
        <v>1.5902975326669289E-2</v>
      </c>
      <c r="H2760" s="42">
        <f>_xll.qlCalendarAdvance(Calendar,$H2759,B2760,"f",FALSE)</f>
        <v>58754</v>
      </c>
      <c r="I2760" s="176">
        <f>_xll.qlInterestRateIndexValueDate(Index1M,$H2760)</f>
        <v>58754</v>
      </c>
      <c r="J2760" s="181">
        <f>IFERROR(_xll.qlIndexFixing(Index1M,$H2760,TRUE,_xll.ohTrigger(RecalcTrigger,Trigger1M)),NA())</f>
        <v>1.6175521773020434E-2</v>
      </c>
      <c r="K2760" s="44">
        <f>IFERROR(_xll.qlIndexFixing(Index3M,H2760,TRUE,_xll.ohTrigger(RecalcTrigger,Trigger3M)),NA())</f>
        <v>1.6653260023321702E-2</v>
      </c>
      <c r="L2760" s="44">
        <f>IFERROR(_xll.qlIndexFixing(Index6M,$H2760,TRUE,_xll.ohTrigger(RecalcTrigger,Trigger6M)),NA())</f>
        <v>1.6897507800951721E-2</v>
      </c>
      <c r="M2760" s="182">
        <f>IFERROR(_xll.qlIndexFixing(Index1Y,$H2760,TRUE,_xll.ohTrigger(RecalcTrigger,Trigger1Y)),NA())</f>
        <v>1.709213556666378E-2</v>
      </c>
      <c r="N2760" s="181">
        <f>IFERROR(_xll.qlIndexFixing(ONIndex1M,I2760,TRUE,_xll.ohTrigger(RecalcTrigger,Trigger1M)),NA())</f>
        <v>1.615989582360422E-2</v>
      </c>
      <c r="O2760" s="44">
        <f>IFERROR(_xll.qlIndexFixing(ONIndex3M,I2760,TRUE,_xll.ohTrigger(RecalcTrigger,Trigger3M)),NA())</f>
        <v>1.6602684559257064E-2</v>
      </c>
      <c r="P2760" s="44">
        <f>IFERROR(_xll.qlIndexFixing(ONIndex6M,I2760,TRUE,_xll.ohTrigger(RecalcTrigger,Trigger6M)),NA())</f>
        <v>1.679492474953137E-2</v>
      </c>
      <c r="Q2760" s="182">
        <f>IFERROR(_xll.qlIndexFixing(ONIndex1Y,I2760,TRUE,_xll.ohTrigger(RecalcTrigger,Trigger1Y)),NA())</f>
        <v>1.6880559541132545E-2</v>
      </c>
    </row>
    <row r="2761" spans="2:17" x14ac:dyDescent="0.2">
      <c r="B2761" s="39" t="s">
        <v>42</v>
      </c>
      <c r="D2761" s="42">
        <f>_xll.qlCalendarAdvance(Calendar,$D2760,B2761,"f",FALSE)</f>
        <v>58761</v>
      </c>
      <c r="E2761" s="176">
        <f>_xll.qlInterestRateIndexValueDate(IndexON,D2761)</f>
        <v>58761</v>
      </c>
      <c r="F2761" s="192">
        <f>IFERROR(_xll.qlIndexFixing(IndexON,D2761,TRUE,_xll.ohTrigger(RecalcTrigger,TriggerON)),NA())</f>
        <v>1.5905379777254591E-2</v>
      </c>
      <c r="H2761" s="42">
        <f>_xll.qlCalendarAdvance(Calendar,$H2760,B2761,"f",FALSE)</f>
        <v>58761</v>
      </c>
      <c r="I2761" s="176">
        <f>_xll.qlInterestRateIndexValueDate(Index1M,$H2761)</f>
        <v>58761</v>
      </c>
      <c r="J2761" s="181">
        <f>IFERROR(_xll.qlIndexFixing(Index1M,$H2761,TRUE,_xll.ohTrigger(RecalcTrigger,Trigger1M)),NA())</f>
        <v>1.6178080852534287E-2</v>
      </c>
      <c r="K2761" s="44">
        <f>IFERROR(_xll.qlIndexFixing(Index3M,H2761,TRUE,_xll.ohTrigger(RecalcTrigger,Trigger3M)),NA())</f>
        <v>1.6655802349730662E-2</v>
      </c>
      <c r="L2761" s="44">
        <f>IFERROR(_xll.qlIndexFixing(Index6M,$H2761,TRUE,_xll.ohTrigger(RecalcTrigger,Trigger6M)),NA())</f>
        <v>1.6900157258132598E-2</v>
      </c>
      <c r="M2761" s="182">
        <f>IFERROR(_xll.qlIndexFixing(Index1Y,$H2761,TRUE,_xll.ohTrigger(RecalcTrigger,Trigger1Y)),NA())</f>
        <v>1.7094968435075852E-2</v>
      </c>
      <c r="N2761" s="181">
        <f>IFERROR(_xll.qlIndexFixing(ONIndex1M,I2761,TRUE,_xll.ohTrigger(RecalcTrigger,Trigger1M)),NA())</f>
        <v>1.6162405879114328E-2</v>
      </c>
      <c r="O2761" s="44">
        <f>IFERROR(_xll.qlIndexFixing(ONIndex3M,I2761,TRUE,_xll.ohTrigger(RecalcTrigger,Trigger3M)),NA())</f>
        <v>1.6605081361180662E-2</v>
      </c>
      <c r="P2761" s="44">
        <f>IFERROR(_xll.qlIndexFixing(ONIndex6M,I2761,TRUE,_xll.ohTrigger(RecalcTrigger,Trigger6M)),NA())</f>
        <v>1.6797297427948443E-2</v>
      </c>
      <c r="Q2761" s="182">
        <f>IFERROR(_xll.qlIndexFixing(ONIndex1Y,I2761,TRUE,_xll.ohTrigger(RecalcTrigger,Trigger1Y)),NA())</f>
        <v>1.6882811425092958E-2</v>
      </c>
    </row>
    <row r="2762" spans="2:17" x14ac:dyDescent="0.2">
      <c r="B2762" s="39" t="s">
        <v>42</v>
      </c>
      <c r="D2762" s="42">
        <f>_xll.qlCalendarAdvance(Calendar,$D2761,B2762,"f",FALSE)</f>
        <v>58768</v>
      </c>
      <c r="E2762" s="176">
        <f>_xll.qlInterestRateIndexValueDate(IndexON,D2762)</f>
        <v>58768</v>
      </c>
      <c r="F2762" s="192">
        <f>IFERROR(_xll.qlIndexFixing(IndexON,D2762,TRUE,_xll.ohTrigger(RecalcTrigger,TriggerON)),NA())</f>
        <v>1.5907805883568216E-2</v>
      </c>
      <c r="H2762" s="42">
        <f>_xll.qlCalendarAdvance(Calendar,$H2761,B2762,"f",FALSE)</f>
        <v>58768</v>
      </c>
      <c r="I2762" s="176">
        <f>_xll.qlInterestRateIndexValueDate(Index1M,$H2762)</f>
        <v>58768</v>
      </c>
      <c r="J2762" s="181">
        <f>IFERROR(_xll.qlIndexFixing(Index1M,$H2762,TRUE,_xll.ohTrigger(RecalcTrigger,Trigger1M)),NA())</f>
        <v>1.6180662041946313E-2</v>
      </c>
      <c r="K2762" s="44">
        <f>IFERROR(_xll.qlIndexFixing(Index3M,H2762,TRUE,_xll.ohTrigger(RecalcTrigger,Trigger3M)),NA())</f>
        <v>1.6658365535089623E-2</v>
      </c>
      <c r="L2762" s="44">
        <f>IFERROR(_xll.qlIndexFixing(Index6M,$H2762,TRUE,_xll.ohTrigger(RecalcTrigger,Trigger6M)),NA())</f>
        <v>1.6902826708148092E-2</v>
      </c>
      <c r="M2762" s="182">
        <f>IFERROR(_xll.qlIndexFixing(Index1Y,$H2762,TRUE,_xll.ohTrigger(RecalcTrigger,Trigger1Y)),NA())</f>
        <v>1.7097822180606848E-2</v>
      </c>
      <c r="N2762" s="181">
        <f>IFERROR(_xll.qlIndexFixing(ONIndex1M,I2762,TRUE,_xll.ohTrigger(RecalcTrigger,Trigger1M)),NA())</f>
        <v>1.6164938015602592E-2</v>
      </c>
      <c r="O2762" s="44">
        <f>IFERROR(_xll.qlIndexFixing(ONIndex3M,I2762,TRUE,_xll.ohTrigger(RecalcTrigger,Trigger3M)),NA())</f>
        <v>1.6607498934374521E-2</v>
      </c>
      <c r="P2762" s="44">
        <f>IFERROR(_xll.qlIndexFixing(ONIndex6M,I2762,TRUE,_xll.ohTrigger(RecalcTrigger,Trigger6M)),NA())</f>
        <v>1.6799689930609985E-2</v>
      </c>
      <c r="Q2762" s="182">
        <f>IFERROR(_xll.qlIndexFixing(ONIndex1Y,I2762,TRUE,_xll.ohTrigger(RecalcTrigger,Trigger1Y)),NA())</f>
        <v>1.6885083828431791E-2</v>
      </c>
    </row>
    <row r="2763" spans="2:17" x14ac:dyDescent="0.2">
      <c r="B2763" s="39" t="s">
        <v>42</v>
      </c>
      <c r="D2763" s="42">
        <f>_xll.qlCalendarAdvance(Calendar,$D2762,B2763,"f",FALSE)</f>
        <v>58775</v>
      </c>
      <c r="E2763" s="176">
        <f>_xll.qlInterestRateIndexValueDate(IndexON,D2763)</f>
        <v>58775</v>
      </c>
      <c r="F2763" s="192">
        <f>IFERROR(_xll.qlIndexFixing(IndexON,D2763,TRUE,_xll.ohTrigger(RecalcTrigger,TriggerON)),NA())</f>
        <v>1.5910253645448069E-2</v>
      </c>
      <c r="H2763" s="42">
        <f>_xll.qlCalendarAdvance(Calendar,$H2762,B2763,"f",FALSE)</f>
        <v>58775</v>
      </c>
      <c r="I2763" s="176">
        <f>_xll.qlInterestRateIndexValueDate(Index1M,$H2763)</f>
        <v>58775</v>
      </c>
      <c r="J2763" s="181">
        <f>IFERROR(_xll.qlIndexFixing(Index1M,$H2763,TRUE,_xll.ohTrigger(RecalcTrigger,Trigger1M)),NA())</f>
        <v>1.618381190324357E-2</v>
      </c>
      <c r="K2763" s="44">
        <f>IFERROR(_xll.qlIndexFixing(Index3M,H2763,TRUE,_xll.ohTrigger(RecalcTrigger,Trigger3M)),NA())</f>
        <v>1.665981330408866E-2</v>
      </c>
      <c r="L2763" s="44">
        <f>IFERROR(_xll.qlIndexFixing(Index6M,$H2763,TRUE,_xll.ohTrigger(RecalcTrigger,Trigger6M)),NA())</f>
        <v>1.6906105617127371E-2</v>
      </c>
      <c r="M2763" s="182">
        <f>IFERROR(_xll.qlIndexFixing(Index1Y,$H2763,TRUE,_xll.ohTrigger(RecalcTrigger,Trigger1Y)),NA())</f>
        <v>1.7100696803432403E-2</v>
      </c>
      <c r="N2763" s="181">
        <f>IFERROR(_xll.qlIndexFixing(ONIndex1M,I2763,TRUE,_xll.ohTrigger(RecalcTrigger,Trigger1M)),NA())</f>
        <v>1.6167492232987968E-2</v>
      </c>
      <c r="O2763" s="44">
        <f>IFERROR(_xll.qlIndexFixing(ONIndex3M,I2763,TRUE,_xll.ohTrigger(RecalcTrigger,Trigger3M)),NA())</f>
        <v>1.6609937278433407E-2</v>
      </c>
      <c r="P2763" s="44">
        <f>IFERROR(_xll.qlIndexFixing(ONIndex6M,I2763,TRUE,_xll.ohTrigger(RecalcTrigger,Trigger6M)),NA())</f>
        <v>1.6802102257353901E-2</v>
      </c>
      <c r="Q2763" s="182">
        <f>IFERROR(_xll.qlIndexFixing(ONIndex1Y,I2763,TRUE,_xll.ohTrigger(RecalcTrigger,Trigger1Y)),NA())</f>
        <v>1.6887376751149041E-2</v>
      </c>
    </row>
    <row r="2764" spans="2:17" x14ac:dyDescent="0.2">
      <c r="B2764" s="39" t="s">
        <v>42</v>
      </c>
      <c r="D2764" s="42">
        <f>_xll.qlCalendarAdvance(Calendar,$D2763,B2764,"f",FALSE)</f>
        <v>58782</v>
      </c>
      <c r="E2764" s="176">
        <f>_xll.qlInterestRateIndexValueDate(IndexON,D2764)</f>
        <v>58782</v>
      </c>
      <c r="F2764" s="192">
        <f>IFERROR(_xll.qlIndexFixing(IndexON,D2764,TRUE,_xll.ohTrigger(RecalcTrigger,TriggerON)),NA())</f>
        <v>1.5912723062975198E-2</v>
      </c>
      <c r="H2764" s="42">
        <f>_xll.qlCalendarAdvance(Calendar,$H2763,B2764,"f",FALSE)</f>
        <v>58782</v>
      </c>
      <c r="I2764" s="176">
        <f>_xll.qlInterestRateIndexValueDate(Index1M,$H2764)</f>
        <v>58782</v>
      </c>
      <c r="J2764" s="181">
        <f>IFERROR(_xll.qlIndexFixing(Index1M,$H2764,TRUE,_xll.ohTrigger(RecalcTrigger,Trigger1M)),NA())</f>
        <v>1.618643900817935E-2</v>
      </c>
      <c r="K2764" s="44">
        <f>IFERROR(_xll.qlIndexFixing(Index3M,H2764,TRUE,_xll.ohTrigger(RecalcTrigger,Trigger3M)),NA())</f>
        <v>1.6662414990556255E-2</v>
      </c>
      <c r="L2764" s="44">
        <f>IFERROR(_xll.qlIndexFixing(Index6M,$H2764,TRUE,_xll.ohTrigger(RecalcTrigger,Trigger6M)),NA())</f>
        <v>1.6908816606178493E-2</v>
      </c>
      <c r="M2764" s="182">
        <f>IFERROR(_xll.qlIndexFixing(Index1Y,$H2764,TRUE,_xll.ohTrigger(RecalcTrigger,Trigger1Y)),NA())</f>
        <v>1.7103592303729931E-2</v>
      </c>
      <c r="N2764" s="181">
        <f>IFERROR(_xll.qlIndexFixing(ONIndex1M,I2764,TRUE,_xll.ohTrigger(RecalcTrigger,Trigger1M)),NA())</f>
        <v>1.6170068531513593E-2</v>
      </c>
      <c r="O2764" s="44">
        <f>IFERROR(_xll.qlIndexFixing(ONIndex3M,I2764,TRUE,_xll.ohTrigger(RecalcTrigger,Trigger3M)),NA())</f>
        <v>1.6612396393600459E-2</v>
      </c>
      <c r="P2764" s="44">
        <f>IFERROR(_xll.qlIndexFixing(ONIndex6M,I2764,TRUE,_xll.ohTrigger(RecalcTrigger,Trigger6M)),NA())</f>
        <v>1.680453440826124E-2</v>
      </c>
      <c r="Q2764" s="182">
        <f>IFERROR(_xll.qlIndexFixing(ONIndex1Y,I2764,TRUE,_xll.ohTrigger(RecalcTrigger,Trigger1Y)),NA())</f>
        <v>1.6889690193244711E-2</v>
      </c>
    </row>
    <row r="2765" spans="2:17" x14ac:dyDescent="0.2">
      <c r="B2765" s="39" t="s">
        <v>42</v>
      </c>
      <c r="D2765" s="42">
        <f>_xll.qlCalendarAdvance(Calendar,$D2764,B2765,"f",FALSE)</f>
        <v>58789</v>
      </c>
      <c r="E2765" s="176">
        <f>_xll.qlInterestRateIndexValueDate(IndexON,D2765)</f>
        <v>58789</v>
      </c>
      <c r="F2765" s="192">
        <f>IFERROR(_xll.qlIndexFixing(IndexON,D2765,TRUE,_xll.ohTrigger(RecalcTrigger,TriggerON)),NA())</f>
        <v>1.5915214136149602E-2</v>
      </c>
      <c r="H2765" s="42">
        <f>_xll.qlCalendarAdvance(Calendar,$H2764,B2765,"f",FALSE)</f>
        <v>58789</v>
      </c>
      <c r="I2765" s="176">
        <f>_xll.qlInterestRateIndexValueDate(Index1M,$H2765)</f>
        <v>58789</v>
      </c>
      <c r="J2765" s="181">
        <f>IFERROR(_xll.qlIndexFixing(Index1M,$H2765,TRUE,_xll.ohTrigger(RecalcTrigger,Trigger1M)),NA())</f>
        <v>1.6189088224056878E-2</v>
      </c>
      <c r="K2765" s="44">
        <f>IFERROR(_xll.qlIndexFixing(Index3M,H2765,TRUE,_xll.ohTrigger(RecalcTrigger,Trigger3M)),NA())</f>
        <v>1.6665037534151841E-2</v>
      </c>
      <c r="L2765" s="44">
        <f>IFERROR(_xll.qlIndexFixing(Index6M,$H2765,TRUE,_xll.ohTrigger(RecalcTrigger,Trigger6M)),NA())</f>
        <v>1.6911547589248673E-2</v>
      </c>
      <c r="M2765" s="182">
        <f>IFERROR(_xll.qlIndexFixing(Index1Y,$H2765,TRUE,_xll.ohTrigger(RecalcTrigger,Trigger1Y)),NA())</f>
        <v>1.7106508681677068E-2</v>
      </c>
      <c r="N2765" s="181">
        <f>IFERROR(_xll.qlIndexFixing(ONIndex1M,I2765,TRUE,_xll.ohTrigger(RecalcTrigger,Trigger1M)),NA())</f>
        <v>1.6172666910855282E-2</v>
      </c>
      <c r="O2765" s="44">
        <f>IFERROR(_xll.qlIndexFixing(ONIndex3M,I2765,TRUE,_xll.ohTrigger(RecalcTrigger,Trigger3M)),NA())</f>
        <v>1.6614876279794633E-2</v>
      </c>
      <c r="P2765" s="44">
        <f>IFERROR(_xll.qlIndexFixing(ONIndex6M,I2765,TRUE,_xll.ohTrigger(RecalcTrigger,Trigger6M)),NA())</f>
        <v>1.6806986383332001E-2</v>
      </c>
      <c r="Q2765" s="182">
        <f>IFERROR(_xll.qlIndexFixing(ONIndex1Y,I2765,TRUE,_xll.ohTrigger(RecalcTrigger,Trigger1Y)),NA())</f>
        <v>1.6892024154637753E-2</v>
      </c>
    </row>
    <row r="2766" spans="2:17" x14ac:dyDescent="0.2">
      <c r="B2766" s="39" t="s">
        <v>42</v>
      </c>
      <c r="D2766" s="42">
        <f>_xll.qlCalendarAdvance(Calendar,$D2765,B2766,"f",FALSE)</f>
        <v>58796</v>
      </c>
      <c r="E2766" s="176">
        <f>_xll.qlInterestRateIndexValueDate(IndexON,D2766)</f>
        <v>58796</v>
      </c>
      <c r="F2766" s="192">
        <f>IFERROR(_xll.qlIndexFixing(IndexON,D2766,TRUE,_xll.ohTrigger(RecalcTrigger,TriggerON)),NA())</f>
        <v>1.5917726865133375E-2</v>
      </c>
      <c r="H2766" s="42">
        <f>_xll.qlCalendarAdvance(Calendar,$H2765,B2766,"f",FALSE)</f>
        <v>58796</v>
      </c>
      <c r="I2766" s="176">
        <f>_xll.qlInterestRateIndexValueDate(Index1M,$H2766)</f>
        <v>58796</v>
      </c>
      <c r="J2766" s="181">
        <f>IFERROR(_xll.qlIndexFixing(Index1M,$H2766,TRUE,_xll.ohTrigger(RecalcTrigger,Trigger1M)),NA())</f>
        <v>1.6191759550886618E-2</v>
      </c>
      <c r="K2766" s="44">
        <f>IFERROR(_xll.qlIndexFixing(Index3M,H2766,TRUE,_xll.ohTrigger(RecalcTrigger,Trigger3M)),NA())</f>
        <v>1.6667680934913234E-2</v>
      </c>
      <c r="L2766" s="44">
        <f>IFERROR(_xll.qlIndexFixing(Index6M,$H2766,TRUE,_xll.ohTrigger(RecalcTrigger,Trigger6M)),NA())</f>
        <v>1.6914298566420741E-2</v>
      </c>
      <c r="M2766" s="182">
        <f>IFERROR(_xll.qlIndexFixing(Index1Y,$H2766,TRUE,_xll.ohTrigger(RecalcTrigger,Trigger1Y)),NA())</f>
        <v>1.7109445937453671E-2</v>
      </c>
      <c r="N2766" s="181">
        <f>IFERROR(_xll.qlIndexFixing(ONIndex1M,I2766,TRUE,_xll.ohTrigger(RecalcTrigger,Trigger1M)),NA())</f>
        <v>1.6175287371337221E-2</v>
      </c>
      <c r="O2766" s="44">
        <f>IFERROR(_xll.qlIndexFixing(ONIndex3M,I2766,TRUE,_xll.ohTrigger(RecalcTrigger,Trigger3M)),NA())</f>
        <v>1.6617376937340111E-2</v>
      </c>
      <c r="P2766" s="44">
        <f>IFERROR(_xll.qlIndexFixing(ONIndex6M,I2766,TRUE,_xll.ohTrigger(RecalcTrigger,Trigger6M)),NA())</f>
        <v>1.6809458182566184E-2</v>
      </c>
      <c r="Q2766" s="182">
        <f>IFERROR(_xll.qlIndexFixing(ONIndex1Y,I2766,TRUE,_xll.ohTrigger(RecalcTrigger,Trigger1Y)),NA())</f>
        <v>1.6894378635571305E-2</v>
      </c>
    </row>
    <row r="2767" spans="2:17" x14ac:dyDescent="0.2">
      <c r="B2767" s="39" t="s">
        <v>42</v>
      </c>
      <c r="D2767" s="42">
        <f>_xll.qlCalendarAdvance(Calendar,$D2766,B2767,"f",FALSE)</f>
        <v>58804</v>
      </c>
      <c r="E2767" s="176">
        <f>_xll.qlInterestRateIndexValueDate(IndexON,D2767)</f>
        <v>58804</v>
      </c>
      <c r="F2767" s="192">
        <f>IFERROR(_xll.qlIndexFixing(IndexON,D2767,TRUE,_xll.ohTrigger(RecalcTrigger,TriggerON)),NA())</f>
        <v>1.5920625072354255E-2</v>
      </c>
      <c r="H2767" s="42">
        <f>_xll.qlCalendarAdvance(Calendar,$H2766,B2767,"f",FALSE)</f>
        <v>58804</v>
      </c>
      <c r="I2767" s="176">
        <f>_xll.qlInterestRateIndexValueDate(Index1M,$H2767)</f>
        <v>58804</v>
      </c>
      <c r="J2767" s="181">
        <f>IFERROR(_xll.qlIndexFixing(Index1M,$H2767,TRUE,_xll.ohTrigger(RecalcTrigger,Trigger1M)),NA())</f>
        <v>1.6195947292354518E-2</v>
      </c>
      <c r="K2767" s="44">
        <f>IFERROR(_xll.qlIndexFixing(Index3M,H2767,TRUE,_xll.ohTrigger(RecalcTrigger,Trigger3M)),NA())</f>
        <v>1.6670727503796993E-2</v>
      </c>
      <c r="L2767" s="44">
        <f>IFERROR(_xll.qlIndexFixing(Index6M,$H2767,TRUE,_xll.ohTrigger(RecalcTrigger,Trigger6M)),NA())</f>
        <v>1.6917467023008666E-2</v>
      </c>
      <c r="M2767" s="182">
        <f>IFERROR(_xll.qlIndexFixing(Index1Y,$H2767,TRUE,_xll.ohTrigger(RecalcTrigger,Trigger1Y)),NA())</f>
        <v>1.7112828366119714E-2</v>
      </c>
      <c r="N2767" s="181">
        <f>IFERROR(_xll.qlIndexFixing(ONIndex1M,I2767,TRUE,_xll.ohTrigger(RecalcTrigger,Trigger1M)),NA())</f>
        <v>1.6178309221224207E-2</v>
      </c>
      <c r="O2767" s="44">
        <f>IFERROR(_xll.qlIndexFixing(ONIndex3M,I2767,TRUE,_xll.ohTrigger(RecalcTrigger,Trigger3M)),NA())</f>
        <v>1.6620260265355347E-2</v>
      </c>
      <c r="P2767" s="44">
        <f>IFERROR(_xll.qlIndexFixing(ONIndex6M,I2767,TRUE,_xll.ohTrigger(RecalcTrigger,Trigger6M)),NA())</f>
        <v>1.6812307370484003E-2</v>
      </c>
      <c r="Q2767" s="182">
        <f>IFERROR(_xll.qlIndexFixing(ONIndex1Y,I2767,TRUE,_xll.ohTrigger(RecalcTrigger,Trigger1Y)),NA())</f>
        <v>1.6897094596532991E-2</v>
      </c>
    </row>
    <row r="2768" spans="2:17" x14ac:dyDescent="0.2">
      <c r="B2768" s="39" t="s">
        <v>42</v>
      </c>
      <c r="D2768" s="42">
        <f>_xll.qlCalendarAdvance(Calendar,$D2767,B2768,"f",FALSE)</f>
        <v>58811</v>
      </c>
      <c r="E2768" s="176">
        <f>_xll.qlInterestRateIndexValueDate(IndexON,D2768)</f>
        <v>58811</v>
      </c>
      <c r="F2768" s="192">
        <f>IFERROR(_xll.qlIndexFixing(IndexON,D2768,TRUE,_xll.ohTrigger(RecalcTrigger,TriggerON)),NA())</f>
        <v>1.5923184206169116E-2</v>
      </c>
      <c r="H2768" s="42">
        <f>_xll.qlCalendarAdvance(Calendar,$H2767,B2768,"f",FALSE)</f>
        <v>58811</v>
      </c>
      <c r="I2768" s="176">
        <f>_xll.qlInterestRateIndexValueDate(Index1M,$H2768)</f>
        <v>58811</v>
      </c>
      <c r="J2768" s="181">
        <f>IFERROR(_xll.qlIndexFixing(Index1M,$H2768,TRUE,_xll.ohTrigger(RecalcTrigger,Trigger1M)),NA())</f>
        <v>1.6198669399971746E-2</v>
      </c>
      <c r="K2768" s="44">
        <f>IFERROR(_xll.qlIndexFixing(Index3M,H2768,TRUE,_xll.ohTrigger(RecalcTrigger,Trigger3M)),NA())</f>
        <v>1.6673415598625861E-2</v>
      </c>
      <c r="L2768" s="44">
        <f>IFERROR(_xll.qlIndexFixing(Index6M,$H2768,TRUE,_xll.ohTrigger(RecalcTrigger,Trigger6M)),NA())</f>
        <v>1.6919663381269465E-2</v>
      </c>
      <c r="M2768" s="182">
        <f>IFERROR(_xll.qlIndexFixing(Index1Y,$H2768,TRUE,_xll.ohTrigger(RecalcTrigger,Trigger1Y)),NA())</f>
        <v>1.7115810360712969E-2</v>
      </c>
      <c r="N2768" s="181">
        <f>IFERROR(_xll.qlIndexFixing(ONIndex1M,I2768,TRUE,_xll.ohTrigger(RecalcTrigger,Trigger1M)),NA())</f>
        <v>1.6180976998064756E-2</v>
      </c>
      <c r="O2768" s="44">
        <f>IFERROR(_xll.qlIndexFixing(ONIndex3M,I2768,TRUE,_xll.ohTrigger(RecalcTrigger,Trigger3M)),NA())</f>
        <v>1.6622805432221499E-2</v>
      </c>
      <c r="P2768" s="44">
        <f>IFERROR(_xll.qlIndexFixing(ONIndex6M,I2768,TRUE,_xll.ohTrigger(RecalcTrigger,Trigger6M)),NA())</f>
        <v>1.681482165004522E-2</v>
      </c>
      <c r="Q2768" s="182">
        <f>IFERROR(_xll.qlIndexFixing(ONIndex1Y,I2768,TRUE,_xll.ohTrigger(RecalcTrigger,Trigger1Y)),NA())</f>
        <v>1.6899493047505265E-2</v>
      </c>
    </row>
    <row r="2769" spans="2:17" x14ac:dyDescent="0.2">
      <c r="B2769" s="39" t="s">
        <v>42</v>
      </c>
      <c r="D2769" s="42">
        <f>_xll.qlCalendarAdvance(Calendar,$D2768,B2769,"f",FALSE)</f>
        <v>58818</v>
      </c>
      <c r="E2769" s="176">
        <f>_xll.qlInterestRateIndexValueDate(IndexON,D2769)</f>
        <v>58818</v>
      </c>
      <c r="F2769" s="192">
        <f>IFERROR(_xll.qlIndexFixing(IndexON,D2769,TRUE,_xll.ohTrigger(RecalcTrigger,TriggerON)),NA())</f>
        <v>1.5925764995793346E-2</v>
      </c>
      <c r="H2769" s="42">
        <f>_xll.qlCalendarAdvance(Calendar,$H2768,B2769,"f",FALSE)</f>
        <v>58818</v>
      </c>
      <c r="I2769" s="176">
        <f>_xll.qlInterestRateIndexValueDate(Index1M,$H2769)</f>
        <v>58818</v>
      </c>
      <c r="J2769" s="181">
        <f>IFERROR(_xll.qlIndexFixing(Index1M,$H2769,TRUE,_xll.ohTrigger(RecalcTrigger,Trigger1M)),NA())</f>
        <v>1.6201413620590233E-2</v>
      </c>
      <c r="K2769" s="44">
        <f>IFERROR(_xll.qlIndexFixing(Index3M,H2769,TRUE,_xll.ohTrigger(RecalcTrigger,Trigger3M)),NA())</f>
        <v>1.6676124550751108E-2</v>
      </c>
      <c r="L2769" s="44">
        <f>IFERROR(_xll.qlIndexFixing(Index6M,$H2769,TRUE,_xll.ohTrigger(RecalcTrigger,Trigger6M)),NA())</f>
        <v>1.692247563956599E-2</v>
      </c>
      <c r="M2769" s="182">
        <f>IFERROR(_xll.qlIndexFixing(Index1Y,$H2769,TRUE,_xll.ohTrigger(RecalcTrigger,Trigger1Y)),NA())</f>
        <v>1.7118813233708341E-2</v>
      </c>
      <c r="N2769" s="181">
        <f>IFERROR(_xll.qlIndexFixing(ONIndex1M,I2769,TRUE,_xll.ohTrigger(RecalcTrigger,Trigger1M)),NA())</f>
        <v>1.6183666855883461E-2</v>
      </c>
      <c r="O2769" s="44">
        <f>IFERROR(_xll.qlIndexFixing(ONIndex3M,I2769,TRUE,_xll.ohTrigger(RecalcTrigger,Trigger3M)),NA())</f>
        <v>1.6625371370114772E-2</v>
      </c>
      <c r="P2769" s="44">
        <f>IFERROR(_xll.qlIndexFixing(ONIndex6M,I2769,TRUE,_xll.ohTrigger(RecalcTrigger,Trigger6M)),NA())</f>
        <v>1.6817355753769858E-2</v>
      </c>
      <c r="Q2769" s="182">
        <f>IFERROR(_xll.qlIndexFixing(ONIndex1Y,I2769,TRUE,_xll.ohTrigger(RecalcTrigger,Trigger1Y)),NA())</f>
        <v>1.6901912017774912E-2</v>
      </c>
    </row>
    <row r="2770" spans="2:17" x14ac:dyDescent="0.2">
      <c r="B2770" s="39" t="s">
        <v>42</v>
      </c>
      <c r="D2770" s="42">
        <f>_xll.qlCalendarAdvance(Calendar,$D2769,B2770,"f",FALSE)</f>
        <v>58825</v>
      </c>
      <c r="E2770" s="176">
        <f>_xll.qlInterestRateIndexValueDate(IndexON,D2770)</f>
        <v>58825</v>
      </c>
      <c r="F2770" s="192">
        <f>IFERROR(_xll.qlIndexFixing(IndexON,D2770,TRUE,_xll.ohTrigger(RecalcTrigger,TriggerON)),NA())</f>
        <v>1.5928367440983804E-2</v>
      </c>
      <c r="H2770" s="42">
        <f>_xll.qlCalendarAdvance(Calendar,$H2769,B2770,"f",FALSE)</f>
        <v>58825</v>
      </c>
      <c r="I2770" s="176">
        <f>_xll.qlInterestRateIndexValueDate(Index1M,$H2770)</f>
        <v>58825</v>
      </c>
      <c r="J2770" s="181">
        <f>IFERROR(_xll.qlIndexFixing(Index1M,$H2770,TRUE,_xll.ohTrigger(RecalcTrigger,Trigger1M)),NA())</f>
        <v>1.6204179954232088E-2</v>
      </c>
      <c r="K2770" s="44">
        <f>IFERROR(_xll.qlIndexFixing(Index3M,H2770,TRUE,_xll.ohTrigger(RecalcTrigger,Trigger3M)),NA())</f>
        <v>1.6678854360215066E-2</v>
      </c>
      <c r="L2770" s="44">
        <f>IFERROR(_xll.qlIndexFixing(Index6M,$H2770,TRUE,_xll.ohTrigger(RecalcTrigger,Trigger6M)),NA())</f>
        <v>1.6925307891354453E-2</v>
      </c>
      <c r="M2770" s="182">
        <f>IFERROR(_xll.qlIndexFixing(Index1Y,$H2770,TRUE,_xll.ohTrigger(RecalcTrigger,Trigger1Y)),NA())</f>
        <v>1.7121836985290573E-2</v>
      </c>
      <c r="N2770" s="181">
        <f>IFERROR(_xll.qlIndexFixing(ONIndex1M,I2770,TRUE,_xll.ohTrigger(RecalcTrigger,Trigger1M)),NA())</f>
        <v>1.6186378794680323E-2</v>
      </c>
      <c r="O2770" s="44">
        <f>IFERROR(_xll.qlIndexFixing(ONIndex3M,I2770,TRUE,_xll.ohTrigger(RecalcTrigger,Trigger3M)),NA())</f>
        <v>1.6627958079035166E-2</v>
      </c>
      <c r="P2770" s="44">
        <f>IFERROR(_xll.qlIndexFixing(ONIndex6M,I2770,TRUE,_xll.ohTrigger(RecalcTrigger,Trigger6M)),NA())</f>
        <v>1.6819909681576872E-2</v>
      </c>
      <c r="Q2770" s="182">
        <f>IFERROR(_xll.qlIndexFixing(ONIndex1Y,I2770,TRUE,_xll.ohTrigger(RecalcTrigger,Trigger1Y)),NA())</f>
        <v>1.690435150734193E-2</v>
      </c>
    </row>
    <row r="2771" spans="2:17" x14ac:dyDescent="0.2">
      <c r="B2771" s="39" t="s">
        <v>42</v>
      </c>
      <c r="D2771" s="42">
        <f>_xll.qlCalendarAdvance(Calendar,$D2770,B2771,"f",FALSE)</f>
        <v>58832</v>
      </c>
      <c r="E2771" s="176">
        <f>_xll.qlInterestRateIndexValueDate(IndexON,D2771)</f>
        <v>58832</v>
      </c>
      <c r="F2771" s="192">
        <f>IFERROR(_xll.qlIndexFixing(IndexON,D2771,TRUE,_xll.ohTrigger(RecalcTrigger,TriggerON)),NA())</f>
        <v>1.5930991541821538E-2</v>
      </c>
      <c r="H2771" s="42">
        <f>_xll.qlCalendarAdvance(Calendar,$H2770,B2771,"f",FALSE)</f>
        <v>58832</v>
      </c>
      <c r="I2771" s="176">
        <f>_xll.qlInterestRateIndexValueDate(Index1M,$H2771)</f>
        <v>58832</v>
      </c>
      <c r="J2771" s="181">
        <f>IFERROR(_xll.qlIndexFixing(Index1M,$H2771,TRUE,_xll.ohTrigger(RecalcTrigger,Trigger1M)),NA())</f>
        <v>1.6206968400912042E-2</v>
      </c>
      <c r="K2771" s="44">
        <f>IFERROR(_xll.qlIndexFixing(Index3M,H2771,TRUE,_xll.ohTrigger(RecalcTrigger,Trigger3M)),NA())</f>
        <v>1.6681605027056449E-2</v>
      </c>
      <c r="L2771" s="44">
        <f>IFERROR(_xll.qlIndexFixing(Index6M,$H2771,TRUE,_xll.ohTrigger(RecalcTrigger,Trigger6M)),NA())</f>
        <v>1.6928160136719037E-2</v>
      </c>
      <c r="M2771" s="182">
        <f>IFERROR(_xll.qlIndexFixing(Index1Y,$H2771,TRUE,_xll.ohTrigger(RecalcTrigger,Trigger1Y)),NA())</f>
        <v>1.7124881615646181E-2</v>
      </c>
      <c r="N2771" s="181">
        <f>IFERROR(_xll.qlIndexFixing(ONIndex1M,I2771,TRUE,_xll.ohTrigger(RecalcTrigger,Trigger1M)),NA())</f>
        <v>1.6189112814617435E-2</v>
      </c>
      <c r="O2771" s="44">
        <f>IFERROR(_xll.qlIndexFixing(ONIndex3M,I2771,TRUE,_xll.ohTrigger(RecalcTrigger,Trigger3M)),NA())</f>
        <v>1.6630565559144772E-2</v>
      </c>
      <c r="P2771" s="44">
        <f>IFERROR(_xll.qlIndexFixing(ONIndex6M,I2771,TRUE,_xll.ohTrigger(RecalcTrigger,Trigger6M)),NA())</f>
        <v>1.6822483433709401E-2</v>
      </c>
      <c r="Q2771" s="182">
        <f>IFERROR(_xll.qlIndexFixing(ONIndex1Y,I2771,TRUE,_xll.ohTrigger(RecalcTrigger,Trigger1Y)),NA())</f>
        <v>1.690681151644946E-2</v>
      </c>
    </row>
    <row r="2772" spans="2:17" x14ac:dyDescent="0.2">
      <c r="B2772" s="39" t="s">
        <v>42</v>
      </c>
      <c r="D2772" s="42">
        <f>_xll.qlCalendarAdvance(Calendar,$D2771,B2772,"f",FALSE)</f>
        <v>58839</v>
      </c>
      <c r="E2772" s="176">
        <f>_xll.qlInterestRateIndexValueDate(IndexON,D2772)</f>
        <v>58839</v>
      </c>
      <c r="F2772" s="192">
        <f>IFERROR(_xll.qlIndexFixing(IndexON,D2772,TRUE,_xll.ohTrigger(RecalcTrigger,TriggerON)),NA())</f>
        <v>1.5933637298306547E-2</v>
      </c>
      <c r="H2772" s="42">
        <f>_xll.qlCalendarAdvance(Calendar,$H2771,B2772,"f",FALSE)</f>
        <v>58839</v>
      </c>
      <c r="I2772" s="176">
        <f>_xll.qlInterestRateIndexValueDate(Index1M,$H2772)</f>
        <v>58839</v>
      </c>
      <c r="J2772" s="181">
        <f>IFERROR(_xll.qlIndexFixing(Index1M,$H2772,TRUE,_xll.ohTrigger(RecalcTrigger,Trigger1M)),NA())</f>
        <v>1.6206968446997552E-2</v>
      </c>
      <c r="K2772" s="44">
        <f>IFERROR(_xll.qlIndexFixing(Index3M,H2772,TRUE,_xll.ohTrigger(RecalcTrigger,Trigger3M)),NA())</f>
        <v>1.6684376551321194E-2</v>
      </c>
      <c r="L2772" s="44">
        <f>IFERROR(_xll.qlIndexFixing(Index6M,$H2772,TRUE,_xll.ohTrigger(RecalcTrigger,Trigger6M)),NA())</f>
        <v>1.6931032375743473E-2</v>
      </c>
      <c r="M2772" s="182">
        <f>IFERROR(_xll.qlIndexFixing(Index1Y,$H2772,TRUE,_xll.ohTrigger(RecalcTrigger,Trigger1Y)),NA())</f>
        <v>1.7127947124962351E-2</v>
      </c>
      <c r="N2772" s="181">
        <f>IFERROR(_xll.qlIndexFixing(ONIndex1M,I2772,TRUE,_xll.ohTrigger(RecalcTrigger,Trigger1M)),NA())</f>
        <v>1.6191868915370611E-2</v>
      </c>
      <c r="O2772" s="44">
        <f>IFERROR(_xll.qlIndexFixing(ONIndex3M,I2772,TRUE,_xll.ohTrigger(RecalcTrigger,Trigger3M)),NA())</f>
        <v>1.6633193810281499E-2</v>
      </c>
      <c r="P2772" s="44">
        <f>IFERROR(_xll.qlIndexFixing(ONIndex6M,I2772,TRUE,_xll.ohTrigger(RecalcTrigger,Trigger6M)),NA())</f>
        <v>1.6825077009924305E-2</v>
      </c>
      <c r="Q2772" s="182">
        <f>IFERROR(_xll.qlIndexFixing(ONIndex1Y,I2772,TRUE,_xll.ohTrigger(RecalcTrigger,Trigger1Y)),NA())</f>
        <v>1.6909292044935409E-2</v>
      </c>
    </row>
    <row r="2773" spans="2:17" x14ac:dyDescent="0.2">
      <c r="B2773" s="39" t="s">
        <v>42</v>
      </c>
      <c r="D2773" s="42">
        <f>_xll.qlCalendarAdvance(Calendar,$D2772,B2773,"f",FALSE)</f>
        <v>58846</v>
      </c>
      <c r="E2773" s="176">
        <f>_xll.qlInterestRateIndexValueDate(IndexON,D2773)</f>
        <v>58846</v>
      </c>
      <c r="F2773" s="192">
        <f>IFERROR(_xll.qlIndexFixing(IndexON,D2773,TRUE,_xll.ohTrigger(RecalcTrigger,TriggerON)),NA())</f>
        <v>1.5936304710438831E-2</v>
      </c>
      <c r="H2773" s="42">
        <f>_xll.qlCalendarAdvance(Calendar,$H2772,B2773,"f",FALSE)</f>
        <v>58846</v>
      </c>
      <c r="I2773" s="176">
        <f>_xll.qlInterestRateIndexValueDate(Index1M,$H2773)</f>
        <v>58846</v>
      </c>
      <c r="J2773" s="181">
        <f>IFERROR(_xll.qlIndexFixing(Index1M,$H2773,TRUE,_xll.ohTrigger(RecalcTrigger,Trigger1M)),NA())</f>
        <v>1.6209792595542456E-2</v>
      </c>
      <c r="K2773" s="44">
        <f>IFERROR(_xll.qlIndexFixing(Index3M,H2773,TRUE,_xll.ohTrigger(RecalcTrigger,Trigger3M)),NA())</f>
        <v>1.6686584693987209E-2</v>
      </c>
      <c r="L2773" s="44">
        <f>IFERROR(_xll.qlIndexFixing(Index6M,$H2773,TRUE,_xll.ohTrigger(RecalcTrigger,Trigger6M)),NA())</f>
        <v>1.6933924608511938E-2</v>
      </c>
      <c r="M2773" s="182">
        <f>IFERROR(_xll.qlIndexFixing(Index1Y,$H2773,TRUE,_xll.ohTrigger(RecalcTrigger,Trigger1Y)),NA())</f>
        <v>1.7131033513427374E-2</v>
      </c>
      <c r="N2773" s="181">
        <f>IFERROR(_xll.qlIndexFixing(ONIndex1M,I2773,TRUE,_xll.ohTrigger(RecalcTrigger,Trigger1M)),NA())</f>
        <v>1.619464709718299E-2</v>
      </c>
      <c r="O2773" s="44">
        <f>IFERROR(_xll.qlIndexFixing(ONIndex3M,I2773,TRUE,_xll.ohTrigger(RecalcTrigger,Trigger3M)),NA())</f>
        <v>1.6635842832445347E-2</v>
      </c>
      <c r="P2773" s="44">
        <f>IFERROR(_xll.qlIndexFixing(ONIndex6M,I2773,TRUE,_xll.ohTrigger(RecalcTrigger,Trigger6M)),NA())</f>
        <v>1.6827690410140539E-2</v>
      </c>
      <c r="Q2773" s="182">
        <f>IFERROR(_xll.qlIndexFixing(ONIndex1Y,I2773,TRUE,_xll.ohTrigger(RecalcTrigger,Trigger1Y)),NA())</f>
        <v>1.6911793092637684E-2</v>
      </c>
    </row>
    <row r="2774" spans="2:17" x14ac:dyDescent="0.2">
      <c r="B2774" s="39" t="s">
        <v>42</v>
      </c>
      <c r="D2774" s="42">
        <f>_xll.qlCalendarAdvance(Calendar,$D2773,B2774,"f",FALSE)</f>
        <v>58853</v>
      </c>
      <c r="E2774" s="176">
        <f>_xll.qlInterestRateIndexValueDate(IndexON,D2774)</f>
        <v>58853</v>
      </c>
      <c r="F2774" s="192">
        <f>IFERROR(_xll.qlIndexFixing(IndexON,D2774,TRUE,_xll.ohTrigger(RecalcTrigger,TriggerON)),NA())</f>
        <v>1.5938993778299437E-2</v>
      </c>
      <c r="H2774" s="42">
        <f>_xll.qlCalendarAdvance(Calendar,$H2773,B2774,"f",FALSE)</f>
        <v>58853</v>
      </c>
      <c r="I2774" s="176">
        <f>_xll.qlInterestRateIndexValueDate(Index1M,$H2774)</f>
        <v>58853</v>
      </c>
      <c r="J2774" s="181">
        <f>IFERROR(_xll.qlIndexFixing(Index1M,$H2774,TRUE,_xll.ohTrigger(RecalcTrigger,Trigger1M)),NA())</f>
        <v>1.621263885215234E-2</v>
      </c>
      <c r="K2774" s="44">
        <f>IFERROR(_xll.qlIndexFixing(Index3M,H2774,TRUE,_xll.ohTrigger(RecalcTrigger,Trigger3M)),NA())</f>
        <v>1.6689396315108029E-2</v>
      </c>
      <c r="L2774" s="44">
        <f>IFERROR(_xll.qlIndexFixing(Index6M,$H2774,TRUE,_xll.ohTrigger(RecalcTrigger,Trigger6M)),NA())</f>
        <v>1.6936836835110859E-2</v>
      </c>
      <c r="M2774" s="182">
        <f>IFERROR(_xll.qlIndexFixing(Index1Y,$H2774,TRUE,_xll.ohTrigger(RecalcTrigger,Trigger1Y)),NA())</f>
        <v>1.713414078123221E-2</v>
      </c>
      <c r="N2774" s="181">
        <f>IFERROR(_xll.qlIndexFixing(ONIndex1M,I2774,TRUE,_xll.ohTrigger(RecalcTrigger,Trigger1M)),NA())</f>
        <v>1.6197447359973527E-2</v>
      </c>
      <c r="O2774" s="44">
        <f>IFERROR(_xll.qlIndexFixing(ONIndex3M,I2774,TRUE,_xll.ohTrigger(RecalcTrigger,Trigger3M)),NA())</f>
        <v>1.6638512625879454E-2</v>
      </c>
      <c r="P2774" s="44">
        <f>IFERROR(_xll.qlIndexFixing(ONIndex6M,I2774,TRUE,_xll.ohTrigger(RecalcTrigger,Trigger6M)),NA())</f>
        <v>1.6830323634682287E-2</v>
      </c>
      <c r="Q2774" s="182">
        <f>IFERROR(_xll.qlIndexFixing(ONIndex1Y,I2774,TRUE,_xll.ohTrigger(RecalcTrigger,Trigger1Y)),NA())</f>
        <v>1.6914314659799423E-2</v>
      </c>
    </row>
    <row r="2775" spans="2:17" x14ac:dyDescent="0.2">
      <c r="B2775" s="39" t="s">
        <v>42</v>
      </c>
      <c r="D2775" s="42">
        <f>_xll.qlCalendarAdvance(Calendar,$D2774,B2775,"f",FALSE)</f>
        <v>58860</v>
      </c>
      <c r="E2775" s="176">
        <f>_xll.qlInterestRateIndexValueDate(IndexON,D2775)</f>
        <v>58860</v>
      </c>
      <c r="F2775" s="192">
        <f>IFERROR(_xll.qlIndexFixing(IndexON,D2775,TRUE,_xll.ohTrigger(RecalcTrigger,TriggerON)),NA())</f>
        <v>1.5941704501807319E-2</v>
      </c>
      <c r="H2775" s="42">
        <f>_xll.qlCalendarAdvance(Calendar,$H2774,B2775,"f",FALSE)</f>
        <v>58860</v>
      </c>
      <c r="I2775" s="176">
        <f>_xll.qlInterestRateIndexValueDate(Index1M,$H2775)</f>
        <v>58860</v>
      </c>
      <c r="J2775" s="181">
        <f>IFERROR(_xll.qlIndexFixing(Index1M,$H2775,TRUE,_xll.ohTrigger(RecalcTrigger,Trigger1M)),NA())</f>
        <v>1.6215507216841681E-2</v>
      </c>
      <c r="K2775" s="44">
        <f>IFERROR(_xll.qlIndexFixing(Index3M,H2775,TRUE,_xll.ohTrigger(RecalcTrigger,Trigger3M)),NA())</f>
        <v>1.6692228792802594E-2</v>
      </c>
      <c r="L2775" s="44">
        <f>IFERROR(_xll.qlIndexFixing(Index6M,$H2775,TRUE,_xll.ohTrigger(RecalcTrigger,Trigger6M)),NA())</f>
        <v>1.6939769055624863E-2</v>
      </c>
      <c r="M2775" s="182">
        <f>IFERROR(_xll.qlIndexFixing(Index1Y,$H2775,TRUE,_xll.ohTrigger(RecalcTrigger,Trigger1Y)),NA())</f>
        <v>1.7137268928567373E-2</v>
      </c>
      <c r="N2775" s="181">
        <f>IFERROR(_xll.qlIndexFixing(ONIndex1M,I2775,TRUE,_xll.ohTrigger(RecalcTrigger,Trigger1M)),NA())</f>
        <v>1.6200269703742221E-2</v>
      </c>
      <c r="O2775" s="44">
        <f>IFERROR(_xll.qlIndexFixing(ONIndex3M,I2775,TRUE,_xll.ohTrigger(RecalcTrigger,Trigger3M)),NA())</f>
        <v>1.6641203190259635E-2</v>
      </c>
      <c r="P2775" s="44">
        <f>IFERROR(_xll.qlIndexFixing(ONIndex6M,I2775,TRUE,_xll.ohTrigger(RecalcTrigger,Trigger6M)),NA())</f>
        <v>1.6832976683387457E-2</v>
      </c>
      <c r="Q2775" s="182">
        <f>IFERROR(_xll.qlIndexFixing(ONIndex1Y,I2775,TRUE,_xll.ohTrigger(RecalcTrigger,Trigger1Y)),NA())</f>
        <v>1.6916856746420628E-2</v>
      </c>
    </row>
    <row r="2776" spans="2:17" x14ac:dyDescent="0.2">
      <c r="B2776" s="39" t="s">
        <v>42</v>
      </c>
      <c r="D2776" s="42">
        <f>_xll.qlCalendarAdvance(Calendar,$D2775,B2776,"f",FALSE)</f>
        <v>58867</v>
      </c>
      <c r="E2776" s="176">
        <f>_xll.qlInterestRateIndexValueDate(IndexON,D2776)</f>
        <v>58867</v>
      </c>
      <c r="F2776" s="192">
        <f>IFERROR(_xll.qlIndexFixing(IndexON,D2776,TRUE,_xll.ohTrigger(RecalcTrigger,TriggerON)),NA())</f>
        <v>1.5944436880962476E-2</v>
      </c>
      <c r="H2776" s="42">
        <f>_xll.qlCalendarAdvance(Calendar,$H2775,B2776,"f",FALSE)</f>
        <v>58867</v>
      </c>
      <c r="I2776" s="176">
        <f>_xll.qlInterestRateIndexValueDate(Index1M,$H2776)</f>
        <v>58867</v>
      </c>
      <c r="J2776" s="181">
        <f>IFERROR(_xll.qlIndexFixing(Index1M,$H2776,TRUE,_xll.ohTrigger(RecalcTrigger,Trigger1M)),NA())</f>
        <v>1.6221242330475213E-2</v>
      </c>
      <c r="K2776" s="44">
        <f>IFERROR(_xll.qlIndexFixing(Index3M,H2776,TRUE,_xll.ohTrigger(RecalcTrigger,Trigger3M)),NA())</f>
        <v>1.6696849933570304E-2</v>
      </c>
      <c r="L2776" s="44">
        <f>IFERROR(_xll.qlIndexFixing(Index6M,$H2776,TRUE,_xll.ohTrigger(RecalcTrigger,Trigger6M)),NA())</f>
        <v>1.6944551638241871E-2</v>
      </c>
      <c r="M2776" s="182">
        <f>IFERROR(_xll.qlIndexFixing(Index1Y,$H2776,TRUE,_xll.ohTrigger(RecalcTrigger,Trigger1Y)),NA())</f>
        <v>1.714041795562582E-2</v>
      </c>
      <c r="N2776" s="181">
        <f>IFERROR(_xll.qlIndexFixing(ONIndex1M,I2776,TRUE,_xll.ohTrigger(RecalcTrigger,Trigger1M)),NA())</f>
        <v>1.6203114128651164E-2</v>
      </c>
      <c r="O2776" s="44">
        <f>IFERROR(_xll.qlIndexFixing(ONIndex3M,I2776,TRUE,_xll.ohTrigger(RecalcTrigger,Trigger3M)),NA())</f>
        <v>1.6643914525666936E-2</v>
      </c>
      <c r="P2776" s="44">
        <f>IFERROR(_xll.qlIndexFixing(ONIndex6M,I2776,TRUE,_xll.ohTrigger(RecalcTrigger,Trigger6M)),NA())</f>
        <v>1.6835649556175003E-2</v>
      </c>
      <c r="Q2776" s="182">
        <f>IFERROR(_xll.qlIndexFixing(ONIndex1Y,I2776,TRUE,_xll.ohTrigger(RecalcTrigger,Trigger1Y)),NA())</f>
        <v>1.6919419352339204E-2</v>
      </c>
    </row>
    <row r="2777" spans="2:17" x14ac:dyDescent="0.2">
      <c r="B2777" s="39" t="s">
        <v>42</v>
      </c>
      <c r="D2777" s="42">
        <f>_xll.qlCalendarAdvance(Calendar,$D2776,B2777,"f",FALSE)</f>
        <v>58874</v>
      </c>
      <c r="E2777" s="176">
        <f>_xll.qlInterestRateIndexValueDate(IndexON,D2777)</f>
        <v>58874</v>
      </c>
      <c r="F2777" s="192">
        <f>IFERROR(_xll.qlIndexFixing(IndexON,D2777,TRUE,_xll.ohTrigger(RecalcTrigger,TriggerON)),NA())</f>
        <v>1.5947190915764908E-2</v>
      </c>
      <c r="H2777" s="42">
        <f>_xll.qlCalendarAdvance(Calendar,$H2776,B2777,"f",FALSE)</f>
        <v>58874</v>
      </c>
      <c r="I2777" s="176">
        <f>_xll.qlInterestRateIndexValueDate(Index1M,$H2777)</f>
        <v>58874</v>
      </c>
      <c r="J2777" s="181">
        <f>IFERROR(_xll.qlIndexFixing(Index1M,$H2777,TRUE,_xll.ohTrigger(RecalcTrigger,Trigger1M)),NA())</f>
        <v>1.6224734632144865E-2</v>
      </c>
      <c r="K2777" s="44">
        <f>IFERROR(_xll.qlIndexFixing(Index3M,H2777,TRUE,_xll.ohTrigger(RecalcTrigger,Trigger3M)),NA())</f>
        <v>1.6699728988120863E-2</v>
      </c>
      <c r="L2777" s="44">
        <f>IFERROR(_xll.qlIndexFixing(Index6M,$H2777,TRUE,_xll.ohTrigger(RecalcTrigger,Trigger6M)),NA())</f>
        <v>1.6947528544175038E-2</v>
      </c>
      <c r="M2777" s="182">
        <f>IFERROR(_xll.qlIndexFixing(Index1Y,$H2777,TRUE,_xll.ohTrigger(RecalcTrigger,Trigger1Y)),NA())</f>
        <v>1.7143587862601173E-2</v>
      </c>
      <c r="N2777" s="181">
        <f>IFERROR(_xll.qlIndexFixing(ONIndex1M,I2777,TRUE,_xll.ohTrigger(RecalcTrigger,Trigger1M)),NA())</f>
        <v>1.6205980634295125E-2</v>
      </c>
      <c r="O2777" s="44">
        <f>IFERROR(_xll.qlIndexFixing(ONIndex3M,I2777,TRUE,_xll.ohTrigger(RecalcTrigger,Trigger3M)),NA())</f>
        <v>1.6646646632182405E-2</v>
      </c>
      <c r="P2777" s="44">
        <f>IFERROR(_xll.qlIndexFixing(ONIndex6M,I2777,TRUE,_xll.ohTrigger(RecalcTrigger,Trigger6M)),NA())</f>
        <v>1.6838342253125971E-2</v>
      </c>
      <c r="Q2777" s="182">
        <f>IFERROR(_xll.qlIndexFixing(ONIndex1Y,I2777,TRUE,_xll.ohTrigger(RecalcTrigger,Trigger1Y)),NA())</f>
        <v>1.6922002477555154E-2</v>
      </c>
    </row>
    <row r="2778" spans="2:17" x14ac:dyDescent="0.2">
      <c r="B2778" s="39" t="s">
        <v>42</v>
      </c>
      <c r="D2778" s="42">
        <f>_xll.qlCalendarAdvance(Calendar,$D2777,B2778,"f",FALSE)</f>
        <v>58881</v>
      </c>
      <c r="E2778" s="176">
        <f>_xll.qlInterestRateIndexValueDate(IndexON,D2778)</f>
        <v>58881</v>
      </c>
      <c r="F2778" s="192">
        <f>IFERROR(_xll.qlIndexFixing(IndexON,D2778,TRUE,_xll.ohTrigger(RecalcTrigger,TriggerON)),NA())</f>
        <v>1.5949966606295662E-2</v>
      </c>
      <c r="H2778" s="42">
        <f>_xll.qlCalendarAdvance(Calendar,$H2777,B2778,"f",FALSE)</f>
        <v>58881</v>
      </c>
      <c r="I2778" s="176">
        <f>_xll.qlInterestRateIndexValueDate(Index1M,$H2778)</f>
        <v>58881</v>
      </c>
      <c r="J2778" s="181">
        <f>IFERROR(_xll.qlIndexFixing(Index1M,$H2778,TRUE,_xll.ohTrigger(RecalcTrigger,Trigger1M)),NA())</f>
        <v>1.6227106694160547E-2</v>
      </c>
      <c r="K2778" s="44">
        <f>IFERROR(_xll.qlIndexFixing(Index3M,H2778,TRUE,_xll.ohTrigger(RecalcTrigger,Trigger3M)),NA())</f>
        <v>1.6702628902310321E-2</v>
      </c>
      <c r="L2778" s="44">
        <f>IFERROR(_xll.qlIndexFixing(Index6M,$H2778,TRUE,_xll.ohTrigger(RecalcTrigger,Trigger6M)),NA())</f>
        <v>1.6950525447150835E-2</v>
      </c>
      <c r="M2778" s="182">
        <f>IFERROR(_xll.qlIndexFixing(Index1Y,$H2778,TRUE,_xll.ohTrigger(RecalcTrigger,Trigger1Y)),NA())</f>
        <v>1.7146778649688832E-2</v>
      </c>
      <c r="N2778" s="181">
        <f>IFERROR(_xll.qlIndexFixing(ONIndex1M,I2778,TRUE,_xll.ohTrigger(RecalcTrigger,Trigger1M)),NA())</f>
        <v>1.6208869221241429E-2</v>
      </c>
      <c r="O2778" s="44">
        <f>IFERROR(_xll.qlIndexFixing(ONIndex3M,I2778,TRUE,_xll.ohTrigger(RecalcTrigger,Trigger3M)),NA())</f>
        <v>1.6649399509968132E-2</v>
      </c>
      <c r="P2778" s="44">
        <f>IFERROR(_xll.qlIndexFixing(ONIndex6M,I2778,TRUE,_xll.ohTrigger(RecalcTrigger,Trigger6M)),NA())</f>
        <v>1.6841054774321407E-2</v>
      </c>
      <c r="Q2778" s="182">
        <f>IFERROR(_xll.qlIndexFixing(ONIndex1Y,I2778,TRUE,_xll.ohTrigger(RecalcTrigger,Trigger1Y)),NA())</f>
        <v>1.6924606122311614E-2</v>
      </c>
    </row>
    <row r="2779" spans="2:17" x14ac:dyDescent="0.2">
      <c r="B2779" s="39" t="s">
        <v>42</v>
      </c>
      <c r="D2779" s="42">
        <f>_xll.qlCalendarAdvance(Calendar,$D2778,B2779,"f",FALSE)</f>
        <v>58888</v>
      </c>
      <c r="E2779" s="176">
        <f>_xll.qlInterestRateIndexValueDate(IndexON,D2779)</f>
        <v>58888</v>
      </c>
      <c r="F2779" s="192">
        <f>IFERROR(_xll.qlIndexFixing(IndexON,D2779,TRUE,_xll.ohTrigger(RecalcTrigger,TriggerON)),NA())</f>
        <v>1.5952763952473692E-2</v>
      </c>
      <c r="H2779" s="42">
        <f>_xll.qlCalendarAdvance(Calendar,$H2778,B2779,"f",FALSE)</f>
        <v>58888</v>
      </c>
      <c r="I2779" s="176">
        <f>_xll.qlInterestRateIndexValueDate(Index1M,$H2779)</f>
        <v>58888</v>
      </c>
      <c r="J2779" s="181">
        <f>IFERROR(_xll.qlIndexFixing(Index1M,$H2779,TRUE,_xll.ohTrigger(RecalcTrigger,Trigger1M)),NA())</f>
        <v>1.6230072045759297E-2</v>
      </c>
      <c r="K2779" s="44">
        <f>IFERROR(_xll.qlIndexFixing(Index3M,H2779,TRUE,_xll.ohTrigger(RecalcTrigger,Trigger3M)),NA())</f>
        <v>1.6705549676185365E-2</v>
      </c>
      <c r="L2779" s="44">
        <f>IFERROR(_xll.qlIndexFixing(Index6M,$H2779,TRUE,_xll.ohTrigger(RecalcTrigger,Trigger6M)),NA())</f>
        <v>1.6953542347258231E-2</v>
      </c>
      <c r="M2779" s="182">
        <f>IFERROR(_xll.qlIndexFixing(Index1Y,$H2779,TRUE,_xll.ohTrigger(RecalcTrigger,Trigger1Y)),NA())</f>
        <v>1.7149990317085306E-2</v>
      </c>
      <c r="N2779" s="181">
        <f>IFERROR(_xll.qlIndexFixing(ONIndex1M,I2779,TRUE,_xll.ohTrigger(RecalcTrigger,Trigger1M)),NA())</f>
        <v>1.6211779889003797E-2</v>
      </c>
      <c r="O2779" s="44">
        <f>IFERROR(_xll.qlIndexFixing(ONIndex3M,I2779,TRUE,_xll.ohTrigger(RecalcTrigger,Trigger3M)),NA())</f>
        <v>1.6652173158699934E-2</v>
      </c>
      <c r="P2779" s="44">
        <f>IFERROR(_xll.qlIndexFixing(ONIndex6M,I2779,TRUE,_xll.ohTrigger(RecalcTrigger,Trigger6M)),NA())</f>
        <v>1.6843787119599218E-2</v>
      </c>
      <c r="Q2779" s="182">
        <f>IFERROR(_xll.qlIndexFixing(ONIndex1Y,I2779,TRUE,_xll.ohTrigger(RecalcTrigger,Trigger1Y)),NA())</f>
        <v>1.6927230286446493E-2</v>
      </c>
    </row>
    <row r="2780" spans="2:17" x14ac:dyDescent="0.2">
      <c r="B2780" s="39" t="s">
        <v>42</v>
      </c>
      <c r="D2780" s="42">
        <f>_xll.qlCalendarAdvance(Calendar,$D2779,B2780,"f",FALSE)</f>
        <v>58895</v>
      </c>
      <c r="E2780" s="176">
        <f>_xll.qlInterestRateIndexValueDate(IndexON,D2780)</f>
        <v>58895</v>
      </c>
      <c r="F2780" s="192">
        <f>IFERROR(_xll.qlIndexFixing(IndexON,D2780,TRUE,_xll.ohTrigger(RecalcTrigger,TriggerON)),NA())</f>
        <v>1.5955582954217951E-2</v>
      </c>
      <c r="H2780" s="42">
        <f>_xll.qlCalendarAdvance(Calendar,$H2779,B2780,"f",FALSE)</f>
        <v>58895</v>
      </c>
      <c r="I2780" s="176">
        <f>_xll.qlInterestRateIndexValueDate(Index1M,$H2780)</f>
        <v>58895</v>
      </c>
      <c r="J2780" s="181">
        <f>IFERROR(_xll.qlIndexFixing(Index1M,$H2780,TRUE,_xll.ohTrigger(RecalcTrigger,Trigger1M)),NA())</f>
        <v>1.6231331660808999E-2</v>
      </c>
      <c r="K2780" s="44">
        <f>IFERROR(_xll.qlIndexFixing(Index3M,H2780,TRUE,_xll.ohTrigger(RecalcTrigger,Trigger3M)),NA())</f>
        <v>1.6708491309789155E-2</v>
      </c>
      <c r="L2780" s="44">
        <f>IFERROR(_xll.qlIndexFixing(Index6M,$H2780,TRUE,_xll.ohTrigger(RecalcTrigger,Trigger6M)),NA())</f>
        <v>1.6956579244587964E-2</v>
      </c>
      <c r="M2780" s="182">
        <f>IFERROR(_xll.qlIndexFixing(Index1Y,$H2780,TRUE,_xll.ohTrigger(RecalcTrigger,Trigger1Y)),NA())</f>
        <v>1.7153222864987772E-2</v>
      </c>
      <c r="N2780" s="181">
        <f>IFERROR(_xll.qlIndexFixing(ONIndex1M,I2780,TRUE,_xll.ohTrigger(RecalcTrigger,Trigger1M)),NA())</f>
        <v>1.6214712637744322E-2</v>
      </c>
      <c r="O2780" s="44">
        <f>IFERROR(_xll.qlIndexFixing(ONIndex3M,I2780,TRUE,_xll.ohTrigger(RecalcTrigger,Trigger3M)),NA())</f>
        <v>1.6654967578458857E-2</v>
      </c>
      <c r="P2780" s="44">
        <f>IFERROR(_xll.qlIndexFixing(ONIndex6M,I2780,TRUE,_xll.ohTrigger(RecalcTrigger,Trigger6M)),NA())</f>
        <v>1.6846539288959406E-2</v>
      </c>
      <c r="Q2780" s="182">
        <f>IFERROR(_xll.qlIndexFixing(ONIndex1Y,I2780,TRUE,_xll.ohTrigger(RecalcTrigger,Trigger1Y)),NA())</f>
        <v>1.6929874969797698E-2</v>
      </c>
    </row>
    <row r="2781" spans="2:17" x14ac:dyDescent="0.2">
      <c r="B2781" s="39" t="s">
        <v>42</v>
      </c>
      <c r="D2781" s="42">
        <f>_xll.qlCalendarAdvance(Calendar,$D2780,B2781,"f",FALSE)</f>
        <v>58902</v>
      </c>
      <c r="E2781" s="176">
        <f>_xll.qlInterestRateIndexValueDate(IndexON,D2781)</f>
        <v>58902</v>
      </c>
      <c r="F2781" s="192">
        <f>IFERROR(_xll.qlIndexFixing(IndexON,D2781,TRUE,_xll.ohTrigger(RecalcTrigger,TriggerON)),NA())</f>
        <v>1.5958423611771577E-2</v>
      </c>
      <c r="H2781" s="42">
        <f>_xll.qlCalendarAdvance(Calendar,$H2780,B2781,"f",FALSE)</f>
        <v>58902</v>
      </c>
      <c r="I2781" s="176">
        <f>_xll.qlInterestRateIndexValueDate(Index1M,$H2781)</f>
        <v>58902</v>
      </c>
      <c r="J2781" s="181">
        <f>IFERROR(_xll.qlIndexFixing(Index1M,$H2781,TRUE,_xll.ohTrigger(RecalcTrigger,Trigger1M)),NA())</f>
        <v>1.6234336099650453E-2</v>
      </c>
      <c r="K2781" s="44">
        <f>IFERROR(_xll.qlIndexFixing(Index3M,H2781,TRUE,_xll.ohTrigger(RecalcTrigger,Trigger3M)),NA())</f>
        <v>1.6710856245382814E-2</v>
      </c>
      <c r="L2781" s="44">
        <f>IFERROR(_xll.qlIndexFixing(Index6M,$H2781,TRUE,_xll.ohTrigger(RecalcTrigger,Trigger6M)),NA())</f>
        <v>1.6959018009117369E-2</v>
      </c>
      <c r="M2781" s="182">
        <f>IFERROR(_xll.qlIndexFixing(Index1Y,$H2781,TRUE,_xll.ohTrigger(RecalcTrigger,Trigger1Y)),NA())</f>
        <v>1.7156476293596068E-2</v>
      </c>
      <c r="N2781" s="181">
        <f>IFERROR(_xll.qlIndexFixing(ONIndex1M,I2781,TRUE,_xll.ohTrigger(RecalcTrigger,Trigger1M)),NA())</f>
        <v>1.621766746754405E-2</v>
      </c>
      <c r="O2781" s="44">
        <f>IFERROR(_xll.qlIndexFixing(ONIndex3M,I2781,TRUE,_xll.ohTrigger(RecalcTrigger,Trigger3M)),NA())</f>
        <v>1.6657782769325946E-2</v>
      </c>
      <c r="P2781" s="44">
        <f>IFERROR(_xll.qlIndexFixing(ONIndex6M,I2781,TRUE,_xll.ohTrigger(RecalcTrigger,Trigger6M)),NA())</f>
        <v>1.6849311282645107E-2</v>
      </c>
      <c r="Q2781" s="182">
        <f>IFERROR(_xll.qlIndexFixing(ONIndex1Y,I2781,TRUE,_xll.ohTrigger(RecalcTrigger,Trigger1Y)),NA())</f>
        <v>1.6932540172608368E-2</v>
      </c>
    </row>
    <row r="2782" spans="2:17" x14ac:dyDescent="0.2">
      <c r="B2782" s="39" t="s">
        <v>42</v>
      </c>
      <c r="D2782" s="42">
        <f>_xll.qlCalendarAdvance(Calendar,$D2781,B2782,"f",FALSE)</f>
        <v>58909</v>
      </c>
      <c r="E2782" s="176">
        <f>_xll.qlInterestRateIndexValueDate(IndexON,D2782)</f>
        <v>58909</v>
      </c>
      <c r="F2782" s="192">
        <f>IFERROR(_xll.qlIndexFixing(IndexON,D2782,TRUE,_xll.ohTrigger(RecalcTrigger,TriggerON)),NA())</f>
        <v>1.5961285924891433E-2</v>
      </c>
      <c r="H2782" s="42">
        <f>_xll.qlCalendarAdvance(Calendar,$H2781,B2782,"f",FALSE)</f>
        <v>58909</v>
      </c>
      <c r="I2782" s="176">
        <f>_xll.qlInterestRateIndexValueDate(Index1M,$H2782)</f>
        <v>58909</v>
      </c>
      <c r="J2782" s="181">
        <f>IFERROR(_xll.qlIndexFixing(Index1M,$H2782,TRUE,_xll.ohTrigger(RecalcTrigger,Trigger1M)),NA())</f>
        <v>1.6237362648695353E-2</v>
      </c>
      <c r="K2782" s="44">
        <f>IFERROR(_xll.qlIndexFixing(Index3M,H2782,TRUE,_xll.ohTrigger(RecalcTrigger,Trigger3M)),NA())</f>
        <v>1.6713837972350185E-2</v>
      </c>
      <c r="L2782" s="44">
        <f>IFERROR(_xll.qlIndexFixing(Index6M,$H2782,TRUE,_xll.ohTrigger(RecalcTrigger,Trigger6M)),NA())</f>
        <v>1.6962093330465718E-2</v>
      </c>
      <c r="M2782" s="182">
        <f>IFERROR(_xll.qlIndexFixing(Index1Y,$H2782,TRUE,_xll.ohTrigger(RecalcTrigger,Trigger1Y)),NA())</f>
        <v>1.7159750603109813E-2</v>
      </c>
      <c r="N2782" s="181">
        <f>IFERROR(_xll.qlIndexFixing(ONIndex1M,I2782,TRUE,_xll.ohTrigger(RecalcTrigger,Trigger1M)),NA())</f>
        <v>1.6220644378321936E-2</v>
      </c>
      <c r="O2782" s="44">
        <f>IFERROR(_xll.qlIndexFixing(ONIndex3M,I2782,TRUE,_xll.ohTrigger(RecalcTrigger,Trigger3M)),NA())</f>
        <v>1.6660618731382248E-2</v>
      </c>
      <c r="P2782" s="44">
        <f>IFERROR(_xll.qlIndexFixing(ONIndex6M,I2782,TRUE,_xll.ohTrigger(RecalcTrigger,Trigger6M)),NA())</f>
        <v>1.6852103100413185E-2</v>
      </c>
      <c r="Q2782" s="182">
        <f>IFERROR(_xll.qlIndexFixing(ONIndex1Y,I2782,TRUE,_xll.ohTrigger(RecalcTrigger,Trigger1Y)),NA())</f>
        <v>1.6935225894797457E-2</v>
      </c>
    </row>
    <row r="2783" spans="2:17" x14ac:dyDescent="0.2">
      <c r="B2783" s="39" t="s">
        <v>42</v>
      </c>
      <c r="D2783" s="42">
        <f>_xll.qlCalendarAdvance(Calendar,$D2782,B2783,"f",FALSE)</f>
        <v>58916</v>
      </c>
      <c r="E2783" s="176">
        <f>_xll.qlInterestRateIndexValueDate(IndexON,D2783)</f>
        <v>58916</v>
      </c>
      <c r="F2783" s="192">
        <f>IFERROR(_xll.qlIndexFixing(IndexON,D2783,TRUE,_xll.ohTrigger(RecalcTrigger,TriggerON)),NA())</f>
        <v>1.5964169893820657E-2</v>
      </c>
      <c r="H2783" s="42">
        <f>_xll.qlCalendarAdvance(Calendar,$H2782,B2783,"f",FALSE)</f>
        <v>58916</v>
      </c>
      <c r="I2783" s="176">
        <f>_xll.qlInterestRateIndexValueDate(Index1M,$H2783)</f>
        <v>58916</v>
      </c>
      <c r="J2783" s="181">
        <f>IFERROR(_xll.qlIndexFixing(Index1M,$H2783,TRUE,_xll.ohTrigger(RecalcTrigger,Trigger1M)),NA())</f>
        <v>1.6240411307959911E-2</v>
      </c>
      <c r="K2783" s="44">
        <f>IFERROR(_xll.qlIndexFixing(Index3M,H2783,TRUE,_xll.ohTrigger(RecalcTrigger,Trigger3M)),NA())</f>
        <v>1.6716840558206863E-2</v>
      </c>
      <c r="L2783" s="44">
        <f>IFERROR(_xll.qlIndexFixing(Index6M,$H2783,TRUE,_xll.ohTrigger(RecalcTrigger,Trigger6M)),NA())</f>
        <v>1.6965188648354956E-2</v>
      </c>
      <c r="M2783" s="182">
        <f>IFERROR(_xll.qlIndexFixing(Index1Y,$H2783,TRUE,_xll.ohTrigger(RecalcTrigger,Trigger1Y)),NA())</f>
        <v>1.7163045793731069E-2</v>
      </c>
      <c r="N2783" s="181">
        <f>IFERROR(_xll.qlIndexFixing(ONIndex1M,I2783,TRUE,_xll.ohTrigger(RecalcTrigger,Trigger1M)),NA())</f>
        <v>1.6223643370159024E-2</v>
      </c>
      <c r="O2783" s="44">
        <f>IFERROR(_xll.qlIndexFixing(ONIndex3M,I2783,TRUE,_xll.ohTrigger(RecalcTrigger,Trigger3M)),NA())</f>
        <v>1.6663475464465671E-2</v>
      </c>
      <c r="P2783" s="44">
        <f>IFERROR(_xll.qlIndexFixing(ONIndex6M,I2783,TRUE,_xll.ohTrigger(RecalcTrigger,Trigger6M)),NA())</f>
        <v>1.6854914742425731E-2</v>
      </c>
      <c r="Q2783" s="182">
        <f>IFERROR(_xll.qlIndexFixing(ONIndex1Y,I2783,TRUE,_xll.ohTrigger(RecalcTrigger,Trigger1Y)),NA())</f>
        <v>1.693793213644601E-2</v>
      </c>
    </row>
    <row r="2784" spans="2:17" x14ac:dyDescent="0.2">
      <c r="B2784" s="39" t="s">
        <v>42</v>
      </c>
      <c r="D2784" s="42">
        <f>_xll.qlCalendarAdvance(Calendar,$D2783,B2784,"f",FALSE)</f>
        <v>58923</v>
      </c>
      <c r="E2784" s="176">
        <f>_xll.qlInterestRateIndexValueDate(IndexON,D2784)</f>
        <v>58923</v>
      </c>
      <c r="F2784" s="192">
        <f>IFERROR(_xll.qlIndexFixing(IndexON,D2784,TRUE,_xll.ohTrigger(RecalcTrigger,TriggerON)),NA())</f>
        <v>1.5967075518235063E-2</v>
      </c>
      <c r="H2784" s="42">
        <f>_xll.qlCalendarAdvance(Calendar,$H2783,B2784,"f",FALSE)</f>
        <v>58923</v>
      </c>
      <c r="I2784" s="176">
        <f>_xll.qlInterestRateIndexValueDate(Index1M,$H2784)</f>
        <v>58923</v>
      </c>
      <c r="J2784" s="181">
        <f>IFERROR(_xll.qlIndexFixing(Index1M,$H2784,TRUE,_xll.ohTrigger(RecalcTrigger,Trigger1M)),NA())</f>
        <v>1.6243482077457627E-2</v>
      </c>
      <c r="K2784" s="44">
        <f>IFERROR(_xll.qlIndexFixing(Index3M,H2784,TRUE,_xll.ohTrigger(RecalcTrigger,Trigger3M)),NA())</f>
        <v>1.6719864002999154E-2</v>
      </c>
      <c r="L2784" s="44">
        <f>IFERROR(_xll.qlIndexFixing(Index6M,$H2784,TRUE,_xll.ohTrigger(RecalcTrigger,Trigger6M)),NA())</f>
        <v>1.6968303962874989E-2</v>
      </c>
      <c r="M2784" s="182">
        <f>IFERROR(_xll.qlIndexFixing(Index1Y,$H2784,TRUE,_xll.ohTrigger(RecalcTrigger,Trigger1Y)),NA())</f>
        <v>1.7166361865662338E-2</v>
      </c>
      <c r="N2784" s="181">
        <f>IFERROR(_xll.qlIndexFixing(ONIndex1M,I2784,TRUE,_xll.ohTrigger(RecalcTrigger,Trigger1M)),NA())</f>
        <v>1.6226664442812178E-2</v>
      </c>
      <c r="O2784" s="44">
        <f>IFERROR(_xll.qlIndexFixing(ONIndex3M,I2784,TRUE,_xll.ohTrigger(RecalcTrigger,Trigger3M)),NA())</f>
        <v>1.6666352968576215E-2</v>
      </c>
      <c r="P2784" s="44">
        <f>IFERROR(_xll.qlIndexFixing(ONIndex6M,I2784,TRUE,_xll.ohTrigger(RecalcTrigger,Trigger6M)),NA())</f>
        <v>1.6857746208439606E-2</v>
      </c>
      <c r="Q2784" s="182">
        <f>IFERROR(_xll.qlIndexFixing(ONIndex1Y,I2784,TRUE,_xll.ohTrigger(RecalcTrigger,Trigger1Y)),NA())</f>
        <v>1.6940658897391936E-2</v>
      </c>
    </row>
    <row r="2785" spans="2:17" x14ac:dyDescent="0.2">
      <c r="B2785" s="39" t="s">
        <v>42</v>
      </c>
      <c r="D2785" s="42">
        <f>_xll.qlCalendarAdvance(Calendar,$D2784,B2785,"f",FALSE)</f>
        <v>58930</v>
      </c>
      <c r="E2785" s="176">
        <f>_xll.qlInterestRateIndexValueDate(IndexON,D2785)</f>
        <v>58930</v>
      </c>
      <c r="F2785" s="192">
        <f>IFERROR(_xll.qlIndexFixing(IndexON,D2785,TRUE,_xll.ohTrigger(RecalcTrigger,TriggerON)),NA())</f>
        <v>1.5970002798458838E-2</v>
      </c>
      <c r="H2785" s="42">
        <f>_xll.qlCalendarAdvance(Calendar,$H2784,B2785,"f",FALSE)</f>
        <v>58930</v>
      </c>
      <c r="I2785" s="176">
        <f>_xll.qlInterestRateIndexValueDate(Index1M,$H2785)</f>
        <v>58930</v>
      </c>
      <c r="J2785" s="181">
        <f>IFERROR(_xll.qlIndexFixing(Index1M,$H2785,TRUE,_xll.ohTrigger(RecalcTrigger,Trigger1M)),NA())</f>
        <v>1.6248328533039681E-2</v>
      </c>
      <c r="K2785" s="44">
        <f>IFERROR(_xll.qlIndexFixing(Index3M,H2785,TRUE,_xll.ohTrigger(RecalcTrigger,Trigger3M)),NA())</f>
        <v>1.6723512375392026E-2</v>
      </c>
      <c r="L2785" s="44">
        <f>IFERROR(_xll.qlIndexFixing(Index6M,$H2785,TRUE,_xll.ohTrigger(RecalcTrigger,Trigger6M)),NA())</f>
        <v>1.6972063692782726E-2</v>
      </c>
      <c r="M2785" s="182">
        <f>IFERROR(_xll.qlIndexFixing(Index1Y,$H2785,TRUE,_xll.ohTrigger(RecalcTrigger,Trigger1Y)),NA())</f>
        <v>1.7169698819107904E-2</v>
      </c>
      <c r="N2785" s="181">
        <f>IFERROR(_xll.qlIndexFixing(ONIndex1M,I2785,TRUE,_xll.ohTrigger(RecalcTrigger,Trigger1M)),NA())</f>
        <v>1.6229707596686627E-2</v>
      </c>
      <c r="O2785" s="44">
        <f>IFERROR(_xll.qlIndexFixing(ONIndex3M,I2785,TRUE,_xll.ohTrigger(RecalcTrigger,Trigger3M)),NA())</f>
        <v>1.6669251243957017E-2</v>
      </c>
      <c r="P2785" s="44">
        <f>IFERROR(_xll.qlIndexFixing(ONIndex6M,I2785,TRUE,_xll.ohTrigger(RecalcTrigger,Trigger6M)),NA())</f>
        <v>1.6860597498778995E-2</v>
      </c>
      <c r="Q2785" s="182">
        <f>IFERROR(_xll.qlIndexFixing(ONIndex1Y,I2785,TRUE,_xll.ohTrigger(RecalcTrigger,Trigger1Y)),NA())</f>
        <v>1.6943406177797327E-2</v>
      </c>
    </row>
    <row r="2786" spans="2:17" x14ac:dyDescent="0.2">
      <c r="B2786" s="39" t="s">
        <v>42</v>
      </c>
      <c r="D2786" s="42">
        <f>_xll.qlCalendarAdvance(Calendar,$D2785,B2786,"f",FALSE)</f>
        <v>58937</v>
      </c>
      <c r="E2786" s="176">
        <f>_xll.qlInterestRateIndexValueDate(IndexON,D2786)</f>
        <v>58937</v>
      </c>
      <c r="F2786" s="192">
        <f>IFERROR(_xll.qlIndexFixing(IndexON,D2786,TRUE,_xll.ohTrigger(RecalcTrigger,TriggerON)),NA())</f>
        <v>1.5972951734248841E-2</v>
      </c>
      <c r="H2786" s="42">
        <f>_xll.qlCalendarAdvance(Calendar,$H2785,B2786,"f",FALSE)</f>
        <v>58937</v>
      </c>
      <c r="I2786" s="176">
        <f>_xll.qlInterestRateIndexValueDate(Index1M,$H2786)</f>
        <v>58937</v>
      </c>
      <c r="J2786" s="181">
        <f>IFERROR(_xll.qlIndexFixing(Index1M,$H2786,TRUE,_xll.ohTrigger(RecalcTrigger,Trigger1M)),NA())</f>
        <v>1.6251448677376251E-2</v>
      </c>
      <c r="K2786" s="44">
        <f>IFERROR(_xll.qlIndexFixing(Index3M,H2786,TRUE,_xll.ohTrigger(RecalcTrigger,Trigger3M)),NA())</f>
        <v>1.672657916835938E-2</v>
      </c>
      <c r="L2786" s="44">
        <f>IFERROR(_xll.qlIndexFixing(Index6M,$H2786,TRUE,_xll.ohTrigger(RecalcTrigger,Trigger6M)),NA())</f>
        <v>1.6975220575380149E-2</v>
      </c>
      <c r="M2786" s="182">
        <f>IFERROR(_xll.qlIndexFixing(Index1Y,$H2786,TRUE,_xll.ohTrigger(RecalcTrigger,Trigger1Y)),NA())</f>
        <v>1.7173056654273156E-2</v>
      </c>
      <c r="N2786" s="181">
        <f>IFERROR(_xll.qlIndexFixing(ONIndex1M,I2786,TRUE,_xll.ohTrigger(RecalcTrigger,Trigger1M)),NA())</f>
        <v>1.6232772831458187E-2</v>
      </c>
      <c r="O2786" s="44">
        <f>IFERROR(_xll.qlIndexFixing(ONIndex3M,I2786,TRUE,_xll.ohTrigger(RecalcTrigger,Trigger3M)),NA())</f>
        <v>1.6672170290202848E-2</v>
      </c>
      <c r="P2786" s="44">
        <f>IFERROR(_xll.qlIndexFixing(ONIndex6M,I2786,TRUE,_xll.ohTrigger(RecalcTrigger,Trigger6M)),NA())</f>
        <v>1.6863468613200761E-2</v>
      </c>
      <c r="Q2786" s="182">
        <f>IFERROR(_xll.qlIndexFixing(ONIndex1Y,I2786,TRUE,_xll.ohTrigger(RecalcTrigger,Trigger1Y)),NA())</f>
        <v>1.694617397750009E-2</v>
      </c>
    </row>
    <row r="2787" spans="2:17" x14ac:dyDescent="0.2">
      <c r="B2787" s="39" t="s">
        <v>42</v>
      </c>
      <c r="D2787" s="42">
        <f>_xll.qlCalendarAdvance(Calendar,$D2786,B2787,"f",FALSE)</f>
        <v>58944</v>
      </c>
      <c r="E2787" s="176">
        <f>_xll.qlInterestRateIndexValueDate(IndexON,D2787)</f>
        <v>58944</v>
      </c>
      <c r="F2787" s="192">
        <f>IFERROR(_xll.qlIndexFixing(IndexON,D2787,TRUE,_xll.ohTrigger(RecalcTrigger,TriggerON)),NA())</f>
        <v>1.5975922325767167E-2</v>
      </c>
      <c r="H2787" s="42">
        <f>_xll.qlCalendarAdvance(Calendar,$H2786,B2787,"f",FALSE)</f>
        <v>58944</v>
      </c>
      <c r="I2787" s="176">
        <f>_xll.qlInterestRateIndexValueDate(Index1M,$H2787)</f>
        <v>58944</v>
      </c>
      <c r="J2787" s="181">
        <f>IFERROR(_xll.qlIndexFixing(Index1M,$H2787,TRUE,_xll.ohTrigger(RecalcTrigger,Trigger1M)),NA())</f>
        <v>1.6254590935028443E-2</v>
      </c>
      <c r="K2787" s="44">
        <f>IFERROR(_xll.qlIndexFixing(Index3M,H2787,TRUE,_xll.ohTrigger(RecalcTrigger,Trigger3M)),NA())</f>
        <v>1.6729666821387601E-2</v>
      </c>
      <c r="L2787" s="44">
        <f>IFERROR(_xll.qlIndexFixing(Index6M,$H2787,TRUE,_xll.ohTrigger(RecalcTrigger,Trigger6M)),NA())</f>
        <v>1.6978397455850041E-2</v>
      </c>
      <c r="M2787" s="182">
        <f>IFERROR(_xll.qlIndexFixing(Index1Y,$H2787,TRUE,_xll.ohTrigger(RecalcTrigger,Trigger1Y)),NA())</f>
        <v>1.7176435371364818E-2</v>
      </c>
      <c r="N2787" s="181">
        <f>IFERROR(_xll.qlIndexFixing(ONIndex1M,I2787,TRUE,_xll.ohTrigger(RecalcTrigger,Trigger1M)),NA())</f>
        <v>1.623586014728895E-2</v>
      </c>
      <c r="O2787" s="44">
        <f>IFERROR(_xll.qlIndexFixing(ONIndex3M,I2787,TRUE,_xll.ohTrigger(RecalcTrigger,Trigger3M)),NA())</f>
        <v>1.6675110107637892E-2</v>
      </c>
      <c r="P2787" s="44">
        <f>IFERROR(_xll.qlIndexFixing(ONIndex6M,I2787,TRUE,_xll.ohTrigger(RecalcTrigger,Trigger6M)),NA())</f>
        <v>1.6866359551785948E-2</v>
      </c>
      <c r="Q2787" s="182">
        <f>IFERROR(_xll.qlIndexFixing(ONIndex1Y,I2787,TRUE,_xll.ohTrigger(RecalcTrigger,Trigger1Y)),NA())</f>
        <v>1.6948962296662318E-2</v>
      </c>
    </row>
    <row r="2788" spans="2:17" x14ac:dyDescent="0.2">
      <c r="B2788" s="39" t="s">
        <v>42</v>
      </c>
      <c r="D2788" s="42">
        <f>_xll.qlCalendarAdvance(Calendar,$D2787,B2788,"f",FALSE)</f>
        <v>58951</v>
      </c>
      <c r="E2788" s="176">
        <f>_xll.qlInterestRateIndexValueDate(IndexON,D2788)</f>
        <v>58951</v>
      </c>
      <c r="F2788" s="192">
        <f>IFERROR(_xll.qlIndexFixing(IndexON,D2788,TRUE,_xll.ohTrigger(RecalcTrigger,TriggerON)),NA())</f>
        <v>1.5978914572851721E-2</v>
      </c>
      <c r="H2788" s="42">
        <f>_xll.qlCalendarAdvance(Calendar,$H2787,B2788,"f",FALSE)</f>
        <v>58951</v>
      </c>
      <c r="I2788" s="176">
        <f>_xll.qlInterestRateIndexValueDate(Index1M,$H2788)</f>
        <v>58951</v>
      </c>
      <c r="J2788" s="181">
        <f>IFERROR(_xll.qlIndexFixing(Index1M,$H2788,TRUE,_xll.ohTrigger(RecalcTrigger,Trigger1M)),NA())</f>
        <v>1.6257755306023275E-2</v>
      </c>
      <c r="K2788" s="44">
        <f>IFERROR(_xll.qlIndexFixing(Index3M,H2788,TRUE,_xll.ohTrigger(RecalcTrigger,Trigger3M)),NA())</f>
        <v>1.6732775334524254E-2</v>
      </c>
      <c r="L2788" s="44">
        <f>IFERROR(_xll.qlIndexFixing(Index6M,$H2788,TRUE,_xll.ohTrigger(RecalcTrigger,Trigger6M)),NA())</f>
        <v>1.6981594334287985E-2</v>
      </c>
      <c r="M2788" s="182">
        <f>IFERROR(_xll.qlIndexFixing(Index1Y,$H2788,TRUE,_xll.ohTrigger(RecalcTrigger,Trigger1Y)),NA())</f>
        <v>1.7179834970591168E-2</v>
      </c>
      <c r="N2788" s="181">
        <f>IFERROR(_xll.qlIndexFixing(ONIndex1M,I2788,TRUE,_xll.ohTrigger(RecalcTrigger,Trigger1M)),NA())</f>
        <v>1.6238969544016824E-2</v>
      </c>
      <c r="O2788" s="44">
        <f>IFERROR(_xll.qlIndexFixing(ONIndex3M,I2788,TRUE,_xll.ohTrigger(RecalcTrigger,Trigger3M)),NA())</f>
        <v>1.6678070696100056E-2</v>
      </c>
      <c r="P2788" s="44">
        <f>IFERROR(_xll.qlIndexFixing(ONIndex6M,I2788,TRUE,_xll.ohTrigger(RecalcTrigger,Trigger6M)),NA())</f>
        <v>1.6869270314453511E-2</v>
      </c>
      <c r="Q2788" s="182">
        <f>IFERROR(_xll.qlIndexFixing(ONIndex1Y,I2788,TRUE,_xll.ohTrigger(RecalcTrigger,Trigger1Y)),NA())</f>
        <v>1.6951771135040872E-2</v>
      </c>
    </row>
    <row r="2789" spans="2:17" x14ac:dyDescent="0.2">
      <c r="B2789" s="39" t="s">
        <v>42</v>
      </c>
      <c r="D2789" s="42">
        <f>_xll.qlCalendarAdvance(Calendar,$D2788,B2789,"f",FALSE)</f>
        <v>58958</v>
      </c>
      <c r="E2789" s="176">
        <f>_xll.qlInterestRateIndexValueDate(IndexON,D2789)</f>
        <v>58958</v>
      </c>
      <c r="F2789" s="192">
        <f>IFERROR(_xll.qlIndexFixing(IndexON,D2789,TRUE,_xll.ohTrigger(RecalcTrigger,TriggerON)),NA())</f>
        <v>1.5981928475745644E-2</v>
      </c>
      <c r="H2789" s="42">
        <f>_xll.qlCalendarAdvance(Calendar,$H2788,B2789,"f",FALSE)</f>
        <v>58958</v>
      </c>
      <c r="I2789" s="176">
        <f>_xll.qlInterestRateIndexValueDate(Index1M,$H2789)</f>
        <v>58958</v>
      </c>
      <c r="J2789" s="181">
        <f>IFERROR(_xll.qlIndexFixing(Index1M,$H2789,TRUE,_xll.ohTrigger(RecalcTrigger,Trigger1M)),NA())</f>
        <v>1.6259167579067722E-2</v>
      </c>
      <c r="K2789" s="44">
        <f>IFERROR(_xll.qlIndexFixing(Index3M,H2789,TRUE,_xll.ohTrigger(RecalcTrigger,Trigger3M)),NA())</f>
        <v>1.6735904707817797E-2</v>
      </c>
      <c r="L2789" s="44">
        <f>IFERROR(_xll.qlIndexFixing(Index6M,$H2789,TRUE,_xll.ohTrigger(RecalcTrigger,Trigger6M)),NA())</f>
        <v>1.6984180488224955E-2</v>
      </c>
      <c r="M2789" s="182">
        <f>IFERROR(_xll.qlIndexFixing(Index1Y,$H2789,TRUE,_xll.ohTrigger(RecalcTrigger,Trigger1Y)),NA())</f>
        <v>1.718325545216115E-2</v>
      </c>
      <c r="N2789" s="181">
        <f>IFERROR(_xll.qlIndexFixing(ONIndex1M,I2789,TRUE,_xll.ohTrigger(RecalcTrigger,Trigger1M)),NA())</f>
        <v>1.6242101021803901E-2</v>
      </c>
      <c r="O2789" s="44">
        <f>IFERROR(_xll.qlIndexFixing(ONIndex3M,I2789,TRUE,_xll.ohTrigger(RecalcTrigger,Trigger3M)),NA())</f>
        <v>1.6681052055832479E-2</v>
      </c>
      <c r="P2789" s="44">
        <f>IFERROR(_xll.qlIndexFixing(ONIndex6M,I2789,TRUE,_xll.ohTrigger(RecalcTrigger,Trigger6M)),NA())</f>
        <v>1.6872200901446588E-2</v>
      </c>
      <c r="Q2789" s="182">
        <f>IFERROR(_xll.qlIndexFixing(ONIndex1Y,I2789,TRUE,_xll.ohTrigger(RecalcTrigger,Trigger1Y)),NA())</f>
        <v>1.6954600493040983E-2</v>
      </c>
    </row>
    <row r="2790" spans="2:17" x14ac:dyDescent="0.2">
      <c r="B2790" s="39" t="s">
        <v>42</v>
      </c>
      <c r="D2790" s="42">
        <f>_xll.qlCalendarAdvance(Calendar,$D2789,B2790,"f",FALSE)</f>
        <v>58965</v>
      </c>
      <c r="E2790" s="176">
        <f>_xll.qlInterestRateIndexValueDate(IndexON,D2790)</f>
        <v>58965</v>
      </c>
      <c r="F2790" s="192">
        <f>IFERROR(_xll.qlIndexFixing(IndexON,D2790,TRUE,_xll.ohTrigger(RecalcTrigger,TriggerON)),NA())</f>
        <v>1.5984964034286842E-2</v>
      </c>
      <c r="H2790" s="42">
        <f>_xll.qlCalendarAdvance(Calendar,$H2789,B2790,"f",FALSE)</f>
        <v>58965</v>
      </c>
      <c r="I2790" s="176">
        <f>_xll.qlInterestRateIndexValueDate(Index1M,$H2790)</f>
        <v>58965</v>
      </c>
      <c r="J2790" s="181">
        <f>IFERROR(_xll.qlIndexFixing(Index1M,$H2790,TRUE,_xll.ohTrigger(RecalcTrigger,Trigger1M)),NA())</f>
        <v>1.626237101033453E-2</v>
      </c>
      <c r="K2790" s="44">
        <f>IFERROR(_xll.qlIndexFixing(Index3M,H2790,TRUE,_xll.ohTrigger(RecalcTrigger,Trigger3M)),NA())</f>
        <v>1.6739054941320199E-2</v>
      </c>
      <c r="L2790" s="44">
        <f>IFERROR(_xll.qlIndexFixing(Index6M,$H2790,TRUE,_xll.ohTrigger(RecalcTrigger,Trigger6M)),NA())</f>
        <v>1.6987415784507631E-2</v>
      </c>
      <c r="M2790" s="182">
        <f>IFERROR(_xll.qlIndexFixing(Index1Y,$H2790,TRUE,_xll.ohTrigger(RecalcTrigger,Trigger1Y)),NA())</f>
        <v>1.7186696816285485E-2</v>
      </c>
      <c r="N2790" s="181">
        <f>IFERROR(_xll.qlIndexFixing(ONIndex1M,I2790,TRUE,_xll.ohTrigger(RecalcTrigger,Trigger1M)),NA())</f>
        <v>1.6245254580650181E-2</v>
      </c>
      <c r="O2790" s="44">
        <f>IFERROR(_xll.qlIndexFixing(ONIndex3M,I2790,TRUE,_xll.ohTrigger(RecalcTrigger,Trigger3M)),NA())</f>
        <v>1.6684054186429931E-2</v>
      </c>
      <c r="P2790" s="44">
        <f>IFERROR(_xll.qlIndexFixing(ONIndex6M,I2790,TRUE,_xll.ohTrigger(RecalcTrigger,Trigger6M)),NA())</f>
        <v>1.6875151312522041E-2</v>
      </c>
      <c r="Q2790" s="182">
        <f>IFERROR(_xll.qlIndexFixing(ONIndex1Y,I2790,TRUE,_xll.ohTrigger(RecalcTrigger,Trigger1Y)),NA())</f>
        <v>1.6957450370257421E-2</v>
      </c>
    </row>
    <row r="2791" spans="2:17" x14ac:dyDescent="0.2">
      <c r="B2791" s="39" t="s">
        <v>42</v>
      </c>
      <c r="D2791" s="42">
        <f>_xll.qlCalendarAdvance(Calendar,$D2790,B2791,"f",FALSE)</f>
        <v>58972</v>
      </c>
      <c r="E2791" s="176">
        <f>_xll.qlInterestRateIndexValueDate(IndexON,D2791)</f>
        <v>58972</v>
      </c>
      <c r="F2791" s="192">
        <f>IFERROR(_xll.qlIndexFixing(IndexON,D2791,TRUE,_xll.ohTrigger(RecalcTrigger,TriggerON)),NA())</f>
        <v>1.5988021248475315E-2</v>
      </c>
      <c r="H2791" s="42">
        <f>_xll.qlCalendarAdvance(Calendar,$H2790,B2791,"f",FALSE)</f>
        <v>58972</v>
      </c>
      <c r="I2791" s="176">
        <f>_xll.qlInterestRateIndexValueDate(Index1M,$H2791)</f>
        <v>58972</v>
      </c>
      <c r="J2791" s="181">
        <f>IFERROR(_xll.qlIndexFixing(Index1M,$H2791,TRUE,_xll.ohTrigger(RecalcTrigger,Trigger1M)),NA())</f>
        <v>1.6265596551953365E-2</v>
      </c>
      <c r="K2791" s="44">
        <f>IFERROR(_xll.qlIndexFixing(Index3M,H2791,TRUE,_xll.ohTrigger(RecalcTrigger,Trigger3M)),NA())</f>
        <v>1.6742226035077273E-2</v>
      </c>
      <c r="L2791" s="44">
        <f>IFERROR(_xll.qlIndexFixing(Index6M,$H2791,TRUE,_xll.ohTrigger(RecalcTrigger,Trigger6M)),NA())</f>
        <v>1.6990671078084527E-2</v>
      </c>
      <c r="M2791" s="182">
        <f>IFERROR(_xll.qlIndexFixing(Index1Y,$H2791,TRUE,_xll.ohTrigger(RecalcTrigger,Trigger1Y)),NA())</f>
        <v>1.7190159063176225E-2</v>
      </c>
      <c r="N2791" s="181">
        <f>IFERROR(_xll.qlIndexFixing(ONIndex1M,I2791,TRUE,_xll.ohTrigger(RecalcTrigger,Trigger1M)),NA())</f>
        <v>1.6248430220393573E-2</v>
      </c>
      <c r="O2791" s="44">
        <f>IFERROR(_xll.qlIndexFixing(ONIndex3M,I2791,TRUE,_xll.ohTrigger(RecalcTrigger,Trigger3M)),NA())</f>
        <v>1.6687077088135549E-2</v>
      </c>
      <c r="P2791" s="44">
        <f>IFERROR(_xll.qlIndexFixing(ONIndex6M,I2791,TRUE,_xll.ohTrigger(RecalcTrigger,Trigger6M)),NA())</f>
        <v>1.6878121547760916E-2</v>
      </c>
      <c r="Q2791" s="182">
        <f>IFERROR(_xll.qlIndexFixing(ONIndex1Y,I2791,TRUE,_xll.ohTrigger(RecalcTrigger,Trigger1Y)),NA())</f>
        <v>1.6960320766852277E-2</v>
      </c>
    </row>
    <row r="2792" spans="2:17" x14ac:dyDescent="0.2">
      <c r="B2792" s="39" t="s">
        <v>42</v>
      </c>
      <c r="D2792" s="42">
        <f>_xll.qlCalendarAdvance(Calendar,$D2791,B2792,"f",FALSE)</f>
        <v>58979</v>
      </c>
      <c r="E2792" s="176">
        <f>_xll.qlInterestRateIndexValueDate(IndexON,D2792)</f>
        <v>58979</v>
      </c>
      <c r="F2792" s="192">
        <f>IFERROR(_xll.qlIndexFixing(IndexON,D2792,TRUE,_xll.ohTrigger(RecalcTrigger,TriggerON)),NA())</f>
        <v>1.5991100118230017E-2</v>
      </c>
      <c r="H2792" s="42">
        <f>_xll.qlCalendarAdvance(Calendar,$H2791,B2792,"f",FALSE)</f>
        <v>58979</v>
      </c>
      <c r="I2792" s="176">
        <f>_xll.qlInterestRateIndexValueDate(Index1M,$H2792)</f>
        <v>58979</v>
      </c>
      <c r="J2792" s="181">
        <f>IFERROR(_xll.qlIndexFixing(Index1M,$H2792,TRUE,_xll.ohTrigger(RecalcTrigger,Trigger1M)),NA())</f>
        <v>1.626884420394855E-2</v>
      </c>
      <c r="K2792" s="44">
        <f>IFERROR(_xll.qlIndexFixing(Index3M,H2792,TRUE,_xll.ohTrigger(RecalcTrigger,Trigger3M)),NA())</f>
        <v>1.6745417989140993E-2</v>
      </c>
      <c r="L2792" s="44">
        <f>IFERROR(_xll.qlIndexFixing(Index6M,$H2792,TRUE,_xll.ohTrigger(RecalcTrigger,Trigger6M)),NA())</f>
        <v>1.699394636905352E-2</v>
      </c>
      <c r="M2792" s="182">
        <f>IFERROR(_xll.qlIndexFixing(Index1Y,$H2792,TRUE,_xll.ohTrigger(RecalcTrigger,Trigger1Y)),NA())</f>
        <v>1.719364219304631E-2</v>
      </c>
      <c r="N2792" s="181">
        <f>IFERROR(_xll.qlIndexFixing(ONIndex1M,I2792,TRUE,_xll.ohTrigger(RecalcTrigger,Trigger1M)),NA())</f>
        <v>1.6251627941196167E-2</v>
      </c>
      <c r="O2792" s="44">
        <f>IFERROR(_xll.qlIndexFixing(ONIndex3M,I2792,TRUE,_xll.ohTrigger(RecalcTrigger,Trigger3M)),NA())</f>
        <v>1.6690120761111427E-2</v>
      </c>
      <c r="P2792" s="44">
        <f>IFERROR(_xll.qlIndexFixing(ONIndex6M,I2792,TRUE,_xll.ohTrigger(RecalcTrigger,Trigger6M)),NA())</f>
        <v>1.6881111607163213E-2</v>
      </c>
      <c r="Q2792" s="182">
        <f>IFERROR(_xll.qlIndexFixing(ONIndex1Y,I2792,TRUE,_xll.ohTrigger(RecalcTrigger,Trigger1Y)),NA())</f>
        <v>1.6963211682906598E-2</v>
      </c>
    </row>
    <row r="2793" spans="2:17" x14ac:dyDescent="0.2">
      <c r="B2793" s="39" t="s">
        <v>42</v>
      </c>
      <c r="D2793" s="42">
        <f>_xll.qlCalendarAdvance(Calendar,$D2792,B2793,"f",FALSE)</f>
        <v>58986</v>
      </c>
      <c r="E2793" s="176">
        <f>_xll.qlInterestRateIndexValueDate(IndexON,D2793)</f>
        <v>58986</v>
      </c>
      <c r="F2793" s="192">
        <f>IFERROR(_xll.qlIndexFixing(IndexON,D2793,TRUE,_xll.ohTrigger(RecalcTrigger,TriggerON)),NA())</f>
        <v>1.5994200643875134E-2</v>
      </c>
      <c r="H2793" s="42">
        <f>_xll.qlCalendarAdvance(Calendar,$H2792,B2793,"f",FALSE)</f>
        <v>58986</v>
      </c>
      <c r="I2793" s="176">
        <f>_xll.qlInterestRateIndexValueDate(Index1M,$H2793)</f>
        <v>58986</v>
      </c>
      <c r="J2793" s="181">
        <f>IFERROR(_xll.qlIndexFixing(Index1M,$H2793,TRUE,_xll.ohTrigger(RecalcTrigger,Trigger1M)),NA())</f>
        <v>1.6272113966330881E-2</v>
      </c>
      <c r="K2793" s="44">
        <f>IFERROR(_xll.qlIndexFixing(Index3M,H2793,TRUE,_xll.ohTrigger(RecalcTrigger,Trigger3M)),NA())</f>
        <v>1.6748630803560694E-2</v>
      </c>
      <c r="L2793" s="44">
        <f>IFERROR(_xll.qlIndexFixing(Index6M,$H2793,TRUE,_xll.ohTrigger(RecalcTrigger,Trigger6M)),NA())</f>
        <v>1.6997241657512041E-2</v>
      </c>
      <c r="M2793" s="182">
        <f>IFERROR(_xll.qlIndexFixing(Index1Y,$H2793,TRUE,_xll.ohTrigger(RecalcTrigger,Trigger1Y)),NA())</f>
        <v>1.7197146206110236E-2</v>
      </c>
      <c r="N2793" s="181">
        <f>IFERROR(_xll.qlIndexFixing(ONIndex1M,I2793,TRUE,_xll.ohTrigger(RecalcTrigger,Trigger1M)),NA())</f>
        <v>1.6254847743057965E-2</v>
      </c>
      <c r="O2793" s="44">
        <f>IFERROR(_xll.qlIndexFixing(ONIndex3M,I2793,TRUE,_xll.ohTrigger(RecalcTrigger,Trigger3M)),NA())</f>
        <v>1.6693185205033378E-2</v>
      </c>
      <c r="P2793" s="44">
        <f>IFERROR(_xll.qlIndexFixing(ONIndex6M,I2793,TRUE,_xll.ohTrigger(RecalcTrigger,Trigger6M)),NA())</f>
        <v>1.6884121490891024E-2</v>
      </c>
      <c r="Q2793" s="182">
        <f>IFERROR(_xll.qlIndexFixing(ONIndex1Y,I2793,TRUE,_xll.ohTrigger(RecalcTrigger,Trigger1Y)),NA())</f>
        <v>1.6966123118420384E-2</v>
      </c>
    </row>
    <row r="2794" spans="2:17" x14ac:dyDescent="0.2">
      <c r="B2794" s="39" t="s">
        <v>42</v>
      </c>
      <c r="D2794" s="42">
        <f>_xll.qlCalendarAdvance(Calendar,$D2793,B2794,"f",FALSE)</f>
        <v>58993</v>
      </c>
      <c r="E2794" s="176">
        <f>_xll.qlInterestRateIndexValueDate(IndexON,D2794)</f>
        <v>58993</v>
      </c>
      <c r="F2794" s="192">
        <f>IFERROR(_xll.qlIndexFixing(IndexON,D2794,TRUE,_xll.ohTrigger(RecalcTrigger,TriggerON)),NA())</f>
        <v>1.5997322825005433E-2</v>
      </c>
      <c r="H2794" s="42">
        <f>_xll.qlCalendarAdvance(Calendar,$H2793,B2794,"f",FALSE)</f>
        <v>58993</v>
      </c>
      <c r="I2794" s="176">
        <f>_xll.qlInterestRateIndexValueDate(Index1M,$H2794)</f>
        <v>58993</v>
      </c>
      <c r="J2794" s="181">
        <f>IFERROR(_xll.qlIndexFixing(Index1M,$H2794,TRUE,_xll.ohTrigger(RecalcTrigger,Trigger1M)),NA())</f>
        <v>1.6277205913201972E-2</v>
      </c>
      <c r="K2794" s="44">
        <f>IFERROR(_xll.qlIndexFixing(Index3M,H2794,TRUE,_xll.ohTrigger(RecalcTrigger,Trigger3M)),NA())</f>
        <v>1.6751864478388348E-2</v>
      </c>
      <c r="L2794" s="44">
        <f>IFERROR(_xll.qlIndexFixing(Index6M,$H2794,TRUE,_xll.ohTrigger(RecalcTrigger,Trigger6M)),NA())</f>
        <v>1.7001195567644012E-2</v>
      </c>
      <c r="M2794" s="182">
        <f>IFERROR(_xll.qlIndexFixing(Index1Y,$H2794,TRUE,_xll.ohTrigger(RecalcTrigger,Trigger1Y)),NA())</f>
        <v>1.7200671102583831E-2</v>
      </c>
      <c r="N2794" s="181">
        <f>IFERROR(_xll.qlIndexFixing(ONIndex1M,I2794,TRUE,_xll.ohTrigger(RecalcTrigger,Trigger1M)),NA())</f>
        <v>1.625808962589792E-2</v>
      </c>
      <c r="O2794" s="44">
        <f>IFERROR(_xll.qlIndexFixing(ONIndex3M,I2794,TRUE,_xll.ohTrigger(RecalcTrigger,Trigger3M)),NA())</f>
        <v>1.6696270420144543E-2</v>
      </c>
      <c r="P2794" s="44">
        <f>IFERROR(_xll.qlIndexFixing(ONIndex6M,I2794,TRUE,_xll.ohTrigger(RecalcTrigger,Trigger6M)),NA())</f>
        <v>1.6887151198539119E-2</v>
      </c>
      <c r="Q2794" s="182">
        <f>IFERROR(_xll.qlIndexFixing(ONIndex1Y,I2794,TRUE,_xll.ohTrigger(RecalcTrigger,Trigger1Y)),NA())</f>
        <v>1.6969055073231543E-2</v>
      </c>
    </row>
    <row r="2795" spans="2:17" x14ac:dyDescent="0.2">
      <c r="B2795" s="39" t="s">
        <v>42</v>
      </c>
      <c r="D2795" s="42">
        <f>_xll.qlCalendarAdvance(Calendar,$D2794,B2795,"f",FALSE)</f>
        <v>59000</v>
      </c>
      <c r="E2795" s="176">
        <f>_xll.qlInterestRateIndexValueDate(IndexON,D2795)</f>
        <v>59000</v>
      </c>
      <c r="F2795" s="192">
        <f>IFERROR(_xll.qlIndexFixing(IndexON,D2795,TRUE,_xll.ohTrigger(RecalcTrigger,TriggerON)),NA())</f>
        <v>1.6000466661945101E-2</v>
      </c>
      <c r="H2795" s="42">
        <f>_xll.qlCalendarAdvance(Calendar,$H2794,B2795,"f",FALSE)</f>
        <v>59000</v>
      </c>
      <c r="I2795" s="176">
        <f>_xll.qlInterestRateIndexValueDate(Index1M,$H2795)</f>
        <v>59000</v>
      </c>
      <c r="J2795" s="181">
        <f>IFERROR(_xll.qlIndexFixing(Index1M,$H2795,TRUE,_xll.ohTrigger(RecalcTrigger,Trigger1M)),NA())</f>
        <v>1.6280525078115934E-2</v>
      </c>
      <c r="K2795" s="44">
        <f>IFERROR(_xll.qlIndexFixing(Index3M,H2795,TRUE,_xll.ohTrigger(RecalcTrigger,Trigger3M)),NA())</f>
        <v>1.6755119013674168E-2</v>
      </c>
      <c r="L2795" s="44">
        <f>IFERROR(_xll.qlIndexFixing(Index6M,$H2795,TRUE,_xll.ohTrigger(RecalcTrigger,Trigger6M)),NA())</f>
        <v>1.7004532434572051E-2</v>
      </c>
      <c r="M2795" s="182">
        <f>IFERROR(_xll.qlIndexFixing(Index1Y,$H2795,TRUE,_xll.ohTrigger(RecalcTrigger,Trigger1Y)),NA())</f>
        <v>1.7204216882683809E-2</v>
      </c>
      <c r="N2795" s="181">
        <f>IFERROR(_xll.qlIndexFixing(ONIndex1M,I2795,TRUE,_xll.ohTrigger(RecalcTrigger,Trigger1M)),NA())</f>
        <v>1.6261353589634986E-2</v>
      </c>
      <c r="O2795" s="44">
        <f>IFERROR(_xll.qlIndexFixing(ONIndex3M,I2795,TRUE,_xll.ohTrigger(RecalcTrigger,Trigger3M)),NA())</f>
        <v>1.6699376406282829E-2</v>
      </c>
      <c r="P2795" s="44">
        <f>IFERROR(_xll.qlIndexFixing(ONIndex6M,I2795,TRUE,_xll.ohTrigger(RecalcTrigger,Trigger6M)),NA())</f>
        <v>1.6890200730431681E-2</v>
      </c>
      <c r="Q2795" s="182">
        <f>IFERROR(_xll.qlIndexFixing(ONIndex1Y,I2795,TRUE,_xll.ohTrigger(RecalcTrigger,Trigger1Y)),NA())</f>
        <v>1.6972007547259027E-2</v>
      </c>
    </row>
    <row r="2796" spans="2:17" x14ac:dyDescent="0.2">
      <c r="B2796" s="39" t="s">
        <v>42</v>
      </c>
      <c r="D2796" s="42">
        <f>_xll.qlCalendarAdvance(Calendar,$D2795,B2796,"f",FALSE)</f>
        <v>59007</v>
      </c>
      <c r="E2796" s="176">
        <f>_xll.qlInterestRateIndexValueDate(IndexON,D2796)</f>
        <v>59007</v>
      </c>
      <c r="F2796" s="192">
        <f>IFERROR(_xll.qlIndexFixing(IndexON,D2796,TRUE,_xll.ohTrigger(RecalcTrigger,TriggerON)),NA())</f>
        <v>1.6003632154532044E-2</v>
      </c>
      <c r="H2796" s="42">
        <f>_xll.qlCalendarAdvance(Calendar,$H2795,B2796,"f",FALSE)</f>
        <v>59007</v>
      </c>
      <c r="I2796" s="176">
        <f>_xll.qlInterestRateIndexValueDate(Index1M,$H2796)</f>
        <v>59007</v>
      </c>
      <c r="J2796" s="181">
        <f>IFERROR(_xll.qlIndexFixing(Index1M,$H2796,TRUE,_xll.ohTrigger(RecalcTrigger,Trigger1M)),NA())</f>
        <v>1.6283866356524804E-2</v>
      </c>
      <c r="K2796" s="44">
        <f>IFERROR(_xll.qlIndexFixing(Index3M,H2796,TRUE,_xll.ohTrigger(RecalcTrigger,Trigger3M)),NA())</f>
        <v>1.6758394409467491E-2</v>
      </c>
      <c r="L2796" s="44">
        <f>IFERROR(_xll.qlIndexFixing(Index6M,$H2796,TRUE,_xll.ohTrigger(RecalcTrigger,Trigger6M)),NA())</f>
        <v>1.7007889300251735E-2</v>
      </c>
      <c r="M2796" s="182">
        <f>IFERROR(_xll.qlIndexFixing(Index1Y,$H2796,TRUE,_xll.ohTrigger(RecalcTrigger,Trigger1Y)),NA())</f>
        <v>1.7207783546628885E-2</v>
      </c>
      <c r="N2796" s="181">
        <f>IFERROR(_xll.qlIndexFixing(ONIndex1M,I2796,TRUE,_xll.ohTrigger(RecalcTrigger,Trigger1M)),NA())</f>
        <v>1.6264639634512301E-2</v>
      </c>
      <c r="O2796" s="44">
        <f>IFERROR(_xll.qlIndexFixing(ONIndex3M,I2796,TRUE,_xll.ohTrigger(RecalcTrigger,Trigger3M)),NA())</f>
        <v>1.6702503163610327E-2</v>
      </c>
      <c r="P2796" s="44">
        <f>IFERROR(_xll.qlIndexFixing(ONIndex6M,I2796,TRUE,_xll.ohTrigger(RecalcTrigger,Trigger6M)),NA())</f>
        <v>1.6893270086568712E-2</v>
      </c>
      <c r="Q2796" s="182">
        <f>IFERROR(_xll.qlIndexFixing(ONIndex1Y,I2796,TRUE,_xll.ohTrigger(RecalcTrigger,Trigger1Y)),NA())</f>
        <v>1.6974980540989115E-2</v>
      </c>
    </row>
    <row r="2797" spans="2:17" x14ac:dyDescent="0.2">
      <c r="B2797" s="39" t="s">
        <v>42</v>
      </c>
      <c r="D2797" s="42">
        <f>_xll.qlCalendarAdvance(Calendar,$D2796,B2797,"f",FALSE)</f>
        <v>59014</v>
      </c>
      <c r="E2797" s="176">
        <f>_xll.qlInterestRateIndexValueDate(IndexON,D2797)</f>
        <v>59014</v>
      </c>
      <c r="F2797" s="192">
        <f>IFERROR(_xll.qlIndexFixing(IndexON,D2797,TRUE,_xll.ohTrigger(RecalcTrigger,TriggerON)),NA())</f>
        <v>1.6006819302766262E-2</v>
      </c>
      <c r="H2797" s="42">
        <f>_xll.qlCalendarAdvance(Calendar,$H2796,B2797,"f",FALSE)</f>
        <v>59014</v>
      </c>
      <c r="I2797" s="176">
        <f>_xll.qlInterestRateIndexValueDate(Index1M,$H2797)</f>
        <v>59014</v>
      </c>
      <c r="J2797" s="181">
        <f>IFERROR(_xll.qlIndexFixing(Index1M,$H2797,TRUE,_xll.ohTrigger(RecalcTrigger,Trigger1M)),NA())</f>
        <v>1.6287835323527691E-2</v>
      </c>
      <c r="K2797" s="44">
        <f>IFERROR(_xll.qlIndexFixing(Index3M,H2797,TRUE,_xll.ohTrigger(RecalcTrigger,Trigger3M)),NA())</f>
        <v>1.6761690665820287E-2</v>
      </c>
      <c r="L2797" s="44">
        <f>IFERROR(_xll.qlIndexFixing(Index6M,$H2797,TRUE,_xll.ohTrigger(RecalcTrigger,Trigger6M)),NA())</f>
        <v>1.7011266164783493E-2</v>
      </c>
      <c r="M2797" s="182">
        <f>IFERROR(_xll.qlIndexFixing(Index1Y,$H2797,TRUE,_xll.ohTrigger(RecalcTrigger,Trigger1Y)),NA())</f>
        <v>1.7211371094638439E-2</v>
      </c>
      <c r="N2797" s="181">
        <f>IFERROR(_xll.qlIndexFixing(ONIndex1M,I2797,TRUE,_xll.ohTrigger(RecalcTrigger,Trigger1M)),NA())</f>
        <v>1.6267947760367774E-2</v>
      </c>
      <c r="O2797" s="44">
        <f>IFERROR(_xll.qlIndexFixing(ONIndex3M,I2797,TRUE,_xll.ohTrigger(RecalcTrigger,Trigger3M)),NA())</f>
        <v>1.67056506918839E-2</v>
      </c>
      <c r="P2797" s="44">
        <f>IFERROR(_xll.qlIndexFixing(ONIndex6M,I2797,TRUE,_xll.ohTrigger(RecalcTrigger,Trigger6M)),NA())</f>
        <v>1.6896359266788119E-2</v>
      </c>
      <c r="Q2797" s="182">
        <f>IFERROR(_xll.qlIndexFixing(ONIndex1Y,I2797,TRUE,_xll.ohTrigger(RecalcTrigger,Trigger1Y)),NA())</f>
        <v>1.6977974053935529E-2</v>
      </c>
    </row>
    <row r="2798" spans="2:17" x14ac:dyDescent="0.2">
      <c r="B2798" s="39" t="s">
        <v>42</v>
      </c>
      <c r="D2798" s="42">
        <f>_xll.qlCalendarAdvance(Calendar,$D2797,B2798,"f",FALSE)</f>
        <v>59021</v>
      </c>
      <c r="E2798" s="176">
        <f>_xll.qlInterestRateIndexValueDate(IndexON,D2798)</f>
        <v>59021</v>
      </c>
      <c r="F2798" s="192">
        <f>IFERROR(_xll.qlIndexFixing(IndexON,D2798,TRUE,_xll.ohTrigger(RecalcTrigger,TriggerON)),NA())</f>
        <v>1.6010028106566709E-2</v>
      </c>
      <c r="H2798" s="42">
        <f>_xll.qlCalendarAdvance(Calendar,$H2797,B2798,"f",FALSE)</f>
        <v>59021</v>
      </c>
      <c r="I2798" s="176">
        <f>_xll.qlInterestRateIndexValueDate(Index1M,$H2798)</f>
        <v>59021</v>
      </c>
      <c r="J2798" s="181">
        <f>IFERROR(_xll.qlIndexFixing(Index1M,$H2798,TRUE,_xll.ohTrigger(RecalcTrigger,Trigger1M)),NA())</f>
        <v>1.6290615253908309E-2</v>
      </c>
      <c r="K2798" s="44">
        <f>IFERROR(_xll.qlIndexFixing(Index3M,H2798,TRUE,_xll.ohTrigger(RecalcTrigger,Trigger3M)),NA())</f>
        <v>1.6765007782786296E-2</v>
      </c>
      <c r="L2798" s="44">
        <f>IFERROR(_xll.qlIndexFixing(Index6M,$H2798,TRUE,_xll.ohTrigger(RecalcTrigger,Trigger6M)),NA())</f>
        <v>1.7014663028267749E-2</v>
      </c>
      <c r="M2798" s="182">
        <f>IFERROR(_xll.qlIndexFixing(Index1Y,$H2798,TRUE,_xll.ohTrigger(RecalcTrigger,Trigger1Y)),NA())</f>
        <v>1.7214979526933405E-2</v>
      </c>
      <c r="N2798" s="181">
        <f>IFERROR(_xll.qlIndexFixing(ONIndex1M,I2798,TRUE,_xll.ohTrigger(RecalcTrigger,Trigger1M)),NA())</f>
        <v>1.6271277967120357E-2</v>
      </c>
      <c r="O2798" s="44">
        <f>IFERROR(_xll.qlIndexFixing(ONIndex3M,I2798,TRUE,_xll.ohTrigger(RecalcTrigger,Trigger3M)),NA())</f>
        <v>1.6708818991265639E-2</v>
      </c>
      <c r="P2798" s="44">
        <f>IFERROR(_xll.qlIndexFixing(ONIndex6M,I2798,TRUE,_xll.ohTrigger(RecalcTrigger,Trigger6M)),NA())</f>
        <v>1.6899468271170948E-2</v>
      </c>
      <c r="Q2798" s="182">
        <f>IFERROR(_xll.qlIndexFixing(ONIndex1Y,I2798,TRUE,_xll.ohTrigger(RecalcTrigger,Trigger1Y)),NA())</f>
        <v>1.6980988086260362E-2</v>
      </c>
    </row>
    <row r="2799" spans="2:17" x14ac:dyDescent="0.2">
      <c r="B2799" s="39" t="s">
        <v>42</v>
      </c>
      <c r="D2799" s="42">
        <f>_xll.qlCalendarAdvance(Calendar,$D2798,B2799,"f",FALSE)</f>
        <v>59028</v>
      </c>
      <c r="E2799" s="176">
        <f>_xll.qlInterestRateIndexValueDate(IndexON,D2799)</f>
        <v>59028</v>
      </c>
      <c r="F2799" s="192">
        <f>IFERROR(_xll.qlIndexFixing(IndexON,D2799,TRUE,_xll.ohTrigger(RecalcTrigger,TriggerON)),NA())</f>
        <v>1.6013258566176525E-2</v>
      </c>
      <c r="H2799" s="42">
        <f>_xll.qlCalendarAdvance(Calendar,$H2798,B2799,"f",FALSE)</f>
        <v>59028</v>
      </c>
      <c r="I2799" s="176">
        <f>_xll.qlInterestRateIndexValueDate(Index1M,$H2799)</f>
        <v>59028</v>
      </c>
      <c r="J2799" s="181">
        <f>IFERROR(_xll.qlIndexFixing(Index1M,$H2799,TRUE,_xll.ohTrigger(RecalcTrigger,Trigger1M)),NA())</f>
        <v>1.6294022872924696E-2</v>
      </c>
      <c r="K2799" s="44">
        <f>IFERROR(_xll.qlIndexFixing(Index3M,H2799,TRUE,_xll.ohTrigger(RecalcTrigger,Trigger3M)),NA())</f>
        <v>1.6768345760416612E-2</v>
      </c>
      <c r="L2799" s="44">
        <f>IFERROR(_xll.qlIndexFixing(Index6M,$H2799,TRUE,_xll.ohTrigger(RecalcTrigger,Trigger6M)),NA())</f>
        <v>1.7018079890807135E-2</v>
      </c>
      <c r="M2799" s="182">
        <f>IFERROR(_xll.qlIndexFixing(Index1Y,$H2799,TRUE,_xll.ohTrigger(RecalcTrigger,Trigger1Y)),NA())</f>
        <v>1.7218608843735828E-2</v>
      </c>
      <c r="N2799" s="181">
        <f>IFERROR(_xll.qlIndexFixing(ONIndex1M,I2799,TRUE,_xll.ohTrigger(RecalcTrigger,Trigger1M)),NA())</f>
        <v>1.6274630255013189E-2</v>
      </c>
      <c r="O2799" s="44">
        <f>IFERROR(_xll.qlIndexFixing(ONIndex3M,I2799,TRUE,_xll.ohTrigger(RecalcTrigger,Trigger3M)),NA())</f>
        <v>1.6712008061836592E-2</v>
      </c>
      <c r="P2799" s="44">
        <f>IFERROR(_xll.qlIndexFixing(ONIndex6M,I2799,TRUE,_xll.ohTrigger(RecalcTrigger,Trigger6M)),NA())</f>
        <v>1.6902597099717198E-2</v>
      </c>
      <c r="Q2799" s="182">
        <f>IFERROR(_xll.qlIndexFixing(ONIndex1Y,I2799,TRUE,_xll.ohTrigger(RecalcTrigger,Trigger1Y)),NA())</f>
        <v>1.6984022637963614E-2</v>
      </c>
    </row>
    <row r="2800" spans="2:17" x14ac:dyDescent="0.2">
      <c r="B2800" s="39" t="s">
        <v>42</v>
      </c>
      <c r="D2800" s="42">
        <f>_xll.qlCalendarAdvance(Calendar,$D2799,B2800,"f",FALSE)</f>
        <v>59035</v>
      </c>
      <c r="E2800" s="176">
        <f>_xll.qlInterestRateIndexValueDate(IndexON,D2800)</f>
        <v>59035</v>
      </c>
      <c r="F2800" s="192">
        <f>IFERROR(_xll.qlIndexFixing(IndexON,D2800,TRUE,_xll.ohTrigger(RecalcTrigger,TriggerON)),NA())</f>
        <v>1.6016510681433616E-2</v>
      </c>
      <c r="H2800" s="42">
        <f>_xll.qlCalendarAdvance(Calendar,$H2799,B2800,"f",FALSE)</f>
        <v>59035</v>
      </c>
      <c r="I2800" s="176">
        <f>_xll.qlInterestRateIndexValueDate(Index1M,$H2800)</f>
        <v>59035</v>
      </c>
      <c r="J2800" s="181">
        <f>IFERROR(_xll.qlIndexFixing(Index1M,$H2800,TRUE,_xll.ohTrigger(RecalcTrigger,Trigger1M)),NA())</f>
        <v>1.6297452605517036E-2</v>
      </c>
      <c r="K2800" s="44">
        <f>IFERROR(_xll.qlIndexFixing(Index3M,H2800,TRUE,_xll.ohTrigger(RecalcTrigger,Trigger3M)),NA())</f>
        <v>1.677170459876233E-2</v>
      </c>
      <c r="L2800" s="44">
        <f>IFERROR(_xll.qlIndexFixing(Index6M,$H2800,TRUE,_xll.ohTrigger(RecalcTrigger,Trigger6M)),NA())</f>
        <v>1.7021516752504282E-2</v>
      </c>
      <c r="M2800" s="182">
        <f>IFERROR(_xll.qlIndexFixing(Index1Y,$H2800,TRUE,_xll.ohTrigger(RecalcTrigger,Trigger1Y)),NA())</f>
        <v>1.7222259045269306E-2</v>
      </c>
      <c r="N2800" s="181">
        <f>IFERROR(_xll.qlIndexFixing(ONIndex1M,I2800,TRUE,_xll.ohTrigger(RecalcTrigger,Trigger1M)),NA())</f>
        <v>1.6278004623884179E-2</v>
      </c>
      <c r="O2800" s="44">
        <f>IFERROR(_xll.qlIndexFixing(ONIndex3M,I2800,TRUE,_xll.ohTrigger(RecalcTrigger,Trigger3M)),NA())</f>
        <v>1.6715217903515711E-2</v>
      </c>
      <c r="P2800" s="44">
        <f>IFERROR(_xll.qlIndexFixing(ONIndex6M,I2800,TRUE,_xll.ohTrigger(RecalcTrigger,Trigger6M)),NA())</f>
        <v>1.6905745752588963E-2</v>
      </c>
      <c r="Q2800" s="182">
        <f>IFERROR(_xll.qlIndexFixing(ONIndex1Y,I2800,TRUE,_xll.ohTrigger(RecalcTrigger,Trigger1Y)),NA())</f>
        <v>1.698707770912633E-2</v>
      </c>
    </row>
    <row r="2801" spans="2:17" x14ac:dyDescent="0.2">
      <c r="B2801" s="39" t="s">
        <v>42</v>
      </c>
      <c r="D2801" s="42">
        <f>_xll.qlCalendarAdvance(Calendar,$D2800,B2801,"f",FALSE)</f>
        <v>59042</v>
      </c>
      <c r="E2801" s="176">
        <f>_xll.qlInterestRateIndexValueDate(IndexON,D2801)</f>
        <v>59042</v>
      </c>
      <c r="F2801" s="192">
        <f>IFERROR(_xll.qlIndexFixing(IndexON,D2801,TRUE,_xll.ohTrigger(RecalcTrigger,TriggerON)),NA())</f>
        <v>1.6019784452500074E-2</v>
      </c>
      <c r="H2801" s="42">
        <f>_xll.qlCalendarAdvance(Calendar,$H2800,B2801,"f",FALSE)</f>
        <v>59042</v>
      </c>
      <c r="I2801" s="176">
        <f>_xll.qlInterestRateIndexValueDate(Index1M,$H2801)</f>
        <v>59042</v>
      </c>
      <c r="J2801" s="181">
        <f>IFERROR(_xll.qlIndexFixing(Index1M,$H2801,TRUE,_xll.ohTrigger(RecalcTrigger,Trigger1M)),NA())</f>
        <v>1.6300904451707433E-2</v>
      </c>
      <c r="K2801" s="44">
        <f>IFERROR(_xll.qlIndexFixing(Index3M,H2801,TRUE,_xll.ohTrigger(RecalcTrigger,Trigger3M)),NA())</f>
        <v>1.677508429787895E-2</v>
      </c>
      <c r="L2801" s="44">
        <f>IFERROR(_xll.qlIndexFixing(Index6M,$H2801,TRUE,_xll.ohTrigger(RecalcTrigger,Trigger6M)),NA())</f>
        <v>1.7024973613461374E-2</v>
      </c>
      <c r="M2801" s="182">
        <f>IFERROR(_xll.qlIndexFixing(Index1Y,$H2801,TRUE,_xll.ohTrigger(RecalcTrigger,Trigger1Y)),NA())</f>
        <v>1.7225930131758549E-2</v>
      </c>
      <c r="N2801" s="181">
        <f>IFERROR(_xll.qlIndexFixing(ONIndex1M,I2801,TRUE,_xll.ohTrigger(RecalcTrigger,Trigger1M)),NA())</f>
        <v>1.6281401073814372E-2</v>
      </c>
      <c r="O2801" s="44">
        <f>IFERROR(_xll.qlIndexFixing(ONIndex3M,I2801,TRUE,_xll.ohTrigger(RecalcTrigger,Trigger3M)),NA())</f>
        <v>1.6718448516221951E-2</v>
      </c>
      <c r="P2801" s="44">
        <f>IFERROR(_xll.qlIndexFixing(ONIndex6M,I2801,TRUE,_xll.ohTrigger(RecalcTrigger,Trigger6M)),NA())</f>
        <v>1.6908914229462058E-2</v>
      </c>
      <c r="Q2801" s="182">
        <f>IFERROR(_xll.qlIndexFixing(ONIndex1Y,I2801,TRUE,_xll.ohTrigger(RecalcTrigger,Trigger1Y)),NA())</f>
        <v>1.6990153299667465E-2</v>
      </c>
    </row>
    <row r="2802" spans="2:17" x14ac:dyDescent="0.2">
      <c r="B2802" s="39" t="s">
        <v>42</v>
      </c>
      <c r="D2802" s="42">
        <f>_xll.qlCalendarAdvance(Calendar,$D2801,B2802,"f",FALSE)</f>
        <v>59049</v>
      </c>
      <c r="E2802" s="176">
        <f>_xll.qlInterestRateIndexValueDate(IndexON,D2802)</f>
        <v>59049</v>
      </c>
      <c r="F2802" s="192">
        <f>IFERROR(_xll.qlIndexFixing(IndexON,D2802,TRUE,_xll.ohTrigger(RecalcTrigger,TriggerON)),NA())</f>
        <v>1.602307987897067E-2</v>
      </c>
      <c r="H2802" s="42">
        <f>_xll.qlCalendarAdvance(Calendar,$H2801,B2802,"f",FALSE)</f>
        <v>59049</v>
      </c>
      <c r="I2802" s="176">
        <f>_xll.qlInterestRateIndexValueDate(Index1M,$H2802)</f>
        <v>59049</v>
      </c>
      <c r="J2802" s="181">
        <f>IFERROR(_xll.qlIndexFixing(Index1M,$H2802,TRUE,_xll.ohTrigger(RecalcTrigger,Trigger1M)),NA())</f>
        <v>1.6302536798319354E-2</v>
      </c>
      <c r="K2802" s="44">
        <f>IFERROR(_xll.qlIndexFixing(Index3M,H2802,TRUE,_xll.ohTrigger(RecalcTrigger,Trigger3M)),NA())</f>
        <v>1.6777852942328492E-2</v>
      </c>
      <c r="L2802" s="44">
        <f>IFERROR(_xll.qlIndexFixing(Index6M,$H2802,TRUE,_xll.ohTrigger(RecalcTrigger,Trigger6M)),NA())</f>
        <v>1.702649703965636E-2</v>
      </c>
      <c r="M2802" s="182">
        <f>IFERROR(_xll.qlIndexFixing(Index1Y,$H2802,TRUE,_xll.ohTrigger(RecalcTrigger,Trigger1Y)),NA())</f>
        <v>1.7229622103429376E-2</v>
      </c>
      <c r="N2802" s="181">
        <f>IFERROR(_xll.qlIndexFixing(ONIndex1M,I2802,TRUE,_xll.ohTrigger(RecalcTrigger,Trigger1M)),NA())</f>
        <v>1.6284819604641676E-2</v>
      </c>
      <c r="O2802" s="44">
        <f>IFERROR(_xll.qlIndexFixing(ONIndex3M,I2802,TRUE,_xll.ohTrigger(RecalcTrigger,Trigger3M)),NA())</f>
        <v>1.6721699900036358E-2</v>
      </c>
      <c r="P2802" s="44">
        <f>IFERROR(_xll.qlIndexFixing(ONIndex6M,I2802,TRUE,_xll.ohTrigger(RecalcTrigger,Trigger6M)),NA())</f>
        <v>1.691210253057962E-2</v>
      </c>
      <c r="Q2802" s="182">
        <f>IFERROR(_xll.qlIndexFixing(ONIndex1Y,I2802,TRUE,_xll.ohTrigger(RecalcTrigger,Trigger1Y)),NA())</f>
        <v>1.6993249409505973E-2</v>
      </c>
    </row>
    <row r="2803" spans="2:17" x14ac:dyDescent="0.2">
      <c r="B2803" s="39" t="s">
        <v>42</v>
      </c>
      <c r="D2803" s="42">
        <f>_xll.qlCalendarAdvance(Calendar,$D2802,B2803,"f",FALSE)</f>
        <v>59056</v>
      </c>
      <c r="E2803" s="176">
        <f>_xll.qlInterestRateIndexValueDate(IndexON,D2803)</f>
        <v>59056</v>
      </c>
      <c r="F2803" s="192">
        <f>IFERROR(_xll.qlIndexFixing(IndexON,D2803,TRUE,_xll.ohTrigger(RecalcTrigger,TriggerON)),NA())</f>
        <v>1.6026396961331679E-2</v>
      </c>
      <c r="H2803" s="42">
        <f>_xll.qlCalendarAdvance(Calendar,$H2802,B2803,"f",FALSE)</f>
        <v>59056</v>
      </c>
      <c r="I2803" s="176">
        <f>_xll.qlInterestRateIndexValueDate(Index1M,$H2803)</f>
        <v>59056</v>
      </c>
      <c r="J2803" s="181">
        <f>IFERROR(_xll.qlIndexFixing(Index1M,$H2803,TRUE,_xll.ohTrigger(RecalcTrigger,Trigger1M)),NA())</f>
        <v>1.6306027665602484E-2</v>
      </c>
      <c r="K2803" s="44">
        <f>IFERROR(_xll.qlIndexFixing(Index3M,H2803,TRUE,_xll.ohTrigger(RecalcTrigger,Trigger3M)),NA())</f>
        <v>1.6781272716187543E-2</v>
      </c>
      <c r="L2803" s="44">
        <f>IFERROR(_xll.qlIndexFixing(Index6M,$H2803,TRUE,_xll.ohTrigger(RecalcTrigger,Trigger6M)),NA())</f>
        <v>1.7029989127076605E-2</v>
      </c>
      <c r="M2803" s="182">
        <f>IFERROR(_xll.qlIndexFixing(Index1Y,$H2803,TRUE,_xll.ohTrigger(RecalcTrigger,Trigger1Y)),NA())</f>
        <v>1.7233334960509605E-2</v>
      </c>
      <c r="N2803" s="181">
        <f>IFERROR(_xll.qlIndexFixing(ONIndex1M,I2803,TRUE,_xll.ohTrigger(RecalcTrigger,Trigger1M)),NA())</f>
        <v>1.6288260216609229E-2</v>
      </c>
      <c r="O2803" s="44">
        <f>IFERROR(_xll.qlIndexFixing(ONIndex3M,I2803,TRUE,_xll.ohTrigger(RecalcTrigger,Trigger3M)),NA())</f>
        <v>1.6724972054958931E-2</v>
      </c>
      <c r="P2803" s="44">
        <f>IFERROR(_xll.qlIndexFixing(ONIndex6M,I2803,TRUE,_xll.ohTrigger(RecalcTrigger,Trigger6M)),NA())</f>
        <v>1.6915310655860605E-2</v>
      </c>
      <c r="Q2803" s="182">
        <f>IFERROR(_xll.qlIndexFixing(ONIndex1Y,I2803,TRUE,_xll.ohTrigger(RecalcTrigger,Trigger1Y)),NA())</f>
        <v>1.6996366038884991E-2</v>
      </c>
    </row>
    <row r="2804" spans="2:17" x14ac:dyDescent="0.2">
      <c r="B2804" s="39" t="s">
        <v>42</v>
      </c>
      <c r="D2804" s="42">
        <f>_xll.qlCalendarAdvance(Calendar,$D2803,B2804,"f",FALSE)</f>
        <v>59063</v>
      </c>
      <c r="E2804" s="176">
        <f>_xll.qlInterestRateIndexValueDate(IndexON,D2804)</f>
        <v>59063</v>
      </c>
      <c r="F2804" s="192">
        <f>IFERROR(_xll.qlIndexFixing(IndexON,D2804,TRUE,_xll.ohTrigger(RecalcTrigger,TriggerON)),NA())</f>
        <v>1.6029735699258918E-2</v>
      </c>
      <c r="H2804" s="42">
        <f>_xll.qlCalendarAdvance(Calendar,$H2803,B2804,"f",FALSE)</f>
        <v>59063</v>
      </c>
      <c r="I2804" s="176">
        <f>_xll.qlInterestRateIndexValueDate(Index1M,$H2804)</f>
        <v>59063</v>
      </c>
      <c r="J2804" s="181">
        <f>IFERROR(_xll.qlIndexFixing(Index1M,$H2804,TRUE,_xll.ohTrigger(RecalcTrigger,Trigger1M)),NA())</f>
        <v>1.6309540643478081E-2</v>
      </c>
      <c r="K2804" s="44">
        <f>IFERROR(_xll.qlIndexFixing(Index3M,H2804,TRUE,_xll.ohTrigger(RecalcTrigger,Trigger3M)),NA())</f>
        <v>1.6784713349984156E-2</v>
      </c>
      <c r="L2804" s="44">
        <f>IFERROR(_xll.qlIndexFixing(Index6M,$H2804,TRUE,_xll.ohTrigger(RecalcTrigger,Trigger6M)),NA())</f>
        <v>1.7033501211159444E-2</v>
      </c>
      <c r="M2804" s="182">
        <f>IFERROR(_xll.qlIndexFixing(Index1Y,$H2804,TRUE,_xll.ohTrigger(RecalcTrigger,Trigger1Y)),NA())</f>
        <v>1.7237068703227054E-2</v>
      </c>
      <c r="N2804" s="181">
        <f>IFERROR(_xll.qlIndexFixing(ONIndex1M,I2804,TRUE,_xll.ohTrigger(RecalcTrigger,Trigger1M)),NA())</f>
        <v>1.6291722909473894E-2</v>
      </c>
      <c r="O2804" s="44">
        <f>IFERROR(_xll.qlIndexFixing(ONIndex3M,I2804,TRUE,_xll.ohTrigger(RecalcTrigger,Trigger3M)),NA())</f>
        <v>1.6728264980989671E-2</v>
      </c>
      <c r="P2804" s="44">
        <f>IFERROR(_xll.qlIndexFixing(ONIndex6M,I2804,TRUE,_xll.ohTrigger(RecalcTrigger,Trigger6M)),NA())</f>
        <v>1.6918538605305011E-2</v>
      </c>
      <c r="Q2804" s="182">
        <f>IFERROR(_xll.qlIndexFixing(ONIndex1Y,I2804,TRUE,_xll.ohTrigger(RecalcTrigger,Trigger1Y)),NA())</f>
        <v>1.6999503187561382E-2</v>
      </c>
    </row>
    <row r="2805" spans="2:17" x14ac:dyDescent="0.2">
      <c r="B2805" s="39" t="s">
        <v>42</v>
      </c>
      <c r="D2805" s="42">
        <f>_xll.qlCalendarAdvance(Calendar,$D2804,B2805,"f",FALSE)</f>
        <v>59070</v>
      </c>
      <c r="E2805" s="176">
        <f>_xll.qlInterestRateIndexValueDate(IndexON,D2805)</f>
        <v>59070</v>
      </c>
      <c r="F2805" s="192">
        <f>IFERROR(_xll.qlIndexFixing(IndexON,D2805,TRUE,_xll.ohTrigger(RecalcTrigger,TriggerON)),NA())</f>
        <v>1.6033096092914478E-2</v>
      </c>
      <c r="H2805" s="42">
        <f>_xll.qlCalendarAdvance(Calendar,$H2804,B2805,"f",FALSE)</f>
        <v>59070</v>
      </c>
      <c r="I2805" s="176">
        <f>_xll.qlInterestRateIndexValueDate(Index1M,$H2805)</f>
        <v>59070</v>
      </c>
      <c r="J2805" s="181">
        <f>IFERROR(_xll.qlIndexFixing(Index1M,$H2805,TRUE,_xll.ohTrigger(RecalcTrigger,Trigger1M)),NA())</f>
        <v>1.6313075731967757E-2</v>
      </c>
      <c r="K2805" s="44">
        <f>IFERROR(_xll.qlIndexFixing(Index3M,H2805,TRUE,_xll.ohTrigger(RecalcTrigger,Trigger3M)),NA())</f>
        <v>1.6788174843768204E-2</v>
      </c>
      <c r="L2805" s="44">
        <f>IFERROR(_xll.qlIndexFixing(Index6M,$H2805,TRUE,_xll.ohTrigger(RecalcTrigger,Trigger6M)),NA())</f>
        <v>1.7037033292009656E-2</v>
      </c>
      <c r="M2805" s="182">
        <f>IFERROR(_xll.qlIndexFixing(Index1Y,$H2805,TRUE,_xll.ohTrigger(RecalcTrigger,Trigger1Y)),NA())</f>
        <v>1.7240823331812205E-2</v>
      </c>
      <c r="N2805" s="181">
        <f>IFERROR(_xll.qlIndexFixing(ONIndex1M,I2805,TRUE,_xll.ohTrigger(RecalcTrigger,Trigger1M)),NA())</f>
        <v>1.6295207683397761E-2</v>
      </c>
      <c r="O2805" s="44">
        <f>IFERROR(_xll.qlIndexFixing(ONIndex3M,I2805,TRUE,_xll.ohTrigger(RecalcTrigger,Trigger3M)),NA())</f>
        <v>1.6731578678128578E-2</v>
      </c>
      <c r="P2805" s="44">
        <f>IFERROR(_xll.qlIndexFixing(ONIndex6M,I2805,TRUE,_xll.ohTrigger(RecalcTrigger,Trigger6M)),NA())</f>
        <v>1.692178637891284E-2</v>
      </c>
      <c r="Q2805" s="182">
        <f>IFERROR(_xll.qlIndexFixing(ONIndex1Y,I2805,TRUE,_xll.ohTrigger(RecalcTrigger,Trigger1Y)),NA())</f>
        <v>1.7002660855616192E-2</v>
      </c>
    </row>
    <row r="2806" spans="2:17" x14ac:dyDescent="0.2">
      <c r="B2806" s="39" t="s">
        <v>42</v>
      </c>
      <c r="D2806" s="42">
        <f>_xll.qlCalendarAdvance(Calendar,$D2805,B2806,"f",FALSE)</f>
        <v>59077</v>
      </c>
      <c r="E2806" s="176">
        <f>_xll.qlInterestRateIndexValueDate(IndexON,D2806)</f>
        <v>59077</v>
      </c>
      <c r="F2806" s="192">
        <f>IFERROR(_xll.qlIndexFixing(IndexON,D2806,TRUE,_xll.ohTrigger(RecalcTrigger,TriggerON)),NA())</f>
        <v>1.6036478142217314E-2</v>
      </c>
      <c r="H2806" s="42">
        <f>_xll.qlCalendarAdvance(Calendar,$H2805,B2806,"f",FALSE)</f>
        <v>59077</v>
      </c>
      <c r="I2806" s="176">
        <f>_xll.qlInterestRateIndexValueDate(Index1M,$H2806)</f>
        <v>59077</v>
      </c>
      <c r="J2806" s="181">
        <f>IFERROR(_xll.qlIndexFixing(Index1M,$H2806,TRUE,_xll.ohTrigger(RecalcTrigger,Trigger1M)),NA())</f>
        <v>1.6316632931085023E-2</v>
      </c>
      <c r="K2806" s="44">
        <f>IFERROR(_xll.qlIndexFixing(Index3M,H2806,TRUE,_xll.ohTrigger(RecalcTrigger,Trigger3M)),NA())</f>
        <v>1.6791657197596691E-2</v>
      </c>
      <c r="L2806" s="44">
        <f>IFERROR(_xll.qlIndexFixing(Index6M,$H2806,TRUE,_xll.ohTrigger(RecalcTrigger,Trigger6M)),NA())</f>
        <v>1.7040585369729778E-2</v>
      </c>
      <c r="M2806" s="182">
        <f>IFERROR(_xll.qlIndexFixing(Index1Y,$H2806,TRUE,_xll.ohTrigger(RecalcTrigger,Trigger1Y)),NA())</f>
        <v>1.7244598846496206E-2</v>
      </c>
      <c r="N2806" s="181">
        <f>IFERROR(_xll.qlIndexFixing(ONIndex1M,I2806,TRUE,_xll.ohTrigger(RecalcTrigger,Trigger1M)),NA())</f>
        <v>1.6298714538299786E-2</v>
      </c>
      <c r="O2806" s="44">
        <f>IFERROR(_xll.qlIndexFixing(ONIndex3M,I2806,TRUE,_xll.ohTrigger(RecalcTrigger,Trigger3M)),NA())</f>
        <v>1.6734913146294605E-2</v>
      </c>
      <c r="P2806" s="44">
        <f>IFERROR(_xll.qlIndexFixing(ONIndex6M,I2806,TRUE,_xll.ohTrigger(RecalcTrigger,Trigger6M)),NA())</f>
        <v>1.692505397668409E-2</v>
      </c>
      <c r="Q2806" s="182">
        <f>IFERROR(_xll.qlIndexFixing(ONIndex1Y,I2806,TRUE,_xll.ohTrigger(RecalcTrigger,Trigger1Y)),NA())</f>
        <v>1.7005839043130466E-2</v>
      </c>
    </row>
    <row r="2807" spans="2:17" x14ac:dyDescent="0.2">
      <c r="B2807" s="39" t="s">
        <v>42</v>
      </c>
      <c r="D2807" s="42">
        <f>_xll.qlCalendarAdvance(Calendar,$D2806,B2807,"f",FALSE)</f>
        <v>59084</v>
      </c>
      <c r="E2807" s="176">
        <f>_xll.qlInterestRateIndexValueDate(IndexON,D2807)</f>
        <v>59084</v>
      </c>
      <c r="F2807" s="192">
        <f>IFERROR(_xll.qlIndexFixing(IndexON,D2807,TRUE,_xll.ohTrigger(RecalcTrigger,TriggerON)),NA())</f>
        <v>1.6039881847248472E-2</v>
      </c>
      <c r="H2807" s="42">
        <f>_xll.qlCalendarAdvance(Calendar,$H2806,B2807,"f",FALSE)</f>
        <v>59084</v>
      </c>
      <c r="I2807" s="176">
        <f>_xll.qlInterestRateIndexValueDate(Index1M,$H2807)</f>
        <v>59084</v>
      </c>
      <c r="J2807" s="181">
        <f>IFERROR(_xll.qlIndexFixing(Index1M,$H2807,TRUE,_xll.ohTrigger(RecalcTrigger,Trigger1M)),NA())</f>
        <v>1.6322079915546128E-2</v>
      </c>
      <c r="K2807" s="44">
        <f>IFERROR(_xll.qlIndexFixing(Index3M,H2807,TRUE,_xll.ohTrigger(RecalcTrigger,Trigger3M)),NA())</f>
        <v>1.6795800571721357E-2</v>
      </c>
      <c r="L2807" s="44">
        <f>IFERROR(_xll.qlIndexFixing(Index6M,$H2807,TRUE,_xll.ohTrigger(RecalcTrigger,Trigger6M)),NA())</f>
        <v>1.7044816380058343E-2</v>
      </c>
      <c r="M2807" s="182">
        <f>IFERROR(_xll.qlIndexFixing(Index1Y,$H2807,TRUE,_xll.ohTrigger(RecalcTrigger,Trigger1Y)),NA())</f>
        <v>1.7248395247511317E-2</v>
      </c>
      <c r="N2807" s="181">
        <f>IFERROR(_xll.qlIndexFixing(ONIndex1M,I2807,TRUE,_xll.ohTrigger(RecalcTrigger,Trigger1M)),NA())</f>
        <v>1.630224347434206E-2</v>
      </c>
      <c r="O2807" s="44">
        <f>IFERROR(_xll.qlIndexFixing(ONIndex3M,I2807,TRUE,_xll.ohTrigger(RecalcTrigger,Trigger3M)),NA())</f>
        <v>1.6738268385649846E-2</v>
      </c>
      <c r="P2807" s="44">
        <f>IFERROR(_xll.qlIndexFixing(ONIndex6M,I2807,TRUE,_xll.ohTrigger(RecalcTrigger,Trigger6M)),NA())</f>
        <v>1.6928341398699809E-2</v>
      </c>
      <c r="Q2807" s="182">
        <f>IFERROR(_xll.qlIndexFixing(ONIndex1Y,I2807,TRUE,_xll.ohTrigger(RecalcTrigger,Trigger1Y)),NA())</f>
        <v>1.7009037749942113E-2</v>
      </c>
    </row>
    <row r="2808" spans="2:17" x14ac:dyDescent="0.2">
      <c r="B2808" s="39" t="s">
        <v>42</v>
      </c>
      <c r="D2808" s="42">
        <f>_xll.qlCalendarAdvance(Calendar,$D2807,B2808,"f",FALSE)</f>
        <v>59091</v>
      </c>
      <c r="E2808" s="176">
        <f>_xll.qlInterestRateIndexValueDate(IndexON,D2808)</f>
        <v>59091</v>
      </c>
      <c r="F2808" s="192">
        <f>IFERROR(_xll.qlIndexFixing(IndexON,D2808,TRUE,_xll.ohTrigger(RecalcTrigger,TriggerON)),NA())</f>
        <v>1.6043307208007951E-2</v>
      </c>
      <c r="H2808" s="42">
        <f>_xll.qlCalendarAdvance(Calendar,$H2807,B2808,"f",FALSE)</f>
        <v>59091</v>
      </c>
      <c r="I2808" s="176">
        <f>_xll.qlInterestRateIndexValueDate(Index1M,$H2808)</f>
        <v>59091</v>
      </c>
      <c r="J2808" s="181">
        <f>IFERROR(_xll.qlIndexFixing(Index1M,$H2808,TRUE,_xll.ohTrigger(RecalcTrigger,Trigger1M)),NA())</f>
        <v>1.6325686557497616E-2</v>
      </c>
      <c r="K2808" s="44">
        <f>IFERROR(_xll.qlIndexFixing(Index3M,H2808,TRUE,_xll.ohTrigger(RecalcTrigger,Trigger3M)),NA())</f>
        <v>1.679932629772659E-2</v>
      </c>
      <c r="L2808" s="44">
        <f>IFERROR(_xll.qlIndexFixing(Index6M,$H2808,TRUE,_xll.ohTrigger(RecalcTrigger,Trigger6M)),NA())</f>
        <v>1.7048410047335812E-2</v>
      </c>
      <c r="M2808" s="182">
        <f>IFERROR(_xll.qlIndexFixing(Index1Y,$H2808,TRUE,_xll.ohTrigger(RecalcTrigger,Trigger1Y)),NA())</f>
        <v>1.7252212535091349E-2</v>
      </c>
      <c r="N2808" s="181">
        <f>IFERROR(_xll.qlIndexFixing(ONIndex1M,I2808,TRUE,_xll.ohTrigger(RecalcTrigger,Trigger1M)),NA())</f>
        <v>1.6305794491281445E-2</v>
      </c>
      <c r="O2808" s="44">
        <f>IFERROR(_xll.qlIndexFixing(ONIndex3M,I2808,TRUE,_xll.ohTrigger(RecalcTrigger,Trigger3M)),NA())</f>
        <v>1.6741644396113253E-2</v>
      </c>
      <c r="P2808" s="44">
        <f>IFERROR(_xll.qlIndexFixing(ONIndex6M,I2808,TRUE,_xll.ohTrigger(RecalcTrigger,Trigger6M)),NA())</f>
        <v>1.6931648644797903E-2</v>
      </c>
      <c r="Q2808" s="182">
        <f>IFERROR(_xll.qlIndexFixing(ONIndex1Y,I2808,TRUE,_xll.ohTrigger(RecalcTrigger,Trigger1Y)),NA())</f>
        <v>1.7012256976213225E-2</v>
      </c>
    </row>
    <row r="2809" spans="2:17" x14ac:dyDescent="0.2">
      <c r="B2809" s="39" t="s">
        <v>42</v>
      </c>
      <c r="D2809" s="42">
        <f>_xll.qlCalendarAdvance(Calendar,$D2808,B2809,"f",FALSE)</f>
        <v>59098</v>
      </c>
      <c r="E2809" s="176">
        <f>_xll.qlInterestRateIndexValueDate(IndexON,D2809)</f>
        <v>59098</v>
      </c>
      <c r="F2809" s="192">
        <f>IFERROR(_xll.qlIndexFixing(IndexON,D2809,TRUE,_xll.ohTrigger(RecalcTrigger,TriggerON)),NA())</f>
        <v>1.6046754224333659E-2</v>
      </c>
      <c r="H2809" s="42">
        <f>_xll.qlCalendarAdvance(Calendar,$H2808,B2809,"f",FALSE)</f>
        <v>59098</v>
      </c>
      <c r="I2809" s="176">
        <f>_xll.qlInterestRateIndexValueDate(Index1M,$H2809)</f>
        <v>59098</v>
      </c>
      <c r="J2809" s="181">
        <f>IFERROR(_xll.qlIndexFixing(Index1M,$H2809,TRUE,_xll.ohTrigger(RecalcTrigger,Trigger1M)),NA())</f>
        <v>1.6329315313216623E-2</v>
      </c>
      <c r="K2809" s="44">
        <f>IFERROR(_xll.qlIndexFixing(Index3M,H2809,TRUE,_xll.ohTrigger(RecalcTrigger,Trigger3M)),NA())</f>
        <v>1.6802872884934379E-2</v>
      </c>
      <c r="L2809" s="44">
        <f>IFERROR(_xll.qlIndexFixing(Index6M,$H2809,TRUE,_xll.ohTrigger(RecalcTrigger,Trigger6M)),NA())</f>
        <v>1.7052023712772382E-2</v>
      </c>
      <c r="M2809" s="182">
        <f>IFERROR(_xll.qlIndexFixing(Index1Y,$H2809,TRUE,_xll.ohTrigger(RecalcTrigger,Trigger1Y)),NA())</f>
        <v>1.7256050709471227E-2</v>
      </c>
      <c r="N2809" s="181">
        <f>IFERROR(_xll.qlIndexFixing(ONIndex1M,I2809,TRUE,_xll.ohTrigger(RecalcTrigger,Trigger1M)),NA())</f>
        <v>1.630936758911794E-2</v>
      </c>
      <c r="O2809" s="44">
        <f>IFERROR(_xll.qlIndexFixing(ONIndex3M,I2809,TRUE,_xll.ohTrigger(RecalcTrigger,Trigger3M)),NA())</f>
        <v>1.6745041177522735E-2</v>
      </c>
      <c r="P2809" s="44">
        <f>IFERROR(_xll.qlIndexFixing(ONIndex6M,I2809,TRUE,_xll.ohTrigger(RecalcTrigger,Trigger6M)),NA())</f>
        <v>1.6934975715140466E-2</v>
      </c>
      <c r="Q2809" s="182">
        <f>IFERROR(_xll.qlIndexFixing(ONIndex1Y,I2809,TRUE,_xll.ohTrigger(RecalcTrigger,Trigger1Y)),NA())</f>
        <v>1.7015496721862755E-2</v>
      </c>
    </row>
    <row r="2810" spans="2:17" x14ac:dyDescent="0.2">
      <c r="B2810" s="39" t="s">
        <v>42</v>
      </c>
      <c r="D2810" s="42">
        <f>_xll.qlCalendarAdvance(Calendar,$D2809,B2810,"f",FALSE)</f>
        <v>59105</v>
      </c>
      <c r="E2810" s="176">
        <f>_xll.qlInterestRateIndexValueDate(IndexON,D2810)</f>
        <v>59105</v>
      </c>
      <c r="F2810" s="192">
        <f>IFERROR(_xll.qlIndexFixing(IndexON,D2810,TRUE,_xll.ohTrigger(RecalcTrigger,TriggerON)),NA())</f>
        <v>1.6050222896387689E-2</v>
      </c>
      <c r="H2810" s="42">
        <f>_xll.qlCalendarAdvance(Calendar,$H2809,B2810,"f",FALSE)</f>
        <v>59105</v>
      </c>
      <c r="I2810" s="176">
        <f>_xll.qlInterestRateIndexValueDate(Index1M,$H2810)</f>
        <v>59105</v>
      </c>
      <c r="J2810" s="181">
        <f>IFERROR(_xll.qlIndexFixing(Index1M,$H2810,TRUE,_xll.ohTrigger(RecalcTrigger,Trigger1M)),NA())</f>
        <v>1.6332966182727709E-2</v>
      </c>
      <c r="K2810" s="44">
        <f>IFERROR(_xll.qlIndexFixing(Index3M,H2810,TRUE,_xll.ohTrigger(RecalcTrigger,Trigger3M)),NA())</f>
        <v>1.680644033340023E-2</v>
      </c>
      <c r="L2810" s="44">
        <f>IFERROR(_xll.qlIndexFixing(Index6M,$H2810,TRUE,_xll.ohTrigger(RecalcTrigger,Trigger6M)),NA())</f>
        <v>1.7055657376476258E-2</v>
      </c>
      <c r="M2810" s="182">
        <f>IFERROR(_xll.qlIndexFixing(Index1Y,$H2810,TRUE,_xll.ohTrigger(RecalcTrigger,Trigger1Y)),NA())</f>
        <v>1.7259909770887427E-2</v>
      </c>
      <c r="N2810" s="181">
        <f>IFERROR(_xll.qlIndexFixing(ONIndex1M,I2810,TRUE,_xll.ohTrigger(RecalcTrigger,Trigger1M)),NA())</f>
        <v>1.6312962768175732E-2</v>
      </c>
      <c r="O2810" s="44">
        <f>IFERROR(_xll.qlIndexFixing(ONIndex3M,I2810,TRUE,_xll.ohTrigger(RecalcTrigger,Trigger3M)),NA())</f>
        <v>1.6748458730121429E-2</v>
      </c>
      <c r="P2810" s="44">
        <f>IFERROR(_xll.qlIndexFixing(ONIndex6M,I2810,TRUE,_xll.ohTrigger(RecalcTrigger,Trigger6M)),NA())</f>
        <v>1.693832260964645E-2</v>
      </c>
      <c r="Q2810" s="182">
        <f>IFERROR(_xll.qlIndexFixing(ONIndex1Y,I2810,TRUE,_xll.ohTrigger(RecalcTrigger,Trigger1Y)),NA())</f>
        <v>1.7018756986890704E-2</v>
      </c>
    </row>
    <row r="2811" spans="2:17" x14ac:dyDescent="0.2">
      <c r="B2811" s="39" t="s">
        <v>42</v>
      </c>
      <c r="D2811" s="42">
        <f>_xll.qlCalendarAdvance(Calendar,$D2810,B2811,"f",FALSE)</f>
        <v>59112</v>
      </c>
      <c r="E2811" s="176">
        <f>_xll.qlInterestRateIndexValueDate(IndexON,D2811)</f>
        <v>59112</v>
      </c>
      <c r="F2811" s="192">
        <f>IFERROR(_xll.qlIndexFixing(IndexON,D2811,TRUE,_xll.ohTrigger(RecalcTrigger,TriggerON)),NA())</f>
        <v>1.6053713224170041E-2</v>
      </c>
      <c r="H2811" s="42">
        <f>_xll.qlCalendarAdvance(Calendar,$H2810,B2811,"f",FALSE)</f>
        <v>59112</v>
      </c>
      <c r="I2811" s="176">
        <f>_xll.qlInterestRateIndexValueDate(Index1M,$H2811)</f>
        <v>59112</v>
      </c>
      <c r="J2811" s="181">
        <f>IFERROR(_xll.qlIndexFixing(Index1M,$H2811,TRUE,_xll.ohTrigger(RecalcTrigger,Trigger1M)),NA())</f>
        <v>1.6334750586830798E-2</v>
      </c>
      <c r="K2811" s="44">
        <f>IFERROR(_xll.qlIndexFixing(Index3M,H2811,TRUE,_xll.ohTrigger(RecalcTrigger,Trigger3M)),NA())</f>
        <v>1.6810028643182283E-2</v>
      </c>
      <c r="L2811" s="44">
        <f>IFERROR(_xll.qlIndexFixing(Index6M,$H2811,TRUE,_xll.ohTrigger(RecalcTrigger,Trigger6M)),NA())</f>
        <v>1.7058645715081686E-2</v>
      </c>
      <c r="M2811" s="182">
        <f>IFERROR(_xll.qlIndexFixing(Index1Y,$H2811,TRUE,_xll.ohTrigger(RecalcTrigger,Trigger1Y)),NA())</f>
        <v>1.7263789719577094E-2</v>
      </c>
      <c r="N2811" s="181">
        <f>IFERROR(_xll.qlIndexFixing(ONIndex1M,I2811,TRUE,_xll.ohTrigger(RecalcTrigger,Trigger1M)),NA())</f>
        <v>1.631658002821168E-2</v>
      </c>
      <c r="O2811" s="44">
        <f>IFERROR(_xll.qlIndexFixing(ONIndex3M,I2811,TRUE,_xll.ohTrigger(RecalcTrigger,Trigger3M)),NA())</f>
        <v>1.6751897053909337E-2</v>
      </c>
      <c r="P2811" s="44">
        <f>IFERROR(_xll.qlIndexFixing(ONIndex6M,I2811,TRUE,_xll.ohTrigger(RecalcTrigger,Trigger6M)),NA())</f>
        <v>1.694168932823481E-2</v>
      </c>
      <c r="Q2811" s="182">
        <f>IFERROR(_xll.qlIndexFixing(ONIndex1Y,I2811,TRUE,_xll.ohTrigger(RecalcTrigger,Trigger1Y)),NA())</f>
        <v>1.7022037771378118E-2</v>
      </c>
    </row>
    <row r="2812" spans="2:17" x14ac:dyDescent="0.2">
      <c r="B2812" s="39" t="s">
        <v>42</v>
      </c>
      <c r="D2812" s="42">
        <f>_xll.qlCalendarAdvance(Calendar,$D2811,B2812,"f",FALSE)</f>
        <v>59119</v>
      </c>
      <c r="E2812" s="176">
        <f>_xll.qlInterestRateIndexValueDate(IndexON,D2812)</f>
        <v>59119</v>
      </c>
      <c r="F2812" s="192">
        <f>IFERROR(_xll.qlIndexFixing(IndexON,D2812,TRUE,_xll.ohTrigger(RecalcTrigger,TriggerON)),NA())</f>
        <v>1.6057225207599668E-2</v>
      </c>
      <c r="H2812" s="42">
        <f>_xll.qlCalendarAdvance(Calendar,$H2811,B2812,"f",FALSE)</f>
        <v>59119</v>
      </c>
      <c r="I2812" s="176">
        <f>_xll.qlInterestRateIndexValueDate(Index1M,$H2812)</f>
        <v>59119</v>
      </c>
      <c r="J2812" s="181">
        <f>IFERROR(_xll.qlIndexFixing(Index1M,$H2812,TRUE,_xll.ohTrigger(RecalcTrigger,Trigger1M)),NA())</f>
        <v>1.6338440450148539E-2</v>
      </c>
      <c r="K2812" s="44">
        <f>IFERROR(_xll.qlIndexFixing(Index3M,H2812,TRUE,_xll.ohTrigger(RecalcTrigger,Trigger3M)),NA())</f>
        <v>1.6813637814336035E-2</v>
      </c>
      <c r="L2812" s="44">
        <f>IFERROR(_xll.qlIndexFixing(Index6M,$H2812,TRUE,_xll.ohTrigger(RecalcTrigger,Trigger6M)),NA())</f>
        <v>1.7062317776248486E-2</v>
      </c>
      <c r="M2812" s="182">
        <f>IFERROR(_xll.qlIndexFixing(Index1Y,$H2812,TRUE,_xll.ohTrigger(RecalcTrigger,Trigger1Y)),NA())</f>
        <v>1.7267690555780035E-2</v>
      </c>
      <c r="N2812" s="181">
        <f>IFERROR(_xll.qlIndexFixing(ONIndex1M,I2812,TRUE,_xll.ohTrigger(RecalcTrigger,Trigger1M)),NA())</f>
        <v>1.6320219369306832E-2</v>
      </c>
      <c r="O2812" s="44">
        <f>IFERROR(_xll.qlIndexFixing(ONIndex3M,I2812,TRUE,_xll.ohTrigger(RecalcTrigger,Trigger3M)),NA())</f>
        <v>1.6755356148805411E-2</v>
      </c>
      <c r="P2812" s="44">
        <f>IFERROR(_xll.qlIndexFixing(ONIndex6M,I2812,TRUE,_xll.ohTrigger(RecalcTrigger,Trigger6M)),NA())</f>
        <v>1.6945075871148685E-2</v>
      </c>
      <c r="Q2812" s="182">
        <f>IFERROR(_xll.qlIndexFixing(ONIndex1Y,I2812,TRUE,_xll.ohTrigger(RecalcTrigger,Trigger1Y)),NA())</f>
        <v>1.702533907524395E-2</v>
      </c>
    </row>
    <row r="2813" spans="2:17" x14ac:dyDescent="0.2">
      <c r="B2813" s="39" t="s">
        <v>42</v>
      </c>
      <c r="D2813" s="42">
        <f>_xll.qlCalendarAdvance(Calendar,$D2812,B2813,"f",FALSE)</f>
        <v>59126</v>
      </c>
      <c r="E2813" s="176">
        <f>_xll.qlInterestRateIndexValueDate(IndexON,D2813)</f>
        <v>59126</v>
      </c>
      <c r="F2813" s="192">
        <f>IFERROR(_xll.qlIndexFixing(IndexON,D2813,TRUE,_xll.ohTrigger(RecalcTrigger,TriggerON)),NA())</f>
        <v>1.606075884667657E-2</v>
      </c>
      <c r="H2813" s="42">
        <f>_xll.qlCalendarAdvance(Calendar,$H2812,B2813,"f",FALSE)</f>
        <v>59126</v>
      </c>
      <c r="I2813" s="176">
        <f>_xll.qlInterestRateIndexValueDate(Index1M,$H2813)</f>
        <v>59126</v>
      </c>
      <c r="J2813" s="181">
        <f>IFERROR(_xll.qlIndexFixing(Index1M,$H2813,TRUE,_xll.ohTrigger(RecalcTrigger,Trigger1M)),NA())</f>
        <v>1.6342152424231648E-2</v>
      </c>
      <c r="K2813" s="44">
        <f>IFERROR(_xll.qlIndexFixing(Index3M,H2813,TRUE,_xll.ohTrigger(RecalcTrigger,Trigger3M)),NA())</f>
        <v>1.6817267846916104E-2</v>
      </c>
      <c r="L2813" s="44">
        <f>IFERROR(_xll.qlIndexFixing(Index6M,$H2813,TRUE,_xll.ohTrigger(RecalcTrigger,Trigger6M)),NA())</f>
        <v>1.7066009835030732E-2</v>
      </c>
      <c r="M2813" s="182">
        <f>IFERROR(_xll.qlIndexFixing(Index1Y,$H2813,TRUE,_xll.ohTrigger(RecalcTrigger,Trigger1Y)),NA())</f>
        <v>1.7271612279735393E-2</v>
      </c>
      <c r="N2813" s="181">
        <f>IFERROR(_xll.qlIndexFixing(ONIndex1M,I2813,TRUE,_xll.ohTrigger(RecalcTrigger,Trigger1M)),NA())</f>
        <v>1.6323880791299095E-2</v>
      </c>
      <c r="O2813" s="44">
        <f>IFERROR(_xll.qlIndexFixing(ONIndex3M,I2813,TRUE,_xll.ohTrigger(RecalcTrigger,Trigger3M)),NA())</f>
        <v>1.6758836014566514E-2</v>
      </c>
      <c r="P2813" s="44">
        <f>IFERROR(_xll.qlIndexFixing(ONIndex6M,I2813,TRUE,_xll.ohTrigger(RecalcTrigger,Trigger6M)),NA())</f>
        <v>1.6948482238063889E-2</v>
      </c>
      <c r="Q2813" s="182">
        <f>IFERROR(_xll.qlIndexFixing(ONIndex1Y,I2813,TRUE,_xll.ohTrigger(RecalcTrigger,Trigger1Y)),NA())</f>
        <v>1.7028660898407155E-2</v>
      </c>
    </row>
    <row r="2814" spans="2:17" x14ac:dyDescent="0.2">
      <c r="B2814" s="39" t="s">
        <v>42</v>
      </c>
      <c r="D2814" s="42">
        <f>_xll.qlCalendarAdvance(Calendar,$D2813,B2814,"f",FALSE)</f>
        <v>59133</v>
      </c>
      <c r="E2814" s="176">
        <f>_xll.qlInterestRateIndexValueDate(IndexON,D2814)</f>
        <v>59133</v>
      </c>
      <c r="F2814" s="192">
        <f>IFERROR(_xll.qlIndexFixing(IndexON,D2814,TRUE,_xll.ohTrigger(RecalcTrigger,TriggerON)),NA())</f>
        <v>1.6064314141562841E-2</v>
      </c>
      <c r="H2814" s="42">
        <f>_xll.qlCalendarAdvance(Calendar,$H2813,B2814,"f",FALSE)</f>
        <v>59133</v>
      </c>
      <c r="I2814" s="176">
        <f>_xll.qlInterestRateIndexValueDate(Index1M,$H2814)</f>
        <v>59133</v>
      </c>
      <c r="J2814" s="181">
        <f>IFERROR(_xll.qlIndexFixing(Index1M,$H2814,TRUE,_xll.ohTrigger(RecalcTrigger,Trigger1M)),NA())</f>
        <v>1.6345886509107142E-2</v>
      </c>
      <c r="K2814" s="44">
        <f>IFERROR(_xll.qlIndexFixing(Index3M,H2814,TRUE,_xll.ohTrigger(RecalcTrigger,Trigger3M)),NA())</f>
        <v>1.6820918740981516E-2</v>
      </c>
      <c r="L2814" s="44">
        <f>IFERROR(_xll.qlIndexFixing(Index6M,$H2814,TRUE,_xll.ohTrigger(RecalcTrigger,Trigger6M)),NA())</f>
        <v>1.706972189153903E-2</v>
      </c>
      <c r="M2814" s="182">
        <f>IFERROR(_xll.qlIndexFixing(Index1Y,$H2814,TRUE,_xll.ohTrigger(RecalcTrigger,Trigger1Y)),NA())</f>
        <v>1.7275554891685418E-2</v>
      </c>
      <c r="N2814" s="181">
        <f>IFERROR(_xll.qlIndexFixing(ONIndex1M,I2814,TRUE,_xll.ohTrigger(RecalcTrigger,Trigger1M)),NA())</f>
        <v>1.6327564294350561E-2</v>
      </c>
      <c r="O2814" s="44">
        <f>IFERROR(_xll.qlIndexFixing(ONIndex3M,I2814,TRUE,_xll.ohTrigger(RecalcTrigger,Trigger3M)),NA())</f>
        <v>1.6762336651678922E-2</v>
      </c>
      <c r="P2814" s="44">
        <f>IFERROR(_xll.qlIndexFixing(ONIndex6M,I2814,TRUE,_xll.ohTrigger(RecalcTrigger,Trigger6M)),NA())</f>
        <v>1.6951908429304607E-2</v>
      </c>
      <c r="Q2814" s="182">
        <f>IFERROR(_xll.qlIndexFixing(ONIndex1Y,I2814,TRUE,_xll.ohTrigger(RecalcTrigger,Trigger1Y)),NA())</f>
        <v>1.7032003241110871E-2</v>
      </c>
    </row>
    <row r="2815" spans="2:17" x14ac:dyDescent="0.2">
      <c r="B2815" s="39" t="s">
        <v>42</v>
      </c>
      <c r="D2815" s="42">
        <f>_xll.qlCalendarAdvance(Calendar,$D2814,B2815,"f",FALSE)</f>
        <v>59140</v>
      </c>
      <c r="E2815" s="176">
        <f>_xll.qlInterestRateIndexValueDate(IndexON,D2815)</f>
        <v>59140</v>
      </c>
      <c r="F2815" s="192">
        <f>IFERROR(_xll.qlIndexFixing(IndexON,D2815,TRUE,_xll.ohTrigger(RecalcTrigger,TriggerON)),NA())</f>
        <v>1.6067891092015341E-2</v>
      </c>
      <c r="H2815" s="42">
        <f>_xll.qlCalendarAdvance(Calendar,$H2814,B2815,"f",FALSE)</f>
        <v>59140</v>
      </c>
      <c r="I2815" s="176">
        <f>_xll.qlInterestRateIndexValueDate(Index1M,$H2815)</f>
        <v>59140</v>
      </c>
      <c r="J2815" s="181">
        <f>IFERROR(_xll.qlIndexFixing(Index1M,$H2815,TRUE,_xll.ohTrigger(RecalcTrigger,Trigger1M)),NA())</f>
        <v>1.6349642704791223E-2</v>
      </c>
      <c r="K2815" s="44">
        <f>IFERROR(_xll.qlIndexFixing(Index3M,H2815,TRUE,_xll.ohTrigger(RecalcTrigger,Trigger3M)),NA())</f>
        <v>1.6823283867784856E-2</v>
      </c>
      <c r="L2815" s="44">
        <f>IFERROR(_xll.qlIndexFixing(Index6M,$H2815,TRUE,_xll.ohTrigger(RecalcTrigger,Trigger6M)),NA())</f>
        <v>1.707412567279443E-2</v>
      </c>
      <c r="M2815" s="182">
        <f>IFERROR(_xll.qlIndexFixing(Index1Y,$H2815,TRUE,_xll.ohTrigger(RecalcTrigger,Trigger1Y)),NA())</f>
        <v>1.7279518391872584E-2</v>
      </c>
      <c r="N2815" s="181">
        <f>IFERROR(_xll.qlIndexFixing(ONIndex1M,I2815,TRUE,_xll.ohTrigger(RecalcTrigger,Trigger1M)),NA())</f>
        <v>1.633126987846123E-2</v>
      </c>
      <c r="O2815" s="44">
        <f>IFERROR(_xll.qlIndexFixing(ONIndex3M,I2815,TRUE,_xll.ohTrigger(RecalcTrigger,Trigger3M)),NA())</f>
        <v>1.676585805981845E-2</v>
      </c>
      <c r="P2815" s="44">
        <f>IFERROR(_xll.qlIndexFixing(ONIndex6M,I2815,TRUE,_xll.ohTrigger(RecalcTrigger,Trigger6M)),NA())</f>
        <v>1.6955354444708748E-2</v>
      </c>
      <c r="Q2815" s="182">
        <f>IFERROR(_xll.qlIndexFixing(ONIndex1Y,I2815,TRUE,_xll.ohTrigger(RecalcTrigger,Trigger1Y)),NA())</f>
        <v>1.703536610311196E-2</v>
      </c>
    </row>
    <row r="2816" spans="2:17" x14ac:dyDescent="0.2">
      <c r="B2816" s="39" t="s">
        <v>42</v>
      </c>
      <c r="D2816" s="42">
        <f>_xll.qlCalendarAdvance(Calendar,$D2815,B2816,"f",FALSE)</f>
        <v>59147</v>
      </c>
      <c r="E2816" s="176">
        <f>_xll.qlInterestRateIndexValueDate(IndexON,D2816)</f>
        <v>59147</v>
      </c>
      <c r="F2816" s="192">
        <f>IFERROR(_xll.qlIndexFixing(IndexON,D2816,TRUE,_xll.ohTrigger(RecalcTrigger,TriggerON)),NA())</f>
        <v>1.6071489698196162E-2</v>
      </c>
      <c r="H2816" s="42">
        <f>_xll.qlCalendarAdvance(Calendar,$H2815,B2816,"f",FALSE)</f>
        <v>59147</v>
      </c>
      <c r="I2816" s="176">
        <f>_xll.qlInterestRateIndexValueDate(Index1M,$H2816)</f>
        <v>59147</v>
      </c>
      <c r="J2816" s="181">
        <f>IFERROR(_xll.qlIndexFixing(Index1M,$H2816,TRUE,_xll.ohTrigger(RecalcTrigger,Trigger1M)),NA())</f>
        <v>1.6355335790550197E-2</v>
      </c>
      <c r="K2816" s="44">
        <f>IFERROR(_xll.qlIndexFixing(Index3M,H2816,TRUE,_xll.ohTrigger(RecalcTrigger,Trigger3M)),NA())</f>
        <v>1.682697316531671E-2</v>
      </c>
      <c r="L2816" s="44">
        <f>IFERROR(_xll.qlIndexFixing(Index6M,$H2816,TRUE,_xll.ohTrigger(RecalcTrigger,Trigger6M)),NA())</f>
        <v>1.7077879328385264E-2</v>
      </c>
      <c r="M2816" s="182">
        <f>IFERROR(_xll.qlIndexFixing(Index1Y,$H2816,TRUE,_xll.ohTrigger(RecalcTrigger,Trigger1Y)),NA())</f>
        <v>1.7283502780540916E-2</v>
      </c>
      <c r="N2816" s="181">
        <f>IFERROR(_xll.qlIndexFixing(ONIndex1M,I2816,TRUE,_xll.ohTrigger(RecalcTrigger,Trigger1M)),NA())</f>
        <v>1.633499754346901E-2</v>
      </c>
      <c r="O2816" s="44">
        <f>IFERROR(_xll.qlIndexFixing(ONIndex3M,I2816,TRUE,_xll.ohTrigger(RecalcTrigger,Trigger3M)),NA())</f>
        <v>1.6769400239066146E-2</v>
      </c>
      <c r="P2816" s="44">
        <f>IFERROR(_xll.qlIndexFixing(ONIndex6M,I2816,TRUE,_xll.ohTrigger(RecalcTrigger,Trigger6M)),NA())</f>
        <v>1.6958820284195264E-2</v>
      </c>
      <c r="Q2816" s="182">
        <f>IFERROR(_xll.qlIndexFixing(ONIndex1Y,I2816,TRUE,_xll.ohTrigger(RecalcTrigger,Trigger1Y)),NA())</f>
        <v>1.7038749484572513E-2</v>
      </c>
    </row>
    <row r="2817" spans="2:17" x14ac:dyDescent="0.2">
      <c r="B2817" s="39" t="s">
        <v>42</v>
      </c>
      <c r="D2817" s="42">
        <f>_xll.qlCalendarAdvance(Calendar,$D2816,B2817,"f",FALSE)</f>
        <v>59154</v>
      </c>
      <c r="E2817" s="176">
        <f>_xll.qlInterestRateIndexValueDate(IndexON,D2817)</f>
        <v>59154</v>
      </c>
      <c r="F2817" s="192">
        <f>IFERROR(_xll.qlIndexFixing(IndexON,D2817,TRUE,_xll.ohTrigger(RecalcTrigger,TriggerON)),NA())</f>
        <v>1.6075109960024259E-2</v>
      </c>
      <c r="H2817" s="42">
        <f>_xll.qlCalendarAdvance(Calendar,$H2816,B2817,"f",FALSE)</f>
        <v>59154</v>
      </c>
      <c r="I2817" s="176">
        <f>_xll.qlInterestRateIndexValueDate(Index1M,$H2817)</f>
        <v>59154</v>
      </c>
      <c r="J2817" s="181">
        <f>IFERROR(_xll.qlIndexFixing(Index1M,$H2817,TRUE,_xll.ohTrigger(RecalcTrigger,Trigger1M)),NA())</f>
        <v>1.6359141457190338E-2</v>
      </c>
      <c r="K2817" s="44">
        <f>IFERROR(_xll.qlIndexFixing(Index3M,H2817,TRUE,_xll.ohTrigger(RecalcTrigger,Trigger3M)),NA())</f>
        <v>1.6830683322504297E-2</v>
      </c>
      <c r="L2817" s="44">
        <f>IFERROR(_xll.qlIndexFixing(Index6M,$H2817,TRUE,_xll.ohTrigger(RecalcTrigger,Trigger6M)),NA())</f>
        <v>1.7081652983008896E-2</v>
      </c>
      <c r="M2817" s="182">
        <f>IFERROR(_xll.qlIndexFixing(Index1Y,$H2817,TRUE,_xll.ohTrigger(RecalcTrigger,Trigger1Y)),NA())</f>
        <v>1.7287508057935552E-2</v>
      </c>
      <c r="N2817" s="181">
        <f>IFERROR(_xll.qlIndexFixing(ONIndex1M,I2817,TRUE,_xll.ohTrigger(RecalcTrigger,Trigger1M)),NA())</f>
        <v>1.6338747289617039E-2</v>
      </c>
      <c r="O2817" s="44">
        <f>IFERROR(_xll.qlIndexFixing(ONIndex3M,I2817,TRUE,_xll.ohTrigger(RecalcTrigger,Trigger3M)),NA())</f>
        <v>1.6772963189340961E-2</v>
      </c>
      <c r="P2817" s="44">
        <f>IFERROR(_xll.qlIndexFixing(ONIndex6M,I2817,TRUE,_xll.ohTrigger(RecalcTrigger,Trigger6M)),NA())</f>
        <v>1.6962305947926248E-2</v>
      </c>
      <c r="Q2817" s="182">
        <f>IFERROR(_xll.qlIndexFixing(ONIndex1Y,I2817,TRUE,_xll.ohTrigger(RecalcTrigger,Trigger1Y)),NA())</f>
        <v>1.7042153385411485E-2</v>
      </c>
    </row>
    <row r="2818" spans="2:17" x14ac:dyDescent="0.2">
      <c r="B2818" s="39" t="s">
        <v>42</v>
      </c>
      <c r="D2818" s="42">
        <f>_xll.qlCalendarAdvance(Calendar,$D2817,B2818,"f",FALSE)</f>
        <v>59161</v>
      </c>
      <c r="E2818" s="176">
        <f>_xll.qlInterestRateIndexValueDate(IndexON,D2818)</f>
        <v>59161</v>
      </c>
      <c r="F2818" s="192">
        <f>IFERROR(_xll.qlIndexFixing(IndexON,D2818,TRUE,_xll.ohTrigger(RecalcTrigger,TriggerON)),NA())</f>
        <v>1.6078751877580677E-2</v>
      </c>
      <c r="H2818" s="42">
        <f>_xll.qlCalendarAdvance(Calendar,$H2817,B2818,"f",FALSE)</f>
        <v>59161</v>
      </c>
      <c r="I2818" s="176">
        <f>_xll.qlInterestRateIndexValueDate(Index1M,$H2818)</f>
        <v>59161</v>
      </c>
      <c r="J2818" s="181">
        <f>IFERROR(_xll.qlIndexFixing(Index1M,$H2818,TRUE,_xll.ohTrigger(RecalcTrigger,Trigger1M)),NA())</f>
        <v>1.6362969237796926E-2</v>
      </c>
      <c r="K2818" s="44">
        <f>IFERROR(_xll.qlIndexFixing(Index3M,H2818,TRUE,_xll.ohTrigger(RecalcTrigger,Trigger3M)),NA())</f>
        <v>1.6834414339404347E-2</v>
      </c>
      <c r="L2818" s="44">
        <f>IFERROR(_xll.qlIndexFixing(Index6M,$H2818,TRUE,_xll.ohTrigger(RecalcTrigger,Trigger6M)),NA())</f>
        <v>1.7085446636778877E-2</v>
      </c>
      <c r="M2818" s="182">
        <f>IFERROR(_xll.qlIndexFixing(Index1Y,$H2818,TRUE,_xll.ohTrigger(RecalcTrigger,Trigger1Y)),NA())</f>
        <v>1.7291534224303406E-2</v>
      </c>
      <c r="N2818" s="181">
        <f>IFERROR(_xll.qlIndexFixing(ONIndex1M,I2818,TRUE,_xll.ohTrigger(RecalcTrigger,Trigger1M)),NA())</f>
        <v>1.6342519116824272E-2</v>
      </c>
      <c r="O2818" s="44">
        <f>IFERROR(_xll.qlIndexFixing(ONIndex3M,I2818,TRUE,_xll.ohTrigger(RecalcTrigger,Trigger3M)),NA())</f>
        <v>1.6776546910886037E-2</v>
      </c>
      <c r="P2818" s="44">
        <f>IFERROR(_xll.qlIndexFixing(ONIndex6M,I2818,TRUE,_xll.ohTrigger(RecalcTrigger,Trigger6M)),NA())</f>
        <v>1.6965811435820655E-2</v>
      </c>
      <c r="Q2818" s="182">
        <f>IFERROR(_xll.qlIndexFixing(ONIndex1Y,I2818,TRUE,_xll.ohTrigger(RecalcTrigger,Trigger1Y)),NA())</f>
        <v>1.7045577805628875E-2</v>
      </c>
    </row>
    <row r="2819" spans="2:17" x14ac:dyDescent="0.2">
      <c r="B2819" s="39" t="s">
        <v>42</v>
      </c>
      <c r="D2819" s="42">
        <f>_xll.qlCalendarAdvance(Calendar,$D2818,B2819,"f",FALSE)</f>
        <v>59168</v>
      </c>
      <c r="E2819" s="176">
        <f>_xll.qlInterestRateIndexValueDate(IndexON,D2819)</f>
        <v>59168</v>
      </c>
      <c r="F2819" s="192">
        <f>IFERROR(_xll.qlIndexFixing(IndexON,D2819,TRUE,_xll.ohTrigger(RecalcTrigger,TriggerON)),NA())</f>
        <v>1.6082415450784371E-2</v>
      </c>
      <c r="H2819" s="42">
        <f>_xll.qlCalendarAdvance(Calendar,$H2818,B2819,"f",FALSE)</f>
        <v>59168</v>
      </c>
      <c r="I2819" s="176">
        <f>_xll.qlInterestRateIndexValueDate(Index1M,$H2819)</f>
        <v>59168</v>
      </c>
      <c r="J2819" s="181">
        <f>IFERROR(_xll.qlIndexFixing(Index1M,$H2819,TRUE,_xll.ohTrigger(RecalcTrigger,Trigger1M)),NA())</f>
        <v>1.6366819132396977E-2</v>
      </c>
      <c r="K2819" s="44">
        <f>IFERROR(_xll.qlIndexFixing(Index3M,H2819,TRUE,_xll.ohTrigger(RecalcTrigger,Trigger3M)),NA())</f>
        <v>1.6838166216073591E-2</v>
      </c>
      <c r="L2819" s="44">
        <f>IFERROR(_xll.qlIndexFixing(Index6M,$H2819,TRUE,_xll.ohTrigger(RecalcTrigger,Trigger6M)),NA())</f>
        <v>1.7089260289807427E-2</v>
      </c>
      <c r="M2819" s="182">
        <f>IFERROR(_xll.qlIndexFixing(Index1Y,$H2819,TRUE,_xll.ohTrigger(RecalcTrigger,Trigger1Y)),NA())</f>
        <v>1.7295581279891836E-2</v>
      </c>
      <c r="N2819" s="181">
        <f>IFERROR(_xll.qlIndexFixing(ONIndex1M,I2819,TRUE,_xll.ohTrigger(RecalcTrigger,Trigger1M)),NA())</f>
        <v>1.6346313025009662E-2</v>
      </c>
      <c r="O2819" s="44">
        <f>IFERROR(_xll.qlIndexFixing(ONIndex3M,I2819,TRUE,_xll.ohTrigger(RecalcTrigger,Trigger3M)),NA())</f>
        <v>1.6780151403458232E-2</v>
      </c>
      <c r="P2819" s="44">
        <f>IFERROR(_xll.qlIndexFixing(ONIndex6M,I2819,TRUE,_xll.ohTrigger(RecalcTrigger,Trigger6M)),NA())</f>
        <v>1.6969336747959529E-2</v>
      </c>
      <c r="Q2819" s="182">
        <f>IFERROR(_xll.qlIndexFixing(ONIndex1Y,I2819,TRUE,_xll.ohTrigger(RecalcTrigger,Trigger1Y)),NA())</f>
        <v>1.7049022745224685E-2</v>
      </c>
    </row>
    <row r="2820" spans="2:17" x14ac:dyDescent="0.2">
      <c r="B2820" s="39" t="s">
        <v>42</v>
      </c>
      <c r="D2820" s="42">
        <f>_xll.qlCalendarAdvance(Calendar,$D2819,B2820,"f",FALSE)</f>
        <v>59175</v>
      </c>
      <c r="E2820" s="176">
        <f>_xll.qlInterestRateIndexValueDate(IndexON,D2820)</f>
        <v>59175</v>
      </c>
      <c r="F2820" s="192">
        <f>IFERROR(_xll.qlIndexFixing(IndexON,D2820,TRUE,_xll.ohTrigger(RecalcTrigger,TriggerON)),NA())</f>
        <v>1.6086100679716386E-2</v>
      </c>
      <c r="H2820" s="42">
        <f>_xll.qlCalendarAdvance(Calendar,$H2819,B2820,"f",FALSE)</f>
        <v>59175</v>
      </c>
      <c r="I2820" s="176">
        <f>_xll.qlInterestRateIndexValueDate(Index1M,$H2820)</f>
        <v>59175</v>
      </c>
      <c r="J2820" s="181">
        <f>IFERROR(_xll.qlIndexFixing(Index1M,$H2820,TRUE,_xll.ohTrigger(RecalcTrigger,Trigger1M)),NA())</f>
        <v>1.6370691141005232E-2</v>
      </c>
      <c r="K2820" s="44">
        <f>IFERROR(_xll.qlIndexFixing(Index3M,H2820,TRUE,_xll.ohTrigger(RecalcTrigger,Trigger3M)),NA())</f>
        <v>1.6841938952570568E-2</v>
      </c>
      <c r="L2820" s="44">
        <f>IFERROR(_xll.qlIndexFixing(Index6M,$H2820,TRUE,_xll.ohTrigger(RecalcTrigger,Trigger6M)),NA())</f>
        <v>1.7092414188993973E-2</v>
      </c>
      <c r="M2820" s="182">
        <f>IFERROR(_xll.qlIndexFixing(Index1Y,$H2820,TRUE,_xll.ohTrigger(RecalcTrigger,Trigger1Y)),NA())</f>
        <v>1.7299649224950864E-2</v>
      </c>
      <c r="N2820" s="181">
        <f>IFERROR(_xll.qlIndexFixing(ONIndex1M,I2820,TRUE,_xll.ohTrigger(RecalcTrigger,Trigger1M)),NA())</f>
        <v>1.6350129014173209E-2</v>
      </c>
      <c r="O2820" s="44">
        <f>IFERROR(_xll.qlIndexFixing(ONIndex3M,I2820,TRUE,_xll.ohTrigger(RecalcTrigger,Trigger3M)),NA())</f>
        <v>1.6783776666976502E-2</v>
      </c>
      <c r="P2820" s="44">
        <f>IFERROR(_xll.qlIndexFixing(ONIndex6M,I2820,TRUE,_xll.ohTrigger(RecalcTrigger,Trigger6M)),NA())</f>
        <v>1.6972881884180779E-2</v>
      </c>
      <c r="Q2820" s="182">
        <f>IFERROR(_xll.qlIndexFixing(ONIndex1Y,I2820,TRUE,_xll.ohTrigger(RecalcTrigger,Trigger1Y)),NA())</f>
        <v>1.7052488204198912E-2</v>
      </c>
    </row>
    <row r="2821" spans="2:17" x14ac:dyDescent="0.2">
      <c r="B2821" s="39" t="s">
        <v>42</v>
      </c>
      <c r="D2821" s="42">
        <f>_xll.qlCalendarAdvance(Calendar,$D2820,B2821,"f",FALSE)</f>
        <v>59182</v>
      </c>
      <c r="E2821" s="176">
        <f>_xll.qlInterestRateIndexValueDate(IndexON,D2821)</f>
        <v>59182</v>
      </c>
      <c r="F2821" s="192">
        <f>IFERROR(_xll.qlIndexFixing(IndexON,D2821,TRUE,_xll.ohTrigger(RecalcTrigger,TriggerON)),NA())</f>
        <v>1.6089807564295677E-2</v>
      </c>
      <c r="H2821" s="42">
        <f>_xll.qlCalendarAdvance(Calendar,$H2820,B2821,"f",FALSE)</f>
        <v>59182</v>
      </c>
      <c r="I2821" s="176">
        <f>_xll.qlInterestRateIndexValueDate(Index1M,$H2821)</f>
        <v>59182</v>
      </c>
      <c r="J2821" s="181">
        <f>IFERROR(_xll.qlIndexFixing(Index1M,$H2821,TRUE,_xll.ohTrigger(RecalcTrigger,Trigger1M)),NA())</f>
        <v>1.6374585263646244E-2</v>
      </c>
      <c r="K2821" s="44">
        <f>IFERROR(_xll.qlIndexFixing(Index3M,H2821,TRUE,_xll.ohTrigger(RecalcTrigger,Trigger3M)),NA())</f>
        <v>1.6845732548952906E-2</v>
      </c>
      <c r="L2821" s="44">
        <f>IFERROR(_xll.qlIndexFixing(Index6M,$H2821,TRUE,_xll.ohTrigger(RecalcTrigger,Trigger6M)),NA())</f>
        <v>1.7096266232678688E-2</v>
      </c>
      <c r="M2821" s="182">
        <f>IFERROR(_xll.qlIndexFixing(Index1Y,$H2821,TRUE,_xll.ohTrigger(RecalcTrigger,Trigger1Y)),NA())</f>
        <v>1.7303738059730511E-2</v>
      </c>
      <c r="N2821" s="181">
        <f>IFERROR(_xll.qlIndexFixing(ONIndex1M,I2821,TRUE,_xll.ohTrigger(RecalcTrigger,Trigger1M)),NA())</f>
        <v>1.6353967084314913E-2</v>
      </c>
      <c r="O2821" s="44">
        <f>IFERROR(_xll.qlIndexFixing(ONIndex3M,I2821,TRUE,_xll.ohTrigger(RecalcTrigger,Trigger3M)),NA())</f>
        <v>1.6787422701765031E-2</v>
      </c>
      <c r="P2821" s="44">
        <f>IFERROR(_xll.qlIndexFixing(ONIndex6M,I2821,TRUE,_xll.ohTrigger(RecalcTrigger,Trigger6M)),NA())</f>
        <v>1.6976446844646498E-2</v>
      </c>
      <c r="Q2821" s="182">
        <f>IFERROR(_xll.qlIndexFixing(ONIndex1Y,I2821,TRUE,_xll.ohTrigger(RecalcTrigger,Trigger1Y)),NA())</f>
        <v>1.7055974182632605E-2</v>
      </c>
    </row>
    <row r="2822" spans="2:17" x14ac:dyDescent="0.2">
      <c r="B2822" s="39" t="s">
        <v>42</v>
      </c>
      <c r="D2822" s="42">
        <f>_xll.qlCalendarAdvance(Calendar,$D2821,B2822,"f",FALSE)</f>
        <v>59189</v>
      </c>
      <c r="E2822" s="176">
        <f>_xll.qlInterestRateIndexValueDate(IndexON,D2822)</f>
        <v>59189</v>
      </c>
      <c r="F2822" s="192">
        <f>IFERROR(_xll.qlIndexFixing(IndexON,D2822,TRUE,_xll.ohTrigger(RecalcTrigger,TriggerON)),NA())</f>
        <v>1.6093536104684336E-2</v>
      </c>
      <c r="H2822" s="42">
        <f>_xll.qlCalendarAdvance(Calendar,$H2821,B2822,"f",FALSE)</f>
        <v>59189</v>
      </c>
      <c r="I2822" s="176">
        <f>_xll.qlInterestRateIndexValueDate(Index1M,$H2822)</f>
        <v>59189</v>
      </c>
      <c r="J2822" s="181">
        <f>IFERROR(_xll.qlIndexFixing(Index1M,$H2822,TRUE,_xll.ohTrigger(RecalcTrigger,Trigger1M)),NA())</f>
        <v>1.6378501500351944E-2</v>
      </c>
      <c r="K2822" s="44">
        <f>IFERROR(_xll.qlIndexFixing(Index3M,H2822,TRUE,_xll.ohTrigger(RecalcTrigger,Trigger3M)),NA())</f>
        <v>1.6849547005279138E-2</v>
      </c>
      <c r="L2822" s="44">
        <f>IFERROR(_xll.qlIndexFixing(Index6M,$H2822,TRUE,_xll.ohTrigger(RecalcTrigger,Trigger6M)),NA())</f>
        <v>1.7100138274981407E-2</v>
      </c>
      <c r="M2822" s="182">
        <f>IFERROR(_xll.qlIndexFixing(Index1Y,$H2822,TRUE,_xll.ohTrigger(RecalcTrigger,Trigger1Y)),NA())</f>
        <v>1.7307847784482577E-2</v>
      </c>
      <c r="N2822" s="181">
        <f>IFERROR(_xll.qlIndexFixing(ONIndex1M,I2822,TRUE,_xll.ohTrigger(RecalcTrigger,Trigger1M)),NA())</f>
        <v>1.6357827235596867E-2</v>
      </c>
      <c r="O2822" s="44">
        <f>IFERROR(_xll.qlIndexFixing(ONIndex3M,I2822,TRUE,_xll.ohTrigger(RecalcTrigger,Trigger3M)),NA())</f>
        <v>1.6791089507742774E-2</v>
      </c>
      <c r="P2822" s="44">
        <f>IFERROR(_xll.qlIndexFixing(ONIndex6M,I2822,TRUE,_xll.ohTrigger(RecalcTrigger,Trigger6M)),NA())</f>
        <v>1.6980031629275638E-2</v>
      </c>
      <c r="Q2822" s="182">
        <f>IFERROR(_xll.qlIndexFixing(ONIndex1Y,I2822,TRUE,_xll.ohTrigger(RecalcTrigger,Trigger1Y)),NA())</f>
        <v>1.7059480680525763E-2</v>
      </c>
    </row>
    <row r="2823" spans="2:17" x14ac:dyDescent="0.2">
      <c r="B2823" s="39" t="s">
        <v>42</v>
      </c>
      <c r="D2823" s="42">
        <f>_xll.qlCalendarAdvance(Calendar,$D2822,B2823,"f",FALSE)</f>
        <v>59196</v>
      </c>
      <c r="E2823" s="176">
        <f>_xll.qlInterestRateIndexValueDate(IndexON,D2823)</f>
        <v>59196</v>
      </c>
      <c r="F2823" s="192">
        <f>IFERROR(_xll.qlIndexFixing(IndexON,D2823,TRUE,_xll.ohTrigger(RecalcTrigger,TriggerON)),NA())</f>
        <v>1.6097286300639224E-2</v>
      </c>
      <c r="H2823" s="42">
        <f>_xll.qlCalendarAdvance(Calendar,$H2822,B2823,"f",FALSE)</f>
        <v>59196</v>
      </c>
      <c r="I2823" s="176">
        <f>_xll.qlInterestRateIndexValueDate(Index1M,$H2823)</f>
        <v>59196</v>
      </c>
      <c r="J2823" s="181">
        <f>IFERROR(_xll.qlIndexFixing(Index1M,$H2823,TRUE,_xll.ohTrigger(RecalcTrigger,Trigger1M)),NA())</f>
        <v>1.6382439851139522E-2</v>
      </c>
      <c r="K2823" s="44">
        <f>IFERROR(_xll.qlIndexFixing(Index3M,H2823,TRUE,_xll.ohTrigger(RecalcTrigger,Trigger3M)),NA())</f>
        <v>1.6853382321606901E-2</v>
      </c>
      <c r="L2823" s="44">
        <f>IFERROR(_xll.qlIndexFixing(Index6M,$H2823,TRUE,_xll.ohTrigger(RecalcTrigger,Trigger6M)),NA())</f>
        <v>1.7104030316015862E-2</v>
      </c>
      <c r="M2823" s="182">
        <f>IFERROR(_xll.qlIndexFixing(Index1Y,$H2823,TRUE,_xll.ohTrigger(RecalcTrigger,Trigger1Y)),NA())</f>
        <v>1.7311978399459749E-2</v>
      </c>
      <c r="N2823" s="181">
        <f>IFERROR(_xll.qlIndexFixing(ONIndex1M,I2823,TRUE,_xll.ohTrigger(RecalcTrigger,Trigger1M)),NA())</f>
        <v>1.6361709467856977E-2</v>
      </c>
      <c r="O2823" s="44">
        <f>IFERROR(_xll.qlIndexFixing(ONIndex3M,I2823,TRUE,_xll.ohTrigger(RecalcTrigger,Trigger3M)),NA())</f>
        <v>1.679477708466659E-2</v>
      </c>
      <c r="P2823" s="44">
        <f>IFERROR(_xll.qlIndexFixing(ONIndex6M,I2823,TRUE,_xll.ohTrigger(RecalcTrigger,Trigger6M)),NA())</f>
        <v>1.69836362380682E-2</v>
      </c>
      <c r="Q2823" s="182">
        <f>IFERROR(_xll.qlIndexFixing(ONIndex1Y,I2823,TRUE,_xll.ohTrigger(RecalcTrigger,Trigger1Y)),NA())</f>
        <v>1.7063007697716293E-2</v>
      </c>
    </row>
    <row r="2824" spans="2:17" x14ac:dyDescent="0.2">
      <c r="B2824" s="39" t="s">
        <v>42</v>
      </c>
      <c r="D2824" s="42">
        <f>_xll.qlCalendarAdvance(Calendar,$D2823,B2824,"f",FALSE)</f>
        <v>59203</v>
      </c>
      <c r="E2824" s="176">
        <f>_xll.qlInterestRateIndexValueDate(IndexON,D2824)</f>
        <v>59203</v>
      </c>
      <c r="F2824" s="192">
        <f>IFERROR(_xll.qlIndexFixing(IndexON,D2824,TRUE,_xll.ohTrigger(RecalcTrigger,TriggerON)),NA())</f>
        <v>1.6101058152322434E-2</v>
      </c>
      <c r="H2824" s="42">
        <f>_xll.qlCalendarAdvance(Calendar,$H2823,B2824,"f",FALSE)</f>
        <v>59203</v>
      </c>
      <c r="I2824" s="176">
        <f>_xll.qlInterestRateIndexValueDate(Index1M,$H2824)</f>
        <v>59203</v>
      </c>
      <c r="J2824" s="181">
        <f>IFERROR(_xll.qlIndexFixing(Index1M,$H2824,TRUE,_xll.ohTrigger(RecalcTrigger,Trigger1M)),NA())</f>
        <v>1.6383139816970156E-2</v>
      </c>
      <c r="K2824" s="44">
        <f>IFERROR(_xll.qlIndexFixing(Index3M,H2824,TRUE,_xll.ohTrigger(RecalcTrigger,Trigger3M)),NA())</f>
        <v>1.6857238497995624E-2</v>
      </c>
      <c r="L2824" s="44">
        <f>IFERROR(_xll.qlIndexFixing(Index6M,$H2824,TRUE,_xll.ohTrigger(RecalcTrigger,Trigger6M)),NA())</f>
        <v>1.7107942355897132E-2</v>
      </c>
      <c r="M2824" s="182">
        <f>IFERROR(_xll.qlIndexFixing(Index1Y,$H2824,TRUE,_xll.ohTrigger(RecalcTrigger,Trigger1Y)),NA())</f>
        <v>1.7316129904916933E-2</v>
      </c>
      <c r="N2824" s="181">
        <f>IFERROR(_xll.qlIndexFixing(ONIndex1M,I2824,TRUE,_xll.ohTrigger(RecalcTrigger,Trigger1M)),NA())</f>
        <v>1.6365613781095245E-2</v>
      </c>
      <c r="O2824" s="44">
        <f>IFERROR(_xll.qlIndexFixing(ONIndex3M,I2824,TRUE,_xll.ohTrigger(RecalcTrigger,Trigger3M)),NA())</f>
        <v>1.6798485432698573E-2</v>
      </c>
      <c r="P2824" s="44">
        <f>IFERROR(_xll.qlIndexFixing(ONIndex6M,I2824,TRUE,_xll.ohTrigger(RecalcTrigger,Trigger6M)),NA())</f>
        <v>1.6987260671024185E-2</v>
      </c>
      <c r="Q2824" s="182">
        <f>IFERROR(_xll.qlIndexFixing(ONIndex1Y,I2824,TRUE,_xll.ohTrigger(RecalcTrigger,Trigger1Y)),NA())</f>
        <v>1.7066555234366287E-2</v>
      </c>
    </row>
    <row r="2825" spans="2:17" x14ac:dyDescent="0.2">
      <c r="B2825" s="39" t="s">
        <v>42</v>
      </c>
      <c r="D2825" s="42">
        <f>_xll.qlCalendarAdvance(Calendar,$D2824,B2825,"f",FALSE)</f>
        <v>59210</v>
      </c>
      <c r="E2825" s="176">
        <f>_xll.qlInterestRateIndexValueDate(IndexON,D2825)</f>
        <v>59210</v>
      </c>
      <c r="F2825" s="192">
        <f>IFERROR(_xll.qlIndexFixing(IndexON,D2825,TRUE,_xll.ohTrigger(RecalcTrigger,TriggerON)),NA())</f>
        <v>1.6104851659733965E-2</v>
      </c>
      <c r="H2825" s="42">
        <f>_xll.qlCalendarAdvance(Calendar,$H2824,B2825,"f",FALSE)</f>
        <v>59210</v>
      </c>
      <c r="I2825" s="176">
        <f>_xll.qlInterestRateIndexValueDate(Index1M,$H2825)</f>
        <v>59210</v>
      </c>
      <c r="J2825" s="181">
        <f>IFERROR(_xll.qlIndexFixing(Index1M,$H2825,TRUE,_xll.ohTrigger(RecalcTrigger,Trigger1M)),NA())</f>
        <v>1.6387113606611627E-2</v>
      </c>
      <c r="K2825" s="44">
        <f>IFERROR(_xll.qlIndexFixing(Index3M,H2825,TRUE,_xll.ohTrigger(RecalcTrigger,Trigger3M)),NA())</f>
        <v>1.6860445846229574E-2</v>
      </c>
      <c r="L2825" s="44">
        <f>IFERROR(_xll.qlIndexFixing(Index6M,$H2825,TRUE,_xll.ohTrigger(RecalcTrigger,Trigger6M)),NA())</f>
        <v>1.7111874394740743E-2</v>
      </c>
      <c r="M2825" s="182">
        <f>IFERROR(_xll.qlIndexFixing(Index1Y,$H2825,TRUE,_xll.ohTrigger(RecalcTrigger,Trigger1Y)),NA())</f>
        <v>1.7320302301109258E-2</v>
      </c>
      <c r="N2825" s="181">
        <f>IFERROR(_xll.qlIndexFixing(ONIndex1M,I2825,TRUE,_xll.ohTrigger(RecalcTrigger,Trigger1M)),NA())</f>
        <v>1.6369540175392716E-2</v>
      </c>
      <c r="O2825" s="44">
        <f>IFERROR(_xll.qlIndexFixing(ONIndex3M,I2825,TRUE,_xll.ohTrigger(RecalcTrigger,Trigger3M)),NA())</f>
        <v>1.6802214552000816E-2</v>
      </c>
      <c r="P2825" s="44">
        <f>IFERROR(_xll.qlIndexFixing(ONIndex6M,I2825,TRUE,_xll.ohTrigger(RecalcTrigger,Trigger6M)),NA())</f>
        <v>1.6990904928224637E-2</v>
      </c>
      <c r="Q2825" s="182">
        <f>IFERROR(_xll.qlIndexFixing(ONIndex1Y,I2825,TRUE,_xll.ohTrigger(RecalcTrigger,Trigger1Y)),NA())</f>
        <v>1.7070123290313655E-2</v>
      </c>
    </row>
    <row r="2826" spans="2:17" x14ac:dyDescent="0.2">
      <c r="B2826" s="39" t="s">
        <v>42</v>
      </c>
      <c r="D2826" s="42">
        <f>_xll.qlCalendarAdvance(Calendar,$D2825,B2826,"f",FALSE)</f>
        <v>59217</v>
      </c>
      <c r="E2826" s="176">
        <f>_xll.qlInterestRateIndexValueDate(IndexON,D2826)</f>
        <v>59217</v>
      </c>
      <c r="F2826" s="192">
        <f>IFERROR(_xll.qlIndexFixing(IndexON,D2826,TRUE,_xll.ohTrigger(RecalcTrigger,TriggerON)),NA())</f>
        <v>1.6108666822792772E-2</v>
      </c>
      <c r="H2826" s="42">
        <f>_xll.qlCalendarAdvance(Calendar,$H2825,B2826,"f",FALSE)</f>
        <v>59217</v>
      </c>
      <c r="I2826" s="176">
        <f>_xll.qlInterestRateIndexValueDate(Index1M,$H2826)</f>
        <v>59217</v>
      </c>
      <c r="J2826" s="181">
        <f>IFERROR(_xll.qlIndexFixing(Index1M,$H2826,TRUE,_xll.ohTrigger(RecalcTrigger,Trigger1M)),NA())</f>
        <v>1.6391109505221164E-2</v>
      </c>
      <c r="K2826" s="44">
        <f>IFERROR(_xll.qlIndexFixing(Index3M,H2826,TRUE,_xll.ohTrigger(RecalcTrigger,Trigger3M)),NA())</f>
        <v>1.6864342073268229E-2</v>
      </c>
      <c r="L2826" s="44">
        <f>IFERROR(_xll.qlIndexFixing(Index6M,$H2826,TRUE,_xll.ohTrigger(RecalcTrigger,Trigger6M)),NA())</f>
        <v>1.7115826432662663E-2</v>
      </c>
      <c r="M2826" s="182">
        <f>IFERROR(_xll.qlIndexFixing(Index1Y,$H2826,TRUE,_xll.ohTrigger(RecalcTrigger,Trigger1Y)),NA())</f>
        <v>1.7324495588293853E-2</v>
      </c>
      <c r="N2826" s="181">
        <f>IFERROR(_xll.qlIndexFixing(ONIndex1M,I2826,TRUE,_xll.ohTrigger(RecalcTrigger,Trigger1M)),NA())</f>
        <v>1.637348865074939E-2</v>
      </c>
      <c r="O2826" s="44">
        <f>IFERROR(_xll.qlIndexFixing(ONIndex3M,I2826,TRUE,_xll.ohTrigger(RecalcTrigger,Trigger3M)),NA())</f>
        <v>1.6805964442330179E-2</v>
      </c>
      <c r="P2826" s="44">
        <f>IFERROR(_xll.qlIndexFixing(ONIndex6M,I2826,TRUE,_xll.ohTrigger(RecalcTrigger,Trigger6M)),NA())</f>
        <v>1.6994569009588512E-2</v>
      </c>
      <c r="Q2826" s="182">
        <f>IFERROR(_xll.qlIndexFixing(ONIndex1Y,I2826,TRUE,_xll.ohTrigger(RecalcTrigger,Trigger1Y)),NA())</f>
        <v>1.7073711865801533E-2</v>
      </c>
    </row>
    <row r="2827" spans="2:17" x14ac:dyDescent="0.2">
      <c r="B2827" s="39" t="s">
        <v>42</v>
      </c>
      <c r="D2827" s="42">
        <f>_xll.qlCalendarAdvance(Calendar,$D2826,B2827,"f",FALSE)</f>
        <v>59224</v>
      </c>
      <c r="E2827" s="176">
        <f>_xll.qlInterestRateIndexValueDate(IndexON,D2827)</f>
        <v>59224</v>
      </c>
      <c r="F2827" s="192">
        <f>IFERROR(_xll.qlIndexFixing(IndexON,D2827,TRUE,_xll.ohTrigger(RecalcTrigger,TriggerON)),NA())</f>
        <v>1.6112503641579901E-2</v>
      </c>
      <c r="H2827" s="42">
        <f>_xll.qlCalendarAdvance(Calendar,$H2826,B2827,"f",FALSE)</f>
        <v>59224</v>
      </c>
      <c r="I2827" s="176">
        <f>_xll.qlInterestRateIndexValueDate(Index1M,$H2827)</f>
        <v>59224</v>
      </c>
      <c r="J2827" s="181">
        <f>IFERROR(_xll.qlIndexFixing(Index1M,$H2827,TRUE,_xll.ohTrigger(RecalcTrigger,Trigger1M)),NA())</f>
        <v>1.6395127512816139E-2</v>
      </c>
      <c r="K2827" s="44">
        <f>IFERROR(_xll.qlIndexFixing(Index3M,H2827,TRUE,_xll.ohTrigger(RecalcTrigger,Trigger3M)),NA())</f>
        <v>1.6868259159537859E-2</v>
      </c>
      <c r="L2827" s="44">
        <f>IFERROR(_xll.qlIndexFixing(Index6M,$H2827,TRUE,_xll.ohTrigger(RecalcTrigger,Trigger6M)),NA())</f>
        <v>1.7119798469779315E-2</v>
      </c>
      <c r="M2827" s="182">
        <f>IFERROR(_xll.qlIndexFixing(Index1Y,$H2827,TRUE,_xll.ohTrigger(RecalcTrigger,Trigger1Y)),NA())</f>
        <v>1.7328709766729178E-2</v>
      </c>
      <c r="N2827" s="181">
        <f>IFERROR(_xll.qlIndexFixing(ONIndex1M,I2827,TRUE,_xll.ohTrigger(RecalcTrigger,Trigger1M)),NA())</f>
        <v>1.6377459207003175E-2</v>
      </c>
      <c r="O2827" s="44">
        <f>IFERROR(_xll.qlIndexFixing(ONIndex3M,I2827,TRUE,_xll.ohTrigger(RecalcTrigger,Trigger3M)),NA())</f>
        <v>1.6809735103767709E-2</v>
      </c>
      <c r="P2827" s="44">
        <f>IFERROR(_xll.qlIndexFixing(ONIndex6M,I2827,TRUE,_xll.ohTrigger(RecalcTrigger,Trigger6M)),NA())</f>
        <v>1.6998252915196854E-2</v>
      </c>
      <c r="Q2827" s="182">
        <f>IFERROR(_xll.qlIndexFixing(ONIndex1Y,I2827,TRUE,_xll.ohTrigger(RecalcTrigger,Trigger1Y)),NA())</f>
        <v>1.7077320960586784E-2</v>
      </c>
    </row>
    <row r="2828" spans="2:17" x14ac:dyDescent="0.2">
      <c r="B2828" s="39" t="s">
        <v>42</v>
      </c>
      <c r="D2828" s="42">
        <f>_xll.qlCalendarAdvance(Calendar,$D2827,B2828,"f",FALSE)</f>
        <v>59231</v>
      </c>
      <c r="E2828" s="176">
        <f>_xll.qlInterestRateIndexValueDate(IndexON,D2828)</f>
        <v>59231</v>
      </c>
      <c r="F2828" s="192">
        <f>IFERROR(_xll.qlIndexFixing(IndexON,D2828,TRUE,_xll.ohTrigger(RecalcTrigger,TriggerON)),NA())</f>
        <v>1.6116362116014304E-2</v>
      </c>
      <c r="H2828" s="42">
        <f>_xll.qlCalendarAdvance(Calendar,$H2827,B2828,"f",FALSE)</f>
        <v>59231</v>
      </c>
      <c r="I2828" s="176">
        <f>_xll.qlInterestRateIndexValueDate(Index1M,$H2828)</f>
        <v>59231</v>
      </c>
      <c r="J2828" s="181">
        <f>IFERROR(_xll.qlIndexFixing(Index1M,$H2828,TRUE,_xll.ohTrigger(RecalcTrigger,Trigger1M)),NA())</f>
        <v>1.6402463317133253E-2</v>
      </c>
      <c r="K2828" s="44">
        <f>IFERROR(_xll.qlIndexFixing(Index3M,H2828,TRUE,_xll.ohTrigger(RecalcTrigger,Trigger3M)),NA())</f>
        <v>1.6874221746517978E-2</v>
      </c>
      <c r="L2828" s="44">
        <f>IFERROR(_xll.qlIndexFixing(Index6M,$H2828,TRUE,_xll.ohTrigger(RecalcTrigger,Trigger6M)),NA())</f>
        <v>1.712586897271497E-2</v>
      </c>
      <c r="M2828" s="182">
        <f>IFERROR(_xll.qlIndexFixing(Index1Y,$H2828,TRUE,_xll.ohTrigger(RecalcTrigger,Trigger1Y)),NA())</f>
        <v>1.7332944836674358E-2</v>
      </c>
      <c r="N2828" s="181">
        <f>IFERROR(_xll.qlIndexFixing(ONIndex1M,I2828,TRUE,_xll.ohTrigger(RecalcTrigger,Trigger1M)),NA())</f>
        <v>1.6381451844478256E-2</v>
      </c>
      <c r="O2828" s="44">
        <f>IFERROR(_xll.qlIndexFixing(ONIndex3M,I2828,TRUE,_xll.ohTrigger(RecalcTrigger,Trigger3M)),NA())</f>
        <v>1.6813526536232359E-2</v>
      </c>
      <c r="P2828" s="44">
        <f>IFERROR(_xll.qlIndexFixing(ONIndex6M,I2828,TRUE,_xll.ohTrigger(RecalcTrigger,Trigger6M)),NA())</f>
        <v>1.7001956644887573E-2</v>
      </c>
      <c r="Q2828" s="182">
        <f>IFERROR(_xll.qlIndexFixing(ONIndex1Y,I2828,TRUE,_xll.ohTrigger(RecalcTrigger,Trigger1Y)),NA())</f>
        <v>1.7080950574912546E-2</v>
      </c>
    </row>
    <row r="2829" spans="2:17" x14ac:dyDescent="0.2">
      <c r="B2829" s="39" t="s">
        <v>42</v>
      </c>
      <c r="D2829" s="42">
        <f>_xll.qlCalendarAdvance(Calendar,$D2828,B2829,"f",FALSE)</f>
        <v>59238</v>
      </c>
      <c r="E2829" s="176">
        <f>_xll.qlInterestRateIndexValueDate(IndexON,D2829)</f>
        <v>59238</v>
      </c>
      <c r="F2829" s="192">
        <f>IFERROR(_xll.qlIndexFixing(IndexON,D2829,TRUE,_xll.ohTrigger(RecalcTrigger,TriggerON)),NA())</f>
        <v>1.612024224617703E-2</v>
      </c>
      <c r="H2829" s="42">
        <f>_xll.qlCalendarAdvance(Calendar,$H2828,B2829,"f",FALSE)</f>
        <v>59238</v>
      </c>
      <c r="I2829" s="176">
        <f>_xll.qlInterestRateIndexValueDate(Index1M,$H2829)</f>
        <v>59238</v>
      </c>
      <c r="J2829" s="181">
        <f>IFERROR(_xll.qlIndexFixing(Index1M,$H2829,TRUE,_xll.ohTrigger(RecalcTrigger,Trigger1M)),NA())</f>
        <v>1.6406534352913116E-2</v>
      </c>
      <c r="K2829" s="44">
        <f>IFERROR(_xll.qlIndexFixing(Index3M,H2829,TRUE,_xll.ohTrigger(RecalcTrigger,Trigger3M)),NA())</f>
        <v>1.6878185569921579E-2</v>
      </c>
      <c r="L2829" s="44">
        <f>IFERROR(_xll.qlIndexFixing(Index6M,$H2829,TRUE,_xll.ohTrigger(RecalcTrigger,Trigger6M)),NA())</f>
        <v>1.7129885857236214E-2</v>
      </c>
      <c r="M2829" s="182">
        <f>IFERROR(_xll.qlIndexFixing(Index1Y,$H2829,TRUE,_xll.ohTrigger(RecalcTrigger,Trigger1Y)),NA())</f>
        <v>1.7337200798390073E-2</v>
      </c>
      <c r="N2829" s="181">
        <f>IFERROR(_xll.qlIndexFixing(ONIndex1M,I2829,TRUE,_xll.ohTrigger(RecalcTrigger,Trigger1M)),NA())</f>
        <v>1.6385466562931494E-2</v>
      </c>
      <c r="O2829" s="44">
        <f>IFERROR(_xll.qlIndexFixing(ONIndex3M,I2829,TRUE,_xll.ohTrigger(RecalcTrigger,Trigger3M)),NA())</f>
        <v>1.6817338739967269E-2</v>
      </c>
      <c r="P2829" s="44">
        <f>IFERROR(_xll.qlIndexFixing(ONIndex6M,I2829,TRUE,_xll.ohTrigger(RecalcTrigger,Trigger6M)),NA())</f>
        <v>1.7005680198822759E-2</v>
      </c>
      <c r="Q2829" s="182">
        <f>IFERROR(_xll.qlIndexFixing(ONIndex1Y,I2829,TRUE,_xll.ohTrigger(RecalcTrigger,Trigger1Y)),NA())</f>
        <v>1.7084600708616726E-2</v>
      </c>
    </row>
    <row r="2830" spans="2:17" x14ac:dyDescent="0.2">
      <c r="B2830" s="39" t="s">
        <v>42</v>
      </c>
      <c r="D2830" s="42">
        <f>_xll.qlCalendarAdvance(Calendar,$D2829,B2830,"f",FALSE)</f>
        <v>59245</v>
      </c>
      <c r="E2830" s="176">
        <f>_xll.qlInterestRateIndexValueDate(IndexON,D2830)</f>
        <v>59245</v>
      </c>
      <c r="F2830" s="192">
        <f>IFERROR(_xll.qlIndexFixing(IndexON,D2830,TRUE,_xll.ohTrigger(RecalcTrigger,TriggerON)),NA())</f>
        <v>1.6124144031987031E-2</v>
      </c>
      <c r="H2830" s="42">
        <f>_xll.qlCalendarAdvance(Calendar,$H2829,B2830,"f",FALSE)</f>
        <v>59245</v>
      </c>
      <c r="I2830" s="176">
        <f>_xll.qlInterestRateIndexValueDate(Index1M,$H2830)</f>
        <v>59245</v>
      </c>
      <c r="J2830" s="181">
        <f>IFERROR(_xll.qlIndexFixing(Index1M,$H2830,TRUE,_xll.ohTrigger(RecalcTrigger,Trigger1M)),NA())</f>
        <v>1.6410627502944322E-2</v>
      </c>
      <c r="K2830" s="44">
        <f>IFERROR(_xll.qlIndexFixing(Index3M,H2830,TRUE,_xll.ohTrigger(RecalcTrigger,Trigger3M)),NA())</f>
        <v>1.6882170255766341E-2</v>
      </c>
      <c r="L2830" s="44">
        <f>IFERROR(_xll.qlIndexFixing(Index6M,$H2830,TRUE,_xll.ohTrigger(RecalcTrigger,Trigger6M)),NA())</f>
        <v>1.7133922744265867E-2</v>
      </c>
      <c r="M2830" s="182">
        <f>IFERROR(_xll.qlIndexFixing(Index1Y,$H2830,TRUE,_xll.ohTrigger(RecalcTrigger,Trigger1Y)),NA())</f>
        <v>1.7341477652138559E-2</v>
      </c>
      <c r="N2830" s="181">
        <f>IFERROR(_xll.qlIndexFixing(ONIndex1M,I2830,TRUE,_xll.ohTrigger(RecalcTrigger,Trigger1M)),NA())</f>
        <v>1.6389503362443936E-2</v>
      </c>
      <c r="O2830" s="44">
        <f>IFERROR(_xll.qlIndexFixing(ONIndex3M,I2830,TRUE,_xll.ohTrigger(RecalcTrigger,Trigger3M)),NA())</f>
        <v>1.6821171714729299E-2</v>
      </c>
      <c r="P2830" s="44">
        <f>IFERROR(_xll.qlIndexFixing(ONIndex6M,I2830,TRUE,_xll.ohTrigger(RecalcTrigger,Trigger6M)),NA())</f>
        <v>1.7009423576921368E-2</v>
      </c>
      <c r="Q2830" s="182">
        <f>IFERROR(_xll.qlIndexFixing(ONIndex1Y,I2830,TRUE,_xll.ohTrigger(RecalcTrigger,Trigger1Y)),NA())</f>
        <v>1.7088271361618279E-2</v>
      </c>
    </row>
    <row r="2831" spans="2:17" x14ac:dyDescent="0.2">
      <c r="B2831" s="39" t="s">
        <v>42</v>
      </c>
      <c r="D2831" s="42">
        <f>_xll.qlCalendarAdvance(Calendar,$D2830,B2831,"f",FALSE)</f>
        <v>59252</v>
      </c>
      <c r="E2831" s="176">
        <f>_xll.qlInterestRateIndexValueDate(IndexON,D2831)</f>
        <v>59252</v>
      </c>
      <c r="F2831" s="192">
        <f>IFERROR(_xll.qlIndexFixing(IndexON,D2831,TRUE,_xll.ohTrigger(RecalcTrigger,TriggerON)),NA())</f>
        <v>1.6128067473525354E-2</v>
      </c>
      <c r="H2831" s="42">
        <f>_xll.qlCalendarAdvance(Calendar,$H2830,B2831,"f",FALSE)</f>
        <v>59252</v>
      </c>
      <c r="I2831" s="176">
        <f>_xll.qlInterestRateIndexValueDate(Index1M,$H2831)</f>
        <v>59252</v>
      </c>
      <c r="J2831" s="181">
        <f>IFERROR(_xll.qlIndexFixing(Index1M,$H2831,TRUE,_xll.ohTrigger(RecalcTrigger,Trigger1M)),NA())</f>
        <v>1.6414742767246512E-2</v>
      </c>
      <c r="K2831" s="44">
        <f>IFERROR(_xll.qlIndexFixing(Index3M,H2831,TRUE,_xll.ohTrigger(RecalcTrigger,Trigger3M)),NA())</f>
        <v>1.6886175804114806E-2</v>
      </c>
      <c r="L2831" s="44">
        <f>IFERROR(_xll.qlIndexFixing(Index6M,$H2831,TRUE,_xll.ohTrigger(RecalcTrigger,Trigger6M)),NA())</f>
        <v>1.7137979633926811E-2</v>
      </c>
      <c r="M2831" s="182">
        <f>IFERROR(_xll.qlIndexFixing(Index1Y,$H2831,TRUE,_xll.ohTrigger(RecalcTrigger,Trigger1Y)),NA())</f>
        <v>1.7345775398183161E-2</v>
      </c>
      <c r="N2831" s="181">
        <f>IFERROR(_xll.qlIndexFixing(ONIndex1M,I2831,TRUE,_xll.ohTrigger(RecalcTrigger,Trigger1M)),NA())</f>
        <v>1.6393562242853488E-2</v>
      </c>
      <c r="O2831" s="44">
        <f>IFERROR(_xll.qlIndexFixing(ONIndex3M,I2831,TRUE,_xll.ohTrigger(RecalcTrigger,Trigger3M)),NA())</f>
        <v>1.6825025460599496E-2</v>
      </c>
      <c r="P2831" s="44">
        <f>IFERROR(_xll.qlIndexFixing(ONIndex6M,I2831,TRUE,_xll.ohTrigger(RecalcTrigger,Trigger6M)),NA())</f>
        <v>1.7013186779183398E-2</v>
      </c>
      <c r="Q2831" s="182">
        <f>IFERROR(_xll.qlIndexFixing(ONIndex1Y,I2831,TRUE,_xll.ohTrigger(RecalcTrigger,Trigger1Y)),NA())</f>
        <v>1.7091962533998251E-2</v>
      </c>
    </row>
    <row r="2832" spans="2:17" x14ac:dyDescent="0.2">
      <c r="B2832" s="39" t="s">
        <v>42</v>
      </c>
      <c r="D2832" s="42">
        <f>_xll.qlCalendarAdvance(Calendar,$D2831,B2832,"f",FALSE)</f>
        <v>59259</v>
      </c>
      <c r="E2832" s="176">
        <f>_xll.qlInterestRateIndexValueDate(IndexON,D2832)</f>
        <v>59259</v>
      </c>
      <c r="F2832" s="192">
        <f>IFERROR(_xll.qlIndexFixing(IndexON,D2832,TRUE,_xll.ohTrigger(RecalcTrigger,TriggerON)),NA())</f>
        <v>1.6132012570791998E-2</v>
      </c>
      <c r="H2832" s="42">
        <f>_xll.qlCalendarAdvance(Calendar,$H2831,B2832,"f",FALSE)</f>
        <v>59259</v>
      </c>
      <c r="I2832" s="176">
        <f>_xll.qlInterestRateIndexValueDate(Index1M,$H2832)</f>
        <v>59259</v>
      </c>
      <c r="J2832" s="181">
        <f>IFERROR(_xll.qlIndexFixing(Index1M,$H2832,TRUE,_xll.ohTrigger(RecalcTrigger,Trigger1M)),NA())</f>
        <v>1.6416881005577699E-2</v>
      </c>
      <c r="K2832" s="44">
        <f>IFERROR(_xll.qlIndexFixing(Index3M,H2832,TRUE,_xll.ohTrigger(RecalcTrigger,Trigger3M)),NA())</f>
        <v>1.6890202215031284E-2</v>
      </c>
      <c r="L2832" s="44">
        <f>IFERROR(_xll.qlIndexFixing(Index6M,$H2832,TRUE,_xll.ohTrigger(RecalcTrigger,Trigger6M)),NA())</f>
        <v>1.7142056526340186E-2</v>
      </c>
      <c r="M2832" s="182">
        <f>IFERROR(_xll.qlIndexFixing(Index1Y,$H2832,TRUE,_xll.ohTrigger(RecalcTrigger,Trigger1Y)),NA())</f>
        <v>1.7350094036788555E-2</v>
      </c>
      <c r="N2832" s="181">
        <f>IFERROR(_xll.qlIndexFixing(ONIndex1M,I2832,TRUE,_xll.ohTrigger(RecalcTrigger,Trigger1M)),NA())</f>
        <v>1.6397643204403289E-2</v>
      </c>
      <c r="O2832" s="44">
        <f>IFERROR(_xll.qlIndexFixing(ONIndex3M,I2832,TRUE,_xll.ohTrigger(RecalcTrigger,Trigger3M)),NA())</f>
        <v>1.682889997757786E-2</v>
      </c>
      <c r="P2832" s="44">
        <f>IFERROR(_xll.qlIndexFixing(ONIndex6M,I2832,TRUE,_xll.ohTrigger(RecalcTrigger,Trigger6M)),NA())</f>
        <v>1.7016969805689897E-2</v>
      </c>
      <c r="Q2832" s="182">
        <f>IFERROR(_xll.qlIndexFixing(ONIndex1Y,I2832,TRUE,_xll.ohTrigger(RecalcTrigger,Trigger1Y)),NA())</f>
        <v>1.709567422599978E-2</v>
      </c>
    </row>
    <row r="2833" spans="2:17" x14ac:dyDescent="0.2">
      <c r="B2833" s="39" t="s">
        <v>42</v>
      </c>
      <c r="D2833" s="42">
        <f>_xll.qlCalendarAdvance(Calendar,$D2832,B2833,"f",FALSE)</f>
        <v>59266</v>
      </c>
      <c r="E2833" s="176">
        <f>_xll.qlInterestRateIndexValueDate(IndexON,D2833)</f>
        <v>59266</v>
      </c>
      <c r="F2833" s="192">
        <f>IFERROR(_xll.qlIndexFixing(IndexON,D2833,TRUE,_xll.ohTrigger(RecalcTrigger,TriggerON)),NA())</f>
        <v>1.6135979323786964E-2</v>
      </c>
      <c r="H2833" s="42">
        <f>_xll.qlCalendarAdvance(Calendar,$H2832,B2833,"f",FALSE)</f>
        <v>59266</v>
      </c>
      <c r="I2833" s="176">
        <f>_xll.qlInterestRateIndexValueDate(Index1M,$H2833)</f>
        <v>59266</v>
      </c>
      <c r="J2833" s="181">
        <f>IFERROR(_xll.qlIndexFixing(Index1M,$H2833,TRUE,_xll.ohTrigger(RecalcTrigger,Trigger1M)),NA())</f>
        <v>1.6421035199450006E-2</v>
      </c>
      <c r="K2833" s="44">
        <f>IFERROR(_xll.qlIndexFixing(Index3M,H2833,TRUE,_xll.ohTrigger(RecalcTrigger,Trigger3M)),NA())</f>
        <v>1.6893566052860701E-2</v>
      </c>
      <c r="L2833" s="44">
        <f>IFERROR(_xll.qlIndexFixing(Index6M,$H2833,TRUE,_xll.ohTrigger(RecalcTrigger,Trigger6M)),NA())</f>
        <v>1.7145452331884001E-2</v>
      </c>
      <c r="M2833" s="182">
        <f>IFERROR(_xll.qlIndexFixing(Index1Y,$H2833,TRUE,_xll.ohTrigger(RecalcTrigger,Trigger1Y)),NA())</f>
        <v>1.7354433568220529E-2</v>
      </c>
      <c r="N2833" s="181">
        <f>IFERROR(_xll.qlIndexFixing(ONIndex1M,I2833,TRUE,_xll.ohTrigger(RecalcTrigger,Trigger1M)),NA())</f>
        <v>1.6401746247012294E-2</v>
      </c>
      <c r="O2833" s="44">
        <f>IFERROR(_xll.qlIndexFixing(ONIndex3M,I2833,TRUE,_xll.ohTrigger(RecalcTrigger,Trigger3M)),NA())</f>
        <v>1.6832795265745437E-2</v>
      </c>
      <c r="P2833" s="44">
        <f>IFERROR(_xll.qlIndexFixing(ONIndex6M,I2833,TRUE,_xll.ohTrigger(RecalcTrigger,Trigger6M)),NA())</f>
        <v>1.7020772656440863E-2</v>
      </c>
      <c r="Q2833" s="182">
        <f>IFERROR(_xll.qlIndexFixing(ONIndex1Y,I2833,TRUE,_xll.ohTrigger(RecalcTrigger,Trigger1Y)),NA())</f>
        <v>1.7099406437217635E-2</v>
      </c>
    </row>
    <row r="2834" spans="2:17" x14ac:dyDescent="0.2">
      <c r="B2834" s="39" t="s">
        <v>42</v>
      </c>
      <c r="D2834" s="42">
        <f>_xll.qlCalendarAdvance(Calendar,$D2833,B2834,"f",FALSE)</f>
        <v>59273</v>
      </c>
      <c r="E2834" s="176">
        <f>_xll.qlInterestRateIndexValueDate(IndexON,D2834)</f>
        <v>59273</v>
      </c>
      <c r="F2834" s="192">
        <f>IFERROR(_xll.qlIndexFixing(IndexON,D2834,TRUE,_xll.ohTrigger(RecalcTrigger,TriggerON)),NA())</f>
        <v>1.6139967732348159E-2</v>
      </c>
      <c r="H2834" s="42">
        <f>_xll.qlCalendarAdvance(Calendar,$H2833,B2834,"f",FALSE)</f>
        <v>59273</v>
      </c>
      <c r="I2834" s="176">
        <f>_xll.qlInterestRateIndexValueDate(Index1M,$H2834)</f>
        <v>59273</v>
      </c>
      <c r="J2834" s="181">
        <f>IFERROR(_xll.qlIndexFixing(Index1M,$H2834,TRUE,_xll.ohTrigger(RecalcTrigger,Trigger1M)),NA())</f>
        <v>1.6425211504541536E-2</v>
      </c>
      <c r="K2834" s="44">
        <f>IFERROR(_xll.qlIndexFixing(Index3M,H2834,TRUE,_xll.ohTrigger(RecalcTrigger,Trigger3M)),NA())</f>
        <v>1.6897632511060991E-2</v>
      </c>
      <c r="L2834" s="44">
        <f>IFERROR(_xll.qlIndexFixing(Index6M,$H2834,TRUE,_xll.ohTrigger(RecalcTrigger,Trigger6M)),NA())</f>
        <v>1.7149567608854697E-2</v>
      </c>
      <c r="M2834" s="182">
        <f>IFERROR(_xll.qlIndexFixing(Index1Y,$H2834,TRUE,_xll.ohTrigger(RecalcTrigger,Trigger1Y)),NA())</f>
        <v>1.7358793992746202E-2</v>
      </c>
      <c r="N2834" s="181">
        <f>IFERROR(_xll.qlIndexFixing(ONIndex1M,I2834,TRUE,_xll.ohTrigger(RecalcTrigger,Trigger1M)),NA())</f>
        <v>1.640587137051841E-2</v>
      </c>
      <c r="O2834" s="44">
        <f>IFERROR(_xll.qlIndexFixing(ONIndex3M,I2834,TRUE,_xll.ohTrigger(RecalcTrigger,Trigger3M)),NA())</f>
        <v>1.6836711324940135E-2</v>
      </c>
      <c r="P2834" s="44">
        <f>IFERROR(_xll.qlIndexFixing(ONIndex6M,I2834,TRUE,_xll.ohTrigger(RecalcTrigger,Trigger6M)),NA())</f>
        <v>1.702459533119316E-2</v>
      </c>
      <c r="Q2834" s="182">
        <f>IFERROR(_xll.qlIndexFixing(ONIndex1Y,I2834,TRUE,_xll.ohTrigger(RecalcTrigger,Trigger1Y)),NA())</f>
        <v>1.7103159167894955E-2</v>
      </c>
    </row>
    <row r="2835" spans="2:17" x14ac:dyDescent="0.2">
      <c r="B2835" s="39" t="s">
        <v>42</v>
      </c>
      <c r="D2835" s="42">
        <f>_xll.qlCalendarAdvance(Calendar,$D2834,B2835,"f",FALSE)</f>
        <v>59280</v>
      </c>
      <c r="E2835" s="176">
        <f>_xll.qlInterestRateIndexValueDate(IndexON,D2835)</f>
        <v>59280</v>
      </c>
      <c r="F2835" s="192">
        <f>IFERROR(_xll.qlIndexFixing(IndexON,D2835,TRUE,_xll.ohTrigger(RecalcTrigger,TriggerON)),NA())</f>
        <v>1.6143977796718723E-2</v>
      </c>
      <c r="H2835" s="42">
        <f>_xll.qlCalendarAdvance(Calendar,$H2834,B2835,"f",FALSE)</f>
        <v>59280</v>
      </c>
      <c r="I2835" s="176">
        <f>_xll.qlInterestRateIndexValueDate(Index1M,$H2835)</f>
        <v>59280</v>
      </c>
      <c r="J2835" s="181">
        <f>IFERROR(_xll.qlIndexFixing(Index1M,$H2835,TRUE,_xll.ohTrigger(RecalcTrigger,Trigger1M)),NA())</f>
        <v>1.6429409920871201E-2</v>
      </c>
      <c r="K2835" s="44">
        <f>IFERROR(_xll.qlIndexFixing(Index3M,H2835,TRUE,_xll.ohTrigger(RecalcTrigger,Trigger3M)),NA())</f>
        <v>1.6901719831005017E-2</v>
      </c>
      <c r="L2835" s="44">
        <f>IFERROR(_xll.qlIndexFixing(Index6M,$H2835,TRUE,_xll.ohTrigger(RecalcTrigger,Trigger6M)),NA())</f>
        <v>1.7153702887955816E-2</v>
      </c>
      <c r="M2835" s="182">
        <f>IFERROR(_xll.qlIndexFixing(Index1Y,$H2835,TRUE,_xll.ohTrigger(RecalcTrigger,Trigger1Y)),NA())</f>
        <v>1.7363175310634249E-2</v>
      </c>
      <c r="N2835" s="181">
        <f>IFERROR(_xll.qlIndexFixing(ONIndex1M,I2835,TRUE,_xll.ohTrigger(RecalcTrigger,Trigger1M)),NA())</f>
        <v>1.6410018575083729E-2</v>
      </c>
      <c r="O2835" s="44">
        <f>IFERROR(_xll.qlIndexFixing(ONIndex3M,I2835,TRUE,_xll.ohTrigger(RecalcTrigger,Trigger3M)),NA())</f>
        <v>1.6840648155242999E-2</v>
      </c>
      <c r="P2835" s="44">
        <f>IFERROR(_xll.qlIndexFixing(ONIndex6M,I2835,TRUE,_xll.ohTrigger(RecalcTrigger,Trigger6M)),NA())</f>
        <v>1.7028437830189924E-2</v>
      </c>
      <c r="Q2835" s="182">
        <f>IFERROR(_xll.qlIndexFixing(ONIndex1Y,I2835,TRUE,_xll.ohTrigger(RecalcTrigger,Trigger1Y)),NA())</f>
        <v>1.7106932417950693E-2</v>
      </c>
    </row>
    <row r="2836" spans="2:17" x14ac:dyDescent="0.2">
      <c r="B2836" s="39" t="s">
        <v>42</v>
      </c>
      <c r="D2836" s="42">
        <f>_xll.qlCalendarAdvance(Calendar,$D2835,B2836,"f",FALSE)</f>
        <v>59287</v>
      </c>
      <c r="E2836" s="176">
        <f>_xll.qlInterestRateIndexValueDate(IndexON,D2836)</f>
        <v>59287</v>
      </c>
      <c r="F2836" s="192">
        <f>IFERROR(_xll.qlIndexFixing(IndexON,D2836,TRUE,_xll.ohTrigger(RecalcTrigger,TriggerON)),NA())</f>
        <v>1.6148009516817607E-2</v>
      </c>
      <c r="H2836" s="42">
        <f>_xll.qlCalendarAdvance(Calendar,$H2835,B2836,"f",FALSE)</f>
        <v>59287</v>
      </c>
      <c r="I2836" s="176">
        <f>_xll.qlInterestRateIndexValueDate(Index1M,$H2836)</f>
        <v>59287</v>
      </c>
      <c r="J2836" s="181">
        <f>IFERROR(_xll.qlIndexFixing(Index1M,$H2836,TRUE,_xll.ohTrigger(RecalcTrigger,Trigger1M)),NA())</f>
        <v>1.6433630448466019E-2</v>
      </c>
      <c r="K2836" s="44">
        <f>IFERROR(_xll.qlIndexFixing(Index3M,H2836,TRUE,_xll.ohTrigger(RecalcTrigger,Trigger3M)),NA())</f>
        <v>1.69058280127578E-2</v>
      </c>
      <c r="L2836" s="44">
        <f>IFERROR(_xll.qlIndexFixing(Index6M,$H2836,TRUE,_xll.ohTrigger(RecalcTrigger,Trigger6M)),NA())</f>
        <v>1.715785816931004E-2</v>
      </c>
      <c r="M2836" s="182">
        <f>IFERROR(_xll.qlIndexFixing(Index1Y,$H2836,TRUE,_xll.ohTrigger(RecalcTrigger,Trigger1Y)),NA())</f>
        <v>1.7367577522154454E-2</v>
      </c>
      <c r="N2836" s="181">
        <f>IFERROR(_xll.qlIndexFixing(ONIndex1M,I2836,TRUE,_xll.ohTrigger(RecalcTrigger,Trigger1M)),NA())</f>
        <v>1.6414187860789298E-2</v>
      </c>
      <c r="O2836" s="44">
        <f>IFERROR(_xll.qlIndexFixing(ONIndex3M,I2836,TRUE,_xll.ohTrigger(RecalcTrigger,Trigger3M)),NA())</f>
        <v>1.6844605756735076E-2</v>
      </c>
      <c r="P2836" s="44">
        <f>IFERROR(_xll.qlIndexFixing(ONIndex6M,I2836,TRUE,_xll.ohTrigger(RecalcTrigger,Trigger6M)),NA())</f>
        <v>1.7032300153512203E-2</v>
      </c>
      <c r="Q2836" s="182">
        <f>IFERROR(_xll.qlIndexFixing(ONIndex1Y,I2836,TRUE,_xll.ohTrigger(RecalcTrigger,Trigger1Y)),NA())</f>
        <v>1.7110726187546943E-2</v>
      </c>
    </row>
    <row r="2837" spans="2:17" x14ac:dyDescent="0.2">
      <c r="B2837" s="39" t="s">
        <v>42</v>
      </c>
      <c r="D2837" s="42">
        <f>_xll.qlCalendarAdvance(Calendar,$D2836,B2837,"f",FALSE)</f>
        <v>59294</v>
      </c>
      <c r="E2837" s="176">
        <f>_xll.qlInterestRateIndexValueDate(IndexON,D2837)</f>
        <v>59294</v>
      </c>
      <c r="F2837" s="192">
        <f>IFERROR(_xll.qlIndexFixing(IndexON,D2837,TRUE,_xll.ohTrigger(RecalcTrigger,TriggerON)),NA())</f>
        <v>1.6152062892563768E-2</v>
      </c>
      <c r="H2837" s="42">
        <f>_xll.qlCalendarAdvance(Calendar,$H2836,B2837,"f",FALSE)</f>
        <v>59294</v>
      </c>
      <c r="I2837" s="176">
        <f>_xll.qlInterestRateIndexValueDate(Index1M,$H2837)</f>
        <v>59294</v>
      </c>
      <c r="J2837" s="181">
        <f>IFERROR(_xll.qlIndexFixing(Index1M,$H2837,TRUE,_xll.ohTrigger(RecalcTrigger,Trigger1M)),NA())</f>
        <v>1.6439898754231318E-2</v>
      </c>
      <c r="K2837" s="44">
        <f>IFERROR(_xll.qlIndexFixing(Index3M,H2837,TRUE,_xll.ohTrigger(RecalcTrigger,Trigger3M)),NA())</f>
        <v>1.6910647210345922E-2</v>
      </c>
      <c r="L2837" s="44">
        <f>IFERROR(_xll.qlIndexFixing(Index6M,$H2837,TRUE,_xll.ohTrigger(RecalcTrigger,Trigger6M)),NA())</f>
        <v>1.7162741033990646E-2</v>
      </c>
      <c r="M2837" s="182">
        <f>IFERROR(_xll.qlIndexFixing(Index1Y,$H2837,TRUE,_xll.ohTrigger(RecalcTrigger,Trigger1Y)),NA())</f>
        <v>1.7372000627577933E-2</v>
      </c>
      <c r="N2837" s="181">
        <f>IFERROR(_xll.qlIndexFixing(ONIndex1M,I2837,TRUE,_xll.ohTrigger(RecalcTrigger,Trigger1M)),NA())</f>
        <v>1.6418379227391977E-2</v>
      </c>
      <c r="O2837" s="44">
        <f>IFERROR(_xll.qlIndexFixing(ONIndex3M,I2837,TRUE,_xll.ohTrigger(RecalcTrigger,Trigger3M)),NA())</f>
        <v>1.6848584129416366E-2</v>
      </c>
      <c r="P2837" s="44">
        <f>IFERROR(_xll.qlIndexFixing(ONIndex6M,I2837,TRUE,_xll.ohTrigger(RecalcTrigger,Trigger6M)),NA())</f>
        <v>1.7036182300835812E-2</v>
      </c>
      <c r="Q2837" s="182">
        <f>IFERROR(_xll.qlIndexFixing(ONIndex1Y,I2837,TRUE,_xll.ohTrigger(RecalcTrigger,Trigger1Y)),NA())</f>
        <v>1.7114540476440565E-2</v>
      </c>
    </row>
    <row r="2838" spans="2:17" x14ac:dyDescent="0.2">
      <c r="B2838" s="39" t="s">
        <v>42</v>
      </c>
      <c r="D2838" s="42">
        <f>_xll.qlCalendarAdvance(Calendar,$D2837,B2838,"f",FALSE)</f>
        <v>59301</v>
      </c>
      <c r="E2838" s="176">
        <f>_xll.qlInterestRateIndexValueDate(IndexON,D2838)</f>
        <v>59301</v>
      </c>
      <c r="F2838" s="192">
        <f>IFERROR(_xll.qlIndexFixing(IndexON,D2838,TRUE,_xll.ohTrigger(RecalcTrigger,TriggerON)),NA())</f>
        <v>1.6156137923957203E-2</v>
      </c>
      <c r="H2838" s="42">
        <f>_xll.qlCalendarAdvance(Calendar,$H2837,B2838,"f",FALSE)</f>
        <v>59301</v>
      </c>
      <c r="I2838" s="176">
        <f>_xll.qlInterestRateIndexValueDate(Index1M,$H2838)</f>
        <v>59301</v>
      </c>
      <c r="J2838" s="181">
        <f>IFERROR(_xll.qlIndexFixing(Index1M,$H2838,TRUE,_xll.ohTrigger(RecalcTrigger,Trigger1M)),NA())</f>
        <v>1.6444168819157376E-2</v>
      </c>
      <c r="K2838" s="44">
        <f>IFERROR(_xll.qlIndexFixing(Index3M,H2838,TRUE,_xll.ohTrigger(RecalcTrigger,Trigger3M)),NA())</f>
        <v>1.6914798798004227E-2</v>
      </c>
      <c r="L2838" s="44">
        <f>IFERROR(_xll.qlIndexFixing(Index6M,$H2838,TRUE,_xll.ohTrigger(RecalcTrigger,Trigger6M)),NA())</f>
        <v>1.7166937945505886E-2</v>
      </c>
      <c r="M2838" s="182">
        <f>IFERROR(_xll.qlIndexFixing(Index1Y,$H2838,TRUE,_xll.ohTrigger(RecalcTrigger,Trigger1Y)),NA())</f>
        <v>1.7376444627176912E-2</v>
      </c>
      <c r="N2838" s="181">
        <f>IFERROR(_xll.qlIndexFixing(ONIndex1M,I2838,TRUE,_xll.ohTrigger(RecalcTrigger,Trigger1M)),NA())</f>
        <v>1.642259267505386E-2</v>
      </c>
      <c r="O2838" s="44">
        <f>IFERROR(_xll.qlIndexFixing(ONIndex3M,I2838,TRUE,_xll.ohTrigger(RecalcTrigger,Trigger3M)),NA())</f>
        <v>1.6852583273043731E-2</v>
      </c>
      <c r="P2838" s="44">
        <f>IFERROR(_xll.qlIndexFixing(ONIndex6M,I2838,TRUE,_xll.ohTrigger(RecalcTrigger,Trigger6M)),NA())</f>
        <v>1.7040084272484934E-2</v>
      </c>
      <c r="Q2838" s="182">
        <f>IFERROR(_xll.qlIndexFixing(ONIndex1Y,I2838,TRUE,_xll.ohTrigger(RecalcTrigger,Trigger1Y)),NA())</f>
        <v>1.7118375284793652E-2</v>
      </c>
    </row>
    <row r="2839" spans="2:17" x14ac:dyDescent="0.2">
      <c r="B2839" s="39" t="s">
        <v>42</v>
      </c>
      <c r="D2839" s="42">
        <f>_xll.qlCalendarAdvance(Calendar,$D2838,B2839,"f",FALSE)</f>
        <v>59308</v>
      </c>
      <c r="E2839" s="176">
        <f>_xll.qlInterestRateIndexValueDate(IndexON,D2839)</f>
        <v>59308</v>
      </c>
      <c r="F2839" s="192">
        <f>IFERROR(_xll.qlIndexFixing(IndexON,D2839,TRUE,_xll.ohTrigger(RecalcTrigger,TriggerON)),NA())</f>
        <v>1.6160234611160007E-2</v>
      </c>
      <c r="H2839" s="42">
        <f>_xll.qlCalendarAdvance(Calendar,$H2838,B2839,"f",FALSE)</f>
        <v>59308</v>
      </c>
      <c r="I2839" s="176">
        <f>_xll.qlInterestRateIndexValueDate(Index1M,$H2839)</f>
        <v>59308</v>
      </c>
      <c r="J2839" s="181">
        <f>IFERROR(_xll.qlIndexFixing(Index1M,$H2839,TRUE,_xll.ohTrigger(RecalcTrigger,Trigger1M)),NA())</f>
        <v>1.6448460998558269E-2</v>
      </c>
      <c r="K2839" s="44">
        <f>IFERROR(_xll.qlIndexFixing(Index3M,H2839,TRUE,_xll.ohTrigger(RecalcTrigger,Trigger3M)),NA())</f>
        <v>1.6918971248679818E-2</v>
      </c>
      <c r="L2839" s="44">
        <f>IFERROR(_xll.qlIndexFixing(Index6M,$H2839,TRUE,_xll.ohTrigger(RecalcTrigger,Trigger6M)),NA())</f>
        <v>1.7171154860641274E-2</v>
      </c>
      <c r="M2839" s="182">
        <f>IFERROR(_xll.qlIndexFixing(Index1Y,$H2839,TRUE,_xll.ohTrigger(RecalcTrigger,Trigger1Y)),NA())</f>
        <v>1.738090952122473E-2</v>
      </c>
      <c r="N2839" s="181">
        <f>IFERROR(_xll.qlIndexFixing(ONIndex1M,I2839,TRUE,_xll.ohTrigger(RecalcTrigger,Trigger1M)),NA())</f>
        <v>1.6426828203855992E-2</v>
      </c>
      <c r="O2839" s="44">
        <f>IFERROR(_xll.qlIndexFixing(ONIndex3M,I2839,TRUE,_xll.ohTrigger(RecalcTrigger,Trigger3M)),NA())</f>
        <v>1.6856603187860308E-2</v>
      </c>
      <c r="P2839" s="44">
        <f>IFERROR(_xll.qlIndexFixing(ONIndex6M,I2839,TRUE,_xll.ohTrigger(RecalcTrigger,Trigger6M)),NA())</f>
        <v>1.7044006068297479E-2</v>
      </c>
      <c r="Q2839" s="182">
        <f>IFERROR(_xll.qlIndexFixing(ONIndex1Y,I2839,TRUE,_xll.ohTrigger(RecalcTrigger,Trigger1Y)),NA())</f>
        <v>1.7122230612444111E-2</v>
      </c>
    </row>
    <row r="2840" spans="2:17" x14ac:dyDescent="0.2">
      <c r="B2840" s="39" t="s">
        <v>42</v>
      </c>
      <c r="D2840" s="42">
        <f>_xll.qlCalendarAdvance(Calendar,$D2839,B2840,"f",FALSE)</f>
        <v>59315</v>
      </c>
      <c r="E2840" s="176">
        <f>_xll.qlInterestRateIndexValueDate(IndexON,D2840)</f>
        <v>59315</v>
      </c>
      <c r="F2840" s="192">
        <f>IFERROR(_xll.qlIndexFixing(IndexON,D2840,TRUE,_xll.ohTrigger(RecalcTrigger,TriggerON)),NA())</f>
        <v>1.6164352954091132E-2</v>
      </c>
      <c r="H2840" s="42">
        <f>_xll.qlCalendarAdvance(Calendar,$H2839,B2840,"f",FALSE)</f>
        <v>59315</v>
      </c>
      <c r="I2840" s="176">
        <f>_xll.qlInterestRateIndexValueDate(Index1M,$H2840)</f>
        <v>59315</v>
      </c>
      <c r="J2840" s="181">
        <f>IFERROR(_xll.qlIndexFixing(Index1M,$H2840,TRUE,_xll.ohTrigger(RecalcTrigger,Trigger1M)),NA())</f>
        <v>1.6452775292458546E-2</v>
      </c>
      <c r="K2840" s="44">
        <f>IFERROR(_xll.qlIndexFixing(Index3M,H2840,TRUE,_xll.ohTrigger(RecalcTrigger,Trigger3M)),NA())</f>
        <v>1.6923164562437896E-2</v>
      </c>
      <c r="L2840" s="44">
        <f>IFERROR(_xll.qlIndexFixing(Index6M,$H2840,TRUE,_xll.ohTrigger(RecalcTrigger,Trigger6M)),NA())</f>
        <v>1.7175391779524551E-2</v>
      </c>
      <c r="M2840" s="182">
        <f>IFERROR(_xll.qlIndexFixing(Index1Y,$H2840,TRUE,_xll.ohTrigger(RecalcTrigger,Trigger1Y)),NA())</f>
        <v>1.7385395309996721E-2</v>
      </c>
      <c r="N2840" s="181">
        <f>IFERROR(_xll.qlIndexFixing(ONIndex1M,I2840,TRUE,_xll.ohTrigger(RecalcTrigger,Trigger1M)),NA())</f>
        <v>1.6431085813636281E-2</v>
      </c>
      <c r="O2840" s="44">
        <f>IFERROR(_xll.qlIndexFixing(ONIndex3M,I2840,TRUE,_xll.ohTrigger(RecalcTrigger,Trigger3M)),NA())</f>
        <v>1.6860643873866099E-2</v>
      </c>
      <c r="P2840" s="44">
        <f>IFERROR(_xll.qlIndexFixing(ONIndex6M,I2840,TRUE,_xll.ohTrigger(RecalcTrigger,Trigger6M)),NA())</f>
        <v>1.7047947688435539E-2</v>
      </c>
      <c r="Q2840" s="182">
        <f>IFERROR(_xll.qlIndexFixing(ONIndex1Y,I2840,TRUE,_xll.ohTrigger(RecalcTrigger,Trigger1Y)),NA())</f>
        <v>1.7126106459635082E-2</v>
      </c>
    </row>
    <row r="2841" spans="2:17" x14ac:dyDescent="0.2">
      <c r="B2841" s="39" t="s">
        <v>42</v>
      </c>
      <c r="D2841" s="42">
        <f>_xll.qlCalendarAdvance(Calendar,$D2840,B2841,"f",FALSE)</f>
        <v>59322</v>
      </c>
      <c r="E2841" s="176">
        <f>_xll.qlInterestRateIndexValueDate(IndexON,D2841)</f>
        <v>59322</v>
      </c>
      <c r="F2841" s="192">
        <f>IFERROR(_xll.qlIndexFixing(IndexON,D2841,TRUE,_xll.ohTrigger(RecalcTrigger,TriggerON)),NA())</f>
        <v>1.6168492952588487E-2</v>
      </c>
      <c r="H2841" s="42">
        <f>_xll.qlCalendarAdvance(Calendar,$H2840,B2841,"f",FALSE)</f>
        <v>59322</v>
      </c>
      <c r="I2841" s="176">
        <f>_xll.qlInterestRateIndexValueDate(Index1M,$H2841)</f>
        <v>59322</v>
      </c>
      <c r="J2841" s="181">
        <f>IFERROR(_xll.qlIndexFixing(Index1M,$H2841,TRUE,_xll.ohTrigger(RecalcTrigger,Trigger1M)),NA())</f>
        <v>1.6455064756219755E-2</v>
      </c>
      <c r="K2841" s="44">
        <f>IFERROR(_xll.qlIndexFixing(Index3M,H2841,TRUE,_xll.ohTrigger(RecalcTrigger,Trigger3M)),NA())</f>
        <v>1.6927378739345404E-2</v>
      </c>
      <c r="L2841" s="44">
        <f>IFERROR(_xll.qlIndexFixing(Index6M,$H2841,TRUE,_xll.ohTrigger(RecalcTrigger,Trigger6M)),NA())</f>
        <v>1.7178934614236911E-2</v>
      </c>
      <c r="M2841" s="182">
        <f>IFERROR(_xll.qlIndexFixing(Index1Y,$H2841,TRUE,_xll.ohTrigger(RecalcTrigger,Trigger1Y)),NA())</f>
        <v>1.7389901993768886E-2</v>
      </c>
      <c r="N2841" s="181">
        <f>IFERROR(_xll.qlIndexFixing(ONIndex1M,I2841,TRUE,_xll.ohTrigger(RecalcTrigger,Trigger1M)),NA())</f>
        <v>1.643536550455682E-2</v>
      </c>
      <c r="O2841" s="44">
        <f>IFERROR(_xll.qlIndexFixing(ONIndex3M,I2841,TRUE,_xll.ohTrigger(RecalcTrigger,Trigger3M)),NA())</f>
        <v>1.686470533089901E-2</v>
      </c>
      <c r="P2841" s="44">
        <f>IFERROR(_xll.qlIndexFixing(ONIndex6M,I2841,TRUE,_xll.ohTrigger(RecalcTrigger,Trigger6M)),NA())</f>
        <v>1.7051909132574927E-2</v>
      </c>
      <c r="Q2841" s="182">
        <f>IFERROR(_xll.qlIndexFixing(ONIndex1Y,I2841,TRUE,_xll.ohTrigger(RecalcTrigger,Trigger1Y)),NA())</f>
        <v>1.7130002826204471E-2</v>
      </c>
    </row>
    <row r="2842" spans="2:17" x14ac:dyDescent="0.2">
      <c r="B2842" s="39" t="s">
        <v>42</v>
      </c>
      <c r="D2842" s="42">
        <f>_xll.qlCalendarAdvance(Calendar,$D2841,B2842,"f",FALSE)</f>
        <v>59329</v>
      </c>
      <c r="E2842" s="176">
        <f>_xll.qlInterestRateIndexValueDate(IndexON,D2842)</f>
        <v>59329</v>
      </c>
      <c r="F2842" s="192">
        <f>IFERROR(_xll.qlIndexFixing(IndexON,D2842,TRUE,_xll.ohTrigger(RecalcTrigger,TriggerON)),NA())</f>
        <v>1.6172654606814163E-2</v>
      </c>
      <c r="H2842" s="42">
        <f>_xll.qlCalendarAdvance(Calendar,$H2841,B2842,"f",FALSE)</f>
        <v>59329</v>
      </c>
      <c r="I2842" s="176">
        <f>_xll.qlInterestRateIndexValueDate(Index1M,$H2842)</f>
        <v>59329</v>
      </c>
      <c r="J2842" s="181">
        <f>IFERROR(_xll.qlIndexFixing(Index1M,$H2842,TRUE,_xll.ohTrigger(RecalcTrigger,Trigger1M)),NA())</f>
        <v>1.6459417951889065E-2</v>
      </c>
      <c r="K2842" s="44">
        <f>IFERROR(_xll.qlIndexFixing(Index3M,H2842,TRUE,_xll.ohTrigger(RecalcTrigger,Trigger3M)),NA())</f>
        <v>1.6931613779464009E-2</v>
      </c>
      <c r="L2842" s="44">
        <f>IFERROR(_xll.qlIndexFixing(Index6M,$H2842,TRUE,_xll.ohTrigger(RecalcTrigger,Trigger6M)),NA())</f>
        <v>1.7183209911732902E-2</v>
      </c>
      <c r="M2842" s="182">
        <f>IFERROR(_xll.qlIndexFixing(Index1Y,$H2842,TRUE,_xll.ohTrigger(RecalcTrigger,Trigger1Y)),NA())</f>
        <v>1.7394429572819003E-2</v>
      </c>
      <c r="N2842" s="181">
        <f>IFERROR(_xll.qlIndexFixing(ONIndex1M,I2842,TRUE,_xll.ohTrigger(RecalcTrigger,Trigger1M)),NA())</f>
        <v>1.6439667276293424E-2</v>
      </c>
      <c r="O2842" s="44">
        <f>IFERROR(_xll.qlIndexFixing(ONIndex3M,I2842,TRUE,_xll.ohTrigger(RecalcTrigger,Trigger3M)),NA())</f>
        <v>1.6868787559040088E-2</v>
      </c>
      <c r="P2842" s="44">
        <f>IFERROR(_xll.qlIndexFixing(ONIndex6M,I2842,TRUE,_xll.ohTrigger(RecalcTrigger,Trigger6M)),NA())</f>
        <v>1.7055890400877738E-2</v>
      </c>
      <c r="Q2842" s="182">
        <f>IFERROR(_xll.qlIndexFixing(ONIndex1Y,I2842,TRUE,_xll.ohTrigger(RecalcTrigger,Trigger1Y)),NA())</f>
        <v>1.7133919712152279E-2</v>
      </c>
    </row>
    <row r="2843" spans="2:17" x14ac:dyDescent="0.2">
      <c r="B2843" s="39" t="s">
        <v>42</v>
      </c>
      <c r="D2843" s="42">
        <f>_xll.qlCalendarAdvance(Calendar,$D2842,B2843,"f",FALSE)</f>
        <v>59336</v>
      </c>
      <c r="E2843" s="176">
        <f>_xll.qlInterestRateIndexValueDate(IndexON,D2843)</f>
        <v>59336</v>
      </c>
      <c r="F2843" s="192">
        <f>IFERROR(_xll.qlIndexFixing(IndexON,D2843,TRUE,_xll.ohTrigger(RecalcTrigger,TriggerON)),NA())</f>
        <v>1.6176837916849207E-2</v>
      </c>
      <c r="H2843" s="42">
        <f>_xll.qlCalendarAdvance(Calendar,$H2842,B2843,"f",FALSE)</f>
        <v>59336</v>
      </c>
      <c r="I2843" s="176">
        <f>_xll.qlInterestRateIndexValueDate(Index1M,$H2843)</f>
        <v>59336</v>
      </c>
      <c r="J2843" s="181">
        <f>IFERROR(_xll.qlIndexFixing(Index1M,$H2843,TRUE,_xll.ohTrigger(RecalcTrigger,Trigger1M)),NA())</f>
        <v>1.6463793258985615E-2</v>
      </c>
      <c r="K2843" s="44">
        <f>IFERROR(_xll.qlIndexFixing(Index3M,H2843,TRUE,_xll.ohTrigger(RecalcTrigger,Trigger3M)),NA())</f>
        <v>1.6935869682865951E-2</v>
      </c>
      <c r="L2843" s="44">
        <f>IFERROR(_xll.qlIndexFixing(Index6M,$H2843,TRUE,_xll.ohTrigger(RecalcTrigger,Trigger6M)),NA())</f>
        <v>1.7187505212362873E-2</v>
      </c>
      <c r="M2843" s="182">
        <f>IFERROR(_xll.qlIndexFixing(Index1Y,$H2843,TRUE,_xll.ohTrigger(RecalcTrigger,Trigger1Y)),NA())</f>
        <v>1.7398978047425739E-2</v>
      </c>
      <c r="N2843" s="181">
        <f>IFERROR(_xll.qlIndexFixing(ONIndex1M,I2843,TRUE,_xll.ohTrigger(RecalcTrigger,Trigger1M)),NA())</f>
        <v>1.6443991129251323E-2</v>
      </c>
      <c r="O2843" s="44">
        <f>IFERROR(_xll.qlIndexFixing(ONIndex3M,I2843,TRUE,_xll.ohTrigger(RecalcTrigger,Trigger3M)),NA())</f>
        <v>1.6872890558370379E-2</v>
      </c>
      <c r="P2843" s="44">
        <f>IFERROR(_xll.qlIndexFixing(ONIndex6M,I2843,TRUE,_xll.ohTrigger(RecalcTrigger,Trigger6M)),NA())</f>
        <v>1.7059891493587109E-2</v>
      </c>
      <c r="Q2843" s="182">
        <f>IFERROR(_xll.qlIndexFixing(ONIndex1Y,I2843,TRUE,_xll.ohTrigger(RecalcTrigger,Trigger1Y)),NA())</f>
        <v>1.7137857117559552E-2</v>
      </c>
    </row>
    <row r="2844" spans="2:17" x14ac:dyDescent="0.2">
      <c r="B2844" s="39" t="s">
        <v>42</v>
      </c>
      <c r="D2844" s="42">
        <f>_xll.qlCalendarAdvance(Calendar,$D2843,B2844,"f",FALSE)</f>
        <v>59343</v>
      </c>
      <c r="E2844" s="176">
        <f>_xll.qlInterestRateIndexValueDate(IndexON,D2844)</f>
        <v>59343</v>
      </c>
      <c r="F2844" s="192">
        <f>IFERROR(_xll.qlIndexFixing(IndexON,D2844,TRUE,_xll.ohTrigger(RecalcTrigger,TriggerON)),NA())</f>
        <v>1.6181042882531527E-2</v>
      </c>
      <c r="H2844" s="42">
        <f>_xll.qlCalendarAdvance(Calendar,$H2843,B2844,"f",FALSE)</f>
        <v>59343</v>
      </c>
      <c r="I2844" s="176">
        <f>_xll.qlInterestRateIndexValueDate(Index1M,$H2844)</f>
        <v>59343</v>
      </c>
      <c r="J2844" s="181">
        <f>IFERROR(_xll.qlIndexFixing(Index1M,$H2844,TRUE,_xll.ohTrigger(RecalcTrigger,Trigger1M)),NA())</f>
        <v>1.6468190677533728E-2</v>
      </c>
      <c r="K2844" s="44">
        <f>IFERROR(_xll.qlIndexFixing(Index3M,H2844,TRUE,_xll.ohTrigger(RecalcTrigger,Trigger3M)),NA())</f>
        <v>1.6940146449614654E-2</v>
      </c>
      <c r="L2844" s="44">
        <f>IFERROR(_xll.qlIndexFixing(Index6M,$H2844,TRUE,_xll.ohTrigger(RecalcTrigger,Trigger6M)),NA())</f>
        <v>1.7191820516253932E-2</v>
      </c>
      <c r="M2844" s="182">
        <f>IFERROR(_xll.qlIndexFixing(Index1Y,$H2844,TRUE,_xll.ohTrigger(RecalcTrigger,Trigger1Y)),NA())</f>
        <v>1.740354741786887E-2</v>
      </c>
      <c r="N2844" s="181">
        <f>IFERROR(_xll.qlIndexFixing(ONIndex1M,I2844,TRUE,_xll.ohTrigger(RecalcTrigger,Trigger1M)),NA())</f>
        <v>1.6448337063187379E-2</v>
      </c>
      <c r="O2844" s="44">
        <f>IFERROR(_xll.qlIndexFixing(ONIndex3M,I2844,TRUE,_xll.ohTrigger(RecalcTrigger,Trigger3M)),NA())</f>
        <v>1.6877014328808837E-2</v>
      </c>
      <c r="P2844" s="44">
        <f>IFERROR(_xll.qlIndexFixing(ONIndex6M,I2844,TRUE,_xll.ohTrigger(RecalcTrigger,Trigger6M)),NA())</f>
        <v>1.706391241029781E-2</v>
      </c>
      <c r="Q2844" s="182">
        <f>IFERROR(_xll.qlIndexFixing(ONIndex1Y,I2844,TRUE,_xll.ohTrigger(RecalcTrigger,Trigger1Y)),NA())</f>
        <v>1.7141815042426289E-2</v>
      </c>
    </row>
    <row r="2845" spans="2:17" x14ac:dyDescent="0.2">
      <c r="B2845" s="39" t="s">
        <v>42</v>
      </c>
      <c r="D2845" s="42">
        <f>_xll.qlCalendarAdvance(Calendar,$D2844,B2845,"f",FALSE)</f>
        <v>59350</v>
      </c>
      <c r="E2845" s="176">
        <f>_xll.qlInterestRateIndexValueDate(IndexON,D2845)</f>
        <v>59350</v>
      </c>
      <c r="F2845" s="192">
        <f>IFERROR(_xll.qlIndexFixing(IndexON,D2845,TRUE,_xll.ohTrigger(RecalcTrigger,TriggerON)),NA())</f>
        <v>1.6185269503780075E-2</v>
      </c>
      <c r="H2845" s="42">
        <f>_xll.qlCalendarAdvance(Calendar,$H2844,B2845,"f",FALSE)</f>
        <v>59350</v>
      </c>
      <c r="I2845" s="176">
        <f>_xll.qlInterestRateIndexValueDate(Index1M,$H2845)</f>
        <v>59350</v>
      </c>
      <c r="J2845" s="181">
        <f>IFERROR(_xll.qlIndexFixing(Index1M,$H2845,TRUE,_xll.ohTrigger(RecalcTrigger,Trigger1M)),NA())</f>
        <v>1.647261020755501E-2</v>
      </c>
      <c r="K2845" s="44">
        <f>IFERROR(_xll.qlIndexFixing(Index3M,H2845,TRUE,_xll.ohTrigger(RecalcTrigger,Trigger3M)),NA())</f>
        <v>1.6944444079778836E-2</v>
      </c>
      <c r="L2845" s="44">
        <f>IFERROR(_xll.qlIndexFixing(Index6M,$H2845,TRUE,_xll.ohTrigger(RecalcTrigger,Trigger6M)),NA())</f>
        <v>1.7196155823534072E-2</v>
      </c>
      <c r="M2845" s="182">
        <f>IFERROR(_xll.qlIndexFixing(Index1Y,$H2845,TRUE,_xll.ohTrigger(RecalcTrigger,Trigger1Y)),NA())</f>
        <v>1.7408137684430169E-2</v>
      </c>
      <c r="N2845" s="181">
        <f>IFERROR(_xll.qlIndexFixing(ONIndex1M,I2845,TRUE,_xll.ohTrigger(RecalcTrigger,Trigger1M)),NA())</f>
        <v>1.6452705078101593E-2</v>
      </c>
      <c r="O2845" s="44">
        <f>IFERROR(_xll.qlIndexFixing(ONIndex3M,I2845,TRUE,_xll.ohTrigger(RecalcTrigger,Trigger3M)),NA())</f>
        <v>1.6881158870355462E-2</v>
      </c>
      <c r="P2845" s="44">
        <f>IFERROR(_xll.qlIndexFixing(ONIndex6M,I2845,TRUE,_xll.ohTrigger(RecalcTrigger,Trigger6M)),NA())</f>
        <v>1.7067953151252979E-2</v>
      </c>
      <c r="Q2845" s="182">
        <f>IFERROR(_xll.qlIndexFixing(ONIndex1Y,I2845,TRUE,_xll.ohTrigger(RecalcTrigger,Trigger1Y)),NA())</f>
        <v>1.7145793486590399E-2</v>
      </c>
    </row>
    <row r="2846" spans="2:17" x14ac:dyDescent="0.2">
      <c r="B2846" s="39" t="s">
        <v>42</v>
      </c>
      <c r="D2846" s="42">
        <f>_xll.qlCalendarAdvance(Calendar,$D2845,B2846,"f",FALSE)</f>
        <v>59357</v>
      </c>
      <c r="E2846" s="176">
        <f>_xll.qlInterestRateIndexValueDate(IndexON,D2846)</f>
        <v>59357</v>
      </c>
      <c r="F2846" s="192">
        <f>IFERROR(_xll.qlIndexFixing(IndexON,D2846,TRUE,_xll.ohTrigger(RecalcTrigger,TriggerON)),NA())</f>
        <v>1.6189517780919038E-2</v>
      </c>
      <c r="H2846" s="42">
        <f>_xll.qlCalendarAdvance(Calendar,$H2845,B2846,"f",FALSE)</f>
        <v>59357</v>
      </c>
      <c r="I2846" s="176">
        <f>_xll.qlInterestRateIndexValueDate(Index1M,$H2846)</f>
        <v>59357</v>
      </c>
      <c r="J2846" s="181">
        <f>IFERROR(_xll.qlIndexFixing(Index1M,$H2846,TRUE,_xll.ohTrigger(RecalcTrigger,Trigger1M)),NA())</f>
        <v>1.6479125461852911E-2</v>
      </c>
      <c r="K2846" s="44">
        <f>IFERROR(_xll.qlIndexFixing(Index3M,H2846,TRUE,_xll.ohTrigger(RecalcTrigger,Trigger3M)),NA())</f>
        <v>1.694876257342456E-2</v>
      </c>
      <c r="L2846" s="44">
        <f>IFERROR(_xll.qlIndexFixing(Index6M,$H2846,TRUE,_xll.ohTrigger(RecalcTrigger,Trigger6M)),NA())</f>
        <v>1.7201233378664499E-2</v>
      </c>
      <c r="M2846" s="182">
        <f>IFERROR(_xll.qlIndexFixing(Index1Y,$H2846,TRUE,_xll.ohTrigger(RecalcTrigger,Trigger1Y)),NA())</f>
        <v>1.7412748847392079E-2</v>
      </c>
      <c r="N2846" s="181">
        <f>IFERROR(_xll.qlIndexFixing(ONIndex1M,I2846,TRUE,_xll.ohTrigger(RecalcTrigger,Trigger1M)),NA())</f>
        <v>1.6457095174156056E-2</v>
      </c>
      <c r="O2846" s="44">
        <f>IFERROR(_xll.qlIndexFixing(ONIndex3M,I2846,TRUE,_xll.ohTrigger(RecalcTrigger,Trigger3M)),NA())</f>
        <v>1.6885324182929207E-2</v>
      </c>
      <c r="P2846" s="44">
        <f>IFERROR(_xll.qlIndexFixing(ONIndex6M,I2846,TRUE,_xll.ohTrigger(RecalcTrigger,Trigger6M)),NA())</f>
        <v>1.707201371637157E-2</v>
      </c>
      <c r="Q2846" s="182">
        <f>IFERROR(_xll.qlIndexFixing(ONIndex1Y,I2846,TRUE,_xll.ohTrigger(RecalcTrigger,Trigger1Y)),NA())</f>
        <v>1.7149792450213974E-2</v>
      </c>
    </row>
    <row r="2847" spans="2:17" x14ac:dyDescent="0.2">
      <c r="B2847" s="39" t="s">
        <v>42</v>
      </c>
      <c r="D2847" s="42">
        <f>_xll.qlCalendarAdvance(Calendar,$D2846,B2847,"f",FALSE)</f>
        <v>59364</v>
      </c>
      <c r="E2847" s="176">
        <f>_xll.qlInterestRateIndexValueDate(IndexON,D2847)</f>
        <v>59364</v>
      </c>
      <c r="F2847" s="192">
        <f>IFERROR(_xll.qlIndexFixing(IndexON,D2847,TRUE,_xll.ohTrigger(RecalcTrigger,TriggerON)),NA())</f>
        <v>1.6193787713705277E-2</v>
      </c>
      <c r="H2847" s="42">
        <f>_xll.qlCalendarAdvance(Calendar,$H2846,B2847,"f",FALSE)</f>
        <v>59364</v>
      </c>
      <c r="I2847" s="176">
        <f>_xll.qlInterestRateIndexValueDate(Index1M,$H2847)</f>
        <v>59364</v>
      </c>
      <c r="J2847" s="181">
        <f>IFERROR(_xll.qlIndexFixing(Index1M,$H2847,TRUE,_xll.ohTrigger(RecalcTrigger,Trigger1M)),NA())</f>
        <v>1.6483594557993073E-2</v>
      </c>
      <c r="K2847" s="44">
        <f>IFERROR(_xll.qlIndexFixing(Index3M,H2847,TRUE,_xll.ohTrigger(RecalcTrigger,Trigger3M)),NA())</f>
        <v>1.695310193062231E-2</v>
      </c>
      <c r="L2847" s="44">
        <f>IFERROR(_xll.qlIndexFixing(Index6M,$H2847,TRUE,_xll.ohTrigger(RecalcTrigger,Trigger6M)),NA())</f>
        <v>1.7205610327367508E-2</v>
      </c>
      <c r="M2847" s="182">
        <f>IFERROR(_xll.qlIndexFixing(Index1Y,$H2847,TRUE,_xll.ohTrigger(RecalcTrigger,Trigger1Y)),NA())</f>
        <v>1.7417380907038371E-2</v>
      </c>
      <c r="N2847" s="181">
        <f>IFERROR(_xll.qlIndexFixing(ONIndex1M,I2847,TRUE,_xll.ohTrigger(RecalcTrigger,Trigger1M)),NA())</f>
        <v>1.6461507351269722E-2</v>
      </c>
      <c r="O2847" s="44">
        <f>IFERROR(_xll.qlIndexFixing(ONIndex3M,I2847,TRUE,_xll.ohTrigger(RecalcTrigger,Trigger3M)),NA())</f>
        <v>1.6889510266854257E-2</v>
      </c>
      <c r="P2847" s="44">
        <f>IFERROR(_xll.qlIndexFixing(ONIndex6M,I2847,TRUE,_xll.ohTrigger(RecalcTrigger,Trigger6M)),NA())</f>
        <v>1.7076094105815676E-2</v>
      </c>
      <c r="Q2847" s="182">
        <f>IFERROR(_xll.qlIndexFixing(ONIndex1Y,I2847,TRUE,_xll.ohTrigger(RecalcTrigger,Trigger1Y)),NA())</f>
        <v>1.7153811933297014E-2</v>
      </c>
    </row>
    <row r="2848" spans="2:17" x14ac:dyDescent="0.2">
      <c r="B2848" s="39" t="s">
        <v>42</v>
      </c>
      <c r="D2848" s="42">
        <f>_xll.qlCalendarAdvance(Calendar,$D2847,B2848,"f",FALSE)</f>
        <v>59371</v>
      </c>
      <c r="E2848" s="176">
        <f>_xll.qlInterestRateIndexValueDate(IndexON,D2848)</f>
        <v>59371</v>
      </c>
      <c r="F2848" s="192">
        <f>IFERROR(_xll.qlIndexFixing(IndexON,D2848,TRUE,_xll.ohTrigger(RecalcTrigger,TriggerON)),NA())</f>
        <v>1.6198079302219837E-2</v>
      </c>
      <c r="H2848" s="42">
        <f>_xll.qlCalendarAdvance(Calendar,$H2847,B2848,"f",FALSE)</f>
        <v>59371</v>
      </c>
      <c r="I2848" s="176">
        <f>_xll.qlInterestRateIndexValueDate(Index1M,$H2848)</f>
        <v>59371</v>
      </c>
      <c r="J2848" s="181">
        <f>IFERROR(_xll.qlIndexFixing(Index1M,$H2848,TRUE,_xll.ohTrigger(RecalcTrigger,Trigger1M)),NA())</f>
        <v>1.6488085768848748E-2</v>
      </c>
      <c r="K2848" s="44">
        <f>IFERROR(_xll.qlIndexFixing(Index3M,H2848,TRUE,_xll.ohTrigger(RecalcTrigger,Trigger3M)),NA())</f>
        <v>1.6957462151436387E-2</v>
      </c>
      <c r="L2848" s="44">
        <f>IFERROR(_xll.qlIndexFixing(Index6M,$H2848,TRUE,_xll.ohTrigger(RecalcTrigger,Trigger6M)),NA())</f>
        <v>1.7210007280850419E-2</v>
      </c>
      <c r="M2848" s="182">
        <f>IFERROR(_xll.qlIndexFixing(Index1Y,$H2848,TRUE,_xll.ohTrigger(RecalcTrigger,Trigger1Y)),NA())</f>
        <v>1.7422033863654596E-2</v>
      </c>
      <c r="N2848" s="181">
        <f>IFERROR(_xll.qlIndexFixing(ONIndex1M,I2848,TRUE,_xll.ohTrigger(RecalcTrigger,Trigger1M)),NA())</f>
        <v>1.6465941609361545E-2</v>
      </c>
      <c r="O2848" s="44">
        <f>IFERROR(_xll.qlIndexFixing(ONIndex3M,I2848,TRUE,_xll.ohTrigger(RecalcTrigger,Trigger3M)),NA())</f>
        <v>1.6893717121806429E-2</v>
      </c>
      <c r="P2848" s="44">
        <f>IFERROR(_xll.qlIndexFixing(ONIndex6M,I2848,TRUE,_xll.ohTrigger(RecalcTrigger,Trigger6M)),NA())</f>
        <v>1.7080194319423203E-2</v>
      </c>
      <c r="Q2848" s="182">
        <f>IFERROR(_xll.qlIndexFixing(ONIndex1Y,I2848,TRUE,_xll.ohTrigger(RecalcTrigger,Trigger1Y)),NA())</f>
        <v>1.7157851935839519E-2</v>
      </c>
    </row>
    <row r="2849" spans="2:17" x14ac:dyDescent="0.2">
      <c r="B2849" s="39" t="s">
        <v>42</v>
      </c>
      <c r="D2849" s="42">
        <f>_xll.qlCalendarAdvance(Calendar,$D2848,B2849,"f",FALSE)</f>
        <v>59378</v>
      </c>
      <c r="E2849" s="176">
        <f>_xll.qlInterestRateIndexValueDate(IndexON,D2849)</f>
        <v>59378</v>
      </c>
      <c r="F2849" s="192">
        <f>IFERROR(_xll.qlIndexFixing(IndexON,D2849,TRUE,_xll.ohTrigger(RecalcTrigger,TriggerON)),NA())</f>
        <v>1.6202392546462718E-2</v>
      </c>
      <c r="H2849" s="42">
        <f>_xll.qlCalendarAdvance(Calendar,$H2848,B2849,"f",FALSE)</f>
        <v>59378</v>
      </c>
      <c r="I2849" s="176">
        <f>_xll.qlInterestRateIndexValueDate(Index1M,$H2849)</f>
        <v>59378</v>
      </c>
      <c r="J2849" s="181">
        <f>IFERROR(_xll.qlIndexFixing(Index1M,$H2849,TRUE,_xll.ohTrigger(RecalcTrigger,Trigger1M)),NA())</f>
        <v>1.649329602681519E-2</v>
      </c>
      <c r="K2849" s="44">
        <f>IFERROR(_xll.qlIndexFixing(Index3M,H2849,TRUE,_xll.ohTrigger(RecalcTrigger,Trigger3M)),NA())</f>
        <v>1.6961843235938148E-2</v>
      </c>
      <c r="L2849" s="44">
        <f>IFERROR(_xll.qlIndexFixing(Index6M,$H2849,TRUE,_xll.ohTrigger(RecalcTrigger,Trigger6M)),NA())</f>
        <v>1.7214424239244491E-2</v>
      </c>
      <c r="M2849" s="182">
        <f>IFERROR(_xll.qlIndexFixing(Index1Y,$H2849,TRUE,_xll.ohTrigger(RecalcTrigger,Trigger1Y)),NA())</f>
        <v>1.7426707717526968E-2</v>
      </c>
      <c r="N2849" s="181">
        <f>IFERROR(_xll.qlIndexFixing(ONIndex1M,I2849,TRUE,_xll.ohTrigger(RecalcTrigger,Trigger1M)),NA())</f>
        <v>1.6470397948512572E-2</v>
      </c>
      <c r="O2849" s="44">
        <f>IFERROR(_xll.qlIndexFixing(ONIndex3M,I2849,TRUE,_xll.ohTrigger(RecalcTrigger,Trigger3M)),NA())</f>
        <v>1.689794474778572E-2</v>
      </c>
      <c r="P2849" s="44">
        <f>IFERROR(_xll.qlIndexFixing(ONIndex6M,I2849,TRUE,_xll.ohTrigger(RecalcTrigger,Trigger6M)),NA())</f>
        <v>1.708431435703206E-2</v>
      </c>
      <c r="Q2849" s="182">
        <f>IFERROR(_xll.qlIndexFixing(ONIndex1Y,I2849,TRUE,_xll.ohTrigger(RecalcTrigger,Trigger1Y)),NA())</f>
        <v>1.7161912457598349E-2</v>
      </c>
    </row>
    <row r="2850" spans="2:17" x14ac:dyDescent="0.2">
      <c r="B2850" s="39" t="s">
        <v>42</v>
      </c>
      <c r="D2850" s="42">
        <f>_xll.qlCalendarAdvance(Calendar,$D2849,B2850,"f",FALSE)</f>
        <v>59385</v>
      </c>
      <c r="E2850" s="176">
        <f>_xll.qlInterestRateIndexValueDate(IndexON,D2850)</f>
        <v>59385</v>
      </c>
      <c r="F2850" s="192">
        <f>IFERROR(_xll.qlIndexFixing(IndexON,D2850,TRUE,_xll.ohTrigger(RecalcTrigger,TriggerON)),NA())</f>
        <v>1.6206727446352875E-2</v>
      </c>
      <c r="H2850" s="42">
        <f>_xll.qlCalendarAdvance(Calendar,$H2849,B2850,"f",FALSE)</f>
        <v>59385</v>
      </c>
      <c r="I2850" s="176">
        <f>_xll.qlInterestRateIndexValueDate(Index1M,$H2850)</f>
        <v>59385</v>
      </c>
      <c r="J2850" s="181">
        <f>IFERROR(_xll.qlIndexFixing(Index1M,$H2850,TRUE,_xll.ohTrigger(RecalcTrigger,Trigger1M)),NA())</f>
        <v>1.6497134534797508E-2</v>
      </c>
      <c r="K2850" s="44">
        <f>IFERROR(_xll.qlIndexFixing(Index3M,H2850,TRUE,_xll.ohTrigger(RecalcTrigger,Trigger3M)),NA())</f>
        <v>1.6966245184195431E-2</v>
      </c>
      <c r="L2850" s="44">
        <f>IFERROR(_xll.qlIndexFixing(Index6M,$H2850,TRUE,_xll.ohTrigger(RecalcTrigger,Trigger6M)),NA())</f>
        <v>1.7218861202684073E-2</v>
      </c>
      <c r="M2850" s="182">
        <f>IFERROR(_xll.qlIndexFixing(Index1Y,$H2850,TRUE,_xll.ohTrigger(RecalcTrigger,Trigger1Y)),NA())</f>
        <v>1.7431402468943702E-2</v>
      </c>
      <c r="N2850" s="181">
        <f>IFERROR(_xll.qlIndexFixing(ONIndex1M,I2850,TRUE,_xll.ohTrigger(RecalcTrigger,Trigger1M)),NA())</f>
        <v>1.6474876368641755E-2</v>
      </c>
      <c r="O2850" s="44">
        <f>IFERROR(_xll.qlIndexFixing(ONIndex3M,I2850,TRUE,_xll.ohTrigger(RecalcTrigger,Trigger3M)),NA())</f>
        <v>1.6902193145035271E-2</v>
      </c>
      <c r="P2850" s="44">
        <f>IFERROR(_xll.qlIndexFixing(ONIndex6M,I2850,TRUE,_xll.ohTrigger(RecalcTrigger,Trigger6M)),NA())</f>
        <v>1.7088454219128524E-2</v>
      </c>
      <c r="Q2850" s="182">
        <f>IFERROR(_xll.qlIndexFixing(ONIndex1Y,I2850,TRUE,_xll.ohTrigger(RecalcTrigger,Trigger1Y)),NA())</f>
        <v>1.7165993498978738E-2</v>
      </c>
    </row>
    <row r="2851" spans="2:17" x14ac:dyDescent="0.2">
      <c r="B2851" s="39" t="s">
        <v>42</v>
      </c>
      <c r="D2851" s="42">
        <f>_xll.qlCalendarAdvance(Calendar,$D2850,B2851,"f",FALSE)</f>
        <v>59392</v>
      </c>
      <c r="E2851" s="176">
        <f>_xll.qlInterestRateIndexValueDate(IndexON,D2851)</f>
        <v>59392</v>
      </c>
      <c r="F2851" s="192">
        <f>IFERROR(_xll.qlIndexFixing(IndexON,D2851,TRUE,_xll.ohTrigger(RecalcTrigger,TriggerON)),NA())</f>
        <v>1.6211084002052401E-2</v>
      </c>
      <c r="H2851" s="42">
        <f>_xll.qlCalendarAdvance(Calendar,$H2850,B2851,"f",FALSE)</f>
        <v>59392</v>
      </c>
      <c r="I2851" s="176">
        <f>_xll.qlInterestRateIndexValueDate(Index1M,$H2851)</f>
        <v>59392</v>
      </c>
      <c r="J2851" s="181">
        <f>IFERROR(_xll.qlIndexFixing(Index1M,$H2851,TRUE,_xll.ohTrigger(RecalcTrigger,Trigger1M)),NA())</f>
        <v>1.6501692089949536E-2</v>
      </c>
      <c r="K2851" s="44">
        <f>IFERROR(_xll.qlIndexFixing(Index3M,H2851,TRUE,_xll.ohTrigger(RecalcTrigger,Trigger3M)),NA())</f>
        <v>1.6970667996277826E-2</v>
      </c>
      <c r="L2851" s="44">
        <f>IFERROR(_xll.qlIndexFixing(Index6M,$H2851,TRUE,_xll.ohTrigger(RecalcTrigger,Trigger6M)),NA())</f>
        <v>1.722331817130086E-2</v>
      </c>
      <c r="M2851" s="182">
        <f>IFERROR(_xll.qlIndexFixing(Index1Y,$H2851,TRUE,_xll.ohTrigger(RecalcTrigger,Trigger1Y)),NA())</f>
        <v>1.7436118118193678E-2</v>
      </c>
      <c r="N2851" s="181">
        <f>IFERROR(_xll.qlIndexFixing(ONIndex1M,I2851,TRUE,_xll.ohTrigger(RecalcTrigger,Trigger1M)),NA())</f>
        <v>1.6479376869911189E-2</v>
      </c>
      <c r="O2851" s="44">
        <f>IFERROR(_xll.qlIndexFixing(ONIndex3M,I2851,TRUE,_xll.ohTrigger(RecalcTrigger,Trigger3M)),NA())</f>
        <v>1.6906462313311943E-2</v>
      </c>
      <c r="P2851" s="44">
        <f>IFERROR(_xll.qlIndexFixing(ONIndex6M,I2851,TRUE,_xll.ohTrigger(RecalcTrigger,Trigger6M)),NA())</f>
        <v>1.7092613905307363E-2</v>
      </c>
      <c r="Q2851" s="182">
        <f>IFERROR(_xll.qlIndexFixing(ONIndex1Y,I2851,TRUE,_xll.ohTrigger(RecalcTrigger,Trigger1Y)),NA())</f>
        <v>1.7170095059737545E-2</v>
      </c>
    </row>
    <row r="2852" spans="2:17" x14ac:dyDescent="0.2">
      <c r="B2852" s="39" t="s">
        <v>42</v>
      </c>
      <c r="D2852" s="42">
        <f>_xll.qlCalendarAdvance(Calendar,$D2851,B2852,"f",FALSE)</f>
        <v>59399</v>
      </c>
      <c r="E2852" s="176">
        <f>_xll.qlInterestRateIndexValueDate(IndexON,D2852)</f>
        <v>59399</v>
      </c>
      <c r="F2852" s="192">
        <f>IFERROR(_xll.qlIndexFixing(IndexON,D2852,TRUE,_xll.ohTrigger(RecalcTrigger,TriggerON)),NA())</f>
        <v>1.6215462213399201E-2</v>
      </c>
      <c r="H2852" s="42">
        <f>_xll.qlCalendarAdvance(Calendar,$H2851,B2852,"f",FALSE)</f>
        <v>59399</v>
      </c>
      <c r="I2852" s="176">
        <f>_xll.qlInterestRateIndexValueDate(Index1M,$H2852)</f>
        <v>59399</v>
      </c>
      <c r="J2852" s="181">
        <f>IFERROR(_xll.qlIndexFixing(Index1M,$H2852,TRUE,_xll.ohTrigger(RecalcTrigger,Trigger1M)),NA())</f>
        <v>1.6506271759920227E-2</v>
      </c>
      <c r="K2852" s="44">
        <f>IFERROR(_xll.qlIndexFixing(Index3M,H2852,TRUE,_xll.ohTrigger(RecalcTrigger,Trigger3M)),NA())</f>
        <v>1.6975111672254923E-2</v>
      </c>
      <c r="L2852" s="44">
        <f>IFERROR(_xll.qlIndexFixing(Index6M,$H2852,TRUE,_xll.ohTrigger(RecalcTrigger,Trigger6M)),NA())</f>
        <v>1.7227795145228316E-2</v>
      </c>
      <c r="M2852" s="182">
        <f>IFERROR(_xll.qlIndexFixing(Index1Y,$H2852,TRUE,_xll.ohTrigger(RecalcTrigger,Trigger1Y)),NA())</f>
        <v>1.7440854665566885E-2</v>
      </c>
      <c r="N2852" s="181">
        <f>IFERROR(_xll.qlIndexFixing(ONIndex1M,I2852,TRUE,_xll.ohTrigger(RecalcTrigger,Trigger1M)),NA())</f>
        <v>1.6483899452239825E-2</v>
      </c>
      <c r="O2852" s="44">
        <f>IFERROR(_xll.qlIndexFixing(ONIndex3M,I2852,TRUE,_xll.ohTrigger(RecalcTrigger,Trigger3M)),NA())</f>
        <v>1.6910752252777828E-2</v>
      </c>
      <c r="P2852" s="44">
        <f>IFERROR(_xll.qlIndexFixing(ONIndex6M,I2852,TRUE,_xll.ohTrigger(RecalcTrigger,Trigger6M)),NA())</f>
        <v>1.7096793415649625E-2</v>
      </c>
      <c r="Q2852" s="182">
        <f>IFERROR(_xll.qlIndexFixing(ONIndex1Y,I2852,TRUE,_xll.ohTrigger(RecalcTrigger,Trigger1Y)),NA())</f>
        <v>1.7174217139793724E-2</v>
      </c>
    </row>
    <row r="2853" spans="2:17" x14ac:dyDescent="0.2">
      <c r="B2853" s="39" t="s">
        <v>42</v>
      </c>
      <c r="D2853" s="42">
        <f>_xll.qlCalendarAdvance(Calendar,$D2852,B2853,"f",FALSE)</f>
        <v>59406</v>
      </c>
      <c r="E2853" s="176">
        <f>_xll.qlInterestRateIndexValueDate(IndexON,D2853)</f>
        <v>59406</v>
      </c>
      <c r="F2853" s="192">
        <f>IFERROR(_xll.qlIndexFixing(IndexON,D2853,TRUE,_xll.ohTrigger(RecalcTrigger,TriggerON)),NA())</f>
        <v>1.6219862080393277E-2</v>
      </c>
      <c r="H2853" s="42">
        <f>_xll.qlCalendarAdvance(Calendar,$H2852,B2853,"f",FALSE)</f>
        <v>59406</v>
      </c>
      <c r="I2853" s="176">
        <f>_xll.qlInterestRateIndexValueDate(Index1M,$H2853)</f>
        <v>59406</v>
      </c>
      <c r="J2853" s="181">
        <f>IFERROR(_xll.qlIndexFixing(Index1M,$H2853,TRUE,_xll.ohTrigger(RecalcTrigger,Trigger1M)),NA())</f>
        <v>1.6510873544736598E-2</v>
      </c>
      <c r="K2853" s="44">
        <f>IFERROR(_xll.qlIndexFixing(Index3M,H2853,TRUE,_xll.ohTrigger(RecalcTrigger,Trigger3M)),NA())</f>
        <v>1.697957621219456E-2</v>
      </c>
      <c r="L2853" s="44">
        <f>IFERROR(_xll.qlIndexFixing(Index6M,$H2853,TRUE,_xll.ohTrigger(RecalcTrigger,Trigger6M)),NA())</f>
        <v>1.7232292124601225E-2</v>
      </c>
      <c r="M2853" s="182">
        <f>IFERROR(_xll.qlIndexFixing(Index1Y,$H2853,TRUE,_xll.ohTrigger(RecalcTrigger,Trigger1Y)),NA())</f>
        <v>1.7445612111355313E-2</v>
      </c>
      <c r="N2853" s="181">
        <f>IFERROR(_xll.qlIndexFixing(ONIndex1M,I2853,TRUE,_xll.ohTrigger(RecalcTrigger,Trigger1M)),NA())</f>
        <v>1.6488444115546619E-2</v>
      </c>
      <c r="O2853" s="44">
        <f>IFERROR(_xll.qlIndexFixing(ONIndex3M,I2853,TRUE,_xll.ohTrigger(RecalcTrigger,Trigger3M)),NA())</f>
        <v>1.6915062963270833E-2</v>
      </c>
      <c r="P2853" s="44">
        <f>IFERROR(_xll.qlIndexFixing(ONIndex6M,I2853,TRUE,_xll.ohTrigger(RecalcTrigger,Trigger6M)),NA())</f>
        <v>1.7100992750155308E-2</v>
      </c>
      <c r="Q2853" s="182">
        <f>IFERROR(_xll.qlIndexFixing(ONIndex1Y,I2853,TRUE,_xll.ohTrigger(RecalcTrigger,Trigger1Y)),NA())</f>
        <v>1.7178359739390414E-2</v>
      </c>
    </row>
    <row r="2854" spans="2:17" x14ac:dyDescent="0.2">
      <c r="B2854" s="39" t="s">
        <v>42</v>
      </c>
      <c r="D2854" s="42">
        <f>_xll.qlCalendarAdvance(Calendar,$D2853,B2854,"f",FALSE)</f>
        <v>59413</v>
      </c>
      <c r="E2854" s="176">
        <f>_xll.qlInterestRateIndexValueDate(IndexON,D2854)</f>
        <v>59413</v>
      </c>
      <c r="F2854" s="192">
        <f>IFERROR(_xll.qlIndexFixing(IndexON,D2854,TRUE,_xll.ohTrigger(RecalcTrigger,TriggerON)),NA())</f>
        <v>1.6224283603277767E-2</v>
      </c>
      <c r="H2854" s="42">
        <f>_xll.qlCalendarAdvance(Calendar,$H2853,B2854,"f",FALSE)</f>
        <v>59413</v>
      </c>
      <c r="I2854" s="176">
        <f>_xll.qlInterestRateIndexValueDate(Index1M,$H2854)</f>
        <v>59413</v>
      </c>
      <c r="J2854" s="181">
        <f>IFERROR(_xll.qlIndexFixing(Index1M,$H2854,TRUE,_xll.ohTrigger(RecalcTrigger,Trigger1M)),NA())</f>
        <v>1.6513380998175307E-2</v>
      </c>
      <c r="K2854" s="44">
        <f>IFERROR(_xll.qlIndexFixing(Index3M,H2854,TRUE,_xll.ohTrigger(RecalcTrigger,Trigger3M)),NA())</f>
        <v>1.6984061616168975E-2</v>
      </c>
      <c r="L2854" s="44">
        <f>IFERROR(_xll.qlIndexFixing(Index6M,$H2854,TRUE,_xll.ohTrigger(RecalcTrigger,Trigger6M)),NA())</f>
        <v>1.7235338596498354E-2</v>
      </c>
      <c r="M2854" s="182">
        <f>IFERROR(_xll.qlIndexFixing(Index1Y,$H2854,TRUE,_xll.ohTrigger(RecalcTrigger,Trigger1Y)),NA())</f>
        <v>1.7450390455852283E-2</v>
      </c>
      <c r="N2854" s="181">
        <f>IFERROR(_xll.qlIndexFixing(ONIndex1M,I2854,TRUE,_xll.ohTrigger(RecalcTrigger,Trigger1M)),NA())</f>
        <v>1.6493010859993662E-2</v>
      </c>
      <c r="O2854" s="44">
        <f>IFERROR(_xll.qlIndexFixing(ONIndex3M,I2854,TRUE,_xll.ohTrigger(RecalcTrigger,Trigger3M)),NA())</f>
        <v>1.6919394445034097E-2</v>
      </c>
      <c r="P2854" s="44">
        <f>IFERROR(_xll.qlIndexFixing(ONIndex6M,I2854,TRUE,_xll.ohTrigger(RecalcTrigger,Trigger6M)),NA())</f>
        <v>1.7105211908986506E-2</v>
      </c>
      <c r="Q2854" s="182">
        <f>IFERROR(_xll.qlIndexFixing(ONIndex1Y,I2854,TRUE,_xll.ohTrigger(RecalcTrigger,Trigger1Y)),NA())</f>
        <v>1.7182522858365523E-2</v>
      </c>
    </row>
    <row r="2855" spans="2:17" x14ac:dyDescent="0.2">
      <c r="B2855" s="39" t="s">
        <v>42</v>
      </c>
      <c r="D2855" s="42">
        <f>_xll.qlCalendarAdvance(Calendar,$D2854,B2855,"f",FALSE)</f>
        <v>59420</v>
      </c>
      <c r="E2855" s="176">
        <f>_xll.qlInterestRateIndexValueDate(IndexON,D2855)</f>
        <v>59420</v>
      </c>
      <c r="F2855" s="192">
        <f>IFERROR(_xll.qlIndexFixing(IndexON,D2855,TRUE,_xll.ohTrigger(RecalcTrigger,TriggerON)),NA())</f>
        <v>1.622872678164744E-2</v>
      </c>
      <c r="H2855" s="42">
        <f>_xll.qlCalendarAdvance(Calendar,$H2854,B2855,"f",FALSE)</f>
        <v>59420</v>
      </c>
      <c r="I2855" s="176">
        <f>_xll.qlInterestRateIndexValueDate(Index1M,$H2855)</f>
        <v>59420</v>
      </c>
      <c r="J2855" s="181">
        <f>IFERROR(_xll.qlIndexFixing(Index1M,$H2855,TRUE,_xll.ohTrigger(RecalcTrigger,Trigger1M)),NA())</f>
        <v>1.651802164429798E-2</v>
      </c>
      <c r="K2855" s="44">
        <f>IFERROR(_xll.qlIndexFixing(Index3M,H2855,TRUE,_xll.ohTrigger(RecalcTrigger,Trigger3M)),NA())</f>
        <v>1.6987847296330759E-2</v>
      </c>
      <c r="L2855" s="44">
        <f>IFERROR(_xll.qlIndexFixing(Index6M,$H2855,TRUE,_xll.ohTrigger(RecalcTrigger,Trigger6M)),NA())</f>
        <v>1.7239135673910482E-2</v>
      </c>
      <c r="M2855" s="182">
        <f>IFERROR(_xll.qlIndexFixing(Index1Y,$H2855,TRUE,_xll.ohTrigger(RecalcTrigger,Trigger1Y)),NA())</f>
        <v>1.7455189699351559E-2</v>
      </c>
      <c r="N2855" s="181">
        <f>IFERROR(_xll.qlIndexFixing(ONIndex1M,I2855,TRUE,_xll.ohTrigger(RecalcTrigger,Trigger1M)),NA())</f>
        <v>1.6497599685418862E-2</v>
      </c>
      <c r="O2855" s="44">
        <f>IFERROR(_xll.qlIndexFixing(ONIndex3M,I2855,TRUE,_xll.ohTrigger(RecalcTrigger,Trigger3M)),NA())</f>
        <v>1.6923746697905528E-2</v>
      </c>
      <c r="P2855" s="44">
        <f>IFERROR(_xll.qlIndexFixing(ONIndex6M,I2855,TRUE,_xll.ohTrigger(RecalcTrigger,Trigger6M)),NA())</f>
        <v>1.7109450891981126E-2</v>
      </c>
      <c r="Q2855" s="182">
        <f>IFERROR(_xll.qlIndexFixing(ONIndex1Y,I2855,TRUE,_xll.ohTrigger(RecalcTrigger,Trigger1Y)),NA())</f>
        <v>1.7186706496881143E-2</v>
      </c>
    </row>
    <row r="2856" spans="2:17" x14ac:dyDescent="0.2">
      <c r="B2856" s="39" t="s">
        <v>42</v>
      </c>
      <c r="D2856" s="42">
        <f>_xll.qlCalendarAdvance(Calendar,$D2855,B2856,"f",FALSE)</f>
        <v>59427</v>
      </c>
      <c r="E2856" s="176">
        <f>_xll.qlInterestRateIndexValueDate(IndexON,D2856)</f>
        <v>59427</v>
      </c>
      <c r="F2856" s="192">
        <f>IFERROR(_xll.qlIndexFixing(IndexON,D2856,TRUE,_xll.ohTrigger(RecalcTrigger,TriggerON)),NA())</f>
        <v>1.6233191615826481E-2</v>
      </c>
      <c r="H2856" s="42">
        <f>_xll.qlCalendarAdvance(Calendar,$H2855,B2856,"f",FALSE)</f>
        <v>59427</v>
      </c>
      <c r="I2856" s="176">
        <f>_xll.qlInterestRateIndexValueDate(Index1M,$H2856)</f>
        <v>59427</v>
      </c>
      <c r="J2856" s="181">
        <f>IFERROR(_xll.qlIndexFixing(Index1M,$H2856,TRUE,_xll.ohTrigger(RecalcTrigger,Trigger1M)),NA())</f>
        <v>1.6522684402166681E-2</v>
      </c>
      <c r="K2856" s="44">
        <f>IFERROR(_xll.qlIndexFixing(Index3M,H2856,TRUE,_xll.ohTrigger(RecalcTrigger,Trigger3M)),NA())</f>
        <v>1.6992372728069395E-2</v>
      </c>
      <c r="L2856" s="44">
        <f>IFERROR(_xll.qlIndexFixing(Index6M,$H2856,TRUE,_xll.ohTrigger(RecalcTrigger,Trigger6M)),NA())</f>
        <v>1.7243687741031001E-2</v>
      </c>
      <c r="M2856" s="182">
        <f>IFERROR(_xll.qlIndexFixing(Index1Y,$H2856,TRUE,_xll.ohTrigger(RecalcTrigger,Trigger1Y)),NA())</f>
        <v>1.7460009842148683E-2</v>
      </c>
      <c r="N2856" s="181">
        <f>IFERROR(_xll.qlIndexFixing(ONIndex1M,I2856,TRUE,_xll.ohTrigger(RecalcTrigger,Trigger1M)),NA())</f>
        <v>1.6502210591822219E-2</v>
      </c>
      <c r="O2856" s="44">
        <f>IFERROR(_xll.qlIndexFixing(ONIndex3M,I2856,TRUE,_xll.ohTrigger(RecalcTrigger,Trigger3M)),NA())</f>
        <v>1.692811972180408E-2</v>
      </c>
      <c r="P2856" s="44">
        <f>IFERROR(_xll.qlIndexFixing(ONIndex6M,I2856,TRUE,_xll.ohTrigger(RecalcTrigger,Trigger6M)),NA())</f>
        <v>1.7113709699139168E-2</v>
      </c>
      <c r="Q2856" s="182">
        <f>IFERROR(_xll.qlIndexFixing(ONIndex1Y,I2856,TRUE,_xll.ohTrigger(RecalcTrigger,Trigger1Y)),NA())</f>
        <v>1.719091065461309E-2</v>
      </c>
    </row>
    <row r="2857" spans="2:17" x14ac:dyDescent="0.2">
      <c r="B2857" s="39" t="s">
        <v>42</v>
      </c>
      <c r="D2857" s="42">
        <f>_xll.qlCalendarAdvance(Calendar,$D2856,B2857,"f",FALSE)</f>
        <v>59434</v>
      </c>
      <c r="E2857" s="176">
        <f>_xll.qlInterestRateIndexValueDate(IndexON,D2857)</f>
        <v>59434</v>
      </c>
      <c r="F2857" s="192">
        <f>IFERROR(_xll.qlIndexFixing(IndexON,D2857,TRUE,_xll.ohTrigger(RecalcTrigger,TriggerON)),NA())</f>
        <v>1.623767810581489E-2</v>
      </c>
      <c r="H2857" s="42">
        <f>_xll.qlCalendarAdvance(Calendar,$H2856,B2857,"f",FALSE)</f>
        <v>59434</v>
      </c>
      <c r="I2857" s="176">
        <f>_xll.qlInterestRateIndexValueDate(Index1M,$H2857)</f>
        <v>59434</v>
      </c>
      <c r="J2857" s="181">
        <f>IFERROR(_xll.qlIndexFixing(Index1M,$H2857,TRUE,_xll.ohTrigger(RecalcTrigger,Trigger1M)),NA())</f>
        <v>1.6527369271808423E-2</v>
      </c>
      <c r="K2857" s="44">
        <f>IFERROR(_xll.qlIndexFixing(Index3M,H2857,TRUE,_xll.ohTrigger(RecalcTrigger,Trigger3M)),NA())</f>
        <v>1.6996919023024849E-2</v>
      </c>
      <c r="L2857" s="44">
        <f>IFERROR(_xll.qlIndexFixing(Index6M,$H2857,TRUE,_xll.ohTrigger(RecalcTrigger,Trigger6M)),NA())</f>
        <v>1.7248259811117366E-2</v>
      </c>
      <c r="M2857" s="182">
        <f>IFERROR(_xll.qlIndexFixing(Index1Y,$H2857,TRUE,_xll.ohTrigger(RecalcTrigger,Trigger1Y)),NA())</f>
        <v>1.7464850884540528E-2</v>
      </c>
      <c r="N2857" s="181">
        <f>IFERROR(_xll.qlIndexFixing(ONIndex1M,I2857,TRUE,_xll.ohTrigger(RecalcTrigger,Trigger1M)),NA())</f>
        <v>1.6506843579365826E-2</v>
      </c>
      <c r="O2857" s="44">
        <f>IFERROR(_xll.qlIndexFixing(ONIndex3M,I2857,TRUE,_xll.ohTrigger(RecalcTrigger,Trigger3M)),NA())</f>
        <v>1.6932513516891845E-2</v>
      </c>
      <c r="P2857" s="44">
        <f>IFERROR(_xll.qlIndexFixing(ONIndex6M,I2857,TRUE,_xll.ohTrigger(RecalcTrigger,Trigger6M)),NA())</f>
        <v>1.7117988330460632E-2</v>
      </c>
      <c r="Q2857" s="182">
        <f>IFERROR(_xll.qlIndexFixing(ONIndex1Y,I2857,TRUE,_xll.ohTrigger(RecalcTrigger,Trigger1Y)),NA())</f>
        <v>1.7195135331885547E-2</v>
      </c>
    </row>
    <row r="2858" spans="2:17" x14ac:dyDescent="0.2">
      <c r="B2858" s="39" t="s">
        <v>42</v>
      </c>
      <c r="D2858" s="42">
        <f>_xll.qlCalendarAdvance(Calendar,$D2857,B2858,"f",FALSE)</f>
        <v>59441</v>
      </c>
      <c r="E2858" s="176">
        <f>_xll.qlInterestRateIndexValueDate(IndexON,D2858)</f>
        <v>59441</v>
      </c>
      <c r="F2858" s="192">
        <f>IFERROR(_xll.qlIndexFixing(IndexON,D2858,TRUE,_xll.ohTrigger(RecalcTrigger,TriggerON)),NA())</f>
        <v>1.6242186251450574E-2</v>
      </c>
      <c r="H2858" s="42">
        <f>_xll.qlCalendarAdvance(Calendar,$H2857,B2858,"f",FALSE)</f>
        <v>59441</v>
      </c>
      <c r="I2858" s="176">
        <f>_xll.qlInterestRateIndexValueDate(Index1M,$H2858)</f>
        <v>59441</v>
      </c>
      <c r="J2858" s="181">
        <f>IFERROR(_xll.qlIndexFixing(Index1M,$H2858,TRUE,_xll.ohTrigger(RecalcTrigger,Trigger1M)),NA())</f>
        <v>1.6532076253244821E-2</v>
      </c>
      <c r="K2858" s="44">
        <f>IFERROR(_xll.qlIndexFixing(Index3M,H2858,TRUE,_xll.ohTrigger(RecalcTrigger,Trigger3M)),NA())</f>
        <v>1.7001486181268375E-2</v>
      </c>
      <c r="L2858" s="44">
        <f>IFERROR(_xll.qlIndexFixing(Index6M,$H2858,TRUE,_xll.ohTrigger(RecalcTrigger,Trigger6M)),NA())</f>
        <v>1.7252851884304806E-2</v>
      </c>
      <c r="M2858" s="182">
        <f>IFERROR(_xll.qlIndexFixing(Index1Y,$H2858,TRUE,_xll.ohTrigger(RecalcTrigger,Trigger1Y)),NA())</f>
        <v>1.7469712826825301E-2</v>
      </c>
      <c r="N2858" s="181">
        <f>IFERROR(_xll.qlIndexFixing(ONIndex1M,I2858,TRUE,_xll.ohTrigger(RecalcTrigger,Trigger1M)),NA())</f>
        <v>1.6511498647968637E-2</v>
      </c>
      <c r="O2858" s="44">
        <f>IFERROR(_xll.qlIndexFixing(ONIndex3M,I2858,TRUE,_xll.ohTrigger(RecalcTrigger,Trigger3M)),NA())</f>
        <v>1.6936928083168823E-2</v>
      </c>
      <c r="P2858" s="44">
        <f>IFERROR(_xll.qlIndexFixing(ONIndex6M,I2858,TRUE,_xll.ohTrigger(RecalcTrigger,Trigger6M)),NA())</f>
        <v>1.712228678610761E-2</v>
      </c>
      <c r="Q2858" s="182">
        <f>IFERROR(_xll.qlIndexFixing(ONIndex1Y,I2858,TRUE,_xll.ohTrigger(RecalcTrigger,Trigger1Y)),NA())</f>
        <v>1.7199380528617469E-2</v>
      </c>
    </row>
    <row r="2859" spans="2:17" x14ac:dyDescent="0.2">
      <c r="B2859" s="39" t="s">
        <v>42</v>
      </c>
      <c r="D2859" s="42">
        <f>_xll.qlCalendarAdvance(Calendar,$D2858,B2859,"f",FALSE)</f>
        <v>59448</v>
      </c>
      <c r="E2859" s="176">
        <f>_xll.qlInterestRateIndexValueDate(IndexON,D2859)</f>
        <v>59448</v>
      </c>
      <c r="F2859" s="192">
        <f>IFERROR(_xll.qlIndexFixing(IndexON,D2859,TRUE,_xll.ohTrigger(RecalcTrigger,TriggerON)),NA())</f>
        <v>1.624671605281458E-2</v>
      </c>
      <c r="H2859" s="42">
        <f>_xll.qlCalendarAdvance(Calendar,$H2858,B2859,"f",FALSE)</f>
        <v>59448</v>
      </c>
      <c r="I2859" s="176">
        <f>_xll.qlInterestRateIndexValueDate(Index1M,$H2859)</f>
        <v>59448</v>
      </c>
      <c r="J2859" s="181">
        <f>IFERROR(_xll.qlIndexFixing(Index1M,$H2859,TRUE,_xll.ohTrigger(RecalcTrigger,Trigger1M)),NA())</f>
        <v>1.6538948666995346E-2</v>
      </c>
      <c r="K2859" s="44">
        <f>IFERROR(_xll.qlIndexFixing(Index3M,H2859,TRUE,_xll.ohTrigger(RecalcTrigger,Trigger3M)),NA())</f>
        <v>1.7006801599033696E-2</v>
      </c>
      <c r="L2859" s="44">
        <f>IFERROR(_xll.qlIndexFixing(Index6M,$H2859,TRUE,_xll.ohTrigger(RecalcTrigger,Trigger6M)),NA())</f>
        <v>1.7258207167545087E-2</v>
      </c>
      <c r="M2859" s="182">
        <f>IFERROR(_xll.qlIndexFixing(Index1Y,$H2859,TRUE,_xll.ohTrigger(RecalcTrigger,Trigger1Y)),NA())</f>
        <v>1.7474595669302539E-2</v>
      </c>
      <c r="N2859" s="181">
        <f>IFERROR(_xll.qlIndexFixing(ONIndex1M,I2859,TRUE,_xll.ohTrigger(RecalcTrigger,Trigger1M)),NA())</f>
        <v>1.651617579763065E-2</v>
      </c>
      <c r="O2859" s="44">
        <f>IFERROR(_xll.qlIndexFixing(ONIndex3M,I2859,TRUE,_xll.ohTrigger(RecalcTrigger,Trigger3M)),NA())</f>
        <v>1.6941363420472921E-2</v>
      </c>
      <c r="P2859" s="44">
        <f>IFERROR(_xll.qlIndexFixing(ONIndex6M,I2859,TRUE,_xll.ohTrigger(RecalcTrigger,Trigger6M)),NA())</f>
        <v>1.712660506591801E-2</v>
      </c>
      <c r="Q2859" s="182">
        <f>IFERROR(_xll.qlIndexFixing(ONIndex1Y,I2859,TRUE,_xll.ohTrigger(RecalcTrigger,Trigger1Y)),NA())</f>
        <v>1.7203646244808857E-2</v>
      </c>
    </row>
    <row r="2860" spans="2:17" x14ac:dyDescent="0.2">
      <c r="B2860" s="39" t="s">
        <v>42</v>
      </c>
      <c r="D2860" s="42">
        <f>_xll.qlCalendarAdvance(Calendar,$D2859,B2860,"f",FALSE)</f>
        <v>59455</v>
      </c>
      <c r="E2860" s="176">
        <f>_xll.qlInterestRateIndexValueDate(IndexON,D2860)</f>
        <v>59455</v>
      </c>
      <c r="F2860" s="192">
        <f>IFERROR(_xll.qlIndexFixing(IndexON,D2860,TRUE,_xll.ohTrigger(RecalcTrigger,TriggerON)),NA())</f>
        <v>1.6251267509825862E-2</v>
      </c>
      <c r="H2860" s="42">
        <f>_xll.qlCalendarAdvance(Calendar,$H2859,B2860,"f",FALSE)</f>
        <v>59455</v>
      </c>
      <c r="I2860" s="176">
        <f>_xll.qlInterestRateIndexValueDate(Index1M,$H2860)</f>
        <v>59455</v>
      </c>
      <c r="J2860" s="181">
        <f>IFERROR(_xll.qlIndexFixing(Index1M,$H2860,TRUE,_xll.ohTrigger(RecalcTrigger,Trigger1M)),NA())</f>
        <v>1.6543705256524738E-2</v>
      </c>
      <c r="K2860" s="44">
        <f>IFERROR(_xll.qlIndexFixing(Index3M,H2860,TRUE,_xll.ohTrigger(RecalcTrigger,Trigger3M)),NA())</f>
        <v>1.7011412188703785E-2</v>
      </c>
      <c r="L2860" s="44">
        <f>IFERROR(_xll.qlIndexFixing(Index6M,$H2860,TRUE,_xll.ohTrigger(RecalcTrigger,Trigger6M)),NA())</f>
        <v>1.7262840894354571E-2</v>
      </c>
      <c r="M2860" s="182">
        <f>IFERROR(_xll.qlIndexFixing(Index1Y,$H2860,TRUE,_xll.ohTrigger(RecalcTrigger,Trigger1Y)),NA())</f>
        <v>1.7479499412272004E-2</v>
      </c>
      <c r="N2860" s="181">
        <f>IFERROR(_xll.qlIndexFixing(ONIndex1M,I2860,TRUE,_xll.ohTrigger(RecalcTrigger,Trigger1M)),NA())</f>
        <v>1.6520875028351867E-2</v>
      </c>
      <c r="O2860" s="44">
        <f>IFERROR(_xll.qlIndexFixing(ONIndex3M,I2860,TRUE,_xll.ohTrigger(RecalcTrigger,Trigger3M)),NA())</f>
        <v>1.6945819528966233E-2</v>
      </c>
      <c r="P2860" s="44">
        <f>IFERROR(_xll.qlIndexFixing(ONIndex6M,I2860,TRUE,_xll.ohTrigger(RecalcTrigger,Trigger6M)),NA())</f>
        <v>1.7130943169810786E-2</v>
      </c>
      <c r="Q2860" s="182">
        <f>IFERROR(_xll.qlIndexFixing(ONIndex1Y,I2860,TRUE,_xll.ohTrigger(RecalcTrigger,Trigger1Y)),NA())</f>
        <v>1.720793248021657E-2</v>
      </c>
    </row>
    <row r="2861" spans="2:17" x14ac:dyDescent="0.2">
      <c r="B2861" s="39" t="s">
        <v>42</v>
      </c>
      <c r="D2861" s="42">
        <f>_xll.qlCalendarAdvance(Calendar,$D2860,B2861,"f",FALSE)</f>
        <v>59462</v>
      </c>
      <c r="E2861" s="176">
        <f>_xll.qlInterestRateIndexValueDate(IndexON,D2861)</f>
        <v>59462</v>
      </c>
      <c r="F2861" s="192">
        <f>IFERROR(_xll.qlIndexFixing(IndexON,D2861,TRUE,_xll.ohTrigger(RecalcTrigger,TriggerON)),NA())</f>
        <v>1.6255840622727558E-2</v>
      </c>
      <c r="H2861" s="42">
        <f>_xll.qlCalendarAdvance(Calendar,$H2860,B2861,"f",FALSE)</f>
        <v>59462</v>
      </c>
      <c r="I2861" s="176">
        <f>_xll.qlInterestRateIndexValueDate(Index1M,$H2861)</f>
        <v>59462</v>
      </c>
      <c r="J2861" s="181">
        <f>IFERROR(_xll.qlIndexFixing(Index1M,$H2861,TRUE,_xll.ohTrigger(RecalcTrigger,Trigger1M)),NA())</f>
        <v>1.6548483961123298E-2</v>
      </c>
      <c r="K2861" s="44">
        <f>IFERROR(_xll.qlIndexFixing(Index3M,H2861,TRUE,_xll.ohTrigger(RecalcTrigger,Trigger3M)),NA())</f>
        <v>1.7016043642909019E-2</v>
      </c>
      <c r="L2861" s="44">
        <f>IFERROR(_xll.qlIndexFixing(Index6M,$H2861,TRUE,_xll.ohTrigger(RecalcTrigger,Trigger6M)),NA())</f>
        <v>1.726749462568395E-2</v>
      </c>
      <c r="M2861" s="182">
        <f>IFERROR(_xll.qlIndexFixing(Index1Y,$H2861,TRUE,_xll.ohTrigger(RecalcTrigger,Trigger1Y)),NA())</f>
        <v>1.7484424056037007E-2</v>
      </c>
      <c r="N2861" s="181">
        <f>IFERROR(_xll.qlIndexFixing(ONIndex1M,I2861,TRUE,_xll.ohTrigger(RecalcTrigger,Trigger1M)),NA())</f>
        <v>1.6525596340132287E-2</v>
      </c>
      <c r="O2861" s="44">
        <f>IFERROR(_xll.qlIndexFixing(ONIndex3M,I2861,TRUE,_xll.ohTrigger(RecalcTrigger,Trigger3M)),NA())</f>
        <v>1.6950296408567711E-2</v>
      </c>
      <c r="P2861" s="44">
        <f>IFERROR(_xll.qlIndexFixing(ONIndex6M,I2861,TRUE,_xll.ohTrigger(RecalcTrigger,Trigger6M)),NA())</f>
        <v>1.7135301098110123E-2</v>
      </c>
      <c r="Q2861" s="182">
        <f>IFERROR(_xll.qlIndexFixing(ONIndex1Y,I2861,TRUE,_xll.ohTrigger(RecalcTrigger,Trigger1Y)),NA())</f>
        <v>1.7212239235245841E-2</v>
      </c>
    </row>
    <row r="2862" spans="2:17" x14ac:dyDescent="0.2">
      <c r="B2862" s="39" t="s">
        <v>42</v>
      </c>
      <c r="D2862" s="42">
        <f>_xll.qlCalendarAdvance(Calendar,$D2861,B2862,"f",FALSE)</f>
        <v>59469</v>
      </c>
      <c r="E2862" s="176">
        <f>_xll.qlInterestRateIndexValueDate(IndexON,D2862)</f>
        <v>59469</v>
      </c>
      <c r="F2862" s="192">
        <f>IFERROR(_xll.qlIndexFixing(IndexON,D2862,TRUE,_xll.ohTrigger(RecalcTrigger,TriggerON)),NA())</f>
        <v>1.6260435391195482E-2</v>
      </c>
      <c r="H2862" s="42">
        <f>_xll.qlCalendarAdvance(Calendar,$H2861,B2862,"f",FALSE)</f>
        <v>59469</v>
      </c>
      <c r="I2862" s="176">
        <f>_xll.qlInterestRateIndexValueDate(Index1M,$H2862)</f>
        <v>59469</v>
      </c>
      <c r="J2862" s="181">
        <f>IFERROR(_xll.qlIndexFixing(Index1M,$H2862,TRUE,_xll.ohTrigger(RecalcTrigger,Trigger1M)),NA())</f>
        <v>1.6553284780827869E-2</v>
      </c>
      <c r="K2862" s="44">
        <f>IFERROR(_xll.qlIndexFixing(Index3M,H2862,TRUE,_xll.ohTrigger(RecalcTrigger,Trigger3M)),NA())</f>
        <v>1.7020695961721639E-2</v>
      </c>
      <c r="L2862" s="44">
        <f>IFERROR(_xll.qlIndexFixing(Index6M,$H2862,TRUE,_xll.ohTrigger(RecalcTrigger,Trigger6M)),NA())</f>
        <v>1.7272168361670382E-2</v>
      </c>
      <c r="M2862" s="182">
        <f>IFERROR(_xll.qlIndexFixing(Index1Y,$H2862,TRUE,_xll.ohTrigger(RecalcTrigger,Trigger1Y)),NA())</f>
        <v>1.7489369600899751E-2</v>
      </c>
      <c r="N2862" s="181">
        <f>IFERROR(_xll.qlIndexFixing(ONIndex1M,I2862,TRUE,_xll.ohTrigger(RecalcTrigger,Trigger1M)),NA())</f>
        <v>1.653033973297191E-2</v>
      </c>
      <c r="O2862" s="44">
        <f>IFERROR(_xll.qlIndexFixing(ONIndex3M,I2862,TRUE,_xll.ohTrigger(RecalcTrigger,Trigger3M)),NA())</f>
        <v>1.6954794059439449E-2</v>
      </c>
      <c r="P2862" s="44">
        <f>IFERROR(_xll.qlIndexFixing(ONIndex6M,I2862,TRUE,_xll.ohTrigger(RecalcTrigger,Trigger6M)),NA())</f>
        <v>1.7139678850491835E-2</v>
      </c>
      <c r="Q2862" s="182">
        <f>IFERROR(_xll.qlIndexFixing(ONIndex1Y,I2862,TRUE,_xll.ohTrigger(RecalcTrigger,Trigger1Y)),NA())</f>
        <v>1.721656650965353E-2</v>
      </c>
    </row>
    <row r="2863" spans="2:17" x14ac:dyDescent="0.2">
      <c r="B2863" s="39" t="s">
        <v>42</v>
      </c>
      <c r="D2863" s="42">
        <f>_xll.qlCalendarAdvance(Calendar,$D2862,B2863,"f",FALSE)</f>
        <v>59476</v>
      </c>
      <c r="E2863" s="176">
        <f>_xll.qlInterestRateIndexValueDate(IndexON,D2863)</f>
        <v>59476</v>
      </c>
      <c r="F2863" s="192">
        <f>IFERROR(_xll.qlIndexFixing(IndexON,D2863,TRUE,_xll.ohTrigger(RecalcTrigger,TriggerON)),NA())</f>
        <v>1.6265051815391729E-2</v>
      </c>
      <c r="H2863" s="42">
        <f>_xll.qlCalendarAdvance(Calendar,$H2862,B2863,"f",FALSE)</f>
        <v>59476</v>
      </c>
      <c r="I2863" s="176">
        <f>_xll.qlInterestRateIndexValueDate(Index1M,$H2863)</f>
        <v>59476</v>
      </c>
      <c r="J2863" s="181">
        <f>IFERROR(_xll.qlIndexFixing(Index1M,$H2863,TRUE,_xll.ohTrigger(RecalcTrigger,Trigger1M)),NA())</f>
        <v>1.6555942838305675E-2</v>
      </c>
      <c r="K2863" s="44">
        <f>IFERROR(_xll.qlIndexFixing(Index3M,H2863,TRUE,_xll.ohTrigger(RecalcTrigger,Trigger3M)),NA())</f>
        <v>1.7025369145213881E-2</v>
      </c>
      <c r="L2863" s="44">
        <f>IFERROR(_xll.qlIndexFixing(Index6M,$H2863,TRUE,_xll.ohTrigger(RecalcTrigger,Trigger6M)),NA())</f>
        <v>1.7276112301515628E-2</v>
      </c>
      <c r="M2863" s="182">
        <f>IFERROR(_xll.qlIndexFixing(Index1Y,$H2863,TRUE,_xll.ohTrigger(RecalcTrigger,Trigger1Y)),NA())</f>
        <v>1.7494336047165548E-2</v>
      </c>
      <c r="N2863" s="181">
        <f>IFERROR(_xll.qlIndexFixing(ONIndex1M,I2863,TRUE,_xll.ohTrigger(RecalcTrigger,Trigger1M)),NA())</f>
        <v>1.6535105206789691E-2</v>
      </c>
      <c r="O2863" s="44">
        <f>IFERROR(_xll.qlIndexFixing(ONIndex3M,I2863,TRUE,_xll.ohTrigger(RecalcTrigger,Trigger3M)),NA())</f>
        <v>1.6959312481338307E-2</v>
      </c>
      <c r="P2863" s="44">
        <f>IFERROR(_xll.qlIndexFixing(ONIndex6M,I2863,TRUE,_xll.ohTrigger(RecalcTrigger,Trigger6M)),NA())</f>
        <v>1.7144076427118016E-2</v>
      </c>
      <c r="Q2863" s="182">
        <f>IFERROR(_xll.qlIndexFixing(ONIndex1Y,I2863,TRUE,_xll.ohTrigger(RecalcTrigger,Trigger1Y)),NA())</f>
        <v>1.7220914303439638E-2</v>
      </c>
    </row>
    <row r="2864" spans="2:17" x14ac:dyDescent="0.2">
      <c r="B2864" s="39" t="s">
        <v>42</v>
      </c>
      <c r="D2864" s="42">
        <f>_xll.qlCalendarAdvance(Calendar,$D2863,B2864,"f",FALSE)</f>
        <v>59483</v>
      </c>
      <c r="E2864" s="176">
        <f>_xll.qlInterestRateIndexValueDate(IndexON,D2864)</f>
        <v>59483</v>
      </c>
      <c r="F2864" s="192">
        <f>IFERROR(_xll.qlIndexFixing(IndexON,D2864,TRUE,_xll.ohTrigger(RecalcTrigger,TriggerON)),NA())</f>
        <v>1.6269689895397343E-2</v>
      </c>
      <c r="H2864" s="42">
        <f>_xll.qlCalendarAdvance(Calendar,$H2863,B2864,"f",FALSE)</f>
        <v>59483</v>
      </c>
      <c r="I2864" s="176">
        <f>_xll.qlInterestRateIndexValueDate(Index1M,$H2864)</f>
        <v>59483</v>
      </c>
      <c r="J2864" s="181">
        <f>IFERROR(_xll.qlIndexFixing(Index1M,$H2864,TRUE,_xll.ohTrigger(RecalcTrigger,Trigger1M)),NA())</f>
        <v>1.6560782491071922E-2</v>
      </c>
      <c r="K2864" s="44">
        <f>IFERROR(_xll.qlIndexFixing(Index3M,H2864,TRUE,_xll.ohTrigger(RecalcTrigger,Trigger3M)),NA())</f>
        <v>1.7030063193459743E-2</v>
      </c>
      <c r="L2864" s="44">
        <f>IFERROR(_xll.qlIndexFixing(Index6M,$H2864,TRUE,_xll.ohTrigger(RecalcTrigger,Trigger6M)),NA())</f>
        <v>1.7280824396172987E-2</v>
      </c>
      <c r="M2864" s="182">
        <f>IFERROR(_xll.qlIndexFixing(Index1Y,$H2864,TRUE,_xll.ohTrigger(RecalcTrigger,Trigger1Y)),NA())</f>
        <v>1.7499323395139488E-2</v>
      </c>
      <c r="N2864" s="181">
        <f>IFERROR(_xll.qlIndexFixing(ONIndex1M,I2864,TRUE,_xll.ohTrigger(RecalcTrigger,Trigger1M)),NA())</f>
        <v>1.6539892761666675E-2</v>
      </c>
      <c r="O2864" s="44">
        <f>IFERROR(_xll.qlIndexFixing(ONIndex3M,I2864,TRUE,_xll.ohTrigger(RecalcTrigger,Trigger3M)),NA())</f>
        <v>1.6963851674345332E-2</v>
      </c>
      <c r="P2864" s="44">
        <f>IFERROR(_xll.qlIndexFixing(ONIndex6M,I2864,TRUE,_xll.ohTrigger(RecalcTrigger,Trigger6M)),NA())</f>
        <v>1.7148493827907618E-2</v>
      </c>
      <c r="Q2864" s="182">
        <f>IFERROR(_xll.qlIndexFixing(ONIndex1Y,I2864,TRUE,_xll.ohTrigger(RecalcTrigger,Trigger1Y)),NA())</f>
        <v>1.7225282616604165E-2</v>
      </c>
    </row>
    <row r="2865" spans="2:17" x14ac:dyDescent="0.2">
      <c r="B2865" s="39" t="s">
        <v>42</v>
      </c>
      <c r="D2865" s="42">
        <f>_xll.qlCalendarAdvance(Calendar,$D2864,B2865,"f",FALSE)</f>
        <v>59490</v>
      </c>
      <c r="E2865" s="176">
        <f>_xll.qlInterestRateIndexValueDate(IndexON,D2865)</f>
        <v>59490</v>
      </c>
      <c r="F2865" s="192">
        <f>IFERROR(_xll.qlIndexFixing(IndexON,D2865,TRUE,_xll.ohTrigger(RecalcTrigger,TriggerON)),NA())</f>
        <v>1.6274349631050233E-2</v>
      </c>
      <c r="H2865" s="42">
        <f>_xll.qlCalendarAdvance(Calendar,$H2864,B2865,"f",FALSE)</f>
        <v>59490</v>
      </c>
      <c r="I2865" s="176">
        <f>_xll.qlInterestRateIndexValueDate(Index1M,$H2865)</f>
        <v>59490</v>
      </c>
      <c r="J2865" s="181">
        <f>IFERROR(_xll.qlIndexFixing(Index1M,$H2865,TRUE,_xll.ohTrigger(RecalcTrigger,Trigger1M)),NA())</f>
        <v>1.6565644255821931E-2</v>
      </c>
      <c r="K2865" s="44">
        <f>IFERROR(_xll.qlIndexFixing(Index3M,H2865,TRUE,_xll.ohTrigger(RecalcTrigger,Trigger3M)),NA())</f>
        <v>1.7034778106532342E-2</v>
      </c>
      <c r="L2865" s="44">
        <f>IFERROR(_xll.qlIndexFixing(Index6M,$H2865,TRUE,_xll.ohTrigger(RecalcTrigger,Trigger6M)),NA())</f>
        <v>1.7285556494892329E-2</v>
      </c>
      <c r="M2865" s="182">
        <f>IFERROR(_xll.qlIndexFixing(Index1Y,$H2865,TRUE,_xll.ohTrigger(RecalcTrigger,Trigger1Y)),NA())</f>
        <v>1.7504331645129323E-2</v>
      </c>
      <c r="N2865" s="181">
        <f>IFERROR(_xll.qlIndexFixing(ONIndex1M,I2865,TRUE,_xll.ohTrigger(RecalcTrigger,Trigger1M)),NA())</f>
        <v>1.6544702397683908E-2</v>
      </c>
      <c r="O2865" s="44">
        <f>IFERROR(_xll.qlIndexFixing(ONIndex3M,I2865,TRUE,_xll.ohTrigger(RecalcTrigger,Trigger3M)),NA())</f>
        <v>1.696841163854157E-2</v>
      </c>
      <c r="P2865" s="44">
        <f>IFERROR(_xll.qlIndexFixing(ONIndex6M,I2865,TRUE,_xll.ohTrigger(RecalcTrigger,Trigger6M)),NA())</f>
        <v>1.7152931052941689E-2</v>
      </c>
      <c r="Q2865" s="182">
        <f>IFERROR(_xll.qlIndexFixing(ONIndex1Y,I2865,TRUE,_xll.ohTrigger(RecalcTrigger,Trigger1Y)),NA())</f>
        <v>1.7229671449390249E-2</v>
      </c>
    </row>
    <row r="2866" spans="2:17" x14ac:dyDescent="0.2">
      <c r="B2866" s="39" t="s">
        <v>42</v>
      </c>
      <c r="D2866" s="42">
        <f>_xll.qlCalendarAdvance(Calendar,$D2865,B2866,"f",FALSE)</f>
        <v>59497</v>
      </c>
      <c r="E2866" s="176">
        <f>_xll.qlInterestRateIndexValueDate(IndexON,D2866)</f>
        <v>59497</v>
      </c>
      <c r="F2866" s="192">
        <f>IFERROR(_xll.qlIndexFixing(IndexON,D2866,TRUE,_xll.ohTrigger(RecalcTrigger,TriggerON)),NA())</f>
        <v>1.6279031022431445E-2</v>
      </c>
      <c r="H2866" s="42">
        <f>_xll.qlCalendarAdvance(Calendar,$H2865,B2866,"f",FALSE)</f>
        <v>59497</v>
      </c>
      <c r="I2866" s="176">
        <f>_xll.qlInterestRateIndexValueDate(Index1M,$H2866)</f>
        <v>59497</v>
      </c>
      <c r="J2866" s="181">
        <f>IFERROR(_xll.qlIndexFixing(Index1M,$H2866,TRUE,_xll.ohTrigger(RecalcTrigger,Trigger1M)),NA())</f>
        <v>1.6570528132574612E-2</v>
      </c>
      <c r="K2866" s="44">
        <f>IFERROR(_xll.qlIndexFixing(Index3M,H2866,TRUE,_xll.ohTrigger(RecalcTrigger,Trigger3M)),NA())</f>
        <v>1.7039513884506561E-2</v>
      </c>
      <c r="L2866" s="44">
        <f>IFERROR(_xll.qlIndexFixing(Index6M,$H2866,TRUE,_xll.ohTrigger(RecalcTrigger,Trigger6M)),NA())</f>
        <v>1.7290308597811572E-2</v>
      </c>
      <c r="M2866" s="182">
        <f>IFERROR(_xll.qlIndexFixing(Index1Y,$H2866,TRUE,_xll.ohTrigger(RecalcTrigger,Trigger1Y)),NA())</f>
        <v>1.7509360797442808E-2</v>
      </c>
      <c r="N2866" s="181">
        <f>IFERROR(_xll.qlIndexFixing(ONIndex1M,I2866,TRUE,_xll.ohTrigger(RecalcTrigger,Trigger1M)),NA())</f>
        <v>1.6549534114679298E-2</v>
      </c>
      <c r="O2866" s="44">
        <f>IFERROR(_xll.qlIndexFixing(ONIndex3M,I2866,TRUE,_xll.ohTrigger(RecalcTrigger,Trigger3M)),NA())</f>
        <v>1.6972992373845974E-2</v>
      </c>
      <c r="P2866" s="44">
        <f>IFERROR(_xll.qlIndexFixing(ONIndex6M,I2866,TRUE,_xll.ohTrigger(RecalcTrigger,Trigger6M)),NA())</f>
        <v>1.7157388102301274E-2</v>
      </c>
      <c r="Q2866" s="182">
        <f>IFERROR(_xll.qlIndexFixing(ONIndex1Y,I2866,TRUE,_xll.ohTrigger(RecalcTrigger,Trigger1Y)),NA())</f>
        <v>1.7234080801473706E-2</v>
      </c>
    </row>
    <row r="2867" spans="2:17" x14ac:dyDescent="0.2">
      <c r="B2867" s="39" t="s">
        <v>42</v>
      </c>
      <c r="D2867" s="42">
        <f>_xll.qlCalendarAdvance(Calendar,$D2866,B2867,"f",FALSE)</f>
        <v>59504</v>
      </c>
      <c r="E2867" s="176">
        <f>_xll.qlInterestRateIndexValueDate(IndexON,D2867)</f>
        <v>59504</v>
      </c>
      <c r="F2867" s="192">
        <f>IFERROR(_xll.qlIndexFixing(IndexON,D2867,TRUE,_xll.ohTrigger(RecalcTrigger,TriggerON)),NA())</f>
        <v>1.6283734069540978E-2</v>
      </c>
      <c r="H2867" s="42">
        <f>_xll.qlCalendarAdvance(Calendar,$H2866,B2867,"f",FALSE)</f>
        <v>59504</v>
      </c>
      <c r="I2867" s="176">
        <f>_xll.qlInterestRateIndexValueDate(Index1M,$H2867)</f>
        <v>59504</v>
      </c>
      <c r="J2867" s="181">
        <f>IFERROR(_xll.qlIndexFixing(Index1M,$H2867,TRUE,_xll.ohTrigger(RecalcTrigger,Trigger1M)),NA())</f>
        <v>1.6575434121359683E-2</v>
      </c>
      <c r="K2867" s="44">
        <f>IFERROR(_xll.qlIndexFixing(Index3M,H2867,TRUE,_xll.ohTrigger(RecalcTrigger,Trigger3M)),NA())</f>
        <v>1.7043529465164232E-2</v>
      </c>
      <c r="L2867" s="44">
        <f>IFERROR(_xll.qlIndexFixing(Index6M,$H2867,TRUE,_xll.ohTrigger(RecalcTrigger,Trigger6M)),NA())</f>
        <v>1.7295080705072657E-2</v>
      </c>
      <c r="M2867" s="182">
        <f>IFERROR(_xll.qlIndexFixing(Index1Y,$H2867,TRUE,_xll.ohTrigger(RecalcTrigger,Trigger1Y)),NA())</f>
        <v>1.7514410852390361E-2</v>
      </c>
      <c r="N2867" s="181">
        <f>IFERROR(_xll.qlIndexFixing(ONIndex1M,I2867,TRUE,_xll.ohTrigger(RecalcTrigger,Trigger1M)),NA())</f>
        <v>1.6554387912733892E-2</v>
      </c>
      <c r="O2867" s="44">
        <f>IFERROR(_xll.qlIndexFixing(ONIndex3M,I2867,TRUE,_xll.ohTrigger(RecalcTrigger,Trigger3M)),NA())</f>
        <v>1.6977593880339592E-2</v>
      </c>
      <c r="P2867" s="44">
        <f>IFERROR(_xll.qlIndexFixing(ONIndex6M,I2867,TRUE,_xll.ohTrigger(RecalcTrigger,Trigger6M)),NA())</f>
        <v>1.7161864975662189E-2</v>
      </c>
      <c r="Q2867" s="182">
        <f>IFERROR(_xll.qlIndexFixing(ONIndex1Y,I2867,TRUE,_xll.ohTrigger(RecalcTrigger,Trigger1Y)),NA())</f>
        <v>1.7238510672935581E-2</v>
      </c>
    </row>
    <row r="2868" spans="2:17" x14ac:dyDescent="0.2">
      <c r="B2868" s="39" t="s">
        <v>42</v>
      </c>
      <c r="D2868" s="42">
        <f>_xll.qlCalendarAdvance(Calendar,$D2867,B2868,"f",FALSE)</f>
        <v>59511</v>
      </c>
      <c r="E2868" s="176">
        <f>_xll.qlInterestRateIndexValueDate(IndexON,D2868)</f>
        <v>59511</v>
      </c>
      <c r="F2868" s="192">
        <f>IFERROR(_xll.qlIndexFixing(IndexON,D2868,TRUE,_xll.ohTrigger(RecalcTrigger,TriggerON)),NA())</f>
        <v>1.6288458772459879E-2</v>
      </c>
      <c r="H2868" s="42">
        <f>_xll.qlCalendarAdvance(Calendar,$H2867,B2868,"f",FALSE)</f>
        <v>59511</v>
      </c>
      <c r="I2868" s="176">
        <f>_xll.qlInterestRateIndexValueDate(Index1M,$H2868)</f>
        <v>59511</v>
      </c>
      <c r="J2868" s="181">
        <f>IFERROR(_xll.qlIndexFixing(Index1M,$H2868,TRUE,_xll.ohTrigger(RecalcTrigger,Trigger1M)),NA())</f>
        <v>1.6582554117764874E-2</v>
      </c>
      <c r="K2868" s="44">
        <f>IFERROR(_xll.qlIndexFixing(Index3M,H2868,TRUE,_xll.ohTrigger(RecalcTrigger,Trigger3M)),NA())</f>
        <v>1.7047562671454429E-2</v>
      </c>
      <c r="L2868" s="44">
        <f>IFERROR(_xll.qlIndexFixing(Index6M,$H2868,TRUE,_xll.ohTrigger(RecalcTrigger,Trigger6M)),NA())</f>
        <v>1.7300630883199566E-2</v>
      </c>
      <c r="M2868" s="182">
        <f>IFERROR(_xll.qlIndexFixing(Index1Y,$H2868,TRUE,_xll.ohTrigger(RecalcTrigger,Trigger1Y)),NA())</f>
        <v>1.7519481810282844E-2</v>
      </c>
      <c r="N2868" s="181">
        <f>IFERROR(_xll.qlIndexFixing(ONIndex1M,I2868,TRUE,_xll.ohTrigger(RecalcTrigger,Trigger1M)),NA())</f>
        <v>1.6559263791928736E-2</v>
      </c>
      <c r="O2868" s="44">
        <f>IFERROR(_xll.qlIndexFixing(ONIndex3M,I2868,TRUE,_xll.ohTrigger(RecalcTrigger,Trigger3M)),NA())</f>
        <v>1.698221615786033E-2</v>
      </c>
      <c r="P2868" s="44">
        <f>IFERROR(_xll.qlIndexFixing(ONIndex6M,I2868,TRUE,_xll.ohTrigger(RecalcTrigger,Trigger6M)),NA())</f>
        <v>1.7166361673267572E-2</v>
      </c>
      <c r="Q2868" s="182">
        <f>IFERROR(_xll.qlIndexFixing(ONIndex1Y,I2868,TRUE,_xll.ohTrigger(RecalcTrigger,Trigger1Y)),NA())</f>
        <v>1.7242961064019013E-2</v>
      </c>
    </row>
    <row r="2869" spans="2:17" x14ac:dyDescent="0.2">
      <c r="B2869" s="39" t="s">
        <v>42</v>
      </c>
      <c r="D2869" s="42">
        <f>_xll.qlCalendarAdvance(Calendar,$D2868,B2869,"f",FALSE)</f>
        <v>59518</v>
      </c>
      <c r="E2869" s="176">
        <f>_xll.qlInterestRateIndexValueDate(IndexON,D2869)</f>
        <v>59518</v>
      </c>
      <c r="F2869" s="192">
        <f>IFERROR(_xll.qlIndexFixing(IndexON,D2869,TRUE,_xll.ohTrigger(RecalcTrigger,TriggerON)),NA())</f>
        <v>1.6293205131026056E-2</v>
      </c>
      <c r="H2869" s="42">
        <f>_xll.qlCalendarAdvance(Calendar,$H2868,B2869,"f",FALSE)</f>
        <v>59518</v>
      </c>
      <c r="I2869" s="176">
        <f>_xll.qlInterestRateIndexValueDate(Index1M,$H2869)</f>
        <v>59518</v>
      </c>
      <c r="J2869" s="181">
        <f>IFERROR(_xll.qlIndexFixing(Index1M,$H2869,TRUE,_xll.ohTrigger(RecalcTrigger,Trigger1M)),NA())</f>
        <v>1.6587509743977762E-2</v>
      </c>
      <c r="K2869" s="44">
        <f>IFERROR(_xll.qlIndexFixing(Index3M,H2869,TRUE,_xll.ohTrigger(RecalcTrigger,Trigger3M)),NA())</f>
        <v>1.7052357616788669E-2</v>
      </c>
      <c r="L2869" s="44">
        <f>IFERROR(_xll.qlIndexFixing(Index6M,$H2869,TRUE,_xll.ohTrigger(RecalcTrigger,Trigger6M)),NA())</f>
        <v>1.7305444655702301E-2</v>
      </c>
      <c r="M2869" s="182">
        <f>IFERROR(_xll.qlIndexFixing(Index1Y,$H2869,TRUE,_xll.ohTrigger(RecalcTrigger,Trigger1Y)),NA())</f>
        <v>1.7524573671431787E-2</v>
      </c>
      <c r="N2869" s="181">
        <f>IFERROR(_xll.qlIndexFixing(ONIndex1M,I2869,TRUE,_xll.ohTrigger(RecalcTrigger,Trigger1M)),NA())</f>
        <v>1.6564161752101736E-2</v>
      </c>
      <c r="O2869" s="44">
        <f>IFERROR(_xll.qlIndexFixing(ONIndex3M,I2869,TRUE,_xll.ohTrigger(RecalcTrigger,Trigger3M)),NA())</f>
        <v>1.6986859206732374E-2</v>
      </c>
      <c r="P2869" s="44">
        <f>IFERROR(_xll.qlIndexFixing(ONIndex6M,I2869,TRUE,_xll.ohTrigger(RecalcTrigger,Trigger6M)),NA())</f>
        <v>1.7170878195279515E-2</v>
      </c>
      <c r="Q2869" s="182">
        <f>IFERROR(_xll.qlIndexFixing(ONIndex1Y,I2869,TRUE,_xll.ohTrigger(RecalcTrigger,Trigger1Y)),NA())</f>
        <v>1.7247431974399818E-2</v>
      </c>
    </row>
    <row r="2870" spans="2:17" x14ac:dyDescent="0.2">
      <c r="B2870" s="39" t="s">
        <v>42</v>
      </c>
      <c r="D2870" s="42">
        <f>_xll.qlCalendarAdvance(Calendar,$D2869,B2870,"f",FALSE)</f>
        <v>59525</v>
      </c>
      <c r="E2870" s="176">
        <f>_xll.qlInterestRateIndexValueDate(IndexON,D2870)</f>
        <v>59525</v>
      </c>
      <c r="F2870" s="192">
        <f>IFERROR(_xll.qlIndexFixing(IndexON,D2870,TRUE,_xll.ohTrigger(RecalcTrigger,TriggerON)),NA())</f>
        <v>1.6297973145320555E-2</v>
      </c>
      <c r="H2870" s="42">
        <f>_xll.qlCalendarAdvance(Calendar,$H2869,B2870,"f",FALSE)</f>
        <v>59525</v>
      </c>
      <c r="I2870" s="176">
        <f>_xll.qlInterestRateIndexValueDate(Index1M,$H2870)</f>
        <v>59525</v>
      </c>
      <c r="J2870" s="181">
        <f>IFERROR(_xll.qlIndexFixing(Index1M,$H2870,TRUE,_xll.ohTrigger(RecalcTrigger,Trigger1M)),NA())</f>
        <v>1.6592487485529977E-2</v>
      </c>
      <c r="K2870" s="44">
        <f>IFERROR(_xll.qlIndexFixing(Index3M,H2870,TRUE,_xll.ohTrigger(RecalcTrigger,Trigger3M)),NA())</f>
        <v>1.7057173425241122E-2</v>
      </c>
      <c r="L2870" s="44">
        <f>IFERROR(_xll.qlIndexFixing(Index6M,$H2870,TRUE,_xll.ohTrigger(RecalcTrigger,Trigger6M)),NA())</f>
        <v>1.7310278433989162E-2</v>
      </c>
      <c r="M2870" s="182">
        <f>IFERROR(_xll.qlIndexFixing(Index1Y,$H2870,TRUE,_xll.ohTrigger(RecalcTrigger,Trigger1Y)),NA())</f>
        <v>1.7529686436151382E-2</v>
      </c>
      <c r="N2870" s="181">
        <f>IFERROR(_xll.qlIndexFixing(ONIndex1M,I2870,TRUE,_xll.ohTrigger(RecalcTrigger,Trigger1M)),NA())</f>
        <v>1.6569081793414986E-2</v>
      </c>
      <c r="O2870" s="44">
        <f>IFERROR(_xll.qlIndexFixing(ONIndex3M,I2870,TRUE,_xll.ohTrigger(RecalcTrigger,Trigger3M)),NA())</f>
        <v>1.6991523026550492E-2</v>
      </c>
      <c r="P2870" s="44">
        <f>IFERROR(_xll.qlIndexFixing(ONIndex6M,I2870,TRUE,_xll.ohTrigger(RecalcTrigger,Trigger6M)),NA())</f>
        <v>1.7175414541373835E-2</v>
      </c>
      <c r="Q2870" s="182">
        <f>IFERROR(_xll.qlIndexFixing(ONIndex1Y,I2870,TRUE,_xll.ohTrigger(RecalcTrigger,Trigger1Y)),NA())</f>
        <v>1.7251923404240088E-2</v>
      </c>
    </row>
    <row r="2871" spans="2:17" x14ac:dyDescent="0.2">
      <c r="B2871" s="39" t="s">
        <v>42</v>
      </c>
      <c r="D2871" s="42">
        <f>_xll.qlCalendarAdvance(Calendar,$D2870,B2871,"f",FALSE)</f>
        <v>59532</v>
      </c>
      <c r="E2871" s="176">
        <f>_xll.qlInterestRateIndexValueDate(IndexON,D2871)</f>
        <v>59532</v>
      </c>
      <c r="F2871" s="192">
        <f>IFERROR(_xll.qlIndexFixing(IndexON,D2871,TRUE,_xll.ohTrigger(RecalcTrigger,TriggerON)),NA())</f>
        <v>1.6302762815262328E-2</v>
      </c>
      <c r="H2871" s="42">
        <f>_xll.qlCalendarAdvance(Calendar,$H2870,B2871,"f",FALSE)</f>
        <v>59532</v>
      </c>
      <c r="I2871" s="176">
        <f>_xll.qlInterestRateIndexValueDate(Index1M,$H2871)</f>
        <v>59532</v>
      </c>
      <c r="J2871" s="181">
        <f>IFERROR(_xll.qlIndexFixing(Index1M,$H2871,TRUE,_xll.ohTrigger(RecalcTrigger,Trigger1M)),NA())</f>
        <v>1.659748734244362E-2</v>
      </c>
      <c r="K2871" s="44">
        <f>IFERROR(_xll.qlIndexFixing(Index3M,H2871,TRUE,_xll.ohTrigger(RecalcTrigger,Trigger3M)),NA())</f>
        <v>1.706201009688562E-2</v>
      </c>
      <c r="L2871" s="44">
        <f>IFERROR(_xll.qlIndexFixing(Index6M,$H2871,TRUE,_xll.ohTrigger(RecalcTrigger,Trigger6M)),NA())</f>
        <v>1.7315132218201319E-2</v>
      </c>
      <c r="M2871" s="182">
        <f>IFERROR(_xll.qlIndexFixing(Index1Y,$H2871,TRUE,_xll.ohTrigger(RecalcTrigger,Trigger1Y)),NA())</f>
        <v>1.753482010475671E-2</v>
      </c>
      <c r="N2871" s="181">
        <f>IFERROR(_xll.qlIndexFixing(ONIndex1M,I2871,TRUE,_xll.ohTrigger(RecalcTrigger,Trigger1M)),NA())</f>
        <v>1.6574023915706393E-2</v>
      </c>
      <c r="O2871" s="44">
        <f>IFERROR(_xll.qlIndexFixing(ONIndex3M,I2871,TRUE,_xll.ohTrigger(RecalcTrigger,Trigger3M)),NA())</f>
        <v>1.6996207617476777E-2</v>
      </c>
      <c r="P2871" s="44">
        <f>IFERROR(_xll.qlIndexFixing(ONIndex6M,I2871,TRUE,_xll.ohTrigger(RecalcTrigger,Trigger6M)),NA())</f>
        <v>1.7179970711631576E-2</v>
      </c>
      <c r="Q2871" s="182">
        <f>IFERROR(_xll.qlIndexFixing(ONIndex1Y,I2871,TRUE,_xll.ohTrigger(RecalcTrigger,Trigger1Y)),NA())</f>
        <v>1.7256435353458777E-2</v>
      </c>
    </row>
    <row r="2872" spans="2:17" x14ac:dyDescent="0.2">
      <c r="B2872" s="39" t="s">
        <v>42</v>
      </c>
      <c r="D2872" s="42">
        <f>_xll.qlCalendarAdvance(Calendar,$D2871,B2872,"f",FALSE)</f>
        <v>59539</v>
      </c>
      <c r="E2872" s="176">
        <f>_xll.qlInterestRateIndexValueDate(IndexON,D2872)</f>
        <v>59539</v>
      </c>
      <c r="F2872" s="192">
        <f>IFERROR(_xll.qlIndexFixing(IndexON,D2872,TRUE,_xll.ohTrigger(RecalcTrigger,TriggerON)),NA())</f>
        <v>1.6307574141094516E-2</v>
      </c>
      <c r="H2872" s="42">
        <f>_xll.qlCalendarAdvance(Calendar,$H2871,B2872,"f",FALSE)</f>
        <v>59539</v>
      </c>
      <c r="I2872" s="176">
        <f>_xll.qlInterestRateIndexValueDate(Index1M,$H2872)</f>
        <v>59539</v>
      </c>
      <c r="J2872" s="181">
        <f>IFERROR(_xll.qlIndexFixing(Index1M,$H2872,TRUE,_xll.ohTrigger(RecalcTrigger,Trigger1M)),NA())</f>
        <v>1.6602509314750616E-2</v>
      </c>
      <c r="K2872" s="44">
        <f>IFERROR(_xll.qlIndexFixing(Index3M,H2872,TRUE,_xll.ohTrigger(RecalcTrigger,Trigger3M)),NA())</f>
        <v>1.7066867631796916E-2</v>
      </c>
      <c r="L2872" s="44">
        <f>IFERROR(_xll.qlIndexFixing(Index6M,$H2872,TRUE,_xll.ohTrigger(RecalcTrigger,Trigger6M)),NA())</f>
        <v>1.731924131144057E-2</v>
      </c>
      <c r="M2872" s="182">
        <f>IFERROR(_xll.qlIndexFixing(Index1Y,$H2872,TRUE,_xll.ohTrigger(RecalcTrigger,Trigger1Y)),NA())</f>
        <v>1.7539974677563075E-2</v>
      </c>
      <c r="N2872" s="181">
        <f>IFERROR(_xll.qlIndexFixing(ONIndex1M,I2872,TRUE,_xll.ohTrigger(RecalcTrigger,Trigger1M)),NA())</f>
        <v>1.6578988119138049E-2</v>
      </c>
      <c r="O2872" s="44">
        <f>IFERROR(_xll.qlIndexFixing(ONIndex3M,I2872,TRUE,_xll.ohTrigger(RecalcTrigger,Trigger3M)),NA())</f>
        <v>1.7000912979673322E-2</v>
      </c>
      <c r="P2872" s="44">
        <f>IFERROR(_xll.qlIndexFixing(ONIndex6M,I2872,TRUE,_xll.ohTrigger(RecalcTrigger,Trigger6M)),NA())</f>
        <v>1.7184546706214832E-2</v>
      </c>
      <c r="Q2872" s="182">
        <f>IFERROR(_xll.qlIndexFixing(ONIndex1Y,I2872,TRUE,_xll.ohTrigger(RecalcTrigger,Trigger1Y)),NA())</f>
        <v>1.7260967822217976E-2</v>
      </c>
    </row>
    <row r="2873" spans="2:17" x14ac:dyDescent="0.2">
      <c r="B2873" s="39" t="s">
        <v>42</v>
      </c>
      <c r="D2873" s="42">
        <f>_xll.qlCalendarAdvance(Calendar,$D2872,B2873,"f",FALSE)</f>
        <v>59546</v>
      </c>
      <c r="E2873" s="176">
        <f>_xll.qlInterestRateIndexValueDate(IndexON,D2873)</f>
        <v>59546</v>
      </c>
      <c r="F2873" s="192">
        <f>IFERROR(_xll.qlIndexFixing(IndexON,D2873,TRUE,_xll.ohTrigger(RecalcTrigger,TriggerON)),NA())</f>
        <v>1.631240712257398E-2</v>
      </c>
      <c r="H2873" s="42">
        <f>_xll.qlCalendarAdvance(Calendar,$H2872,B2873,"f",FALSE)</f>
        <v>59546</v>
      </c>
      <c r="I2873" s="176">
        <f>_xll.qlInterestRateIndexValueDate(Index1M,$H2873)</f>
        <v>59546</v>
      </c>
      <c r="J2873" s="181">
        <f>IFERROR(_xll.qlIndexFixing(Index1M,$H2873,TRUE,_xll.ohTrigger(RecalcTrigger,Trigger1M)),NA())</f>
        <v>1.6607553402482895E-2</v>
      </c>
      <c r="K2873" s="44">
        <f>IFERROR(_xll.qlIndexFixing(Index3M,H2873,TRUE,_xll.ohTrigger(RecalcTrigger,Trigger3M)),NA())</f>
        <v>1.7071746030051547E-2</v>
      </c>
      <c r="L2873" s="44">
        <f>IFERROR(_xll.qlIndexFixing(Index6M,$H2873,TRUE,_xll.ohTrigger(RecalcTrigger,Trigger6M)),NA())</f>
        <v>1.7324133447724103E-2</v>
      </c>
      <c r="M2873" s="182">
        <f>IFERROR(_xll.qlIndexFixing(Index1Y,$H2873,TRUE,_xll.ohTrigger(RecalcTrigger,Trigger1Y)),NA())</f>
        <v>1.7545150154888667E-2</v>
      </c>
      <c r="N2873" s="181">
        <f>IFERROR(_xll.qlIndexFixing(ONIndex1M,I2873,TRUE,_xll.ohTrigger(RecalcTrigger,Trigger1M)),NA())</f>
        <v>1.6583974403547863E-2</v>
      </c>
      <c r="O2873" s="44">
        <f>IFERROR(_xll.qlIndexFixing(ONIndex3M,I2873,TRUE,_xll.ohTrigger(RecalcTrigger,Trigger3M)),NA())</f>
        <v>1.7005639113059079E-2</v>
      </c>
      <c r="P2873" s="44">
        <f>IFERROR(_xll.qlIndexFixing(ONIndex6M,I2873,TRUE,_xll.ohTrigger(RecalcTrigger,Trigger6M)),NA())</f>
        <v>1.7189142524961509E-2</v>
      </c>
      <c r="Q2873" s="182">
        <f>IFERROR(_xll.qlIndexFixing(ONIndex1Y,I2873,TRUE,_xll.ohTrigger(RecalcTrigger,Trigger1Y)),NA())</f>
        <v>1.7265520810355595E-2</v>
      </c>
    </row>
    <row r="2874" spans="2:17" x14ac:dyDescent="0.2">
      <c r="B2874" s="39" t="s">
        <v>42</v>
      </c>
      <c r="D2874" s="42">
        <f>_xll.qlCalendarAdvance(Calendar,$D2873,B2874,"f",FALSE)</f>
        <v>59553</v>
      </c>
      <c r="E2874" s="176">
        <f>_xll.qlInterestRateIndexValueDate(IndexON,D2874)</f>
        <v>59553</v>
      </c>
      <c r="F2874" s="192">
        <f>IFERROR(_xll.qlIndexFixing(IndexON,D2874,TRUE,_xll.ohTrigger(RecalcTrigger,TriggerON)),NA())</f>
        <v>1.6317261759781765E-2</v>
      </c>
      <c r="H2874" s="42">
        <f>_xll.qlCalendarAdvance(Calendar,$H2873,B2874,"f",FALSE)</f>
        <v>59553</v>
      </c>
      <c r="I2874" s="176">
        <f>_xll.qlInterestRateIndexValueDate(Index1M,$H2874)</f>
        <v>59553</v>
      </c>
      <c r="J2874" s="181">
        <f>IFERROR(_xll.qlIndexFixing(Index1M,$H2874,TRUE,_xll.ohTrigger(RecalcTrigger,Trigger1M)),NA())</f>
        <v>1.661261960566747E-2</v>
      </c>
      <c r="K2874" s="44">
        <f>IFERROR(_xll.qlIndexFixing(Index3M,H2874,TRUE,_xll.ohTrigger(RecalcTrigger,Trigger3M)),NA())</f>
        <v>1.7076645291720656E-2</v>
      </c>
      <c r="L2874" s="44">
        <f>IFERROR(_xll.qlIndexFixing(Index6M,$H2874,TRUE,_xll.ohTrigger(RecalcTrigger,Trigger6M)),NA())</f>
        <v>1.7329045589347107E-2</v>
      </c>
      <c r="M2874" s="182">
        <f>IFERROR(_xll.qlIndexFixing(Index1Y,$H2874,TRUE,_xll.ohTrigger(RecalcTrigger,Trigger1Y)),NA())</f>
        <v>1.7550346537051675E-2</v>
      </c>
      <c r="N2874" s="181">
        <f>IFERROR(_xll.qlIndexFixing(ONIndex1M,I2874,TRUE,_xll.ohTrigger(RecalcTrigger,Trigger1M)),NA())</f>
        <v>1.6588982769097926E-2</v>
      </c>
      <c r="O2874" s="44">
        <f>IFERROR(_xll.qlIndexFixing(ONIndex3M,I2874,TRUE,_xll.ohTrigger(RecalcTrigger,Trigger3M)),NA())</f>
        <v>1.7010386017553003E-2</v>
      </c>
      <c r="P2874" s="44">
        <f>IFERROR(_xll.qlIndexFixing(ONIndex6M,I2874,TRUE,_xll.ohTrigger(RecalcTrigger,Trigger6M)),NA())</f>
        <v>1.7193758167871609E-2</v>
      </c>
      <c r="Q2874" s="182">
        <f>IFERROR(_xll.qlIndexFixing(ONIndex1Y,I2874,TRUE,_xll.ohTrigger(RecalcTrigger,Trigger1Y)),NA())</f>
        <v>1.7270094317871632E-2</v>
      </c>
    </row>
    <row r="2875" spans="2:17" x14ac:dyDescent="0.2">
      <c r="B2875" s="39" t="s">
        <v>42</v>
      </c>
      <c r="D2875" s="42">
        <f>_xll.qlCalendarAdvance(Calendar,$D2874,B2875,"f",FALSE)</f>
        <v>59560</v>
      </c>
      <c r="E2875" s="176">
        <f>_xll.qlInterestRateIndexValueDate(IndexON,D2875)</f>
        <v>59560</v>
      </c>
      <c r="F2875" s="192">
        <f>IFERROR(_xll.qlIndexFixing(IndexON,D2875,TRUE,_xll.ohTrigger(RecalcTrigger,TriggerON)),NA())</f>
        <v>1.6322138052717872E-2</v>
      </c>
      <c r="H2875" s="42">
        <f>_xll.qlCalendarAdvance(Calendar,$H2874,B2875,"f",FALSE)</f>
        <v>59560</v>
      </c>
      <c r="I2875" s="176">
        <f>_xll.qlInterestRateIndexValueDate(Index1M,$H2875)</f>
        <v>59560</v>
      </c>
      <c r="J2875" s="181">
        <f>IFERROR(_xll.qlIndexFixing(Index1M,$H2875,TRUE,_xll.ohTrigger(RecalcTrigger,Trigger1M)),NA())</f>
        <v>1.6617707924338729E-2</v>
      </c>
      <c r="K2875" s="44">
        <f>IFERROR(_xll.qlIndexFixing(Index3M,H2875,TRUE,_xll.ohTrigger(RecalcTrigger,Trigger3M)),NA())</f>
        <v>1.7081565416882587E-2</v>
      </c>
      <c r="L2875" s="44">
        <f>IFERROR(_xll.qlIndexFixing(Index6M,$H2875,TRUE,_xll.ohTrigger(RecalcTrigger,Trigger6M)),NA())</f>
        <v>1.7333977736453319E-2</v>
      </c>
      <c r="M2875" s="182">
        <f>IFERROR(_xll.qlIndexFixing(Index1Y,$H2875,TRUE,_xll.ohTrigger(RecalcTrigger,Trigger1Y)),NA())</f>
        <v>1.7555563824372511E-2</v>
      </c>
      <c r="N2875" s="181">
        <f>IFERROR(_xll.qlIndexFixing(ONIndex1M,I2875,TRUE,_xll.ohTrigger(RecalcTrigger,Trigger1M)),NA())</f>
        <v>1.6594013215707193E-2</v>
      </c>
      <c r="O2875" s="44">
        <f>IFERROR(_xll.qlIndexFixing(ONIndex3M,I2875,TRUE,_xll.ohTrigger(RecalcTrigger,Trigger3M)),NA())</f>
        <v>1.7015153693074048E-2</v>
      </c>
      <c r="P2875" s="44">
        <f>IFERROR(_xll.qlIndexFixing(ONIndex6M,I2875,TRUE,_xll.ohTrigger(RecalcTrigger,Trigger6M)),NA())</f>
        <v>1.7198393635026177E-2</v>
      </c>
      <c r="Q2875" s="182">
        <f>IFERROR(_xll.qlIndexFixing(ONIndex1Y,I2875,TRUE,_xll.ohTrigger(RecalcTrigger,Trigger1Y)),NA())</f>
        <v>1.7274688344847133E-2</v>
      </c>
    </row>
    <row r="2876" spans="2:17" x14ac:dyDescent="0.2">
      <c r="B2876" s="39" t="s">
        <v>42</v>
      </c>
      <c r="D2876" s="42">
        <f>_xll.qlCalendarAdvance(Calendar,$D2875,B2876,"f",FALSE)</f>
        <v>59567</v>
      </c>
      <c r="E2876" s="176">
        <f>_xll.qlInterestRateIndexValueDate(IndexON,D2876)</f>
        <v>59567</v>
      </c>
      <c r="F2876" s="192">
        <f>IFERROR(_xll.qlIndexFixing(IndexON,D2876,TRUE,_xll.ohTrigger(RecalcTrigger,TriggerON)),NA())</f>
        <v>1.6327036001463346E-2</v>
      </c>
      <c r="H2876" s="42">
        <f>_xll.qlCalendarAdvance(Calendar,$H2875,B2876,"f",FALSE)</f>
        <v>59567</v>
      </c>
      <c r="I2876" s="176">
        <f>_xll.qlInterestRateIndexValueDate(Index1M,$H2876)</f>
        <v>59567</v>
      </c>
      <c r="J2876" s="181">
        <f>IFERROR(_xll.qlIndexFixing(Index1M,$H2876,TRUE,_xll.ohTrigger(RecalcTrigger,Trigger1M)),NA())</f>
        <v>1.6619093847884164E-2</v>
      </c>
      <c r="K2876" s="44">
        <f>IFERROR(_xll.qlIndexFixing(Index3M,H2876,TRUE,_xll.ohTrigger(RecalcTrigger,Trigger3M)),NA())</f>
        <v>1.7085750264811819E-2</v>
      </c>
      <c r="L2876" s="44">
        <f>IFERROR(_xll.qlIndexFixing(Index6M,$H2876,TRUE,_xll.ohTrigger(RecalcTrigger,Trigger6M)),NA())</f>
        <v>1.7338929889189156E-2</v>
      </c>
      <c r="M2876" s="182">
        <f>IFERROR(_xll.qlIndexFixing(Index1Y,$H2876,TRUE,_xll.ohTrigger(RecalcTrigger,Trigger1Y)),NA())</f>
        <v>1.7560802017172472E-2</v>
      </c>
      <c r="N2876" s="181">
        <f>IFERROR(_xll.qlIndexFixing(ONIndex1M,I2876,TRUE,_xll.ohTrigger(RecalcTrigger,Trigger1M)),NA())</f>
        <v>1.6599065743375663E-2</v>
      </c>
      <c r="O2876" s="44">
        <f>IFERROR(_xll.qlIndexFixing(ONIndex3M,I2876,TRUE,_xll.ohTrigger(RecalcTrigger,Trigger3M)),NA())</f>
        <v>1.7019942139946398E-2</v>
      </c>
      <c r="P2876" s="44">
        <f>IFERROR(_xll.qlIndexFixing(ONIndex6M,I2876,TRUE,_xll.ohTrigger(RecalcTrigger,Trigger6M)),NA())</f>
        <v>1.7203048926425213E-2</v>
      </c>
      <c r="Q2876" s="182">
        <f>IFERROR(_xll.qlIndexFixing(ONIndex1Y,I2876,TRUE,_xll.ohTrigger(RecalcTrigger,Trigger1Y)),NA())</f>
        <v>1.7279302891444193E-2</v>
      </c>
    </row>
    <row r="2877" spans="2:17" x14ac:dyDescent="0.2">
      <c r="B2877" s="39" t="s">
        <v>42</v>
      </c>
      <c r="D2877" s="42">
        <f>_xll.qlCalendarAdvance(Calendar,$D2876,B2877,"f",FALSE)</f>
        <v>59574</v>
      </c>
      <c r="E2877" s="176">
        <f>_xll.qlInterestRateIndexValueDate(IndexON,D2877)</f>
        <v>59574</v>
      </c>
      <c r="F2877" s="192">
        <f>IFERROR(_xll.qlIndexFixing(IndexON,D2877,TRUE,_xll.ohTrigger(RecalcTrigger,TriggerON)),NA())</f>
        <v>1.6331955605856097E-2</v>
      </c>
      <c r="H2877" s="42">
        <f>_xll.qlCalendarAdvance(Calendar,$H2876,B2877,"f",FALSE)</f>
        <v>59574</v>
      </c>
      <c r="I2877" s="176">
        <f>_xll.qlInterestRateIndexValueDate(Index1M,$H2877)</f>
        <v>59574</v>
      </c>
      <c r="J2877" s="181">
        <f>IFERROR(_xll.qlIndexFixing(Index1M,$H2877,TRUE,_xll.ohTrigger(RecalcTrigger,Trigger1M)),NA())</f>
        <v>1.6624217333224237E-2</v>
      </c>
      <c r="K2877" s="44">
        <f>IFERROR(_xll.qlIndexFixing(Index3M,H2877,TRUE,_xll.ohTrigger(RecalcTrigger,Trigger3M)),NA())</f>
        <v>1.7091468257983886E-2</v>
      </c>
      <c r="L2877" s="44">
        <f>IFERROR(_xll.qlIndexFixing(Index6M,$H2877,TRUE,_xll.ohTrigger(RecalcTrigger,Trigger6M)),NA())</f>
        <v>1.7343902047700147E-2</v>
      </c>
      <c r="M2877" s="182">
        <f>IFERROR(_xll.qlIndexFixing(Index1Y,$H2877,TRUE,_xll.ohTrigger(RecalcTrigger,Trigger1Y)),NA())</f>
        <v>1.7566061115773746E-2</v>
      </c>
      <c r="N2877" s="181">
        <f>IFERROR(_xll.qlIndexFixing(ONIndex1M,I2877,TRUE,_xll.ohTrigger(RecalcTrigger,Trigger1M)),NA())</f>
        <v>1.6604140352103336E-2</v>
      </c>
      <c r="O2877" s="44">
        <f>IFERROR(_xll.qlIndexFixing(ONIndex3M,I2877,TRUE,_xll.ohTrigger(RecalcTrigger,Trigger3M)),NA())</f>
        <v>1.7024751357845869E-2</v>
      </c>
      <c r="P2877" s="44">
        <f>IFERROR(_xll.qlIndexFixing(ONIndex6M,I2877,TRUE,_xll.ohTrigger(RecalcTrigger,Trigger6M)),NA())</f>
        <v>1.7207724042068717E-2</v>
      </c>
      <c r="Q2877" s="182">
        <f>IFERROR(_xll.qlIndexFixing(ONIndex1Y,I2877,TRUE,_xll.ohTrigger(RecalcTrigger,Trigger1Y)),NA())</f>
        <v>1.7283937957338624E-2</v>
      </c>
    </row>
    <row r="2878" spans="2:17" x14ac:dyDescent="0.2">
      <c r="B2878" s="39" t="s">
        <v>42</v>
      </c>
      <c r="D2878" s="42">
        <f>_xll.qlCalendarAdvance(Calendar,$D2877,B2878,"f",FALSE)</f>
        <v>59581</v>
      </c>
      <c r="E2878" s="176">
        <f>_xll.qlInterestRateIndexValueDate(IndexON,D2878)</f>
        <v>59581</v>
      </c>
      <c r="F2878" s="192">
        <f>IFERROR(_xll.qlIndexFixing(IndexON,D2878,TRUE,_xll.ohTrigger(RecalcTrigger,TriggerON)),NA())</f>
        <v>1.6336896865977169E-2</v>
      </c>
      <c r="H2878" s="42">
        <f>_xll.qlCalendarAdvance(Calendar,$H2877,B2878,"f",FALSE)</f>
        <v>59581</v>
      </c>
      <c r="I2878" s="176">
        <f>_xll.qlInterestRateIndexValueDate(Index1M,$H2878)</f>
        <v>59581</v>
      </c>
      <c r="J2878" s="181">
        <f>IFERROR(_xll.qlIndexFixing(Index1M,$H2878,TRUE,_xll.ohTrigger(RecalcTrigger,Trigger1M)),NA())</f>
        <v>1.6629362928736496E-2</v>
      </c>
      <c r="K2878" s="44">
        <f>IFERROR(_xll.qlIndexFixing(Index3M,H2878,TRUE,_xll.ohTrigger(RecalcTrigger,Trigger3M)),NA())</f>
        <v>1.7095691388210859E-2</v>
      </c>
      <c r="L2878" s="44">
        <f>IFERROR(_xll.qlIndexFixing(Index6M,$H2878,TRUE,_xll.ohTrigger(RecalcTrigger,Trigger6M)),NA())</f>
        <v>1.734889421213226E-2</v>
      </c>
      <c r="M2878" s="182">
        <f>IFERROR(_xll.qlIndexFixing(Index1Y,$H2878,TRUE,_xll.ohTrigger(RecalcTrigger,Trigger1Y)),NA())</f>
        <v>1.7571341120500295E-2</v>
      </c>
      <c r="N2878" s="181">
        <f>IFERROR(_xll.qlIndexFixing(ONIndex1M,I2878,TRUE,_xll.ohTrigger(RecalcTrigger,Trigger1M)),NA())</f>
        <v>1.6609237041971259E-2</v>
      </c>
      <c r="O2878" s="44">
        <f>IFERROR(_xll.qlIndexFixing(ONIndex3M,I2878,TRUE,_xll.ohTrigger(RecalcTrigger,Trigger3M)),NA())</f>
        <v>1.7029581346853506E-2</v>
      </c>
      <c r="P2878" s="44">
        <f>IFERROR(_xll.qlIndexFixing(ONIndex6M,I2878,TRUE,_xll.ohTrigger(RecalcTrigger,Trigger6M)),NA())</f>
        <v>1.7212418981875643E-2</v>
      </c>
      <c r="Q2878" s="182">
        <f>IFERROR(_xll.qlIndexFixing(ONIndex1Y,I2878,TRUE,_xll.ohTrigger(RecalcTrigger,Trigger1Y)),NA())</f>
        <v>1.7288593542611475E-2</v>
      </c>
    </row>
    <row r="2879" spans="2:17" x14ac:dyDescent="0.2">
      <c r="B2879" s="39" t="s">
        <v>42</v>
      </c>
      <c r="D2879" s="42">
        <f>_xll.qlCalendarAdvance(Calendar,$D2878,B2879,"f",FALSE)</f>
        <v>59588</v>
      </c>
      <c r="E2879" s="176">
        <f>_xll.qlInterestRateIndexValueDate(IndexON,D2879)</f>
        <v>59588</v>
      </c>
      <c r="F2879" s="192">
        <f>IFERROR(_xll.qlIndexFixing(IndexON,D2879,TRUE,_xll.ohTrigger(RecalcTrigger,TriggerON)),NA())</f>
        <v>1.6341859781907608E-2</v>
      </c>
      <c r="H2879" s="42">
        <f>_xll.qlCalendarAdvance(Calendar,$H2878,B2879,"f",FALSE)</f>
        <v>59588</v>
      </c>
      <c r="I2879" s="176">
        <f>_xll.qlInterestRateIndexValueDate(Index1M,$H2879)</f>
        <v>59588</v>
      </c>
      <c r="J2879" s="181">
        <f>IFERROR(_xll.qlIndexFixing(Index1M,$H2879,TRUE,_xll.ohTrigger(RecalcTrigger,Trigger1M)),NA())</f>
        <v>1.663453063444699E-2</v>
      </c>
      <c r="K2879" s="44">
        <f>IFERROR(_xll.qlIndexFixing(Index3M,H2879,TRUE,_xll.ohTrigger(RecalcTrigger,Trigger3M)),NA())</f>
        <v>1.7100693243993426E-2</v>
      </c>
      <c r="L2879" s="44">
        <f>IFERROR(_xll.qlIndexFixing(Index6M,$H2879,TRUE,_xll.ohTrigger(RecalcTrigger,Trigger6M)),NA())</f>
        <v>1.7353906382635054E-2</v>
      </c>
      <c r="M2879" s="182">
        <f>IFERROR(_xll.qlIndexFixing(Index1Y,$H2879,TRUE,_xll.ohTrigger(RecalcTrigger,Trigger1Y)),NA())</f>
        <v>1.7576642031677414E-2</v>
      </c>
      <c r="N2879" s="181">
        <f>IFERROR(_xll.qlIndexFixing(ONIndex1M,I2879,TRUE,_xll.ohTrigger(RecalcTrigger,Trigger1M)),NA())</f>
        <v>1.6614355812817339E-2</v>
      </c>
      <c r="O2879" s="44">
        <f>IFERROR(_xll.qlIndexFixing(ONIndex3M,I2879,TRUE,_xll.ohTrigger(RecalcTrigger,Trigger3M)),NA())</f>
        <v>1.7034432107131403E-2</v>
      </c>
      <c r="P2879" s="44">
        <f>IFERROR(_xll.qlIndexFixing(ONIndex6M,I2879,TRUE,_xll.ohTrigger(RecalcTrigger,Trigger6M)),NA())</f>
        <v>1.7217133746008084E-2</v>
      </c>
      <c r="Q2879" s="182">
        <f>IFERROR(_xll.qlIndexFixing(ONIndex1Y,I2879,TRUE,_xll.ohTrigger(RecalcTrigger,Trigger1Y)),NA())</f>
        <v>1.7293269647424836E-2</v>
      </c>
    </row>
    <row r="2880" spans="2:17" x14ac:dyDescent="0.2">
      <c r="B2880" s="39" t="s">
        <v>42</v>
      </c>
      <c r="D2880" s="42">
        <f>_xll.qlCalendarAdvance(Calendar,$D2879,B2880,"f",FALSE)</f>
        <v>59595</v>
      </c>
      <c r="E2880" s="176">
        <f>_xll.qlInterestRateIndexValueDate(IndexON,D2880)</f>
        <v>59595</v>
      </c>
      <c r="F2880" s="192">
        <f>IFERROR(_xll.qlIndexFixing(IndexON,D2880,TRUE,_xll.ohTrigger(RecalcTrigger,TriggerON)),NA())</f>
        <v>1.6346844353485324E-2</v>
      </c>
      <c r="H2880" s="42">
        <f>_xll.qlCalendarAdvance(Calendar,$H2879,B2880,"f",FALSE)</f>
        <v>59595</v>
      </c>
      <c r="I2880" s="176">
        <f>_xll.qlInterestRateIndexValueDate(Index1M,$H2880)</f>
        <v>59595</v>
      </c>
      <c r="J2880" s="181">
        <f>IFERROR(_xll.qlIndexFixing(Index1M,$H2880,TRUE,_xll.ohTrigger(RecalcTrigger,Trigger1M)),NA())</f>
        <v>1.6641224182867287E-2</v>
      </c>
      <c r="K2880" s="44">
        <f>IFERROR(_xll.qlIndexFixing(Index3M,H2880,TRUE,_xll.ohTrigger(RecalcTrigger,Trigger3M)),NA())</f>
        <v>1.7108005633027414E-2</v>
      </c>
      <c r="L2880" s="44">
        <f>IFERROR(_xll.qlIndexFixing(Index6M,$H2880,TRUE,_xll.ohTrigger(RecalcTrigger,Trigger6M)),NA())</f>
        <v>1.7361273132959137E-2</v>
      </c>
      <c r="M2880" s="182">
        <f>IFERROR(_xll.qlIndexFixing(Index1Y,$H2880,TRUE,_xll.ohTrigger(RecalcTrigger,Trigger1Y)),NA())</f>
        <v>1.7582778782847596E-2</v>
      </c>
      <c r="N2880" s="181">
        <f>IFERROR(_xll.qlIndexFixing(ONIndex1M,I2880,TRUE,_xll.ohTrigger(RecalcTrigger,Trigger1M)),NA())</f>
        <v>1.6619496664803668E-2</v>
      </c>
      <c r="O2880" s="44">
        <f>IFERROR(_xll.qlIndexFixing(ONIndex3M,I2880,TRUE,_xll.ohTrigger(RecalcTrigger,Trigger3M)),NA())</f>
        <v>1.7039303638517467E-2</v>
      </c>
      <c r="P2880" s="44">
        <f>IFERROR(_xll.qlIndexFixing(ONIndex6M,I2880,TRUE,_xll.ohTrigger(RecalcTrigger,Trigger6M)),NA())</f>
        <v>1.7221868334222901E-2</v>
      </c>
      <c r="Q2880" s="182">
        <f>IFERROR(_xll.qlIndexFixing(ONIndex1Y,I2880,TRUE,_xll.ohTrigger(RecalcTrigger,Trigger1Y)),NA())</f>
        <v>1.7297966271616616E-2</v>
      </c>
    </row>
    <row r="2881" spans="2:17" x14ac:dyDescent="0.2">
      <c r="B2881" s="39" t="s">
        <v>42</v>
      </c>
      <c r="D2881" s="42">
        <f>_xll.qlCalendarAdvance(Calendar,$D2880,B2881,"f",FALSE)</f>
        <v>59602</v>
      </c>
      <c r="E2881" s="176">
        <f>_xll.qlInterestRateIndexValueDate(IndexON,D2881)</f>
        <v>59602</v>
      </c>
      <c r="F2881" s="192">
        <f>IFERROR(_xll.qlIndexFixing(IndexON,D2881,TRUE,_xll.ohTrigger(RecalcTrigger,TriggerON)),NA())</f>
        <v>1.6351850580872407E-2</v>
      </c>
      <c r="H2881" s="42">
        <f>_xll.qlCalendarAdvance(Calendar,$H2880,B2881,"f",FALSE)</f>
        <v>59602</v>
      </c>
      <c r="I2881" s="176">
        <f>_xll.qlInterestRateIndexValueDate(Index1M,$H2881)</f>
        <v>59602</v>
      </c>
      <c r="J2881" s="181">
        <f>IFERROR(_xll.qlIndexFixing(Index1M,$H2881,TRUE,_xll.ohTrigger(RecalcTrigger,Trigger1M)),NA())</f>
        <v>1.6648702263251706E-2</v>
      </c>
      <c r="K2881" s="44">
        <f>IFERROR(_xll.qlIndexFixing(Index3M,H2881,TRUE,_xll.ohTrigger(RecalcTrigger,Trigger3M)),NA())</f>
        <v>1.7113054393630398E-2</v>
      </c>
      <c r="L2881" s="44">
        <f>IFERROR(_xll.qlIndexFixing(Index6M,$H2881,TRUE,_xll.ohTrigger(RecalcTrigger,Trigger6M)),NA())</f>
        <v>1.7366330321738843E-2</v>
      </c>
      <c r="M2881" s="182">
        <f>IFERROR(_xll.qlIndexFixing(Index1Y,$H2881,TRUE,_xll.ohTrigger(RecalcTrigger,Trigger1Y)),NA())</f>
        <v>1.7588123256594847E-2</v>
      </c>
      <c r="N2881" s="181">
        <f>IFERROR(_xll.qlIndexFixing(ONIndex1M,I2881,TRUE,_xll.ohTrigger(RecalcTrigger,Trigger1M)),NA())</f>
        <v>1.6624659597768154E-2</v>
      </c>
      <c r="O2881" s="44">
        <f>IFERROR(_xll.qlIndexFixing(ONIndex3M,I2881,TRUE,_xll.ohTrigger(RecalcTrigger,Trigger3M)),NA())</f>
        <v>1.7044195941011697E-2</v>
      </c>
      <c r="P2881" s="44">
        <f>IFERROR(_xll.qlIndexFixing(ONIndex6M,I2881,TRUE,_xll.ohTrigger(RecalcTrigger,Trigger6M)),NA())</f>
        <v>1.7226622746763232E-2</v>
      </c>
      <c r="Q2881" s="182">
        <f>IFERROR(_xll.qlIndexFixing(ONIndex1Y,I2881,TRUE,_xll.ohTrigger(RecalcTrigger,Trigger1Y)),NA())</f>
        <v>1.7302683415267861E-2</v>
      </c>
    </row>
    <row r="2882" spans="2:17" x14ac:dyDescent="0.2">
      <c r="B2882" s="39" t="s">
        <v>42</v>
      </c>
      <c r="D2882" s="42">
        <f>_xll.qlCalendarAdvance(Calendar,$D2881,B2882,"f",FALSE)</f>
        <v>59609</v>
      </c>
      <c r="E2882" s="176">
        <f>_xll.qlInterestRateIndexValueDate(IndexON,D2882)</f>
        <v>59609</v>
      </c>
      <c r="F2882" s="192">
        <f>IFERROR(_xll.qlIndexFixing(IndexON,D2882,TRUE,_xll.ohTrigger(RecalcTrigger,TriggerON)),NA())</f>
        <v>1.6356878463906765E-2</v>
      </c>
      <c r="H2882" s="42">
        <f>_xll.qlCalendarAdvance(Calendar,$H2881,B2882,"f",FALSE)</f>
        <v>59609</v>
      </c>
      <c r="I2882" s="176">
        <f>_xll.qlInterestRateIndexValueDate(Index1M,$H2882)</f>
        <v>59609</v>
      </c>
      <c r="J2882" s="181">
        <f>IFERROR(_xll.qlIndexFixing(Index1M,$H2882,TRUE,_xll.ohTrigger(RecalcTrigger,Trigger1M)),NA())</f>
        <v>1.6654701775670026E-2</v>
      </c>
      <c r="K2882" s="44">
        <f>IFERROR(_xll.qlIndexFixing(Index3M,H2882,TRUE,_xll.ohTrigger(RecalcTrigger,Trigger3M)),NA())</f>
        <v>1.7118124020363026E-2</v>
      </c>
      <c r="L2882" s="44">
        <f>IFERROR(_xll.qlIndexFixing(Index6M,$H2882,TRUE,_xll.ohTrigger(RecalcTrigger,Trigger6M)),NA())</f>
        <v>1.7371407520116743E-2</v>
      </c>
      <c r="M2882" s="182">
        <f>IFERROR(_xll.qlIndexFixing(Index1Y,$H2882,TRUE,_xll.ohTrigger(RecalcTrigger,Trigger1Y)),NA())</f>
        <v>1.7593488638875526E-2</v>
      </c>
      <c r="N2882" s="181">
        <f>IFERROR(_xll.qlIndexFixing(ONIndex1M,I2882,TRUE,_xll.ohTrigger(RecalcTrigger,Trigger1M)),NA())</f>
        <v>1.6629844611791844E-2</v>
      </c>
      <c r="O2882" s="44">
        <f>IFERROR(_xll.qlIndexFixing(ONIndex3M,I2882,TRUE,_xll.ohTrigger(RecalcTrigger,Trigger3M)),NA())</f>
        <v>1.7049109014614094E-2</v>
      </c>
      <c r="P2882" s="44">
        <f>IFERROR(_xll.qlIndexFixing(ONIndex6M,I2882,TRUE,_xll.ohTrigger(RecalcTrigger,Trigger6M)),NA())</f>
        <v>1.7231396983385938E-2</v>
      </c>
      <c r="Q2882" s="182">
        <f>IFERROR(_xll.qlIndexFixing(ONIndex1Y,I2882,TRUE,_xll.ohTrigger(RecalcTrigger,Trigger1Y)),NA())</f>
        <v>1.7307421078378571E-2</v>
      </c>
    </row>
    <row r="2883" spans="2:17" x14ac:dyDescent="0.2">
      <c r="B2883" s="39" t="s">
        <v>42</v>
      </c>
      <c r="D2883" s="42">
        <f>_xll.qlCalendarAdvance(Calendar,$D2882,B2883,"f",FALSE)</f>
        <v>59616</v>
      </c>
      <c r="E2883" s="176">
        <f>_xll.qlInterestRateIndexValueDate(IndexON,D2883)</f>
        <v>59616</v>
      </c>
      <c r="F2883" s="192">
        <f>IFERROR(_xll.qlIndexFixing(IndexON,D2883,TRUE,_xll.ohTrigger(RecalcTrigger,TriggerON)),NA())</f>
        <v>1.6361928002831538E-2</v>
      </c>
      <c r="H2883" s="42">
        <f>_xll.qlCalendarAdvance(Calendar,$H2882,B2883,"f",FALSE)</f>
        <v>59616</v>
      </c>
      <c r="I2883" s="176">
        <f>_xll.qlInterestRateIndexValueDate(Index1M,$H2883)</f>
        <v>59616</v>
      </c>
      <c r="J2883" s="181">
        <f>IFERROR(_xll.qlIndexFixing(Index1M,$H2883,TRUE,_xll.ohTrigger(RecalcTrigger,Trigger1M)),NA())</f>
        <v>1.6659210634827268E-2</v>
      </c>
      <c r="K2883" s="44">
        <f>IFERROR(_xll.qlIndexFixing(Index3M,H2883,TRUE,_xll.ohTrigger(RecalcTrigger,Trigger3M)),NA())</f>
        <v>1.7123214513307224E-2</v>
      </c>
      <c r="L2883" s="44">
        <f>IFERROR(_xll.qlIndexFixing(Index6M,$H2883,TRUE,_xll.ohTrigger(RecalcTrigger,Trigger6M)),NA())</f>
        <v>1.7376504728247442E-2</v>
      </c>
      <c r="M2883" s="182">
        <f>IFERROR(_xll.qlIndexFixing(Index1Y,$H2883,TRUE,_xll.ohTrigger(RecalcTrigger,Trigger1Y)),NA())</f>
        <v>1.759887493002113E-2</v>
      </c>
      <c r="N2883" s="181">
        <f>IFERROR(_xll.qlIndexFixing(ONIndex1M,I2883,TRUE,_xll.ohTrigger(RecalcTrigger,Trigger1M)),NA())</f>
        <v>1.663505170703683E-2</v>
      </c>
      <c r="O2883" s="44">
        <f>IFERROR(_xll.qlIndexFixing(ONIndex3M,I2883,TRUE,_xll.ohTrigger(RecalcTrigger,Trigger3M)),NA())</f>
        <v>1.7054042859405705E-2</v>
      </c>
      <c r="P2883" s="44">
        <f>IFERROR(_xll.qlIndexFixing(ONIndex6M,I2883,TRUE,_xll.ohTrigger(RecalcTrigger,Trigger6M)),NA())</f>
        <v>1.7236191044415206E-2</v>
      </c>
      <c r="Q2883" s="182">
        <f>IFERROR(_xll.qlIndexFixing(ONIndex1Y,I2883,TRUE,_xll.ohTrigger(RecalcTrigger,Trigger1Y)),NA())</f>
        <v>1.7312179260948746E-2</v>
      </c>
    </row>
    <row r="2884" spans="2:17" x14ac:dyDescent="0.2">
      <c r="B2884" s="39" t="s">
        <v>42</v>
      </c>
      <c r="D2884" s="42">
        <f>_xll.qlCalendarAdvance(Calendar,$D2883,B2884,"f",FALSE)</f>
        <v>59623</v>
      </c>
      <c r="E2884" s="176">
        <f>_xll.qlInterestRateIndexValueDate(IndexON,D2884)</f>
        <v>59623</v>
      </c>
      <c r="F2884" s="192">
        <f>IFERROR(_xll.qlIndexFixing(IndexON,D2884,TRUE,_xll.ohTrigger(RecalcTrigger,TriggerON)),NA())</f>
        <v>1.636699919732254E-2</v>
      </c>
      <c r="H2884" s="42">
        <f>_xll.qlCalendarAdvance(Calendar,$H2883,B2884,"f",FALSE)</f>
        <v>59623</v>
      </c>
      <c r="I2884" s="176">
        <f>_xll.qlInterestRateIndexValueDate(Index1M,$H2884)</f>
        <v>59623</v>
      </c>
      <c r="J2884" s="181">
        <f>IFERROR(_xll.qlIndexFixing(Index1M,$H2884,TRUE,_xll.ohTrigger(RecalcTrigger,Trigger1M)),NA())</f>
        <v>1.6664497994244163E-2</v>
      </c>
      <c r="K2884" s="44">
        <f>IFERROR(_xll.qlIndexFixing(Index3M,H2884,TRUE,_xll.ohTrigger(RecalcTrigger,Trigger3M)),NA())</f>
        <v>1.7128325872542281E-2</v>
      </c>
      <c r="L2884" s="44">
        <f>IFERROR(_xll.qlIndexFixing(Index6M,$H2884,TRUE,_xll.ohTrigger(RecalcTrigger,Trigger6M)),NA())</f>
        <v>1.7381621946282459E-2</v>
      </c>
      <c r="M2884" s="182">
        <f>IFERROR(_xll.qlIndexFixing(Index1Y,$H2884,TRUE,_xll.ohTrigger(RecalcTrigger,Trigger1Y)),NA())</f>
        <v>1.7604282130364031E-2</v>
      </c>
      <c r="N2884" s="181">
        <f>IFERROR(_xll.qlIndexFixing(ONIndex1M,I2884,TRUE,_xll.ohTrigger(RecalcTrigger,Trigger1M)),NA())</f>
        <v>1.6640280883259972E-2</v>
      </c>
      <c r="O2884" s="44">
        <f>IFERROR(_xll.qlIndexFixing(ONIndex3M,I2884,TRUE,_xll.ohTrigger(RecalcTrigger,Trigger3M)),NA())</f>
        <v>1.7058997475467574E-2</v>
      </c>
      <c r="P2884" s="44">
        <f>IFERROR(_xll.qlIndexFixing(ONIndex6M,I2884,TRUE,_xll.ohTrigger(RecalcTrigger,Trigger6M)),NA())</f>
        <v>1.7241004929607895E-2</v>
      </c>
      <c r="Q2884" s="182">
        <f>IFERROR(_xll.qlIndexFixing(ONIndex1Y,I2884,TRUE,_xll.ohTrigger(RecalcTrigger,Trigger1Y)),NA())</f>
        <v>1.7316957962897339E-2</v>
      </c>
    </row>
    <row r="2885" spans="2:17" x14ac:dyDescent="0.2">
      <c r="B2885" s="39" t="s">
        <v>42</v>
      </c>
      <c r="D2885" s="42">
        <f>_xll.qlCalendarAdvance(Calendar,$D2884,B2885,"f",FALSE)</f>
        <v>59630</v>
      </c>
      <c r="E2885" s="176">
        <f>_xll.qlInterestRateIndexValueDate(IndexON,D2885)</f>
        <v>59630</v>
      </c>
      <c r="F2885" s="192">
        <f>IFERROR(_xll.qlIndexFixing(IndexON,D2885,TRUE,_xll.ohTrigger(RecalcTrigger,TriggerON)),NA())</f>
        <v>1.637209204762291E-2</v>
      </c>
      <c r="H2885" s="42">
        <f>_xll.qlCalendarAdvance(Calendar,$H2884,B2885,"f",FALSE)</f>
        <v>59630</v>
      </c>
      <c r="I2885" s="176">
        <f>_xll.qlInterestRateIndexValueDate(Index1M,$H2885)</f>
        <v>59630</v>
      </c>
      <c r="J2885" s="181">
        <f>IFERROR(_xll.qlIndexFixing(Index1M,$H2885,TRUE,_xll.ohTrigger(RecalcTrigger,Trigger1M)),NA())</f>
        <v>1.6667523108121772E-2</v>
      </c>
      <c r="K2885" s="44">
        <f>IFERROR(_xll.qlIndexFixing(Index3M,H2885,TRUE,_xll.ohTrigger(RecalcTrigger,Trigger3M)),NA())</f>
        <v>1.713268604315149E-2</v>
      </c>
      <c r="L2885" s="44">
        <f>IFERROR(_xll.qlIndexFixing(Index6M,$H2885,TRUE,_xll.ohTrigger(RecalcTrigger,Trigger6M)),NA())</f>
        <v>1.7385972445451064E-2</v>
      </c>
      <c r="M2885" s="182">
        <f>IFERROR(_xll.qlIndexFixing(Index1Y,$H2885,TRUE,_xll.ohTrigger(RecalcTrigger,Trigger1Y)),NA())</f>
        <v>1.761300693204141E-2</v>
      </c>
      <c r="N2885" s="181">
        <f>IFERROR(_xll.qlIndexFixing(ONIndex1M,I2885,TRUE,_xll.ohTrigger(RecalcTrigger,Trigger1M)),NA())</f>
        <v>1.6645532140542318E-2</v>
      </c>
      <c r="O2885" s="44">
        <f>IFERROR(_xll.qlIndexFixing(ONIndex3M,I2885,TRUE,_xll.ohTrigger(RecalcTrigger,Trigger3M)),NA())</f>
        <v>1.7063972862475518E-2</v>
      </c>
      <c r="P2885" s="44">
        <f>IFERROR(_xll.qlIndexFixing(ONIndex6M,I2885,TRUE,_xll.ohTrigger(RecalcTrigger,Trigger6M)),NA())</f>
        <v>1.7245838638964006E-2</v>
      </c>
      <c r="Q2885" s="182">
        <f>IFERROR(_xll.qlIndexFixing(ONIndex1Y,I2885,TRUE,_xll.ohTrigger(RecalcTrigger,Trigger1Y)),NA())</f>
        <v>1.7321757184305397E-2</v>
      </c>
    </row>
    <row r="2886" spans="2:17" x14ac:dyDescent="0.2">
      <c r="B2886" s="39" t="s">
        <v>42</v>
      </c>
      <c r="D2886" s="42">
        <f>_xll.qlCalendarAdvance(Calendar,$D2885,B2886,"f",FALSE)</f>
        <v>59637</v>
      </c>
      <c r="E2886" s="176">
        <f>_xll.qlInterestRateIndexValueDate(IndexON,D2886)</f>
        <v>59637</v>
      </c>
      <c r="F2886" s="192">
        <f>IFERROR(_xll.qlIndexFixing(IndexON,D2886,TRUE,_xll.ohTrigger(RecalcTrigger,TriggerON)),NA())</f>
        <v>1.6377206553732648E-2</v>
      </c>
      <c r="H2886" s="42">
        <f>_xll.qlCalendarAdvance(Calendar,$H2885,B2886,"f",FALSE)</f>
        <v>59637</v>
      </c>
      <c r="I2886" s="176">
        <f>_xll.qlInterestRateIndexValueDate(Index1M,$H2886)</f>
        <v>59637</v>
      </c>
      <c r="J2886" s="181">
        <f>IFERROR(_xll.qlIndexFixing(Index1M,$H2886,TRUE,_xll.ohTrigger(RecalcTrigger,Trigger1M)),NA())</f>
        <v>1.6672849230741638E-2</v>
      </c>
      <c r="K2886" s="44">
        <f>IFERROR(_xll.qlIndexFixing(Index3M,H2886,TRUE,_xll.ohTrigger(RecalcTrigger,Trigger3M)),NA())</f>
        <v>1.7137837403414229E-2</v>
      </c>
      <c r="L2886" s="44">
        <f>IFERROR(_xll.qlIndexFixing(Index6M,$H2886,TRUE,_xll.ohTrigger(RecalcTrigger,Trigger6M)),NA())</f>
        <v>1.7391128009881681E-2</v>
      </c>
      <c r="M2886" s="182">
        <f>IFERROR(_xll.qlIndexFixing(Index1Y,$H2886,TRUE,_xll.ohTrigger(RecalcTrigger,Trigger1Y)),NA())</f>
        <v>1.761515925997878E-2</v>
      </c>
      <c r="N2886" s="181">
        <f>IFERROR(_xll.qlIndexFixing(ONIndex1M,I2886,TRUE,_xll.ohTrigger(RecalcTrigger,Trigger1M)),NA())</f>
        <v>1.6650805478964914E-2</v>
      </c>
      <c r="O2886" s="44">
        <f>IFERROR(_xll.qlIndexFixing(ONIndex3M,I2886,TRUE,_xll.ohTrigger(RecalcTrigger,Trigger3M)),NA())</f>
        <v>1.7068969020753721E-2</v>
      </c>
      <c r="P2886" s="44">
        <f>IFERROR(_xll.qlIndexFixing(ONIndex6M,I2886,TRUE,_xll.ohTrigger(RecalcTrigger,Trigger6M)),NA())</f>
        <v>1.7250692172564586E-2</v>
      </c>
      <c r="Q2886" s="182">
        <f>IFERROR(_xll.qlIndexFixing(ONIndex1Y,I2886,TRUE,_xll.ohTrigger(RecalcTrigger,Trigger1Y)),NA())</f>
        <v>1.7326576925253967E-2</v>
      </c>
    </row>
    <row r="2887" spans="2:17" x14ac:dyDescent="0.2">
      <c r="B2887" s="39" t="s">
        <v>42</v>
      </c>
      <c r="D2887" s="42">
        <f>_xll.qlCalendarAdvance(Calendar,$D2886,B2887,"f",FALSE)</f>
        <v>59644</v>
      </c>
      <c r="E2887" s="176">
        <f>_xll.qlInterestRateIndexValueDate(IndexON,D2887)</f>
        <v>59644</v>
      </c>
      <c r="F2887" s="192">
        <f>IFERROR(_xll.qlIndexFixing(IndexON,D2887,TRUE,_xll.ohTrigger(RecalcTrigger,TriggerON)),NA())</f>
        <v>1.6382342715570708E-2</v>
      </c>
      <c r="H2887" s="42">
        <f>_xll.qlCalendarAdvance(Calendar,$H2886,B2887,"f",FALSE)</f>
        <v>59644</v>
      </c>
      <c r="I2887" s="176">
        <f>_xll.qlInterestRateIndexValueDate(Index1M,$H2887)</f>
        <v>59644</v>
      </c>
      <c r="J2887" s="181">
        <f>IFERROR(_xll.qlIndexFixing(Index1M,$H2887,TRUE,_xll.ohTrigger(RecalcTrigger,Trigger1M)),NA())</f>
        <v>1.6678197465947713E-2</v>
      </c>
      <c r="K2887" s="44">
        <f>IFERROR(_xll.qlIndexFixing(Index3M,H2887,TRUE,_xll.ohTrigger(RecalcTrigger,Trigger3M)),NA())</f>
        <v>1.7143009629152398E-2</v>
      </c>
      <c r="L2887" s="44">
        <f>IFERROR(_xll.qlIndexFixing(Index6M,$H2887,TRUE,_xll.ohTrigger(RecalcTrigger,Trigger6M)),NA())</f>
        <v>1.7396303583645654E-2</v>
      </c>
      <c r="M2887" s="182">
        <f>IFERROR(_xll.qlIndexFixing(Index1Y,$H2887,TRUE,_xll.ohTrigger(RecalcTrigger,Trigger1Y)),NA())</f>
        <v>1.7620629189922465E-2</v>
      </c>
      <c r="N2887" s="181">
        <f>IFERROR(_xll.qlIndexFixing(ONIndex1M,I2887,TRUE,_xll.ohTrigger(RecalcTrigger,Trigger1M)),NA())</f>
        <v>1.6656100898365667E-2</v>
      </c>
      <c r="O2887" s="44">
        <f>IFERROR(_xll.qlIndexFixing(ONIndex3M,I2887,TRUE,_xll.ohTrigger(RecalcTrigger,Trigger3M)),NA())</f>
        <v>1.7073985950302184E-2</v>
      </c>
      <c r="P2887" s="44">
        <f>IFERROR(_xll.qlIndexFixing(ONIndex6M,I2887,TRUE,_xll.ohTrigger(RecalcTrigger,Trigger6M)),NA())</f>
        <v>1.7255565530409633E-2</v>
      </c>
      <c r="Q2887" s="182">
        <f>IFERROR(_xll.qlIndexFixing(ONIndex1Y,I2887,TRUE,_xll.ohTrigger(RecalcTrigger,Trigger1Y)),NA())</f>
        <v>1.7331417185580955E-2</v>
      </c>
    </row>
    <row r="2888" spans="2:17" x14ac:dyDescent="0.2">
      <c r="B2888" s="39" t="s">
        <v>42</v>
      </c>
      <c r="D2888" s="42">
        <f>_xll.qlCalendarAdvance(Calendar,$D2887,B2888,"f",FALSE)</f>
        <v>59651</v>
      </c>
      <c r="E2888" s="176">
        <f>_xll.qlInterestRateIndexValueDate(IndexON,D2888)</f>
        <v>59651</v>
      </c>
      <c r="F2888" s="192">
        <f>IFERROR(_xll.qlIndexFixing(IndexON,D2888,TRUE,_xll.ohTrigger(RecalcTrigger,TriggerON)),NA())</f>
        <v>1.6387500533056043E-2</v>
      </c>
      <c r="H2888" s="42">
        <f>_xll.qlCalendarAdvance(Calendar,$H2887,B2888,"f",FALSE)</f>
        <v>59651</v>
      </c>
      <c r="I2888" s="176">
        <f>_xll.qlInterestRateIndexValueDate(Index1M,$H2888)</f>
        <v>59651</v>
      </c>
      <c r="J2888" s="181">
        <f>IFERROR(_xll.qlIndexFixing(Index1M,$H2888,TRUE,_xll.ohTrigger(RecalcTrigger,Trigger1M)),NA())</f>
        <v>1.6683567813777816E-2</v>
      </c>
      <c r="K2888" s="44">
        <f>IFERROR(_xll.qlIndexFixing(Index3M,H2888,TRUE,_xll.ohTrigger(RecalcTrigger,Trigger3M)),NA())</f>
        <v>1.7148202720447928E-2</v>
      </c>
      <c r="L2888" s="44">
        <f>IFERROR(_xll.qlIndexFixing(Index6M,$H2888,TRUE,_xll.ohTrigger(RecalcTrigger,Trigger6M)),NA())</f>
        <v>1.7401499166897993E-2</v>
      </c>
      <c r="M2888" s="182">
        <f>IFERROR(_xll.qlIndexFixing(Index1Y,$H2888,TRUE,_xll.ohTrigger(RecalcTrigger,Trigger1Y)),NA())</f>
        <v>1.7626120030406697E-2</v>
      </c>
      <c r="N2888" s="181">
        <f>IFERROR(_xll.qlIndexFixing(ONIndex1M,I2888,TRUE,_xll.ohTrigger(RecalcTrigger,Trigger1M)),NA())</f>
        <v>1.6661418398987715E-2</v>
      </c>
      <c r="O2888" s="44">
        <f>IFERROR(_xll.qlIndexFixing(ONIndex3M,I2888,TRUE,_xll.ohTrigger(RecalcTrigger,Trigger3M)),NA())</f>
        <v>1.7079023650877767E-2</v>
      </c>
      <c r="P2888" s="44">
        <f>IFERROR(_xll.qlIndexFixing(ONIndex6M,I2888,TRUE,_xll.ohTrigger(RecalcTrigger,Trigger6M)),NA())</f>
        <v>1.7260458712499149E-2</v>
      </c>
      <c r="Q2888" s="182">
        <f>IFERROR(_xll.qlIndexFixing(ONIndex1Y,I2888,TRUE,_xll.ohTrigger(RecalcTrigger,Trigger1Y)),NA())</f>
        <v>1.7336277965286362E-2</v>
      </c>
    </row>
    <row r="2889" spans="2:17" x14ac:dyDescent="0.2">
      <c r="B2889" s="39" t="s">
        <v>42</v>
      </c>
      <c r="D2889" s="42">
        <f>_xll.qlCalendarAdvance(Calendar,$D2888,B2889,"f",FALSE)</f>
        <v>59658</v>
      </c>
      <c r="E2889" s="176">
        <f>_xll.qlInterestRateIndexValueDate(IndexON,D2889)</f>
        <v>59658</v>
      </c>
      <c r="F2889" s="192">
        <f>IFERROR(_xll.qlIndexFixing(IndexON,D2889,TRUE,_xll.ohTrigger(RecalcTrigger,TriggerON)),NA())</f>
        <v>1.63926800062697E-2</v>
      </c>
      <c r="H2889" s="42">
        <f>_xll.qlCalendarAdvance(Calendar,$H2888,B2889,"f",FALSE)</f>
        <v>59658</v>
      </c>
      <c r="I2889" s="176">
        <f>_xll.qlInterestRateIndexValueDate(Index1M,$H2889)</f>
        <v>59658</v>
      </c>
      <c r="J2889" s="181">
        <f>IFERROR(_xll.qlIndexFixing(Index1M,$H2889,TRUE,_xll.ohTrigger(RecalcTrigger,Trigger1M)),NA())</f>
        <v>1.6691266528896857E-2</v>
      </c>
      <c r="K2889" s="44">
        <f>IFERROR(_xll.qlIndexFixing(Index3M,H2889,TRUE,_xll.ohTrigger(RecalcTrigger,Trigger3M)),NA())</f>
        <v>1.715419566588797E-2</v>
      </c>
      <c r="L2889" s="44">
        <f>IFERROR(_xll.qlIndexFixing(Index6M,$H2889,TRUE,_xll.ohTrigger(RecalcTrigger,Trigger6M)),NA())</f>
        <v>1.7407508190412355E-2</v>
      </c>
      <c r="M2889" s="182">
        <f>IFERROR(_xll.qlIndexFixing(Index1Y,$H2889,TRUE,_xll.ohTrigger(RecalcTrigger,Trigger1Y)),NA())</f>
        <v>1.7631631781771153E-2</v>
      </c>
      <c r="N2889" s="181">
        <f>IFERROR(_xll.qlIndexFixing(ONIndex1M,I2889,TRUE,_xll.ohTrigger(RecalcTrigger,Trigger1M)),NA())</f>
        <v>1.6666757980587921E-2</v>
      </c>
      <c r="O2889" s="44">
        <f>IFERROR(_xll.qlIndexFixing(ONIndex3M,I2889,TRUE,_xll.ohTrigger(RecalcTrigger,Trigger3M)),NA())</f>
        <v>1.7084082122561517E-2</v>
      </c>
      <c r="P2889" s="44">
        <f>IFERROR(_xll.qlIndexFixing(ONIndex6M,I2889,TRUE,_xll.ohTrigger(RecalcTrigger,Trigger6M)),NA())</f>
        <v>1.7265371718833133E-2</v>
      </c>
      <c r="Q2889" s="182">
        <f>IFERROR(_xll.qlIndexFixing(ONIndex1Y,I2889,TRUE,_xll.ohTrigger(RecalcTrigger,Trigger1Y)),NA())</f>
        <v>1.734115926453228E-2</v>
      </c>
    </row>
    <row r="2890" spans="2:17" x14ac:dyDescent="0.2">
      <c r="B2890" s="39" t="s">
        <v>42</v>
      </c>
      <c r="D2890" s="42">
        <f>_xll.qlCalendarAdvance(Calendar,$D2889,B2890,"f",FALSE)</f>
        <v>59665</v>
      </c>
      <c r="E2890" s="176">
        <f>_xll.qlInterestRateIndexValueDate(IndexON,D2890)</f>
        <v>59665</v>
      </c>
      <c r="F2890" s="192">
        <f>IFERROR(_xll.qlIndexFixing(IndexON,D2890,TRUE,_xll.ohTrigger(RecalcTrigger,TriggerON)),NA())</f>
        <v>1.6397881135373771E-2</v>
      </c>
      <c r="H2890" s="42">
        <f>_xll.qlCalendarAdvance(Calendar,$H2889,B2890,"f",FALSE)</f>
        <v>59665</v>
      </c>
      <c r="I2890" s="176">
        <f>_xll.qlInterestRateIndexValueDate(Index1M,$H2890)</f>
        <v>59665</v>
      </c>
      <c r="J2890" s="181">
        <f>IFERROR(_xll.qlIndexFixing(Index1M,$H2890,TRUE,_xll.ohTrigger(RecalcTrigger,Trigger1M)),NA())</f>
        <v>1.6696686583564529E-2</v>
      </c>
      <c r="K2890" s="44">
        <f>IFERROR(_xll.qlIndexFixing(Index3M,H2890,TRUE,_xll.ohTrigger(RecalcTrigger,Trigger3M)),NA())</f>
        <v>1.715943222456133E-2</v>
      </c>
      <c r="L2890" s="44">
        <f>IFERROR(_xll.qlIndexFixing(Index6M,$H2890,TRUE,_xll.ohTrigger(RecalcTrigger,Trigger6M)),NA())</f>
        <v>1.7412745471116462E-2</v>
      </c>
      <c r="M2890" s="182">
        <f>IFERROR(_xll.qlIndexFixing(Index1Y,$H2890,TRUE,_xll.ohTrigger(RecalcTrigger,Trigger1Y)),NA())</f>
        <v>1.7637164444355528E-2</v>
      </c>
      <c r="N2890" s="181">
        <f>IFERROR(_xll.qlIndexFixing(ONIndex1M,I2890,TRUE,_xll.ohTrigger(RecalcTrigger,Trigger1M)),NA())</f>
        <v>1.6672119643328376E-2</v>
      </c>
      <c r="O2890" s="44">
        <f>IFERROR(_xll.qlIndexFixing(ONIndex3M,I2890,TRUE,_xll.ohTrigger(RecalcTrigger,Trigger3M)),NA())</f>
        <v>1.7089161365515526E-2</v>
      </c>
      <c r="P2890" s="44">
        <f>IFERROR(_xll.qlIndexFixing(ONIndex6M,I2890,TRUE,_xll.ohTrigger(RecalcTrigger,Trigger6M)),NA())</f>
        <v>1.7270304549411586E-2</v>
      </c>
      <c r="Q2890" s="182">
        <f>IFERROR(_xll.qlIndexFixing(ONIndex1Y,I2890,TRUE,_xll.ohTrigger(RecalcTrigger,Trigger1Y)),NA())</f>
        <v>1.7346061083237663E-2</v>
      </c>
    </row>
    <row r="2891" spans="2:17" x14ac:dyDescent="0.2">
      <c r="B2891" s="39" t="s">
        <v>42</v>
      </c>
      <c r="D2891" s="42">
        <f>_xll.qlCalendarAdvance(Calendar,$D2890,B2891,"f",FALSE)</f>
        <v>59672</v>
      </c>
      <c r="E2891" s="176">
        <f>_xll.qlInterestRateIndexValueDate(IndexON,D2891)</f>
        <v>59672</v>
      </c>
      <c r="F2891" s="192">
        <f>IFERROR(_xll.qlIndexFixing(IndexON,D2891,TRUE,_xll.ohTrigger(RecalcTrigger,TriggerON)),NA())</f>
        <v>1.6403103920125117E-2</v>
      </c>
      <c r="H2891" s="42">
        <f>_xll.qlCalendarAdvance(Calendar,$H2890,B2891,"f",FALSE)</f>
        <v>59672</v>
      </c>
      <c r="I2891" s="176">
        <f>_xll.qlInterestRateIndexValueDate(Index1M,$H2891)</f>
        <v>59672</v>
      </c>
      <c r="J2891" s="181">
        <f>IFERROR(_xll.qlIndexFixing(Index1M,$H2891,TRUE,_xll.ohTrigger(RecalcTrigger,Trigger1M)),NA())</f>
        <v>1.6702128754219898E-2</v>
      </c>
      <c r="K2891" s="44">
        <f>IFERROR(_xll.qlIndexFixing(Index3M,H2891,TRUE,_xll.ohTrigger(RecalcTrigger,Trigger3M)),NA())</f>
        <v>1.7164689650094635E-2</v>
      </c>
      <c r="L2891" s="44">
        <f>IFERROR(_xll.qlIndexFixing(Index6M,$H2891,TRUE,_xll.ohTrigger(RecalcTrigger,Trigger6M)),NA())</f>
        <v>1.7418002762811965E-2</v>
      </c>
      <c r="M2891" s="182">
        <f>IFERROR(_xll.qlIndexFixing(Index1Y,$H2891,TRUE,_xll.ohTrigger(RecalcTrigger,Trigger1Y)),NA())</f>
        <v>1.7642718018502156E-2</v>
      </c>
      <c r="N2891" s="181">
        <f>IFERROR(_xll.qlIndexFixing(ONIndex1M,I2891,TRUE,_xll.ohTrigger(RecalcTrigger,Trigger1M)),NA())</f>
        <v>1.6677503387046988E-2</v>
      </c>
      <c r="O2891" s="44">
        <f>IFERROR(_xll.qlIndexFixing(ONIndex3M,I2891,TRUE,_xll.ohTrigger(RecalcTrigger,Trigger3M)),NA())</f>
        <v>1.7094261379658748E-2</v>
      </c>
      <c r="P2891" s="44">
        <f>IFERROR(_xll.qlIndexFixing(ONIndex6M,I2891,TRUE,_xll.ohTrigger(RecalcTrigger,Trigger6M)),NA())</f>
        <v>1.7275257204072414E-2</v>
      </c>
      <c r="Q2891" s="182">
        <f>IFERROR(_xll.qlIndexFixing(ONIndex1Y,I2891,TRUE,_xll.ohTrigger(RecalcTrigger,Trigger1Y)),NA())</f>
        <v>1.7350983421321464E-2</v>
      </c>
    </row>
    <row r="2892" spans="2:17" x14ac:dyDescent="0.2">
      <c r="B2892" s="39" t="s">
        <v>42</v>
      </c>
      <c r="D2892" s="42">
        <f>_xll.qlCalendarAdvance(Calendar,$D2891,B2892,"f",FALSE)</f>
        <v>59679</v>
      </c>
      <c r="E2892" s="176">
        <f>_xll.qlInterestRateIndexValueDate(IndexON,D2892)</f>
        <v>59679</v>
      </c>
      <c r="F2892" s="192">
        <f>IFERROR(_xll.qlIndexFixing(IndexON,D2892,TRUE,_xll.ohTrigger(RecalcTrigger,TriggerON)),NA())</f>
        <v>1.6408348360604785E-2</v>
      </c>
      <c r="H2892" s="42">
        <f>_xll.qlCalendarAdvance(Calendar,$H2891,B2892,"f",FALSE)</f>
        <v>59679</v>
      </c>
      <c r="I2892" s="176">
        <f>_xll.qlInterestRateIndexValueDate(Index1M,$H2892)</f>
        <v>59679</v>
      </c>
      <c r="J2892" s="181">
        <f>IFERROR(_xll.qlIndexFixing(Index1M,$H2892,TRUE,_xll.ohTrigger(RecalcTrigger,Trigger1M)),NA())</f>
        <v>1.6707593040894891E-2</v>
      </c>
      <c r="K2892" s="44">
        <f>IFERROR(_xll.qlIndexFixing(Index3M,H2892,TRUE,_xll.ohTrigger(RecalcTrigger,Trigger3M)),NA())</f>
        <v>1.7169967942568927E-2</v>
      </c>
      <c r="L2892" s="44">
        <f>IFERROR(_xll.qlIndexFixing(Index6M,$H2892,TRUE,_xll.ohTrigger(RecalcTrigger,Trigger6M)),NA())</f>
        <v>1.7423280065656108E-2</v>
      </c>
      <c r="M2892" s="182">
        <f>IFERROR(_xll.qlIndexFixing(Index1Y,$H2892,TRUE,_xll.ohTrigger(RecalcTrigger,Trigger1Y)),NA())</f>
        <v>1.7648292504553166E-2</v>
      </c>
      <c r="N2892" s="181">
        <f>IFERROR(_xll.qlIndexFixing(ONIndex1M,I2892,TRUE,_xll.ohTrigger(RecalcTrigger,Trigger1M)),NA())</f>
        <v>1.668290921190585E-2</v>
      </c>
      <c r="O2892" s="44">
        <f>IFERROR(_xll.qlIndexFixing(ONIndex3M,I2892,TRUE,_xll.ohTrigger(RecalcTrigger,Trigger3M)),NA())</f>
        <v>1.7099382164829091E-2</v>
      </c>
      <c r="P2892" s="44">
        <f>IFERROR(_xll.qlIndexFixing(ONIndex6M,I2892,TRUE,_xll.ohTrigger(RecalcTrigger,Trigger6M)),NA())</f>
        <v>1.728022968297771E-2</v>
      </c>
      <c r="Q2892" s="182">
        <f>IFERROR(_xll.qlIndexFixing(ONIndex1Y,I2892,TRUE,_xll.ohTrigger(RecalcTrigger,Trigger1Y)),NA())</f>
        <v>1.7355926278864731E-2</v>
      </c>
    </row>
    <row r="2893" spans="2:17" x14ac:dyDescent="0.2">
      <c r="B2893" s="39" t="s">
        <v>42</v>
      </c>
      <c r="D2893" s="42">
        <f>_xll.qlCalendarAdvance(Calendar,$D2892,B2893,"f",FALSE)</f>
        <v>59686</v>
      </c>
      <c r="E2893" s="176">
        <f>_xll.qlInterestRateIndexValueDate(IndexON,D2893)</f>
        <v>59686</v>
      </c>
      <c r="F2893" s="192">
        <f>IFERROR(_xll.qlIndexFixing(IndexON,D2893,TRUE,_xll.ohTrigger(RecalcTrigger,TriggerON)),NA())</f>
        <v>1.6413614456893821E-2</v>
      </c>
      <c r="H2893" s="42">
        <f>_xll.qlCalendarAdvance(Calendar,$H2892,B2893,"f",FALSE)</f>
        <v>59686</v>
      </c>
      <c r="I2893" s="176">
        <f>_xll.qlInterestRateIndexValueDate(Index1M,$H2893)</f>
        <v>59686</v>
      </c>
      <c r="J2893" s="181">
        <f>IFERROR(_xll.qlIndexFixing(Index1M,$H2893,TRUE,_xll.ohTrigger(RecalcTrigger,Trigger1M)),NA())</f>
        <v>1.6710751243226185E-2</v>
      </c>
      <c r="K2893" s="44">
        <f>IFERROR(_xll.qlIndexFixing(Index3M,H2893,TRUE,_xll.ohTrigger(RecalcTrigger,Trigger3M)),NA())</f>
        <v>1.71752671020679E-2</v>
      </c>
      <c r="L2893" s="44">
        <f>IFERROR(_xll.qlIndexFixing(Index6M,$H2893,TRUE,_xll.ohTrigger(RecalcTrigger,Trigger6M)),NA())</f>
        <v>1.7428577379807027E-2</v>
      </c>
      <c r="M2893" s="182">
        <f>IFERROR(_xll.qlIndexFixing(Index1Y,$H2893,TRUE,_xll.ohTrigger(RecalcTrigger,Trigger1Y)),NA())</f>
        <v>1.765388790285333E-2</v>
      </c>
      <c r="N2893" s="181">
        <f>IFERROR(_xll.qlIndexFixing(ONIndex1M,I2893,TRUE,_xll.ohTrigger(RecalcTrigger,Trigger1M)),NA())</f>
        <v>1.6688337117823915E-2</v>
      </c>
      <c r="O2893" s="44">
        <f>IFERROR(_xll.qlIndexFixing(ONIndex3M,I2893,TRUE,_xll.ohTrigger(RecalcTrigger,Trigger3M)),NA())</f>
        <v>1.7104523721188647E-2</v>
      </c>
      <c r="P2893" s="44">
        <f>IFERROR(_xll.qlIndexFixing(ONIndex6M,I2893,TRUE,_xll.ohTrigger(RecalcTrigger,Trigger6M)),NA())</f>
        <v>1.7285221986289567E-2</v>
      </c>
      <c r="Q2893" s="182">
        <f>IFERROR(_xll.qlIndexFixing(ONIndex1Y,I2893,TRUE,_xll.ohTrigger(RecalcTrigger,Trigger1Y)),NA())</f>
        <v>1.7360889655867462E-2</v>
      </c>
    </row>
    <row r="2894" spans="2:17" x14ac:dyDescent="0.2">
      <c r="B2894" s="39" t="s">
        <v>42</v>
      </c>
      <c r="D2894" s="42">
        <f>_xll.qlCalendarAdvance(Calendar,$D2893,B2894,"f",FALSE)</f>
        <v>59693</v>
      </c>
      <c r="E2894" s="176">
        <f>_xll.qlInterestRateIndexValueDate(IndexON,D2894)</f>
        <v>59693</v>
      </c>
      <c r="F2894" s="192">
        <f>IFERROR(_xll.qlIndexFixing(IndexON,D2894,TRUE,_xll.ohTrigger(RecalcTrigger,TriggerON)),NA())</f>
        <v>1.6418902208911179E-2</v>
      </c>
      <c r="H2894" s="42">
        <f>_xll.qlCalendarAdvance(Calendar,$H2893,B2894,"f",FALSE)</f>
        <v>59693</v>
      </c>
      <c r="I2894" s="176">
        <f>_xll.qlInterestRateIndexValueDate(Index1M,$H2894)</f>
        <v>59693</v>
      </c>
      <c r="J2894" s="181">
        <f>IFERROR(_xll.qlIndexFixing(Index1M,$H2894,TRUE,_xll.ohTrigger(RecalcTrigger,Trigger1M)),NA())</f>
        <v>1.671625426738399E-2</v>
      </c>
      <c r="K2894" s="44">
        <f>IFERROR(_xll.qlIndexFixing(Index3M,H2894,TRUE,_xll.ohTrigger(RecalcTrigger,Trigger3M)),NA())</f>
        <v>1.7180587128675238E-2</v>
      </c>
      <c r="L2894" s="44">
        <f>IFERROR(_xll.qlIndexFixing(Index6M,$H2894,TRUE,_xll.ohTrigger(RecalcTrigger,Trigger6M)),NA())</f>
        <v>1.743309287437729E-2</v>
      </c>
      <c r="M2894" s="182">
        <f>IFERROR(_xll.qlIndexFixing(Index1Y,$H2894,TRUE,_xll.ohTrigger(RecalcTrigger,Trigger1Y)),NA())</f>
        <v>1.7659504213748321E-2</v>
      </c>
      <c r="N2894" s="181">
        <f>IFERROR(_xll.qlIndexFixing(ONIndex1M,I2894,TRUE,_xll.ohTrigger(RecalcTrigger,Trigger1M)),NA())</f>
        <v>1.6693787104963276E-2</v>
      </c>
      <c r="O2894" s="44">
        <f>IFERROR(_xll.qlIndexFixing(ONIndex3M,I2894,TRUE,_xll.ohTrigger(RecalcTrigger,Trigger3M)),NA())</f>
        <v>1.7109686048818462E-2</v>
      </c>
      <c r="P2894" s="44">
        <f>IFERROR(_xll.qlIndexFixing(ONIndex6M,I2894,TRUE,_xll.ohTrigger(RecalcTrigger,Trigger6M)),NA())</f>
        <v>1.72902341136838E-2</v>
      </c>
      <c r="Q2894" s="182">
        <f>IFERROR(_xll.qlIndexFixing(ONIndex1Y,I2894,TRUE,_xll.ohTrigger(RecalcTrigger,Trigger1Y)),NA())</f>
        <v>1.7365873552410704E-2</v>
      </c>
    </row>
    <row r="2895" spans="2:17" x14ac:dyDescent="0.2">
      <c r="B2895" s="39" t="s">
        <v>42</v>
      </c>
      <c r="D2895" s="42">
        <f>_xll.qlCalendarAdvance(Calendar,$D2894,B2895,"f",FALSE)</f>
        <v>59700</v>
      </c>
      <c r="E2895" s="176">
        <f>_xll.qlInterestRateIndexValueDate(IndexON,D2895)</f>
        <v>59700</v>
      </c>
      <c r="F2895" s="192">
        <f>IFERROR(_xll.qlIndexFixing(IndexON,D2895,TRUE,_xll.ohTrigger(RecalcTrigger,TriggerON)),NA())</f>
        <v>1.6424211616656859E-2</v>
      </c>
      <c r="H2895" s="42">
        <f>_xll.qlCalendarAdvance(Calendar,$H2894,B2895,"f",FALSE)</f>
        <v>59700</v>
      </c>
      <c r="I2895" s="176">
        <f>_xll.qlInterestRateIndexValueDate(Index1M,$H2895)</f>
        <v>59700</v>
      </c>
      <c r="J2895" s="181">
        <f>IFERROR(_xll.qlIndexFixing(Index1M,$H2895,TRUE,_xll.ohTrigger(RecalcTrigger,Trigger1M)),NA())</f>
        <v>1.672177940437114E-2</v>
      </c>
      <c r="K2895" s="44">
        <f>IFERROR(_xll.qlIndexFixing(Index3M,H2895,TRUE,_xll.ohTrigger(RecalcTrigger,Trigger3M)),NA())</f>
        <v>1.7185928022474633E-2</v>
      </c>
      <c r="L2895" s="44">
        <f>IFERROR(_xll.qlIndexFixing(Index6M,$H2895,TRUE,_xll.ohTrigger(RecalcTrigger,Trigger6M)),NA())</f>
        <v>1.7438428528417597E-2</v>
      </c>
      <c r="M2895" s="182">
        <f>IFERROR(_xll.qlIndexFixing(Index1Y,$H2895,TRUE,_xll.ohTrigger(RecalcTrigger,Trigger1Y)),NA())</f>
        <v>1.7665141437584679E-2</v>
      </c>
      <c r="N2895" s="181">
        <f>IFERROR(_xll.qlIndexFixing(ONIndex1M,I2895,TRUE,_xll.ohTrigger(RecalcTrigger,Trigger1M)),NA())</f>
        <v>1.6699259172999747E-2</v>
      </c>
      <c r="O2895" s="44">
        <f>IFERROR(_xll.qlIndexFixing(ONIndex3M,I2895,TRUE,_xll.ohTrigger(RecalcTrigger,Trigger3M)),NA())</f>
        <v>1.7114869147475398E-2</v>
      </c>
      <c r="P2895" s="44">
        <f>IFERROR(_xll.qlIndexFixing(ONIndex6M,I2895,TRUE,_xll.ohTrigger(RecalcTrigger,Trigger6M)),NA())</f>
        <v>1.7295266065484594E-2</v>
      </c>
      <c r="Q2895" s="182">
        <f>IFERROR(_xll.qlIndexFixing(ONIndex1Y,I2895,TRUE,_xll.ohTrigger(RecalcTrigger,Trigger1Y)),NA())</f>
        <v>1.7370877968332366E-2</v>
      </c>
    </row>
    <row r="2896" spans="2:17" x14ac:dyDescent="0.2">
      <c r="B2896" s="39" t="s">
        <v>42</v>
      </c>
      <c r="D2896" s="42">
        <f>_xll.qlCalendarAdvance(Calendar,$D2895,B2896,"f",FALSE)</f>
        <v>59707</v>
      </c>
      <c r="E2896" s="176">
        <f>_xll.qlInterestRateIndexValueDate(IndexON,D2896)</f>
        <v>59707</v>
      </c>
      <c r="F2896" s="192">
        <f>IFERROR(_xll.qlIndexFixing(IndexON,D2896,TRUE,_xll.ohTrigger(RecalcTrigger,TriggerON)),NA())</f>
        <v>1.642954268013086E-2</v>
      </c>
      <c r="H2896" s="42">
        <f>_xll.qlCalendarAdvance(Calendar,$H2895,B2896,"f",FALSE)</f>
        <v>59707</v>
      </c>
      <c r="I2896" s="176">
        <f>_xll.qlInterestRateIndexValueDate(Index1M,$H2896)</f>
        <v>59707</v>
      </c>
      <c r="J2896" s="181">
        <f>IFERROR(_xll.qlIndexFixing(Index1M,$H2896,TRUE,_xll.ohTrigger(RecalcTrigger,Trigger1M)),NA())</f>
        <v>1.6727326654211949E-2</v>
      </c>
      <c r="K2896" s="44">
        <f>IFERROR(_xll.qlIndexFixing(Index3M,H2896,TRUE,_xll.ohTrigger(RecalcTrigger,Trigger3M)),NA())</f>
        <v>1.7191289783548013E-2</v>
      </c>
      <c r="L2896" s="44">
        <f>IFERROR(_xll.qlIndexFixing(Index6M,$H2896,TRUE,_xll.ohTrigger(RecalcTrigger,Trigger6M)),NA())</f>
        <v>1.7443784193201379E-2</v>
      </c>
      <c r="M2896" s="182">
        <f>IFERROR(_xll.qlIndexFixing(Index1Y,$H2896,TRUE,_xll.ohTrigger(RecalcTrigger,Trigger1Y)),NA())</f>
        <v>1.7670799574710513E-2</v>
      </c>
      <c r="N2896" s="181">
        <f>IFERROR(_xll.qlIndexFixing(ONIndex1M,I2896,TRUE,_xll.ohTrigger(RecalcTrigger,Trigger1M)),NA())</f>
        <v>1.6704753322176469E-2</v>
      </c>
      <c r="O2896" s="44">
        <f>IFERROR(_xll.qlIndexFixing(ONIndex3M,I2896,TRUE,_xll.ohTrigger(RecalcTrigger,Trigger3M)),NA())</f>
        <v>1.7120073017321547E-2</v>
      </c>
      <c r="P2896" s="44">
        <f>IFERROR(_xll.qlIndexFixing(ONIndex6M,I2896,TRUE,_xll.ohTrigger(RecalcTrigger,Trigger6M)),NA())</f>
        <v>1.7300317841286716E-2</v>
      </c>
      <c r="Q2896" s="182">
        <f>IFERROR(_xll.qlIndexFixing(ONIndex1Y,I2896,TRUE,_xll.ohTrigger(RecalcTrigger,Trigger1Y)),NA())</f>
        <v>1.7375902903632445E-2</v>
      </c>
    </row>
    <row r="2897" spans="2:17" x14ac:dyDescent="0.2">
      <c r="B2897" s="39" t="s">
        <v>42</v>
      </c>
      <c r="D2897" s="42">
        <f>_xll.qlCalendarAdvance(Calendar,$D2896,B2897,"f",FALSE)</f>
        <v>59714</v>
      </c>
      <c r="E2897" s="176">
        <f>_xll.qlInterestRateIndexValueDate(IndexON,D2897)</f>
        <v>59714</v>
      </c>
      <c r="F2897" s="192">
        <f>IFERROR(_xll.qlIndexFixing(IndexON,D2897,TRUE,_xll.ohTrigger(RecalcTrigger,TriggerON)),NA())</f>
        <v>1.6434895399414229E-2</v>
      </c>
      <c r="H2897" s="42">
        <f>_xll.qlCalendarAdvance(Calendar,$H2896,B2897,"f",FALSE)</f>
        <v>59714</v>
      </c>
      <c r="I2897" s="176">
        <f>_xll.qlInterestRateIndexValueDate(Index1M,$H2897)</f>
        <v>59714</v>
      </c>
      <c r="J2897" s="181">
        <f>IFERROR(_xll.qlIndexFixing(Index1M,$H2897,TRUE,_xll.ohTrigger(RecalcTrigger,Trigger1M)),NA())</f>
        <v>1.6732896016941539E-2</v>
      </c>
      <c r="K2897" s="44">
        <f>IFERROR(_xll.qlIndexFixing(Index3M,H2897,TRUE,_xll.ohTrigger(RecalcTrigger,Trigger3M)),NA())</f>
        <v>1.7196672411981709E-2</v>
      </c>
      <c r="L2897" s="44">
        <f>IFERROR(_xll.qlIndexFixing(Index6M,$H2897,TRUE,_xll.ohTrigger(RecalcTrigger,Trigger6M)),NA())</f>
        <v>1.7449159868889844E-2</v>
      </c>
      <c r="M2897" s="182">
        <f>IFERROR(_xll.qlIndexFixing(Index1Y,$H2897,TRUE,_xll.ohTrigger(RecalcTrigger,Trigger1Y)),NA())</f>
        <v>1.7676478625475472E-2</v>
      </c>
      <c r="N2897" s="181">
        <f>IFERROR(_xll.qlIndexFixing(ONIndex1M,I2897,TRUE,_xll.ohTrigger(RecalcTrigger,Trigger1M)),NA())</f>
        <v>1.6710269552574486E-2</v>
      </c>
      <c r="O2897" s="44">
        <f>IFERROR(_xll.qlIndexFixing(ONIndex3M,I2897,TRUE,_xll.ohTrigger(RecalcTrigger,Trigger3M)),NA())</f>
        <v>1.7125297658437955E-2</v>
      </c>
      <c r="P2897" s="44">
        <f>IFERROR(_xll.qlIndexFixing(ONIndex6M,I2897,TRUE,_xll.ohTrigger(RecalcTrigger,Trigger6M)),NA())</f>
        <v>1.73053894414954E-2</v>
      </c>
      <c r="Q2897" s="182">
        <f>IFERROR(_xll.qlIndexFixing(ONIndex1Y,I2897,TRUE,_xll.ohTrigger(RecalcTrigger,Trigger1Y)),NA())</f>
        <v>1.7380948358554082E-2</v>
      </c>
    </row>
    <row r="2898" spans="2:17" x14ac:dyDescent="0.2">
      <c r="B2898" s="39" t="s">
        <v>42</v>
      </c>
      <c r="D2898" s="42">
        <f>_xll.qlCalendarAdvance(Calendar,$D2897,B2898,"f",FALSE)</f>
        <v>59721</v>
      </c>
      <c r="E2898" s="176">
        <f>_xll.qlInterestRateIndexValueDate(IndexON,D2898)</f>
        <v>59721</v>
      </c>
      <c r="F2898" s="192">
        <f>IFERROR(_xll.qlIndexFixing(IndexON,D2898,TRUE,_xll.ohTrigger(RecalcTrigger,TriggerON)),NA())</f>
        <v>1.644026977442592E-2</v>
      </c>
      <c r="H2898" s="42">
        <f>_xll.qlCalendarAdvance(Calendar,$H2897,B2898,"f",FALSE)</f>
        <v>59721</v>
      </c>
      <c r="I2898" s="176">
        <f>_xll.qlInterestRateIndexValueDate(Index1M,$H2898)</f>
        <v>59721</v>
      </c>
      <c r="J2898" s="181">
        <f>IFERROR(_xll.qlIndexFixing(Index1M,$H2898,TRUE,_xll.ohTrigger(RecalcTrigger,Trigger1M)),NA())</f>
        <v>1.6740843199225867E-2</v>
      </c>
      <c r="K2898" s="44">
        <f>IFERROR(_xll.qlIndexFixing(Index3M,H2898,TRUE,_xll.ohTrigger(RecalcTrigger,Trigger3M)),NA())</f>
        <v>1.7202075907860288E-2</v>
      </c>
      <c r="L2898" s="44">
        <f>IFERROR(_xll.qlIndexFixing(Index6M,$H2898,TRUE,_xll.ohTrigger(RecalcTrigger,Trigger6M)),NA())</f>
        <v>1.745536412574835E-2</v>
      </c>
      <c r="M2898" s="182">
        <f>IFERROR(_xll.qlIndexFixing(Index1Y,$H2898,TRUE,_xll.ohTrigger(RecalcTrigger,Trigger1Y)),NA())</f>
        <v>1.768217859023009E-2</v>
      </c>
      <c r="N2898" s="181">
        <f>IFERROR(_xll.qlIndexFixing(ONIndex1M,I2898,TRUE,_xll.ohTrigger(RecalcTrigger,Trigger1M)),NA())</f>
        <v>1.6715807863869614E-2</v>
      </c>
      <c r="O2898" s="44">
        <f>IFERROR(_xll.qlIndexFixing(ONIndex3M,I2898,TRUE,_xll.ohTrigger(RecalcTrigger,Trigger3M)),NA())</f>
        <v>1.7130543070662529E-2</v>
      </c>
      <c r="P2898" s="44">
        <f>IFERROR(_xll.qlIndexFixing(ONIndex6M,I2898,TRUE,_xll.ohTrigger(RecalcTrigger,Trigger6M)),NA())</f>
        <v>1.7310480865867506E-2</v>
      </c>
      <c r="Q2898" s="182">
        <f>IFERROR(_xll.qlIndexFixing(ONIndex1Y,I2898,TRUE,_xll.ohTrigger(RecalcTrigger,Trigger1Y)),NA())</f>
        <v>1.7386014332854138E-2</v>
      </c>
    </row>
    <row r="2899" spans="2:17" x14ac:dyDescent="0.2">
      <c r="B2899" s="39" t="s">
        <v>42</v>
      </c>
      <c r="D2899" s="42">
        <f>_xll.qlCalendarAdvance(Calendar,$D2898,B2899,"f",FALSE)</f>
        <v>59728</v>
      </c>
      <c r="E2899" s="176">
        <f>_xll.qlInterestRateIndexValueDate(IndexON,D2899)</f>
        <v>59728</v>
      </c>
      <c r="F2899" s="192">
        <f>IFERROR(_xll.qlIndexFixing(IndexON,D2899,TRUE,_xll.ohTrigger(RecalcTrigger,TriggerON)),NA())</f>
        <v>1.6445665805246978E-2</v>
      </c>
      <c r="H2899" s="42">
        <f>_xll.qlCalendarAdvance(Calendar,$H2898,B2899,"f",FALSE)</f>
        <v>59728</v>
      </c>
      <c r="I2899" s="176">
        <f>_xll.qlInterestRateIndexValueDate(Index1M,$H2899)</f>
        <v>59728</v>
      </c>
      <c r="J2899" s="181">
        <f>IFERROR(_xll.qlIndexFixing(Index1M,$H2899,TRUE,_xll.ohTrigger(RecalcTrigger,Trigger1M)),NA())</f>
        <v>1.6746462298971469E-2</v>
      </c>
      <c r="K2899" s="44">
        <f>IFERROR(_xll.qlIndexFixing(Index3M,H2899,TRUE,_xll.ohTrigger(RecalcTrigger,Trigger3M)),NA())</f>
        <v>1.7207500271267443E-2</v>
      </c>
      <c r="L2899" s="44">
        <f>IFERROR(_xll.qlIndexFixing(Index6M,$H2899,TRUE,_xll.ohTrigger(RecalcTrigger,Trigger6M)),NA())</f>
        <v>1.7460781511098037E-2</v>
      </c>
      <c r="M2899" s="182">
        <f>IFERROR(_xll.qlIndexFixing(Index1Y,$H2899,TRUE,_xll.ohTrigger(RecalcTrigger,Trigger1Y)),NA())</f>
        <v>1.7687899469326453E-2</v>
      </c>
      <c r="N2899" s="181">
        <f>IFERROR(_xll.qlIndexFixing(ONIndex1M,I2899,TRUE,_xll.ohTrigger(RecalcTrigger,Trigger1M)),NA())</f>
        <v>1.6721368256386038E-2</v>
      </c>
      <c r="O2899" s="44">
        <f>IFERROR(_xll.qlIndexFixing(ONIndex3M,I2899,TRUE,_xll.ohTrigger(RecalcTrigger,Trigger3M)),NA())</f>
        <v>1.7135809253995271E-2</v>
      </c>
      <c r="P2899" s="44">
        <f>IFERROR(_xll.qlIndexFixing(ONIndex6M,I2899,TRUE,_xll.ohTrigger(RecalcTrigger,Trigger6M)),NA())</f>
        <v>1.7315592114565126E-2</v>
      </c>
      <c r="Q2899" s="182">
        <f>IFERROR(_xll.qlIndexFixing(ONIndex1Y,I2899,TRUE,_xll.ohTrigger(RecalcTrigger,Trigger1Y)),NA())</f>
        <v>1.7391100826613659E-2</v>
      </c>
    </row>
    <row r="2900" spans="2:17" x14ac:dyDescent="0.2">
      <c r="B2900" s="39" t="s">
        <v>42</v>
      </c>
      <c r="D2900" s="42">
        <f>_xll.qlCalendarAdvance(Calendar,$D2899,B2900,"f",FALSE)</f>
        <v>59735</v>
      </c>
      <c r="E2900" s="176">
        <f>_xll.qlInterestRateIndexValueDate(IndexON,D2900)</f>
        <v>59735</v>
      </c>
      <c r="F2900" s="192">
        <f>IFERROR(_xll.qlIndexFixing(IndexON,D2900,TRUE,_xll.ohTrigger(RecalcTrigger,TriggerON)),NA())</f>
        <v>1.6451083491634266E-2</v>
      </c>
      <c r="H2900" s="42">
        <f>_xll.qlCalendarAdvance(Calendar,$H2899,B2900,"f",FALSE)</f>
        <v>59735</v>
      </c>
      <c r="I2900" s="176">
        <f>_xll.qlInterestRateIndexValueDate(Index1M,$H2900)</f>
        <v>59735</v>
      </c>
      <c r="J2900" s="181">
        <f>IFERROR(_xll.qlIndexFixing(Index1M,$H2900,TRUE,_xll.ohTrigger(RecalcTrigger,Trigger1M)),NA())</f>
        <v>1.6752103514999481E-2</v>
      </c>
      <c r="K2900" s="44">
        <f>IFERROR(_xll.qlIndexFixing(Index3M,H2900,TRUE,_xll.ohTrigger(RecalcTrigger,Trigger3M)),NA())</f>
        <v>1.7212945502288624E-2</v>
      </c>
      <c r="L2900" s="44">
        <f>IFERROR(_xll.qlIndexFixing(Index6M,$H2900,TRUE,_xll.ohTrigger(RecalcTrigger,Trigger6M)),NA())</f>
        <v>1.7466218908879016E-2</v>
      </c>
      <c r="M2900" s="182">
        <f>IFERROR(_xll.qlIndexFixing(Index1Y,$H2900,TRUE,_xll.ohTrigger(RecalcTrigger,Trigger1Y)),NA())</f>
        <v>1.7693641263117534E-2</v>
      </c>
      <c r="N2900" s="181">
        <f>IFERROR(_xll.qlIndexFixing(ONIndex1M,I2900,TRUE,_xll.ohTrigger(RecalcTrigger,Trigger1M)),NA())</f>
        <v>1.6726950729961665E-2</v>
      </c>
      <c r="O2900" s="44">
        <f>IFERROR(_xll.qlIndexFixing(ONIndex3M,I2900,TRUE,_xll.ohTrigger(RecalcTrigger,Trigger3M)),NA())</f>
        <v>1.7141096208598272E-2</v>
      </c>
      <c r="P2900" s="44">
        <f>IFERROR(_xll.qlIndexFixing(ONIndex6M,I2900,TRUE,_xll.ohTrigger(RecalcTrigger,Trigger6M)),NA())</f>
        <v>1.7320723187345122E-2</v>
      </c>
      <c r="Q2900" s="182">
        <f>IFERROR(_xll.qlIndexFixing(ONIndex1Y,I2900,TRUE,_xll.ohTrigger(RecalcTrigger,Trigger1Y)),NA())</f>
        <v>1.7396207839751598E-2</v>
      </c>
    </row>
    <row r="2901" spans="2:17" x14ac:dyDescent="0.2">
      <c r="B2901" s="39" t="s">
        <v>42</v>
      </c>
      <c r="D2901" s="42">
        <f>_xll.qlCalendarAdvance(Calendar,$D2900,B2901,"f",FALSE)</f>
        <v>59742</v>
      </c>
      <c r="E2901" s="176">
        <f>_xll.qlInterestRateIndexValueDate(IndexON,D2901)</f>
        <v>59742</v>
      </c>
      <c r="F2901" s="192">
        <f>IFERROR(_xll.qlIndexFixing(IndexON,D2901,TRUE,_xll.ohTrigger(RecalcTrigger,TriggerON)),NA())</f>
        <v>1.6456522833993015E-2</v>
      </c>
      <c r="H2901" s="42">
        <f>_xll.qlCalendarAdvance(Calendar,$H2900,B2901,"f",FALSE)</f>
        <v>59742</v>
      </c>
      <c r="I2901" s="176">
        <f>_xll.qlInterestRateIndexValueDate(Index1M,$H2901)</f>
        <v>59742</v>
      </c>
      <c r="J2901" s="181">
        <f>IFERROR(_xll.qlIndexFixing(Index1M,$H2901,TRUE,_xll.ohTrigger(RecalcTrigger,Trigger1M)),NA())</f>
        <v>1.6758557996343983E-2</v>
      </c>
      <c r="K2901" s="44">
        <f>IFERROR(_xll.qlIndexFixing(Index3M,H2901,TRUE,_xll.ohTrigger(RecalcTrigger,Trigger3M)),NA())</f>
        <v>1.7218411601008399E-2</v>
      </c>
      <c r="L2901" s="44">
        <f>IFERROR(_xll.qlIndexFixing(Index6M,$H2901,TRUE,_xll.ohTrigger(RecalcTrigger,Trigger6M)),NA())</f>
        <v>1.7471676319254694E-2</v>
      </c>
      <c r="M2901" s="182">
        <f>IFERROR(_xll.qlIndexFixing(Index1Y,$H2901,TRUE,_xll.ohTrigger(RecalcTrigger,Trigger1Y)),NA())</f>
        <v>1.769940397195852E-2</v>
      </c>
      <c r="N2901" s="181">
        <f>IFERROR(_xll.qlIndexFixing(ONIndex1M,I2901,TRUE,_xll.ohTrigger(RecalcTrigger,Trigger1M)),NA())</f>
        <v>1.6732555284596495E-2</v>
      </c>
      <c r="O2901" s="44">
        <f>IFERROR(_xll.qlIndexFixing(ONIndex3M,I2901,TRUE,_xll.ohTrigger(RecalcTrigger,Trigger3M)),NA())</f>
        <v>1.7146403934228394E-2</v>
      </c>
      <c r="P2901" s="44">
        <f>IFERROR(_xll.qlIndexFixing(ONIndex6M,I2901,TRUE,_xll.ohTrigger(RecalcTrigger,Trigger6M)),NA())</f>
        <v>1.7325874084450632E-2</v>
      </c>
      <c r="Q2901" s="182">
        <f>IFERROR(_xll.qlIndexFixing(ONIndex1Y,I2901,TRUE,_xll.ohTrigger(RecalcTrigger,Trigger1Y)),NA())</f>
        <v>1.7401335372430049E-2</v>
      </c>
    </row>
    <row r="2902" spans="2:17" x14ac:dyDescent="0.2">
      <c r="B2902" s="39" t="s">
        <v>42</v>
      </c>
      <c r="D2902" s="42">
        <f>_xll.qlCalendarAdvance(Calendar,$D2901,B2902,"f",FALSE)</f>
        <v>59749</v>
      </c>
      <c r="E2902" s="176">
        <f>_xll.qlInterestRateIndexValueDate(IndexON,D2902)</f>
        <v>59749</v>
      </c>
      <c r="F2902" s="192">
        <f>IFERROR(_xll.qlIndexFixing(IndexON,D2902,TRUE,_xll.ohTrigger(RecalcTrigger,TriggerON)),NA())</f>
        <v>1.6461983831999039E-2</v>
      </c>
      <c r="H2902" s="42">
        <f>_xll.qlCalendarAdvance(Calendar,$H2901,B2902,"f",FALSE)</f>
        <v>59749</v>
      </c>
      <c r="I2902" s="176">
        <f>_xll.qlInterestRateIndexValueDate(Index1M,$H2902)</f>
        <v>59749</v>
      </c>
      <c r="J2902" s="181">
        <f>IFERROR(_xll.qlIndexFixing(Index1M,$H2902,TRUE,_xll.ohTrigger(RecalcTrigger,Trigger1M)),NA())</f>
        <v>1.6763452296050082E-2</v>
      </c>
      <c r="K2902" s="44">
        <f>IFERROR(_xll.qlIndexFixing(Index3M,H2902,TRUE,_xll.ohTrigger(RecalcTrigger,Trigger3M)),NA())</f>
        <v>1.7223898567515748E-2</v>
      </c>
      <c r="L2902" s="44">
        <f>IFERROR(_xll.qlIndexFixing(Index6M,$H2902,TRUE,_xll.ohTrigger(RecalcTrigger,Trigger6M)),NA())</f>
        <v>1.7477153742388934E-2</v>
      </c>
      <c r="M2902" s="182">
        <f>IFERROR(_xll.qlIndexFixing(Index1Y,$H2902,TRUE,_xll.ohTrigger(RecalcTrigger,Trigger1Y)),NA())</f>
        <v>1.7705187596205037E-2</v>
      </c>
      <c r="N2902" s="181">
        <f>IFERROR(_xll.qlIndexFixing(ONIndex1M,I2902,TRUE,_xll.ohTrigger(RecalcTrigger,Trigger1M)),NA())</f>
        <v>1.6738181920452622E-2</v>
      </c>
      <c r="O2902" s="44">
        <f>IFERROR(_xll.qlIndexFixing(ONIndex3M,I2902,TRUE,_xll.ohTrigger(RecalcTrigger,Trigger3M)),NA())</f>
        <v>1.7151732431128774E-2</v>
      </c>
      <c r="P2902" s="44">
        <f>IFERROR(_xll.qlIndexFixing(ONIndex6M,I2902,TRUE,_xll.ohTrigger(RecalcTrigger,Trigger6M)),NA())</f>
        <v>1.7331044805800611E-2</v>
      </c>
      <c r="Q2902" s="182">
        <f>IFERROR(_xll.qlIndexFixing(ONIndex1Y,I2902,TRUE,_xll.ohTrigger(RecalcTrigger,Trigger1Y)),NA())</f>
        <v>1.7406483424567964E-2</v>
      </c>
    </row>
    <row r="2903" spans="2:17" x14ac:dyDescent="0.2">
      <c r="B2903" s="39" t="s">
        <v>42</v>
      </c>
      <c r="D2903" s="42">
        <f>_xll.qlCalendarAdvance(Calendar,$D2902,B2903,"f",FALSE)</f>
        <v>59756</v>
      </c>
      <c r="E2903" s="176">
        <f>_xll.qlInterestRateIndexValueDate(IndexON,D2903)</f>
        <v>59756</v>
      </c>
      <c r="F2903" s="192">
        <f>IFERROR(_xll.qlIndexFixing(IndexON,D2903,TRUE,_xll.ohTrigger(RecalcTrigger,TriggerON)),NA())</f>
        <v>1.646746648581443E-2</v>
      </c>
      <c r="H2903" s="42">
        <f>_xll.qlCalendarAdvance(Calendar,$H2902,B2903,"f",FALSE)</f>
        <v>59756</v>
      </c>
      <c r="I2903" s="176">
        <f>_xll.qlInterestRateIndexValueDate(Index1M,$H2903)</f>
        <v>59756</v>
      </c>
      <c r="J2903" s="181">
        <f>IFERROR(_xll.qlIndexFixing(Index1M,$H2903,TRUE,_xll.ohTrigger(RecalcTrigger,Trigger1M)),NA())</f>
        <v>1.6769159861141442E-2</v>
      </c>
      <c r="K2903" s="44">
        <f>IFERROR(_xll.qlIndexFixing(Index3M,H2903,TRUE,_xll.ohTrigger(RecalcTrigger,Trigger3M)),NA())</f>
        <v>1.7229406401894354E-2</v>
      </c>
      <c r="L2903" s="44">
        <f>IFERROR(_xll.qlIndexFixing(Index6M,$H2903,TRUE,_xll.ohTrigger(RecalcTrigger,Trigger6M)),NA())</f>
        <v>1.7482651178445583E-2</v>
      </c>
      <c r="M2903" s="182">
        <f>IFERROR(_xll.qlIndexFixing(Index1Y,$H2903,TRUE,_xll.ohTrigger(RecalcTrigger,Trigger1Y)),NA())</f>
        <v>1.7710992136213605E-2</v>
      </c>
      <c r="N2903" s="181">
        <f>IFERROR(_xll.qlIndexFixing(ONIndex1M,I2903,TRUE,_xll.ohTrigger(RecalcTrigger,Trigger1M)),NA())</f>
        <v>1.6743830637124812E-2</v>
      </c>
      <c r="O2903" s="44">
        <f>IFERROR(_xll.qlIndexFixing(ONIndex3M,I2903,TRUE,_xll.ohTrigger(RecalcTrigger,Trigger3M)),NA())</f>
        <v>1.7157081699218368E-2</v>
      </c>
      <c r="P2903" s="44">
        <f>IFERROR(_xll.qlIndexFixing(ONIndex6M,I2903,TRUE,_xll.ohTrigger(RecalcTrigger,Trigger6M)),NA())</f>
        <v>1.7336235351314011E-2</v>
      </c>
      <c r="Q2903" s="182">
        <f>IFERROR(_xll.qlIndexFixing(ONIndex1Y,I2903,TRUE,_xll.ohTrigger(RecalcTrigger,Trigger1Y)),NA())</f>
        <v>1.7411651996165345E-2</v>
      </c>
    </row>
    <row r="2904" spans="2:17" x14ac:dyDescent="0.2">
      <c r="B2904" s="39" t="s">
        <v>42</v>
      </c>
      <c r="D2904" s="42">
        <f>_xll.qlCalendarAdvance(Calendar,$D2903,B2904,"f",FALSE)</f>
        <v>59763</v>
      </c>
      <c r="E2904" s="176">
        <f>_xll.qlInterestRateIndexValueDate(IndexON,D2904)</f>
        <v>59763</v>
      </c>
      <c r="F2904" s="192">
        <f>IFERROR(_xll.qlIndexFixing(IndexON,D2904,TRUE,_xll.ohTrigger(RecalcTrigger,TriggerON)),NA())</f>
        <v>1.6472970795358144E-2</v>
      </c>
      <c r="H2904" s="42">
        <f>_xll.qlCalendarAdvance(Calendar,$H2903,B2904,"f",FALSE)</f>
        <v>59763</v>
      </c>
      <c r="I2904" s="176">
        <f>_xll.qlInterestRateIndexValueDate(Index1M,$H2904)</f>
        <v>59763</v>
      </c>
      <c r="J2904" s="181">
        <f>IFERROR(_xll.qlIndexFixing(Index1M,$H2904,TRUE,_xll.ohTrigger(RecalcTrigger,Trigger1M)),NA())</f>
        <v>1.6774889542652743E-2</v>
      </c>
      <c r="K2904" s="44">
        <f>IFERROR(_xll.qlIndexFixing(Index3M,H2904,TRUE,_xll.ohTrigger(RecalcTrigger,Trigger3M)),NA())</f>
        <v>1.7234935104230551E-2</v>
      </c>
      <c r="L2904" s="44">
        <f>IFERROR(_xll.qlIndexFixing(Index6M,$H2904,TRUE,_xll.ohTrigger(RecalcTrigger,Trigger6M)),NA())</f>
        <v>1.7488168627589382E-2</v>
      </c>
      <c r="M2904" s="182">
        <f>IFERROR(_xll.qlIndexFixing(Index1Y,$H2904,TRUE,_xll.ohTrigger(RecalcTrigger,Trigger1Y)),NA())</f>
        <v>1.7716817592343836E-2</v>
      </c>
      <c r="N2904" s="181">
        <f>IFERROR(_xll.qlIndexFixing(ONIndex1M,I2904,TRUE,_xll.ohTrigger(RecalcTrigger,Trigger1M)),NA())</f>
        <v>1.6749501435180392E-2</v>
      </c>
      <c r="O2904" s="44">
        <f>IFERROR(_xll.qlIndexFixing(ONIndex3M,I2904,TRUE,_xll.ohTrigger(RecalcTrigger,Trigger3M)),NA())</f>
        <v>1.7162451738497175E-2</v>
      </c>
      <c r="P2904" s="44">
        <f>IFERROR(_xll.qlIndexFixing(ONIndex6M,I2904,TRUE,_xll.ohTrigger(RecalcTrigger,Trigger6M)),NA())</f>
        <v>1.7341445721152926E-2</v>
      </c>
      <c r="Q2904" s="182">
        <f>IFERROR(_xll.qlIndexFixing(ONIndex1Y,I2904,TRUE,_xll.ohTrigger(RecalcTrigger,Trigger1Y)),NA())</f>
        <v>1.741684108722219E-2</v>
      </c>
    </row>
    <row r="2905" spans="2:17" x14ac:dyDescent="0.2">
      <c r="B2905" s="39" t="s">
        <v>42</v>
      </c>
      <c r="D2905" s="42">
        <f>_xll.qlCalendarAdvance(Calendar,$D2904,B2905,"f",FALSE)</f>
        <v>59770</v>
      </c>
      <c r="E2905" s="176">
        <f>_xll.qlInterestRateIndexValueDate(IndexON,D2905)</f>
        <v>59770</v>
      </c>
      <c r="F2905" s="192">
        <f>IFERROR(_xll.qlIndexFixing(IndexON,D2905,TRUE,_xll.ohTrigger(RecalcTrigger,TriggerON)),NA())</f>
        <v>1.6478496760711225E-2</v>
      </c>
      <c r="H2905" s="42">
        <f>_xll.qlCalendarAdvance(Calendar,$H2904,B2905,"f",FALSE)</f>
        <v>59770</v>
      </c>
      <c r="I2905" s="176">
        <f>_xll.qlInterestRateIndexValueDate(Index1M,$H2905)</f>
        <v>59770</v>
      </c>
      <c r="J2905" s="181">
        <f>IFERROR(_xll.qlIndexFixing(Index1M,$H2905,TRUE,_xll.ohTrigger(RecalcTrigger,Trigger1M)),NA())</f>
        <v>1.6780641340623279E-2</v>
      </c>
      <c r="K2905" s="44">
        <f>IFERROR(_xll.qlIndexFixing(Index3M,H2905,TRUE,_xll.ohTrigger(RecalcTrigger,Trigger3M)),NA())</f>
        <v>1.7240484674612432E-2</v>
      </c>
      <c r="L2905" s="44">
        <f>IFERROR(_xll.qlIndexFixing(Index6M,$H2905,TRUE,_xll.ohTrigger(RecalcTrigger,Trigger6M)),NA())</f>
        <v>1.7493706089986384E-2</v>
      </c>
      <c r="M2905" s="182">
        <f>IFERROR(_xll.qlIndexFixing(Index1Y,$H2905,TRUE,_xll.ohTrigger(RecalcTrigger,Trigger1Y)),NA())</f>
        <v>1.7722663964955129E-2</v>
      </c>
      <c r="N2905" s="181">
        <f>IFERROR(_xll.qlIndexFixing(ONIndex1M,I2905,TRUE,_xll.ohTrigger(RecalcTrigger,Trigger1M)),NA())</f>
        <v>1.6755194314214128E-2</v>
      </c>
      <c r="O2905" s="44">
        <f>IFERROR(_xll.qlIndexFixing(ONIndex3M,I2905,TRUE,_xll.ohTrigger(RecalcTrigger,Trigger3M)),NA())</f>
        <v>1.7167842548803103E-2</v>
      </c>
      <c r="P2905" s="44">
        <f>IFERROR(_xll.qlIndexFixing(ONIndex6M,I2905,TRUE,_xll.ohTrigger(RecalcTrigger,Trigger6M)),NA())</f>
        <v>1.7346675915236309E-2</v>
      </c>
      <c r="Q2905" s="182">
        <f>IFERROR(_xll.qlIndexFixing(ONIndex1Y,I2905,TRUE,_xll.ohTrigger(RecalcTrigger,Trigger1Y)),NA())</f>
        <v>1.74220506977385E-2</v>
      </c>
    </row>
    <row r="2906" spans="2:17" x14ac:dyDescent="0.2">
      <c r="B2906" s="39" t="s">
        <v>42</v>
      </c>
      <c r="D2906" s="42">
        <f>_xll.qlCalendarAdvance(Calendar,$D2905,B2906,"f",FALSE)</f>
        <v>59777</v>
      </c>
      <c r="E2906" s="176">
        <f>_xll.qlInterestRateIndexValueDate(IndexON,D2906)</f>
        <v>59777</v>
      </c>
      <c r="F2906" s="192">
        <f>IFERROR(_xll.qlIndexFixing(IndexON,D2906,TRUE,_xll.ohTrigger(RecalcTrigger,TriggerON)),NA())</f>
        <v>1.6484044381711582E-2</v>
      </c>
      <c r="H2906" s="42">
        <f>_xll.qlCalendarAdvance(Calendar,$H2905,B2906,"f",FALSE)</f>
        <v>59777</v>
      </c>
      <c r="I2906" s="176">
        <f>_xll.qlInterestRateIndexValueDate(Index1M,$H2906)</f>
        <v>59777</v>
      </c>
      <c r="J2906" s="181">
        <f>IFERROR(_xll.qlIndexFixing(Index1M,$H2906,TRUE,_xll.ohTrigger(RecalcTrigger,Trigger1M)),NA())</f>
        <v>1.6784015366425119E-2</v>
      </c>
      <c r="K2906" s="44">
        <f>IFERROR(_xll.qlIndexFixing(Index3M,H2906,TRUE,_xll.ohTrigger(RecalcTrigger,Trigger3M)),NA())</f>
        <v>1.7246055113128093E-2</v>
      </c>
      <c r="L2906" s="44">
        <f>IFERROR(_xll.qlIndexFixing(Index6M,$H2906,TRUE,_xll.ohTrigger(RecalcTrigger,Trigger6M)),NA())</f>
        <v>1.7499263565801764E-2</v>
      </c>
      <c r="M2906" s="182">
        <f>IFERROR(_xll.qlIndexFixing(Index1Y,$H2906,TRUE,_xll.ohTrigger(RecalcTrigger,Trigger1Y)),NA())</f>
        <v>1.7728531254407976E-2</v>
      </c>
      <c r="N2906" s="181">
        <f>IFERROR(_xll.qlIndexFixing(ONIndex1M,I2906,TRUE,_xll.ohTrigger(RecalcTrigger,Trigger1M)),NA())</f>
        <v>1.6760909274307068E-2</v>
      </c>
      <c r="O2906" s="44">
        <f>IFERROR(_xll.qlIndexFixing(ONIndex3M,I2906,TRUE,_xll.ohTrigger(RecalcTrigger,Trigger3M)),NA())</f>
        <v>1.7173254130460336E-2</v>
      </c>
      <c r="P2906" s="44">
        <f>IFERROR(_xll.qlIndexFixing(ONIndex6M,I2906,TRUE,_xll.ohTrigger(RecalcTrigger,Trigger6M)),NA())</f>
        <v>1.7351925933564161E-2</v>
      </c>
      <c r="Q2906" s="182">
        <f>IFERROR(_xll.qlIndexFixing(ONIndex1Y,I2906,TRUE,_xll.ohTrigger(RecalcTrigger,Trigger1Y)),NA())</f>
        <v>1.7427280827714275E-2</v>
      </c>
    </row>
    <row r="2907" spans="2:17" x14ac:dyDescent="0.2">
      <c r="B2907" s="39" t="s">
        <v>42</v>
      </c>
      <c r="D2907" s="42">
        <f>_xll.qlCalendarAdvance(Calendar,$D2906,B2907,"f",FALSE)</f>
        <v>59784</v>
      </c>
      <c r="E2907" s="176">
        <f>_xll.qlInterestRateIndexValueDate(IndexON,D2907)</f>
        <v>59784</v>
      </c>
      <c r="F2907" s="192">
        <f>IFERROR(_xll.qlIndexFixing(IndexON,D2907,TRUE,_xll.ohTrigger(RecalcTrigger,TriggerON)),NA())</f>
        <v>1.6489613658521307E-2</v>
      </c>
      <c r="H2907" s="42">
        <f>_xll.qlCalendarAdvance(Calendar,$H2906,B2907,"f",FALSE)</f>
        <v>59784</v>
      </c>
      <c r="I2907" s="176">
        <f>_xll.qlInterestRateIndexValueDate(Index1M,$H2907)</f>
        <v>59784</v>
      </c>
      <c r="J2907" s="181">
        <f>IFERROR(_xll.qlIndexFixing(Index1M,$H2907,TRUE,_xll.ohTrigger(RecalcTrigger,Trigger1M)),NA())</f>
        <v>1.6789805859701246E-2</v>
      </c>
      <c r="K2907" s="44">
        <f>IFERROR(_xll.qlIndexFixing(Index3M,H2907,TRUE,_xll.ohTrigger(RecalcTrigger,Trigger3M)),NA())</f>
        <v>1.7250836020013274E-2</v>
      </c>
      <c r="L2907" s="44">
        <f>IFERROR(_xll.qlIndexFixing(Index6M,$H2907,TRUE,_xll.ohTrigger(RecalcTrigger,Trigger6M)),NA())</f>
        <v>1.7503193655061096E-2</v>
      </c>
      <c r="M2907" s="182">
        <f>IFERROR(_xll.qlIndexFixing(Index1Y,$H2907,TRUE,_xll.ohTrigger(RecalcTrigger,Trigger1Y)),NA())</f>
        <v>1.7734419461065101E-2</v>
      </c>
      <c r="N2907" s="181">
        <f>IFERROR(_xll.qlIndexFixing(ONIndex1M,I2907,TRUE,_xll.ohTrigger(RecalcTrigger,Trigger1M)),NA())</f>
        <v>1.6766646315540257E-2</v>
      </c>
      <c r="O2907" s="44">
        <f>IFERROR(_xll.qlIndexFixing(ONIndex3M,I2907,TRUE,_xll.ohTrigger(RecalcTrigger,Trigger3M)),NA())</f>
        <v>1.7178686483144689E-2</v>
      </c>
      <c r="P2907" s="44">
        <f>IFERROR(_xll.qlIndexFixing(ONIndex6M,I2907,TRUE,_xll.ohTrigger(RecalcTrigger,Trigger6M)),NA())</f>
        <v>1.7357195776055434E-2</v>
      </c>
      <c r="Q2907" s="182">
        <f>IFERROR(_xll.qlIndexFixing(ONIndex1Y,I2907,TRUE,_xll.ohTrigger(RecalcTrigger,Trigger1Y)),NA())</f>
        <v>1.7432531477068469E-2</v>
      </c>
    </row>
    <row r="2908" spans="2:17" x14ac:dyDescent="0.2">
      <c r="B2908" s="39" t="s">
        <v>42</v>
      </c>
      <c r="D2908" s="42">
        <f>_xll.qlCalendarAdvance(Calendar,$D2907,B2908,"f",FALSE)</f>
        <v>59791</v>
      </c>
      <c r="E2908" s="176">
        <f>_xll.qlInterestRateIndexValueDate(IndexON,D2908)</f>
        <v>59791</v>
      </c>
      <c r="F2908" s="192">
        <f>IFERROR(_xll.qlIndexFixing(IndexON,D2908,TRUE,_xll.ohTrigger(RecalcTrigger,TriggerON)),NA())</f>
        <v>1.6495204591221446E-2</v>
      </c>
      <c r="H2908" s="42">
        <f>_xll.qlCalendarAdvance(Calendar,$H2907,B2908,"f",FALSE)</f>
        <v>59791</v>
      </c>
      <c r="I2908" s="176">
        <f>_xll.qlInterestRateIndexValueDate(Index1M,$H2908)</f>
        <v>59791</v>
      </c>
      <c r="J2908" s="181">
        <f>IFERROR(_xll.qlIndexFixing(Index1M,$H2908,TRUE,_xll.ohTrigger(RecalcTrigger,Trigger1M)),NA())</f>
        <v>1.679561846620925E-2</v>
      </c>
      <c r="K2908" s="44">
        <f>IFERROR(_xll.qlIndexFixing(Index3M,H2908,TRUE,_xll.ohTrigger(RecalcTrigger,Trigger3M)),NA())</f>
        <v>1.7256446439811588E-2</v>
      </c>
      <c r="L2908" s="44">
        <f>IFERROR(_xll.qlIndexFixing(Index6M,$H2908,TRUE,_xll.ohTrigger(RecalcTrigger,Trigger6M)),NA())</f>
        <v>1.7508787764759857E-2</v>
      </c>
      <c r="M2908" s="182">
        <f>IFERROR(_xll.qlIndexFixing(Index1Y,$H2908,TRUE,_xll.ohTrigger(RecalcTrigger,Trigger1Y)),NA())</f>
        <v>1.7740328585290319E-2</v>
      </c>
      <c r="N2908" s="181">
        <f>IFERROR(_xll.qlIndexFixing(ONIndex1M,I2908,TRUE,_xll.ohTrigger(RecalcTrigger,Trigger1M)),NA())</f>
        <v>1.6772405437913696E-2</v>
      </c>
      <c r="O2908" s="44">
        <f>IFERROR(_xll.qlIndexFixing(ONIndex3M,I2908,TRUE,_xll.ohTrigger(RecalcTrigger,Trigger3M)),NA())</f>
        <v>1.7184139607099302E-2</v>
      </c>
      <c r="P2908" s="44">
        <f>IFERROR(_xll.qlIndexFixing(ONIndex6M,I2908,TRUE,_xll.ohTrigger(RecalcTrigger,Trigger6M)),NA())</f>
        <v>1.7362485442872222E-2</v>
      </c>
      <c r="Q2908" s="182">
        <f>IFERROR(_xll.qlIndexFixing(ONIndex1Y,I2908,TRUE,_xll.ohTrigger(RecalcTrigger,Trigger1Y)),NA())</f>
        <v>1.743780264604422E-2</v>
      </c>
    </row>
    <row r="2909" spans="2:17" x14ac:dyDescent="0.2">
      <c r="B2909" s="39" t="s">
        <v>42</v>
      </c>
      <c r="D2909" s="42">
        <f>_xll.qlCalendarAdvance(Calendar,$D2908,B2909,"f",FALSE)</f>
        <v>59798</v>
      </c>
      <c r="E2909" s="176">
        <f>_xll.qlInterestRateIndexValueDate(IndexON,D2909)</f>
        <v>59798</v>
      </c>
      <c r="F2909" s="192">
        <f>IFERROR(_xll.qlIndexFixing(IndexON,D2909,TRUE,_xll.ohTrigger(RecalcTrigger,TriggerON)),NA())</f>
        <v>1.6500817179487814E-2</v>
      </c>
      <c r="H2909" s="42">
        <f>_xll.qlCalendarAdvance(Calendar,$H2908,B2909,"f",FALSE)</f>
        <v>59798</v>
      </c>
      <c r="I2909" s="176">
        <f>_xll.qlInterestRateIndexValueDate(Index1M,$H2909)</f>
        <v>59798</v>
      </c>
      <c r="J2909" s="181">
        <f>IFERROR(_xll.qlIndexFixing(Index1M,$H2909,TRUE,_xll.ohTrigger(RecalcTrigger,Trigger1M)),NA())</f>
        <v>1.6801453185973446E-2</v>
      </c>
      <c r="K2909" s="44">
        <f>IFERROR(_xll.qlIndexFixing(Index3M,H2909,TRUE,_xll.ohTrigger(RecalcTrigger,Trigger3M)),NA())</f>
        <v>1.7262077726928022E-2</v>
      </c>
      <c r="L2909" s="44">
        <f>IFERROR(_xll.qlIndexFixing(Index6M,$H2909,TRUE,_xll.ohTrigger(RecalcTrigger,Trigger6M)),NA())</f>
        <v>1.7514401886272679E-2</v>
      </c>
      <c r="M2909" s="182">
        <f>IFERROR(_xll.qlIndexFixing(Index1Y,$H2909,TRUE,_xll.ohTrigger(RecalcTrigger,Trigger1Y)),NA())</f>
        <v>1.7746258627448344E-2</v>
      </c>
      <c r="N2909" s="181">
        <f>IFERROR(_xll.qlIndexFixing(ONIndex1M,I2909,TRUE,_xll.ohTrigger(RecalcTrigger,Trigger1M)),NA())</f>
        <v>1.6778186641265291E-2</v>
      </c>
      <c r="O2909" s="44">
        <f>IFERROR(_xll.qlIndexFixing(ONIndex3M,I2909,TRUE,_xll.ohTrigger(RecalcTrigger,Trigger3M)),NA())</f>
        <v>1.7189613502243128E-2</v>
      </c>
      <c r="P2909" s="44">
        <f>IFERROR(_xll.qlIndexFixing(ONIndex6M,I2909,TRUE,_xll.ohTrigger(RecalcTrigger,Trigger6M)),NA())</f>
        <v>1.7367794934014524E-2</v>
      </c>
      <c r="Q2909" s="182">
        <f>IFERROR(_xll.qlIndexFixing(ONIndex1Y,I2909,TRUE,_xll.ohTrigger(RecalcTrigger,Trigger1Y)),NA())</f>
        <v>1.744309433439839E-2</v>
      </c>
    </row>
    <row r="2910" spans="2:17" x14ac:dyDescent="0.2">
      <c r="B2910" s="39" t="s">
        <v>42</v>
      </c>
      <c r="D2910" s="42">
        <f>_xll.qlCalendarAdvance(Calendar,$D2909,B2910,"f",FALSE)</f>
        <v>59805</v>
      </c>
      <c r="E2910" s="176">
        <f>_xll.qlInterestRateIndexValueDate(IndexON,D2910)</f>
        <v>59805</v>
      </c>
      <c r="F2910" s="192">
        <f>IFERROR(_xll.qlIndexFixing(IndexON,D2910,TRUE,_xll.ohTrigger(RecalcTrigger,TriggerON)),NA())</f>
        <v>1.6506451423563551E-2</v>
      </c>
      <c r="H2910" s="42">
        <f>_xll.qlCalendarAdvance(Calendar,$H2909,B2910,"f",FALSE)</f>
        <v>59805</v>
      </c>
      <c r="I2910" s="176">
        <f>_xll.qlInterestRateIndexValueDate(Index1M,$H2910)</f>
        <v>59805</v>
      </c>
      <c r="J2910" s="181">
        <f>IFERROR(_xll.qlIndexFixing(Index1M,$H2910,TRUE,_xll.ohTrigger(RecalcTrigger,Trigger1M)),NA())</f>
        <v>1.6807310019026245E-2</v>
      </c>
      <c r="K2910" s="44">
        <f>IFERROR(_xll.qlIndexFixing(Index3M,H2910,TRUE,_xll.ohTrigger(RecalcTrigger,Trigger3M)),NA())</f>
        <v>1.7268545550263976E-2</v>
      </c>
      <c r="L2910" s="44">
        <f>IFERROR(_xll.qlIndexFixing(Index6M,$H2910,TRUE,_xll.ohTrigger(RecalcTrigger,Trigger6M)),NA())</f>
        <v>1.7520036019767E-2</v>
      </c>
      <c r="M2910" s="182">
        <f>IFERROR(_xll.qlIndexFixing(Index1Y,$H2910,TRUE,_xll.ohTrigger(RecalcTrigger,Trigger1Y)),NA())</f>
        <v>1.7752209587905431E-2</v>
      </c>
      <c r="N2910" s="181">
        <f>IFERROR(_xll.qlIndexFixing(ONIndex1M,I2910,TRUE,_xll.ohTrigger(RecalcTrigger,Trigger1M)),NA())</f>
        <v>1.6783989925838183E-2</v>
      </c>
      <c r="O2910" s="44">
        <f>IFERROR(_xll.qlIndexFixing(ONIndex3M,I2910,TRUE,_xll.ohTrigger(RecalcTrigger,Trigger3M)),NA())</f>
        <v>1.7195108168495121E-2</v>
      </c>
      <c r="P2910" s="44">
        <f>IFERROR(_xll.qlIndexFixing(ONIndex6M,I2910,TRUE,_xll.ohTrigger(RecalcTrigger,Trigger6M)),NA())</f>
        <v>1.7373124249158156E-2</v>
      </c>
      <c r="Q2910" s="182">
        <f>IFERROR(_xll.qlIndexFixing(ONIndex1Y,I2910,TRUE,_xll.ohTrigger(RecalcTrigger,Trigger1Y)),NA())</f>
        <v>1.7448406542212025E-2</v>
      </c>
    </row>
    <row r="2911" spans="2:17" x14ac:dyDescent="0.2">
      <c r="B2911" s="39" t="s">
        <v>42</v>
      </c>
      <c r="D2911" s="42">
        <f>_xll.qlCalendarAdvance(Calendar,$D2910,B2911,"f",FALSE)</f>
        <v>59812</v>
      </c>
      <c r="E2911" s="176">
        <f>_xll.qlInterestRateIndexValueDate(IndexON,D2911)</f>
        <v>59812</v>
      </c>
      <c r="F2911" s="192">
        <f>IFERROR(_xll.qlIndexFixing(IndexON,D2911,TRUE,_xll.ohTrigger(RecalcTrigger,TriggerON)),NA())</f>
        <v>1.6512107323448655E-2</v>
      </c>
      <c r="H2911" s="42">
        <f>_xll.qlCalendarAdvance(Calendar,$H2910,B2911,"f",FALSE)</f>
        <v>59812</v>
      </c>
      <c r="I2911" s="176">
        <f>_xll.qlInterestRateIndexValueDate(Index1M,$H2911)</f>
        <v>59812</v>
      </c>
      <c r="J2911" s="181">
        <f>IFERROR(_xll.qlIndexFixing(Index1M,$H2911,TRUE,_xll.ohTrigger(RecalcTrigger,Trigger1M)),NA())</f>
        <v>1.6815616575956982E-2</v>
      </c>
      <c r="K2911" s="44">
        <f>IFERROR(_xll.qlIndexFixing(Index3M,H2911,TRUE,_xll.ohTrigger(RecalcTrigger,Trigger3M)),NA())</f>
        <v>1.7274220330757609E-2</v>
      </c>
      <c r="L2911" s="44">
        <f>IFERROR(_xll.qlIndexFixing(Index6M,$H2911,TRUE,_xll.ohTrigger(RecalcTrigger,Trigger6M)),NA())</f>
        <v>1.7526520564314363E-2</v>
      </c>
      <c r="M2911" s="182">
        <f>IFERROR(_xll.qlIndexFixing(Index1Y,$H2911,TRUE,_xll.ohTrigger(RecalcTrigger,Trigger1Y)),NA())</f>
        <v>1.7758181467029167E-2</v>
      </c>
      <c r="N2911" s="181">
        <f>IFERROR(_xll.qlIndexFixing(ONIndex1M,I2911,TRUE,_xll.ohTrigger(RecalcTrigger,Trigger1M)),NA())</f>
        <v>1.6789815291470278E-2</v>
      </c>
      <c r="O2911" s="44">
        <f>IFERROR(_xll.qlIndexFixing(ONIndex3M,I2911,TRUE,_xll.ohTrigger(RecalcTrigger,Trigger3M)),NA())</f>
        <v>1.7200623605936327E-2</v>
      </c>
      <c r="P2911" s="44">
        <f>IFERROR(_xll.qlIndexFixing(ONIndex6M,I2911,TRUE,_xll.ohTrigger(RecalcTrigger,Trigger6M)),NA())</f>
        <v>1.7378473388627302E-2</v>
      </c>
      <c r="Q2911" s="182">
        <f>IFERROR(_xll.qlIndexFixing(ONIndex1Y,I2911,TRUE,_xll.ohTrigger(RecalcTrigger,Trigger1Y)),NA())</f>
        <v>1.7453739269566171E-2</v>
      </c>
    </row>
    <row r="2912" spans="2:17" x14ac:dyDescent="0.2">
      <c r="B2912" s="39" t="s">
        <v>42</v>
      </c>
      <c r="D2912" s="42">
        <f>_xll.qlCalendarAdvance(Calendar,$D2911,B2912,"f",FALSE)</f>
        <v>59819</v>
      </c>
      <c r="E2912" s="176">
        <f>_xll.qlInterestRateIndexValueDate(IndexON,D2912)</f>
        <v>59819</v>
      </c>
      <c r="F2912" s="192">
        <f>IFERROR(_xll.qlIndexFixing(IndexON,D2912,TRUE,_xll.ohTrigger(RecalcTrigger,TriggerON)),NA())</f>
        <v>1.6517784879062081E-2</v>
      </c>
      <c r="H2912" s="42">
        <f>_xll.qlCalendarAdvance(Calendar,$H2911,B2912,"f",FALSE)</f>
        <v>59819</v>
      </c>
      <c r="I2912" s="176">
        <f>_xll.qlInterestRateIndexValueDate(Index1M,$H2912)</f>
        <v>59819</v>
      </c>
      <c r="J2912" s="181">
        <f>IFERROR(_xll.qlIndexFixing(Index1M,$H2912,TRUE,_xll.ohTrigger(RecalcTrigger,Trigger1M)),NA())</f>
        <v>1.6821523190090167E-2</v>
      </c>
      <c r="K2912" s="44">
        <f>IFERROR(_xll.qlIndexFixing(Index3M,H2912,TRUE,_xll.ohTrigger(RecalcTrigger,Trigger3M)),NA())</f>
        <v>1.7279915979914462E-2</v>
      </c>
      <c r="L2912" s="44">
        <f>IFERROR(_xll.qlIndexFixing(Index6M,$H2912,TRUE,_xll.ohTrigger(RecalcTrigger,Trigger6M)),NA())</f>
        <v>1.7532196423136213E-2</v>
      </c>
      <c r="M2912" s="182">
        <f>IFERROR(_xll.qlIndexFixing(Index1Y,$H2912,TRUE,_xll.ohTrigger(RecalcTrigger,Trigger1Y)),NA())</f>
        <v>1.7764174265188473E-2</v>
      </c>
      <c r="N2912" s="181">
        <f>IFERROR(_xll.qlIndexFixing(ONIndex1M,I2912,TRUE,_xll.ohTrigger(RecalcTrigger,Trigger1M)),NA())</f>
        <v>1.6795662738161576E-2</v>
      </c>
      <c r="O2912" s="44">
        <f>IFERROR(_xll.qlIndexFixing(ONIndex3M,I2912,TRUE,_xll.ohTrigger(RecalcTrigger,Trigger3M)),NA())</f>
        <v>1.7206159814566746E-2</v>
      </c>
      <c r="P2912" s="44">
        <f>IFERROR(_xll.qlIndexFixing(ONIndex6M,I2912,TRUE,_xll.ohTrigger(RecalcTrigger,Trigger6M)),NA())</f>
        <v>1.7383842352503009E-2</v>
      </c>
      <c r="Q2912" s="182">
        <f>IFERROR(_xll.qlIndexFixing(ONIndex1Y,I2912,TRUE,_xll.ohTrigger(RecalcTrigger,Trigger1Y)),NA())</f>
        <v>1.7459092516298735E-2</v>
      </c>
    </row>
    <row r="2913" spans="2:17" x14ac:dyDescent="0.2">
      <c r="B2913" s="39" t="s">
        <v>42</v>
      </c>
      <c r="D2913" s="42">
        <f>_xll.qlCalendarAdvance(Calendar,$D2912,B2913,"f",FALSE)</f>
        <v>59826</v>
      </c>
      <c r="E2913" s="176">
        <f>_xll.qlInterestRateIndexValueDate(IndexON,D2913)</f>
        <v>59826</v>
      </c>
      <c r="F2913" s="192">
        <f>IFERROR(_xll.qlIndexFixing(IndexON,D2913,TRUE,_xll.ohTrigger(RecalcTrigger,TriggerON)),NA())</f>
        <v>1.6523484090565921E-2</v>
      </c>
      <c r="H2913" s="42">
        <f>_xll.qlCalendarAdvance(Calendar,$H2912,B2913,"f",FALSE)</f>
        <v>59826</v>
      </c>
      <c r="I2913" s="176">
        <f>_xll.qlInterestRateIndexValueDate(Index1M,$H2913)</f>
        <v>59826</v>
      </c>
      <c r="J2913" s="181">
        <f>IFERROR(_xll.qlIndexFixing(Index1M,$H2913,TRUE,_xll.ohTrigger(RecalcTrigger,Trigger1M)),NA())</f>
        <v>1.682745192096257E-2</v>
      </c>
      <c r="K2913" s="44">
        <f>IFERROR(_xll.qlIndexFixing(Index3M,H2913,TRUE,_xll.ohTrigger(RecalcTrigger,Trigger3M)),NA())</f>
        <v>1.7285632497824392E-2</v>
      </c>
      <c r="L2913" s="44">
        <f>IFERROR(_xll.qlIndexFixing(Index6M,$H2913,TRUE,_xll.ohTrigger(RecalcTrigger,Trigger6M)),NA())</f>
        <v>1.7537892295498295E-2</v>
      </c>
      <c r="M2913" s="182">
        <f>IFERROR(_xll.qlIndexFixing(Index1Y,$H2913,TRUE,_xll.ohTrigger(RecalcTrigger,Trigger1Y)),NA())</f>
        <v>1.7770187982753143E-2</v>
      </c>
      <c r="N2913" s="181">
        <f>IFERROR(_xll.qlIndexFixing(ONIndex1M,I2913,TRUE,_xll.ohTrigger(RecalcTrigger,Trigger1M)),NA())</f>
        <v>1.6801532266074171E-2</v>
      </c>
      <c r="O2913" s="44">
        <f>IFERROR(_xll.qlIndexFixing(ONIndex3M,I2913,TRUE,_xll.ohTrigger(RecalcTrigger,Trigger3M)),NA())</f>
        <v>1.7211716794386378E-2</v>
      </c>
      <c r="P2913" s="44">
        <f>IFERROR(_xll.qlIndexFixing(ONIndex6M,I2913,TRUE,_xll.ohTrigger(RecalcTrigger,Trigger6M)),NA())</f>
        <v>1.7389231140542138E-2</v>
      </c>
      <c r="Q2913" s="182">
        <f>IFERROR(_xll.qlIndexFixing(ONIndex1Y,I2913,TRUE,_xll.ohTrigger(RecalcTrigger,Trigger1Y)),NA())</f>
        <v>1.7464466282571811E-2</v>
      </c>
    </row>
    <row r="2914" spans="2:17" x14ac:dyDescent="0.2">
      <c r="B2914" s="39" t="s">
        <v>42</v>
      </c>
      <c r="D2914" s="42">
        <f>_xll.qlCalendarAdvance(Calendar,$D2913,B2914,"f",FALSE)</f>
        <v>59833</v>
      </c>
      <c r="E2914" s="176">
        <f>_xll.qlInterestRateIndexValueDate(IndexON,D2914)</f>
        <v>59833</v>
      </c>
      <c r="F2914" s="192">
        <f>IFERROR(_xll.qlIndexFixing(IndexON,D2914,TRUE,_xll.ohTrigger(RecalcTrigger,TriggerON)),NA())</f>
        <v>1.652920495763599E-2</v>
      </c>
      <c r="H2914" s="42">
        <f>_xll.qlCalendarAdvance(Calendar,$H2913,B2914,"f",FALSE)</f>
        <v>59833</v>
      </c>
      <c r="I2914" s="176">
        <f>_xll.qlInterestRateIndexValueDate(Index1M,$H2914)</f>
        <v>59833</v>
      </c>
      <c r="J2914" s="181">
        <f>IFERROR(_xll.qlIndexFixing(Index1M,$H2914,TRUE,_xll.ohTrigger(RecalcTrigger,Trigger1M)),NA())</f>
        <v>1.6833402768606114E-2</v>
      </c>
      <c r="K2914" s="44">
        <f>IFERROR(_xll.qlIndexFixing(Index3M,H2914,TRUE,_xll.ohTrigger(RecalcTrigger,Trigger3M)),NA())</f>
        <v>1.7291369884575494E-2</v>
      </c>
      <c r="L2914" s="44">
        <f>IFERROR(_xll.qlIndexFixing(Index6M,$H2914,TRUE,_xll.ohTrigger(RecalcTrigger,Trigger6M)),NA())</f>
        <v>1.7543608181571125E-2</v>
      </c>
      <c r="M2914" s="182">
        <f>IFERROR(_xll.qlIndexFixing(Index1Y,$H2914,TRUE,_xll.ohTrigger(RecalcTrigger,Trigger1Y)),NA())</f>
        <v>1.7776222620094529E-2</v>
      </c>
      <c r="N2914" s="181">
        <f>IFERROR(_xll.qlIndexFixing(ONIndex1M,I2914,TRUE,_xll.ohTrigger(RecalcTrigger,Trigger1M)),NA())</f>
        <v>1.6807423874964922E-2</v>
      </c>
      <c r="O2914" s="44">
        <f>IFERROR(_xll.qlIndexFixing(ONIndex3M,I2914,TRUE,_xll.ohTrigger(RecalcTrigger,Trigger3M)),NA())</f>
        <v>1.7217294545395223E-2</v>
      </c>
      <c r="P2914" s="44">
        <f>IFERROR(_xll.qlIndexFixing(ONIndex6M,I2914,TRUE,_xll.ohTrigger(RecalcTrigger,Trigger6M)),NA())</f>
        <v>1.7394639752744689E-2</v>
      </c>
      <c r="Q2914" s="182">
        <f>IFERROR(_xll.qlIndexFixing(ONIndex1Y,I2914,TRUE,_xll.ohTrigger(RecalcTrigger,Trigger1Y)),NA())</f>
        <v>1.7469860568223305E-2</v>
      </c>
    </row>
    <row r="2915" spans="2:17" x14ac:dyDescent="0.2">
      <c r="B2915" s="39" t="s">
        <v>42</v>
      </c>
      <c r="D2915" s="42">
        <f>_xll.qlCalendarAdvance(Calendar,$D2914,B2915,"f",FALSE)</f>
        <v>59840</v>
      </c>
      <c r="E2915" s="176">
        <f>_xll.qlInterestRateIndexValueDate(IndexON,D2915)</f>
        <v>59840</v>
      </c>
      <c r="F2915" s="192">
        <f>IFERROR(_xll.qlIndexFixing(IndexON,D2915,TRUE,_xll.ohTrigger(RecalcTrigger,TriggerON)),NA())</f>
        <v>1.6534947480596474E-2</v>
      </c>
      <c r="H2915" s="42">
        <f>_xll.qlCalendarAdvance(Calendar,$H2914,B2915,"f",FALSE)</f>
        <v>59840</v>
      </c>
      <c r="I2915" s="176">
        <f>_xll.qlInterestRateIndexValueDate(Index1M,$H2915)</f>
        <v>59840</v>
      </c>
      <c r="J2915" s="181">
        <f>IFERROR(_xll.qlIndexFixing(Index1M,$H2915,TRUE,_xll.ohTrigger(RecalcTrigger,Trigger1M)),NA())</f>
        <v>1.6836925884767522E-2</v>
      </c>
      <c r="K2915" s="44">
        <f>IFERROR(_xll.qlIndexFixing(Index3M,H2915,TRUE,_xll.ohTrigger(RecalcTrigger,Trigger3M)),NA())</f>
        <v>1.7297128140256746E-2</v>
      </c>
      <c r="L2915" s="44">
        <f>IFERROR(_xll.qlIndexFixing(Index6M,$H2915,TRUE,_xll.ohTrigger(RecalcTrigger,Trigger6M)),NA())</f>
        <v>1.7548506872815107E-2</v>
      </c>
      <c r="M2915" s="182">
        <f>IFERROR(_xll.qlIndexFixing(Index1Y,$H2915,TRUE,_xll.ohTrigger(RecalcTrigger,Trigger1Y)),NA())</f>
        <v>1.7782278177585983E-2</v>
      </c>
      <c r="N2915" s="181">
        <f>IFERROR(_xll.qlIndexFixing(ONIndex1M,I2915,TRUE,_xll.ohTrigger(RecalcTrigger,Trigger1M)),NA())</f>
        <v>1.6813337564995923E-2</v>
      </c>
      <c r="O2915" s="44">
        <f>IFERROR(_xll.qlIndexFixing(ONIndex3M,I2915,TRUE,_xll.ohTrigger(RecalcTrigger,Trigger3M)),NA())</f>
        <v>1.7222893067593281E-2</v>
      </c>
      <c r="P2915" s="44">
        <f>IFERROR(_xll.qlIndexFixing(ONIndex6M,I2915,TRUE,_xll.ohTrigger(RecalcTrigger,Trigger6M)),NA())</f>
        <v>1.7400068189191709E-2</v>
      </c>
      <c r="Q2915" s="182">
        <f>IFERROR(_xll.qlIndexFixing(ONIndex1Y,I2915,TRUE,_xll.ohTrigger(RecalcTrigger,Trigger1Y)),NA())</f>
        <v>1.7475275373415311E-2</v>
      </c>
    </row>
    <row r="2916" spans="2:17" x14ac:dyDescent="0.2">
      <c r="B2916" s="39" t="s">
        <v>42</v>
      </c>
      <c r="D2916" s="42">
        <f>_xll.qlCalendarAdvance(Calendar,$D2915,B2916,"f",FALSE)</f>
        <v>59847</v>
      </c>
      <c r="E2916" s="176">
        <f>_xll.qlInterestRateIndexValueDate(IndexON,D2916)</f>
        <v>59847</v>
      </c>
      <c r="F2916" s="192">
        <f>IFERROR(_xll.qlIndexFixing(IndexON,D2916,TRUE,_xll.ohTrigger(RecalcTrigger,TriggerON)),NA())</f>
        <v>1.6540711659366325E-2</v>
      </c>
      <c r="H2916" s="42">
        <f>_xll.qlCalendarAdvance(Calendar,$H2915,B2916,"f",FALSE)</f>
        <v>59847</v>
      </c>
      <c r="I2916" s="176">
        <f>_xll.qlInterestRateIndexValueDate(Index1M,$H2916)</f>
        <v>59847</v>
      </c>
      <c r="J2916" s="181">
        <f>IFERROR(_xll.qlIndexFixing(Index1M,$H2916,TRUE,_xll.ohTrigger(RecalcTrigger,Trigger1M)),NA())</f>
        <v>1.6842915398235458E-2</v>
      </c>
      <c r="K2916" s="44">
        <f>IFERROR(_xll.qlIndexFixing(Index3M,H2916,TRUE,_xll.ohTrigger(RecalcTrigger,Trigger3M)),NA())</f>
        <v>1.730290726496064E-2</v>
      </c>
      <c r="L2916" s="44">
        <f>IFERROR(_xll.qlIndexFixing(Index6M,$H2916,TRUE,_xll.ohTrigger(RecalcTrigger,Trigger6M)),NA())</f>
        <v>1.7554261081723484E-2</v>
      </c>
      <c r="M2916" s="182">
        <f>IFERROR(_xll.qlIndexFixing(Index1Y,$H2916,TRUE,_xll.ohTrigger(RecalcTrigger,Trigger1Y)),NA())</f>
        <v>1.7788354655600618E-2</v>
      </c>
      <c r="N2916" s="181">
        <f>IFERROR(_xll.qlIndexFixing(ONIndex1M,I2916,TRUE,_xll.ohTrigger(RecalcTrigger,Trigger1M)),NA())</f>
        <v>1.6819273336167173E-2</v>
      </c>
      <c r="O2916" s="44">
        <f>IFERROR(_xll.qlIndexFixing(ONIndex3M,I2916,TRUE,_xll.ohTrigger(RecalcTrigger,Trigger3M)),NA())</f>
        <v>1.7228512360899506E-2</v>
      </c>
      <c r="P2916" s="44">
        <f>IFERROR(_xll.qlIndexFixing(ONIndex6M,I2916,TRUE,_xll.ohTrigger(RecalcTrigger,Trigger6M)),NA())</f>
        <v>1.7405516450045289E-2</v>
      </c>
      <c r="Q2916" s="182">
        <f>IFERROR(_xll.qlIndexFixing(ONIndex1Y,I2916,TRUE,_xll.ohTrigger(RecalcTrigger,Trigger1Y)),NA())</f>
        <v>1.7480710698066781E-2</v>
      </c>
    </row>
    <row r="2917" spans="2:17" x14ac:dyDescent="0.2">
      <c r="B2917" s="39" t="s">
        <v>42</v>
      </c>
      <c r="D2917" s="42">
        <f>_xll.qlCalendarAdvance(Calendar,$D2916,B2917,"f",FALSE)</f>
        <v>59854</v>
      </c>
      <c r="E2917" s="176">
        <f>_xll.qlInterestRateIndexValueDate(IndexON,D2917)</f>
        <v>59854</v>
      </c>
      <c r="F2917" s="192">
        <f>IFERROR(_xll.qlIndexFixing(IndexON,D2917,TRUE,_xll.ohTrigger(RecalcTrigger,TriggerON)),NA())</f>
        <v>1.6546497493864498E-2</v>
      </c>
      <c r="H2917" s="42">
        <f>_xll.qlCalendarAdvance(Calendar,$H2916,B2917,"f",FALSE)</f>
        <v>59854</v>
      </c>
      <c r="I2917" s="176">
        <f>_xll.qlInterestRateIndexValueDate(Index1M,$H2917)</f>
        <v>59854</v>
      </c>
      <c r="J2917" s="181">
        <f>IFERROR(_xll.qlIndexFixing(Index1M,$H2917,TRUE,_xll.ohTrigger(RecalcTrigger,Trigger1M)),NA())</f>
        <v>1.6848927025218934E-2</v>
      </c>
      <c r="K2917" s="44">
        <f>IFERROR(_xll.qlIndexFixing(Index3M,H2917,TRUE,_xll.ohTrigger(RecalcTrigger,Trigger3M)),NA())</f>
        <v>1.7308707258777915E-2</v>
      </c>
      <c r="L2917" s="44">
        <f>IFERROR(_xll.qlIndexFixing(Index6M,$H2917,TRUE,_xll.ohTrigger(RecalcTrigger,Trigger6M)),NA())</f>
        <v>1.7560035303794765E-2</v>
      </c>
      <c r="M2917" s="182">
        <f>IFERROR(_xll.qlIndexFixing(Index1Y,$H2917,TRUE,_xll.ohTrigger(RecalcTrigger,Trigger1Y)),NA())</f>
        <v>1.7794452054514222E-2</v>
      </c>
      <c r="N2917" s="181">
        <f>IFERROR(_xll.qlIndexFixing(ONIndex1M,I2917,TRUE,_xll.ohTrigger(RecalcTrigger,Trigger1M)),NA())</f>
        <v>1.6825231188397627E-2</v>
      </c>
      <c r="O2917" s="44">
        <f>IFERROR(_xll.qlIndexFixing(ONIndex3M,I2917,TRUE,_xll.ohTrigger(RecalcTrigger,Trigger3M)),NA())</f>
        <v>1.723415242547599E-2</v>
      </c>
      <c r="P2917" s="44">
        <f>IFERROR(_xll.qlIndexFixing(ONIndex6M,I2917,TRUE,_xll.ohTrigger(RecalcTrigger,Trigger6M)),NA())</f>
        <v>1.741098453506229E-2</v>
      </c>
      <c r="Q2917" s="182">
        <f>IFERROR(_xll.qlIndexFixing(ONIndex1Y,I2917,TRUE,_xll.ohTrigger(RecalcTrigger,Trigger1Y)),NA())</f>
        <v>1.7486166542177717E-2</v>
      </c>
    </row>
    <row r="2918" spans="2:17" x14ac:dyDescent="0.2">
      <c r="B2918" s="39" t="s">
        <v>42</v>
      </c>
      <c r="D2918" s="42">
        <f>_xll.qlCalendarAdvance(Calendar,$D2917,B2918,"f",FALSE)</f>
        <v>59861</v>
      </c>
      <c r="E2918" s="176">
        <f>_xll.qlInterestRateIndexValueDate(IndexON,D2918)</f>
        <v>59861</v>
      </c>
      <c r="F2918" s="192">
        <f>IFERROR(_xll.qlIndexFixing(IndexON,D2918,TRUE,_xll.ohTrigger(RecalcTrigger,TriggerON)),NA())</f>
        <v>1.6552304984090993E-2</v>
      </c>
      <c r="H2918" s="42">
        <f>_xll.qlCalendarAdvance(Calendar,$H2917,B2918,"f",FALSE)</f>
        <v>59861</v>
      </c>
      <c r="I2918" s="176">
        <f>_xll.qlInterestRateIndexValueDate(Index1M,$H2918)</f>
        <v>59861</v>
      </c>
      <c r="J2918" s="181">
        <f>IFERROR(_xll.qlIndexFixing(Index1M,$H2918,TRUE,_xll.ohTrigger(RecalcTrigger,Trigger1M)),NA())</f>
        <v>1.6854960765750365E-2</v>
      </c>
      <c r="K2918" s="44">
        <f>IFERROR(_xll.qlIndexFixing(Index3M,H2918,TRUE,_xll.ohTrigger(RecalcTrigger,Trigger3M)),NA())</f>
        <v>1.7314528121799313E-2</v>
      </c>
      <c r="L2918" s="44">
        <f>IFERROR(_xll.qlIndexFixing(Index6M,$H2918,TRUE,_xll.ohTrigger(RecalcTrigger,Trigger6M)),NA())</f>
        <v>1.7565829539199947E-2</v>
      </c>
      <c r="M2918" s="182">
        <f>IFERROR(_xll.qlIndexFixing(Index1Y,$H2918,TRUE,_xll.ohTrigger(RecalcTrigger,Trigger1Y)),NA())</f>
        <v>1.7800570374703457E-2</v>
      </c>
      <c r="N2918" s="181">
        <f>IFERROR(_xll.qlIndexFixing(ONIndex1M,I2918,TRUE,_xll.ohTrigger(RecalcTrigger,Trigger1M)),NA())</f>
        <v>1.683121112176833E-2</v>
      </c>
      <c r="O2918" s="44">
        <f>IFERROR(_xll.qlIndexFixing(ONIndex3M,I2918,TRUE,_xll.ohTrigger(RecalcTrigger,Trigger3M)),NA())</f>
        <v>1.7239813261160641E-2</v>
      </c>
      <c r="P2918" s="44">
        <f>IFERROR(_xll.qlIndexFixing(ONIndex6M,I2918,TRUE,_xll.ohTrigger(RecalcTrigger,Trigger6M)),NA())</f>
        <v>1.7416472444323761E-2</v>
      </c>
      <c r="Q2918" s="182">
        <f>IFERROR(_xll.qlIndexFixing(ONIndex1Y,I2918,TRUE,_xll.ohTrigger(RecalcTrigger,Trigger1Y)),NA())</f>
        <v>1.7491642905748117E-2</v>
      </c>
    </row>
    <row r="2919" spans="2:17" x14ac:dyDescent="0.2">
      <c r="B2919" s="39" t="s">
        <v>42</v>
      </c>
      <c r="D2919" s="42">
        <f>_xll.qlCalendarAdvance(Calendar,$D2918,B2919,"f",FALSE)</f>
        <v>59868</v>
      </c>
      <c r="E2919" s="176">
        <f>_xll.qlInterestRateIndexValueDate(IndexON,D2919)</f>
        <v>59868</v>
      </c>
      <c r="F2919" s="192">
        <f>IFERROR(_xll.qlIndexFixing(IndexON,D2919,TRUE,_xll.ohTrigger(RecalcTrigger,TriggerON)),NA())</f>
        <v>1.6558134130126856E-2</v>
      </c>
      <c r="H2919" s="42">
        <f>_xll.qlCalendarAdvance(Calendar,$H2918,B2919,"f",FALSE)</f>
        <v>59868</v>
      </c>
      <c r="I2919" s="176">
        <f>_xll.qlInterestRateIndexValueDate(Index1M,$H2919)</f>
        <v>59868</v>
      </c>
      <c r="J2919" s="181">
        <f>IFERROR(_xll.qlIndexFixing(Index1M,$H2919,TRUE,_xll.ohTrigger(RecalcTrigger,Trigger1M)),NA())</f>
        <v>1.6861016619862168E-2</v>
      </c>
      <c r="K2919" s="44">
        <f>IFERROR(_xll.qlIndexFixing(Index3M,H2919,TRUE,_xll.ohTrigger(RecalcTrigger,Trigger3M)),NA())</f>
        <v>1.7320369854115562E-2</v>
      </c>
      <c r="L2919" s="44">
        <f>IFERROR(_xll.qlIndexFixing(Index6M,$H2919,TRUE,_xll.ohTrigger(RecalcTrigger,Trigger6M)),NA())</f>
        <v>1.7571643788110922E-2</v>
      </c>
      <c r="M2919" s="182">
        <f>IFERROR(_xll.qlIndexFixing(Index1Y,$H2919,TRUE,_xll.ohTrigger(RecalcTrigger,Trigger1Y)),NA())</f>
        <v>1.7806709616546318E-2</v>
      </c>
      <c r="N2919" s="181">
        <f>IFERROR(_xll.qlIndexFixing(ONIndex1M,I2919,TRUE,_xll.ohTrigger(RecalcTrigger,Trigger1M)),NA())</f>
        <v>1.6837213136279283E-2</v>
      </c>
      <c r="O2919" s="44">
        <f>IFERROR(_xll.qlIndexFixing(ONIndex3M,I2919,TRUE,_xll.ohTrigger(RecalcTrigger,Trigger3M)),NA())</f>
        <v>1.7245494868196598E-2</v>
      </c>
      <c r="P2919" s="44">
        <f>IFERROR(_xll.qlIndexFixing(ONIndex6M,I2919,TRUE,_xll.ohTrigger(RecalcTrigger,Trigger6M)),NA())</f>
        <v>1.7421980177910745E-2</v>
      </c>
      <c r="Q2919" s="182">
        <f>IFERROR(_xll.qlIndexFixing(ONIndex1Y,I2919,TRUE,_xll.ohTrigger(RecalcTrigger,Trigger1Y)),NA())</f>
        <v>1.7497139788859029E-2</v>
      </c>
    </row>
    <row r="2920" spans="2:17" x14ac:dyDescent="0.2">
      <c r="B2920" s="39" t="s">
        <v>42</v>
      </c>
      <c r="D2920" s="42">
        <f>_xll.qlCalendarAdvance(Calendar,$D2919,B2920,"f",FALSE)</f>
        <v>59875</v>
      </c>
      <c r="E2920" s="176">
        <f>_xll.qlInterestRateIndexValueDate(IndexON,D2920)</f>
        <v>59875</v>
      </c>
      <c r="F2920" s="192">
        <f>IFERROR(_xll.qlIndexFixing(IndexON,D2920,TRUE,_xll.ohTrigger(RecalcTrigger,TriggerON)),NA())</f>
        <v>1.6563984931972087E-2</v>
      </c>
      <c r="H2920" s="42">
        <f>_xll.qlCalendarAdvance(Calendar,$H2919,B2920,"f",FALSE)</f>
        <v>59875</v>
      </c>
      <c r="I2920" s="176">
        <f>_xll.qlInterestRateIndexValueDate(Index1M,$H2920)</f>
        <v>59875</v>
      </c>
      <c r="J2920" s="181">
        <f>IFERROR(_xll.qlIndexFixing(Index1M,$H2920,TRUE,_xll.ohTrigger(RecalcTrigger,Trigger1M)),NA())</f>
        <v>1.6869572308650667E-2</v>
      </c>
      <c r="K2920" s="44">
        <f>IFERROR(_xll.qlIndexFixing(Index3M,H2920,TRUE,_xll.ohTrigger(RecalcTrigger,Trigger3M)),NA())</f>
        <v>1.7325399153505217E-2</v>
      </c>
      <c r="L2920" s="44">
        <f>IFERROR(_xll.qlIndexFixing(Index6M,$H2920,TRUE,_xll.ohTrigger(RecalcTrigger,Trigger6M)),NA())</f>
        <v>1.7578323795521072E-2</v>
      </c>
      <c r="M2920" s="182">
        <f>IFERROR(_xll.qlIndexFixing(Index1Y,$H2920,TRUE,_xll.ohTrigger(RecalcTrigger,Trigger1Y)),NA())</f>
        <v>1.7812869780421244E-2</v>
      </c>
      <c r="N2920" s="181">
        <f>IFERROR(_xll.qlIndexFixing(ONIndex1M,I2920,TRUE,_xll.ohTrigger(RecalcTrigger,Trigger1M)),NA())</f>
        <v>1.6843237231930486E-2</v>
      </c>
      <c r="O2920" s="44">
        <f>IFERROR(_xll.qlIndexFixing(ONIndex3M,I2920,TRUE,_xll.ohTrigger(RecalcTrigger,Trigger3M)),NA())</f>
        <v>1.7251197246259675E-2</v>
      </c>
      <c r="P2920" s="44">
        <f>IFERROR(_xll.qlIndexFixing(ONIndex6M,I2920,TRUE,_xll.ohTrigger(RecalcTrigger,Trigger6M)),NA())</f>
        <v>1.7427507735661152E-2</v>
      </c>
      <c r="Q2920" s="182">
        <f>IFERROR(_xll.qlIndexFixing(ONIndex1Y,I2920,TRUE,_xll.ohTrigger(RecalcTrigger,Trigger1Y)),NA())</f>
        <v>1.7502657191429405E-2</v>
      </c>
    </row>
    <row r="2921" spans="2:17" x14ac:dyDescent="0.2">
      <c r="B2921" s="39" t="s">
        <v>42</v>
      </c>
      <c r="D2921" s="42">
        <f>_xll.qlCalendarAdvance(Calendar,$D2920,B2921,"f",FALSE)</f>
        <v>59882</v>
      </c>
      <c r="E2921" s="176">
        <f>_xll.qlInterestRateIndexValueDate(IndexON,D2921)</f>
        <v>59882</v>
      </c>
      <c r="F2921" s="192">
        <f>IFERROR(_xll.qlIndexFixing(IndexON,D2921,TRUE,_xll.ohTrigger(RecalcTrigger,TriggerON)),NA())</f>
        <v>1.6569857389464593E-2</v>
      </c>
      <c r="H2921" s="42">
        <f>_xll.qlCalendarAdvance(Calendar,$H2920,B2921,"f",FALSE)</f>
        <v>59882</v>
      </c>
      <c r="I2921" s="176">
        <f>_xll.qlInterestRateIndexValueDate(Index1M,$H2921)</f>
        <v>59882</v>
      </c>
      <c r="J2921" s="181">
        <f>IFERROR(_xll.qlIndexFixing(Index1M,$H2921,TRUE,_xll.ohTrigger(RecalcTrigger,Trigger1M)),NA())</f>
        <v>1.687567797469423E-2</v>
      </c>
      <c r="K2921" s="44">
        <f>IFERROR(_xll.qlIndexFixing(Index3M,H2921,TRUE,_xll.ohTrigger(RecalcTrigger,Trigger3M)),NA())</f>
        <v>1.7331280855363621E-2</v>
      </c>
      <c r="L2921" s="44">
        <f>IFERROR(_xll.qlIndexFixing(Index6M,$H2921,TRUE,_xll.ohTrigger(RecalcTrigger,Trigger6M)),NA())</f>
        <v>1.7584179782375194E-2</v>
      </c>
      <c r="M2921" s="182">
        <f>IFERROR(_xll.qlIndexFixing(Index1Y,$H2921,TRUE,_xll.ohTrigger(RecalcTrigger,Trigger1Y)),NA())</f>
        <v>1.7819050866708885E-2</v>
      </c>
      <c r="N2921" s="181">
        <f>IFERROR(_xll.qlIndexFixing(ONIndex1M,I2921,TRUE,_xll.ohTrigger(RecalcTrigger,Trigger1M)),NA())</f>
        <v>1.6849283408478799E-2</v>
      </c>
      <c r="O2921" s="44">
        <f>IFERROR(_xll.qlIndexFixing(ONIndex3M,I2921,TRUE,_xll.ohTrigger(RecalcTrigger,Trigger3M)),NA())</f>
        <v>1.7256920395511965E-2</v>
      </c>
      <c r="P2921" s="44">
        <f>IFERROR(_xll.qlIndexFixing(ONIndex6M,I2921,TRUE,_xll.ohTrigger(RecalcTrigger,Trigger6M)),NA())</f>
        <v>1.743305511757498E-2</v>
      </c>
      <c r="Q2921" s="182">
        <f>IFERROR(_xll.qlIndexFixing(ONIndex1Y,I2921,TRUE,_xll.ohTrigger(RecalcTrigger,Trigger1Y)),NA())</f>
        <v>1.75081951133782E-2</v>
      </c>
    </row>
    <row r="2922" spans="2:17" x14ac:dyDescent="0.2">
      <c r="B2922" s="39" t="s">
        <v>42</v>
      </c>
      <c r="D2922" s="42">
        <f>_xll.qlCalendarAdvance(Calendar,$D2921,B2922,"f",FALSE)</f>
        <v>59889</v>
      </c>
      <c r="E2922" s="176">
        <f>_xll.qlInterestRateIndexValueDate(IndexON,D2922)</f>
        <v>59889</v>
      </c>
      <c r="F2922" s="192">
        <f>IFERROR(_xll.qlIndexFixing(IndexON,D2922,TRUE,_xll.ohTrigger(RecalcTrigger,TriggerON)),NA())</f>
        <v>1.6575751502847513E-2</v>
      </c>
      <c r="H2922" s="42">
        <f>_xll.qlCalendarAdvance(Calendar,$H2921,B2922,"f",FALSE)</f>
        <v>59889</v>
      </c>
      <c r="I2922" s="176">
        <f>_xll.qlInterestRateIndexValueDate(Index1M,$H2922)</f>
        <v>59889</v>
      </c>
      <c r="J2922" s="181">
        <f>IFERROR(_xll.qlIndexFixing(Index1M,$H2922,TRUE,_xll.ohTrigger(RecalcTrigger,Trigger1M)),NA())</f>
        <v>1.6881805757798737E-2</v>
      </c>
      <c r="K2922" s="44">
        <f>IFERROR(_xll.qlIndexFixing(Index3M,H2922,TRUE,_xll.ohTrigger(RecalcTrigger,Trigger3M)),NA())</f>
        <v>1.7337183425704179E-2</v>
      </c>
      <c r="L2922" s="44">
        <f>IFERROR(_xll.qlIndexFixing(Index6M,$H2922,TRUE,_xll.ohTrigger(RecalcTrigger,Trigger6M)),NA())</f>
        <v>1.7590055784320942E-2</v>
      </c>
      <c r="M2922" s="182">
        <f>IFERROR(_xll.qlIndexFixing(Index1Y,$H2922,TRUE,_xll.ohTrigger(RecalcTrigger,Trigger1Y)),NA())</f>
        <v>1.7825252875791883E-2</v>
      </c>
      <c r="N2922" s="181">
        <f>IFERROR(_xll.qlIndexFixing(ONIndex1M,I2922,TRUE,_xll.ohTrigger(RecalcTrigger,Trigger1M)),NA())</f>
        <v>1.6855351666329454E-2</v>
      </c>
      <c r="O2922" s="44">
        <f>IFERROR(_xll.qlIndexFixing(ONIndex3M,I2922,TRUE,_xll.ohTrigger(RecalcTrigger,Trigger3M)),NA())</f>
        <v>1.7262664315953469E-2</v>
      </c>
      <c r="P2922" s="44">
        <f>IFERROR(_xll.qlIndexFixing(ONIndex6M,I2922,TRUE,_xll.ohTrigger(RecalcTrigger,Trigger6M)),NA())</f>
        <v>1.743862232389537E-2</v>
      </c>
      <c r="Q2922" s="182">
        <f>IFERROR(_xll.qlIndexFixing(ONIndex1Y,I2922,TRUE,_xll.ohTrigger(RecalcTrigger,Trigger1Y)),NA())</f>
        <v>1.7513753554948552E-2</v>
      </c>
    </row>
    <row r="2923" spans="2:17" x14ac:dyDescent="0.2">
      <c r="B2923" s="39" t="s">
        <v>42</v>
      </c>
      <c r="D2923" s="42">
        <f>_xll.qlCalendarAdvance(Calendar,$D2922,B2923,"f",FALSE)</f>
        <v>59897</v>
      </c>
      <c r="E2923" s="176">
        <f>_xll.qlInterestRateIndexValueDate(IndexON,D2923)</f>
        <v>59897</v>
      </c>
      <c r="F2923" s="192">
        <f>IFERROR(_xll.qlIndexFixing(IndexON,D2923,TRUE,_xll.ohTrigger(RecalcTrigger,TriggerON)),NA())</f>
        <v>1.6582514149671157E-2</v>
      </c>
      <c r="H2923" s="42">
        <f>_xll.qlCalendarAdvance(Calendar,$H2922,B2923,"f",FALSE)</f>
        <v>59897</v>
      </c>
      <c r="I2923" s="176">
        <f>_xll.qlInterestRateIndexValueDate(Index1M,$H2923)</f>
        <v>59897</v>
      </c>
      <c r="J2923" s="181">
        <f>IFERROR(_xll.qlIndexFixing(Index1M,$H2923,TRUE,_xll.ohTrigger(RecalcTrigger,Trigger1M)),NA())</f>
        <v>1.6888004055947425E-2</v>
      </c>
      <c r="K2923" s="44">
        <f>IFERROR(_xll.qlIndexFixing(Index3M,H2923,TRUE,_xll.ohTrigger(RecalcTrigger,Trigger3M)),NA())</f>
        <v>1.7343954773741135E-2</v>
      </c>
      <c r="L2923" s="44">
        <f>IFERROR(_xll.qlIndexFixing(Index6M,$H2923,TRUE,_xll.ohTrigger(RecalcTrigger,Trigger6M)),NA())</f>
        <v>1.7596795723615791E-2</v>
      </c>
      <c r="M2923" s="182">
        <f>IFERROR(_xll.qlIndexFixing(Index1Y,$H2923,TRUE,_xll.ohTrigger(RecalcTrigger,Trigger1Y)),NA())</f>
        <v>1.7834149887402194E-2</v>
      </c>
      <c r="N2923" s="181">
        <f>IFERROR(_xll.qlIndexFixing(ONIndex1M,I2923,TRUE,_xll.ohTrigger(RecalcTrigger,Trigger1M)),NA())</f>
        <v>1.6862313856228495E-2</v>
      </c>
      <c r="O2923" s="44">
        <f>IFERROR(_xll.qlIndexFixing(ONIndex3M,I2923,TRUE,_xll.ohTrigger(RecalcTrigger,Trigger3M)),NA())</f>
        <v>1.7269254230621867E-2</v>
      </c>
      <c r="P2923" s="44">
        <f>IFERROR(_xll.qlIndexFixing(ONIndex6M,I2923,TRUE,_xll.ohTrigger(RecalcTrigger,Trigger6M)),NA())</f>
        <v>1.7445009120050647E-2</v>
      </c>
      <c r="Q2923" s="182">
        <f>IFERROR(_xll.qlIndexFixing(ONIndex1Y,I2923,TRUE,_xll.ohTrigger(RecalcTrigger,Trigger1Y)),NA())</f>
        <v>1.7520131185336796E-2</v>
      </c>
    </row>
    <row r="2924" spans="2:17" x14ac:dyDescent="0.2">
      <c r="B2924" s="39" t="s">
        <v>42</v>
      </c>
      <c r="D2924" s="42">
        <f>_xll.qlCalendarAdvance(Calendar,$D2923,B2924,"f",FALSE)</f>
        <v>59904</v>
      </c>
      <c r="E2924" s="176">
        <f>_xll.qlInterestRateIndexValueDate(IndexON,D2924)</f>
        <v>59904</v>
      </c>
      <c r="F2924" s="192">
        <f>IFERROR(_xll.qlIndexFixing(IndexON,D2924,TRUE,_xll.ohTrigger(RecalcTrigger,TriggerON)),NA())</f>
        <v>1.6588454668371444E-2</v>
      </c>
      <c r="H2924" s="42">
        <f>_xll.qlCalendarAdvance(Calendar,$H2923,B2924,"f",FALSE)</f>
        <v>59904</v>
      </c>
      <c r="I2924" s="176">
        <f>_xll.qlInterestRateIndexValueDate(Index1M,$H2924)</f>
        <v>59904</v>
      </c>
      <c r="J2924" s="181">
        <f>IFERROR(_xll.qlIndexFixing(Index1M,$H2924,TRUE,_xll.ohTrigger(RecalcTrigger,Trigger1M)),NA())</f>
        <v>1.6894177367600578E-2</v>
      </c>
      <c r="K2924" s="44">
        <f>IFERROR(_xll.qlIndexFixing(Index3M,H2924,TRUE,_xll.ohTrigger(RecalcTrigger,Trigger3M)),NA())</f>
        <v>1.7349902062566789E-2</v>
      </c>
      <c r="L2924" s="44">
        <f>IFERROR(_xll.qlIndexFixing(Index6M,$H2924,TRUE,_xll.ohTrigger(RecalcTrigger,Trigger6M)),NA())</f>
        <v>1.7601861777872537E-2</v>
      </c>
      <c r="M2924" s="182">
        <f>IFERROR(_xll.qlIndexFixing(Index1Y,$H2924,TRUE,_xll.ohTrigger(RecalcTrigger,Trigger1Y)),NA())</f>
        <v>1.7840400327067477E-2</v>
      </c>
      <c r="N2924" s="181">
        <f>IFERROR(_xll.qlIndexFixing(ONIndex1M,I2924,TRUE,_xll.ohTrigger(RecalcTrigger,Trigger1M)),NA())</f>
        <v>1.6868429430761944E-2</v>
      </c>
      <c r="O2924" s="44">
        <f>IFERROR(_xll.qlIndexFixing(ONIndex3M,I2924,TRUE,_xll.ohTrigger(RecalcTrigger,Trigger3M)),NA())</f>
        <v>1.7275042660870321E-2</v>
      </c>
      <c r="P2924" s="44">
        <f>IFERROR(_xll.qlIndexFixing(ONIndex6M,I2924,TRUE,_xll.ohTrigger(RecalcTrigger,Trigger6M)),NA())</f>
        <v>1.7450618806941209E-2</v>
      </c>
      <c r="Q2924" s="182">
        <f>IFERROR(_xll.qlIndexFixing(ONIndex1Y,I2924,TRUE,_xll.ohTrigger(RecalcTrigger,Trigger1Y)),NA())</f>
        <v>1.7525733597189008E-2</v>
      </c>
    </row>
    <row r="2925" spans="2:17" x14ac:dyDescent="0.2">
      <c r="B2925" s="39" t="s">
        <v>42</v>
      </c>
      <c r="D2925" s="42">
        <f>_xll.qlCalendarAdvance(Calendar,$D2924,B2925,"f",FALSE)</f>
        <v>59911</v>
      </c>
      <c r="E2925" s="176">
        <f>_xll.qlInterestRateIndexValueDate(IndexON,D2925)</f>
        <v>59911</v>
      </c>
      <c r="F2925" s="192">
        <f>IFERROR(_xll.qlIndexFixing(IndexON,D2925,TRUE,_xll.ohTrigger(RecalcTrigger,TriggerON)),NA())</f>
        <v>1.6594416842719006E-2</v>
      </c>
      <c r="H2925" s="42">
        <f>_xll.qlCalendarAdvance(Calendar,$H2924,B2925,"f",FALSE)</f>
        <v>59911</v>
      </c>
      <c r="I2925" s="176">
        <f>_xll.qlInterestRateIndexValueDate(Index1M,$H2925)</f>
        <v>59911</v>
      </c>
      <c r="J2925" s="181">
        <f>IFERROR(_xll.qlIndexFixing(Index1M,$H2925,TRUE,_xll.ohTrigger(RecalcTrigger,Trigger1M)),NA())</f>
        <v>1.6900372795299601E-2</v>
      </c>
      <c r="K2925" s="44">
        <f>IFERROR(_xll.qlIndexFixing(Index3M,H2925,TRUE,_xll.ohTrigger(RecalcTrigger,Trigger3M)),NA())</f>
        <v>1.7355870220162262E-2</v>
      </c>
      <c r="L2925" s="44">
        <f>IFERROR(_xll.qlIndexFixing(Index6M,$H2925,TRUE,_xll.ohTrigger(RecalcTrigger,Trigger6M)),NA())</f>
        <v>1.7607798970698866E-2</v>
      </c>
      <c r="M2925" s="182">
        <f>IFERROR(_xll.qlIndexFixing(Index1Y,$H2925,TRUE,_xll.ohTrigger(RecalcTrigger,Trigger1Y)),NA())</f>
        <v>1.784667169303002E-2</v>
      </c>
      <c r="N2925" s="181">
        <f>IFERROR(_xll.qlIndexFixing(ONIndex1M,I2925,TRUE,_xll.ohTrigger(RecalcTrigger,Trigger1M)),NA())</f>
        <v>1.6874567086354597E-2</v>
      </c>
      <c r="O2925" s="44">
        <f>IFERROR(_xll.qlIndexFixing(ONIndex3M,I2925,TRUE,_xll.ohTrigger(RecalcTrigger,Trigger3M)),NA())</f>
        <v>1.7280851862226942E-2</v>
      </c>
      <c r="P2925" s="44">
        <f>IFERROR(_xll.qlIndexFixing(ONIndex6M,I2925,TRUE,_xll.ohTrigger(RecalcTrigger,Trigger6M)),NA())</f>
        <v>1.7456248317995193E-2</v>
      </c>
      <c r="Q2925" s="182">
        <f>IFERROR(_xll.qlIndexFixing(ONIndex1Y,I2925,TRUE,_xll.ohTrigger(RecalcTrigger,Trigger1Y)),NA())</f>
        <v>1.7531356528581732E-2</v>
      </c>
    </row>
    <row r="2926" spans="2:17" x14ac:dyDescent="0.2">
      <c r="B2926" s="39" t="s">
        <v>42</v>
      </c>
      <c r="D2926" s="42">
        <f>_xll.qlCalendarAdvance(Calendar,$D2925,B2926,"f",FALSE)</f>
        <v>59918</v>
      </c>
      <c r="E2926" s="176">
        <f>_xll.qlInterestRateIndexValueDate(IndexON,D2926)</f>
        <v>59918</v>
      </c>
      <c r="F2926" s="192">
        <f>IFERROR(_xll.qlIndexFixing(IndexON,D2926,TRUE,_xll.ohTrigger(RecalcTrigger,TriggerON)),NA())</f>
        <v>1.6600400672794891E-2</v>
      </c>
      <c r="H2926" s="42">
        <f>_xll.qlCalendarAdvance(Calendar,$H2925,B2926,"f",FALSE)</f>
        <v>59918</v>
      </c>
      <c r="I2926" s="176">
        <f>_xll.qlInterestRateIndexValueDate(Index1M,$H2926)</f>
        <v>59918</v>
      </c>
      <c r="J2926" s="181">
        <f>IFERROR(_xll.qlIndexFixing(Index1M,$H2926,TRUE,_xll.ohTrigger(RecalcTrigger,Trigger1M)),NA())</f>
        <v>1.6906590339077418E-2</v>
      </c>
      <c r="K2926" s="44">
        <f>IFERROR(_xll.qlIndexFixing(Index3M,H2926,TRUE,_xll.ohTrigger(RecalcTrigger,Trigger3M)),NA())</f>
        <v>1.7361859246621082E-2</v>
      </c>
      <c r="L2926" s="44">
        <f>IFERROR(_xll.qlIndexFixing(Index6M,$H2926,TRUE,_xll.ohTrigger(RecalcTrigger,Trigger6M)),NA())</f>
        <v>1.7613756178276069E-2</v>
      </c>
      <c r="M2926" s="182">
        <f>IFERROR(_xll.qlIndexFixing(Index1Y,$H2926,TRUE,_xll.ohTrigger(RecalcTrigger,Trigger1Y)),NA())</f>
        <v>1.7852963985678757E-2</v>
      </c>
      <c r="N2926" s="181">
        <f>IFERROR(_xll.qlIndexFixing(ONIndex1M,I2926,TRUE,_xll.ohTrigger(RecalcTrigger,Trigger1M)),NA())</f>
        <v>1.68807268230875E-2</v>
      </c>
      <c r="O2926" s="44">
        <f>IFERROR(_xll.qlIndexFixing(ONIndex3M,I2926,TRUE,_xll.ohTrigger(RecalcTrigger,Trigger3M)),NA())</f>
        <v>1.7286681834772777E-2</v>
      </c>
      <c r="P2926" s="44">
        <f>IFERROR(_xll.qlIndexFixing(ONIndex6M,I2926,TRUE,_xll.ohTrigger(RecalcTrigger,Trigger6M)),NA())</f>
        <v>1.7461897653293645E-2</v>
      </c>
      <c r="Q2926" s="182">
        <f>IFERROR(_xll.qlIndexFixing(ONIndex1Y,I2926,TRUE,_xll.ohTrigger(RecalcTrigger,Trigger1Y)),NA())</f>
        <v>1.7536999979271828E-2</v>
      </c>
    </row>
    <row r="2927" spans="2:17" x14ac:dyDescent="0.2">
      <c r="B2927" s="39" t="s">
        <v>42</v>
      </c>
      <c r="D2927" s="42">
        <f>_xll.qlCalendarAdvance(Calendar,$D2926,B2927,"f",FALSE)</f>
        <v>59925</v>
      </c>
      <c r="E2927" s="176">
        <f>_xll.qlInterestRateIndexValueDate(IndexON,D2927)</f>
        <v>59925</v>
      </c>
      <c r="F2927" s="192">
        <f>IFERROR(_xll.qlIndexFixing(IndexON,D2927,TRUE,_xll.ohTrigger(RecalcTrigger,TriggerON)),NA())</f>
        <v>1.6606406158680143E-2</v>
      </c>
      <c r="H2927" s="42">
        <f>_xll.qlCalendarAdvance(Calendar,$H2926,B2927,"f",FALSE)</f>
        <v>59925</v>
      </c>
      <c r="I2927" s="176">
        <f>_xll.qlInterestRateIndexValueDate(Index1M,$H2927)</f>
        <v>59925</v>
      </c>
      <c r="J2927" s="181">
        <f>IFERROR(_xll.qlIndexFixing(Index1M,$H2927,TRUE,_xll.ohTrigger(RecalcTrigger,Trigger1M)),NA())</f>
        <v>1.691282999897202E-2</v>
      </c>
      <c r="K2927" s="44">
        <f>IFERROR(_xll.qlIndexFixing(Index3M,H2927,TRUE,_xll.ohTrigger(RecalcTrigger,Trigger3M)),NA())</f>
        <v>1.7367869142036755E-2</v>
      </c>
      <c r="L2927" s="44">
        <f>IFERROR(_xll.qlIndexFixing(Index6M,$H2927,TRUE,_xll.ohTrigger(RecalcTrigger,Trigger6M)),NA())</f>
        <v>1.7619733400780935E-2</v>
      </c>
      <c r="M2927" s="182">
        <f>IFERROR(_xll.qlIndexFixing(Index1Y,$H2927,TRUE,_xll.ohTrigger(RecalcTrigger,Trigger1Y)),NA())</f>
        <v>1.7859277205404821E-2</v>
      </c>
      <c r="N2927" s="181">
        <f>IFERROR(_xll.qlIndexFixing(ONIndex1M,I2927,TRUE,_xll.ohTrigger(RecalcTrigger,Trigger1M)),NA())</f>
        <v>1.6886908640879605E-2</v>
      </c>
      <c r="O2927" s="44">
        <f>IFERROR(_xll.qlIndexFixing(ONIndex3M,I2927,TRUE,_xll.ohTrigger(RecalcTrigger,Trigger3M)),NA())</f>
        <v>1.7292532578426778E-2</v>
      </c>
      <c r="P2927" s="44">
        <f>IFERROR(_xll.qlIndexFixing(ONIndex6M,I2927,TRUE,_xll.ohTrigger(RecalcTrigger,Trigger6M)),NA())</f>
        <v>1.7467566812998658E-2</v>
      </c>
      <c r="Q2927" s="182">
        <f>IFERROR(_xll.qlIndexFixing(ONIndex1Y,I2927,TRUE,_xll.ohTrigger(RecalcTrigger,Trigger1Y)),NA())</f>
        <v>1.7542663949502435E-2</v>
      </c>
    </row>
    <row r="2928" spans="2:17" x14ac:dyDescent="0.2">
      <c r="B2928" s="39" t="s">
        <v>42</v>
      </c>
      <c r="D2928" s="42">
        <f>_xll.qlCalendarAdvance(Calendar,$D2927,B2928,"f",FALSE)</f>
        <v>59932</v>
      </c>
      <c r="E2928" s="176">
        <f>_xll.qlInterestRateIndexValueDate(IndexON,D2928)</f>
        <v>59932</v>
      </c>
      <c r="F2928" s="192">
        <f>IFERROR(_xll.qlIndexFixing(IndexON,D2928,TRUE,_xll.ohTrigger(RecalcTrigger,TriggerON)),NA())</f>
        <v>1.6612433300536855E-2</v>
      </c>
      <c r="H2928" s="42">
        <f>_xll.qlCalendarAdvance(Calendar,$H2927,B2928,"f",FALSE)</f>
        <v>59932</v>
      </c>
      <c r="I2928" s="176">
        <f>_xll.qlInterestRateIndexValueDate(Index1M,$H2928)</f>
        <v>59932</v>
      </c>
      <c r="J2928" s="181">
        <f>IFERROR(_xll.qlIndexFixing(Index1M,$H2928,TRUE,_xll.ohTrigger(RecalcTrigger,Trigger1M)),NA())</f>
        <v>1.6916569092752003E-2</v>
      </c>
      <c r="K2928" s="44">
        <f>IFERROR(_xll.qlIndexFixing(Index3M,H2928,TRUE,_xll.ohTrigger(RecalcTrigger,Trigger3M)),NA())</f>
        <v>1.737305236140696E-2</v>
      </c>
      <c r="L2928" s="44">
        <f>IFERROR(_xll.qlIndexFixing(Index6M,$H2928,TRUE,_xll.ohTrigger(RecalcTrigger,Trigger6M)),NA())</f>
        <v>1.7625730638390256E-2</v>
      </c>
      <c r="M2928" s="182">
        <f>IFERROR(_xll.qlIndexFixing(Index1Y,$H2928,TRUE,_xll.ohTrigger(RecalcTrigger,Trigger1Y)),NA())</f>
        <v>1.7862909588556741E-2</v>
      </c>
      <c r="N2928" s="181">
        <f>IFERROR(_xll.qlIndexFixing(ONIndex1M,I2928,TRUE,_xll.ohTrigger(RecalcTrigger,Trigger1M)),NA())</f>
        <v>1.6893112539974053E-2</v>
      </c>
      <c r="O2928" s="44">
        <f>IFERROR(_xll.qlIndexFixing(ONIndex3M,I2928,TRUE,_xll.ohTrigger(RecalcTrigger,Trigger3M)),NA())</f>
        <v>1.7298404093513131E-2</v>
      </c>
      <c r="P2928" s="44">
        <f>IFERROR(_xll.qlIndexFixing(ONIndex6M,I2928,TRUE,_xll.ohTrigger(RecalcTrigger,Trigger6M)),NA())</f>
        <v>1.7473255796867093E-2</v>
      </c>
      <c r="Q2928" s="182">
        <f>IFERROR(_xll.qlIndexFixing(ONIndex1Y,I2928,TRUE,_xll.ohTrigger(RecalcTrigger,Trigger1Y)),NA())</f>
        <v>1.7548348439273553E-2</v>
      </c>
    </row>
    <row r="2929" spans="2:17" x14ac:dyDescent="0.2">
      <c r="B2929" s="39" t="s">
        <v>42</v>
      </c>
      <c r="D2929" s="42">
        <f>_xll.qlCalendarAdvance(Calendar,$D2928,B2929,"f",FALSE)</f>
        <v>59939</v>
      </c>
      <c r="E2929" s="176">
        <f>_xll.qlInterestRateIndexValueDate(IndexON,D2929)</f>
        <v>59939</v>
      </c>
      <c r="F2929" s="192">
        <f>IFERROR(_xll.qlIndexFixing(IndexON,D2929,TRUE,_xll.ohTrigger(RecalcTrigger,TriggerON)),NA())</f>
        <v>1.6618482097959797E-2</v>
      </c>
      <c r="H2929" s="42">
        <f>_xll.qlCalendarAdvance(Calendar,$H2928,B2929,"f",FALSE)</f>
        <v>59939</v>
      </c>
      <c r="I2929" s="176">
        <f>_xll.qlInterestRateIndexValueDate(Index1M,$H2929)</f>
        <v>59939</v>
      </c>
      <c r="J2929" s="181">
        <f>IFERROR(_xll.qlIndexFixing(Index1M,$H2929,TRUE,_xll.ohTrigger(RecalcTrigger,Trigger1M)),NA())</f>
        <v>1.6922847373233248E-2</v>
      </c>
      <c r="K2929" s="44">
        <f>IFERROR(_xll.qlIndexFixing(Index3M,H2929,TRUE,_xll.ohTrigger(RecalcTrigger,Trigger3M)),NA())</f>
        <v>1.7379102216956637E-2</v>
      </c>
      <c r="L2929" s="44">
        <f>IFERROR(_xll.qlIndexFixing(Index6M,$H2929,TRUE,_xll.ohTrigger(RecalcTrigger,Trigger6M)),NA())</f>
        <v>1.763174789128304E-2</v>
      </c>
      <c r="M2929" s="182">
        <f>IFERROR(_xll.qlIndexFixing(Index1Y,$H2929,TRUE,_xll.ohTrigger(RecalcTrigger,Trigger1Y)),NA())</f>
        <v>1.7871966427658332E-2</v>
      </c>
      <c r="N2929" s="181">
        <f>IFERROR(_xll.qlIndexFixing(ONIndex1M,I2929,TRUE,_xll.ohTrigger(RecalcTrigger,Trigger1M)),NA())</f>
        <v>1.6899338519965612E-2</v>
      </c>
      <c r="O2929" s="44">
        <f>IFERROR(_xll.qlIndexFixing(ONIndex3M,I2929,TRUE,_xll.ohTrigger(RecalcTrigger,Trigger3M)),NA())</f>
        <v>1.7304296379626605E-2</v>
      </c>
      <c r="P2929" s="44">
        <f>IFERROR(_xll.qlIndexFixing(ONIndex6M,I2929,TRUE,_xll.ohTrigger(RecalcTrigger,Trigger6M)),NA())</f>
        <v>1.7478964605061043E-2</v>
      </c>
      <c r="Q2929" s="182">
        <f>IFERROR(_xll.qlIndexFixing(ONIndex1Y,I2929,TRUE,_xll.ohTrigger(RecalcTrigger,Trigger1Y)),NA())</f>
        <v>1.755405344842309E-2</v>
      </c>
    </row>
    <row r="2930" spans="2:17" x14ac:dyDescent="0.2">
      <c r="B2930" s="39" t="s">
        <v>42</v>
      </c>
      <c r="D2930" s="42">
        <f>_xll.qlCalendarAdvance(Calendar,$D2929,B2930,"f",FALSE)</f>
        <v>59946</v>
      </c>
      <c r="E2930" s="176">
        <f>_xll.qlInterestRateIndexValueDate(IndexON,D2930)</f>
        <v>59946</v>
      </c>
      <c r="F2930" s="192">
        <f>IFERROR(_xll.qlIndexFixing(IndexON,D2930,TRUE,_xll.ohTrigger(RecalcTrigger,TriggerON)),NA())</f>
        <v>1.6624552551273153E-2</v>
      </c>
      <c r="H2930" s="42">
        <f>_xll.qlCalendarAdvance(Calendar,$H2929,B2930,"f",FALSE)</f>
        <v>59946</v>
      </c>
      <c r="I2930" s="176">
        <f>_xll.qlInterestRateIndexValueDate(Index1M,$H2930)</f>
        <v>59946</v>
      </c>
      <c r="J2930" s="181">
        <f>IFERROR(_xll.qlIndexFixing(Index1M,$H2930,TRUE,_xll.ohTrigger(RecalcTrigger,Trigger1M)),NA())</f>
        <v>1.6929147766535452E-2</v>
      </c>
      <c r="K2930" s="44">
        <f>IFERROR(_xll.qlIndexFixing(Index3M,H2930,TRUE,_xll.ohTrigger(RecalcTrigger,Trigger3M)),NA())</f>
        <v>1.7385172940645788E-2</v>
      </c>
      <c r="L2930" s="44">
        <f>IFERROR(_xll.qlIndexFixing(Index6M,$H2930,TRUE,_xll.ohTrigger(RecalcTrigger,Trigger6M)),NA())</f>
        <v>1.7637785159636526E-2</v>
      </c>
      <c r="M2930" s="182">
        <f>IFERROR(_xll.qlIndexFixing(Index1Y,$H2930,TRUE,_xll.ohTrigger(RecalcTrigger,Trigger1Y)),NA())</f>
        <v>1.7878342430973554E-2</v>
      </c>
      <c r="N2930" s="181">
        <f>IFERROR(_xll.qlIndexFixing(ONIndex1M,I2930,TRUE,_xll.ohTrigger(RecalcTrigger,Trigger1M)),NA())</f>
        <v>1.6905586581178467E-2</v>
      </c>
      <c r="O2930" s="44">
        <f>IFERROR(_xll.qlIndexFixing(ONIndex3M,I2930,TRUE,_xll.ohTrigger(RecalcTrigger,Trigger3M)),NA())</f>
        <v>1.7310209436929291E-2</v>
      </c>
      <c r="P2930" s="44">
        <f>IFERROR(_xll.qlIndexFixing(ONIndex6M,I2930,TRUE,_xll.ohTrigger(RecalcTrigger,Trigger6M)),NA())</f>
        <v>1.7484693237337368E-2</v>
      </c>
      <c r="Q2930" s="182">
        <f>IFERROR(_xll.qlIndexFixing(ONIndex1Y,I2930,TRUE,_xll.ohTrigger(RecalcTrigger,Trigger1Y)),NA())</f>
        <v>1.7559778977113139E-2</v>
      </c>
    </row>
    <row r="2931" spans="2:17" x14ac:dyDescent="0.2">
      <c r="B2931" s="39" t="s">
        <v>42</v>
      </c>
      <c r="D2931" s="42">
        <f>_xll.qlCalendarAdvance(Calendar,$D2930,B2931,"f",FALSE)</f>
        <v>59953</v>
      </c>
      <c r="E2931" s="176">
        <f>_xll.qlInterestRateIndexValueDate(IndexON,D2931)</f>
        <v>59953</v>
      </c>
      <c r="F2931" s="192">
        <f>IFERROR(_xll.qlIndexFixing(IndexON,D2931,TRUE,_xll.ohTrigger(RecalcTrigger,TriggerON)),NA())</f>
        <v>1.6630644660314831E-2</v>
      </c>
      <c r="H2931" s="42">
        <f>_xll.qlCalendarAdvance(Calendar,$H2930,B2931,"f",FALSE)</f>
        <v>59953</v>
      </c>
      <c r="I2931" s="176">
        <f>_xll.qlInterestRateIndexValueDate(Index1M,$H2931)</f>
        <v>59953</v>
      </c>
      <c r="J2931" s="181">
        <f>IFERROR(_xll.qlIndexFixing(Index1M,$H2931,TRUE,_xll.ohTrigger(RecalcTrigger,Trigger1M)),NA())</f>
        <v>1.6935470272694951E-2</v>
      </c>
      <c r="K2931" s="44">
        <f>IFERROR(_xll.qlIndexFixing(Index3M,H2931,TRUE,_xll.ohTrigger(RecalcTrigger,Trigger3M)),NA())</f>
        <v>1.7391264532567171E-2</v>
      </c>
      <c r="L2931" s="44">
        <f>IFERROR(_xll.qlIndexFixing(Index6M,$H2931,TRUE,_xll.ohTrigger(RecalcTrigger,Trigger6M)),NA())</f>
        <v>1.7643842443631059E-2</v>
      </c>
      <c r="M2931" s="182">
        <f>IFERROR(_xll.qlIndexFixing(Index1Y,$H2931,TRUE,_xll.ohTrigger(RecalcTrigger,Trigger1Y)),NA())</f>
        <v>1.7884739362942326E-2</v>
      </c>
      <c r="N2931" s="181">
        <f>IFERROR(_xll.qlIndexFixing(ONIndex1M,I2931,TRUE,_xll.ohTrigger(RecalcTrigger,Trigger1M)),NA())</f>
        <v>1.6911856723612617E-2</v>
      </c>
      <c r="O2931" s="44">
        <f>IFERROR(_xll.qlIndexFixing(ONIndex3M,I2931,TRUE,_xll.ohTrigger(RecalcTrigger,Trigger3M)),NA())</f>
        <v>1.7316143265502237E-2</v>
      </c>
      <c r="P2931" s="44">
        <f>IFERROR(_xll.qlIndexFixing(ONIndex6M,I2931,TRUE,_xll.ohTrigger(RecalcTrigger,Trigger6M)),NA())</f>
        <v>1.74904416941013E-2</v>
      </c>
      <c r="Q2931" s="182">
        <f>IFERROR(_xll.qlIndexFixing(ONIndex1Y,I2931,TRUE,_xll.ohTrigger(RecalcTrigger,Trigger1Y)),NA())</f>
        <v>1.7565525025424744E-2</v>
      </c>
    </row>
    <row r="2932" spans="2:17" x14ac:dyDescent="0.2">
      <c r="B2932" s="39" t="s">
        <v>42</v>
      </c>
      <c r="D2932" s="42">
        <f>_xll.qlCalendarAdvance(Calendar,$D2931,B2932,"f",FALSE)</f>
        <v>59960</v>
      </c>
      <c r="E2932" s="176">
        <f>_xll.qlInterestRateIndexValueDate(IndexON,D2932)</f>
        <v>59960</v>
      </c>
      <c r="F2932" s="192">
        <f>IFERROR(_xll.qlIndexFixing(IndexON,D2932,TRUE,_xll.ohTrigger(RecalcTrigger,TriggerON)),NA())</f>
        <v>1.6636758425165876E-2</v>
      </c>
      <c r="H2932" s="42">
        <f>_xll.qlCalendarAdvance(Calendar,$H2931,B2932,"f",FALSE)</f>
        <v>59960</v>
      </c>
      <c r="I2932" s="176">
        <f>_xll.qlInterestRateIndexValueDate(Index1M,$H2932)</f>
        <v>59960</v>
      </c>
      <c r="J2932" s="181">
        <f>IFERROR(_xll.qlIndexFixing(Index1M,$H2932,TRUE,_xll.ohTrigger(RecalcTrigger,Trigger1M)),NA())</f>
        <v>1.6941814891736896E-2</v>
      </c>
      <c r="K2932" s="44">
        <f>IFERROR(_xll.qlIndexFixing(Index3M,H2932,TRUE,_xll.ohTrigger(RecalcTrigger,Trigger3M)),NA())</f>
        <v>1.739737699281443E-2</v>
      </c>
      <c r="L2932" s="44">
        <f>IFERROR(_xll.qlIndexFixing(Index6M,$H2932,TRUE,_xll.ohTrigger(RecalcTrigger,Trigger6M)),NA())</f>
        <v>1.76499197434461E-2</v>
      </c>
      <c r="M2932" s="182">
        <f>IFERROR(_xll.qlIndexFixing(Index1Y,$H2932,TRUE,_xll.ohTrigger(RecalcTrigger,Trigger1Y)),NA())</f>
        <v>1.7888433802871084E-2</v>
      </c>
      <c r="N2932" s="181">
        <f>IFERROR(_xll.qlIndexFixing(ONIndex1M,I2932,TRUE,_xll.ohTrigger(RecalcTrigger,Trigger1M)),NA())</f>
        <v>1.6918148947024925E-2</v>
      </c>
      <c r="O2932" s="44">
        <f>IFERROR(_xll.qlIndexFixing(ONIndex3M,I2932,TRUE,_xll.ohTrigger(RecalcTrigger,Trigger3M)),NA())</f>
        <v>1.7322097865264396E-2</v>
      </c>
      <c r="P2932" s="44">
        <f>IFERROR(_xll.qlIndexFixing(ONIndex6M,I2932,TRUE,_xll.ohTrigger(RecalcTrigger,Trigger6M)),NA())</f>
        <v>1.7496209975028654E-2</v>
      </c>
      <c r="Q2932" s="182">
        <f>IFERROR(_xll.qlIndexFixing(ONIndex1Y,I2932,TRUE,_xll.ohTrigger(RecalcTrigger,Trigger1Y)),NA())</f>
        <v>1.7571291593114768E-2</v>
      </c>
    </row>
    <row r="2933" spans="2:17" x14ac:dyDescent="0.2">
      <c r="B2933" s="39" t="s">
        <v>42</v>
      </c>
      <c r="D2933" s="42">
        <f>_xll.qlCalendarAdvance(Calendar,$D2932,B2933,"f",FALSE)</f>
        <v>59967</v>
      </c>
      <c r="E2933" s="176">
        <f>_xll.qlInterestRateIndexValueDate(IndexON,D2933)</f>
        <v>59967</v>
      </c>
      <c r="F2933" s="192">
        <f>IFERROR(_xll.qlIndexFixing(IndexON,D2933,TRUE,_xll.ohTrigger(RecalcTrigger,TriggerON)),NA())</f>
        <v>1.664289384582629E-2</v>
      </c>
      <c r="H2933" s="42">
        <f>_xll.qlCalendarAdvance(Calendar,$H2932,B2933,"f",FALSE)</f>
        <v>59967</v>
      </c>
      <c r="I2933" s="176">
        <f>_xll.qlInterestRateIndexValueDate(Index1M,$H2933)</f>
        <v>59967</v>
      </c>
      <c r="J2933" s="181">
        <f>IFERROR(_xll.qlIndexFixing(Index1M,$H2933,TRUE,_xll.ohTrigger(RecalcTrigger,Trigger1M)),NA())</f>
        <v>1.6951583067318195E-2</v>
      </c>
      <c r="K2933" s="44">
        <f>IFERROR(_xll.qlIndexFixing(Index3M,H2933,TRUE,_xll.ohTrigger(RecalcTrigger,Trigger3M)),NA())</f>
        <v>1.7405223411450919E-2</v>
      </c>
      <c r="L2933" s="44">
        <f>IFERROR(_xll.qlIndexFixing(Index6M,$H2933,TRUE,_xll.ohTrigger(RecalcTrigger,Trigger6M)),NA())</f>
        <v>1.7659491453662801E-2</v>
      </c>
      <c r="M2933" s="182">
        <f>IFERROR(_xll.qlIndexFixing(Index1Y,$H2933,TRUE,_xll.ohTrigger(RecalcTrigger,Trigger1Y)),NA())</f>
        <v>1.7894867170413331E-2</v>
      </c>
      <c r="N2933" s="181">
        <f>IFERROR(_xll.qlIndexFixing(ONIndex1M,I2933,TRUE,_xll.ohTrigger(RecalcTrigger,Trigger1M)),NA())</f>
        <v>1.6924463251577482E-2</v>
      </c>
      <c r="O2933" s="44">
        <f>IFERROR(_xll.qlIndexFixing(ONIndex3M,I2933,TRUE,_xll.ohTrigger(RecalcTrigger,Trigger3M)),NA())</f>
        <v>1.7328073236134722E-2</v>
      </c>
      <c r="P2933" s="44">
        <f>IFERROR(_xll.qlIndexFixing(ONIndex6M,I2933,TRUE,_xll.ohTrigger(RecalcTrigger,Trigger6M)),NA())</f>
        <v>1.7501998080281522E-2</v>
      </c>
      <c r="Q2933" s="182">
        <f>IFERROR(_xll.qlIndexFixing(ONIndex1Y,I2933,TRUE,_xll.ohTrigger(RecalcTrigger,Trigger1Y)),NA())</f>
        <v>1.7577078680183211E-2</v>
      </c>
    </row>
    <row r="2934" spans="2:17" x14ac:dyDescent="0.2">
      <c r="B2934" s="39" t="s">
        <v>42</v>
      </c>
      <c r="D2934" s="42">
        <f>_xll.qlCalendarAdvance(Calendar,$D2933,B2934,"f",FALSE)</f>
        <v>59974</v>
      </c>
      <c r="E2934" s="176">
        <f>_xll.qlInterestRateIndexValueDate(IndexON,D2934)</f>
        <v>59974</v>
      </c>
      <c r="F2934" s="192">
        <f>IFERROR(_xll.qlIndexFixing(IndexON,D2934,TRUE,_xll.ohTrigger(RecalcTrigger,TriggerON)),NA())</f>
        <v>1.6649050922215025E-2</v>
      </c>
      <c r="H2934" s="42">
        <f>_xll.qlCalendarAdvance(Calendar,$H2933,B2934,"f",FALSE)</f>
        <v>59974</v>
      </c>
      <c r="I2934" s="176">
        <f>_xll.qlInterestRateIndexValueDate(Index1M,$H2934)</f>
        <v>59974</v>
      </c>
      <c r="J2934" s="181">
        <f>IFERROR(_xll.qlIndexFixing(Index1M,$H2934,TRUE,_xll.ohTrigger(RecalcTrigger,Trigger1M)),NA())</f>
        <v>1.6957126872609307E-2</v>
      </c>
      <c r="K2934" s="44">
        <f>IFERROR(_xll.qlIndexFixing(Index3M,H2934,TRUE,_xll.ohTrigger(RecalcTrigger,Trigger3M)),NA())</f>
        <v>1.7411381175929625E-2</v>
      </c>
      <c r="L2934" s="44">
        <f>IFERROR(_xll.qlIndexFixing(Index6M,$H2934,TRUE,_xll.ohTrigger(RecalcTrigger,Trigger6M)),NA())</f>
        <v>1.7665615684679784E-2</v>
      </c>
      <c r="M2934" s="182">
        <f>IFERROR(_xll.qlIndexFixing(Index1Y,$H2934,TRUE,_xll.ohTrigger(RecalcTrigger,Trigger1Y)),NA())</f>
        <v>1.7901321464331765E-2</v>
      </c>
      <c r="N2934" s="181">
        <f>IFERROR(_xll.qlIndexFixing(ONIndex1M,I2934,TRUE,_xll.ohTrigger(RecalcTrigger,Trigger1M)),NA())</f>
        <v>1.6930799637270288E-2</v>
      </c>
      <c r="O2934" s="44">
        <f>IFERROR(_xll.qlIndexFixing(ONIndex3M,I2934,TRUE,_xll.ohTrigger(RecalcTrigger,Trigger3M)),NA())</f>
        <v>1.7334069378275307E-2</v>
      </c>
      <c r="P2934" s="44">
        <f>IFERROR(_xll.qlIndexFixing(ONIndex6M,I2934,TRUE,_xll.ohTrigger(RecalcTrigger,Trigger6M)),NA())</f>
        <v>1.7507806009697813E-2</v>
      </c>
      <c r="Q2934" s="182">
        <f>IFERROR(_xll.qlIndexFixing(ONIndex1Y,I2934,TRUE,_xll.ohTrigger(RecalcTrigger,Trigger1Y)),NA())</f>
        <v>1.7582886286873212E-2</v>
      </c>
    </row>
    <row r="2935" spans="2:17" x14ac:dyDescent="0.2">
      <c r="B2935" s="39" t="s">
        <v>42</v>
      </c>
      <c r="D2935" s="42">
        <f>_xll.qlCalendarAdvance(Calendar,$D2934,B2935,"f",FALSE)</f>
        <v>59981</v>
      </c>
      <c r="E2935" s="176">
        <f>_xll.qlInterestRateIndexValueDate(IndexON,D2935)</f>
        <v>59981</v>
      </c>
      <c r="F2935" s="192">
        <f>IFERROR(_xll.qlIndexFixing(IndexON,D2935,TRUE,_xll.ohTrigger(RecalcTrigger,TriggerON)),NA())</f>
        <v>1.6655229654494175E-2</v>
      </c>
      <c r="H2935" s="42">
        <f>_xll.qlCalendarAdvance(Calendar,$H2934,B2935,"f",FALSE)</f>
        <v>59981</v>
      </c>
      <c r="I2935" s="176">
        <f>_xll.qlInterestRateIndexValueDate(Index1M,$H2935)</f>
        <v>59981</v>
      </c>
      <c r="J2935" s="181">
        <f>IFERROR(_xll.qlIndexFixing(Index1M,$H2935,TRUE,_xll.ohTrigger(RecalcTrigger,Trigger1M)),NA())</f>
        <v>1.6963543462762791E-2</v>
      </c>
      <c r="K2935" s="44">
        <f>IFERROR(_xll.qlIndexFixing(Index3M,H2935,TRUE,_xll.ohTrigger(RecalcTrigger,Trigger3M)),NA())</f>
        <v>1.7417559811226328E-2</v>
      </c>
      <c r="L2935" s="44">
        <f>IFERROR(_xll.qlIndexFixing(Index6M,$H2935,TRUE,_xll.ohTrigger(RecalcTrigger,Trigger6M)),NA())</f>
        <v>1.7671759936379559E-2</v>
      </c>
      <c r="M2935" s="182">
        <f>IFERROR(_xll.qlIndexFixing(Index1Y,$H2935,TRUE,_xll.ohTrigger(RecalcTrigger,Trigger1Y)),NA())</f>
        <v>1.7907796685023847E-2</v>
      </c>
      <c r="N2935" s="181">
        <f>IFERROR(_xll.qlIndexFixing(ONIndex1M,I2935,TRUE,_xll.ohTrigger(RecalcTrigger,Trigger1M)),NA())</f>
        <v>1.6937158104184391E-2</v>
      </c>
      <c r="O2935" s="44">
        <f>IFERROR(_xll.qlIndexFixing(ONIndex3M,I2935,TRUE,_xll.ohTrigger(RecalcTrigger,Trigger3M)),NA())</f>
        <v>1.7340086291686152E-2</v>
      </c>
      <c r="P2935" s="44">
        <f>IFERROR(_xll.qlIndexFixing(ONIndex6M,I2935,TRUE,_xll.ohTrigger(RecalcTrigger,Trigger6M)),NA())</f>
        <v>1.7513633763520664E-2</v>
      </c>
      <c r="Q2935" s="182">
        <f>IFERROR(_xll.qlIndexFixing(ONIndex1Y,I2935,TRUE,_xll.ohTrigger(RecalcTrigger,Trigger1Y)),NA())</f>
        <v>1.7588714413022677E-2</v>
      </c>
    </row>
    <row r="2936" spans="2:17" x14ac:dyDescent="0.2">
      <c r="B2936" s="39" t="s">
        <v>42</v>
      </c>
      <c r="D2936" s="42">
        <f>_xll.qlCalendarAdvance(Calendar,$D2935,B2936,"f",FALSE)</f>
        <v>59988</v>
      </c>
      <c r="E2936" s="176">
        <f>_xll.qlInterestRateIndexValueDate(IndexON,D2936)</f>
        <v>59988</v>
      </c>
      <c r="F2936" s="192">
        <f>IFERROR(_xll.qlIndexFixing(IndexON,D2936,TRUE,_xll.ohTrigger(RecalcTrigger,TriggerON)),NA())</f>
        <v>1.6661430042501646E-2</v>
      </c>
      <c r="H2936" s="42">
        <f>_xll.qlCalendarAdvance(Calendar,$H2935,B2936,"f",FALSE)</f>
        <v>59988</v>
      </c>
      <c r="I2936" s="176">
        <f>_xll.qlInterestRateIndexValueDate(Index1M,$H2936)</f>
        <v>59988</v>
      </c>
      <c r="J2936" s="181">
        <f>IFERROR(_xll.qlIndexFixing(Index1M,$H2936,TRUE,_xll.ohTrigger(RecalcTrigger,Trigger1M)),NA())</f>
        <v>1.696998216936231E-2</v>
      </c>
      <c r="K2936" s="44">
        <f>IFERROR(_xll.qlIndexFixing(Index3M,H2936,TRUE,_xll.ohTrigger(RecalcTrigger,Trigger3M)),NA())</f>
        <v>1.7423759317437053E-2</v>
      </c>
      <c r="L2936" s="44">
        <f>IFERROR(_xll.qlIndexFixing(Index6M,$H2936,TRUE,_xll.ohTrigger(RecalcTrigger,Trigger6M)),NA())</f>
        <v>1.7677924208945997E-2</v>
      </c>
      <c r="M2936" s="182">
        <f>IFERROR(_xll.qlIndexFixing(Index1Y,$H2936,TRUE,_xll.ohTrigger(RecalcTrigger,Trigger1Y)),NA())</f>
        <v>1.791795341716218E-2</v>
      </c>
      <c r="N2936" s="181">
        <f>IFERROR(_xll.qlIndexFixing(ONIndex1M,I2936,TRUE,_xll.ohTrigger(RecalcTrigger,Trigger1M)),NA())</f>
        <v>1.6943538652157697E-2</v>
      </c>
      <c r="O2936" s="44">
        <f>IFERROR(_xll.qlIndexFixing(ONIndex3M,I2936,TRUE,_xll.ohTrigger(RecalcTrigger,Trigger3M)),NA())</f>
        <v>1.7346123976205163E-2</v>
      </c>
      <c r="P2936" s="44">
        <f>IFERROR(_xll.qlIndexFixing(ONIndex6M,I2936,TRUE,_xll.ohTrigger(RecalcTrigger,Trigger6M)),NA())</f>
        <v>1.7519481341425891E-2</v>
      </c>
      <c r="Q2936" s="182">
        <f>IFERROR(_xll.qlIndexFixing(ONIndex1Y,I2936,TRUE,_xll.ohTrigger(RecalcTrigger,Trigger1Y)),NA())</f>
        <v>1.7594563058712653E-2</v>
      </c>
    </row>
    <row r="2937" spans="2:17" x14ac:dyDescent="0.2">
      <c r="B2937" s="39" t="s">
        <v>42</v>
      </c>
      <c r="D2937" s="42">
        <f>_xll.qlCalendarAdvance(Calendar,$D2936,B2937,"f",FALSE)</f>
        <v>59995</v>
      </c>
      <c r="E2937" s="176">
        <f>_xll.qlInterestRateIndexValueDate(IndexON,D2937)</f>
        <v>59995</v>
      </c>
      <c r="F2937" s="192">
        <f>IFERROR(_xll.qlIndexFixing(IndexON,D2937,TRUE,_xll.ohTrigger(RecalcTrigger,TriggerON)),NA())</f>
        <v>1.6670956877751664E-2</v>
      </c>
      <c r="H2937" s="42">
        <f>_xll.qlCalendarAdvance(Calendar,$H2936,B2937,"f",FALSE)</f>
        <v>59995</v>
      </c>
      <c r="I2937" s="176">
        <f>_xll.qlInterestRateIndexValueDate(Index1M,$H2937)</f>
        <v>59995</v>
      </c>
      <c r="J2937" s="181">
        <f>IFERROR(_xll.qlIndexFixing(Index1M,$H2937,TRUE,_xll.ohTrigger(RecalcTrigger,Trigger1M)),NA())</f>
        <v>1.6977301174269703E-2</v>
      </c>
      <c r="K2937" s="44">
        <f>IFERROR(_xll.qlIndexFixing(Index3M,H2937,TRUE,_xll.ohTrigger(RecalcTrigger,Trigger3M)),NA())</f>
        <v>1.7429115909515847E-2</v>
      </c>
      <c r="L2937" s="44">
        <f>IFERROR(_xll.qlIndexFixing(Index6M,$H2937,TRUE,_xll.ohTrigger(RecalcTrigger,Trigger6M)),NA())</f>
        <v>1.768148170053602E-2</v>
      </c>
      <c r="M2937" s="182">
        <f>IFERROR(_xll.qlIndexFixing(Index1Y,$H2937,TRUE,_xll.ohTrigger(RecalcTrigger,Trigger1Y)),NA())</f>
        <v>1.7920809908325452E-2</v>
      </c>
      <c r="N2937" s="181">
        <f>IFERROR(_xll.qlIndexFixing(ONIndex1M,I2937,TRUE,_xll.ohTrigger(RecalcTrigger,Trigger1M)),NA())</f>
        <v>1.6953349773365822E-2</v>
      </c>
      <c r="O2937" s="44">
        <f>IFERROR(_xll.qlIndexFixing(ONIndex3M,I2937,TRUE,_xll.ohTrigger(RecalcTrigger,Trigger3M)),NA())</f>
        <v>1.7355567920074755E-2</v>
      </c>
      <c r="P2937" s="44">
        <f>IFERROR(_xll.qlIndexFixing(ONIndex6M,I2937,TRUE,_xll.ohTrigger(RecalcTrigger,Trigger6M)),NA())</f>
        <v>1.7528712540866964E-2</v>
      </c>
      <c r="Q2937" s="182">
        <f>IFERROR(_xll.qlIndexFixing(ONIndex1Y,I2937,TRUE,_xll.ohTrigger(RecalcTrigger,Trigger1Y)),NA())</f>
        <v>1.7603811120351143E-2</v>
      </c>
    </row>
    <row r="2938" spans="2:17" x14ac:dyDescent="0.2">
      <c r="B2938" s="39" t="s">
        <v>42</v>
      </c>
      <c r="D2938" s="42">
        <f>_xll.qlCalendarAdvance(Calendar,$D2937,B2938,"f",FALSE)</f>
        <v>60002</v>
      </c>
      <c r="E2938" s="176">
        <f>_xll.qlInterestRateIndexValueDate(IndexON,D2938)</f>
        <v>60002</v>
      </c>
      <c r="F2938" s="192">
        <f>IFERROR(_xll.qlIndexFixing(IndexON,D2938,TRUE,_xll.ohTrigger(RecalcTrigger,TriggerON)),NA())</f>
        <v>1.6673895785863646E-2</v>
      </c>
      <c r="H2938" s="42">
        <f>_xll.qlCalendarAdvance(Calendar,$H2937,B2938,"f",FALSE)</f>
        <v>60002</v>
      </c>
      <c r="I2938" s="176">
        <f>_xll.qlInterestRateIndexValueDate(Index1M,$H2938)</f>
        <v>60002</v>
      </c>
      <c r="J2938" s="181">
        <f>IFERROR(_xll.qlIndexFixing(Index1M,$H2938,TRUE,_xll.ohTrigger(RecalcTrigger,Trigger1M)),NA())</f>
        <v>1.6982925932061549E-2</v>
      </c>
      <c r="K2938" s="44">
        <f>IFERROR(_xll.qlIndexFixing(Index3M,H2938,TRUE,_xll.ohTrigger(RecalcTrigger,Trigger3M)),NA())</f>
        <v>1.743535536968948E-2</v>
      </c>
      <c r="L2938" s="44">
        <f>IFERROR(_xll.qlIndexFixing(Index6M,$H2938,TRUE,_xll.ohTrigger(RecalcTrigger,Trigger6M)),NA())</f>
        <v>1.7687680827905353E-2</v>
      </c>
      <c r="M2938" s="182">
        <f>IFERROR(_xll.qlIndexFixing(Index1Y,$H2938,TRUE,_xll.ohTrigger(RecalcTrigger,Trigger1Y)),NA())</f>
        <v>1.7927347911737224E-2</v>
      </c>
      <c r="N2938" s="181">
        <f>IFERROR(_xll.qlIndexFixing(ONIndex1M,I2938,TRUE,_xll.ohTrigger(RecalcTrigger,Trigger1M)),NA())</f>
        <v>1.6956365991444011E-2</v>
      </c>
      <c r="O2938" s="44">
        <f>IFERROR(_xll.qlIndexFixing(ONIndex3M,I2938,TRUE,_xll.ohTrigger(RecalcTrigger,Trigger3M)),NA())</f>
        <v>1.7358261658891871E-2</v>
      </c>
      <c r="P2938" s="44">
        <f>IFERROR(_xll.qlIndexFixing(ONIndex6M,I2938,TRUE,_xll.ohTrigger(RecalcTrigger,Trigger6M)),NA())</f>
        <v>1.7531235970212888E-2</v>
      </c>
      <c r="Q2938" s="182">
        <f>IFERROR(_xll.qlIndexFixing(ONIndex1Y,I2938,TRUE,_xll.ohTrigger(RecalcTrigger,Trigger1Y)),NA())</f>
        <v>1.7606321908471001E-2</v>
      </c>
    </row>
    <row r="2939" spans="2:17" x14ac:dyDescent="0.2">
      <c r="B2939" s="39" t="s">
        <v>42</v>
      </c>
      <c r="D2939" s="42">
        <f>_xll.qlCalendarAdvance(Calendar,$D2938,B2939,"f",FALSE)</f>
        <v>60009</v>
      </c>
      <c r="E2939" s="176">
        <f>_xll.qlInterestRateIndexValueDate(IndexON,D2939)</f>
        <v>60009</v>
      </c>
      <c r="F2939" s="192">
        <f>IFERROR(_xll.qlIndexFixing(IndexON,D2939,TRUE,_xll.ohTrigger(RecalcTrigger,TriggerON)),NA())</f>
        <v>1.6680161141299221E-2</v>
      </c>
      <c r="H2939" s="42">
        <f>_xll.qlCalendarAdvance(Calendar,$H2938,B2939,"f",FALSE)</f>
        <v>60009</v>
      </c>
      <c r="I2939" s="176">
        <f>_xll.qlInterestRateIndexValueDate(Index1M,$H2939)</f>
        <v>60009</v>
      </c>
      <c r="J2939" s="181">
        <f>IFERROR(_xll.qlIndexFixing(Index1M,$H2939,TRUE,_xll.ohTrigger(RecalcTrigger,Trigger1M)),NA())</f>
        <v>1.6989430988237249E-2</v>
      </c>
      <c r="K2939" s="44">
        <f>IFERROR(_xll.qlIndexFixing(Index3M,H2939,TRUE,_xll.ohTrigger(RecalcTrigger,Trigger3M)),NA())</f>
        <v>1.7441615699961742E-2</v>
      </c>
      <c r="L2939" s="44">
        <f>IFERROR(_xll.qlIndexFixing(Index6M,$H2939,TRUE,_xll.ohTrigger(RecalcTrigger,Trigger6M)),NA())</f>
        <v>1.7693899973452717E-2</v>
      </c>
      <c r="M2939" s="182">
        <f>IFERROR(_xll.qlIndexFixing(Index1Y,$H2939,TRUE,_xll.ohTrigger(RecalcTrigger,Trigger1Y)),NA())</f>
        <v>1.7933906843524916E-2</v>
      </c>
      <c r="N2939" s="181">
        <f>IFERROR(_xll.qlIndexFixing(ONIndex1M,I2939,TRUE,_xll.ohTrigger(RecalcTrigger,Trigger1M)),NA())</f>
        <v>1.6962812782919112E-2</v>
      </c>
      <c r="O2939" s="44">
        <f>IFERROR(_xll.qlIndexFixing(ONIndex3M,I2939,TRUE,_xll.ohTrigger(RecalcTrigger,Trigger3M)),NA())</f>
        <v>1.7364361657059568E-2</v>
      </c>
      <c r="P2939" s="44">
        <f>IFERROR(_xll.qlIndexFixing(ONIndex6M,I2939,TRUE,_xll.ohTrigger(RecalcTrigger,Trigger6M)),NA())</f>
        <v>1.7537143021175705E-2</v>
      </c>
      <c r="Q2939" s="182">
        <f>IFERROR(_xll.qlIndexFixing(ONIndex1Y,I2939,TRUE,_xll.ohTrigger(RecalcTrigger,Trigger1Y)),NA())</f>
        <v>1.7612232112539372E-2</v>
      </c>
    </row>
    <row r="2940" spans="2:17" x14ac:dyDescent="0.2">
      <c r="B2940" s="39" t="s">
        <v>42</v>
      </c>
      <c r="D2940" s="42">
        <f>_xll.qlCalendarAdvance(Calendar,$D2939,B2940,"f",FALSE)</f>
        <v>60016</v>
      </c>
      <c r="E2940" s="176">
        <f>_xll.qlInterestRateIndexValueDate(IndexON,D2940)</f>
        <v>60016</v>
      </c>
      <c r="F2940" s="192">
        <f>IFERROR(_xll.qlIndexFixing(IndexON,D2940,TRUE,_xll.ohTrigger(RecalcTrigger,TriggerON)),NA())</f>
        <v>1.6686448152544164E-2</v>
      </c>
      <c r="H2940" s="42">
        <f>_xll.qlCalendarAdvance(Calendar,$H2939,B2940,"f",FALSE)</f>
        <v>60016</v>
      </c>
      <c r="I2940" s="176">
        <f>_xll.qlInterestRateIndexValueDate(Index1M,$H2940)</f>
        <v>60016</v>
      </c>
      <c r="J2940" s="181">
        <f>IFERROR(_xll.qlIndexFixing(Index1M,$H2940,TRUE,_xll.ohTrigger(RecalcTrigger,Trigger1M)),NA())</f>
        <v>1.6996821989871787E-2</v>
      </c>
      <c r="K2940" s="44">
        <f>IFERROR(_xll.qlIndexFixing(Index3M,H2940,TRUE,_xll.ohTrigger(RecalcTrigger,Trigger3M)),NA())</f>
        <v>1.7447896900429707E-2</v>
      </c>
      <c r="L2940" s="44">
        <f>IFERROR(_xll.qlIndexFixing(Index6M,$H2940,TRUE,_xll.ohTrigger(RecalcTrigger,Trigger6M)),NA())</f>
        <v>1.7700139137363676E-2</v>
      </c>
      <c r="M2940" s="182">
        <f>IFERROR(_xll.qlIndexFixing(Index1Y,$H2940,TRUE,_xll.ohTrigger(RecalcTrigger,Trigger1Y)),NA())</f>
        <v>1.7940486704093983E-2</v>
      </c>
      <c r="N2940" s="181">
        <f>IFERROR(_xll.qlIndexFixing(ONIndex1M,I2940,TRUE,_xll.ohTrigger(RecalcTrigger,Trigger1M)),NA())</f>
        <v>1.696928165537237E-2</v>
      </c>
      <c r="O2940" s="44">
        <f>IFERROR(_xll.qlIndexFixing(ONIndex3M,I2940,TRUE,_xll.ohTrigger(RecalcTrigger,Trigger3M)),NA())</f>
        <v>1.7370482426416478E-2</v>
      </c>
      <c r="P2940" s="44">
        <f>IFERROR(_xll.qlIndexFixing(ONIndex6M,I2940,TRUE,_xll.ohTrigger(RecalcTrigger,Trigger6M)),NA())</f>
        <v>1.7543069896220898E-2</v>
      </c>
      <c r="Q2940" s="182">
        <f>IFERROR(_xll.qlIndexFixing(ONIndex1Y,I2940,TRUE,_xll.ohTrigger(RecalcTrigger,Trigger1Y)),NA())</f>
        <v>1.7618162836148255E-2</v>
      </c>
    </row>
    <row r="2941" spans="2:17" x14ac:dyDescent="0.2">
      <c r="B2941" s="39" t="s">
        <v>42</v>
      </c>
      <c r="D2941" s="42">
        <f>_xll.qlCalendarAdvance(Calendar,$D2940,B2941,"f",FALSE)</f>
        <v>60023</v>
      </c>
      <c r="E2941" s="176">
        <f>_xll.qlInterestRateIndexValueDate(IndexON,D2941)</f>
        <v>60023</v>
      </c>
      <c r="F2941" s="192">
        <f>IFERROR(_xll.qlIndexFixing(IndexON,D2941,TRUE,_xll.ohTrigger(RecalcTrigger,TriggerON)),NA())</f>
        <v>1.6692756819436383E-2</v>
      </c>
      <c r="H2941" s="42">
        <f>_xll.qlCalendarAdvance(Calendar,$H2940,B2941,"f",FALSE)</f>
        <v>60023</v>
      </c>
      <c r="I2941" s="176">
        <f>_xll.qlInterestRateIndexValueDate(Index1M,$H2941)</f>
        <v>60023</v>
      </c>
      <c r="J2941" s="181">
        <f>IFERROR(_xll.qlIndexFixing(Index1M,$H2941,TRUE,_xll.ohTrigger(RecalcTrigger,Trigger1M)),NA())</f>
        <v>1.7002507450410501E-2</v>
      </c>
      <c r="K2941" s="44">
        <f>IFERROR(_xll.qlIndexFixing(Index3M,H2941,TRUE,_xll.ohTrigger(RecalcTrigger,Trigger3M)),NA())</f>
        <v>1.7455069915613696E-2</v>
      </c>
      <c r="L2941" s="44">
        <f>IFERROR(_xll.qlIndexFixing(Index6M,$H2941,TRUE,_xll.ohTrigger(RecalcTrigger,Trigger6M)),NA())</f>
        <v>1.7709045891362119E-2</v>
      </c>
      <c r="M2941" s="182">
        <f>IFERROR(_xll.qlIndexFixing(Index1Y,$H2941,TRUE,_xll.ohTrigger(RecalcTrigger,Trigger1Y)),NA())</f>
        <v>1.794708749384899E-2</v>
      </c>
      <c r="N2941" s="181">
        <f>IFERROR(_xll.qlIndexFixing(ONIndex1M,I2941,TRUE,_xll.ohTrigger(RecalcTrigger,Trigger1M)),NA())</f>
        <v>1.6975772608965878E-2</v>
      </c>
      <c r="O2941" s="44">
        <f>IFERROR(_xll.qlIndexFixing(ONIndex3M,I2941,TRUE,_xll.ohTrigger(RecalcTrigger,Trigger3M)),NA())</f>
        <v>1.7376623966881555E-2</v>
      </c>
      <c r="P2941" s="44">
        <f>IFERROR(_xll.qlIndexFixing(ONIndex6M,I2941,TRUE,_xll.ohTrigger(RecalcTrigger,Trigger6M)),NA())</f>
        <v>1.7549016595591604E-2</v>
      </c>
      <c r="Q2941" s="182">
        <f>IFERROR(_xll.qlIndexFixing(ONIndex1Y,I2941,TRUE,_xll.ohTrigger(RecalcTrigger,Trigger1Y)),NA())</f>
        <v>1.7624114079297648E-2</v>
      </c>
    </row>
    <row r="2942" spans="2:17" x14ac:dyDescent="0.2">
      <c r="B2942" s="39" t="s">
        <v>42</v>
      </c>
      <c r="D2942" s="42">
        <f>_xll.qlCalendarAdvance(Calendar,$D2941,B2942,"f",FALSE)</f>
        <v>60030</v>
      </c>
      <c r="E2942" s="176">
        <f>_xll.qlInterestRateIndexValueDate(IndexON,D2942)</f>
        <v>60030</v>
      </c>
      <c r="F2942" s="192">
        <f>IFERROR(_xll.qlIndexFixing(IndexON,D2942,TRUE,_xll.ohTrigger(RecalcTrigger,TriggerON)),NA())</f>
        <v>1.6699087142300062E-2</v>
      </c>
      <c r="H2942" s="42">
        <f>_xll.qlCalendarAdvance(Calendar,$H2941,B2942,"f",FALSE)</f>
        <v>60030</v>
      </c>
      <c r="I2942" s="176">
        <f>_xll.qlInterestRateIndexValueDate(Index1M,$H2942)</f>
        <v>60030</v>
      </c>
      <c r="J2942" s="181">
        <f>IFERROR(_xll.qlIndexFixing(Index1M,$H2942,TRUE,_xll.ohTrigger(RecalcTrigger,Trigger1M)),NA())</f>
        <v>1.7009078856494164E-2</v>
      </c>
      <c r="K2942" s="44">
        <f>IFERROR(_xll.qlIndexFixing(Index3M,H2942,TRUE,_xll.ohTrigger(RecalcTrigger,Trigger3M)),NA())</f>
        <v>1.7461394649363759E-2</v>
      </c>
      <c r="L2942" s="44">
        <f>IFERROR(_xll.qlIndexFixing(Index6M,$H2942,TRUE,_xll.ohTrigger(RecalcTrigger,Trigger6M)),NA())</f>
        <v>1.77153302930824E-2</v>
      </c>
      <c r="M2942" s="182">
        <f>IFERROR(_xll.qlIndexFixing(Index1Y,$H2942,TRUE,_xll.ohTrigger(RecalcTrigger,Trigger1Y)),NA())</f>
        <v>1.7953709213196722E-2</v>
      </c>
      <c r="N2942" s="181">
        <f>IFERROR(_xll.qlIndexFixing(ONIndex1M,I2942,TRUE,_xll.ohTrigger(RecalcTrigger,Trigger1M)),NA())</f>
        <v>1.6982285643780681E-2</v>
      </c>
      <c r="O2942" s="44">
        <f>IFERROR(_xll.qlIndexFixing(ONIndex3M,I2942,TRUE,_xll.ohTrigger(RecalcTrigger,Trigger3M)),NA())</f>
        <v>1.7382786278778983E-2</v>
      </c>
      <c r="P2942" s="44">
        <f>IFERROR(_xll.qlIndexFixing(ONIndex6M,I2942,TRUE,_xll.ohTrigger(RecalcTrigger,Trigger6M)),NA())</f>
        <v>1.7554983119287826E-2</v>
      </c>
      <c r="Q2942" s="182">
        <f>IFERROR(_xll.qlIndexFixing(ONIndex1Y,I2942,TRUE,_xll.ohTrigger(RecalcTrigger,Trigger1Y)),NA())</f>
        <v>1.7630085841906507E-2</v>
      </c>
    </row>
    <row r="2943" spans="2:17" x14ac:dyDescent="0.2">
      <c r="B2943" s="39" t="s">
        <v>42</v>
      </c>
      <c r="D2943" s="42">
        <f>_xll.qlCalendarAdvance(Calendar,$D2942,B2943,"f",FALSE)</f>
        <v>60037</v>
      </c>
      <c r="E2943" s="176">
        <f>_xll.qlInterestRateIndexValueDate(IndexON,D2943)</f>
        <v>60037</v>
      </c>
      <c r="F2943" s="192">
        <f>IFERROR(_xll.qlIndexFixing(IndexON,D2943,TRUE,_xll.ohTrigger(RecalcTrigger,TriggerON)),NA())</f>
        <v>1.6705439120892063E-2</v>
      </c>
      <c r="H2943" s="42">
        <f>_xll.qlCalendarAdvance(Calendar,$H2942,B2943,"f",FALSE)</f>
        <v>60037</v>
      </c>
      <c r="I2943" s="176">
        <f>_xll.qlInterestRateIndexValueDate(Index1M,$H2943)</f>
        <v>60037</v>
      </c>
      <c r="J2943" s="181">
        <f>IFERROR(_xll.qlIndexFixing(Index1M,$H2943,TRUE,_xll.ohTrigger(RecalcTrigger,Trigger1M)),NA())</f>
        <v>1.7015672379287264E-2</v>
      </c>
      <c r="K2943" s="44">
        <f>IFERROR(_xll.qlIndexFixing(Index3M,H2943,TRUE,_xll.ohTrigger(RecalcTrigger,Trigger3M)),NA())</f>
        <v>1.7467740254714974E-2</v>
      </c>
      <c r="L2943" s="44">
        <f>IFERROR(_xll.qlIndexFixing(Index6M,$H2943,TRUE,_xll.ohTrigger(RecalcTrigger,Trigger6M)),NA())</f>
        <v>1.7721634716991359E-2</v>
      </c>
      <c r="M2943" s="182">
        <f>IFERROR(_xll.qlIndexFixing(Index1Y,$H2943,TRUE,_xll.ohTrigger(RecalcTrigger,Trigger1Y)),NA())</f>
        <v>1.7960351862544854E-2</v>
      </c>
      <c r="N2943" s="181">
        <f>IFERROR(_xll.qlIndexFixing(ONIndex1M,I2943,TRUE,_xll.ohTrigger(RecalcTrigger,Trigger1M)),NA())</f>
        <v>1.6988820759735734E-2</v>
      </c>
      <c r="O2943" s="44">
        <f>IFERROR(_xll.qlIndexFixing(ONIndex3M,I2943,TRUE,_xll.ohTrigger(RecalcTrigger,Trigger3M)),NA())</f>
        <v>1.7388969361703532E-2</v>
      </c>
      <c r="P2943" s="44">
        <f>IFERROR(_xll.qlIndexFixing(ONIndex6M,I2943,TRUE,_xll.ohTrigger(RecalcTrigger,Trigger6M)),NA())</f>
        <v>1.7560969467147469E-2</v>
      </c>
      <c r="Q2943" s="182">
        <f>IFERROR(_xll.qlIndexFixing(ONIndex1Y,I2943,TRUE,_xll.ohTrigger(RecalcTrigger,Trigger1Y)),NA())</f>
        <v>1.763607812397483E-2</v>
      </c>
    </row>
    <row r="2944" spans="2:17" x14ac:dyDescent="0.2">
      <c r="B2944" s="39" t="s">
        <v>42</v>
      </c>
      <c r="D2944" s="42">
        <f>_xll.qlCalendarAdvance(Calendar,$D2943,B2944,"f",FALSE)</f>
        <v>60044</v>
      </c>
      <c r="E2944" s="176">
        <f>_xll.qlInterestRateIndexValueDate(IndexON,D2944)</f>
        <v>60044</v>
      </c>
      <c r="F2944" s="192">
        <f>IFERROR(_xll.qlIndexFixing(IndexON,D2944,TRUE,_xll.ohTrigger(RecalcTrigger,TriggerON)),NA())</f>
        <v>1.6711812755293431E-2</v>
      </c>
      <c r="H2944" s="42">
        <f>_xll.qlCalendarAdvance(Calendar,$H2943,B2944,"f",FALSE)</f>
        <v>60044</v>
      </c>
      <c r="I2944" s="176">
        <f>_xll.qlInterestRateIndexValueDate(Index1M,$H2944)</f>
        <v>60044</v>
      </c>
      <c r="J2944" s="181">
        <f>IFERROR(_xll.qlIndexFixing(Index1M,$H2944,TRUE,_xll.ohTrigger(RecalcTrigger,Trigger1M)),NA())</f>
        <v>1.7022288018832855E-2</v>
      </c>
      <c r="K2944" s="44">
        <f>IFERROR(_xll.qlIndexFixing(Index3M,H2944,TRUE,_xll.ohTrigger(RecalcTrigger,Trigger3M)),NA())</f>
        <v>1.7474106731769523E-2</v>
      </c>
      <c r="L2944" s="44">
        <f>IFERROR(_xll.qlIndexFixing(Index6M,$H2944,TRUE,_xll.ohTrigger(RecalcTrigger,Trigger6M)),NA())</f>
        <v>1.7727959163280287E-2</v>
      </c>
      <c r="M2944" s="182">
        <f>IFERROR(_xll.qlIndexFixing(Index1Y,$H2944,TRUE,_xll.ohTrigger(RecalcTrigger,Trigger1Y)),NA())</f>
        <v>1.7967015442302836E-2</v>
      </c>
      <c r="N2944" s="181">
        <f>IFERROR(_xll.qlIndexFixing(ONIndex1M,I2944,TRUE,_xll.ohTrigger(RecalcTrigger,Trigger1M)),NA())</f>
        <v>1.6995377956749991E-2</v>
      </c>
      <c r="O2944" s="44">
        <f>IFERROR(_xll.qlIndexFixing(ONIndex3M,I2944,TRUE,_xll.ohTrigger(RecalcTrigger,Trigger3M)),NA())</f>
        <v>1.7395173215898341E-2</v>
      </c>
      <c r="P2944" s="44">
        <f>IFERROR(_xll.qlIndexFixing(ONIndex6M,I2944,TRUE,_xll.ohTrigger(RecalcTrigger,Trigger6M)),NA())</f>
        <v>1.7566975639332627E-2</v>
      </c>
      <c r="Q2944" s="182">
        <f>IFERROR(_xll.qlIndexFixing(ONIndex1Y,I2944,TRUE,_xll.ohTrigger(RecalcTrigger,Trigger1Y)),NA())</f>
        <v>1.7642090925583664E-2</v>
      </c>
    </row>
    <row r="2945" spans="2:17" x14ac:dyDescent="0.2">
      <c r="B2945" s="39" t="s">
        <v>42</v>
      </c>
      <c r="D2945" s="42">
        <f>_xll.qlCalendarAdvance(Calendar,$D2944,B2945,"f",FALSE)</f>
        <v>60051</v>
      </c>
      <c r="E2945" s="176">
        <f>_xll.qlInterestRateIndexValueDate(IndexON,D2945)</f>
        <v>60051</v>
      </c>
      <c r="F2945" s="192">
        <f>IFERROR(_xll.qlIndexFixing(IndexON,D2945,TRUE,_xll.ohTrigger(RecalcTrigger,TriggerON)),NA())</f>
        <v>1.6718208045423122E-2</v>
      </c>
      <c r="H2945" s="42">
        <f>_xll.qlCalendarAdvance(Calendar,$H2944,B2945,"f",FALSE)</f>
        <v>60051</v>
      </c>
      <c r="I2945" s="176">
        <f>_xll.qlInterestRateIndexValueDate(Index1M,$H2945)</f>
        <v>60051</v>
      </c>
      <c r="J2945" s="181">
        <f>IFERROR(_xll.qlIndexFixing(Index1M,$H2945,TRUE,_xll.ohTrigger(RecalcTrigger,Trigger1M)),NA())</f>
        <v>1.7028925775168929E-2</v>
      </c>
      <c r="K2945" s="44">
        <f>IFERROR(_xll.qlIndexFixing(Index3M,H2945,TRUE,_xll.ohTrigger(RecalcTrigger,Trigger3M)),NA())</f>
        <v>1.74804940806252E-2</v>
      </c>
      <c r="L2945" s="44">
        <f>IFERROR(_xll.qlIndexFixing(Index6M,$H2945,TRUE,_xll.ohTrigger(RecalcTrigger,Trigger6M)),NA())</f>
        <v>1.7731635238907955E-2</v>
      </c>
      <c r="M2945" s="182">
        <f>IFERROR(_xll.qlIndexFixing(Index1Y,$H2945,TRUE,_xll.ohTrigger(RecalcTrigger,Trigger1Y)),NA())</f>
        <v>1.7973699952881228E-2</v>
      </c>
      <c r="N2945" s="181">
        <f>IFERROR(_xll.qlIndexFixing(ONIndex1M,I2945,TRUE,_xll.ohTrigger(RecalcTrigger,Trigger1M)),NA())</f>
        <v>1.7001957234904497E-2</v>
      </c>
      <c r="O2945" s="44">
        <f>IFERROR(_xll.qlIndexFixing(ONIndex3M,I2945,TRUE,_xll.ohTrigger(RecalcTrigger,Trigger3M)),NA())</f>
        <v>1.7401397841282362E-2</v>
      </c>
      <c r="P2945" s="44">
        <f>IFERROR(_xll.qlIndexFixing(ONIndex6M,I2945,TRUE,_xll.ohTrigger(RecalcTrigger,Trigger6M)),NA())</f>
        <v>1.7573001635924346E-2</v>
      </c>
      <c r="Q2945" s="182">
        <f>IFERROR(_xll.qlIndexFixing(ONIndex1Y,I2945,TRUE,_xll.ohTrigger(RecalcTrigger,Trigger1Y)),NA())</f>
        <v>1.7648124246651964E-2</v>
      </c>
    </row>
    <row r="2946" spans="2:17" x14ac:dyDescent="0.2">
      <c r="B2946" s="39" t="s">
        <v>42</v>
      </c>
      <c r="D2946" s="42">
        <f>_xll.qlCalendarAdvance(Calendar,$D2945,B2946,"f",FALSE)</f>
        <v>60058</v>
      </c>
      <c r="E2946" s="176">
        <f>_xll.qlInterestRateIndexValueDate(IndexON,D2946)</f>
        <v>60058</v>
      </c>
      <c r="F2946" s="192">
        <f>IFERROR(_xll.qlIndexFixing(IndexON,D2946,TRUE,_xll.ohTrigger(RecalcTrigger,TriggerON)),NA())</f>
        <v>1.6724624991443227E-2</v>
      </c>
      <c r="H2946" s="42">
        <f>_xll.qlCalendarAdvance(Calendar,$H2945,B2946,"f",FALSE)</f>
        <v>60058</v>
      </c>
      <c r="I2946" s="176">
        <f>_xll.qlInterestRateIndexValueDate(Index1M,$H2946)</f>
        <v>60058</v>
      </c>
      <c r="J2946" s="181">
        <f>IFERROR(_xll.qlIndexFixing(Index1M,$H2946,TRUE,_xll.ohTrigger(RecalcTrigger,Trigger1M)),NA())</f>
        <v>1.7035585648333476E-2</v>
      </c>
      <c r="K2946" s="44">
        <f>IFERROR(_xll.qlIndexFixing(Index3M,H2946,TRUE,_xll.ohTrigger(RecalcTrigger,Trigger3M)),NA())</f>
        <v>1.7486902301384187E-2</v>
      </c>
      <c r="L2946" s="44">
        <f>IFERROR(_xll.qlIndexFixing(Index6M,$H2946,TRUE,_xll.ohTrigger(RecalcTrigger,Trigger6M)),NA())</f>
        <v>1.7737994516929693E-2</v>
      </c>
      <c r="M2946" s="182">
        <f>IFERROR(_xll.qlIndexFixing(Index1Y,$H2946,TRUE,_xll.ohTrigger(RecalcTrigger,Trigger1Y)),NA())</f>
        <v>1.7980405394691257E-2</v>
      </c>
      <c r="N2946" s="181">
        <f>IFERROR(_xll.qlIndexFixing(ONIndex1M,I2946,TRUE,_xll.ohTrigger(RecalcTrigger,Trigger1M)),NA())</f>
        <v>1.7008558594280299E-2</v>
      </c>
      <c r="O2946" s="44">
        <f>IFERROR(_xll.qlIndexFixing(ONIndex3M,I2946,TRUE,_xll.ohTrigger(RecalcTrigger,Trigger3M)),NA())</f>
        <v>1.7407643238017689E-2</v>
      </c>
      <c r="P2946" s="44">
        <f>IFERROR(_xll.qlIndexFixing(ONIndex6M,I2946,TRUE,_xll.ohTrigger(RecalcTrigger,Trigger6M)),NA())</f>
        <v>1.7579047456679486E-2</v>
      </c>
      <c r="Q2946" s="182">
        <f>IFERROR(_xll.qlIndexFixing(ONIndex1Y,I2946,TRUE,_xll.ohTrigger(RecalcTrigger,Trigger1Y)),NA())</f>
        <v>1.7654178087341821E-2</v>
      </c>
    </row>
    <row r="2947" spans="2:17" x14ac:dyDescent="0.2">
      <c r="B2947" s="39" t="s">
        <v>42</v>
      </c>
      <c r="D2947" s="42">
        <f>_xll.qlCalendarAdvance(Calendar,$D2946,B2947,"f",FALSE)</f>
        <v>60065</v>
      </c>
      <c r="E2947" s="176">
        <f>_xll.qlInterestRateIndexValueDate(IndexON,D2947)</f>
        <v>60065</v>
      </c>
      <c r="F2947" s="192">
        <f>IFERROR(_xll.qlIndexFixing(IndexON,D2947,TRUE,_xll.ohTrigger(RecalcTrigger,TriggerON)),NA())</f>
        <v>1.6731063593272699E-2</v>
      </c>
      <c r="H2947" s="42">
        <f>_xll.qlCalendarAdvance(Calendar,$H2946,B2947,"f",FALSE)</f>
        <v>60065</v>
      </c>
      <c r="I2947" s="176">
        <f>_xll.qlInterestRateIndexValueDate(Index1M,$H2947)</f>
        <v>60065</v>
      </c>
      <c r="J2947" s="181">
        <f>IFERROR(_xll.qlIndexFixing(Index1M,$H2947,TRUE,_xll.ohTrigger(RecalcTrigger,Trigger1M)),NA())</f>
        <v>1.7042267638361953E-2</v>
      </c>
      <c r="K2947" s="44">
        <f>IFERROR(_xll.qlIndexFixing(Index3M,H2947,TRUE,_xll.ohTrigger(RecalcTrigger,Trigger3M)),NA())</f>
        <v>1.7493331394146914E-2</v>
      </c>
      <c r="L2947" s="44">
        <f>IFERROR(_xll.qlIndexFixing(Index6M,$H2947,TRUE,_xll.ohTrigger(RecalcTrigger,Trigger6M)),NA())</f>
        <v>1.7744373814630371E-2</v>
      </c>
      <c r="M2947" s="182">
        <f>IFERROR(_xll.qlIndexFixing(Index1Y,$H2947,TRUE,_xll.ohTrigger(RecalcTrigger,Trigger1Y)),NA())</f>
        <v>1.7987131768146369E-2</v>
      </c>
      <c r="N2947" s="181">
        <f>IFERROR(_xll.qlIndexFixing(ONIndex1M,I2947,TRUE,_xll.ohTrigger(RecalcTrigger,Trigger1M)),NA())</f>
        <v>1.701518203479635E-2</v>
      </c>
      <c r="O2947" s="44">
        <f>IFERROR(_xll.qlIndexFixing(ONIndex3M,I2947,TRUE,_xll.ohTrigger(RecalcTrigger,Trigger3M)),NA())</f>
        <v>1.7413909405780137E-2</v>
      </c>
      <c r="P2947" s="44">
        <f>IFERROR(_xll.qlIndexFixing(ONIndex6M,I2947,TRUE,_xll.ohTrigger(RecalcTrigger,Trigger6M)),NA())</f>
        <v>1.7585113101598049E-2</v>
      </c>
      <c r="Q2947" s="182">
        <f>IFERROR(_xll.qlIndexFixing(ONIndex1Y,I2947,TRUE,_xll.ohTrigger(RecalcTrigger,Trigger1Y)),NA())</f>
        <v>1.7660252447410096E-2</v>
      </c>
    </row>
    <row r="2948" spans="2:17" x14ac:dyDescent="0.2">
      <c r="B2948" s="39" t="s">
        <v>42</v>
      </c>
      <c r="D2948" s="42">
        <f>_xll.qlCalendarAdvance(Calendar,$D2947,B2948,"f",FALSE)</f>
        <v>60072</v>
      </c>
      <c r="E2948" s="176">
        <f>_xll.qlInterestRateIndexValueDate(IndexON,D2948)</f>
        <v>60072</v>
      </c>
      <c r="F2948" s="192">
        <f>IFERROR(_xll.qlIndexFixing(IndexON,D2948,TRUE,_xll.ohTrigger(RecalcTrigger,TriggerON)),NA())</f>
        <v>1.6737523850830494E-2</v>
      </c>
      <c r="H2948" s="42">
        <f>_xll.qlCalendarAdvance(Calendar,$H2947,B2948,"f",FALSE)</f>
        <v>60072</v>
      </c>
      <c r="I2948" s="176">
        <f>_xll.qlInterestRateIndexValueDate(Index1M,$H2948)</f>
        <v>60072</v>
      </c>
      <c r="J2948" s="181">
        <f>IFERROR(_xll.qlIndexFixing(Index1M,$H2948,TRUE,_xll.ohTrigger(RecalcTrigger,Trigger1M)),NA())</f>
        <v>1.7048971745294884E-2</v>
      </c>
      <c r="K2948" s="44">
        <f>IFERROR(_xll.qlIndexFixing(Index3M,H2948,TRUE,_xll.ohTrigger(RecalcTrigger,Trigger3M)),NA())</f>
        <v>1.749978135901116E-2</v>
      </c>
      <c r="L2948" s="44">
        <f>IFERROR(_xll.qlIndexFixing(Index6M,$H2948,TRUE,_xll.ohTrigger(RecalcTrigger,Trigger6M)),NA())</f>
        <v>1.7750773132199093E-2</v>
      </c>
      <c r="M2948" s="182">
        <f>IFERROR(_xll.qlIndexFixing(Index1Y,$H2948,TRUE,_xll.ohTrigger(RecalcTrigger,Trigger1Y)),NA())</f>
        <v>1.7993879073661123E-2</v>
      </c>
      <c r="N2948" s="181">
        <f>IFERROR(_xll.qlIndexFixing(ONIndex1M,I2948,TRUE,_xll.ohTrigger(RecalcTrigger,Trigger1M)),NA())</f>
        <v>1.7021827556290559E-2</v>
      </c>
      <c r="O2948" s="44">
        <f>IFERROR(_xll.qlIndexFixing(ONIndex3M,I2948,TRUE,_xll.ohTrigger(RecalcTrigger,Trigger3M)),NA())</f>
        <v>1.742019634489389E-2</v>
      </c>
      <c r="P2948" s="44">
        <f>IFERROR(_xll.qlIndexFixing(ONIndex6M,I2948,TRUE,_xll.ohTrigger(RecalcTrigger,Trigger6M)),NA())</f>
        <v>1.7591198570923172E-2</v>
      </c>
      <c r="Q2948" s="182">
        <f>IFERROR(_xll.qlIndexFixing(ONIndex1Y,I2948,TRUE,_xll.ohTrigger(RecalcTrigger,Trigger1Y)),NA())</f>
        <v>1.7666347327018883E-2</v>
      </c>
    </row>
    <row r="2949" spans="2:17" x14ac:dyDescent="0.2">
      <c r="B2949" s="39" t="s">
        <v>42</v>
      </c>
      <c r="D2949" s="42">
        <f>_xll.qlCalendarAdvance(Calendar,$D2948,B2949,"f",FALSE)</f>
        <v>60079</v>
      </c>
      <c r="E2949" s="176">
        <f>_xll.qlInterestRateIndexValueDate(IndexON,D2949)</f>
        <v>60079</v>
      </c>
      <c r="F2949" s="192">
        <f>IFERROR(_xll.qlIndexFixing(IndexON,D2949,TRUE,_xll.ohTrigger(RecalcTrigger,TriggerON)),NA())</f>
        <v>1.6744005764278702E-2</v>
      </c>
      <c r="H2949" s="42">
        <f>_xll.qlCalendarAdvance(Calendar,$H2948,B2949,"f",FALSE)</f>
        <v>60079</v>
      </c>
      <c r="I2949" s="176">
        <f>_xll.qlInterestRateIndexValueDate(Index1M,$H2949)</f>
        <v>60079</v>
      </c>
      <c r="J2949" s="181">
        <f>IFERROR(_xll.qlIndexFixing(Index1M,$H2949,TRUE,_xll.ohTrigger(RecalcTrigger,Trigger1M)),NA())</f>
        <v>1.7055697969175325E-2</v>
      </c>
      <c r="K2949" s="44">
        <f>IFERROR(_xll.qlIndexFixing(Index3M,H2949,TRUE,_xll.ohTrigger(RecalcTrigger,Trigger3M)),NA())</f>
        <v>1.7506252196081765E-2</v>
      </c>
      <c r="L2949" s="44">
        <f>IFERROR(_xll.qlIndexFixing(Index6M,$H2949,TRUE,_xll.ohTrigger(RecalcTrigger,Trigger6M)),NA())</f>
        <v>1.7759881737156924E-2</v>
      </c>
      <c r="M2949" s="182">
        <f>IFERROR(_xll.qlIndexFixing(Index1Y,$H2949,TRUE,_xll.ohTrigger(RecalcTrigger,Trigger1Y)),NA())</f>
        <v>1.8000647311650519E-2</v>
      </c>
      <c r="N2949" s="181">
        <f>IFERROR(_xll.qlIndexFixing(ONIndex1M,I2949,TRUE,_xll.ohTrigger(RecalcTrigger,Trigger1M)),NA())</f>
        <v>1.7028495159168155E-2</v>
      </c>
      <c r="O2949" s="44">
        <f>IFERROR(_xll.qlIndexFixing(ONIndex3M,I2949,TRUE,_xll.ohTrigger(RecalcTrigger,Trigger3M)),NA())</f>
        <v>1.7426504055196856E-2</v>
      </c>
      <c r="P2949" s="44">
        <f>IFERROR(_xll.qlIndexFixing(ONIndex6M,I2949,TRUE,_xll.ohTrigger(RecalcTrigger,Trigger6M)),NA())</f>
        <v>1.759730386457381E-2</v>
      </c>
      <c r="Q2949" s="182">
        <f>IFERROR(_xll.qlIndexFixing(ONIndex1Y,I2949,TRUE,_xll.ohTrigger(RecalcTrigger,Trigger1Y)),NA())</f>
        <v>1.7672462726168181E-2</v>
      </c>
    </row>
    <row r="2950" spans="2:17" x14ac:dyDescent="0.2">
      <c r="B2950" s="39" t="s">
        <v>42</v>
      </c>
      <c r="D2950" s="42">
        <f>_xll.qlCalendarAdvance(Calendar,$D2949,B2950,"f",FALSE)</f>
        <v>60086</v>
      </c>
      <c r="E2950" s="176">
        <f>_xll.qlInterestRateIndexValueDate(IndexON,D2950)</f>
        <v>60086</v>
      </c>
      <c r="F2950" s="192">
        <f>IFERROR(_xll.qlIndexFixing(IndexON,D2950,TRUE,_xll.ohTrigger(RecalcTrigger,TriggerON)),NA())</f>
        <v>1.6750509333536279E-2</v>
      </c>
      <c r="H2950" s="42">
        <f>_xll.qlCalendarAdvance(Calendar,$H2949,B2950,"f",FALSE)</f>
        <v>60086</v>
      </c>
      <c r="I2950" s="176">
        <f>_xll.qlInterestRateIndexValueDate(Index1M,$H2950)</f>
        <v>60086</v>
      </c>
      <c r="J2950" s="181">
        <f>IFERROR(_xll.qlIndexFixing(Index1M,$H2950,TRUE,_xll.ohTrigger(RecalcTrigger,Trigger1M)),NA())</f>
        <v>1.7062446310038733E-2</v>
      </c>
      <c r="K2950" s="44">
        <f>IFERROR(_xll.qlIndexFixing(Index3M,H2950,TRUE,_xll.ohTrigger(RecalcTrigger,Trigger3M)),NA())</f>
        <v>1.7512743905459149E-2</v>
      </c>
      <c r="L2950" s="44">
        <f>IFERROR(_xll.qlIndexFixing(Index6M,$H2950,TRUE,_xll.ohTrigger(RecalcTrigger,Trigger6M)),NA())</f>
        <v>1.7766326321773173E-2</v>
      </c>
      <c r="M2950" s="182">
        <f>IFERROR(_xll.qlIndexFixing(Index1Y,$H2950,TRUE,_xll.ohTrigger(RecalcTrigger,Trigger1Y)),NA())</f>
        <v>1.8007436482532002E-2</v>
      </c>
      <c r="N2950" s="181">
        <f>IFERROR(_xll.qlIndexFixing(ONIndex1M,I2950,TRUE,_xll.ohTrigger(RecalcTrigger,Trigger1M)),NA())</f>
        <v>1.7035184843104956E-2</v>
      </c>
      <c r="O2950" s="44">
        <f>IFERROR(_xll.qlIndexFixing(ONIndex3M,I2950,TRUE,_xll.ohTrigger(RecalcTrigger,Trigger3M)),NA())</f>
        <v>1.7432832536607989E-2</v>
      </c>
      <c r="P2950" s="44">
        <f>IFERROR(_xll.qlIndexFixing(ONIndex6M,I2950,TRUE,_xll.ohTrigger(RecalcTrigger,Trigger6M)),NA())</f>
        <v>1.7603428982468916E-2</v>
      </c>
      <c r="Q2950" s="182">
        <f>IFERROR(_xll.qlIndexFixing(ONIndex1Y,I2950,TRUE,_xll.ohTrigger(RecalcTrigger,Trigger1Y)),NA())</f>
        <v>1.7678598644776944E-2</v>
      </c>
    </row>
    <row r="2951" spans="2:17" x14ac:dyDescent="0.2">
      <c r="B2951" s="39" t="s">
        <v>42</v>
      </c>
      <c r="D2951" s="42">
        <f>_xll.qlCalendarAdvance(Calendar,$D2950,B2951,"f",FALSE)</f>
        <v>60093</v>
      </c>
      <c r="E2951" s="176">
        <f>_xll.qlInterestRateIndexValueDate(IndexON,D2951)</f>
        <v>60093</v>
      </c>
      <c r="F2951" s="192">
        <f>IFERROR(_xll.qlIndexFixing(IndexON,D2951,TRUE,_xll.ohTrigger(RecalcTrigger,TriggerON)),NA())</f>
        <v>1.6757034558441131E-2</v>
      </c>
      <c r="H2951" s="42">
        <f>_xll.qlCalendarAdvance(Calendar,$H2950,B2951,"f",FALSE)</f>
        <v>60093</v>
      </c>
      <c r="I2951" s="176">
        <f>_xll.qlInterestRateIndexValueDate(Index1M,$H2951)</f>
        <v>60093</v>
      </c>
      <c r="J2951" s="181">
        <f>IFERROR(_xll.qlIndexFixing(Index1M,$H2951,TRUE,_xll.ohTrigger(RecalcTrigger,Trigger1M)),NA())</f>
        <v>1.7069216767928164E-2</v>
      </c>
      <c r="K2951" s="44">
        <f>IFERROR(_xll.qlIndexFixing(Index3M,H2951,TRUE,_xll.ohTrigger(RecalcTrigger,Trigger3M)),NA())</f>
        <v>1.7519256487247267E-2</v>
      </c>
      <c r="L2951" s="44">
        <f>IFERROR(_xll.qlIndexFixing(Index6M,$H2951,TRUE,_xll.ohTrigger(RecalcTrigger,Trigger6M)),NA())</f>
        <v>1.7772790930124079E-2</v>
      </c>
      <c r="M2951" s="182">
        <f>IFERROR(_xll.qlIndexFixing(Index1Y,$H2951,TRUE,_xll.ohTrigger(RecalcTrigger,Trigger1Y)),NA())</f>
        <v>1.8014246586723459E-2</v>
      </c>
      <c r="N2951" s="181">
        <f>IFERROR(_xll.qlIndexFixing(ONIndex1M,I2951,TRUE,_xll.ohTrigger(RecalcTrigger,Trigger1M)),NA())</f>
        <v>1.7041896608182006E-2</v>
      </c>
      <c r="O2951" s="44">
        <f>IFERROR(_xll.qlIndexFixing(ONIndex3M,I2951,TRUE,_xll.ohTrigger(RecalcTrigger,Trigger3M)),NA())</f>
        <v>1.7439181789370428E-2</v>
      </c>
      <c r="P2951" s="44">
        <f>IFERROR(_xll.qlIndexFixing(ONIndex6M,I2951,TRUE,_xll.ohTrigger(RecalcTrigger,Trigger6M)),NA())</f>
        <v>1.7609573924689537E-2</v>
      </c>
      <c r="Q2951" s="182">
        <f>IFERROR(_xll.qlIndexFixing(ONIndex1Y,I2951,TRUE,_xll.ohTrigger(RecalcTrigger,Trigger1Y)),NA())</f>
        <v>1.7684755082926218E-2</v>
      </c>
    </row>
    <row r="2952" spans="2:17" x14ac:dyDescent="0.2">
      <c r="B2952" s="39" t="s">
        <v>42</v>
      </c>
      <c r="D2952" s="42">
        <f>_xll.qlCalendarAdvance(Calendar,$D2951,B2952,"f",FALSE)</f>
        <v>60100</v>
      </c>
      <c r="E2952" s="176">
        <f>_xll.qlInterestRateIndexValueDate(IndexON,D2952)</f>
        <v>60100</v>
      </c>
      <c r="F2952" s="192">
        <f>IFERROR(_xll.qlIndexFixing(IndexON,D2952,TRUE,_xll.ohTrigger(RecalcTrigger,TriggerON)),NA())</f>
        <v>1.6763581439317443E-2</v>
      </c>
      <c r="H2952" s="42">
        <f>_xll.qlCalendarAdvance(Calendar,$H2951,B2952,"f",FALSE)</f>
        <v>60100</v>
      </c>
      <c r="I2952" s="176">
        <f>_xll.qlInterestRateIndexValueDate(Index1M,$H2952)</f>
        <v>60100</v>
      </c>
      <c r="J2952" s="181">
        <f>IFERROR(_xll.qlIndexFixing(Index1M,$H2952,TRUE,_xll.ohTrigger(RecalcTrigger,Trigger1M)),NA())</f>
        <v>1.707600934287401E-2</v>
      </c>
      <c r="K2952" s="44">
        <f>IFERROR(_xll.qlIndexFixing(Index3M,H2952,TRUE,_xll.ohTrigger(RecalcTrigger,Trigger3M)),NA())</f>
        <v>1.7525789941544783E-2</v>
      </c>
      <c r="L2952" s="44">
        <f>IFERROR(_xll.qlIndexFixing(Index6M,$H2952,TRUE,_xll.ohTrigger(RecalcTrigger,Trigger6M)),NA())</f>
        <v>1.777927556240529E-2</v>
      </c>
      <c r="M2952" s="182">
        <f>IFERROR(_xll.qlIndexFixing(Index1Y,$H2952,TRUE,_xll.ohTrigger(RecalcTrigger,Trigger1Y)),NA())</f>
        <v>1.8021077624644777E-2</v>
      </c>
      <c r="N2952" s="181">
        <f>IFERROR(_xll.qlIndexFixing(ONIndex1M,I2952,TRUE,_xll.ohTrigger(RecalcTrigger,Trigger1M)),NA())</f>
        <v>1.7048630454318259E-2</v>
      </c>
      <c r="O2952" s="44">
        <f>IFERROR(_xll.qlIndexFixing(ONIndex3M,I2952,TRUE,_xll.ohTrigger(RecalcTrigger,Trigger3M)),NA())</f>
        <v>1.7445551813241034E-2</v>
      </c>
      <c r="P2952" s="44">
        <f>IFERROR(_xll.qlIndexFixing(ONIndex6M,I2952,TRUE,_xll.ohTrigger(RecalcTrigger,Trigger6M)),NA())</f>
        <v>1.7615738691073579E-2</v>
      </c>
      <c r="Q2952" s="182">
        <f>IFERROR(_xll.qlIndexFixing(ONIndex1Y,I2952,TRUE,_xll.ohTrigger(RecalcTrigger,Trigger1Y)),NA())</f>
        <v>1.7690932040453911E-2</v>
      </c>
    </row>
    <row r="2953" spans="2:17" x14ac:dyDescent="0.2">
      <c r="B2953" s="39" t="s">
        <v>42</v>
      </c>
      <c r="D2953" s="42">
        <f>_xll.qlCalendarAdvance(Calendar,$D2952,B2953,"f",FALSE)</f>
        <v>60107</v>
      </c>
      <c r="E2953" s="176">
        <f>_xll.qlInterestRateIndexValueDate(IndexON,D2953)</f>
        <v>60107</v>
      </c>
      <c r="F2953" s="192">
        <f>IFERROR(_xll.qlIndexFixing(IndexON,D2953,TRUE,_xll.ohTrigger(RecalcTrigger,TriggerON)),NA())</f>
        <v>1.6770149976003124E-2</v>
      </c>
      <c r="H2953" s="42">
        <f>_xll.qlCalendarAdvance(Calendar,$H2952,B2953,"f",FALSE)</f>
        <v>60107</v>
      </c>
      <c r="I2953" s="176">
        <f>_xll.qlInterestRateIndexValueDate(Index1M,$H2953)</f>
        <v>60107</v>
      </c>
      <c r="J2953" s="181">
        <f>IFERROR(_xll.qlIndexFixing(Index1M,$H2953,TRUE,_xll.ohTrigger(RecalcTrigger,Trigger1M)),NA())</f>
        <v>1.7083712454233613E-2</v>
      </c>
      <c r="K2953" s="44">
        <f>IFERROR(_xll.qlIndexFixing(Index3M,H2953,TRUE,_xll.ohTrigger(RecalcTrigger,Trigger3M)),NA())</f>
        <v>1.7532344268456526E-2</v>
      </c>
      <c r="L2953" s="44">
        <f>IFERROR(_xll.qlIndexFixing(Index6M,$H2953,TRUE,_xll.ohTrigger(RecalcTrigger,Trigger6M)),NA())</f>
        <v>1.7785780218815064E-2</v>
      </c>
      <c r="M2953" s="182">
        <f>IFERROR(_xll.qlIndexFixing(Index1Y,$H2953,TRUE,_xll.ohTrigger(RecalcTrigger,Trigger1Y)),NA())</f>
        <v>1.8027929596715841E-2</v>
      </c>
      <c r="N2953" s="181">
        <f>IFERROR(_xll.qlIndexFixing(ONIndex1M,I2953,TRUE,_xll.ohTrigger(RecalcTrigger,Trigger1M)),NA())</f>
        <v>1.7055386381675808E-2</v>
      </c>
      <c r="O2953" s="44">
        <f>IFERROR(_xll.qlIndexFixing(ONIndex3M,I2953,TRUE,_xll.ohTrigger(RecalcTrigger,Trigger3M)),NA())</f>
        <v>1.7451942608462945E-2</v>
      </c>
      <c r="P2953" s="44">
        <f>IFERROR(_xll.qlIndexFixing(ONIndex6M,I2953,TRUE,_xll.ohTrigger(RecalcTrigger,Trigger6M)),NA())</f>
        <v>1.7621923281864182E-2</v>
      </c>
      <c r="Q2953" s="182">
        <f>IFERROR(_xll.qlIndexFixing(ONIndex1Y,I2953,TRUE,_xll.ohTrigger(RecalcTrigger,Trigger1Y)),NA())</f>
        <v>1.7697129517603161E-2</v>
      </c>
    </row>
    <row r="2954" spans="2:17" x14ac:dyDescent="0.2">
      <c r="B2954" s="39" t="s">
        <v>42</v>
      </c>
      <c r="D2954" s="42">
        <f>_xll.qlCalendarAdvance(Calendar,$D2953,B2954,"f",FALSE)</f>
        <v>60114</v>
      </c>
      <c r="E2954" s="176">
        <f>_xll.qlInterestRateIndexValueDate(IndexON,D2954)</f>
        <v>60114</v>
      </c>
      <c r="F2954" s="192">
        <f>IFERROR(_xll.qlIndexFixing(IndexON,D2954,TRUE,_xll.ohTrigger(RecalcTrigger,TriggerON)),NA())</f>
        <v>1.6776740168417126E-2</v>
      </c>
      <c r="H2954" s="42">
        <f>_xll.qlCalendarAdvance(Calendar,$H2953,B2954,"f",FALSE)</f>
        <v>60114</v>
      </c>
      <c r="I2954" s="176">
        <f>_xll.qlInterestRateIndexValueDate(Index1M,$H2954)</f>
        <v>60114</v>
      </c>
      <c r="J2954" s="181">
        <f>IFERROR(_xll.qlIndexFixing(Index1M,$H2954,TRUE,_xll.ohTrigger(RecalcTrigger,Trigger1M)),NA())</f>
        <v>1.7086991139838734E-2</v>
      </c>
      <c r="K2954" s="44">
        <f>IFERROR(_xll.qlIndexFixing(Index3M,H2954,TRUE,_xll.ohTrigger(RecalcTrigger,Trigger3M)),NA())</f>
        <v>1.7538919468084686E-2</v>
      </c>
      <c r="L2954" s="44">
        <f>IFERROR(_xll.qlIndexFixing(Index6M,$H2954,TRUE,_xll.ohTrigger(RecalcTrigger,Trigger6M)),NA())</f>
        <v>1.7789589465597853E-2</v>
      </c>
      <c r="M2954" s="182">
        <f>IFERROR(_xll.qlIndexFixing(Index1Y,$H2954,TRUE,_xll.ohTrigger(RecalcTrigger,Trigger1Y)),NA())</f>
        <v>1.8034802503360092E-2</v>
      </c>
      <c r="N2954" s="181">
        <f>IFERROR(_xll.qlIndexFixing(ONIndex1M,I2954,TRUE,_xll.ohTrigger(RecalcTrigger,Trigger1M)),NA())</f>
        <v>1.7062164390254653E-2</v>
      </c>
      <c r="O2954" s="44">
        <f>IFERROR(_xll.qlIndexFixing(ONIndex3M,I2954,TRUE,_xll.ohTrigger(RecalcTrigger,Trigger3M)),NA())</f>
        <v>1.7458354174711976E-2</v>
      </c>
      <c r="P2954" s="44">
        <f>IFERROR(_xll.qlIndexFixing(ONIndex6M,I2954,TRUE,_xll.ohTrigger(RecalcTrigger,Trigger6M)),NA())</f>
        <v>1.7628127696899254E-2</v>
      </c>
      <c r="Q2954" s="182">
        <f>IFERROR(_xll.qlIndexFixing(ONIndex1Y,I2954,TRUE,_xll.ohTrigger(RecalcTrigger,Trigger1Y)),NA())</f>
        <v>1.7703347514292922E-2</v>
      </c>
    </row>
    <row r="2955" spans="2:17" x14ac:dyDescent="0.2">
      <c r="B2955" s="39" t="s">
        <v>42</v>
      </c>
      <c r="D2955" s="42">
        <f>_xll.qlCalendarAdvance(Calendar,$D2954,B2955,"f",FALSE)</f>
        <v>60121</v>
      </c>
      <c r="E2955" s="176">
        <f>_xll.qlInterestRateIndexValueDate(IndexON,D2955)</f>
        <v>60121</v>
      </c>
      <c r="F2955" s="192">
        <f>IFERROR(_xll.qlIndexFixing(IndexON,D2955,TRUE,_xll.ohTrigger(RecalcTrigger,TriggerON)),NA())</f>
        <v>1.6783352016640496E-2</v>
      </c>
      <c r="H2955" s="42">
        <f>_xll.qlCalendarAdvance(Calendar,$H2954,B2955,"f",FALSE)</f>
        <v>60121</v>
      </c>
      <c r="I2955" s="176">
        <f>_xll.qlInterestRateIndexValueDate(Index1M,$H2955)</f>
        <v>60121</v>
      </c>
      <c r="J2955" s="181">
        <f>IFERROR(_xll.qlIndexFixing(Index1M,$H2955,TRUE,_xll.ohTrigger(RecalcTrigger,Trigger1M)),NA())</f>
        <v>1.7096519770485666E-2</v>
      </c>
      <c r="K2955" s="44">
        <f>IFERROR(_xll.qlIndexFixing(Index3M,H2955,TRUE,_xll.ohTrigger(RecalcTrigger,Trigger3M)),NA())</f>
        <v>1.7545515540534098E-2</v>
      </c>
      <c r="L2955" s="44">
        <f>IFERROR(_xll.qlIndexFixing(Index6M,$H2955,TRUE,_xll.ohTrigger(RecalcTrigger,Trigger6M)),NA())</f>
        <v>1.7798849604804615E-2</v>
      </c>
      <c r="M2955" s="182">
        <f>IFERROR(_xll.qlIndexFixing(Index1Y,$H2955,TRUE,_xll.ohTrigger(RecalcTrigger,Trigger1Y)),NA())</f>
        <v>1.8041696344999858E-2</v>
      </c>
      <c r="N2955" s="181">
        <f>IFERROR(_xll.qlIndexFixing(ONIndex1M,I2955,TRUE,_xll.ohTrigger(RecalcTrigger,Trigger1M)),NA())</f>
        <v>1.7068964479892701E-2</v>
      </c>
      <c r="O2955" s="44">
        <f>IFERROR(_xll.qlIndexFixing(ONIndex3M,I2955,TRUE,_xll.ohTrigger(RecalcTrigger,Trigger3M)),NA())</f>
        <v>1.7464786512312314E-2</v>
      </c>
      <c r="P2955" s="44">
        <f>IFERROR(_xll.qlIndexFixing(ONIndex6M,I2955,TRUE,_xll.ohTrigger(RecalcTrigger,Trigger6M)),NA())</f>
        <v>1.7634351936097747E-2</v>
      </c>
      <c r="Q2955" s="182">
        <f>IFERROR(_xll.qlIndexFixing(ONIndex1Y,I2955,TRUE,_xll.ohTrigger(RecalcTrigger,Trigger1Y)),NA())</f>
        <v>1.7709586030442148E-2</v>
      </c>
    </row>
    <row r="2956" spans="2:17" x14ac:dyDescent="0.2">
      <c r="B2956" s="39" t="s">
        <v>42</v>
      </c>
      <c r="D2956" s="42">
        <f>_xll.qlCalendarAdvance(Calendar,$D2955,B2956,"f",FALSE)</f>
        <v>60128</v>
      </c>
      <c r="E2956" s="176">
        <f>_xll.qlInterestRateIndexValueDate(IndexON,D2956)</f>
        <v>60128</v>
      </c>
      <c r="F2956" s="192">
        <f>IFERROR(_xll.qlIndexFixing(IndexON,D2956,TRUE,_xll.ohTrigger(RecalcTrigger,TriggerON)),NA())</f>
        <v>1.678998552075428E-2</v>
      </c>
      <c r="H2956" s="42">
        <f>_xll.qlCalendarAdvance(Calendar,$H2955,B2956,"f",FALSE)</f>
        <v>60128</v>
      </c>
      <c r="I2956" s="176">
        <f>_xll.qlInterestRateIndexValueDate(Index1M,$H2956)</f>
        <v>60128</v>
      </c>
      <c r="J2956" s="181">
        <f>IFERROR(_xll.qlIndexFixing(Index1M,$H2956,TRUE,_xll.ohTrigger(RecalcTrigger,Trigger1M)),NA())</f>
        <v>1.7103400814077602E-2</v>
      </c>
      <c r="K2956" s="44">
        <f>IFERROR(_xll.qlIndexFixing(Index3M,H2956,TRUE,_xll.ohTrigger(RecalcTrigger,Trigger3M)),NA())</f>
        <v>1.7552132485906945E-2</v>
      </c>
      <c r="L2956" s="44">
        <f>IFERROR(_xll.qlIndexFixing(Index6M,$H2956,TRUE,_xll.ohTrigger(RecalcTrigger,Trigger6M)),NA())</f>
        <v>1.7805414334780906E-2</v>
      </c>
      <c r="M2956" s="182">
        <f>IFERROR(_xll.qlIndexFixing(Index1Y,$H2956,TRUE,_xll.ohTrigger(RecalcTrigger,Trigger1Y)),NA())</f>
        <v>1.8048611122060132E-2</v>
      </c>
      <c r="N2956" s="181">
        <f>IFERROR(_xll.qlIndexFixing(ONIndex1M,I2956,TRUE,_xll.ohTrigger(RecalcTrigger,Trigger1M)),NA())</f>
        <v>1.7075786650670999E-2</v>
      </c>
      <c r="O2956" s="44">
        <f>IFERROR(_xll.qlIndexFixing(ONIndex3M,I2956,TRUE,_xll.ohTrigger(RecalcTrigger,Trigger3M)),NA())</f>
        <v>1.7471239621101864E-2</v>
      </c>
      <c r="P2956" s="44">
        <f>IFERROR(_xll.qlIndexFixing(ONIndex6M,I2956,TRUE,_xll.ohTrigger(RecalcTrigger,Trigger6M)),NA())</f>
        <v>1.7640595999783848E-2</v>
      </c>
      <c r="Q2956" s="182">
        <f>IFERROR(_xll.qlIndexFixing(ONIndex1Y,I2956,TRUE,_xll.ohTrigger(RecalcTrigger,Trigger1Y)),NA())</f>
        <v>1.7715845066050839E-2</v>
      </c>
    </row>
    <row r="2957" spans="2:17" x14ac:dyDescent="0.2">
      <c r="B2957" s="39" t="s">
        <v>42</v>
      </c>
      <c r="D2957" s="42">
        <f>_xll.qlCalendarAdvance(Calendar,$D2956,B2957,"f",FALSE)</f>
        <v>60135</v>
      </c>
      <c r="E2957" s="176">
        <f>_xll.qlInterestRateIndexValueDate(IndexON,D2957)</f>
        <v>60135</v>
      </c>
      <c r="F2957" s="192">
        <f>IFERROR(_xll.qlIndexFixing(IndexON,D2957,TRUE,_xll.ohTrigger(RecalcTrigger,TriggerON)),NA())</f>
        <v>1.6796640680677433E-2</v>
      </c>
      <c r="H2957" s="42">
        <f>_xll.qlCalendarAdvance(Calendar,$H2956,B2957,"f",FALSE)</f>
        <v>60135</v>
      </c>
      <c r="I2957" s="176">
        <f>_xll.qlInterestRateIndexValueDate(Index1M,$H2957)</f>
        <v>60135</v>
      </c>
      <c r="J2957" s="181">
        <f>IFERROR(_xll.qlIndexFixing(Index1M,$H2957,TRUE,_xll.ohTrigger(RecalcTrigger,Trigger1M)),NA())</f>
        <v>1.7110303974931101E-2</v>
      </c>
      <c r="K2957" s="44">
        <f>IFERROR(_xll.qlIndexFixing(Index3M,H2957,TRUE,_xll.ohTrigger(RecalcTrigger,Trigger3M)),NA())</f>
        <v>1.7558770304308063E-2</v>
      </c>
      <c r="L2957" s="44">
        <f>IFERROR(_xll.qlIndexFixing(Index6M,$H2957,TRUE,_xll.ohTrigger(RecalcTrigger,Trigger6M)),NA())</f>
        <v>1.781199908967749E-2</v>
      </c>
      <c r="M2957" s="182">
        <f>IFERROR(_xll.qlIndexFixing(Index1Y,$H2957,TRUE,_xll.ohTrigger(RecalcTrigger,Trigger1Y)),NA())</f>
        <v>1.805554683496724E-2</v>
      </c>
      <c r="N2957" s="181">
        <f>IFERROR(_xll.qlIndexFixing(ONIndex1M,I2957,TRUE,_xll.ohTrigger(RecalcTrigger,Trigger1M)),NA())</f>
        <v>1.7082630902670592E-2</v>
      </c>
      <c r="O2957" s="44">
        <f>IFERROR(_xll.qlIndexFixing(ONIndex3M,I2957,TRUE,_xll.ohTrigger(RecalcTrigger,Trigger3M)),NA())</f>
        <v>1.747771350124272E-2</v>
      </c>
      <c r="P2957" s="44">
        <f>IFERROR(_xll.qlIndexFixing(ONIndex6M,I2957,TRUE,_xll.ohTrigger(RecalcTrigger,Trigger6M)),NA())</f>
        <v>1.7646859887714417E-2</v>
      </c>
      <c r="Q2957" s="182">
        <f>IFERROR(_xll.qlIndexFixing(ONIndex1Y,I2957,TRUE,_xll.ohTrigger(RecalcTrigger,Trigger1Y)),NA())</f>
        <v>1.7722124621281088E-2</v>
      </c>
    </row>
    <row r="2958" spans="2:17" x14ac:dyDescent="0.2">
      <c r="B2958" s="39" t="s">
        <v>42</v>
      </c>
      <c r="D2958" s="42">
        <f>_xll.qlCalendarAdvance(Calendar,$D2957,B2958,"f",FALSE)</f>
        <v>60142</v>
      </c>
      <c r="E2958" s="176">
        <f>_xll.qlInterestRateIndexValueDate(IndexON,D2958)</f>
        <v>60142</v>
      </c>
      <c r="F2958" s="192">
        <f>IFERROR(_xll.qlIndexFixing(IndexON,D2958,TRUE,_xll.ohTrigger(RecalcTrigger,TriggerON)),NA())</f>
        <v>1.6803317496409953E-2</v>
      </c>
      <c r="H2958" s="42">
        <f>_xll.qlCalendarAdvance(Calendar,$H2957,B2958,"f",FALSE)</f>
        <v>60142</v>
      </c>
      <c r="I2958" s="176">
        <f>_xll.qlInterestRateIndexValueDate(Index1M,$H2958)</f>
        <v>60142</v>
      </c>
      <c r="J2958" s="181">
        <f>IFERROR(_xll.qlIndexFixing(Index1M,$H2958,TRUE,_xll.ohTrigger(RecalcTrigger,Trigger1M)),NA())</f>
        <v>1.7117229253086688E-2</v>
      </c>
      <c r="K2958" s="44">
        <f>IFERROR(_xll.qlIndexFixing(Index3M,H2958,TRUE,_xll.ohTrigger(RecalcTrigger,Trigger3M)),NA())</f>
        <v>1.7565428995840519E-2</v>
      </c>
      <c r="L2958" s="44">
        <f>IFERROR(_xll.qlIndexFixing(Index6M,$H2958,TRUE,_xll.ohTrigger(RecalcTrigger,Trigger6M)),NA())</f>
        <v>1.7815867442980193E-2</v>
      </c>
      <c r="M2958" s="182">
        <f>IFERROR(_xll.qlIndexFixing(Index1Y,$H2958,TRUE,_xll.ohTrigger(RecalcTrigger,Trigger1Y)),NA())</f>
        <v>1.8062503484147951E-2</v>
      </c>
      <c r="N2958" s="181">
        <f>IFERROR(_xll.qlIndexFixing(ONIndex1M,I2958,TRUE,_xll.ohTrigger(RecalcTrigger,Trigger1M)),NA())</f>
        <v>1.7089497235810436E-2</v>
      </c>
      <c r="O2958" s="44">
        <f>IFERROR(_xll.qlIndexFixing(ONIndex3M,I2958,TRUE,_xll.ohTrigger(RecalcTrigger,Trigger3M)),NA())</f>
        <v>1.7484208152491743E-2</v>
      </c>
      <c r="P2958" s="44">
        <f>IFERROR(_xll.qlIndexFixing(ONIndex6M,I2958,TRUE,_xll.ohTrigger(RecalcTrigger,Trigger6M)),NA())</f>
        <v>1.7653143599808407E-2</v>
      </c>
      <c r="Q2958" s="182">
        <f>IFERROR(_xll.qlIndexFixing(ONIndex1Y,I2958,TRUE,_xll.ohTrigger(RecalcTrigger,Trigger1Y)),NA())</f>
        <v>1.7728424695970801E-2</v>
      </c>
    </row>
    <row r="2959" spans="2:17" x14ac:dyDescent="0.2">
      <c r="B2959" s="39" t="s">
        <v>42</v>
      </c>
      <c r="D2959" s="42">
        <f>_xll.qlCalendarAdvance(Calendar,$D2958,B2959,"f",FALSE)</f>
        <v>60149</v>
      </c>
      <c r="E2959" s="176">
        <f>_xll.qlInterestRateIndexValueDate(IndexON,D2959)</f>
        <v>60149</v>
      </c>
      <c r="F2959" s="192">
        <f>IFERROR(_xll.qlIndexFixing(IndexON,D2959,TRUE,_xll.ohTrigger(RecalcTrigger,TriggerON)),NA())</f>
        <v>1.6810015967870795E-2</v>
      </c>
      <c r="H2959" s="42">
        <f>_xll.qlCalendarAdvance(Calendar,$H2958,B2959,"f",FALSE)</f>
        <v>60149</v>
      </c>
      <c r="I2959" s="176">
        <f>_xll.qlInterestRateIndexValueDate(Index1M,$H2959)</f>
        <v>60149</v>
      </c>
      <c r="J2959" s="181">
        <f>IFERROR(_xll.qlIndexFixing(Index1M,$H2959,TRUE,_xll.ohTrigger(RecalcTrigger,Trigger1M)),NA())</f>
        <v>1.7124176648577287E-2</v>
      </c>
      <c r="K2959" s="44">
        <f>IFERROR(_xll.qlIndexFixing(Index3M,H2959,TRUE,_xll.ohTrigger(RecalcTrigger,Trigger3M)),NA())</f>
        <v>1.7571205178261533E-2</v>
      </c>
      <c r="L2959" s="44">
        <f>IFERROR(_xll.qlIndexFixing(Index6M,$H2959,TRUE,_xll.ohTrigger(RecalcTrigger,Trigger6M)),NA())</f>
        <v>1.7820660187516282E-2</v>
      </c>
      <c r="M2959" s="182">
        <f>IFERROR(_xll.qlIndexFixing(Index1Y,$H2959,TRUE,_xll.ohTrigger(RecalcTrigger,Trigger1Y)),NA())</f>
        <v>1.8069481070030813E-2</v>
      </c>
      <c r="N2959" s="181">
        <f>IFERROR(_xll.qlIndexFixing(ONIndex1M,I2959,TRUE,_xll.ohTrigger(RecalcTrigger,Trigger1M)),NA())</f>
        <v>1.7096385650009482E-2</v>
      </c>
      <c r="O2959" s="44">
        <f>IFERROR(_xll.qlIndexFixing(ONIndex3M,I2959,TRUE,_xll.ohTrigger(RecalcTrigger,Trigger3M)),NA())</f>
        <v>1.7490723574929978E-2</v>
      </c>
      <c r="P2959" s="44">
        <f>IFERROR(_xll.qlIndexFixing(ONIndex6M,I2959,TRUE,_xll.ohTrigger(RecalcTrigger,Trigger6M)),NA())</f>
        <v>1.7659447136308959E-2</v>
      </c>
      <c r="Q2959" s="182">
        <f>IFERROR(_xll.qlIndexFixing(ONIndex1Y,I2959,TRUE,_xll.ohTrigger(RecalcTrigger,Trigger1Y)),NA())</f>
        <v>1.7734745290201026E-2</v>
      </c>
    </row>
    <row r="2960" spans="2:17" x14ac:dyDescent="0.2">
      <c r="B2960" s="39" t="s">
        <v>42</v>
      </c>
      <c r="D2960" s="42">
        <f>_xll.qlCalendarAdvance(Calendar,$D2959,B2960,"f",FALSE)</f>
        <v>60156</v>
      </c>
      <c r="E2960" s="176">
        <f>_xll.qlInterestRateIndexValueDate(IndexON,D2960)</f>
        <v>60156</v>
      </c>
      <c r="F2960" s="192">
        <f>IFERROR(_xll.qlIndexFixing(IndexON,D2960,TRUE,_xll.ohTrigger(RecalcTrigger,TriggerON)),NA())</f>
        <v>1.6816736095222051E-2</v>
      </c>
      <c r="H2960" s="42">
        <f>_xll.qlCalendarAdvance(Calendar,$H2959,B2960,"f",FALSE)</f>
        <v>60156</v>
      </c>
      <c r="I2960" s="176">
        <f>_xll.qlInterestRateIndexValueDate(Index1M,$H2960)</f>
        <v>60156</v>
      </c>
      <c r="J2960" s="181">
        <f>IFERROR(_xll.qlIndexFixing(Index1M,$H2960,TRUE,_xll.ohTrigger(RecalcTrigger,Trigger1M)),NA())</f>
        <v>1.7131146161453552E-2</v>
      </c>
      <c r="K2960" s="44">
        <f>IFERROR(_xll.qlIndexFixing(Index3M,H2960,TRUE,_xll.ohTrigger(RecalcTrigger,Trigger3M)),NA())</f>
        <v>1.7577903803572263E-2</v>
      </c>
      <c r="L2960" s="44">
        <f>IFERROR(_xll.qlIndexFixing(Index6M,$H2960,TRUE,_xll.ohTrigger(RecalcTrigger,Trigger6M)),NA())</f>
        <v>1.7827296252907469E-2</v>
      </c>
      <c r="M2960" s="182">
        <f>IFERROR(_xll.qlIndexFixing(Index1Y,$H2960,TRUE,_xll.ohTrigger(RecalcTrigger,Trigger1Y)),NA())</f>
        <v>1.8076479593045702E-2</v>
      </c>
      <c r="N2960" s="181">
        <f>IFERROR(_xll.qlIndexFixing(ONIndex1M,I2960,TRUE,_xll.ohTrigger(RecalcTrigger,Trigger1M)),NA())</f>
        <v>1.7103296145510871E-2</v>
      </c>
      <c r="O2960" s="44">
        <f>IFERROR(_xll.qlIndexFixing(ONIndex3M,I2960,TRUE,_xll.ohTrigger(RecalcTrigger,Trigger3M)),NA())</f>
        <v>1.749725976871952E-2</v>
      </c>
      <c r="P2960" s="44">
        <f>IFERROR(_xll.qlIndexFixing(ONIndex6M,I2960,TRUE,_xll.ohTrigger(RecalcTrigger,Trigger6M)),NA())</f>
        <v>1.7665770497135025E-2</v>
      </c>
      <c r="Q2960" s="182">
        <f>IFERROR(_xll.qlIndexFixing(ONIndex1Y,I2960,TRUE,_xll.ohTrigger(RecalcTrigger,Trigger1Y)),NA())</f>
        <v>1.7741086403890716E-2</v>
      </c>
    </row>
    <row r="2961" spans="2:17" x14ac:dyDescent="0.2">
      <c r="B2961" s="39" t="s">
        <v>42</v>
      </c>
      <c r="D2961" s="42">
        <f>_xll.qlCalendarAdvance(Calendar,$D2960,B2961,"f",FALSE)</f>
        <v>60163</v>
      </c>
      <c r="E2961" s="176">
        <f>_xll.qlInterestRateIndexValueDate(IndexON,D2961)</f>
        <v>60163</v>
      </c>
      <c r="F2961" s="192">
        <f>IFERROR(_xll.qlIndexFixing(IndexON,D2961,TRUE,_xll.ohTrigger(RecalcTrigger,TriggerON)),NA())</f>
        <v>1.6823477878382675E-2</v>
      </c>
      <c r="H2961" s="42">
        <f>_xll.qlCalendarAdvance(Calendar,$H2960,B2961,"f",FALSE)</f>
        <v>60163</v>
      </c>
      <c r="I2961" s="176">
        <f>_xll.qlInterestRateIndexValueDate(Index1M,$H2961)</f>
        <v>60163</v>
      </c>
      <c r="J2961" s="181">
        <f>IFERROR(_xll.qlIndexFixing(Index1M,$H2961,TRUE,_xll.ohTrigger(RecalcTrigger,Trigger1M)),NA())</f>
        <v>1.7138137791753473E-2</v>
      </c>
      <c r="K2961" s="44">
        <f>IFERROR(_xll.qlIndexFixing(Index3M,H2961,TRUE,_xll.ohTrigger(RecalcTrigger,Trigger3M)),NA())</f>
        <v>1.7584623301195701E-2</v>
      </c>
      <c r="L2961" s="44">
        <f>IFERROR(_xll.qlIndexFixing(Index6M,$H2961,TRUE,_xll.ohTrigger(RecalcTrigger,Trigger6M)),NA())</f>
        <v>1.7833952338478998E-2</v>
      </c>
      <c r="M2961" s="182">
        <f>IFERROR(_xll.qlIndexFixing(Index1Y,$H2961,TRUE,_xll.ohTrigger(RecalcTrigger,Trigger1Y)),NA())</f>
        <v>1.8083499053624053E-2</v>
      </c>
      <c r="N2961" s="181">
        <f>IFERROR(_xll.qlIndexFixing(ONIndex1M,I2961,TRUE,_xll.ohTrigger(RecalcTrigger,Trigger1M)),NA())</f>
        <v>1.711022872215251E-2</v>
      </c>
      <c r="O2961" s="44">
        <f>IFERROR(_xll.qlIndexFixing(ONIndex3M,I2961,TRUE,_xll.ohTrigger(RecalcTrigger,Trigger3M)),NA())</f>
        <v>1.7503816733698274E-2</v>
      </c>
      <c r="P2961" s="44">
        <f>IFERROR(_xll.qlIndexFixing(ONIndex6M,I2961,TRUE,_xll.ohTrigger(RecalcTrigger,Trigger6M)),NA())</f>
        <v>1.7672113682124513E-2</v>
      </c>
      <c r="Q2961" s="182">
        <f>IFERROR(_xll.qlIndexFixing(ONIndex1Y,I2961,TRUE,_xll.ohTrigger(RecalcTrigger,Trigger1Y)),NA())</f>
        <v>1.7747448037201963E-2</v>
      </c>
    </row>
    <row r="2962" spans="2:17" x14ac:dyDescent="0.2">
      <c r="B2962" s="39" t="s">
        <v>42</v>
      </c>
      <c r="D2962" s="42">
        <f>_xll.qlCalendarAdvance(Calendar,$D2961,B2962,"f",FALSE)</f>
        <v>60170</v>
      </c>
      <c r="E2962" s="176">
        <f>_xll.qlInterestRateIndexValueDate(IndexON,D2962)</f>
        <v>60170</v>
      </c>
      <c r="F2962" s="192">
        <f>IFERROR(_xll.qlIndexFixing(IndexON,D2962,TRUE,_xll.ohTrigger(RecalcTrigger,TriggerON)),NA())</f>
        <v>1.6830241317352668E-2</v>
      </c>
      <c r="H2962" s="42">
        <f>_xll.qlCalendarAdvance(Calendar,$H2961,B2962,"f",FALSE)</f>
        <v>60170</v>
      </c>
      <c r="I2962" s="176">
        <f>_xll.qlInterestRateIndexValueDate(Index1M,$H2962)</f>
        <v>60170</v>
      </c>
      <c r="J2962" s="181">
        <f>IFERROR(_xll.qlIndexFixing(Index1M,$H2962,TRUE,_xll.ohTrigger(RecalcTrigger,Trigger1M)),NA())</f>
        <v>1.7145151539512508E-2</v>
      </c>
      <c r="K2962" s="44">
        <f>IFERROR(_xll.qlIndexFixing(Index3M,H2962,TRUE,_xll.ohTrigger(RecalcTrigger,Trigger3M)),NA())</f>
        <v>1.7595000181514189E-2</v>
      </c>
      <c r="L2962" s="44">
        <f>IFERROR(_xll.qlIndexFixing(Index6M,$H2962,TRUE,_xll.ohTrigger(RecalcTrigger,Trigger6M)),NA())</f>
        <v>1.784062844442879E-2</v>
      </c>
      <c r="M2962" s="182">
        <f>IFERROR(_xll.qlIndexFixing(Index1Y,$H2962,TRUE,_xll.ohTrigger(RecalcTrigger,Trigger1Y)),NA())</f>
        <v>1.8090539452197962E-2</v>
      </c>
      <c r="N2962" s="181">
        <f>IFERROR(_xll.qlIndexFixing(ONIndex1M,I2962,TRUE,_xll.ohTrigger(RecalcTrigger,Trigger1M)),NA())</f>
        <v>1.7117183379853351E-2</v>
      </c>
      <c r="O2962" s="44">
        <f>IFERROR(_xll.qlIndexFixing(ONIndex3M,I2962,TRUE,_xll.ohTrigger(RecalcTrigger,Trigger3M)),NA())</f>
        <v>1.7510394469947288E-2</v>
      </c>
      <c r="P2962" s="44">
        <f>IFERROR(_xll.qlIndexFixing(ONIndex6M,I2962,TRUE,_xll.ohTrigger(RecalcTrigger,Trigger6M)),NA())</f>
        <v>1.7678476691520562E-2</v>
      </c>
      <c r="Q2962" s="182">
        <f>IFERROR(_xll.qlIndexFixing(ONIndex1Y,I2962,TRUE,_xll.ohTrigger(RecalcTrigger,Trigger1Y)),NA())</f>
        <v>1.7753830189972675E-2</v>
      </c>
    </row>
    <row r="2963" spans="2:17" x14ac:dyDescent="0.2">
      <c r="B2963" s="39" t="s">
        <v>42</v>
      </c>
      <c r="D2963" s="42">
        <f>_xll.qlCalendarAdvance(Calendar,$D2962,B2963,"f",FALSE)</f>
        <v>60177</v>
      </c>
      <c r="E2963" s="176">
        <f>_xll.qlInterestRateIndexValueDate(IndexON,D2963)</f>
        <v>60177</v>
      </c>
      <c r="F2963" s="192">
        <f>IFERROR(_xll.qlIndexFixing(IndexON,D2963,TRUE,_xll.ohTrigger(RecalcTrigger,TriggerON)),NA())</f>
        <v>1.6837026412132028E-2</v>
      </c>
      <c r="H2963" s="42">
        <f>_xll.qlCalendarAdvance(Calendar,$H2962,B2963,"f",FALSE)</f>
        <v>60177</v>
      </c>
      <c r="I2963" s="176">
        <f>_xll.qlInterestRateIndexValueDate(Index1M,$H2963)</f>
        <v>60177</v>
      </c>
      <c r="J2963" s="181">
        <f>IFERROR(_xll.qlIndexFixing(Index1M,$H2963,TRUE,_xll.ohTrigger(RecalcTrigger,Trigger1M)),NA())</f>
        <v>1.7152187404776247E-2</v>
      </c>
      <c r="K2963" s="44">
        <f>IFERROR(_xll.qlIndexFixing(Index3M,H2963,TRUE,_xll.ohTrigger(RecalcTrigger,Trigger3M)),NA())</f>
        <v>1.7599035554154333E-2</v>
      </c>
      <c r="L2963" s="44">
        <f>IFERROR(_xll.qlIndexFixing(Index6M,$H2963,TRUE,_xll.ohTrigger(RecalcTrigger,Trigger6M)),NA())</f>
        <v>1.7848244892321261E-2</v>
      </c>
      <c r="M2963" s="182">
        <f>IFERROR(_xll.qlIndexFixing(Index1Y,$H2963,TRUE,_xll.ohTrigger(RecalcTrigger,Trigger1Y)),NA())</f>
        <v>1.8097600780277334E-2</v>
      </c>
      <c r="N2963" s="181">
        <f>IFERROR(_xll.qlIndexFixing(ONIndex1M,I2963,TRUE,_xll.ohTrigger(RecalcTrigger,Trigger1M)),NA())</f>
        <v>1.7124160118775489E-2</v>
      </c>
      <c r="O2963" s="44">
        <f>IFERROR(_xll.qlIndexFixing(ONIndex3M,I2963,TRUE,_xll.ohTrigger(RecalcTrigger,Trigger3M)),NA())</f>
        <v>1.7516992977223422E-2</v>
      </c>
      <c r="P2963" s="44">
        <f>IFERROR(_xll.qlIndexFixing(ONIndex6M,I2963,TRUE,_xll.ohTrigger(RecalcTrigger,Trigger6M)),NA())</f>
        <v>1.7684859525161079E-2</v>
      </c>
      <c r="Q2963" s="182">
        <f>IFERROR(_xll.qlIndexFixing(ONIndex1Y,I2963,TRUE,_xll.ohTrigger(RecalcTrigger,Trigger1Y)),NA())</f>
        <v>1.7760232862202852E-2</v>
      </c>
    </row>
    <row r="2964" spans="2:17" x14ac:dyDescent="0.2">
      <c r="B2964" s="39" t="s">
        <v>42</v>
      </c>
      <c r="D2964" s="42">
        <f>_xll.qlCalendarAdvance(Calendar,$D2963,B2964,"f",FALSE)</f>
        <v>60184</v>
      </c>
      <c r="E2964" s="176">
        <f>_xll.qlInterestRateIndexValueDate(IndexON,D2964)</f>
        <v>60184</v>
      </c>
      <c r="F2964" s="192">
        <f>IFERROR(_xll.qlIndexFixing(IndexON,D2964,TRUE,_xll.ohTrigger(RecalcTrigger,TriggerON)),NA())</f>
        <v>1.6843833162882849E-2</v>
      </c>
      <c r="H2964" s="42">
        <f>_xll.qlCalendarAdvance(Calendar,$H2963,B2964,"f",FALSE)</f>
        <v>60184</v>
      </c>
      <c r="I2964" s="176">
        <f>_xll.qlInterestRateIndexValueDate(Index1M,$H2964)</f>
        <v>60184</v>
      </c>
      <c r="J2964" s="181">
        <f>IFERROR(_xll.qlIndexFixing(Index1M,$H2964,TRUE,_xll.ohTrigger(RecalcTrigger,Trigger1M)),NA())</f>
        <v>1.7159245387585211E-2</v>
      </c>
      <c r="K2964" s="44">
        <f>IFERROR(_xll.qlIndexFixing(Index3M,H2964,TRUE,_xll.ohTrigger(RecalcTrigger,Trigger3M)),NA())</f>
        <v>1.7605819486685978E-2</v>
      </c>
      <c r="L2964" s="44">
        <f>IFERROR(_xll.qlIndexFixing(Index6M,$H2964,TRUE,_xll.ohTrigger(RecalcTrigger,Trigger6M)),NA())</f>
        <v>1.7854962796802369E-2</v>
      </c>
      <c r="M2964" s="182">
        <f>IFERROR(_xll.qlIndexFixing(Index1Y,$H2964,TRUE,_xll.ohTrigger(RecalcTrigger,Trigger1Y)),NA())</f>
        <v>1.8104682734552791E-2</v>
      </c>
      <c r="N2964" s="181">
        <f>IFERROR(_xll.qlIndexFixing(ONIndex1M,I2964,TRUE,_xll.ohTrigger(RecalcTrigger,Trigger1M)),NA())</f>
        <v>1.7131158938918922E-2</v>
      </c>
      <c r="O2964" s="44">
        <f>IFERROR(_xll.qlIndexFixing(ONIndex3M,I2964,TRUE,_xll.ohTrigger(RecalcTrigger,Trigger3M)),NA())</f>
        <v>1.7523612255931909E-2</v>
      </c>
      <c r="P2964" s="44">
        <f>IFERROR(_xll.qlIndexFixing(ONIndex6M,I2964,TRUE,_xll.ohTrigger(RecalcTrigger,Trigger6M)),NA())</f>
        <v>1.769126218312711E-2</v>
      </c>
      <c r="Q2964" s="182">
        <f>IFERROR(_xll.qlIndexFixing(ONIndex1Y,I2964,TRUE,_xll.ohTrigger(RecalcTrigger,Trigger1Y)),NA())</f>
        <v>1.7766656054054586E-2</v>
      </c>
    </row>
    <row r="2965" spans="2:17" x14ac:dyDescent="0.2">
      <c r="B2965" s="39" t="s">
        <v>42</v>
      </c>
      <c r="D2965" s="42">
        <f>_xll.qlCalendarAdvance(Calendar,$D2964,B2965,"f",FALSE)</f>
        <v>60191</v>
      </c>
      <c r="E2965" s="176">
        <f>_xll.qlInterestRateIndexValueDate(IndexON,D2965)</f>
        <v>60191</v>
      </c>
      <c r="F2965" s="192">
        <f>IFERROR(_xll.qlIndexFixing(IndexON,D2965,TRUE,_xll.ohTrigger(RecalcTrigger,TriggerON)),NA())</f>
        <v>1.6850661569199898E-2</v>
      </c>
      <c r="H2965" s="42">
        <f>_xll.qlCalendarAdvance(Calendar,$H2964,B2965,"f",FALSE)</f>
        <v>60191</v>
      </c>
      <c r="I2965" s="176">
        <f>_xll.qlInterestRateIndexValueDate(Index1M,$H2965)</f>
        <v>60191</v>
      </c>
      <c r="J2965" s="181">
        <f>IFERROR(_xll.qlIndexFixing(Index1M,$H2965,TRUE,_xll.ohTrigger(RecalcTrigger,Trigger1M)),NA())</f>
        <v>1.7166325487974858E-2</v>
      </c>
      <c r="K2965" s="44">
        <f>IFERROR(_xll.qlIndexFixing(Index3M,H2965,TRUE,_xll.ohTrigger(RecalcTrigger,Trigger3M)),NA())</f>
        <v>1.7612624293090715E-2</v>
      </c>
      <c r="L2965" s="44">
        <f>IFERROR(_xll.qlIndexFixing(Index6M,$H2965,TRUE,_xll.ohTrigger(RecalcTrigger,Trigger6M)),NA())</f>
        <v>1.7861700723365924E-2</v>
      </c>
      <c r="M2965" s="182">
        <f>IFERROR(_xll.qlIndexFixing(Index1Y,$H2965,TRUE,_xll.ohTrigger(RecalcTrigger,Trigger1Y)),NA())</f>
        <v>1.8111784656400065E-2</v>
      </c>
      <c r="N2965" s="181">
        <f>IFERROR(_xll.qlIndexFixing(ONIndex1M,I2965,TRUE,_xll.ohTrigger(RecalcTrigger,Trigger1M)),NA())</f>
        <v>1.7138179840202605E-2</v>
      </c>
      <c r="O2965" s="44">
        <f>IFERROR(_xll.qlIndexFixing(ONIndex3M,I2965,TRUE,_xll.ohTrigger(RecalcTrigger,Trigger3M)),NA())</f>
        <v>1.7530252305829608E-2</v>
      </c>
      <c r="P2965" s="44">
        <f>IFERROR(_xll.qlIndexFixing(ONIndex6M,I2965,TRUE,_xll.ohTrigger(RecalcTrigger,Trigger6M)),NA())</f>
        <v>1.7697684665418656E-2</v>
      </c>
      <c r="Q2965" s="182">
        <f>IFERROR(_xll.qlIndexFixing(ONIndex1Y,I2965,TRUE,_xll.ohTrigger(RecalcTrigger,Trigger1Y)),NA())</f>
        <v>1.7773099765365785E-2</v>
      </c>
    </row>
    <row r="2966" spans="2:17" x14ac:dyDescent="0.2">
      <c r="B2966" s="39" t="s">
        <v>42</v>
      </c>
      <c r="D2966" s="42">
        <f>_xll.qlCalendarAdvance(Calendar,$D2965,B2966,"f",FALSE)</f>
        <v>60198</v>
      </c>
      <c r="E2966" s="176">
        <f>_xll.qlInterestRateIndexValueDate(IndexON,D2966)</f>
        <v>60198</v>
      </c>
      <c r="F2966" s="192">
        <f>IFERROR(_xll.qlIndexFixing(IndexON,D2966,TRUE,_xll.ohTrigger(RecalcTrigger,TriggerON)),NA())</f>
        <v>1.6857511631488409E-2</v>
      </c>
      <c r="H2966" s="42">
        <f>_xll.qlCalendarAdvance(Calendar,$H2965,B2966,"f",FALSE)</f>
        <v>60198</v>
      </c>
      <c r="I2966" s="176">
        <f>_xll.qlInterestRateIndexValueDate(Index1M,$H2966)</f>
        <v>60198</v>
      </c>
      <c r="J2966" s="181">
        <f>IFERROR(_xll.qlIndexFixing(Index1M,$H2966,TRUE,_xll.ohTrigger(RecalcTrigger,Trigger1M)),NA())</f>
        <v>1.7173427705990778E-2</v>
      </c>
      <c r="K2966" s="44">
        <f>IFERROR(_xll.qlIndexFixing(Index3M,H2966,TRUE,_xll.ohTrigger(RecalcTrigger,Trigger3M)),NA())</f>
        <v>1.7619449973470726E-2</v>
      </c>
      <c r="L2966" s="44">
        <f>IFERROR(_xll.qlIndexFixing(Index6M,$H2966,TRUE,_xll.ohTrigger(RecalcTrigger,Trigger6M)),NA())</f>
        <v>1.786845867221187E-2</v>
      </c>
      <c r="M2966" s="182">
        <f>IFERROR(_xll.qlIndexFixing(Index1Y,$H2966,TRUE,_xll.ohTrigger(RecalcTrigger,Trigger1Y)),NA())</f>
        <v>1.8118905866024049E-2</v>
      </c>
      <c r="N2966" s="181">
        <f>IFERROR(_xll.qlIndexFixing(ONIndex1M,I2966,TRUE,_xll.ohTrigger(RecalcTrigger,Trigger1M)),NA())</f>
        <v>1.7145222822545492E-2</v>
      </c>
      <c r="O2966" s="44">
        <f>IFERROR(_xll.qlIndexFixing(ONIndex3M,I2966,TRUE,_xll.ohTrigger(RecalcTrigger,Trigger3M)),NA())</f>
        <v>1.7536913126835474E-2</v>
      </c>
      <c r="P2966" s="44">
        <f>IFERROR(_xll.qlIndexFixing(ONIndex6M,I2966,TRUE,_xll.ohTrigger(RecalcTrigger,Trigger6M)),NA())</f>
        <v>1.7704126971873624E-2</v>
      </c>
      <c r="Q2966" s="182">
        <f>IFERROR(_xll.qlIndexFixing(ONIndex1Y,I2966,TRUE,_xll.ohTrigger(RecalcTrigger,Trigger1Y)),NA())</f>
        <v>1.7779563996136449E-2</v>
      </c>
    </row>
    <row r="2967" spans="2:17" x14ac:dyDescent="0.2">
      <c r="B2967" s="39" t="s">
        <v>42</v>
      </c>
      <c r="D2967" s="42">
        <f>_xll.qlCalendarAdvance(Calendar,$D2966,B2967,"f",FALSE)</f>
        <v>60205</v>
      </c>
      <c r="E2967" s="176">
        <f>_xll.qlInterestRateIndexValueDate(IndexON,D2967)</f>
        <v>60205</v>
      </c>
      <c r="F2967" s="192">
        <f>IFERROR(_xll.qlIndexFixing(IndexON,D2967,TRUE,_xll.ohTrigger(RecalcTrigger,TriggerON)),NA())</f>
        <v>1.6864383349667333E-2</v>
      </c>
      <c r="H2967" s="42">
        <f>_xll.qlCalendarAdvance(Calendar,$H2966,B2967,"f",FALSE)</f>
        <v>60205</v>
      </c>
      <c r="I2967" s="176">
        <f>_xll.qlInterestRateIndexValueDate(Index1M,$H2967)</f>
        <v>60205</v>
      </c>
      <c r="J2967" s="181">
        <f>IFERROR(_xll.qlIndexFixing(Index1M,$H2967,TRUE,_xll.ohTrigger(RecalcTrigger,Trigger1M)),NA())</f>
        <v>1.7177807944004017E-2</v>
      </c>
      <c r="K2967" s="44">
        <f>IFERROR(_xll.qlIndexFixing(Index3M,H2967,TRUE,_xll.ohTrigger(RecalcTrigger,Trigger3M)),NA())</f>
        <v>1.7626296527937017E-2</v>
      </c>
      <c r="L2967" s="44">
        <f>IFERROR(_xll.qlIndexFixing(Index6M,$H2967,TRUE,_xll.ohTrigger(RecalcTrigger,Trigger6M)),NA())</f>
        <v>1.7875236643541043E-2</v>
      </c>
      <c r="M2967" s="182">
        <f>IFERROR(_xll.qlIndexFixing(Index1Y,$H2967,TRUE,_xll.ohTrigger(RecalcTrigger,Trigger1Y)),NA())</f>
        <v>1.8126045683612757E-2</v>
      </c>
      <c r="N2967" s="181">
        <f>IFERROR(_xll.qlIndexFixing(ONIndex1M,I2967,TRUE,_xll.ohTrigger(RecalcTrigger,Trigger1M)),NA())</f>
        <v>1.7152287886109674E-2</v>
      </c>
      <c r="O2967" s="44">
        <f>IFERROR(_xll.qlIndexFixing(ONIndex3M,I2967,TRUE,_xll.ohTrigger(RecalcTrigger,Trigger3M)),NA())</f>
        <v>1.7543594719273692E-2</v>
      </c>
      <c r="P2967" s="44">
        <f>IFERROR(_xll.qlIndexFixing(ONIndex6M,I2967,TRUE,_xll.ohTrigger(RecalcTrigger,Trigger6M)),NA())</f>
        <v>1.7710589102735153E-2</v>
      </c>
      <c r="Q2967" s="182">
        <f>IFERROR(_xll.qlIndexFixing(ONIndex1Y,I2967,TRUE,_xll.ohTrigger(RecalcTrigger,Trigger1Y)),NA())</f>
        <v>1.7786048746528671E-2</v>
      </c>
    </row>
    <row r="2968" spans="2:17" x14ac:dyDescent="0.2">
      <c r="B2968" s="39" t="s">
        <v>42</v>
      </c>
      <c r="D2968" s="42">
        <f>_xll.qlCalendarAdvance(Calendar,$D2967,B2968,"f",FALSE)</f>
        <v>60212</v>
      </c>
      <c r="E2968" s="176">
        <f>_xll.qlInterestRateIndexValueDate(IndexON,D2968)</f>
        <v>60212</v>
      </c>
      <c r="F2968" s="192">
        <f>IFERROR(_xll.qlIndexFixing(IndexON,D2968,TRUE,_xll.ohTrigger(RecalcTrigger,TriggerON)),NA())</f>
        <v>1.687127672357458E-2</v>
      </c>
      <c r="H2968" s="42">
        <f>_xll.qlCalendarAdvance(Calendar,$H2967,B2968,"f",FALSE)</f>
        <v>60212</v>
      </c>
      <c r="I2968" s="176">
        <f>_xll.qlInterestRateIndexValueDate(Index1M,$H2968)</f>
        <v>60212</v>
      </c>
      <c r="J2968" s="181">
        <f>IFERROR(_xll.qlIndexFixing(Index1M,$H2968,TRUE,_xll.ohTrigger(RecalcTrigger,Trigger1M)),NA())</f>
        <v>1.7187698495071124E-2</v>
      </c>
      <c r="K2968" s="44">
        <f>IFERROR(_xll.qlIndexFixing(Index3M,H2968,TRUE,_xll.ohTrigger(RecalcTrigger,Trigger3M)),NA())</f>
        <v>1.7633163956596174E-2</v>
      </c>
      <c r="L2968" s="44">
        <f>IFERROR(_xll.qlIndexFixing(Index6M,$H2968,TRUE,_xll.ohTrigger(RecalcTrigger,Trigger6M)),NA())</f>
        <v>1.7881105519131323E-2</v>
      </c>
      <c r="M2968" s="182">
        <f>IFERROR(_xll.qlIndexFixing(Index1Y,$H2968,TRUE,_xll.ohTrigger(RecalcTrigger,Trigger1Y)),NA())</f>
        <v>1.8133203429335554E-2</v>
      </c>
      <c r="N2968" s="181">
        <f>IFERROR(_xll.qlIndexFixing(ONIndex1M,I2968,TRUE,_xll.ohTrigger(RecalcTrigger,Trigger1M)),NA())</f>
        <v>1.7159375030895152E-2</v>
      </c>
      <c r="O2968" s="44">
        <f>IFERROR(_xll.qlIndexFixing(ONIndex3M,I2968,TRUE,_xll.ohTrigger(RecalcTrigger,Trigger3M)),NA())</f>
        <v>1.7550297082901123E-2</v>
      </c>
      <c r="P2968" s="44">
        <f>IFERROR(_xll.qlIndexFixing(ONIndex6M,I2968,TRUE,_xll.ohTrigger(RecalcTrigger,Trigger6M)),NA())</f>
        <v>1.7717071057841149E-2</v>
      </c>
      <c r="Q2968" s="182">
        <f>IFERROR(_xll.qlIndexFixing(ONIndex1Y,I2968,TRUE,_xll.ohTrigger(RecalcTrigger,Trigger1Y)),NA())</f>
        <v>1.7792554016461404E-2</v>
      </c>
    </row>
    <row r="2969" spans="2:17" x14ac:dyDescent="0.2">
      <c r="B2969" s="39" t="s">
        <v>42</v>
      </c>
      <c r="D2969" s="42">
        <f>_xll.qlCalendarAdvance(Calendar,$D2968,B2969,"f",FALSE)</f>
        <v>60219</v>
      </c>
      <c r="E2969" s="176">
        <f>_xll.qlInterestRateIndexValueDate(IndexON,D2969)</f>
        <v>60219</v>
      </c>
      <c r="F2969" s="192">
        <f>IFERROR(_xll.qlIndexFixing(IndexON,D2969,TRUE,_xll.ohTrigger(RecalcTrigger,TriggerON)),NA())</f>
        <v>1.6878191753291194E-2</v>
      </c>
      <c r="H2969" s="42">
        <f>_xll.qlCalendarAdvance(Calendar,$H2968,B2969,"f",FALSE)</f>
        <v>60219</v>
      </c>
      <c r="I2969" s="176">
        <f>_xll.qlInterestRateIndexValueDate(Index1M,$H2969)</f>
        <v>60219</v>
      </c>
      <c r="J2969" s="181">
        <f>IFERROR(_xll.qlIndexFixing(Index1M,$H2969,TRUE,_xll.ohTrigger(RecalcTrigger,Trigger1M)),NA())</f>
        <v>1.7194867066214065E-2</v>
      </c>
      <c r="K2969" s="44">
        <f>IFERROR(_xll.qlIndexFixing(Index3M,H2969,TRUE,_xll.ohTrigger(RecalcTrigger,Trigger3M)),NA())</f>
        <v>1.764005225955656E-2</v>
      </c>
      <c r="L2969" s="44">
        <f>IFERROR(_xll.qlIndexFixing(Index6M,$H2969,TRUE,_xll.ohTrigger(RecalcTrigger,Trigger6M)),NA())</f>
        <v>1.7887921773273655E-2</v>
      </c>
      <c r="M2969" s="182">
        <f>IFERROR(_xll.qlIndexFixing(Index1Y,$H2969,TRUE,_xll.ohTrigger(RecalcTrigger,Trigger1Y)),NA())</f>
        <v>1.8140378423343151E-2</v>
      </c>
      <c r="N2969" s="181">
        <f>IFERROR(_xll.qlIndexFixing(ONIndex1M,I2969,TRUE,_xll.ohTrigger(RecalcTrigger,Trigger1M)),NA())</f>
        <v>1.716648425682088E-2</v>
      </c>
      <c r="O2969" s="44">
        <f>IFERROR(_xll.qlIndexFixing(ONIndex3M,I2969,TRUE,_xll.ohTrigger(RecalcTrigger,Trigger3M)),NA())</f>
        <v>1.7557020217798813E-2</v>
      </c>
      <c r="P2969" s="44">
        <f>IFERROR(_xll.qlIndexFixing(ONIndex6M,I2969,TRUE,_xll.ohTrigger(RecalcTrigger,Trigger6M)),NA())</f>
        <v>1.7723572837353707E-2</v>
      </c>
      <c r="Q2969" s="182">
        <f>IFERROR(_xll.qlIndexFixing(ONIndex1Y,I2969,TRUE,_xll.ohTrigger(RecalcTrigger,Trigger1Y)),NA())</f>
        <v>1.7799079805934648E-2</v>
      </c>
    </row>
    <row r="2970" spans="2:17" x14ac:dyDescent="0.2">
      <c r="B2970" s="39" t="s">
        <v>42</v>
      </c>
      <c r="D2970" s="42">
        <f>_xll.qlCalendarAdvance(Calendar,$D2969,B2970,"f",FALSE)</f>
        <v>60226</v>
      </c>
      <c r="E2970" s="176">
        <f>_xll.qlInterestRateIndexValueDate(IndexON,D2970)</f>
        <v>60226</v>
      </c>
      <c r="F2970" s="192">
        <f>IFERROR(_xll.qlIndexFixing(IndexON,D2970,TRUE,_xll.ohTrigger(RecalcTrigger,TriggerON)),NA())</f>
        <v>1.6885128438898223E-2</v>
      </c>
      <c r="H2970" s="42">
        <f>_xll.qlCalendarAdvance(Calendar,$H2969,B2970,"f",FALSE)</f>
        <v>60226</v>
      </c>
      <c r="I2970" s="176">
        <f>_xll.qlInterestRateIndexValueDate(Index1M,$H2970)</f>
        <v>60226</v>
      </c>
      <c r="J2970" s="181">
        <f>IFERROR(_xll.qlIndexFixing(Index1M,$H2970,TRUE,_xll.ohTrigger(RecalcTrigger,Trigger1M)),NA())</f>
        <v>1.7202057755147902E-2</v>
      </c>
      <c r="K2970" s="44">
        <f>IFERROR(_xll.qlIndexFixing(Index3M,H2970,TRUE,_xll.ohTrigger(RecalcTrigger,Trigger3M)),NA())</f>
        <v>1.7646961436923878E-2</v>
      </c>
      <c r="L2970" s="44">
        <f>IFERROR(_xll.qlIndexFixing(Index6M,$H2970,TRUE,_xll.ohTrigger(RecalcTrigger,Trigger6M)),NA())</f>
        <v>1.789475804938517E-2</v>
      </c>
      <c r="M2970" s="182">
        <f>IFERROR(_xll.qlIndexFixing(Index1Y,$H2970,TRUE,_xll.ohTrigger(RecalcTrigger,Trigger1Y)),NA())</f>
        <v>1.8147569985768941E-2</v>
      </c>
      <c r="N2970" s="181">
        <f>IFERROR(_xll.qlIndexFixing(ONIndex1M,I2970,TRUE,_xll.ohTrigger(RecalcTrigger,Trigger1M)),NA())</f>
        <v>1.7173615563886857E-2</v>
      </c>
      <c r="O2970" s="44">
        <f>IFERROR(_xll.qlIndexFixing(ONIndex3M,I2970,TRUE,_xll.ohTrigger(RecalcTrigger,Trigger3M)),NA())</f>
        <v>1.7563764123723624E-2</v>
      </c>
      <c r="P2970" s="44">
        <f>IFERROR(_xll.qlIndexFixing(ONIndex6M,I2970,TRUE,_xll.ohTrigger(RecalcTrigger,Trigger6M)),NA())</f>
        <v>1.7730094441110733E-2</v>
      </c>
      <c r="Q2970" s="182">
        <f>IFERROR(_xll.qlIndexFixing(ONIndex1Y,I2970,TRUE,_xll.ohTrigger(RecalcTrigger,Trigger1Y)),NA())</f>
        <v>1.780562611478631E-2</v>
      </c>
    </row>
    <row r="2971" spans="2:17" x14ac:dyDescent="0.2">
      <c r="B2971" s="39" t="s">
        <v>42</v>
      </c>
      <c r="D2971" s="42">
        <f>_xll.qlCalendarAdvance(Calendar,$D2970,B2971,"f",FALSE)</f>
        <v>60233</v>
      </c>
      <c r="E2971" s="176">
        <f>_xll.qlInterestRateIndexValueDate(IndexON,D2971)</f>
        <v>60233</v>
      </c>
      <c r="F2971" s="192">
        <f>IFERROR(_xll.qlIndexFixing(IndexON,D2971,TRUE,_xll.ohTrigger(RecalcTrigger,TriggerON)),NA())</f>
        <v>1.6892086780395665E-2</v>
      </c>
      <c r="H2971" s="42">
        <f>_xll.qlCalendarAdvance(Calendar,$H2970,B2971,"f",FALSE)</f>
        <v>60233</v>
      </c>
      <c r="I2971" s="176">
        <f>_xll.qlInterestRateIndexValueDate(Index1M,$H2971)</f>
        <v>60233</v>
      </c>
      <c r="J2971" s="181">
        <f>IFERROR(_xll.qlIndexFixing(Index1M,$H2971,TRUE,_xll.ohTrigger(RecalcTrigger,Trigger1M)),NA())</f>
        <v>1.7209270561920759E-2</v>
      </c>
      <c r="K2971" s="44">
        <f>IFERROR(_xll.qlIndexFixing(Index3M,H2971,TRUE,_xll.ohTrigger(RecalcTrigger,Trigger3M)),NA())</f>
        <v>1.7653891488810896E-2</v>
      </c>
      <c r="L2971" s="44">
        <f>IFERROR(_xll.qlIndexFixing(Index6M,$H2971,TRUE,_xll.ohTrigger(RecalcTrigger,Trigger6M)),NA())</f>
        <v>1.7901614347669605E-2</v>
      </c>
      <c r="M2971" s="182">
        <f>IFERROR(_xll.qlIndexFixing(Index1Y,$H2971,TRUE,_xll.ohTrigger(RecalcTrigger,Trigger1Y)),NA())</f>
        <v>1.8154777436726999E-2</v>
      </c>
      <c r="N2971" s="181">
        <f>IFERROR(_xll.qlIndexFixing(ONIndex1M,I2971,TRUE,_xll.ohTrigger(RecalcTrigger,Trigger1M)),NA())</f>
        <v>1.718076895217413E-2</v>
      </c>
      <c r="O2971" s="44">
        <f>IFERROR(_xll.qlIndexFixing(ONIndex3M,I2971,TRUE,_xll.ohTrigger(RecalcTrigger,Trigger3M)),NA())</f>
        <v>1.7570528801161833E-2</v>
      </c>
      <c r="P2971" s="44">
        <f>IFERROR(_xll.qlIndexFixing(ONIndex6M,I2971,TRUE,_xll.ohTrigger(RecalcTrigger,Trigger6M)),NA())</f>
        <v>1.7736635869193274E-2</v>
      </c>
      <c r="Q2971" s="182">
        <f>IFERROR(_xll.qlIndexFixing(ONIndex1Y,I2971,TRUE,_xll.ohTrigger(RecalcTrigger,Trigger1Y)),NA())</f>
        <v>1.7812192943259531E-2</v>
      </c>
    </row>
    <row r="2972" spans="2:17" x14ac:dyDescent="0.2">
      <c r="B2972" s="39" t="s">
        <v>42</v>
      </c>
      <c r="D2972" s="42">
        <f>_xll.qlCalendarAdvance(Calendar,$D2971,B2972,"f",FALSE)</f>
        <v>60240</v>
      </c>
      <c r="E2972" s="176">
        <f>_xll.qlInterestRateIndexValueDate(IndexON,D2972)</f>
        <v>60240</v>
      </c>
      <c r="F2972" s="192">
        <f>IFERROR(_xll.qlIndexFixing(IndexON,D2972,TRUE,_xll.ohTrigger(RecalcTrigger,TriggerON)),NA())</f>
        <v>1.6899066777702476E-2</v>
      </c>
      <c r="H2972" s="42">
        <f>_xll.qlCalendarAdvance(Calendar,$H2971,B2972,"f",FALSE)</f>
        <v>60240</v>
      </c>
      <c r="I2972" s="176">
        <f>_xll.qlInterestRateIndexValueDate(Index1M,$H2972)</f>
        <v>60240</v>
      </c>
      <c r="J2972" s="181">
        <f>IFERROR(_xll.qlIndexFixing(Index1M,$H2972,TRUE,_xll.ohTrigger(RecalcTrigger,Trigger1M)),NA())</f>
        <v>1.7216505486563026E-2</v>
      </c>
      <c r="K2972" s="44">
        <f>IFERROR(_xll.qlIndexFixing(Index3M,H2972,TRUE,_xll.ohTrigger(RecalcTrigger,Trigger3M)),NA())</f>
        <v>1.7658988544363284E-2</v>
      </c>
      <c r="L2972" s="44">
        <f>IFERROR(_xll.qlIndexFixing(Index6M,$H2972,TRUE,_xll.ohTrigger(RecalcTrigger,Trigger6M)),NA())</f>
        <v>1.7909426844488992E-2</v>
      </c>
      <c r="M2972" s="182">
        <f>IFERROR(_xll.qlIndexFixing(Index1Y,$H2972,TRUE,_xll.ohTrigger(RecalcTrigger,Trigger1Y)),NA())</f>
        <v>1.8162000096314301E-2</v>
      </c>
      <c r="N2972" s="181">
        <f>IFERROR(_xll.qlIndexFixing(ONIndex1M,I2972,TRUE,_xll.ohTrigger(RecalcTrigger,Trigger1M)),NA())</f>
        <v>1.7187944421682699E-2</v>
      </c>
      <c r="O2972" s="44">
        <f>IFERROR(_xll.qlIndexFixing(ONIndex3M,I2972,TRUE,_xll.ohTrigger(RecalcTrigger,Trigger3M)),NA())</f>
        <v>1.7577314249708209E-2</v>
      </c>
      <c r="P2972" s="44">
        <f>IFERROR(_xll.qlIndexFixing(ONIndex6M,I2972,TRUE,_xll.ohTrigger(RecalcTrigger,Trigger6M)),NA())</f>
        <v>1.7743197121520282E-2</v>
      </c>
      <c r="Q2972" s="182">
        <f>IFERROR(_xll.qlIndexFixing(ONIndex1Y,I2972,TRUE,_xll.ohTrigger(RecalcTrigger,Trigger1Y)),NA())</f>
        <v>1.7818780291273262E-2</v>
      </c>
    </row>
    <row r="2973" spans="2:17" x14ac:dyDescent="0.2">
      <c r="B2973" s="39" t="s">
        <v>42</v>
      </c>
      <c r="D2973" s="42">
        <f>_xll.qlCalendarAdvance(Calendar,$D2972,B2973,"f",FALSE)</f>
        <v>60247</v>
      </c>
      <c r="E2973" s="176">
        <f>_xll.qlInterestRateIndexValueDate(IndexON,D2973)</f>
        <v>60247</v>
      </c>
      <c r="F2973" s="192">
        <f>IFERROR(_xll.qlIndexFixing(IndexON,D2973,TRUE,_xll.ohTrigger(RecalcTrigger,TriggerON)),NA())</f>
        <v>1.6906068430737609E-2</v>
      </c>
      <c r="H2973" s="42">
        <f>_xll.qlCalendarAdvance(Calendar,$H2972,B2973,"f",FALSE)</f>
        <v>60247</v>
      </c>
      <c r="I2973" s="176">
        <f>_xll.qlInterestRateIndexValueDate(Index1M,$H2973)</f>
        <v>60247</v>
      </c>
      <c r="J2973" s="181">
        <f>IFERROR(_xll.qlIndexFixing(Index1M,$H2973,TRUE,_xll.ohTrigger(RecalcTrigger,Trigger1M)),NA())</f>
        <v>1.7223762529122826E-2</v>
      </c>
      <c r="K2973" s="44">
        <f>IFERROR(_xll.qlIndexFixing(Index3M,H2973,TRUE,_xll.ohTrigger(RecalcTrigger,Trigger3M)),NA())</f>
        <v>1.7665956690537204E-2</v>
      </c>
      <c r="L2973" s="44">
        <f>IFERROR(_xll.qlIndexFixing(Index6M,$H2973,TRUE,_xll.ohTrigger(RecalcTrigger,Trigger6M)),NA())</f>
        <v>1.791632495495998E-2</v>
      </c>
      <c r="M2973" s="182">
        <f>IFERROR(_xll.qlIndexFixing(Index1Y,$H2973,TRUE,_xll.ohTrigger(RecalcTrigger,Trigger1Y)),NA())</f>
        <v>1.816923728460762E-2</v>
      </c>
      <c r="N2973" s="181">
        <f>IFERROR(_xll.qlIndexFixing(ONIndex1M,I2973,TRUE,_xll.ohTrigger(RecalcTrigger,Trigger1M)),NA())</f>
        <v>1.7195141972250472E-2</v>
      </c>
      <c r="O2973" s="44">
        <f>IFERROR(_xll.qlIndexFixing(ONIndex3M,I2973,TRUE,_xll.ohTrigger(RecalcTrigger,Trigger3M)),NA())</f>
        <v>1.7584120469443798E-2</v>
      </c>
      <c r="P2973" s="44">
        <f>IFERROR(_xll.qlIndexFixing(ONIndex6M,I2973,TRUE,_xll.ohTrigger(RecalcTrigger,Trigger6M)),NA())</f>
        <v>1.7749778198253852E-2</v>
      </c>
      <c r="Q2973" s="182">
        <f>IFERROR(_xll.qlIndexFixing(ONIndex1Y,I2973,TRUE,_xll.ohTrigger(RecalcTrigger,Trigger1Y)),NA())</f>
        <v>1.7825388158746458E-2</v>
      </c>
    </row>
    <row r="2974" spans="2:17" x14ac:dyDescent="0.2">
      <c r="B2974" s="39" t="s">
        <v>42</v>
      </c>
      <c r="D2974" s="42">
        <f>_xll.qlCalendarAdvance(Calendar,$D2973,B2974,"f",FALSE)</f>
        <v>60254</v>
      </c>
      <c r="E2974" s="176">
        <f>_xll.qlInterestRateIndexValueDate(IndexON,D2974)</f>
        <v>60254</v>
      </c>
      <c r="F2974" s="192">
        <f>IFERROR(_xll.qlIndexFixing(IndexON,D2974,TRUE,_xll.ohTrigger(RecalcTrigger,TriggerON)),NA())</f>
        <v>1.6913091739663155E-2</v>
      </c>
      <c r="H2974" s="42">
        <f>_xll.qlCalendarAdvance(Calendar,$H2973,B2974,"f",FALSE)</f>
        <v>60254</v>
      </c>
      <c r="I2974" s="176">
        <f>_xll.qlInterestRateIndexValueDate(Index1M,$H2974)</f>
        <v>60254</v>
      </c>
      <c r="J2974" s="181">
        <f>IFERROR(_xll.qlIndexFixing(Index1M,$H2974,TRUE,_xll.ohTrigger(RecalcTrigger,Trigger1M)),NA())</f>
        <v>1.7231041689645746E-2</v>
      </c>
      <c r="K2974" s="44">
        <f>IFERROR(_xll.qlIndexFixing(Index3M,H2974,TRUE,_xll.ohTrigger(RecalcTrigger,Trigger3M)),NA())</f>
        <v>1.7672945709259518E-2</v>
      </c>
      <c r="L2974" s="44">
        <f>IFERROR(_xll.qlIndexFixing(Index6M,$H2974,TRUE,_xll.ohTrigger(RecalcTrigger,Trigger6M)),NA())</f>
        <v>1.7923243089332949E-2</v>
      </c>
      <c r="M2974" s="182">
        <f>IFERROR(_xll.qlIndexFixing(Index1Y,$H2974,TRUE,_xll.ohTrigger(RecalcTrigger,Trigger1Y)),NA())</f>
        <v>1.817648832166574E-2</v>
      </c>
      <c r="N2974" s="181">
        <f>IFERROR(_xll.qlIndexFixing(ONIndex1M,I2974,TRUE,_xll.ohTrigger(RecalcTrigger,Trigger1M)),NA())</f>
        <v>1.720236160403954E-2</v>
      </c>
      <c r="O2974" s="44">
        <f>IFERROR(_xll.qlIndexFixing(ONIndex3M,I2974,TRUE,_xll.ohTrigger(RecalcTrigger,Trigger3M)),NA())</f>
        <v>1.7590947460449646E-2</v>
      </c>
      <c r="P2974" s="44">
        <f>IFERROR(_xll.qlIndexFixing(ONIndex6M,I2974,TRUE,_xll.ohTrigger(RecalcTrigger,Trigger6M)),NA())</f>
        <v>1.7756379099150843E-2</v>
      </c>
      <c r="Q2974" s="182">
        <f>IFERROR(_xll.qlIndexFixing(ONIndex1Y,I2974,TRUE,_xll.ohTrigger(RecalcTrigger,Trigger1Y)),NA())</f>
        <v>1.7832016545841212E-2</v>
      </c>
    </row>
    <row r="2975" spans="2:17" x14ac:dyDescent="0.2">
      <c r="B2975" s="39" t="s">
        <v>42</v>
      </c>
      <c r="D2975" s="42">
        <f>_xll.qlCalendarAdvance(Calendar,$D2974,B2975,"f",FALSE)</f>
        <v>60265</v>
      </c>
      <c r="E2975" s="176">
        <f>_xll.qlInterestRateIndexValueDate(IndexON,D2975)</f>
        <v>60265</v>
      </c>
      <c r="F2975" s="192">
        <f>IFERROR(_xll.qlIndexFixing(IndexON,D2975,TRUE,_xll.ohTrigger(RecalcTrigger,TriggerON)),NA())</f>
        <v>1.6924172121585146E-2</v>
      </c>
      <c r="H2975" s="42">
        <f>_xll.qlCalendarAdvance(Calendar,$H2974,B2975,"f",FALSE)</f>
        <v>60265</v>
      </c>
      <c r="I2975" s="176">
        <f>_xll.qlInterestRateIndexValueDate(Index1M,$H2975)</f>
        <v>60265</v>
      </c>
      <c r="J2975" s="181">
        <f>IFERROR(_xll.qlIndexFixing(Index1M,$H2975,TRUE,_xll.ohTrigger(RecalcTrigger,Trigger1M)),NA())</f>
        <v>1.7241593686597077E-2</v>
      </c>
      <c r="K2975" s="44">
        <f>IFERROR(_xll.qlIndexFixing(Index3M,H2975,TRUE,_xll.ohTrigger(RecalcTrigger,Trigger3M)),NA())</f>
        <v>1.768583755963539E-2</v>
      </c>
      <c r="L2975" s="44">
        <f>IFERROR(_xll.qlIndexFixing(Index6M,$H2975,TRUE,_xll.ohTrigger(RecalcTrigger,Trigger6M)),NA())</f>
        <v>1.7934154900298968E-2</v>
      </c>
      <c r="M2975" s="182">
        <f>IFERROR(_xll.qlIndexFixing(Index1Y,$H2975,TRUE,_xll.ohTrigger(RecalcTrigger,Trigger1Y)),NA())</f>
        <v>1.818790915315005E-2</v>
      </c>
      <c r="N2975" s="181">
        <f>IFERROR(_xll.qlIndexFixing(ONIndex1M,I2975,TRUE,_xll.ohTrigger(RecalcTrigger,Trigger1M)),NA())</f>
        <v>1.7213751352663786E-2</v>
      </c>
      <c r="O2975" s="44">
        <f>IFERROR(_xll.qlIndexFixing(ONIndex3M,I2975,TRUE,_xll.ohTrigger(RecalcTrigger,Trigger3M)),NA())</f>
        <v>1.7601717555632002E-2</v>
      </c>
      <c r="P2975" s="44">
        <f>IFERROR(_xll.qlIndexFixing(ONIndex6M,I2975,TRUE,_xll.ohTrigger(RecalcTrigger,Trigger6M)),NA())</f>
        <v>1.7766791996790543E-2</v>
      </c>
      <c r="Q2975" s="182">
        <f>IFERROR(_xll.qlIndexFixing(ONIndex1Y,I2975,TRUE,_xll.ohTrigger(RecalcTrigger,Trigger1Y)),NA())</f>
        <v>1.7842474040412615E-2</v>
      </c>
    </row>
    <row r="2976" spans="2:17" x14ac:dyDescent="0.2">
      <c r="B2976" s="39" t="s">
        <v>42</v>
      </c>
      <c r="D2976" s="42">
        <f>_xll.qlCalendarAdvance(Calendar,$D2975,B2976,"f",FALSE)</f>
        <v>60272</v>
      </c>
      <c r="E2976" s="176">
        <f>_xll.qlInterestRateIndexValueDate(IndexON,D2976)</f>
        <v>60272</v>
      </c>
      <c r="F2976" s="192">
        <f>IFERROR(_xll.qlIndexFixing(IndexON,D2976,TRUE,_xll.ohTrigger(RecalcTrigger,TriggerON)),NA())</f>
        <v>1.6931251117004997E-2</v>
      </c>
      <c r="H2976" s="42">
        <f>_xll.qlCalendarAdvance(Calendar,$H2975,B2976,"f",FALSE)</f>
        <v>60272</v>
      </c>
      <c r="I2976" s="176">
        <f>_xll.qlInterestRateIndexValueDate(Index1M,$H2976)</f>
        <v>60272</v>
      </c>
      <c r="J2976" s="181">
        <f>IFERROR(_xll.qlIndexFixing(Index1M,$H2976,TRUE,_xll.ohTrigger(RecalcTrigger,Trigger1M)),NA())</f>
        <v>1.7248927795930975E-2</v>
      </c>
      <c r="K2976" s="44">
        <f>IFERROR(_xll.qlIndexFixing(Index3M,H2976,TRUE,_xll.ohTrigger(RecalcTrigger,Trigger3M)),NA())</f>
        <v>1.7691948512661999E-2</v>
      </c>
      <c r="L2976" s="44">
        <f>IFERROR(_xll.qlIndexFixing(Index6M,$H2976,TRUE,_xll.ohTrigger(RecalcTrigger,Trigger6M)),NA())</f>
        <v>1.7941124525651882E-2</v>
      </c>
      <c r="M2976" s="182">
        <f>IFERROR(_xll.qlIndexFixing(Index1Y,$H2976,TRUE,_xll.ohTrigger(RecalcTrigger,Trigger1Y)),NA())</f>
        <v>1.8195192679007155E-2</v>
      </c>
      <c r="N2976" s="181">
        <f>IFERROR(_xll.qlIndexFixing(ONIndex1M,I2976,TRUE,_xll.ohTrigger(RecalcTrigger,Trigger1M)),NA())</f>
        <v>1.7221027764747765E-2</v>
      </c>
      <c r="O2976" s="44">
        <f>IFERROR(_xll.qlIndexFixing(ONIndex3M,I2976,TRUE,_xll.ohTrigger(RecalcTrigger,Trigger3M)),NA())</f>
        <v>1.7608597958487238E-2</v>
      </c>
      <c r="P2976" s="44">
        <f>IFERROR(_xll.qlIndexFixing(ONIndex6M,I2976,TRUE,_xll.ohTrigger(RecalcTrigger,Trigger6M)),NA())</f>
        <v>1.7773443874582462E-2</v>
      </c>
      <c r="Q2976" s="182">
        <f>IFERROR(_xll.qlIndexFixing(ONIndex1Y,I2976,TRUE,_xll.ohTrigger(RecalcTrigger,Trigger1Y)),NA())</f>
        <v>1.7849155192040111E-2</v>
      </c>
    </row>
    <row r="2977" spans="2:17" x14ac:dyDescent="0.2">
      <c r="B2977" s="39" t="s">
        <v>42</v>
      </c>
      <c r="D2977" s="42">
        <f>_xll.qlCalendarAdvance(Calendar,$D2976,B2977,"f",FALSE)</f>
        <v>60279</v>
      </c>
      <c r="E2977" s="176">
        <f>_xll.qlInterestRateIndexValueDate(IndexON,D2977)</f>
        <v>60279</v>
      </c>
      <c r="F2977" s="192">
        <f>IFERROR(_xll.qlIndexFixing(IndexON,D2977,TRUE,_xll.ohTrigger(RecalcTrigger,TriggerON)),NA())</f>
        <v>1.6938351768315263E-2</v>
      </c>
      <c r="H2977" s="42">
        <f>_xll.qlCalendarAdvance(Calendar,$H2976,B2977,"f",FALSE)</f>
        <v>60279</v>
      </c>
      <c r="I2977" s="176">
        <f>_xll.qlInterestRateIndexValueDate(Index1M,$H2977)</f>
        <v>60279</v>
      </c>
      <c r="J2977" s="181">
        <f>IFERROR(_xll.qlIndexFixing(Index1M,$H2977,TRUE,_xll.ohTrigger(RecalcTrigger,Trigger1M)),NA())</f>
        <v>1.7256284022183131E-2</v>
      </c>
      <c r="K2977" s="44">
        <f>IFERROR(_xll.qlIndexFixing(Index3M,H2977,TRUE,_xll.ohTrigger(RecalcTrigger,Trigger3M)),NA())</f>
        <v>1.7699013909783283E-2</v>
      </c>
      <c r="L2977" s="44">
        <f>IFERROR(_xll.qlIndexFixing(Index6M,$H2977,TRUE,_xll.ohTrigger(RecalcTrigger,Trigger6M)),NA())</f>
        <v>1.7948114175643324E-2</v>
      </c>
      <c r="M2977" s="182">
        <f>IFERROR(_xll.qlIndexFixing(Index1Y,$H2977,TRUE,_xll.ohTrigger(RecalcTrigger,Trigger1Y)),NA())</f>
        <v>1.820248762511345E-2</v>
      </c>
      <c r="N2977" s="181">
        <f>IFERROR(_xll.qlIndexFixing(ONIndex1M,I2977,TRUE,_xll.ohTrigger(RecalcTrigger,Trigger1M)),NA())</f>
        <v>1.7228326257890947E-2</v>
      </c>
      <c r="O2977" s="44">
        <f>IFERROR(_xll.qlIndexFixing(ONIndex3M,I2977,TRUE,_xll.ohTrigger(RecalcTrigger,Trigger3M)),NA())</f>
        <v>1.7615499132531687E-2</v>
      </c>
      <c r="P2977" s="44">
        <f>IFERROR(_xll.qlIndexFixing(ONIndex6M,I2977,TRUE,_xll.ohTrigger(RecalcTrigger,Trigger6M)),NA())</f>
        <v>1.7780115576699895E-2</v>
      </c>
      <c r="Q2977" s="182">
        <f>IFERROR(_xll.qlIndexFixing(ONIndex1Y,I2977,TRUE,_xll.ohTrigger(RecalcTrigger,Trigger1Y)),NA())</f>
        <v>1.7855856863127073E-2</v>
      </c>
    </row>
    <row r="2978" spans="2:17" x14ac:dyDescent="0.2">
      <c r="B2978" s="39" t="s">
        <v>42</v>
      </c>
      <c r="D2978" s="42">
        <f>_xll.qlCalendarAdvance(Calendar,$D2977,B2978,"f",FALSE)</f>
        <v>60286</v>
      </c>
      <c r="E2978" s="176">
        <f>_xll.qlInterestRateIndexValueDate(IndexON,D2978)</f>
        <v>60286</v>
      </c>
      <c r="F2978" s="192">
        <f>IFERROR(_xll.qlIndexFixing(IndexON,D2978,TRUE,_xll.ohTrigger(RecalcTrigger,TriggerON)),NA())</f>
        <v>1.6945474075272804E-2</v>
      </c>
      <c r="H2978" s="42">
        <f>_xll.qlCalendarAdvance(Calendar,$H2977,B2978,"f",FALSE)</f>
        <v>60286</v>
      </c>
      <c r="I2978" s="176">
        <f>_xll.qlInterestRateIndexValueDate(Index1M,$H2978)</f>
        <v>60286</v>
      </c>
      <c r="J2978" s="181">
        <f>IFERROR(_xll.qlIndexFixing(Index1M,$H2978,TRUE,_xll.ohTrigger(RecalcTrigger,Trigger1M)),NA())</f>
        <v>1.7263662365390148E-2</v>
      </c>
      <c r="K2978" s="44">
        <f>IFERROR(_xll.qlIndexFixing(Index3M,H2978,TRUE,_xll.ohTrigger(RecalcTrigger,Trigger3M)),NA())</f>
        <v>1.770610018109826E-2</v>
      </c>
      <c r="L2978" s="44">
        <f>IFERROR(_xll.qlIndexFixing(Index6M,$H2978,TRUE,_xll.ohTrigger(RecalcTrigger,Trigger6M)),NA())</f>
        <v>1.7955123850481688E-2</v>
      </c>
      <c r="M2978" s="182">
        <f>IFERROR(_xll.qlIndexFixing(Index1Y,$H2978,TRUE,_xll.ohTrigger(RecalcTrigger,Trigger1Y)),NA())</f>
        <v>1.8209793311441347E-2</v>
      </c>
      <c r="N2978" s="181">
        <f>IFERROR(_xll.qlIndexFixing(ONIndex1M,I2978,TRUE,_xll.ohTrigger(RecalcTrigger,Trigger1M)),NA())</f>
        <v>1.7235646832255425E-2</v>
      </c>
      <c r="O2978" s="44">
        <f>IFERROR(_xll.qlIndexFixing(ONIndex3M,I2978,TRUE,_xll.ohTrigger(RecalcTrigger,Trigger3M)),NA())</f>
        <v>1.7622421077846395E-2</v>
      </c>
      <c r="P2978" s="44">
        <f>IFERROR(_xll.qlIndexFixing(ONIndex6M,I2978,TRUE,_xll.ohTrigger(RecalcTrigger,Trigger6M)),NA())</f>
        <v>1.7786807103061797E-2</v>
      </c>
      <c r="Q2978" s="182">
        <f>IFERROR(_xll.qlIndexFixing(ONIndex1Y,I2978,TRUE,_xll.ohTrigger(RecalcTrigger,Trigger1Y)),NA())</f>
        <v>1.7862579053835592E-2</v>
      </c>
    </row>
    <row r="2979" spans="2:17" x14ac:dyDescent="0.2">
      <c r="B2979" s="39" t="s">
        <v>42</v>
      </c>
      <c r="D2979" s="42">
        <f>_xll.qlCalendarAdvance(Calendar,$D2978,B2979,"f",FALSE)</f>
        <v>60293</v>
      </c>
      <c r="E2979" s="176">
        <f>_xll.qlInterestRateIndexValueDate(IndexON,D2979)</f>
        <v>60293</v>
      </c>
      <c r="F2979" s="192">
        <f>IFERROR(_xll.qlIndexFixing(IndexON,D2979,TRUE,_xll.ohTrigger(RecalcTrigger,TriggerON)),NA())</f>
        <v>1.6952618038201805E-2</v>
      </c>
      <c r="H2979" s="42">
        <f>_xll.qlCalendarAdvance(Calendar,$H2978,B2979,"f",FALSE)</f>
        <v>60293</v>
      </c>
      <c r="I2979" s="176">
        <f>_xll.qlInterestRateIndexValueDate(Index1M,$H2979)</f>
        <v>60293</v>
      </c>
      <c r="J2979" s="181">
        <f>IFERROR(_xll.qlIndexFixing(Index1M,$H2979,TRUE,_xll.ohTrigger(RecalcTrigger,Trigger1M)),NA())</f>
        <v>1.7271062825596477E-2</v>
      </c>
      <c r="K2979" s="44">
        <f>IFERROR(_xll.qlIndexFixing(Index3M,H2979,TRUE,_xll.ohTrigger(RecalcTrigger,Trigger3M)),NA())</f>
        <v>1.7713207326719146E-2</v>
      </c>
      <c r="L2979" s="44">
        <f>IFERROR(_xll.qlIndexFixing(Index6M,$H2979,TRUE,_xll.ohTrigger(RecalcTrigger,Trigger6M)),NA())</f>
        <v>1.7962153550373162E-2</v>
      </c>
      <c r="M2979" s="182">
        <f>IFERROR(_xll.qlIndexFixing(Index1Y,$H2979,TRUE,_xll.ohTrigger(RecalcTrigger,Trigger1Y)),NA())</f>
        <v>1.8217109057943492E-2</v>
      </c>
      <c r="N2979" s="181">
        <f>IFERROR(_xll.qlIndexFixing(ONIndex1M,I2979,TRUE,_xll.ohTrigger(RecalcTrigger,Trigger1M)),NA())</f>
        <v>1.7242989487679106E-2</v>
      </c>
      <c r="O2979" s="44">
        <f>IFERROR(_xll.qlIndexFixing(ONIndex3M,I2979,TRUE,_xll.ohTrigger(RecalcTrigger,Trigger3M)),NA())</f>
        <v>1.7629363794512409E-2</v>
      </c>
      <c r="P2979" s="44">
        <f>IFERROR(_xll.qlIndexFixing(ONIndex6M,I2979,TRUE,_xll.ohTrigger(RecalcTrigger,Trigger6M)),NA())</f>
        <v>1.7793518453749213E-2</v>
      </c>
      <c r="Q2979" s="182">
        <f>IFERROR(_xll.qlIndexFixing(ONIndex1Y,I2979,TRUE,_xll.ohTrigger(RecalcTrigger,Trigger1Y)),NA())</f>
        <v>1.786932176392253E-2</v>
      </c>
    </row>
    <row r="2980" spans="2:17" x14ac:dyDescent="0.2">
      <c r="B2980" s="39" t="s">
        <v>42</v>
      </c>
      <c r="D2980" s="42">
        <f>_xll.qlCalendarAdvance(Calendar,$D2979,B2980,"f",FALSE)</f>
        <v>60300</v>
      </c>
      <c r="E2980" s="176">
        <f>_xll.qlInterestRateIndexValueDate(IndexON,D2980)</f>
        <v>60300</v>
      </c>
      <c r="F2980" s="192">
        <f>IFERROR(_xll.qlIndexFixing(IndexON,D2980,TRUE,_xll.ohTrigger(RecalcTrigger,TriggerON)),NA())</f>
        <v>1.6959783656940175E-2</v>
      </c>
      <c r="H2980" s="42">
        <f>_xll.qlCalendarAdvance(Calendar,$H2979,B2980,"f",FALSE)</f>
        <v>60300</v>
      </c>
      <c r="I2980" s="176">
        <f>_xll.qlInterestRateIndexValueDate(Index1M,$H2980)</f>
        <v>60300</v>
      </c>
      <c r="J2980" s="181">
        <f>IFERROR(_xll.qlIndexFixing(Index1M,$H2980,TRUE,_xll.ohTrigger(RecalcTrigger,Trigger1M)),NA())</f>
        <v>1.7275663643086248E-2</v>
      </c>
      <c r="K2980" s="44">
        <f>IFERROR(_xll.qlIndexFixing(Index3M,H2980,TRUE,_xll.ohTrigger(RecalcTrigger,Trigger3M)),NA())</f>
        <v>1.772127808698468E-2</v>
      </c>
      <c r="L2980" s="44">
        <f>IFERROR(_xll.qlIndexFixing(Index6M,$H2980,TRUE,_xll.ohTrigger(RecalcTrigger,Trigger6M)),NA())</f>
        <v>1.7969203275527923E-2</v>
      </c>
      <c r="M2980" s="182">
        <f>IFERROR(_xll.qlIndexFixing(Index1Y,$H2980,TRUE,_xll.ohTrigger(RecalcTrigger,Trigger1Y)),NA())</f>
        <v>1.8224434184553884E-2</v>
      </c>
      <c r="N2980" s="181">
        <f>IFERROR(_xll.qlIndexFixing(ONIndex1M,I2980,TRUE,_xll.ohTrigger(RecalcTrigger,Trigger1M)),NA())</f>
        <v>1.7250354224405129E-2</v>
      </c>
      <c r="O2980" s="44">
        <f>IFERROR(_xll.qlIndexFixing(ONIndex3M,I2980,TRUE,_xll.ohTrigger(RecalcTrigger,Trigger3M)),NA())</f>
        <v>1.763632728228659E-2</v>
      </c>
      <c r="P2980" s="44">
        <f>IFERROR(_xll.qlIndexFixing(ONIndex6M,I2980,TRUE,_xll.ohTrigger(RecalcTrigger,Trigger6M)),NA())</f>
        <v>1.780024962884319E-2</v>
      </c>
      <c r="Q2980" s="182">
        <f>IFERROR(_xll.qlIndexFixing(ONIndex1Y,I2980,TRUE,_xll.ohTrigger(RecalcTrigger,Trigger1Y)),NA())</f>
        <v>1.7876084993712071E-2</v>
      </c>
    </row>
    <row r="2981" spans="2:17" x14ac:dyDescent="0.2">
      <c r="B2981" s="39" t="s">
        <v>42</v>
      </c>
      <c r="D2981" s="42">
        <f>_xll.qlCalendarAdvance(Calendar,$D2980,B2981,"f",FALSE)</f>
        <v>60307</v>
      </c>
      <c r="E2981" s="176">
        <f>_xll.qlInterestRateIndexValueDate(IndexON,D2981)</f>
        <v>60307</v>
      </c>
      <c r="F2981" s="192">
        <f>IFERROR(_xll.qlIndexFixing(IndexON,D2981,TRUE,_xll.ohTrigger(RecalcTrigger,TriggerON)),NA())</f>
        <v>1.6966970931568959E-2</v>
      </c>
      <c r="H2981" s="42">
        <f>_xll.qlCalendarAdvance(Calendar,$H2980,B2981,"f",FALSE)</f>
        <v>60307</v>
      </c>
      <c r="I2981" s="176">
        <f>_xll.qlInterestRateIndexValueDate(Index1M,$H2981)</f>
        <v>60307</v>
      </c>
      <c r="J2981" s="181">
        <f>IFERROR(_xll.qlIndexFixing(Index1M,$H2981,TRUE,_xll.ohTrigger(RecalcTrigger,Trigger1M)),NA())</f>
        <v>1.7283102542169596E-2</v>
      </c>
      <c r="K2981" s="44">
        <f>IFERROR(_xll.qlIndexFixing(Index3M,H2981,TRUE,_xll.ohTrigger(RecalcTrigger,Trigger3M)),NA())</f>
        <v>1.7727484241318613E-2</v>
      </c>
      <c r="L2981" s="44">
        <f>IFERROR(_xll.qlIndexFixing(Index6M,$H2981,TRUE,_xll.ohTrigger(RecalcTrigger,Trigger6M)),NA())</f>
        <v>1.7976273026153046E-2</v>
      </c>
      <c r="M2981" s="182">
        <f>IFERROR(_xll.qlIndexFixing(Index1Y,$H2981,TRUE,_xll.ohTrigger(RecalcTrigger,Trigger1Y)),NA())</f>
        <v>1.8231768011186977E-2</v>
      </c>
      <c r="N2981" s="181">
        <f>IFERROR(_xll.qlIndexFixing(ONIndex1M,I2981,TRUE,_xll.ohTrigger(RecalcTrigger,Trigger1M)),NA())</f>
        <v>1.7257741042271402E-2</v>
      </c>
      <c r="O2981" s="44">
        <f>IFERROR(_xll.qlIndexFixing(ONIndex3M,I2981,TRUE,_xll.ohTrigger(RecalcTrigger,Trigger3M)),NA())</f>
        <v>1.7643311541412077E-2</v>
      </c>
      <c r="P2981" s="44">
        <f>IFERROR(_xll.qlIndexFixing(ONIndex6M,I2981,TRUE,_xll.ohTrigger(RecalcTrigger,Trigger6M)),NA())</f>
        <v>1.7807000628181635E-2</v>
      </c>
      <c r="Q2981" s="182">
        <f>IFERROR(_xll.qlIndexFixing(ONIndex1Y,I2981,TRUE,_xll.ohTrigger(RecalcTrigger,Trigger1Y)),NA())</f>
        <v>1.7882868742961078E-2</v>
      </c>
    </row>
    <row r="2982" spans="2:17" x14ac:dyDescent="0.2">
      <c r="B2982" s="39" t="s">
        <v>42</v>
      </c>
      <c r="D2982" s="42">
        <f>_xll.qlCalendarAdvance(Calendar,$D2981,B2982,"f",FALSE)</f>
        <v>60314</v>
      </c>
      <c r="E2982" s="176">
        <f>_xll.qlInterestRateIndexValueDate(IndexON,D2982)</f>
        <v>60314</v>
      </c>
      <c r="F2982" s="192">
        <f>IFERROR(_xll.qlIndexFixing(IndexON,D2982,TRUE,_xll.ohTrigger(RecalcTrigger,TriggerON)),NA())</f>
        <v>1.697417986200711E-2</v>
      </c>
      <c r="H2982" s="42">
        <f>_xll.qlCalendarAdvance(Calendar,$H2981,B2982,"f",FALSE)</f>
        <v>60314</v>
      </c>
      <c r="I2982" s="176">
        <f>_xll.qlInterestRateIndexValueDate(Index1M,$H2982)</f>
        <v>60314</v>
      </c>
      <c r="J2982" s="181">
        <f>IFERROR(_xll.qlIndexFixing(Index1M,$H2982,TRUE,_xll.ohTrigger(RecalcTrigger,Trigger1M)),NA())</f>
        <v>1.7290563554776973E-2</v>
      </c>
      <c r="K2982" s="44">
        <f>IFERROR(_xll.qlIndexFixing(Index3M,H2982,TRUE,_xll.ohTrigger(RecalcTrigger,Trigger3M)),NA())</f>
        <v>1.773465401051896E-2</v>
      </c>
      <c r="L2982" s="44">
        <f>IFERROR(_xll.qlIndexFixing(Index6M,$H2982,TRUE,_xll.ohTrigger(RecalcTrigger,Trigger6M)),NA())</f>
        <v>1.7983362802460941E-2</v>
      </c>
      <c r="M2982" s="182">
        <f>IFERROR(_xll.qlIndexFixing(Index1Y,$H2982,TRUE,_xll.ohTrigger(RecalcTrigger,Trigger1Y)),NA())</f>
        <v>1.8239109857737912E-2</v>
      </c>
      <c r="N2982" s="181">
        <f>IFERROR(_xll.qlIndexFixing(ONIndex1M,I2982,TRUE,_xll.ohTrigger(RecalcTrigger,Trigger1M)),NA())</f>
        <v>1.7265149941440017E-2</v>
      </c>
      <c r="O2982" s="44">
        <f>IFERROR(_xll.qlIndexFixing(ONIndex3M,I2982,TRUE,_xll.ohTrigger(RecalcTrigger,Trigger3M)),NA())</f>
        <v>1.765031657164573E-2</v>
      </c>
      <c r="P2982" s="44">
        <f>IFERROR(_xll.qlIndexFixing(ONIndex6M,I2982,TRUE,_xll.ohTrigger(RecalcTrigger,Trigger6M)),NA())</f>
        <v>1.7813771451845595E-2</v>
      </c>
      <c r="Q2982" s="182">
        <f>IFERROR(_xll.qlIndexFixing(ONIndex1Y,I2982,TRUE,_xll.ohTrigger(RecalcTrigger,Trigger1Y)),NA())</f>
        <v>1.7889673011831642E-2</v>
      </c>
    </row>
    <row r="2983" spans="2:17" x14ac:dyDescent="0.2">
      <c r="B2983" s="39" t="s">
        <v>42</v>
      </c>
      <c r="D2983" s="42">
        <f>_xll.qlCalendarAdvance(Calendar,$D2982,B2983,"f",FALSE)</f>
        <v>60321</v>
      </c>
      <c r="E2983" s="176">
        <f>_xll.qlInterestRateIndexValueDate(IndexON,D2983)</f>
        <v>60321</v>
      </c>
      <c r="F2983" s="192">
        <f>IFERROR(_xll.qlIndexFixing(IndexON,D2983,TRUE,_xll.ohTrigger(RecalcTrigger,TriggerON)),NA())</f>
        <v>1.698141044825463E-2</v>
      </c>
      <c r="H2983" s="42">
        <f>_xll.qlCalendarAdvance(Calendar,$H2982,B2983,"f",FALSE)</f>
        <v>60321</v>
      </c>
      <c r="I2983" s="176">
        <f>_xll.qlInterestRateIndexValueDate(Index1M,$H2983)</f>
        <v>60321</v>
      </c>
      <c r="J2983" s="181">
        <f>IFERROR(_xll.qlIndexFixing(Index1M,$H2983,TRUE,_xll.ohTrigger(RecalcTrigger,Trigger1M)),NA())</f>
        <v>1.7298046680937325E-2</v>
      </c>
      <c r="K2983" s="44">
        <f>IFERROR(_xll.qlIndexFixing(Index3M,H2983,TRUE,_xll.ohTrigger(RecalcTrigger,Trigger3M)),NA())</f>
        <v>1.7742792910719774E-2</v>
      </c>
      <c r="L2983" s="44">
        <f>IFERROR(_xll.qlIndexFixing(Index6M,$H2983,TRUE,_xll.ohTrigger(RecalcTrigger,Trigger6M)),NA())</f>
        <v>1.7990472604659569E-2</v>
      </c>
      <c r="M2983" s="182">
        <f>IFERROR(_xll.qlIndexFixing(Index1Y,$H2983,TRUE,_xll.ohTrigger(RecalcTrigger,Trigger1Y)),NA())</f>
        <v>1.8246459044081842E-2</v>
      </c>
      <c r="N2983" s="181">
        <f>IFERROR(_xll.qlIndexFixing(ONIndex1M,I2983,TRUE,_xll.ohTrigger(RecalcTrigger,Trigger1M)),NA())</f>
        <v>1.7272580921667835E-2</v>
      </c>
      <c r="O2983" s="44">
        <f>IFERROR(_xll.qlIndexFixing(ONIndex3M,I2983,TRUE,_xll.ohTrigger(RecalcTrigger,Trigger3M)),NA())</f>
        <v>1.7657342373230689E-2</v>
      </c>
      <c r="P2983" s="44">
        <f>IFERROR(_xll.qlIndexFixing(ONIndex6M,I2983,TRUE,_xll.ohTrigger(RecalcTrigger,Trigger6M)),NA())</f>
        <v>1.7820562099754023E-2</v>
      </c>
      <c r="Q2983" s="182">
        <f>IFERROR(_xll.qlIndexFixing(ONIndex1Y,I2983,TRUE,_xll.ohTrigger(RecalcTrigger,Trigger1Y)),NA())</f>
        <v>1.7896497800080624E-2</v>
      </c>
    </row>
    <row r="2984" spans="2:17" x14ac:dyDescent="0.2">
      <c r="B2984" s="39" t="s">
        <v>42</v>
      </c>
      <c r="D2984" s="42">
        <f>_xll.qlCalendarAdvance(Calendar,$D2983,B2984,"f",FALSE)</f>
        <v>60328</v>
      </c>
      <c r="E2984" s="176">
        <f>_xll.qlInterestRateIndexValueDate(IndexON,D2984)</f>
        <v>60328</v>
      </c>
      <c r="F2984" s="192">
        <f>IFERROR(_xll.qlIndexFixing(IndexON,D2984,TRUE,_xll.ohTrigger(RecalcTrigger,TriggerON)),NA())</f>
        <v>1.698866269047361E-2</v>
      </c>
      <c r="H2984" s="42">
        <f>_xll.qlCalendarAdvance(Calendar,$H2983,B2984,"f",FALSE)</f>
        <v>60328</v>
      </c>
      <c r="I2984" s="176">
        <f>_xll.qlInterestRateIndexValueDate(Index1M,$H2984)</f>
        <v>60328</v>
      </c>
      <c r="J2984" s="181">
        <f>IFERROR(_xll.qlIndexFixing(Index1M,$H2984,TRUE,_xll.ohTrigger(RecalcTrigger,Trigger1M)),NA())</f>
        <v>1.7308396883073934E-2</v>
      </c>
      <c r="K2984" s="44">
        <f>IFERROR(_xll.qlIndexFixing(Index3M,H2984,TRUE,_xll.ohTrigger(RecalcTrigger,Trigger3M)),NA())</f>
        <v>1.7750006270526572E-2</v>
      </c>
      <c r="L2984" s="44">
        <f>IFERROR(_xll.qlIndexFixing(Index6M,$H2984,TRUE,_xll.ohTrigger(RecalcTrigger,Trigger6M)),NA())</f>
        <v>1.7999519986674851E-2</v>
      </c>
      <c r="M2984" s="182">
        <f>IFERROR(_xll.qlIndexFixing(Index1Y,$H2984,TRUE,_xll.ohTrigger(RecalcTrigger,Trigger1Y)),NA())</f>
        <v>1.8253814890075715E-2</v>
      </c>
      <c r="N2984" s="181">
        <f>IFERROR(_xll.qlIndexFixing(ONIndex1M,I2984,TRUE,_xll.ohTrigger(RecalcTrigger,Trigger1M)),NA())</f>
        <v>1.7280033983116949E-2</v>
      </c>
      <c r="O2984" s="44">
        <f>IFERROR(_xll.qlIndexFixing(ONIndex3M,I2984,TRUE,_xll.ohTrigger(RecalcTrigger,Trigger3M)),NA())</f>
        <v>1.7664388946166953E-2</v>
      </c>
      <c r="P2984" s="44">
        <f>IFERROR(_xll.qlIndexFixing(ONIndex6M,I2984,TRUE,_xll.ohTrigger(RecalcTrigger,Trigger6M)),NA())</f>
        <v>1.7827372572150058E-2</v>
      </c>
      <c r="Q2984" s="182">
        <f>IFERROR(_xll.qlIndexFixing(ONIndex1Y,I2984,TRUE,_xll.ohTrigger(RecalcTrigger,Trigger1Y)),NA())</f>
        <v>1.790334310803221E-2</v>
      </c>
    </row>
    <row r="2985" spans="2:17" x14ac:dyDescent="0.2">
      <c r="B2985" s="39" t="s">
        <v>42</v>
      </c>
      <c r="D2985" s="42">
        <f>_xll.qlCalendarAdvance(Calendar,$D2984,B2985,"f",FALSE)</f>
        <v>60335</v>
      </c>
      <c r="E2985" s="176">
        <f>_xll.qlInterestRateIndexValueDate(IndexON,D2985)</f>
        <v>60335</v>
      </c>
      <c r="F2985" s="192">
        <f>IFERROR(_xll.qlIndexFixing(IndexON,D2985,TRUE,_xll.ohTrigger(RecalcTrigger,TriggerON)),NA())</f>
        <v>1.6995936588339866E-2</v>
      </c>
      <c r="H2985" s="42">
        <f>_xll.qlCalendarAdvance(Calendar,$H2984,B2985,"f",FALSE)</f>
        <v>60335</v>
      </c>
      <c r="I2985" s="176">
        <f>_xll.qlInterestRateIndexValueDate(Index1M,$H2985)</f>
        <v>60335</v>
      </c>
      <c r="J2985" s="181">
        <f>IFERROR(_xll.qlIndexFixing(Index1M,$H2985,TRUE,_xll.ohTrigger(RecalcTrigger,Trigger1M)),NA())</f>
        <v>1.7315930046154539E-2</v>
      </c>
      <c r="K2985" s="44">
        <f>IFERROR(_xll.qlIndexFixing(Index3M,H2985,TRUE,_xll.ohTrigger(RecalcTrigger,Trigger3M)),NA())</f>
        <v>1.7757240506469589E-2</v>
      </c>
      <c r="L2985" s="44">
        <f>IFERROR(_xll.qlIndexFixing(Index6M,$H2985,TRUE,_xll.ohTrigger(RecalcTrigger,Trigger6M)),NA())</f>
        <v>1.8006673404700382E-2</v>
      </c>
      <c r="M2985" s="182">
        <f>IFERROR(_xll.qlIndexFixing(Index1Y,$H2985,TRUE,_xll.ohTrigger(RecalcTrigger,Trigger1Y)),NA())</f>
        <v>1.8261176715555383E-2</v>
      </c>
      <c r="N2985" s="181">
        <f>IFERROR(_xll.qlIndexFixing(ONIndex1M,I2985,TRUE,_xll.ohTrigger(RecalcTrigger,Trigger1M)),NA())</f>
        <v>1.7287509125787359E-2</v>
      </c>
      <c r="O2985" s="44">
        <f>IFERROR(_xll.qlIndexFixing(ONIndex3M,I2985,TRUE,_xll.ohTrigger(RecalcTrigger,Trigger3M)),NA())</f>
        <v>1.7671456290211385E-2</v>
      </c>
      <c r="P2985" s="44">
        <f>IFERROR(_xll.qlIndexFixing(ONIndex6M,I2985,TRUE,_xll.ohTrigger(RecalcTrigger,Trigger6M)),NA())</f>
        <v>1.7834202868709514E-2</v>
      </c>
      <c r="Q2985" s="182">
        <f>IFERROR(_xll.qlIndexFixing(ONIndex1Y,I2985,TRUE,_xll.ohTrigger(RecalcTrigger,Trigger1Y)),NA())</f>
        <v>1.7910208935362215E-2</v>
      </c>
    </row>
    <row r="2986" spans="2:17" x14ac:dyDescent="0.2">
      <c r="B2986" s="39" t="s">
        <v>42</v>
      </c>
      <c r="D2986" s="42">
        <f>_xll.qlCalendarAdvance(Calendar,$D2985,B2986,"f",FALSE)</f>
        <v>60342</v>
      </c>
      <c r="E2986" s="176">
        <f>_xll.qlInterestRateIndexValueDate(IndexON,D2986)</f>
        <v>60342</v>
      </c>
      <c r="F2986" s="192">
        <f>IFERROR(_xll.qlIndexFixing(IndexON,D2986,TRUE,_xll.ohTrigger(RecalcTrigger,TriggerON)),NA())</f>
        <v>1.7003232142177582E-2</v>
      </c>
      <c r="H2986" s="42">
        <f>_xll.qlCalendarAdvance(Calendar,$H2985,B2986,"f",FALSE)</f>
        <v>60342</v>
      </c>
      <c r="I2986" s="176">
        <f>_xll.qlInterestRateIndexValueDate(Index1M,$H2986)</f>
        <v>60342</v>
      </c>
      <c r="J2986" s="181">
        <f>IFERROR(_xll.qlIndexFixing(Index1M,$H2986,TRUE,_xll.ohTrigger(RecalcTrigger,Trigger1M)),NA())</f>
        <v>1.7323485326527267E-2</v>
      </c>
      <c r="K2986" s="44">
        <f>IFERROR(_xll.qlIndexFixing(Index3M,H2986,TRUE,_xll.ohTrigger(RecalcTrigger,Trigger3M)),NA())</f>
        <v>1.7764495618661585E-2</v>
      </c>
      <c r="L2986" s="44">
        <f>IFERROR(_xll.qlIndexFixing(Index6M,$H2986,TRUE,_xll.ohTrigger(RecalcTrigger,Trigger6M)),NA())</f>
        <v>1.8013846851527671E-2</v>
      </c>
      <c r="M2986" s="182">
        <f>IFERROR(_xll.qlIndexFixing(Index1Y,$H2986,TRUE,_xll.ohTrigger(RecalcTrigger,Trigger1Y)),NA())</f>
        <v>1.8268543840338491E-2</v>
      </c>
      <c r="N2986" s="181">
        <f>IFERROR(_xll.qlIndexFixing(ONIndex1M,I2986,TRUE,_xll.ohTrigger(RecalcTrigger,Trigger1M)),NA())</f>
        <v>1.7295006349598019E-2</v>
      </c>
      <c r="O2986" s="44">
        <f>IFERROR(_xll.qlIndexFixing(ONIndex3M,I2986,TRUE,_xll.ohTrigger(RecalcTrigger,Trigger3M)),NA())</f>
        <v>1.7678544405526075E-2</v>
      </c>
      <c r="P2986" s="44">
        <f>IFERROR(_xll.qlIndexFixing(ONIndex6M,I2986,TRUE,_xll.ohTrigger(RecalcTrigger,Trigger6M)),NA())</f>
        <v>1.7841052989594486E-2</v>
      </c>
      <c r="Q2986" s="182">
        <f>IFERROR(_xll.qlIndexFixing(ONIndex1Y,I2986,TRUE,_xll.ohTrigger(RecalcTrigger,Trigger1Y)),NA())</f>
        <v>1.7917095282394824E-2</v>
      </c>
    </row>
    <row r="2987" spans="2:17" x14ac:dyDescent="0.2">
      <c r="B2987" s="39" t="s">
        <v>42</v>
      </c>
      <c r="D2987" s="42">
        <f>_xll.qlCalendarAdvance(Calendar,$D2986,B2987,"f",FALSE)</f>
        <v>60349</v>
      </c>
      <c r="E2987" s="176">
        <f>_xll.qlInterestRateIndexValueDate(IndexON,D2987)</f>
        <v>60349</v>
      </c>
      <c r="F2987" s="192">
        <f>IFERROR(_xll.qlIndexFixing(IndexON,D2987,TRUE,_xll.ohTrigger(RecalcTrigger,TriggerON)),NA())</f>
        <v>1.7010549351824666E-2</v>
      </c>
      <c r="H2987" s="42">
        <f>_xll.qlCalendarAdvance(Calendar,$H2986,B2987,"f",FALSE)</f>
        <v>60349</v>
      </c>
      <c r="I2987" s="176">
        <f>_xll.qlInterestRateIndexValueDate(Index1M,$H2987)</f>
        <v>60349</v>
      </c>
      <c r="J2987" s="181">
        <f>IFERROR(_xll.qlIndexFixing(Index1M,$H2987,TRUE,_xll.ohTrigger(RecalcTrigger,Trigger1M)),NA())</f>
        <v>1.7331062724233941E-2</v>
      </c>
      <c r="K2987" s="44">
        <f>IFERROR(_xll.qlIndexFixing(Index3M,H2987,TRUE,_xll.ohTrigger(RecalcTrigger,Trigger3M)),NA())</f>
        <v>1.7771771607217962E-2</v>
      </c>
      <c r="L2987" s="44">
        <f>IFERROR(_xll.qlIndexFixing(Index6M,$H2987,TRUE,_xll.ohTrigger(RecalcTrigger,Trigger6M)),NA())</f>
        <v>1.8021040327372988E-2</v>
      </c>
      <c r="M2987" s="182">
        <f>IFERROR(_xll.qlIndexFixing(Index1Y,$H2987,TRUE,_xll.ohTrigger(RecalcTrigger,Trigger1Y)),NA())</f>
        <v>1.827591558422248E-2</v>
      </c>
      <c r="N2987" s="181">
        <f>IFERROR(_xll.qlIndexFixing(ONIndex1M,I2987,TRUE,_xll.ohTrigger(RecalcTrigger,Trigger1M)),NA())</f>
        <v>1.7302525654548928E-2</v>
      </c>
      <c r="O2987" s="44">
        <f>IFERROR(_xll.qlIndexFixing(ONIndex3M,I2987,TRUE,_xll.ohTrigger(RecalcTrigger,Trigger3M)),NA())</f>
        <v>1.7685653292192072E-2</v>
      </c>
      <c r="P2987" s="44">
        <f>IFERROR(_xll.qlIndexFixing(ONIndex6M,I2987,TRUE,_xll.ohTrigger(RecalcTrigger,Trigger6M)),NA())</f>
        <v>1.7847922934804972E-2</v>
      </c>
      <c r="Q2987" s="182">
        <f>IFERROR(_xll.qlIndexFixing(ONIndex1Y,I2987,TRUE,_xll.ohTrigger(RecalcTrigger,Trigger1Y)),NA())</f>
        <v>1.7924002148805851E-2</v>
      </c>
    </row>
    <row r="2988" spans="2:17" x14ac:dyDescent="0.2">
      <c r="B2988" s="39" t="s">
        <v>42</v>
      </c>
      <c r="D2988" s="42">
        <f>_xll.qlCalendarAdvance(Calendar,$D2987,B2988,"f",FALSE)</f>
        <v>60357</v>
      </c>
      <c r="E2988" s="176">
        <f>_xll.qlInterestRateIndexValueDate(IndexON,D2988)</f>
        <v>60357</v>
      </c>
      <c r="F2988" s="192">
        <f>IFERROR(_xll.qlIndexFixing(IndexON,D2988,TRUE,_xll.ohTrigger(RecalcTrigger,TriggerON)),NA())</f>
        <v>1.7018938394645078E-2</v>
      </c>
      <c r="H2988" s="42">
        <f>_xll.qlCalendarAdvance(Calendar,$H2987,B2988,"f",FALSE)</f>
        <v>60357</v>
      </c>
      <c r="I2988" s="176">
        <f>_xll.qlInterestRateIndexValueDate(Index1M,$H2988)</f>
        <v>60357</v>
      </c>
      <c r="J2988" s="181">
        <f>IFERROR(_xll.qlIndexFixing(Index1M,$H2988,TRUE,_xll.ohTrigger(RecalcTrigger,Trigger1M)),NA())</f>
        <v>1.7338793123092094E-2</v>
      </c>
      <c r="K2988" s="44">
        <f>IFERROR(_xll.qlIndexFixing(Index3M,H2988,TRUE,_xll.ohTrigger(RecalcTrigger,Trigger3M)),NA())</f>
        <v>1.7779154849109653E-2</v>
      </c>
      <c r="L2988" s="44">
        <f>IFERROR(_xll.qlIndexFixing(Index6M,$H2988,TRUE,_xll.ohTrigger(RecalcTrigger,Trigger6M)),NA())</f>
        <v>1.8028319700905536E-2</v>
      </c>
      <c r="M2988" s="182">
        <f>IFERROR(_xll.qlIndexFixing(Index1Y,$H2988,TRUE,_xll.ohTrigger(RecalcTrigger,Trigger1Y)),NA())</f>
        <v>1.8284345217828069E-2</v>
      </c>
      <c r="N2988" s="181">
        <f>IFERROR(_xll.qlIndexFixing(ONIndex1M,I2988,TRUE,_xll.ohTrigger(RecalcTrigger,Trigger1M)),NA())</f>
        <v>1.7311146184268988E-2</v>
      </c>
      <c r="O2988" s="44">
        <f>IFERROR(_xll.qlIndexFixing(ONIndex3M,I2988,TRUE,_xll.ohTrigger(RecalcTrigger,Trigger3M)),NA())</f>
        <v>1.7693803168248312E-2</v>
      </c>
      <c r="P2988" s="44">
        <f>IFERROR(_xll.qlIndexFixing(ONIndex6M,I2988,TRUE,_xll.ohTrigger(RecalcTrigger,Trigger6M)),NA())</f>
        <v>1.7855798575533433E-2</v>
      </c>
      <c r="Q2988" s="182">
        <f>IFERROR(_xll.qlIndexFixing(ONIndex1Y,I2988,TRUE,_xll.ohTrigger(RecalcTrigger,Trigger1Y)),NA())</f>
        <v>1.7931920836536941E-2</v>
      </c>
    </row>
    <row r="2989" spans="2:17" x14ac:dyDescent="0.2">
      <c r="B2989" s="39" t="s">
        <v>42</v>
      </c>
      <c r="D2989" s="42">
        <f>_xll.qlCalendarAdvance(Calendar,$D2988,B2989,"f",FALSE)</f>
        <v>60364</v>
      </c>
      <c r="E2989" s="176">
        <f>_xll.qlInterestRateIndexValueDate(IndexON,D2989)</f>
        <v>60364</v>
      </c>
      <c r="F2989" s="192">
        <f>IFERROR(_xll.qlIndexFixing(IndexON,D2989,TRUE,_xll.ohTrigger(RecalcTrigger,TriggerON)),NA())</f>
        <v>1.7026302009690575E-2</v>
      </c>
      <c r="H2989" s="42">
        <f>_xll.qlCalendarAdvance(Calendar,$H2988,B2989,"f",FALSE)</f>
        <v>60364</v>
      </c>
      <c r="I2989" s="176">
        <f>_xll.qlInterestRateIndexValueDate(Index1M,$H2989)</f>
        <v>60364</v>
      </c>
      <c r="J2989" s="181">
        <f>IFERROR(_xll.qlIndexFixing(Index1M,$H2989,TRUE,_xll.ohTrigger(RecalcTrigger,Trigger1M)),NA())</f>
        <v>1.734641597347375E-2</v>
      </c>
      <c r="K2989" s="44">
        <f>IFERROR(_xll.qlIndexFixing(Index3M,H2989,TRUE,_xll.ohTrigger(RecalcTrigger,Trigger3M)),NA())</f>
        <v>1.7786473726123655E-2</v>
      </c>
      <c r="L2989" s="44">
        <f>IFERROR(_xll.qlIndexFixing(Index6M,$H2989,TRUE,_xll.ohTrigger(RecalcTrigger,Trigger6M)),NA())</f>
        <v>1.803555398410971E-2</v>
      </c>
      <c r="M2989" s="182">
        <f>IFERROR(_xll.qlIndexFixing(Index1Y,$H2989,TRUE,_xll.ohTrigger(RecalcTrigger,Trigger1Y)),NA())</f>
        <v>1.8291724569215795E-2</v>
      </c>
      <c r="N2989" s="181">
        <f>IFERROR(_xll.qlIndexFixing(ONIndex1M,I2989,TRUE,_xll.ohTrigger(RecalcTrigger,Trigger1M)),NA())</f>
        <v>1.7318712806226877E-2</v>
      </c>
      <c r="O2989" s="44">
        <f>IFERROR(_xll.qlIndexFixing(ONIndex3M,I2989,TRUE,_xll.ohTrigger(RecalcTrigger,Trigger3M)),NA())</f>
        <v>1.7700956564802306E-2</v>
      </c>
      <c r="P2989" s="44">
        <f>IFERROR(_xll.qlIndexFixing(ONIndex6M,I2989,TRUE,_xll.ohTrigger(RecalcTrigger,Trigger6M)),NA())</f>
        <v>1.7862711001638276E-2</v>
      </c>
      <c r="Q2989" s="182">
        <f>IFERROR(_xll.qlIndexFixing(ONIndex1Y,I2989,TRUE,_xll.ohTrigger(RecalcTrigger,Trigger1Y)),NA())</f>
        <v>1.7938871673554013E-2</v>
      </c>
    </row>
    <row r="2990" spans="2:17" x14ac:dyDescent="0.2">
      <c r="B2990" s="39" t="s">
        <v>42</v>
      </c>
      <c r="D2990" s="42">
        <f>_xll.qlCalendarAdvance(Calendar,$D2989,B2990,"f",FALSE)</f>
        <v>60371</v>
      </c>
      <c r="E2990" s="176">
        <f>_xll.qlInterestRateIndexValueDate(IndexON,D2990)</f>
        <v>60371</v>
      </c>
      <c r="F2990" s="192">
        <f>IFERROR(_xll.qlIndexFixing(IndexON,D2990,TRUE,_xll.ohTrigger(RecalcTrigger,TriggerON)),NA())</f>
        <v>1.7033687280707532E-2</v>
      </c>
      <c r="H2990" s="42">
        <f>_xll.qlCalendarAdvance(Calendar,$H2989,B2990,"f",FALSE)</f>
        <v>60371</v>
      </c>
      <c r="I2990" s="176">
        <f>_xll.qlInterestRateIndexValueDate(Index1M,$H2990)</f>
        <v>60371</v>
      </c>
      <c r="J2990" s="181">
        <f>IFERROR(_xll.qlIndexFixing(Index1M,$H2990,TRUE,_xll.ohTrigger(RecalcTrigger,Trigger1M)),NA())</f>
        <v>1.735406094011031E-2</v>
      </c>
      <c r="K2990" s="44">
        <f>IFERROR(_xll.qlIndexFixing(Index3M,H2990,TRUE,_xll.ohTrigger(RecalcTrigger,Trigger3M)),NA())</f>
        <v>1.7793813478691321E-2</v>
      </c>
      <c r="L2990" s="44">
        <f>IFERROR(_xll.qlIndexFixing(Index6M,$H2990,TRUE,_xll.ohTrigger(RecalcTrigger,Trigger6M)),NA())</f>
        <v>1.8042806794567195E-2</v>
      </c>
      <c r="M2990" s="182">
        <f>IFERROR(_xll.qlIndexFixing(Index1Y,$H2990,TRUE,_xll.ohTrigger(RecalcTrigger,Trigger1Y)),NA())</f>
        <v>1.8299106401797438E-2</v>
      </c>
      <c r="N2990" s="181">
        <f>IFERROR(_xll.qlIndexFixing(ONIndex1M,I2990,TRUE,_xll.ohTrigger(RecalcTrigger,Trigger1M)),NA())</f>
        <v>1.7326301509325015E-2</v>
      </c>
      <c r="O2990" s="44">
        <f>IFERROR(_xll.qlIndexFixing(ONIndex3M,I2990,TRUE,_xll.ohTrigger(RecalcTrigger,Trigger3M)),NA())</f>
        <v>1.7708130732464467E-2</v>
      </c>
      <c r="P2990" s="44">
        <f>IFERROR(_xll.qlIndexFixing(ONIndex6M,I2990,TRUE,_xll.ohTrigger(RecalcTrigger,Trigger6M)),NA())</f>
        <v>1.7869643251825496E-2</v>
      </c>
      <c r="Q2990" s="182">
        <f>IFERROR(_xll.qlIndexFixing(ONIndex1Y,I2990,TRUE,_xll.ohTrigger(RecalcTrigger,Trigger1Y)),NA())</f>
        <v>1.7945843030111597E-2</v>
      </c>
    </row>
    <row r="2991" spans="2:17" x14ac:dyDescent="0.2">
      <c r="B2991" s="39" t="s">
        <v>42</v>
      </c>
      <c r="D2991" s="42">
        <f>_xll.qlCalendarAdvance(Calendar,$D2990,B2991,"f",FALSE)</f>
        <v>60378</v>
      </c>
      <c r="E2991" s="176">
        <f>_xll.qlInterestRateIndexValueDate(IndexON,D2991)</f>
        <v>60378</v>
      </c>
      <c r="F2991" s="192">
        <f>IFERROR(_xll.qlIndexFixing(IndexON,D2991,TRUE,_xll.ohTrigger(RecalcTrigger,TriggerON)),NA())</f>
        <v>1.7041094207452812E-2</v>
      </c>
      <c r="H2991" s="42">
        <f>_xll.qlCalendarAdvance(Calendar,$H2990,B2991,"f",FALSE)</f>
        <v>60378</v>
      </c>
      <c r="I2991" s="176">
        <f>_xll.qlInterestRateIndexValueDate(Index1M,$H2991)</f>
        <v>60378</v>
      </c>
      <c r="J2991" s="181">
        <f>IFERROR(_xll.qlIndexFixing(Index1M,$H2991,TRUE,_xll.ohTrigger(RecalcTrigger,Trigger1M)),NA())</f>
        <v>1.7361728023044996E-2</v>
      </c>
      <c r="K2991" s="44">
        <f>IFERROR(_xll.qlIndexFixing(Index3M,H2991,TRUE,_xll.ohTrigger(RecalcTrigger,Trigger3M)),NA())</f>
        <v>1.7801174106927543E-2</v>
      </c>
      <c r="L2991" s="44">
        <f>IFERROR(_xll.qlIndexFixing(Index6M,$H2991,TRUE,_xll.ohTrigger(RecalcTrigger,Trigger6M)),NA())</f>
        <v>1.8050076818837531E-2</v>
      </c>
      <c r="M2991" s="182">
        <f>IFERROR(_xll.qlIndexFixing(Index1Y,$H2991,TRUE,_xll.ohTrigger(RecalcTrigger,Trigger1Y)),NA())</f>
        <v>1.8306490035288725E-2</v>
      </c>
      <c r="N2991" s="181">
        <f>IFERROR(_xll.qlIndexFixing(ONIndex1M,I2991,TRUE,_xll.ohTrigger(RecalcTrigger,Trigger1M)),NA())</f>
        <v>1.7333912293563403E-2</v>
      </c>
      <c r="O2991" s="44">
        <f>IFERROR(_xll.qlIndexFixing(ONIndex3M,I2991,TRUE,_xll.ohTrigger(RecalcTrigger,Trigger3M)),NA())</f>
        <v>1.7715325671477933E-2</v>
      </c>
      <c r="P2991" s="44">
        <f>IFERROR(_xll.qlIndexFixing(ONIndex6M,I2991,TRUE,_xll.ohTrigger(RecalcTrigger,Trigger6M)),NA())</f>
        <v>1.7876595326500322E-2</v>
      </c>
      <c r="Q2991" s="182">
        <f>IFERROR(_xll.qlIndexFixing(ONIndex1Y,I2991,TRUE,_xll.ohTrigger(RecalcTrigger,Trigger1Y)),NA())</f>
        <v>1.7952834906128645E-2</v>
      </c>
    </row>
    <row r="2992" spans="2:17" x14ac:dyDescent="0.2">
      <c r="B2992" s="39" t="s">
        <v>42</v>
      </c>
      <c r="D2992" s="42">
        <f>_xll.qlCalendarAdvance(Calendar,$D2991,B2992,"f",FALSE)</f>
        <v>60385</v>
      </c>
      <c r="E2992" s="176">
        <f>_xll.qlInterestRateIndexValueDate(IndexON,D2992)</f>
        <v>60385</v>
      </c>
      <c r="F2992" s="192">
        <f>IFERROR(_xll.qlIndexFixing(IndexON,D2992,TRUE,_xll.ohTrigger(RecalcTrigger,TriggerON)),NA())</f>
        <v>1.7048522790169551E-2</v>
      </c>
      <c r="H2992" s="42">
        <f>_xll.qlCalendarAdvance(Calendar,$H2991,B2992,"f",FALSE)</f>
        <v>60385</v>
      </c>
      <c r="I2992" s="176">
        <f>_xll.qlInterestRateIndexValueDate(Index1M,$H2992)</f>
        <v>60385</v>
      </c>
      <c r="J2992" s="181">
        <f>IFERROR(_xll.qlIndexFixing(Index1M,$H2992,TRUE,_xll.ohTrigger(RecalcTrigger,Trigger1M)),NA())</f>
        <v>1.7369417222323734E-2</v>
      </c>
      <c r="K2992" s="44">
        <f>IFERROR(_xll.qlIndexFixing(Index3M,H2992,TRUE,_xll.ohTrigger(RecalcTrigger,Trigger3M)),NA())</f>
        <v>1.7808555610945433E-2</v>
      </c>
      <c r="L2992" s="44">
        <f>IFERROR(_xll.qlIndexFixing(Index6M,$H2992,TRUE,_xll.ohTrigger(RecalcTrigger,Trigger6M)),NA())</f>
        <v>1.8057362743461664E-2</v>
      </c>
      <c r="M2992" s="182">
        <f>IFERROR(_xll.qlIndexFixing(Index1Y,$H2992,TRUE,_xll.ohTrigger(RecalcTrigger,Trigger1Y)),NA())</f>
        <v>1.8313874789385842E-2</v>
      </c>
      <c r="N2992" s="181">
        <f>IFERROR(_xll.qlIndexFixing(ONIndex1M,I2992,TRUE,_xll.ohTrigger(RecalcTrigger,Trigger1M)),NA())</f>
        <v>1.7341545159023086E-2</v>
      </c>
      <c r="O2992" s="44">
        <f>IFERROR(_xll.qlIndexFixing(ONIndex3M,I2992,TRUE,_xll.ohTrigger(RecalcTrigger,Trigger3M)),NA())</f>
        <v>1.7722541381680612E-2</v>
      </c>
      <c r="P2992" s="44">
        <f>IFERROR(_xll.qlIndexFixing(ONIndex6M,I2992,TRUE,_xll.ohTrigger(RecalcTrigger,Trigger6M)),NA())</f>
        <v>1.7883567225419617E-2</v>
      </c>
      <c r="Q2992" s="182">
        <f>IFERROR(_xll.qlIndexFixing(ONIndex1Y,I2992,TRUE,_xll.ohTrigger(RecalcTrigger,Trigger1Y)),NA())</f>
        <v>1.7959847301767251E-2</v>
      </c>
    </row>
    <row r="2993" spans="2:17" x14ac:dyDescent="0.2">
      <c r="B2993" s="39" t="s">
        <v>42</v>
      </c>
      <c r="D2993" s="42">
        <f>_xll.qlCalendarAdvance(Calendar,$D2992,B2993,"f",FALSE)</f>
        <v>60392</v>
      </c>
      <c r="E2993" s="176">
        <f>_xll.qlInterestRateIndexValueDate(IndexON,D2993)</f>
        <v>60392</v>
      </c>
      <c r="F2993" s="192">
        <f>IFERROR(_xll.qlIndexFixing(IndexON,D2993,TRUE,_xll.ohTrigger(RecalcTrigger,TriggerON)),NA())</f>
        <v>1.7055973028695659E-2</v>
      </c>
      <c r="H2993" s="42">
        <f>_xll.qlCalendarAdvance(Calendar,$H2992,B2993,"f",FALSE)</f>
        <v>60392</v>
      </c>
      <c r="I2993" s="176">
        <f>_xll.qlInterestRateIndexValueDate(Index1M,$H2993)</f>
        <v>60392</v>
      </c>
      <c r="J2993" s="181">
        <f>IFERROR(_xll.qlIndexFixing(Index1M,$H2993,TRUE,_xll.ohTrigger(RecalcTrigger,Trigger1M)),NA())</f>
        <v>1.737809482567456E-2</v>
      </c>
      <c r="K2993" s="44">
        <f>IFERROR(_xll.qlIndexFixing(Index3M,H2993,TRUE,_xll.ohTrigger(RecalcTrigger,Trigger3M)),NA())</f>
        <v>1.7816924974177001E-2</v>
      </c>
      <c r="L2993" s="44">
        <f>IFERROR(_xll.qlIndexFixing(Index6M,$H2993,TRUE,_xll.ohTrigger(RecalcTrigger,Trigger6M)),NA())</f>
        <v>1.8065636088468288E-2</v>
      </c>
      <c r="M2993" s="182">
        <f>IFERROR(_xll.qlIndexFixing(Index1Y,$H2993,TRUE,_xll.ohTrigger(RecalcTrigger,Trigger1Y)),NA())</f>
        <v>1.8321259983765215E-2</v>
      </c>
      <c r="N2993" s="181">
        <f>IFERROR(_xll.qlIndexFixing(ONIndex1M,I2993,TRUE,_xll.ohTrigger(RecalcTrigger,Trigger1M)),NA())</f>
        <v>1.7349200105704066E-2</v>
      </c>
      <c r="O2993" s="44">
        <f>IFERROR(_xll.qlIndexFixing(ONIndex3M,I2993,TRUE,_xll.ohTrigger(RecalcTrigger,Trigger3M)),NA())</f>
        <v>1.7729777863315643E-2</v>
      </c>
      <c r="P2993" s="44">
        <f>IFERROR(_xll.qlIndexFixing(ONIndex6M,I2993,TRUE,_xll.ohTrigger(RecalcTrigger,Trigger6M)),NA())</f>
        <v>1.7890558948664426E-2</v>
      </c>
      <c r="Q2993" s="182">
        <f>IFERROR(_xll.qlIndexFixing(ONIndex1Y,I2993,TRUE,_xll.ohTrigger(RecalcTrigger,Trigger1Y)),NA())</f>
        <v>1.7966880217027414E-2</v>
      </c>
    </row>
    <row r="2994" spans="2:17" x14ac:dyDescent="0.2">
      <c r="B2994" s="39" t="s">
        <v>42</v>
      </c>
      <c r="D2994" s="42">
        <f>_xll.qlCalendarAdvance(Calendar,$D2993,B2994,"f",FALSE)</f>
        <v>60399</v>
      </c>
      <c r="E2994" s="176">
        <f>_xll.qlInterestRateIndexValueDate(IndexON,D2994)</f>
        <v>60399</v>
      </c>
      <c r="F2994" s="192">
        <f>IFERROR(_xll.qlIndexFixing(IndexON,D2994,TRUE,_xll.ohTrigger(RecalcTrigger,TriggerON)),NA())</f>
        <v>1.7063444923112181E-2</v>
      </c>
      <c r="H2994" s="42">
        <f>_xll.qlCalendarAdvance(Calendar,$H2993,B2994,"f",FALSE)</f>
        <v>60399</v>
      </c>
      <c r="I2994" s="176">
        <f>_xll.qlInterestRateIndexValueDate(Index1M,$H2994)</f>
        <v>60399</v>
      </c>
      <c r="J2994" s="181">
        <f>IFERROR(_xll.qlIndexFixing(Index1M,$H2994,TRUE,_xll.ohTrigger(RecalcTrigger,Trigger1M)),NA())</f>
        <v>1.7385830205599657E-2</v>
      </c>
      <c r="K2994" s="44">
        <f>IFERROR(_xll.qlIndexFixing(Index3M,H2994,TRUE,_xll.ohTrigger(RecalcTrigger,Trigger3M)),NA())</f>
        <v>1.7824350082959437E-2</v>
      </c>
      <c r="L2994" s="44">
        <f>IFERROR(_xll.qlIndexFixing(Index6M,$H2994,TRUE,_xll.ohTrigger(RecalcTrigger,Trigger6M)),NA())</f>
        <v>1.807295071191754E-2</v>
      </c>
      <c r="M2994" s="182">
        <f>IFERROR(_xll.qlIndexFixing(Index1Y,$H2994,TRUE,_xll.ohTrigger(RecalcTrigger,Trigger1Y)),NA())</f>
        <v>1.8328644938083727E-2</v>
      </c>
      <c r="N2994" s="181">
        <f>IFERROR(_xll.qlIndexFixing(ONIndex1M,I2994,TRUE,_xll.ohTrigger(RecalcTrigger,Trigger1M)),NA())</f>
        <v>1.7356877133606341E-2</v>
      </c>
      <c r="O2994" s="44">
        <f>IFERROR(_xll.qlIndexFixing(ONIndex3M,I2994,TRUE,_xll.ohTrigger(RecalcTrigger,Trigger3M)),NA())</f>
        <v>1.7737035116139888E-2</v>
      </c>
      <c r="P2994" s="44">
        <f>IFERROR(_xll.qlIndexFixing(ONIndex6M,I2994,TRUE,_xll.ohTrigger(RecalcTrigger,Trigger6M)),NA())</f>
        <v>1.7897570496315796E-2</v>
      </c>
      <c r="Q2994" s="182">
        <f>IFERROR(_xll.qlIndexFixing(ONIndex1Y,I2994,TRUE,_xll.ohTrigger(RecalcTrigger,Trigger1Y)),NA())</f>
        <v>1.7973933651747043E-2</v>
      </c>
    </row>
    <row r="2995" spans="2:17" x14ac:dyDescent="0.2">
      <c r="B2995" s="39" t="s">
        <v>42</v>
      </c>
      <c r="D2995" s="42">
        <f>_xll.qlCalendarAdvance(Calendar,$D2994,B2995,"f",FALSE)</f>
        <v>60406</v>
      </c>
      <c r="E2995" s="176">
        <f>_xll.qlInterestRateIndexValueDate(IndexON,D2995)</f>
        <v>60406</v>
      </c>
      <c r="F2995" s="192">
        <f>IFERROR(_xll.qlIndexFixing(IndexON,D2995,TRUE,_xll.ohTrigger(RecalcTrigger,TriggerON)),NA())</f>
        <v>1.7070938473257025E-2</v>
      </c>
      <c r="H2995" s="42">
        <f>_xll.qlCalendarAdvance(Calendar,$H2994,B2995,"f",FALSE)</f>
        <v>60406</v>
      </c>
      <c r="I2995" s="176">
        <f>_xll.qlInterestRateIndexValueDate(Index1M,$H2995)</f>
        <v>60406</v>
      </c>
      <c r="J2995" s="181">
        <f>IFERROR(_xll.qlIndexFixing(Index1M,$H2995,TRUE,_xll.ohTrigger(RecalcTrigger,Trigger1M)),NA())</f>
        <v>1.7393587703206415E-2</v>
      </c>
      <c r="K2995" s="44">
        <f>IFERROR(_xll.qlIndexFixing(Index3M,H2995,TRUE,_xll.ohTrigger(RecalcTrigger,Trigger3M)),NA())</f>
        <v>1.7831796069045332E-2</v>
      </c>
      <c r="L2995" s="44">
        <f>IFERROR(_xll.qlIndexFixing(Index6M,$H2995,TRUE,_xll.ohTrigger(RecalcTrigger,Trigger6M)),NA())</f>
        <v>1.8080277153175593E-2</v>
      </c>
      <c r="M2995" s="182">
        <f>IFERROR(_xll.qlIndexFixing(Index1Y,$H2995,TRUE,_xll.ohTrigger(RecalcTrigger,Trigger1Y)),NA())</f>
        <v>1.8336028971978946E-2</v>
      </c>
      <c r="N2995" s="181">
        <f>IFERROR(_xll.qlIndexFixing(ONIndex1M,I2995,TRUE,_xll.ohTrigger(RecalcTrigger,Trigger1M)),NA())</f>
        <v>1.7364576242729912E-2</v>
      </c>
      <c r="O2995" s="44">
        <f>IFERROR(_xll.qlIndexFixing(ONIndex3M,I2995,TRUE,_xll.ohTrigger(RecalcTrigger,Trigger3M)),NA())</f>
        <v>1.7744313140153345E-2</v>
      </c>
      <c r="P2995" s="44">
        <f>IFERROR(_xll.qlIndexFixing(ONIndex6M,I2995,TRUE,_xll.ohTrigger(RecalcTrigger,Trigger6M)),NA())</f>
        <v>1.7904601868211634E-2</v>
      </c>
      <c r="Q2995" s="182">
        <f>IFERROR(_xll.qlIndexFixing(ONIndex1Y,I2995,TRUE,_xll.ohTrigger(RecalcTrigger,Trigger1Y)),NA())</f>
        <v>1.7981007606007182E-2</v>
      </c>
    </row>
    <row r="2996" spans="2:17" x14ac:dyDescent="0.2">
      <c r="B2996" s="39" t="s">
        <v>42</v>
      </c>
      <c r="D2996" s="42">
        <f>_xll.qlCalendarAdvance(Calendar,$D2995,B2996,"f",FALSE)</f>
        <v>60413</v>
      </c>
      <c r="E2996" s="176">
        <f>_xll.qlInterestRateIndexValueDate(IndexON,D2996)</f>
        <v>60413</v>
      </c>
      <c r="F2996" s="192">
        <f>IFERROR(_xll.qlIndexFixing(IndexON,D2996,TRUE,_xll.ohTrigger(RecalcTrigger,TriggerON)),NA())</f>
        <v>1.7078453679535421E-2</v>
      </c>
      <c r="H2996" s="42">
        <f>_xll.qlCalendarAdvance(Calendar,$H2995,B2996,"f",FALSE)</f>
        <v>60413</v>
      </c>
      <c r="I2996" s="176">
        <f>_xll.qlInterestRateIndexValueDate(Index1M,$H2996)</f>
        <v>60413</v>
      </c>
      <c r="J2996" s="181">
        <f>IFERROR(_xll.qlIndexFixing(Index1M,$H2996,TRUE,_xll.ohTrigger(RecalcTrigger,Trigger1M)),NA())</f>
        <v>1.7401367318549743E-2</v>
      </c>
      <c r="K2996" s="44">
        <f>IFERROR(_xll.qlIndexFixing(Index3M,H2996,TRUE,_xll.ohTrigger(RecalcTrigger,Trigger3M)),NA())</f>
        <v>1.7839262932552735E-2</v>
      </c>
      <c r="L2996" s="44">
        <f>IFERROR(_xll.qlIndexFixing(Index6M,$H2996,TRUE,_xll.ohTrigger(RecalcTrigger,Trigger6M)),NA())</f>
        <v>1.808761410578125E-2</v>
      </c>
      <c r="M2996" s="182">
        <f>IFERROR(_xll.qlIndexFixing(Index1Y,$H2996,TRUE,_xll.ohTrigger(RecalcTrigger,Trigger1Y)),NA())</f>
        <v>1.8343411405068011E-2</v>
      </c>
      <c r="N2996" s="181">
        <f>IFERROR(_xll.qlIndexFixing(ONIndex1M,I2996,TRUE,_xll.ohTrigger(RecalcTrigger,Trigger1M)),NA())</f>
        <v>1.7372297433074779E-2</v>
      </c>
      <c r="O2996" s="44">
        <f>IFERROR(_xll.qlIndexFixing(ONIndex3M,I2996,TRUE,_xll.ohTrigger(RecalcTrigger,Trigger3M)),NA())</f>
        <v>1.7751611935518108E-2</v>
      </c>
      <c r="P2996" s="44">
        <f>IFERROR(_xll.qlIndexFixing(ONIndex6M,I2996,TRUE,_xll.ohTrigger(RecalcTrigger,Trigger6M)),NA())</f>
        <v>1.7911653064514033E-2</v>
      </c>
      <c r="Q2996" s="182">
        <f>IFERROR(_xll.qlIndexFixing(ONIndex1Y,I2996,TRUE,_xll.ohTrigger(RecalcTrigger,Trigger1Y)),NA())</f>
        <v>1.7988102079969925E-2</v>
      </c>
    </row>
    <row r="2997" spans="2:17" x14ac:dyDescent="0.2">
      <c r="B2997" s="39" t="s">
        <v>42</v>
      </c>
      <c r="D2997" s="42">
        <f>_xll.qlCalendarAdvance(Calendar,$D2996,B2997,"f",FALSE)</f>
        <v>60420</v>
      </c>
      <c r="E2997" s="176">
        <f>_xll.qlInterestRateIndexValueDate(IndexON,D2997)</f>
        <v>60420</v>
      </c>
      <c r="F2997" s="192">
        <f>IFERROR(_xll.qlIndexFixing(IndexON,D2997,TRUE,_xll.ohTrigger(RecalcTrigger,TriggerON)),NA())</f>
        <v>1.7085990541461094E-2</v>
      </c>
      <c r="H2997" s="42">
        <f>_xll.qlCalendarAdvance(Calendar,$H2996,B2997,"f",FALSE)</f>
        <v>60420</v>
      </c>
      <c r="I2997" s="176">
        <f>_xll.qlInterestRateIndexValueDate(Index1M,$H2997)</f>
        <v>60420</v>
      </c>
      <c r="J2997" s="181">
        <f>IFERROR(_xll.qlIndexFixing(Index1M,$H2997,TRUE,_xll.ohTrigger(RecalcTrigger,Trigger1M)),NA())</f>
        <v>1.7408194965288414E-2</v>
      </c>
      <c r="K2997" s="44">
        <f>IFERROR(_xll.qlIndexFixing(Index3M,H2997,TRUE,_xll.ohTrigger(RecalcTrigger,Trigger3M)),NA())</f>
        <v>1.784675067359881E-2</v>
      </c>
      <c r="L2997" s="44">
        <f>IFERROR(_xll.qlIndexFixing(Index6M,$H2997,TRUE,_xll.ohTrigger(RecalcTrigger,Trigger6M)),NA())</f>
        <v>1.8093984899494125E-2</v>
      </c>
      <c r="M2997" s="182">
        <f>IFERROR(_xll.qlIndexFixing(Index1Y,$H2997,TRUE,_xll.ohTrigger(RecalcTrigger,Trigger1Y)),NA())</f>
        <v>1.8350791556948298E-2</v>
      </c>
      <c r="N2997" s="181">
        <f>IFERROR(_xll.qlIndexFixing(ONIndex1M,I2997,TRUE,_xll.ohTrigger(RecalcTrigger,Trigger1M)),NA())</f>
        <v>1.7380040704559896E-2</v>
      </c>
      <c r="O2997" s="44">
        <f>IFERROR(_xll.qlIndexFixing(ONIndex3M,I2997,TRUE,_xll.ohTrigger(RecalcTrigger,Trigger3M)),NA())</f>
        <v>1.775893150215313E-2</v>
      </c>
      <c r="P2997" s="44">
        <f>IFERROR(_xll.qlIndexFixing(ONIndex6M,I2997,TRUE,_xll.ohTrigger(RecalcTrigger,Trigger6M)),NA())</f>
        <v>1.79187240850609E-2</v>
      </c>
      <c r="Q2997" s="182">
        <f>IFERROR(_xll.qlIndexFixing(ONIndex1Y,I2997,TRUE,_xll.ohTrigger(RecalcTrigger,Trigger1Y)),NA())</f>
        <v>1.7995217073311087E-2</v>
      </c>
    </row>
    <row r="2998" spans="2:17" x14ac:dyDescent="0.2">
      <c r="B2998" s="39" t="s">
        <v>42</v>
      </c>
      <c r="D2998" s="42">
        <f>_xll.qlCalendarAdvance(Calendar,$D2997,B2998,"f",FALSE)</f>
        <v>60427</v>
      </c>
      <c r="E2998" s="176">
        <f>_xll.qlInterestRateIndexValueDate(IndexON,D2998)</f>
        <v>60427</v>
      </c>
      <c r="F2998" s="192">
        <f>IFERROR(_xll.qlIndexFixing(IndexON,D2998,TRUE,_xll.ohTrigger(RecalcTrigger,TriggerON)),NA())</f>
        <v>1.709354905927718E-2</v>
      </c>
      <c r="H2998" s="42">
        <f>_xll.qlCalendarAdvance(Calendar,$H2997,B2998,"f",FALSE)</f>
        <v>60427</v>
      </c>
      <c r="I2998" s="176">
        <f>_xll.qlInterestRateIndexValueDate(Index1M,$H2998)</f>
        <v>60427</v>
      </c>
      <c r="J2998" s="181">
        <f>IFERROR(_xll.qlIndexFixing(Index1M,$H2998,TRUE,_xll.ohTrigger(RecalcTrigger,Trigger1M)),NA())</f>
        <v>1.7416016863490556E-2</v>
      </c>
      <c r="K2998" s="44">
        <f>IFERROR(_xll.qlIndexFixing(Index3M,H2998,TRUE,_xll.ohTrigger(RecalcTrigger,Trigger3M)),NA())</f>
        <v>1.7854259292299838E-2</v>
      </c>
      <c r="L2998" s="44">
        <f>IFERROR(_xll.qlIndexFixing(Index6M,$H2998,TRUE,_xll.ohTrigger(RecalcTrigger,Trigger6M)),NA())</f>
        <v>1.8101338642541938E-2</v>
      </c>
      <c r="M2998" s="182">
        <f>IFERROR(_xll.qlIndexFixing(Index1Y,$H2998,TRUE,_xll.ohTrigger(RecalcTrigger,Trigger1Y)),NA())</f>
        <v>1.8358168747197645E-2</v>
      </c>
      <c r="N2998" s="181">
        <f>IFERROR(_xll.qlIndexFixing(ONIndex1M,I2998,TRUE,_xll.ohTrigger(RecalcTrigger,Trigger1M)),NA())</f>
        <v>1.7387806057185262E-2</v>
      </c>
      <c r="O2998" s="44">
        <f>IFERROR(_xll.qlIndexFixing(ONIndex3M,I2998,TRUE,_xll.ohTrigger(RecalcTrigger,Trigger3M)),NA())</f>
        <v>1.7766271839977366E-2</v>
      </c>
      <c r="P2998" s="44">
        <f>IFERROR(_xll.qlIndexFixing(ONIndex6M,I2998,TRUE,_xll.ohTrigger(RecalcTrigger,Trigger6M)),NA())</f>
        <v>1.7925814929933281E-2</v>
      </c>
      <c r="Q2998" s="182">
        <f>IFERROR(_xll.qlIndexFixing(ONIndex1Y,I2998,TRUE,_xll.ohTrigger(RecalcTrigger,Trigger1Y)),NA())</f>
        <v>1.8002352586273807E-2</v>
      </c>
    </row>
    <row r="2999" spans="2:17" x14ac:dyDescent="0.2">
      <c r="B2999" s="39" t="s">
        <v>42</v>
      </c>
      <c r="D2999" s="42">
        <f>_xll.qlCalendarAdvance(Calendar,$D2998,B2999,"f",FALSE)</f>
        <v>60434</v>
      </c>
      <c r="E2999" s="176">
        <f>_xll.qlInterestRateIndexValueDate(IndexON,D2999)</f>
        <v>60434</v>
      </c>
      <c r="F2999" s="192">
        <f>IFERROR(_xll.qlIndexFixing(IndexON,D2999,TRUE,_xll.ohTrigger(RecalcTrigger,TriggerON)),NA())</f>
        <v>1.7101129232902634E-2</v>
      </c>
      <c r="H2999" s="42">
        <f>_xll.qlCalendarAdvance(Calendar,$H2998,B2999,"f",FALSE)</f>
        <v>60434</v>
      </c>
      <c r="I2999" s="176">
        <f>_xll.qlInterestRateIndexValueDate(Index1M,$H2999)</f>
        <v>60434</v>
      </c>
      <c r="J2999" s="181">
        <f>IFERROR(_xll.qlIndexFixing(Index1M,$H2999,TRUE,_xll.ohTrigger(RecalcTrigger,Trigger1M)),NA())</f>
        <v>1.742386087833122E-2</v>
      </c>
      <c r="K2999" s="44">
        <f>IFERROR(_xll.qlIndexFixing(Index3M,H2999,TRUE,_xll.ohTrigger(RecalcTrigger,Trigger3M)),NA())</f>
        <v>1.7861788788775628E-2</v>
      </c>
      <c r="L2999" s="44">
        <f>IFERROR(_xll.qlIndexFixing(Index6M,$H2999,TRUE,_xll.ohTrigger(RecalcTrigger,Trigger6M)),NA())</f>
        <v>1.8108699091201805E-2</v>
      </c>
      <c r="M2999" s="182">
        <f>IFERROR(_xll.qlIndexFixing(Index1Y,$H2999,TRUE,_xll.ohTrigger(RecalcTrigger,Trigger1Y)),NA())</f>
        <v>1.8365542295374571E-2</v>
      </c>
      <c r="N2999" s="181">
        <f>IFERROR(_xll.qlIndexFixing(ONIndex1M,I2999,TRUE,_xll.ohTrigger(RecalcTrigger,Trigger1M)),NA())</f>
        <v>1.7395593491194017E-2</v>
      </c>
      <c r="O2999" s="44">
        <f>IFERROR(_xll.qlIndexFixing(ONIndex3M,I2999,TRUE,_xll.ohTrigger(RecalcTrigger,Trigger3M)),NA())</f>
        <v>1.7773632949152907E-2</v>
      </c>
      <c r="P2999" s="44">
        <f>IFERROR(_xll.qlIndexFixing(ONIndex6M,I2999,TRUE,_xll.ohTrigger(RecalcTrigger,Trigger6M)),NA())</f>
        <v>1.793292559929327E-2</v>
      </c>
      <c r="Q2999" s="182">
        <f>IFERROR(_xll.qlIndexFixing(ONIndex1Y,I2999,TRUE,_xll.ohTrigger(RecalcTrigger,Trigger1Y)),NA())</f>
        <v>1.8009508618777037E-2</v>
      </c>
    </row>
    <row r="3000" spans="2:17" x14ac:dyDescent="0.2">
      <c r="B3000" s="39" t="s">
        <v>42</v>
      </c>
      <c r="D3000" s="42">
        <f>_xll.qlCalendarAdvance(Calendar,$D2999,B3000,"f",FALSE)</f>
        <v>60441</v>
      </c>
      <c r="E3000" s="176">
        <f>_xll.qlInterestRateIndexValueDate(IndexON,D3000)</f>
        <v>60441</v>
      </c>
      <c r="F3000" s="192">
        <f>IFERROR(_xll.qlIndexFixing(IndexON,D3000,TRUE,_xll.ohTrigger(RecalcTrigger,TriggerON)),NA())</f>
        <v>1.7108731062661642E-2</v>
      </c>
      <c r="H3000" s="42">
        <f>_xll.qlCalendarAdvance(Calendar,$H2999,B3000,"f",FALSE)</f>
        <v>60441</v>
      </c>
      <c r="I3000" s="176">
        <f>_xll.qlInterestRateIndexValueDate(Index1M,$H3000)</f>
        <v>60441</v>
      </c>
      <c r="J3000" s="181">
        <f>IFERROR(_xll.qlIndexFixing(Index1M,$H3000,TRUE,_xll.ohTrigger(RecalcTrigger,Trigger1M)),NA())</f>
        <v>1.7431727009848224E-2</v>
      </c>
      <c r="K3000" s="44">
        <f>IFERROR(_xll.qlIndexFixing(Index3M,H3000,TRUE,_xll.ohTrigger(RecalcTrigger,Trigger3M)),NA())</f>
        <v>1.7869339163141588E-2</v>
      </c>
      <c r="L3000" s="44">
        <f>IFERROR(_xll.qlIndexFixing(Index6M,$H3000,TRUE,_xll.ohTrigger(RecalcTrigger,Trigger6M)),NA())</f>
        <v>1.8116064931862321E-2</v>
      </c>
      <c r="M3000" s="182">
        <f>IFERROR(_xll.qlIndexFixing(Index1Y,$H3000,TRUE,_xll.ohTrigger(RecalcTrigger,Trigger1Y)),NA())</f>
        <v>1.8372911521018054E-2</v>
      </c>
      <c r="N3000" s="181">
        <f>IFERROR(_xll.qlIndexFixing(ONIndex1M,I3000,TRUE,_xll.ohTrigger(RecalcTrigger,Trigger1M)),NA())</f>
        <v>1.7403403006424067E-2</v>
      </c>
      <c r="O3000" s="44">
        <f>IFERROR(_xll.qlIndexFixing(ONIndex3M,I3000,TRUE,_xll.ohTrigger(RecalcTrigger,Trigger3M)),NA())</f>
        <v>1.7781014829679753E-2</v>
      </c>
      <c r="P3000" s="44">
        <f>IFERROR(_xll.qlIndexFixing(ONIndex6M,I3000,TRUE,_xll.ohTrigger(RecalcTrigger,Trigger6M)),NA())</f>
        <v>1.7940056092897727E-2</v>
      </c>
      <c r="Q3000" s="182">
        <f>IFERROR(_xll.qlIndexFixing(ONIndex1Y,I3000,TRUE,_xll.ohTrigger(RecalcTrigger,Trigger1Y)),NA())</f>
        <v>1.8016685170901825E-2</v>
      </c>
    </row>
    <row r="3001" spans="2:17" x14ac:dyDescent="0.2">
      <c r="B3001" s="39" t="s">
        <v>42</v>
      </c>
      <c r="D3001" s="42">
        <f>_xll.qlCalendarAdvance(Calendar,$D3000,B3001,"f",FALSE)</f>
        <v>60448</v>
      </c>
      <c r="E3001" s="176">
        <f>_xll.qlInterestRateIndexValueDate(IndexON,D3001)</f>
        <v>60448</v>
      </c>
      <c r="F3001" s="192">
        <f>IFERROR(_xll.qlIndexFixing(IndexON,D3001,TRUE,_xll.ohTrigger(RecalcTrigger,TriggerON)),NA())</f>
        <v>1.7116354548067925E-2</v>
      </c>
      <c r="H3001" s="42">
        <f>_xll.qlCalendarAdvance(Calendar,$H3000,B3001,"f",FALSE)</f>
        <v>60448</v>
      </c>
      <c r="I3001" s="176">
        <f>_xll.qlInterestRateIndexValueDate(Index1M,$H3001)</f>
        <v>60448</v>
      </c>
      <c r="J3001" s="181">
        <f>IFERROR(_xll.qlIndexFixing(Index1M,$H3001,TRUE,_xll.ohTrigger(RecalcTrigger,Trigger1M)),NA())</f>
        <v>1.7440597162731882E-2</v>
      </c>
      <c r="K3001" s="44">
        <f>IFERROR(_xll.qlIndexFixing(Index3M,H3001,TRUE,_xll.ohTrigger(RecalcTrigger,Trigger3M)),NA())</f>
        <v>1.7876910414201395E-2</v>
      </c>
      <c r="L3001" s="44">
        <f>IFERROR(_xll.qlIndexFixing(Index6M,$H3001,TRUE,_xll.ohTrigger(RecalcTrigger,Trigger6M)),NA())</f>
        <v>1.8124410811582125E-2</v>
      </c>
      <c r="M3001" s="182">
        <f>IFERROR(_xll.qlIndexFixing(Index1Y,$H3001,TRUE,_xll.ohTrigger(RecalcTrigger,Trigger1Y)),NA())</f>
        <v>1.838027574364598E-2</v>
      </c>
      <c r="N3001" s="181">
        <f>IFERROR(_xll.qlIndexFixing(ONIndex1M,I3001,TRUE,_xll.ohTrigger(RecalcTrigger,Trigger1M)),NA())</f>
        <v>1.7411234602713321E-2</v>
      </c>
      <c r="O3001" s="44">
        <f>IFERROR(_xll.qlIndexFixing(ONIndex3M,I3001,TRUE,_xll.ohTrigger(RecalcTrigger,Trigger3M)),NA())</f>
        <v>1.7788417481395813E-2</v>
      </c>
      <c r="P3001" s="44">
        <f>IFERROR(_xll.qlIndexFixing(ONIndex6M,I3001,TRUE,_xll.ohTrigger(RecalcTrigger,Trigger6M)),NA())</f>
        <v>1.7947206410908745E-2</v>
      </c>
      <c r="Q3001" s="182">
        <f>IFERROR(_xll.qlIndexFixing(ONIndex1Y,I3001,TRUE,_xll.ohTrigger(RecalcTrigger,Trigger1Y)),NA())</f>
        <v>1.802388224264817E-2</v>
      </c>
    </row>
    <row r="3002" spans="2:17" x14ac:dyDescent="0.2">
      <c r="B3002" s="39" t="s">
        <v>42</v>
      </c>
      <c r="D3002" s="42">
        <f>_xll.qlCalendarAdvance(Calendar,$D3001,B3002,"f",FALSE)</f>
        <v>60455</v>
      </c>
      <c r="E3002" s="176">
        <f>_xll.qlInterestRateIndexValueDate(IndexON,D3002)</f>
        <v>60455</v>
      </c>
      <c r="F3002" s="192">
        <f>IFERROR(_xll.qlIndexFixing(IndexON,D3002,TRUE,_xll.ohTrigger(RecalcTrigger,TriggerON)),NA())</f>
        <v>1.7123999689364622E-2</v>
      </c>
      <c r="H3002" s="42">
        <f>_xll.qlCalendarAdvance(Calendar,$H3001,B3002,"f",FALSE)</f>
        <v>60455</v>
      </c>
      <c r="I3002" s="176">
        <f>_xll.qlInterestRateIndexValueDate(Index1M,$H3002)</f>
        <v>60455</v>
      </c>
      <c r="J3002" s="181">
        <f>IFERROR(_xll.qlIndexFixing(Index1M,$H3002,TRUE,_xll.ohTrigger(RecalcTrigger,Trigger1M)),NA())</f>
        <v>1.7448509485375661E-2</v>
      </c>
      <c r="K3002" s="44">
        <f>IFERROR(_xll.qlIndexFixing(Index3M,H3002,TRUE,_xll.ohTrigger(RecalcTrigger,Trigger3M)),NA())</f>
        <v>1.7884501871214275E-2</v>
      </c>
      <c r="L3002" s="44">
        <f>IFERROR(_xll.qlIndexFixing(Index6M,$H3002,TRUE,_xll.ohTrigger(RecalcTrigger,Trigger6M)),NA())</f>
        <v>1.8131783395537646E-2</v>
      </c>
      <c r="M3002" s="182">
        <f>IFERROR(_xll.qlIndexFixing(Index1Y,$H3002,TRUE,_xll.ohTrigger(RecalcTrigger,Trigger1Y)),NA())</f>
        <v>1.8387634282758691E-2</v>
      </c>
      <c r="N3002" s="181">
        <f>IFERROR(_xll.qlIndexFixing(ONIndex1M,I3002,TRUE,_xll.ohTrigger(RecalcTrigger,Trigger1M)),NA())</f>
        <v>1.7419088280304917E-2</v>
      </c>
      <c r="O3002" s="44">
        <f>IFERROR(_xll.qlIndexFixing(ONIndex3M,I3002,TRUE,_xll.ohTrigger(RecalcTrigger,Trigger3M)),NA())</f>
        <v>1.7795840904382132E-2</v>
      </c>
      <c r="P3002" s="44">
        <f>IFERROR(_xll.qlIndexFixing(ONIndex6M,I3002,TRUE,_xll.ohTrigger(RecalcTrigger,Trigger6M)),NA())</f>
        <v>1.7954376553083184E-2</v>
      </c>
      <c r="Q3002" s="182">
        <f>IFERROR(_xll.qlIndexFixing(ONIndex1Y,I3002,TRUE,_xll.ohTrigger(RecalcTrigger,Trigger1Y)),NA())</f>
        <v>1.8031099833772934E-2</v>
      </c>
    </row>
    <row r="3003" spans="2:17" x14ac:dyDescent="0.2">
      <c r="B3003" s="39" t="s">
        <v>42</v>
      </c>
      <c r="D3003" s="42">
        <f>_xll.qlCalendarAdvance(Calendar,$D3002,B3003,"f",FALSE)</f>
        <v>60462</v>
      </c>
      <c r="E3003" s="176">
        <f>_xll.qlInterestRateIndexValueDate(IndexON,D3003)</f>
        <v>60462</v>
      </c>
      <c r="F3003" s="192">
        <f>IFERROR(_xll.qlIndexFixing(IndexON,D3003,TRUE,_xll.ohTrigger(RecalcTrigger,TriggerON)),NA())</f>
        <v>1.7131666486632779E-2</v>
      </c>
      <c r="H3003" s="42">
        <f>_xll.qlCalendarAdvance(Calendar,$H3002,B3003,"f",FALSE)</f>
        <v>60462</v>
      </c>
      <c r="I3003" s="176">
        <f>_xll.qlInterestRateIndexValueDate(Index1M,$H3003)</f>
        <v>60462</v>
      </c>
      <c r="J3003" s="181">
        <f>IFERROR(_xll.qlIndexFixing(Index1M,$H3003,TRUE,_xll.ohTrigger(RecalcTrigger,Trigger1M)),NA())</f>
        <v>1.7456443926059276E-2</v>
      </c>
      <c r="K3003" s="44">
        <f>IFERROR(_xll.qlIndexFixing(Index3M,H3003,TRUE,_xll.ohTrigger(RecalcTrigger,Trigger3M)),NA())</f>
        <v>1.7892111106547239E-2</v>
      </c>
      <c r="L3003" s="44">
        <f>IFERROR(_xll.qlIndexFixing(Index6M,$H3003,TRUE,_xll.ohTrigger(RecalcTrigger,Trigger6M)),NA())</f>
        <v>1.8139157345083354E-2</v>
      </c>
      <c r="M3003" s="182">
        <f>IFERROR(_xll.qlIndexFixing(Index1Y,$H3003,TRUE,_xll.ohTrigger(RecalcTrigger,Trigger1Y)),NA())</f>
        <v>1.8394986457834994E-2</v>
      </c>
      <c r="N3003" s="181">
        <f>IFERROR(_xll.qlIndexFixing(ONIndex1M,I3003,TRUE,_xll.ohTrigger(RecalcTrigger,Trigger1M)),NA())</f>
        <v>1.7426964039198856E-2</v>
      </c>
      <c r="O3003" s="44">
        <f>IFERROR(_xll.qlIndexFixing(ONIndex3M,I3003,TRUE,_xll.ohTrigger(RecalcTrigger,Trigger3M)),NA())</f>
        <v>1.780328509863871E-2</v>
      </c>
      <c r="P3003" s="44">
        <f>IFERROR(_xll.qlIndexFixing(ONIndex6M,I3003,TRUE,_xll.ohTrigger(RecalcTrigger,Trigger6M)),NA())</f>
        <v>1.7961566519826277E-2</v>
      </c>
      <c r="Q3003" s="182">
        <f>IFERROR(_xll.qlIndexFixing(ONIndex1Y,I3003,TRUE,_xll.ohTrigger(RecalcTrigger,Trigger1Y)),NA())</f>
        <v>1.8038337944600302E-2</v>
      </c>
    </row>
    <row r="3004" spans="2:17" x14ac:dyDescent="0.2">
      <c r="B3004" s="39" t="s">
        <v>42</v>
      </c>
      <c r="D3004" s="42">
        <f>_xll.qlCalendarAdvance(Calendar,$D3003,B3004,"f",FALSE)</f>
        <v>60469</v>
      </c>
      <c r="E3004" s="176">
        <f>_xll.qlInterestRateIndexValueDate(IndexON,D3004)</f>
        <v>60469</v>
      </c>
      <c r="F3004" s="192">
        <f>IFERROR(_xll.qlIndexFixing(IndexON,D3004,TRUE,_xll.ohTrigger(RecalcTrigger,TriggerON)),NA())</f>
        <v>1.7139354939791351E-2</v>
      </c>
      <c r="H3004" s="42">
        <f>_xll.qlCalendarAdvance(Calendar,$H3003,B3004,"f",FALSE)</f>
        <v>60469</v>
      </c>
      <c r="I3004" s="176">
        <f>_xll.qlInterestRateIndexValueDate(Index1M,$H3004)</f>
        <v>60469</v>
      </c>
      <c r="J3004" s="181">
        <f>IFERROR(_xll.qlIndexFixing(Index1M,$H3004,TRUE,_xll.ohTrigger(RecalcTrigger,Trigger1M)),NA())</f>
        <v>1.746440048482456E-2</v>
      </c>
      <c r="K3004" s="44">
        <f>IFERROR(_xll.qlIndexFixing(Index3M,H3004,TRUE,_xll.ohTrigger(RecalcTrigger,Trigger3M)),NA())</f>
        <v>1.7899735407864048E-2</v>
      </c>
      <c r="L3004" s="44">
        <f>IFERROR(_xll.qlIndexFixing(Index6M,$H3004,TRUE,_xll.ohTrigger(RecalcTrigger,Trigger6M)),NA())</f>
        <v>1.8146531353605649E-2</v>
      </c>
      <c r="M3004" s="182">
        <f>IFERROR(_xll.qlIndexFixing(Index1Y,$H3004,TRUE,_xll.ohTrigger(RecalcTrigger,Trigger1Y)),NA())</f>
        <v>1.8402331588335707E-2</v>
      </c>
      <c r="N3004" s="181">
        <f>IFERROR(_xll.qlIndexFixing(ONIndex1M,I3004,TRUE,_xll.ohTrigger(RecalcTrigger,Trigger1M)),NA())</f>
        <v>1.7434861879151997E-2</v>
      </c>
      <c r="O3004" s="44">
        <f>IFERROR(_xll.qlIndexFixing(ONIndex3M,I3004,TRUE,_xll.ohTrigger(RecalcTrigger,Trigger3M)),NA())</f>
        <v>1.7810750064246594E-2</v>
      </c>
      <c r="P3004" s="44">
        <f>IFERROR(_xll.qlIndexFixing(ONIndex6M,I3004,TRUE,_xll.ohTrigger(RecalcTrigger,Trigger6M)),NA())</f>
        <v>1.7968776310732792E-2</v>
      </c>
      <c r="Q3004" s="182">
        <f>IFERROR(_xll.qlIndexFixing(ONIndex1Y,I3004,TRUE,_xll.ohTrigger(RecalcTrigger,Trigger1Y)),NA())</f>
        <v>1.8045596574968181E-2</v>
      </c>
    </row>
    <row r="3005" spans="2:17" x14ac:dyDescent="0.2">
      <c r="B3005" s="39" t="s">
        <v>42</v>
      </c>
      <c r="D3005" s="42">
        <f>_xll.qlCalendarAdvance(Calendar,$D3004,B3005,"f",FALSE)</f>
        <v>60476</v>
      </c>
      <c r="E3005" s="176">
        <f>_xll.qlInterestRateIndexValueDate(IndexON,D3005)</f>
        <v>60476</v>
      </c>
      <c r="F3005" s="192">
        <f>IFERROR(_xll.qlIndexFixing(IndexON,D3005,TRUE,_xll.ohTrigger(RecalcTrigger,TriggerON)),NA())</f>
        <v>1.7147065048759291E-2</v>
      </c>
      <c r="H3005" s="42">
        <f>_xll.qlCalendarAdvance(Calendar,$H3004,B3005,"f",FALSE)</f>
        <v>60476</v>
      </c>
      <c r="I3005" s="176">
        <f>_xll.qlInterestRateIndexValueDate(Index1M,$H3005)</f>
        <v>60476</v>
      </c>
      <c r="J3005" s="181">
        <f>IFERROR(_xll.qlIndexFixing(Index1M,$H3005,TRUE,_xll.ohTrigger(RecalcTrigger,Trigger1M)),NA())</f>
        <v>1.7472379161715956E-2</v>
      </c>
      <c r="K3005" s="44">
        <f>IFERROR(_xll.qlIndexFixing(Index3M,H3005,TRUE,_xll.ohTrigger(RecalcTrigger,Trigger3M)),NA())</f>
        <v>1.7907372062804683E-2</v>
      </c>
      <c r="L3005" s="44">
        <f>IFERROR(_xll.qlIndexFixing(Index6M,$H3005,TRUE,_xll.ohTrigger(RecalcTrigger,Trigger6M)),NA())</f>
        <v>1.8153904114471105E-2</v>
      </c>
      <c r="M3005" s="182">
        <f>IFERROR(_xll.qlIndexFixing(Index1Y,$H3005,TRUE,_xll.ohTrigger(RecalcTrigger,Trigger1Y)),NA())</f>
        <v>1.8409668993701667E-2</v>
      </c>
      <c r="N3005" s="181">
        <f>IFERROR(_xll.qlIndexFixing(ONIndex1M,I3005,TRUE,_xll.ohTrigger(RecalcTrigger,Trigger1M)),NA())</f>
        <v>1.7442781800326435E-2</v>
      </c>
      <c r="O3005" s="44">
        <f>IFERROR(_xll.qlIndexFixing(ONIndex3M,I3005,TRUE,_xll.ohTrigger(RecalcTrigger,Trigger3M)),NA())</f>
        <v>1.7818235801124738E-2</v>
      </c>
      <c r="P3005" s="44">
        <f>IFERROR(_xll.qlIndexFixing(ONIndex6M,I3005,TRUE,_xll.ohTrigger(RecalcTrigger,Trigger6M)),NA())</f>
        <v>1.7976005926126915E-2</v>
      </c>
      <c r="Q3005" s="182">
        <f>IFERROR(_xll.qlIndexFixing(ONIndex1Y,I3005,TRUE,_xll.ohTrigger(RecalcTrigger,Trigger1Y)),NA())</f>
        <v>1.8052875724957618E-2</v>
      </c>
    </row>
    <row r="3006" spans="2:17" x14ac:dyDescent="0.2">
      <c r="B3006" s="39" t="s">
        <v>42</v>
      </c>
      <c r="D3006" s="42">
        <f>_xll.qlCalendarAdvance(Calendar,$D3005,B3006,"f",FALSE)</f>
        <v>60483</v>
      </c>
      <c r="E3006" s="176">
        <f>_xll.qlInterestRateIndexValueDate(IndexON,D3006)</f>
        <v>60483</v>
      </c>
      <c r="F3006" s="192">
        <f>IFERROR(_xll.qlIndexFixing(IndexON,D3006,TRUE,_xll.ohTrigger(RecalcTrigger,TriggerON)),NA())</f>
        <v>1.7154796813455553E-2</v>
      </c>
      <c r="H3006" s="42">
        <f>_xll.qlCalendarAdvance(Calendar,$H3005,B3006,"f",FALSE)</f>
        <v>60483</v>
      </c>
      <c r="I3006" s="176">
        <f>_xll.qlInterestRateIndexValueDate(Index1M,$H3006)</f>
        <v>60483</v>
      </c>
      <c r="J3006" s="181">
        <f>IFERROR(_xll.qlIndexFixing(Index1M,$H3006,TRUE,_xll.ohTrigger(RecalcTrigger,Trigger1M)),NA())</f>
        <v>1.7480379956785752E-2</v>
      </c>
      <c r="K3006" s="44">
        <f>IFERROR(_xll.qlIndexFixing(Index3M,H3006,TRUE,_xll.ohTrigger(RecalcTrigger,Trigger3M)),NA())</f>
        <v>1.7915018358988857E-2</v>
      </c>
      <c r="L3006" s="44">
        <f>IFERROR(_xll.qlIndexFixing(Index6M,$H3006,TRUE,_xll.ohTrigger(RecalcTrigger,Trigger6M)),NA())</f>
        <v>1.8161274321027359E-2</v>
      </c>
      <c r="M3006" s="182">
        <f>IFERROR(_xll.qlIndexFixing(Index1Y,$H3006,TRUE,_xll.ohTrigger(RecalcTrigger,Trigger1Y)),NA())</f>
        <v>1.8416997993353501E-2</v>
      </c>
      <c r="N3006" s="181">
        <f>IFERROR(_xll.qlIndexFixing(ONIndex1M,I3006,TRUE,_xll.ohTrigger(RecalcTrigger,Trigger1M)),NA())</f>
        <v>1.7450723802803214E-2</v>
      </c>
      <c r="O3006" s="44">
        <f>IFERROR(_xll.qlIndexFixing(ONIndex3M,I3006,TRUE,_xll.ohTrigger(RecalcTrigger,Trigger3M)),NA())</f>
        <v>1.7825742309192094E-2</v>
      </c>
      <c r="P3006" s="44">
        <f>IFERROR(_xll.qlIndexFixing(ONIndex6M,I3006,TRUE,_xll.ohTrigger(RecalcTrigger,Trigger6M)),NA())</f>
        <v>1.7983255365684458E-2</v>
      </c>
      <c r="Q3006" s="182">
        <f>IFERROR(_xll.qlIndexFixing(ONIndex1Y,I3006,TRUE,_xll.ohTrigger(RecalcTrigger,Trigger1Y)),NA())</f>
        <v>1.8060175394325473E-2</v>
      </c>
    </row>
    <row r="3007" spans="2:17" x14ac:dyDescent="0.2">
      <c r="B3007" s="39" t="s">
        <v>42</v>
      </c>
      <c r="D3007" s="42">
        <f>_xll.qlCalendarAdvance(Calendar,$D3006,B3007,"f",FALSE)</f>
        <v>60490</v>
      </c>
      <c r="E3007" s="176">
        <f>_xll.qlInterestRateIndexValueDate(IndexON,D3007)</f>
        <v>60490</v>
      </c>
      <c r="F3007" s="192">
        <f>IFERROR(_xll.qlIndexFixing(IndexON,D3007,TRUE,_xll.ohTrigger(RecalcTrigger,TriggerON)),NA())</f>
        <v>1.7162550234285368E-2</v>
      </c>
      <c r="H3007" s="42">
        <f>_xll.qlCalendarAdvance(Calendar,$H3006,B3007,"f",FALSE)</f>
        <v>60490</v>
      </c>
      <c r="I3007" s="176">
        <f>_xll.qlInterestRateIndexValueDate(Index1M,$H3007)</f>
        <v>60490</v>
      </c>
      <c r="J3007" s="181">
        <f>IFERROR(_xll.qlIndexFixing(Index1M,$H3007,TRUE,_xll.ohTrigger(RecalcTrigger,Trigger1M)),NA())</f>
        <v>1.748840287007055E-2</v>
      </c>
      <c r="K3007" s="44">
        <f>IFERROR(_xll.qlIndexFixing(Index3M,H3007,TRUE,_xll.ohTrigger(RecalcTrigger,Trigger3M)),NA())</f>
        <v>1.7922671584016028E-2</v>
      </c>
      <c r="L3007" s="44">
        <f>IFERROR(_xll.qlIndexFixing(Index6M,$H3007,TRUE,_xll.ohTrigger(RecalcTrigger,Trigger6M)),NA())</f>
        <v>1.8168640666603543E-2</v>
      </c>
      <c r="M3007" s="182">
        <f>IFERROR(_xll.qlIndexFixing(Index1Y,$H3007,TRUE,_xll.ohTrigger(RecalcTrigger,Trigger1Y)),NA())</f>
        <v>1.842431790669341E-2</v>
      </c>
      <c r="N3007" s="181">
        <f>IFERROR(_xll.qlIndexFixing(ONIndex1M,I3007,TRUE,_xll.ohTrigger(RecalcTrigger,Trigger1M)),NA())</f>
        <v>1.745868788650129E-2</v>
      </c>
      <c r="O3007" s="44">
        <f>IFERROR(_xll.qlIndexFixing(ONIndex3M,I3007,TRUE,_xll.ohTrigger(RecalcTrigger,Trigger3M)),NA())</f>
        <v>1.7833269588691802E-2</v>
      </c>
      <c r="P3007" s="44">
        <f>IFERROR(_xll.qlIndexFixing(ONIndex6M,I3007,TRUE,_xll.ohTrigger(RecalcTrigger,Trigger6M)),NA())</f>
        <v>1.7990524629810656E-2</v>
      </c>
      <c r="Q3007" s="182">
        <f>IFERROR(_xll.qlIndexFixing(ONIndex1Y,I3007,TRUE,_xll.ohTrigger(RecalcTrigger,Trigger1Y)),NA())</f>
        <v>1.8067495583395932E-2</v>
      </c>
    </row>
    <row r="3008" spans="2:17" x14ac:dyDescent="0.2">
      <c r="B3008" s="39" t="s">
        <v>42</v>
      </c>
      <c r="D3008" s="42">
        <f>_xll.qlCalendarAdvance(Calendar,$D3007,B3008,"f",FALSE)</f>
        <v>60497</v>
      </c>
      <c r="E3008" s="176">
        <f>_xll.qlInterestRateIndexValueDate(IndexON,D3008)</f>
        <v>60497</v>
      </c>
      <c r="F3008" s="192">
        <f>IFERROR(_xll.qlIndexFixing(IndexON,D3008,TRUE,_xll.ohTrigger(RecalcTrigger,TriggerON)),NA())</f>
        <v>1.717032531092455E-2</v>
      </c>
      <c r="H3008" s="42">
        <f>_xll.qlCalendarAdvance(Calendar,$H3007,B3008,"f",FALSE)</f>
        <v>60497</v>
      </c>
      <c r="I3008" s="176">
        <f>_xll.qlInterestRateIndexValueDate(Index1M,$H3008)</f>
        <v>60497</v>
      </c>
      <c r="J3008" s="181">
        <f>IFERROR(_xll.qlIndexFixing(Index1M,$H3008,TRUE,_xll.ohTrigger(RecalcTrigger,Trigger1M)),NA())</f>
        <v>1.7496447901622636E-2</v>
      </c>
      <c r="K3008" s="44">
        <f>IFERROR(_xll.qlIndexFixing(Index3M,H3008,TRUE,_xll.ohTrigger(RecalcTrigger,Trigger3M)),NA())</f>
        <v>1.7930329025467148E-2</v>
      </c>
      <c r="L3008" s="44">
        <f>IFERROR(_xll.qlIndexFixing(Index6M,$H3008,TRUE,_xll.ohTrigger(RecalcTrigger,Trigger6M)),NA())</f>
        <v>1.817600184450853E-2</v>
      </c>
      <c r="M3008" s="182">
        <f>IFERROR(_xll.qlIndexFixing(Index1Y,$H3008,TRUE,_xll.ohTrigger(RecalcTrigger,Trigger1Y)),NA())</f>
        <v>1.8431628053104054E-2</v>
      </c>
      <c r="N3008" s="181">
        <f>IFERROR(_xll.qlIndexFixing(ONIndex1M,I3008,TRUE,_xll.ohTrigger(RecalcTrigger,Trigger1M)),NA())</f>
        <v>1.7466674051501707E-2</v>
      </c>
      <c r="O3008" s="44">
        <f>IFERROR(_xll.qlIndexFixing(ONIndex3M,I3008,TRUE,_xll.ohTrigger(RecalcTrigger,Trigger3M)),NA())</f>
        <v>1.7840817639299678E-2</v>
      </c>
      <c r="P3008" s="44">
        <f>IFERROR(_xll.qlIndexFixing(ONIndex6M,I3008,TRUE,_xll.ohTrigger(RecalcTrigger,Trigger6M)),NA())</f>
        <v>1.7997813718100275E-2</v>
      </c>
      <c r="Q3008" s="182">
        <f>IFERROR(_xll.qlIndexFixing(ONIndex1Y,I3008,TRUE,_xll.ohTrigger(RecalcTrigger,Trigger1Y)),NA())</f>
        <v>1.8074836292087948E-2</v>
      </c>
    </row>
    <row r="3009" spans="2:17" x14ac:dyDescent="0.2">
      <c r="B3009" s="39" t="s">
        <v>42</v>
      </c>
      <c r="D3009" s="42">
        <f>_xll.qlCalendarAdvance(Calendar,$D3008,B3009,"f",FALSE)</f>
        <v>60504</v>
      </c>
      <c r="E3009" s="176">
        <f>_xll.qlInterestRateIndexValueDate(IndexON,D3009)</f>
        <v>60504</v>
      </c>
      <c r="F3009" s="192">
        <f>IFERROR(_xll.qlIndexFixing(IndexON,D3009,TRUE,_xll.ohTrigger(RecalcTrigger,TriggerON)),NA())</f>
        <v>1.7178122043373101E-2</v>
      </c>
      <c r="H3009" s="42">
        <f>_xll.qlCalendarAdvance(Calendar,$H3008,B3009,"f",FALSE)</f>
        <v>60504</v>
      </c>
      <c r="I3009" s="176">
        <f>_xll.qlInterestRateIndexValueDate(Index1M,$H3009)</f>
        <v>60504</v>
      </c>
      <c r="J3009" s="181">
        <f>IFERROR(_xll.qlIndexFixing(Index1M,$H3009,TRUE,_xll.ohTrigger(RecalcTrigger,Trigger1M)),NA())</f>
        <v>1.7504515051478615E-2</v>
      </c>
      <c r="K3009" s="44">
        <f>IFERROR(_xll.qlIndexFixing(Index3M,H3009,TRUE,_xll.ohTrigger(RecalcTrigger,Trigger3M)),NA())</f>
        <v>1.7937987970900265E-2</v>
      </c>
      <c r="L3009" s="44">
        <f>IFERROR(_xll.qlIndexFixing(Index6M,$H3009,TRUE,_xll.ohTrigger(RecalcTrigger,Trigger6M)),NA())</f>
        <v>1.818335654803226E-2</v>
      </c>
      <c r="M3009" s="182">
        <f>IFERROR(_xll.qlIndexFixing(Index1Y,$H3009,TRUE,_xll.ohTrigger(RecalcTrigger,Trigger1Y)),NA())</f>
        <v>1.8438927751948553E-2</v>
      </c>
      <c r="N3009" s="181">
        <f>IFERROR(_xll.qlIndexFixing(ONIndex1M,I3009,TRUE,_xll.ohTrigger(RecalcTrigger,Trigger1M)),NA())</f>
        <v>1.7474682297480282E-2</v>
      </c>
      <c r="O3009" s="44">
        <f>IFERROR(_xll.qlIndexFixing(ONIndex3M,I3009,TRUE,_xll.ohTrigger(RecalcTrigger,Trigger3M)),NA())</f>
        <v>1.7848386461258858E-2</v>
      </c>
      <c r="P3009" s="44">
        <f>IFERROR(_xll.qlIndexFixing(ONIndex6M,I3009,TRUE,_xll.ohTrigger(RecalcTrigger,Trigger6M)),NA())</f>
        <v>1.8005122630796455E-2</v>
      </c>
      <c r="Q3009" s="182">
        <f>IFERROR(_xll.qlIndexFixing(ONIndex1Y,I3009,TRUE,_xll.ohTrigger(RecalcTrigger,Trigger1Y)),NA())</f>
        <v>1.8082197520158383E-2</v>
      </c>
    </row>
    <row r="3010" spans="2:17" x14ac:dyDescent="0.2">
      <c r="B3010" s="39" t="s">
        <v>42</v>
      </c>
      <c r="D3010" s="42">
        <f>_xll.qlCalendarAdvance(Calendar,$D3009,B3010,"f",FALSE)</f>
        <v>60511</v>
      </c>
      <c r="E3010" s="176">
        <f>_xll.qlInterestRateIndexValueDate(IndexON,D3010)</f>
        <v>60511</v>
      </c>
      <c r="F3010" s="192">
        <f>IFERROR(_xll.qlIndexFixing(IndexON,D3010,TRUE,_xll.ohTrigger(RecalcTrigger,TriggerON)),NA())</f>
        <v>1.7185940431793112E-2</v>
      </c>
      <c r="H3010" s="42">
        <f>_xll.qlCalendarAdvance(Calendar,$H3009,B3010,"f",FALSE)</f>
        <v>60511</v>
      </c>
      <c r="I3010" s="176">
        <f>_xll.qlInterestRateIndexValueDate(Index1M,$H3010)</f>
        <v>60511</v>
      </c>
      <c r="J3010" s="181">
        <f>IFERROR(_xll.qlIndexFixing(Index1M,$H3010,TRUE,_xll.ohTrigger(RecalcTrigger,Trigger1M)),NA())</f>
        <v>1.7511604717646567E-2</v>
      </c>
      <c r="K3010" s="44">
        <f>IFERROR(_xll.qlIndexFixing(Index3M,H3010,TRUE,_xll.ohTrigger(RecalcTrigger,Trigger3M)),NA())</f>
        <v>1.7944659403943786E-2</v>
      </c>
      <c r="L3010" s="44">
        <f>IFERROR(_xll.qlIndexFixing(Index6M,$H3010,TRUE,_xll.ohTrigger(RecalcTrigger,Trigger6M)),NA())</f>
        <v>1.8187785640550288E-2</v>
      </c>
      <c r="M3010" s="182">
        <f>IFERROR(_xll.qlIndexFixing(Index1Y,$H3010,TRUE,_xll.ohTrigger(RecalcTrigger,Trigger1Y)),NA())</f>
        <v>1.844621632257093E-2</v>
      </c>
      <c r="N3010" s="181">
        <f>IFERROR(_xll.qlIndexFixing(ONIndex1M,I3010,TRUE,_xll.ohTrigger(RecalcTrigger,Trigger1M)),NA())</f>
        <v>1.7482712624923291E-2</v>
      </c>
      <c r="O3010" s="44">
        <f>IFERROR(_xll.qlIndexFixing(ONIndex3M,I3010,TRUE,_xll.ohTrigger(RecalcTrigger,Trigger3M)),NA())</f>
        <v>1.7855976054569345E-2</v>
      </c>
      <c r="P3010" s="44">
        <f>IFERROR(_xll.qlIndexFixing(ONIndex6M,I3010,TRUE,_xll.ohTrigger(RecalcTrigger,Trigger6M)),NA())</f>
        <v>1.801245136781815E-2</v>
      </c>
      <c r="Q3010" s="182">
        <f>IFERROR(_xll.qlIndexFixing(ONIndex1Y,I3010,TRUE,_xll.ohTrigger(RecalcTrigger,Trigger1Y)),NA())</f>
        <v>1.8089579268093514E-2</v>
      </c>
    </row>
    <row r="3011" spans="2:17" x14ac:dyDescent="0.2">
      <c r="B3011" s="39" t="s">
        <v>42</v>
      </c>
      <c r="D3011" s="42">
        <f>_xll.qlCalendarAdvance(Calendar,$D3010,B3011,"f",FALSE)</f>
        <v>60518</v>
      </c>
      <c r="E3011" s="176">
        <f>_xll.qlInterestRateIndexValueDate(IndexON,D3011)</f>
        <v>60518</v>
      </c>
      <c r="F3011" s="192">
        <f>IFERROR(_xll.qlIndexFixing(IndexON,D3011,TRUE,_xll.ohTrigger(RecalcTrigger,TriggerON)),NA())</f>
        <v>1.7193780476103537E-2</v>
      </c>
      <c r="H3011" s="42">
        <f>_xll.qlCalendarAdvance(Calendar,$H3010,B3011,"f",FALSE)</f>
        <v>60518</v>
      </c>
      <c r="I3011" s="176">
        <f>_xll.qlInterestRateIndexValueDate(Index1M,$H3011)</f>
        <v>60518</v>
      </c>
      <c r="J3011" s="181">
        <f>IFERROR(_xll.qlIndexFixing(Index1M,$H3011,TRUE,_xll.ohTrigger(RecalcTrigger,Trigger1M)),NA())</f>
        <v>1.751971105293652E-2</v>
      </c>
      <c r="K3011" s="44">
        <f>IFERROR(_xll.qlIndexFixing(Index3M,H3011,TRUE,_xll.ohTrigger(RecalcTrigger,Trigger3M)),NA())</f>
        <v>1.795231371562003E-2</v>
      </c>
      <c r="L3011" s="44">
        <f>IFERROR(_xll.qlIndexFixing(Index6M,$H3011,TRUE,_xll.ohTrigger(RecalcTrigger,Trigger6M)),NA())</f>
        <v>1.8195125316415817E-2</v>
      </c>
      <c r="M3011" s="182">
        <f>IFERROR(_xll.qlIndexFixing(Index1Y,$H3011,TRUE,_xll.ohTrigger(RecalcTrigger,Trigger1Y)),NA())</f>
        <v>1.8453493084296335E-2</v>
      </c>
      <c r="N3011" s="181">
        <f>IFERROR(_xll.qlIndexFixing(ONIndex1M,I3011,TRUE,_xll.ohTrigger(RecalcTrigger,Trigger1M)),NA())</f>
        <v>1.749076503350655E-2</v>
      </c>
      <c r="O3011" s="44">
        <f>IFERROR(_xll.qlIndexFixing(ONIndex3M,I3011,TRUE,_xll.ohTrigger(RecalcTrigger,Trigger3M)),NA())</f>
        <v>1.7863586419231137E-2</v>
      </c>
      <c r="P3011" s="44">
        <f>IFERROR(_xll.qlIndexFixing(ONIndex6M,I3011,TRUE,_xll.ohTrigger(RecalcTrigger,Trigger6M)),NA())</f>
        <v>1.8019799929246405E-2</v>
      </c>
      <c r="Q3011" s="182">
        <f>IFERROR(_xll.qlIndexFixing(ONIndex1Y,I3011,TRUE,_xll.ohTrigger(RecalcTrigger,Trigger1Y)),NA())</f>
        <v>1.8096981535407064E-2</v>
      </c>
    </row>
    <row r="3012" spans="2:17" x14ac:dyDescent="0.2">
      <c r="B3012" s="39" t="s">
        <v>42</v>
      </c>
      <c r="D3012" s="42">
        <f>_xll.qlCalendarAdvance(Calendar,$D3011,B3012,"f",FALSE)</f>
        <v>60525</v>
      </c>
      <c r="E3012" s="176">
        <f>_xll.qlInterestRateIndexValueDate(IndexON,D3012)</f>
        <v>60525</v>
      </c>
      <c r="F3012" s="192">
        <f>IFERROR(_xll.qlIndexFixing(IndexON,D3012,TRUE,_xll.ohTrigger(RecalcTrigger,TriggerON)),NA())</f>
        <v>1.7201642176142284E-2</v>
      </c>
      <c r="H3012" s="42">
        <f>_xll.qlCalendarAdvance(Calendar,$H3011,B3012,"f",FALSE)</f>
        <v>60525</v>
      </c>
      <c r="I3012" s="176">
        <f>_xll.qlInterestRateIndexValueDate(Index1M,$H3012)</f>
        <v>60525</v>
      </c>
      <c r="J3012" s="181">
        <f>IFERROR(_xll.qlIndexFixing(Index1M,$H3012,TRUE,_xll.ohTrigger(RecalcTrigger,Trigger1M)),NA())</f>
        <v>1.7527828192768213E-2</v>
      </c>
      <c r="K3012" s="44">
        <f>IFERROR(_xll.qlIndexFixing(Index3M,H3012,TRUE,_xll.ohTrigger(RecalcTrigger,Trigger3M)),NA())</f>
        <v>1.7959961483415613E-2</v>
      </c>
      <c r="L3012" s="44">
        <f>IFERROR(_xll.qlIndexFixing(Index6M,$H3012,TRUE,_xll.ohTrigger(RecalcTrigger,Trigger6M)),NA())</f>
        <v>1.8202454663757649E-2</v>
      </c>
      <c r="M3012" s="182">
        <f>IFERROR(_xll.qlIndexFixing(Index1Y,$H3012,TRUE,_xll.ohTrigger(RecalcTrigger,Trigger1Y)),NA())</f>
        <v>1.8460757356430157E-2</v>
      </c>
      <c r="N3012" s="181">
        <f>IFERROR(_xll.qlIndexFixing(ONIndex1M,I3012,TRUE,_xll.ohTrigger(RecalcTrigger,Trigger1M)),NA())</f>
        <v>1.7498839523392151E-2</v>
      </c>
      <c r="O3012" s="44">
        <f>IFERROR(_xll.qlIndexFixing(ONIndex3M,I3012,TRUE,_xll.ohTrigger(RecalcTrigger,Trigger3M)),NA())</f>
        <v>1.7871217555082142E-2</v>
      </c>
      <c r="P3012" s="44">
        <f>IFERROR(_xll.qlIndexFixing(ONIndex6M,I3012,TRUE,_xll.ohTrigger(RecalcTrigger,Trigger6M)),NA())</f>
        <v>1.8027168315081221E-2</v>
      </c>
      <c r="Q3012" s="182">
        <f>IFERROR(_xll.qlIndexFixing(ONIndex1Y,I3012,TRUE,_xll.ohTrigger(RecalcTrigger,Trigger1Y)),NA())</f>
        <v>1.8104404322342171E-2</v>
      </c>
    </row>
    <row r="3013" spans="2:17" x14ac:dyDescent="0.2">
      <c r="B3013" s="39" t="s">
        <v>42</v>
      </c>
      <c r="D3013" s="42">
        <f>_xll.qlCalendarAdvance(Calendar,$D3012,B3013,"f",FALSE)</f>
        <v>60532</v>
      </c>
      <c r="E3013" s="176">
        <f>_xll.qlInterestRateIndexValueDate(IndexON,D3013)</f>
        <v>60532</v>
      </c>
      <c r="F3013" s="192">
        <f>IFERROR(_xll.qlIndexFixing(IndexON,D3013,TRUE,_xll.ohTrigger(RecalcTrigger,TriggerON)),NA())</f>
        <v>1.7209525532233538E-2</v>
      </c>
      <c r="H3013" s="42">
        <f>_xll.qlCalendarAdvance(Calendar,$H3012,B3013,"f",FALSE)</f>
        <v>60532</v>
      </c>
      <c r="I3013" s="176">
        <f>_xll.qlInterestRateIndexValueDate(Index1M,$H3013)</f>
        <v>60532</v>
      </c>
      <c r="J3013" s="181">
        <f>IFERROR(_xll.qlIndexFixing(Index1M,$H3013,TRUE,_xll.ohTrigger(RecalcTrigger,Trigger1M)),NA())</f>
        <v>1.7535947338417013E-2</v>
      </c>
      <c r="K3013" s="44">
        <f>IFERROR(_xll.qlIndexFixing(Index3M,H3013,TRUE,_xll.ohTrigger(RecalcTrigger,Trigger3M)),NA())</f>
        <v>1.7967599965132291E-2</v>
      </c>
      <c r="L3013" s="44">
        <f>IFERROR(_xll.qlIndexFixing(Index6M,$H3013,TRUE,_xll.ohTrigger(RecalcTrigger,Trigger6M)),NA())</f>
        <v>1.8209772354332916E-2</v>
      </c>
      <c r="M3013" s="182">
        <f>IFERROR(_xll.qlIndexFixing(Index1Y,$H3013,TRUE,_xll.ohTrigger(RecalcTrigger,Trigger1Y)),NA())</f>
        <v>1.8468008458260021E-2</v>
      </c>
      <c r="N3013" s="181">
        <f>IFERROR(_xll.qlIndexFixing(ONIndex1M,I3013,TRUE,_xll.ohTrigger(RecalcTrigger,Trigger1M)),NA())</f>
        <v>1.7506936094336956E-2</v>
      </c>
      <c r="O3013" s="44">
        <f>IFERROR(_xll.qlIndexFixing(ONIndex3M,I3013,TRUE,_xll.ohTrigger(RecalcTrigger,Trigger3M)),NA())</f>
        <v>1.787886946212236E-2</v>
      </c>
      <c r="P3013" s="44">
        <f>IFERROR(_xll.qlIndexFixing(ONIndex6M,I3013,TRUE,_xll.ohTrigger(RecalcTrigger,Trigger6M)),NA())</f>
        <v>1.8034556525079459E-2</v>
      </c>
      <c r="Q3013" s="182">
        <f>IFERROR(_xll.qlIndexFixing(ONIndex1Y,I3013,TRUE,_xll.ohTrigger(RecalcTrigger,Trigger1Y)),NA())</f>
        <v>1.811184762881779E-2</v>
      </c>
    </row>
    <row r="3014" spans="2:17" x14ac:dyDescent="0.2">
      <c r="B3014" s="39" t="s">
        <v>42</v>
      </c>
      <c r="D3014" s="42">
        <f>_xll.qlCalendarAdvance(Calendar,$D3013,B3014,"f",FALSE)</f>
        <v>60539</v>
      </c>
      <c r="E3014" s="176">
        <f>_xll.qlInterestRateIndexValueDate(IndexON,D3014)</f>
        <v>60539</v>
      </c>
      <c r="F3014" s="192">
        <f>IFERROR(_xll.qlIndexFixing(IndexON,D3014,TRUE,_xll.ohTrigger(RecalcTrigger,TriggerON)),NA())</f>
        <v>1.7217430418917656E-2</v>
      </c>
      <c r="H3014" s="42">
        <f>_xll.qlCalendarAdvance(Calendar,$H3013,B3014,"f",FALSE)</f>
        <v>60539</v>
      </c>
      <c r="I3014" s="176">
        <f>_xll.qlInterestRateIndexValueDate(Index1M,$H3014)</f>
        <v>60539</v>
      </c>
      <c r="J3014" s="181">
        <f>IFERROR(_xll.qlIndexFixing(Index1M,$H3014,TRUE,_xll.ohTrigger(RecalcTrigger,Trigger1M)),NA())</f>
        <v>1.7544059691150176E-2</v>
      </c>
      <c r="K3014" s="44">
        <f>IFERROR(_xll.qlIndexFixing(Index3M,H3014,TRUE,_xll.ohTrigger(RecalcTrigger,Trigger3M)),NA())</f>
        <v>1.7975226418555798E-2</v>
      </c>
      <c r="L3014" s="44">
        <f>IFERROR(_xll.qlIndexFixing(Index6M,$H3014,TRUE,_xll.ohTrigger(RecalcTrigger,Trigger6M)),NA())</f>
        <v>1.8217077059882628E-2</v>
      </c>
      <c r="M3014" s="182">
        <f>IFERROR(_xll.qlIndexFixing(Index1Y,$H3014,TRUE,_xll.ohTrigger(RecalcTrigger,Trigger1Y)),NA())</f>
        <v>1.8475245709053567E-2</v>
      </c>
      <c r="N3014" s="181">
        <f>IFERROR(_xll.qlIndexFixing(ONIndex1M,I3014,TRUE,_xll.ohTrigger(RecalcTrigger,Trigger1M)),NA())</f>
        <v>1.7515054618612025E-2</v>
      </c>
      <c r="O3014" s="44">
        <f>IFERROR(_xll.qlIndexFixing(ONIndex3M,I3014,TRUE,_xll.ohTrigger(RecalcTrigger,Trigger3M)),NA())</f>
        <v>1.7886542019917018E-2</v>
      </c>
      <c r="P3014" s="44">
        <f>IFERROR(_xll.qlIndexFixing(ONIndex6M,I3014,TRUE,_xll.ohTrigger(RecalcTrigger,Trigger6M)),NA())</f>
        <v>1.8041964443831215E-2</v>
      </c>
      <c r="Q3014" s="182">
        <f>IFERROR(_xll.qlIndexFixing(ONIndex1Y,I3014,TRUE,_xll.ohTrigger(RecalcTrigger,Trigger1Y)),NA())</f>
        <v>1.8119311336344257E-2</v>
      </c>
    </row>
    <row r="3015" spans="2:17" x14ac:dyDescent="0.2">
      <c r="B3015" s="39" t="s">
        <v>42</v>
      </c>
      <c r="D3015" s="42">
        <f>_xll.qlCalendarAdvance(Calendar,$D3014,B3015,"f",FALSE)</f>
        <v>60546</v>
      </c>
      <c r="E3015" s="176">
        <f>_xll.qlInterestRateIndexValueDate(IndexON,D3015)</f>
        <v>60546</v>
      </c>
      <c r="F3015" s="192">
        <f>IFERROR(_xll.qlIndexFixing(IndexON,D3015,TRUE,_xll.ohTrigger(RecalcTrigger,TriggerON)),NA())</f>
        <v>1.7225336045959549E-2</v>
      </c>
      <c r="H3015" s="42">
        <f>_xll.qlCalendarAdvance(Calendar,$H3014,B3015,"f",FALSE)</f>
        <v>60546</v>
      </c>
      <c r="I3015" s="176">
        <f>_xll.qlInterestRateIndexValueDate(Index1M,$H3015)</f>
        <v>60546</v>
      </c>
      <c r="J3015" s="181">
        <f>IFERROR(_xll.qlIndexFixing(Index1M,$H3015,TRUE,_xll.ohTrigger(RecalcTrigger,Trigger1M)),NA())</f>
        <v>1.75531568145087E-2</v>
      </c>
      <c r="K3015" s="44">
        <f>IFERROR(_xll.qlIndexFixing(Index3M,H3015,TRUE,_xll.ohTrigger(RecalcTrigger,Trigger3M)),NA())</f>
        <v>1.7983821779818325E-2</v>
      </c>
      <c r="L3015" s="44">
        <f>IFERROR(_xll.qlIndexFixing(Index6M,$H3015,TRUE,_xll.ohTrigger(RecalcTrigger,Trigger6M)),NA())</f>
        <v>1.8225337095695824E-2</v>
      </c>
      <c r="M3015" s="182">
        <f>IFERROR(_xll.qlIndexFixing(Index1Y,$H3015,TRUE,_xll.ohTrigger(RecalcTrigger,Trigger1Y)),NA())</f>
        <v>1.8482468541469066E-2</v>
      </c>
      <c r="N3015" s="181">
        <f>IFERROR(_xll.qlIndexFixing(ONIndex1M,I3015,TRUE,_xll.ohTrigger(RecalcTrigger,Trigger1M)),NA())</f>
        <v>1.7523173834130823E-2</v>
      </c>
      <c r="O3015" s="44">
        <f>IFERROR(_xll.qlIndexFixing(ONIndex3M,I3015,TRUE,_xll.ohTrigger(RecalcTrigger,Trigger3M)),NA())</f>
        <v>1.7894215189286911E-2</v>
      </c>
      <c r="P3015" s="44">
        <f>IFERROR(_xll.qlIndexFixing(ONIndex6M,I3015,TRUE,_xll.ohTrigger(RecalcTrigger,Trigger6M)),NA())</f>
        <v>1.8049372853480294E-2</v>
      </c>
      <c r="Q3015" s="182">
        <f>IFERROR(_xll.qlIndexFixing(ONIndex1Y,I3015,TRUE,_xll.ohTrigger(RecalcTrigger,Trigger1Y)),NA())</f>
        <v>1.8126775774259807E-2</v>
      </c>
    </row>
    <row r="3016" spans="2:17" x14ac:dyDescent="0.2">
      <c r="B3016" s="39" t="s">
        <v>42</v>
      </c>
      <c r="D3016" s="42">
        <f>_xll.qlCalendarAdvance(Calendar,$D3015,B3016,"f",FALSE)</f>
        <v>60553</v>
      </c>
      <c r="E3016" s="176">
        <f>_xll.qlInterestRateIndexValueDate(IndexON,D3016)</f>
        <v>60553</v>
      </c>
      <c r="F3016" s="192">
        <f>IFERROR(_xll.qlIndexFixing(IndexON,D3016,TRUE,_xll.ohTrigger(RecalcTrigger,TriggerON)),NA())</f>
        <v>1.7233226507540333E-2</v>
      </c>
      <c r="H3016" s="42">
        <f>_xll.qlCalendarAdvance(Calendar,$H3015,B3016,"f",FALSE)</f>
        <v>60553</v>
      </c>
      <c r="I3016" s="176">
        <f>_xll.qlInterestRateIndexValueDate(Index1M,$H3016)</f>
        <v>60553</v>
      </c>
      <c r="J3016" s="181">
        <f>IFERROR(_xll.qlIndexFixing(Index1M,$H3016,TRUE,_xll.ohTrigger(RecalcTrigger,Trigger1M)),NA())</f>
        <v>1.7561238725057129E-2</v>
      </c>
      <c r="K3016" s="44">
        <f>IFERROR(_xll.qlIndexFixing(Index3M,H3016,TRUE,_xll.ohTrigger(RecalcTrigger,Trigger3M)),NA())</f>
        <v>1.7991418467587238E-2</v>
      </c>
      <c r="L3016" s="44">
        <f>IFERROR(_xll.qlIndexFixing(Index6M,$H3016,TRUE,_xll.ohTrigger(RecalcTrigger,Trigger6M)),NA())</f>
        <v>1.8232612735137106E-2</v>
      </c>
      <c r="M3016" s="182">
        <f>IFERROR(_xll.qlIndexFixing(Index1Y,$H3016,TRUE,_xll.ohTrigger(RecalcTrigger,Trigger1Y)),NA())</f>
        <v>1.8489676841789482E-2</v>
      </c>
      <c r="N3016" s="181">
        <f>IFERROR(_xll.qlIndexFixing(ONIndex1M,I3016,TRUE,_xll.ohTrigger(RecalcTrigger,Trigger1M)),NA())</f>
        <v>1.7531277474499563E-2</v>
      </c>
      <c r="O3016" s="44">
        <f>IFERROR(_xll.qlIndexFixing(ONIndex3M,I3016,TRUE,_xll.ohTrigger(RecalcTrigger,Trigger3M)),NA())</f>
        <v>1.7901873638950239E-2</v>
      </c>
      <c r="P3016" s="44">
        <f>IFERROR(_xll.qlIndexFixing(ONIndex6M,I3016,TRUE,_xll.ohTrigger(RecalcTrigger,Trigger6M)),NA())</f>
        <v>1.8056767051501943E-2</v>
      </c>
      <c r="Q3016" s="182">
        <f>IFERROR(_xll.qlIndexFixing(ONIndex1Y,I3016,TRUE,_xll.ohTrigger(RecalcTrigger,Trigger1Y)),NA())</f>
        <v>1.8134225892918465E-2</v>
      </c>
    </row>
    <row r="3017" spans="2:17" x14ac:dyDescent="0.2">
      <c r="B3017" s="39" t="s">
        <v>42</v>
      </c>
      <c r="D3017" s="42">
        <f>_xll.qlCalendarAdvance(Calendar,$D3016,B3017,"f",FALSE)</f>
        <v>60560</v>
      </c>
      <c r="E3017" s="176">
        <f>_xll.qlInterestRateIndexValueDate(IndexON,D3017)</f>
        <v>60560</v>
      </c>
      <c r="F3017" s="192">
        <f>IFERROR(_xll.qlIndexFixing(IndexON,D3017,TRUE,_xll.ohTrigger(RecalcTrigger,TriggerON)),NA())</f>
        <v>1.7241101803578962E-2</v>
      </c>
      <c r="H3017" s="42">
        <f>_xll.qlCalendarAdvance(Calendar,$H3016,B3017,"f",FALSE)</f>
        <v>60560</v>
      </c>
      <c r="I3017" s="176">
        <f>_xll.qlInterestRateIndexValueDate(Index1M,$H3017)</f>
        <v>60560</v>
      </c>
      <c r="J3017" s="181">
        <f>IFERROR(_xll.qlIndexFixing(Index1M,$H3017,TRUE,_xll.ohTrigger(RecalcTrigger,Trigger1M)),NA())</f>
        <v>1.7569305043289376E-2</v>
      </c>
      <c r="K3017" s="44">
        <f>IFERROR(_xll.qlIndexFixing(Index3M,H3017,TRUE,_xll.ohTrigger(RecalcTrigger,Trigger3M)),NA())</f>
        <v>1.7999000384082128E-2</v>
      </c>
      <c r="L3017" s="44">
        <f>IFERROR(_xll.qlIndexFixing(Index6M,$H3017,TRUE,_xll.ohTrigger(RecalcTrigger,Trigger6M)),NA())</f>
        <v>1.8239874060385557E-2</v>
      </c>
      <c r="M3017" s="182">
        <f>IFERROR(_xll.qlIndexFixing(Index1Y,$H3017,TRUE,_xll.ohTrigger(RecalcTrigger,Trigger1Y)),NA())</f>
        <v>1.8496870609705063E-2</v>
      </c>
      <c r="N3017" s="181">
        <f>IFERROR(_xll.qlIndexFixing(ONIndex1M,I3017,TRUE,_xll.ohTrigger(RecalcTrigger,Trigger1M)),NA())</f>
        <v>1.7539365539637197E-2</v>
      </c>
      <c r="O3017" s="44">
        <f>IFERROR(_xll.qlIndexFixing(ONIndex3M,I3017,TRUE,_xll.ohTrigger(RecalcTrigger,Trigger3M)),NA())</f>
        <v>1.7909517369150141E-2</v>
      </c>
      <c r="P3017" s="44">
        <f>IFERROR(_xll.qlIndexFixing(ONIndex6M,I3017,TRUE,_xll.ohTrigger(RecalcTrigger,Trigger6M)),NA())</f>
        <v>1.8064147037815115E-2</v>
      </c>
      <c r="Q3017" s="182">
        <f>IFERROR(_xll.qlIndexFixing(ONIndex1Y,I3017,TRUE,_xll.ohTrigger(RecalcTrigger,Trigger1Y)),NA())</f>
        <v>1.8141661692482325E-2</v>
      </c>
    </row>
    <row r="3018" spans="2:17" x14ac:dyDescent="0.2">
      <c r="B3018" s="39" t="s">
        <v>42</v>
      </c>
      <c r="D3018" s="42">
        <f>_xll.qlCalendarAdvance(Calendar,$D3017,B3018,"f",FALSE)</f>
        <v>60567</v>
      </c>
      <c r="E3018" s="176">
        <f>_xll.qlInterestRateIndexValueDate(IndexON,D3018)</f>
        <v>60567</v>
      </c>
      <c r="F3018" s="192">
        <f>IFERROR(_xll.qlIndexFixing(IndexON,D3018,TRUE,_xll.ohTrigger(RecalcTrigger,TriggerON)),NA())</f>
        <v>1.7248961934318574E-2</v>
      </c>
      <c r="H3018" s="42">
        <f>_xll.qlCalendarAdvance(Calendar,$H3017,B3018,"f",FALSE)</f>
        <v>60567</v>
      </c>
      <c r="I3018" s="176">
        <f>_xll.qlInterestRateIndexValueDate(Index1M,$H3018)</f>
        <v>60567</v>
      </c>
      <c r="J3018" s="181">
        <f>IFERROR(_xll.qlIndexFixing(Index1M,$H3018,TRUE,_xll.ohTrigger(RecalcTrigger,Trigger1M)),NA())</f>
        <v>1.7577355769168839E-2</v>
      </c>
      <c r="K3018" s="44">
        <f>IFERROR(_xll.qlIndexFixing(Index3M,H3018,TRUE,_xll.ohTrigger(RecalcTrigger,Trigger3M)),NA())</f>
        <v>1.8006567529217546E-2</v>
      </c>
      <c r="L3018" s="44">
        <f>IFERROR(_xll.qlIndexFixing(Index6M,$H3018,TRUE,_xll.ohTrigger(RecalcTrigger,Trigger6M)),NA())</f>
        <v>1.8247121071288432E-2</v>
      </c>
      <c r="M3018" s="182">
        <f>IFERROR(_xll.qlIndexFixing(Index1Y,$H3018,TRUE,_xll.ohTrigger(RecalcTrigger,Trigger1Y)),NA())</f>
        <v>1.8504049844907611E-2</v>
      </c>
      <c r="N3018" s="181">
        <f>IFERROR(_xll.qlIndexFixing(ONIndex1M,I3018,TRUE,_xll.ohTrigger(RecalcTrigger,Trigger1M)),NA())</f>
        <v>1.754743802970582E-2</v>
      </c>
      <c r="O3018" s="44">
        <f>IFERROR(_xll.qlIndexFixing(ONIndex3M,I3018,TRUE,_xll.ohTrigger(RecalcTrigger,Trigger3M)),NA())</f>
        <v>1.7917146379805571E-2</v>
      </c>
      <c r="P3018" s="44">
        <f>IFERROR(_xll.qlIndexFixing(ONIndex6M,I3018,TRUE,_xll.ohTrigger(RecalcTrigger,Trigger6M)),NA())</f>
        <v>1.8071512812581902E-2</v>
      </c>
      <c r="Q3018" s="182">
        <f>IFERROR(_xll.qlIndexFixing(ONIndex1Y,I3018,TRUE,_xll.ohTrigger(RecalcTrigger,Trigger1Y)),NA())</f>
        <v>1.8149083172951386E-2</v>
      </c>
    </row>
    <row r="3019" spans="2:17" x14ac:dyDescent="0.2">
      <c r="B3019" s="39" t="s">
        <v>42</v>
      </c>
      <c r="D3019" s="42">
        <f>_xll.qlCalendarAdvance(Calendar,$D3018,B3019,"f",FALSE)</f>
        <v>60574</v>
      </c>
      <c r="E3019" s="176">
        <f>_xll.qlInterestRateIndexValueDate(IndexON,D3019)</f>
        <v>60574</v>
      </c>
      <c r="F3019" s="192">
        <f>IFERROR(_xll.qlIndexFixing(IndexON,D3019,TRUE,_xll.ohTrigger(RecalcTrigger,TriggerON)),NA())</f>
        <v>1.7256806899516031E-2</v>
      </c>
      <c r="H3019" s="42">
        <f>_xll.qlCalendarAdvance(Calendar,$H3018,B3019,"f",FALSE)</f>
        <v>60574</v>
      </c>
      <c r="I3019" s="176">
        <f>_xll.qlInterestRateIndexValueDate(Index1M,$H3019)</f>
        <v>60574</v>
      </c>
      <c r="J3019" s="181">
        <f>IFERROR(_xll.qlIndexFixing(Index1M,$H3019,TRUE,_xll.ohTrigger(RecalcTrigger,Trigger1M)),NA())</f>
        <v>1.7584394911212664E-2</v>
      </c>
      <c r="K3019" s="44">
        <f>IFERROR(_xll.qlIndexFixing(Index3M,H3019,TRUE,_xll.ohTrigger(RecalcTrigger,Trigger3M)),NA())</f>
        <v>1.801411990291156E-2</v>
      </c>
      <c r="L3019" s="44">
        <f>IFERROR(_xll.qlIndexFixing(Index6M,$H3019,TRUE,_xll.ohTrigger(RecalcTrigger,Trigger6M)),NA())</f>
        <v>1.8254353767691207E-2</v>
      </c>
      <c r="M3019" s="182">
        <f>IFERROR(_xll.qlIndexFixing(Index1Y,$H3019,TRUE,_xll.ohTrigger(RecalcTrigger,Trigger1Y)),NA())</f>
        <v>1.8511214547088928E-2</v>
      </c>
      <c r="N3019" s="181">
        <f>IFERROR(_xll.qlIndexFixing(ONIndex1M,I3019,TRUE,_xll.ohTrigger(RecalcTrigger,Trigger1M)),NA())</f>
        <v>1.7555494944462291E-2</v>
      </c>
      <c r="O3019" s="44">
        <f>IFERROR(_xll.qlIndexFixing(ONIndex3M,I3019,TRUE,_xll.ohTrigger(RecalcTrigger,Trigger3M)),NA())</f>
        <v>1.7924760670997575E-2</v>
      </c>
      <c r="P3019" s="44">
        <f>IFERROR(_xll.qlIndexFixing(ONIndex6M,I3019,TRUE,_xll.ohTrigger(RecalcTrigger,Trigger6M)),NA())</f>
        <v>1.8078864375640213E-2</v>
      </c>
      <c r="Q3019" s="182">
        <f>IFERROR(_xll.qlIndexFixing(ONIndex1Y,I3019,TRUE,_xll.ohTrigger(RecalcTrigger,Trigger1Y)),NA())</f>
        <v>1.8156490334325648E-2</v>
      </c>
    </row>
    <row r="3020" spans="2:17" x14ac:dyDescent="0.2">
      <c r="B3020" s="39" t="s">
        <v>42</v>
      </c>
      <c r="D3020" s="42">
        <f>_xll.qlCalendarAdvance(Calendar,$D3019,B3020,"f",FALSE)</f>
        <v>60581</v>
      </c>
      <c r="E3020" s="176">
        <f>_xll.qlInterestRateIndexValueDate(IndexON,D3020)</f>
        <v>60581</v>
      </c>
      <c r="F3020" s="192">
        <f>IFERROR(_xll.qlIndexFixing(IndexON,D3020,TRUE,_xll.ohTrigger(RecalcTrigger,TriggerON)),NA())</f>
        <v>1.7264636699171332E-2</v>
      </c>
      <c r="H3020" s="42">
        <f>_xll.qlCalendarAdvance(Calendar,$H3019,B3020,"f",FALSE)</f>
        <v>60581</v>
      </c>
      <c r="I3020" s="176">
        <f>_xll.qlInterestRateIndexValueDate(Index1M,$H3020)</f>
        <v>60581</v>
      </c>
      <c r="J3020" s="181">
        <f>IFERROR(_xll.qlIndexFixing(Index1M,$H3020,TRUE,_xll.ohTrigger(RecalcTrigger,Trigger1M)),NA())</f>
        <v>1.7592415179834269E-2</v>
      </c>
      <c r="K3020" s="44">
        <f>IFERROR(_xll.qlIndexFixing(Index3M,H3020,TRUE,_xll.ohTrigger(RecalcTrigger,Trigger3M)),NA())</f>
        <v>1.8021657505077844E-2</v>
      </c>
      <c r="L3020" s="44">
        <f>IFERROR(_xll.qlIndexFixing(Index6M,$H3020,TRUE,_xll.ohTrigger(RecalcTrigger,Trigger6M)),NA())</f>
        <v>1.8260606036523068E-2</v>
      </c>
      <c r="M3020" s="182">
        <f>IFERROR(_xll.qlIndexFixing(Index1Y,$H3020,TRUE,_xll.ohTrigger(RecalcTrigger,Trigger1Y)),NA())</f>
        <v>1.8518364715941482E-2</v>
      </c>
      <c r="N3020" s="181">
        <f>IFERROR(_xll.qlIndexFixing(ONIndex1M,I3020,TRUE,_xll.ohTrigger(RecalcTrigger,Trigger1M)),NA())</f>
        <v>1.7563536284068704E-2</v>
      </c>
      <c r="O3020" s="44">
        <f>IFERROR(_xll.qlIndexFixing(ONIndex3M,I3020,TRUE,_xll.ohTrigger(RecalcTrigger,Trigger3M)),NA())</f>
        <v>1.7932360242483014E-2</v>
      </c>
      <c r="P3020" s="44">
        <f>IFERROR(_xll.qlIndexFixing(ONIndex6M,I3020,TRUE,_xll.ohTrigger(RecalcTrigger,Trigger6M)),NA())</f>
        <v>1.8086201726990048E-2</v>
      </c>
      <c r="Q3020" s="182">
        <f>IFERROR(_xll.qlIndexFixing(ONIndex1Y,I3020,TRUE,_xll.ohTrigger(RecalcTrigger,Trigger1Y)),NA())</f>
        <v>1.8163883176443019E-2</v>
      </c>
    </row>
    <row r="3021" spans="2:17" x14ac:dyDescent="0.2">
      <c r="B3021" s="39" t="s">
        <v>42</v>
      </c>
      <c r="D3021" s="42">
        <f>_xll.qlCalendarAdvance(Calendar,$D3020,B3021,"f",FALSE)</f>
        <v>60588</v>
      </c>
      <c r="E3021" s="176">
        <f>_xll.qlInterestRateIndexValueDate(IndexON,D3021)</f>
        <v>60588</v>
      </c>
      <c r="F3021" s="192">
        <f>IFERROR(_xll.qlIndexFixing(IndexON,D3021,TRUE,_xll.ohTrigger(RecalcTrigger,TriggerON)),NA())</f>
        <v>1.727245133344657E-2</v>
      </c>
      <c r="H3021" s="42">
        <f>_xll.qlCalendarAdvance(Calendar,$H3020,B3021,"f",FALSE)</f>
        <v>60588</v>
      </c>
      <c r="I3021" s="176">
        <f>_xll.qlInterestRateIndexValueDate(Index1M,$H3021)</f>
        <v>60588</v>
      </c>
      <c r="J3021" s="181">
        <f>IFERROR(_xll.qlIndexFixing(Index1M,$H3021,TRUE,_xll.ohTrigger(RecalcTrigger,Trigger1M)),NA())</f>
        <v>1.7600419856585968E-2</v>
      </c>
      <c r="K3021" s="44">
        <f>IFERROR(_xll.qlIndexFixing(Index3M,H3021,TRUE,_xll.ohTrigger(RecalcTrigger,Trigger3M)),NA())</f>
        <v>1.8029180335632704E-2</v>
      </c>
      <c r="L3021" s="44">
        <f>IFERROR(_xll.qlIndexFixing(Index6M,$H3021,TRUE,_xll.ohTrigger(RecalcTrigger,Trigger6M)),NA())</f>
        <v>1.8267810767068172E-2</v>
      </c>
      <c r="M3021" s="182">
        <f>IFERROR(_xll.qlIndexFixing(Index1Y,$H3021,TRUE,_xll.ohTrigger(RecalcTrigger,Trigger1Y)),NA())</f>
        <v>1.852550035115863E-2</v>
      </c>
      <c r="N3021" s="181">
        <f>IFERROR(_xll.qlIndexFixing(ONIndex1M,I3021,TRUE,_xll.ohTrigger(RecalcTrigger,Trigger1M)),NA())</f>
        <v>1.7571562048525058E-2</v>
      </c>
      <c r="O3021" s="44">
        <f>IFERROR(_xll.qlIndexFixing(ONIndex3M,I3021,TRUE,_xll.ohTrigger(RecalcTrigger,Trigger3M)),NA())</f>
        <v>1.7939945094423981E-2</v>
      </c>
      <c r="P3021" s="44">
        <f>IFERROR(_xll.qlIndexFixing(ONIndex6M,I3021,TRUE,_xll.ohTrigger(RecalcTrigger,Trigger6M)),NA())</f>
        <v>1.8093524866712452E-2</v>
      </c>
      <c r="Q3021" s="182">
        <f>IFERROR(_xll.qlIndexFixing(ONIndex1Y,I3021,TRUE,_xll.ohTrigger(RecalcTrigger,Trigger1Y)),NA())</f>
        <v>1.8171261699384544E-2</v>
      </c>
    </row>
    <row r="3022" spans="2:17" x14ac:dyDescent="0.2">
      <c r="B3022" s="39" t="s">
        <v>42</v>
      </c>
      <c r="D3022" s="42">
        <f>_xll.qlCalendarAdvance(Calendar,$D3021,B3022,"f",FALSE)</f>
        <v>60595</v>
      </c>
      <c r="E3022" s="176">
        <f>_xll.qlInterestRateIndexValueDate(IndexON,D3022)</f>
        <v>60595</v>
      </c>
      <c r="F3022" s="192">
        <f>IFERROR(_xll.qlIndexFixing(IndexON,D3022,TRUE,_xll.ohTrigger(RecalcTrigger,TriggerON)),NA())</f>
        <v>1.7280250802341746E-2</v>
      </c>
      <c r="H3022" s="42">
        <f>_xll.qlCalendarAdvance(Calendar,$H3021,B3022,"f",FALSE)</f>
        <v>60595</v>
      </c>
      <c r="I3022" s="176">
        <f>_xll.qlInterestRateIndexValueDate(Index1M,$H3022)</f>
        <v>60595</v>
      </c>
      <c r="J3022" s="181">
        <f>IFERROR(_xll.qlIndexFixing(Index1M,$H3022,TRUE,_xll.ohTrigger(RecalcTrigger,Trigger1M)),NA())</f>
        <v>1.7608408941440744E-2</v>
      </c>
      <c r="K3022" s="44">
        <f>IFERROR(_xll.qlIndexFixing(Index3M,H3022,TRUE,_xll.ohTrigger(RecalcTrigger,Trigger3M)),NA())</f>
        <v>1.8036688394495095E-2</v>
      </c>
      <c r="L3022" s="44">
        <f>IFERROR(_xll.qlIndexFixing(Index6M,$H3022,TRUE,_xll.ohTrigger(RecalcTrigger,Trigger6M)),NA())</f>
        <v>1.827500118323707E-2</v>
      </c>
      <c r="M3022" s="182">
        <f>IFERROR(_xll.qlIndexFixing(Index1Y,$H3022,TRUE,_xll.ohTrigger(RecalcTrigger,Trigger1Y)),NA())</f>
        <v>1.8532621452434173E-2</v>
      </c>
      <c r="N3022" s="181">
        <f>IFERROR(_xll.qlIndexFixing(ONIndex1M,I3022,TRUE,_xll.ohTrigger(RecalcTrigger,Trigger1M)),NA())</f>
        <v>1.7579572237750307E-2</v>
      </c>
      <c r="O3022" s="44">
        <f>IFERROR(_xll.qlIndexFixing(ONIndex3M,I3022,TRUE,_xll.ohTrigger(RecalcTrigger,Trigger3M)),NA())</f>
        <v>1.7947515227063615E-2</v>
      </c>
      <c r="P3022" s="44">
        <f>IFERROR(_xll.qlIndexFixing(ONIndex6M,I3022,TRUE,_xll.ohTrigger(RecalcTrigger,Trigger6M)),NA())</f>
        <v>1.8100833794888471E-2</v>
      </c>
      <c r="Q3022" s="182">
        <f>IFERROR(_xll.qlIndexFixing(ONIndex1Y,I3022,TRUE,_xll.ohTrigger(RecalcTrigger,Trigger1Y)),NA())</f>
        <v>1.8178625903393364E-2</v>
      </c>
    </row>
    <row r="3023" spans="2:17" x14ac:dyDescent="0.2">
      <c r="B3023" s="39" t="s">
        <v>42</v>
      </c>
      <c r="D3023" s="42">
        <f>_xll.qlCalendarAdvance(Calendar,$D3022,B3023,"f",FALSE)</f>
        <v>60602</v>
      </c>
      <c r="E3023" s="176">
        <f>_xll.qlInterestRateIndexValueDate(IndexON,D3023)</f>
        <v>60602</v>
      </c>
      <c r="F3023" s="192">
        <f>IFERROR(_xll.qlIndexFixing(IndexON,D3023,TRUE,_xll.ohTrigger(RecalcTrigger,TriggerON)),NA())</f>
        <v>1.7288035105694766E-2</v>
      </c>
      <c r="H3023" s="42">
        <f>_xll.qlCalendarAdvance(Calendar,$H3022,B3023,"f",FALSE)</f>
        <v>60602</v>
      </c>
      <c r="I3023" s="176">
        <f>_xll.qlInterestRateIndexValueDate(Index1M,$H3023)</f>
        <v>60602</v>
      </c>
      <c r="J3023" s="181">
        <f>IFERROR(_xll.qlIndexFixing(Index1M,$H3023,TRUE,_xll.ohTrigger(RecalcTrigger,Trigger1M)),NA())</f>
        <v>1.7620354519939603E-2</v>
      </c>
      <c r="K3023" s="44">
        <f>IFERROR(_xll.qlIndexFixing(Index3M,H3023,TRUE,_xll.ohTrigger(RecalcTrigger,Trigger3M)),NA())</f>
        <v>1.8042226142403386E-2</v>
      </c>
      <c r="L3023" s="44">
        <f>IFERROR(_xll.qlIndexFixing(Index6M,$H3023,TRUE,_xll.ohTrigger(RecalcTrigger,Trigger6M)),NA())</f>
        <v>1.8283141405229582E-2</v>
      </c>
      <c r="M3023" s="182">
        <f>IFERROR(_xll.qlIndexFixing(Index1Y,$H3023,TRUE,_xll.ohTrigger(RecalcTrigger,Trigger1Y)),NA())</f>
        <v>1.8539728019462354E-2</v>
      </c>
      <c r="N3023" s="181">
        <f>IFERROR(_xll.qlIndexFixing(ONIndex1M,I3023,TRUE,_xll.ohTrigger(RecalcTrigger,Trigger1M)),NA())</f>
        <v>1.7587566851825498E-2</v>
      </c>
      <c r="O3023" s="44">
        <f>IFERROR(_xll.qlIndexFixing(ONIndex3M,I3023,TRUE,_xll.ohTrigger(RecalcTrigger,Trigger3M)),NA())</f>
        <v>1.7955070639996684E-2</v>
      </c>
      <c r="P3023" s="44">
        <f>IFERROR(_xll.qlIndexFixing(ONIndex6M,I3023,TRUE,_xll.ohTrigger(RecalcTrigger,Trigger6M)),NA())</f>
        <v>1.8108128511274968E-2</v>
      </c>
      <c r="Q3023" s="182">
        <f>IFERROR(_xll.qlIndexFixing(ONIndex1Y,I3023,TRUE,_xll.ohTrigger(RecalcTrigger,Trigger1Y)),NA())</f>
        <v>1.8185975788064246E-2</v>
      </c>
    </row>
    <row r="3024" spans="2:17" x14ac:dyDescent="0.2">
      <c r="B3024" s="39" t="s">
        <v>42</v>
      </c>
      <c r="D3024" s="42">
        <f>_xll.qlCalendarAdvance(Calendar,$D3023,B3024,"f",FALSE)</f>
        <v>60609</v>
      </c>
      <c r="E3024" s="176">
        <f>_xll.qlInterestRateIndexValueDate(IndexON,D3024)</f>
        <v>60609</v>
      </c>
      <c r="F3024" s="192">
        <f>IFERROR(_xll.qlIndexFixing(IndexON,D3024,TRUE,_xll.ohTrigger(RecalcTrigger,TriggerON)),NA())</f>
        <v>1.729580424350563E-2</v>
      </c>
      <c r="H3024" s="42">
        <f>_xll.qlCalendarAdvance(Calendar,$H3023,B3024,"f",FALSE)</f>
        <v>60609</v>
      </c>
      <c r="I3024" s="176">
        <f>_xll.qlInterestRateIndexValueDate(Index1M,$H3024)</f>
        <v>60609</v>
      </c>
      <c r="J3024" s="181">
        <f>IFERROR(_xll.qlIndexFixing(Index1M,$H3024,TRUE,_xll.ohTrigger(RecalcTrigger,Trigger1M)),NA())</f>
        <v>1.7625332683293318E-2</v>
      </c>
      <c r="K3024" s="44">
        <f>IFERROR(_xll.qlIndexFixing(Index3M,H3024,TRUE,_xll.ohTrigger(RecalcTrigger,Trigger3M)),NA())</f>
        <v>1.8049706029883282E-2</v>
      </c>
      <c r="L3024" s="44">
        <f>IFERROR(_xll.qlIndexFixing(Index6M,$H3024,TRUE,_xll.ohTrigger(RecalcTrigger,Trigger6M)),NA())</f>
        <v>1.8290302526830955E-2</v>
      </c>
      <c r="M3024" s="182">
        <f>IFERROR(_xll.qlIndexFixing(Index1Y,$H3024,TRUE,_xll.ohTrigger(RecalcTrigger,Trigger1Y)),NA())</f>
        <v>1.854682005193875E-2</v>
      </c>
      <c r="N3024" s="181">
        <f>IFERROR(_xll.qlIndexFixing(ONIndex1M,I3024,TRUE,_xll.ohTrigger(RecalcTrigger,Trigger1M)),NA())</f>
        <v>1.7595545890669584E-2</v>
      </c>
      <c r="O3024" s="44">
        <f>IFERROR(_xll.qlIndexFixing(ONIndex3M,I3024,TRUE,_xll.ohTrigger(RecalcTrigger,Trigger3M)),NA())</f>
        <v>1.7962611333304235E-2</v>
      </c>
      <c r="P3024" s="44">
        <f>IFERROR(_xll.qlIndexFixing(ONIndex6M,I3024,TRUE,_xll.ohTrigger(RecalcTrigger,Trigger6M)),NA())</f>
        <v>1.8115409016034034E-2</v>
      </c>
      <c r="Q3024" s="182">
        <f>IFERROR(_xll.qlIndexFixing(ONIndex1Y,I3024,TRUE,_xll.ohTrigger(RecalcTrigger,Trigger1Y)),NA())</f>
        <v>1.8193311353802422E-2</v>
      </c>
    </row>
    <row r="3025" spans="2:17" x14ac:dyDescent="0.2">
      <c r="B3025" s="39" t="s">
        <v>42</v>
      </c>
      <c r="D3025" s="42">
        <f>_xll.qlCalendarAdvance(Calendar,$D3024,B3025,"f",FALSE)</f>
        <v>60616</v>
      </c>
      <c r="E3025" s="176">
        <f>_xll.qlInterestRateIndexValueDate(IndexON,D3025)</f>
        <v>60616</v>
      </c>
      <c r="F3025" s="192">
        <f>IFERROR(_xll.qlIndexFixing(IndexON,D3025,TRUE,_xll.ohTrigger(RecalcTrigger,TriggerON)),NA())</f>
        <v>1.7303558215936432E-2</v>
      </c>
      <c r="H3025" s="42">
        <f>_xll.qlCalendarAdvance(Calendar,$H3024,B3025,"f",FALSE)</f>
        <v>60616</v>
      </c>
      <c r="I3025" s="176">
        <f>_xll.qlInterestRateIndexValueDate(Index1M,$H3025)</f>
        <v>60616</v>
      </c>
      <c r="J3025" s="181">
        <f>IFERROR(_xll.qlIndexFixing(Index1M,$H3025,TRUE,_xll.ohTrigger(RecalcTrigger,Trigger1M)),NA())</f>
        <v>1.7633274261824844E-2</v>
      </c>
      <c r="K3025" s="44">
        <f>IFERROR(_xll.qlIndexFixing(Index3M,H3025,TRUE,_xll.ohTrigger(RecalcTrigger,Trigger3M)),NA())</f>
        <v>1.8057171146583045E-2</v>
      </c>
      <c r="L3025" s="44">
        <f>IFERROR(_xll.qlIndexFixing(Index6M,$H3025,TRUE,_xll.ohTrigger(RecalcTrigger,Trigger6M)),NA())</f>
        <v>1.8297449333015782E-2</v>
      </c>
      <c r="M3025" s="182">
        <f>IFERROR(_xll.qlIndexFixing(Index1Y,$H3025,TRUE,_xll.ohTrigger(RecalcTrigger,Trigger1Y)),NA())</f>
        <v>1.8553897549558274E-2</v>
      </c>
      <c r="N3025" s="181">
        <f>IFERROR(_xll.qlIndexFixing(ONIndex1M,I3025,TRUE,_xll.ohTrigger(RecalcTrigger,Trigger1M)),NA())</f>
        <v>1.7603509354444657E-2</v>
      </c>
      <c r="O3025" s="44">
        <f>IFERROR(_xll.qlIndexFixing(ONIndex3M,I3025,TRUE,_xll.ohTrigger(RecalcTrigger,Trigger3M)),NA())</f>
        <v>1.7970137307148359E-2</v>
      </c>
      <c r="P3025" s="44">
        <f>IFERROR(_xll.qlIndexFixing(ONIndex6M,I3025,TRUE,_xll.ohTrigger(RecalcTrigger,Trigger6M)),NA())</f>
        <v>1.812267530916567E-2</v>
      </c>
      <c r="Q3025" s="182">
        <f>IFERROR(_xll.qlIndexFixing(ONIndex1Y,I3025,TRUE,_xll.ohTrigger(RecalcTrigger,Trigger1Y)),NA())</f>
        <v>1.820063260020266E-2</v>
      </c>
    </row>
    <row r="3026" spans="2:17" x14ac:dyDescent="0.2">
      <c r="B3026" s="39" t="s">
        <v>42</v>
      </c>
      <c r="D3026" s="42">
        <f>_xll.qlCalendarAdvance(Calendar,$D3025,B3026,"f",FALSE)</f>
        <v>60623</v>
      </c>
      <c r="E3026" s="176">
        <f>_xll.qlInterestRateIndexValueDate(IndexON,D3026)</f>
        <v>60623</v>
      </c>
      <c r="F3026" s="192">
        <f>IFERROR(_xll.qlIndexFixing(IndexON,D3026,TRUE,_xll.ohTrigger(RecalcTrigger,TriggerON)),NA())</f>
        <v>1.7311297022906125E-2</v>
      </c>
      <c r="H3026" s="42">
        <f>_xll.qlCalendarAdvance(Calendar,$H3025,B3026,"f",FALSE)</f>
        <v>60623</v>
      </c>
      <c r="I3026" s="176">
        <f>_xll.qlInterestRateIndexValueDate(Index1M,$H3026)</f>
        <v>60623</v>
      </c>
      <c r="J3026" s="181">
        <f>IFERROR(_xll.qlIndexFixing(Index1M,$H3026,TRUE,_xll.ohTrigger(RecalcTrigger,Trigger1M)),NA())</f>
        <v>1.7641200247752606E-2</v>
      </c>
      <c r="K3026" s="44">
        <f>IFERROR(_xll.qlIndexFixing(Index3M,H3026,TRUE,_xll.ohTrigger(RecalcTrigger,Trigger3M)),NA())</f>
        <v>1.8064621492423435E-2</v>
      </c>
      <c r="L3026" s="44">
        <f>IFERROR(_xll.qlIndexFixing(Index6M,$H3026,TRUE,_xll.ohTrigger(RecalcTrigger,Trigger6M)),NA())</f>
        <v>1.8304581823630435E-2</v>
      </c>
      <c r="M3026" s="182">
        <f>IFERROR(_xll.qlIndexFixing(Index1Y,$H3026,TRUE,_xll.ohTrigger(RecalcTrigger,Trigger1Y)),NA())</f>
        <v>1.8560960512018054E-2</v>
      </c>
      <c r="N3026" s="181">
        <f>IFERROR(_xll.qlIndexFixing(ONIndex1M,I3026,TRUE,_xll.ohTrigger(RecalcTrigger,Trigger1M)),NA())</f>
        <v>1.7611457242826534E-2</v>
      </c>
      <c r="O3026" s="44">
        <f>IFERROR(_xll.qlIndexFixing(ONIndex3M,I3026,TRUE,_xll.ohTrigger(RecalcTrigger,Trigger3M)),NA())</f>
        <v>1.7977648561529058E-2</v>
      </c>
      <c r="P3026" s="44">
        <f>IFERROR(_xll.qlIndexFixing(ONIndex6M,I3026,TRUE,_xll.ohTrigger(RecalcTrigger,Trigger6M)),NA())</f>
        <v>1.8129927390588829E-2</v>
      </c>
      <c r="Q3026" s="182">
        <f>IFERROR(_xll.qlIndexFixing(ONIndex1Y,I3026,TRUE,_xll.ohTrigger(RecalcTrigger,Trigger1Y)),NA())</f>
        <v>1.8207939527589145E-2</v>
      </c>
    </row>
    <row r="3027" spans="2:17" x14ac:dyDescent="0.2">
      <c r="B3027" s="39" t="s">
        <v>42</v>
      </c>
      <c r="D3027" s="42">
        <f>_xll.qlCalendarAdvance(Calendar,$D3026,B3027,"f",FALSE)</f>
        <v>60630</v>
      </c>
      <c r="E3027" s="176">
        <f>_xll.qlInterestRateIndexValueDate(IndexON,D3027)</f>
        <v>60630</v>
      </c>
      <c r="F3027" s="192">
        <f>IFERROR(_xll.qlIndexFixing(IndexON,D3027,TRUE,_xll.ohTrigger(RecalcTrigger,TriggerON)),NA())</f>
        <v>1.7319020664252616E-2</v>
      </c>
      <c r="H3027" s="42">
        <f>_xll.qlCalendarAdvance(Calendar,$H3026,B3027,"f",FALSE)</f>
        <v>60630</v>
      </c>
      <c r="I3027" s="176">
        <f>_xll.qlInterestRateIndexValueDate(Index1M,$H3027)</f>
        <v>60630</v>
      </c>
      <c r="J3027" s="181">
        <f>IFERROR(_xll.qlIndexFixing(Index1M,$H3027,TRUE,_xll.ohTrigger(RecalcTrigger,Trigger1M)),NA())</f>
        <v>1.7649110641039998E-2</v>
      </c>
      <c r="K3027" s="44">
        <f>IFERROR(_xll.qlIndexFixing(Index3M,H3027,TRUE,_xll.ohTrigger(RecalcTrigger,Trigger3M)),NA())</f>
        <v>1.80720570673207E-2</v>
      </c>
      <c r="L3027" s="44">
        <f>IFERROR(_xll.qlIndexFixing(Index6M,$H3027,TRUE,_xll.ohTrigger(RecalcTrigger,Trigger6M)),NA())</f>
        <v>1.8311699998523952E-2</v>
      </c>
      <c r="M3027" s="182">
        <f>IFERROR(_xll.qlIndexFixing(Index1Y,$H3027,TRUE,_xll.ohTrigger(RecalcTrigger,Trigger1Y)),NA())</f>
        <v>1.8568008939014558E-2</v>
      </c>
      <c r="N3027" s="181">
        <f>IFERROR(_xll.qlIndexFixing(ONIndex1M,I3027,TRUE,_xll.ohTrigger(RecalcTrigger,Trigger1M)),NA())</f>
        <v>1.7619389556058351E-2</v>
      </c>
      <c r="O3027" s="44">
        <f>IFERROR(_xll.qlIndexFixing(ONIndex3M,I3027,TRUE,_xll.ohTrigger(RecalcTrigger,Trigger3M)),NA())</f>
        <v>1.7985145096203192E-2</v>
      </c>
      <c r="P3027" s="44">
        <f>IFERROR(_xll.qlIndexFixing(ONIndex6M,I3027,TRUE,_xll.ohTrigger(RecalcTrigger,Trigger6M)),NA())</f>
        <v>1.8137165260303512E-2</v>
      </c>
      <c r="Q3027" s="182">
        <f>IFERROR(_xll.qlIndexFixing(ONIndex1Y,I3027,TRUE,_xll.ohTrigger(RecalcTrigger,Trigger1Y)),NA())</f>
        <v>1.821523213571874E-2</v>
      </c>
    </row>
    <row r="3028" spans="2:17" x14ac:dyDescent="0.2">
      <c r="B3028" s="39" t="s">
        <v>42</v>
      </c>
      <c r="D3028" s="42">
        <f>_xll.qlCalendarAdvance(Calendar,$D3027,B3028,"f",FALSE)</f>
        <v>60637</v>
      </c>
      <c r="E3028" s="176">
        <f>_xll.qlInterestRateIndexValueDate(IndexON,D3028)</f>
        <v>60637</v>
      </c>
      <c r="F3028" s="192">
        <f>IFERROR(_xll.qlIndexFixing(IndexON,D3028,TRUE,_xll.ohTrigger(RecalcTrigger,TriggerON)),NA())</f>
        <v>1.732672914030009E-2</v>
      </c>
      <c r="H3028" s="42">
        <f>_xll.qlCalendarAdvance(Calendar,$H3027,B3028,"f",FALSE)</f>
        <v>60637</v>
      </c>
      <c r="I3028" s="176">
        <f>_xll.qlInterestRateIndexValueDate(Index1M,$H3028)</f>
        <v>60637</v>
      </c>
      <c r="J3028" s="181">
        <f>IFERROR(_xll.qlIndexFixing(Index1M,$H3028,TRUE,_xll.ohTrigger(RecalcTrigger,Trigger1M)),NA())</f>
        <v>1.765700544166349E-2</v>
      </c>
      <c r="K3028" s="44">
        <f>IFERROR(_xll.qlIndexFixing(Index3M,H3028,TRUE,_xll.ohTrigger(RecalcTrigger,Trigger3M)),NA())</f>
        <v>1.8079477871194696E-2</v>
      </c>
      <c r="L3028" s="44">
        <f>IFERROR(_xll.qlIndexFixing(Index6M,$H3028,TRUE,_xll.ohTrigger(RecalcTrigger,Trigger6M)),NA())</f>
        <v>1.8317843069843017E-2</v>
      </c>
      <c r="M3028" s="182">
        <f>IFERROR(_xll.qlIndexFixing(Index1Y,$H3028,TRUE,_xll.ohTrigger(RecalcTrigger,Trigger1Y)),NA())</f>
        <v>1.8575042830245803E-2</v>
      </c>
      <c r="N3028" s="181">
        <f>IFERROR(_xll.qlIndexFixing(ONIndex1M,I3028,TRUE,_xll.ohTrigger(RecalcTrigger,Trigger1M)),NA())</f>
        <v>1.7627306294059064E-2</v>
      </c>
      <c r="O3028" s="44">
        <f>IFERROR(_xll.qlIndexFixing(ONIndex3M,I3028,TRUE,_xll.ohTrigger(RecalcTrigger,Trigger3M)),NA())</f>
        <v>1.7992626911332854E-2</v>
      </c>
      <c r="P3028" s="44">
        <f>IFERROR(_xll.qlIndexFixing(ONIndex6M,I3028,TRUE,_xll.ohTrigger(RecalcTrigger,Trigger6M)),NA())</f>
        <v>1.8144388918390764E-2</v>
      </c>
      <c r="Q3028" s="182">
        <f>IFERROR(_xll.qlIndexFixing(ONIndex1Y,I3028,TRUE,_xll.ohTrigger(RecalcTrigger,Trigger1Y)),NA())</f>
        <v>1.8222510424753535E-2</v>
      </c>
    </row>
    <row r="3029" spans="2:17" x14ac:dyDescent="0.2">
      <c r="B3029" s="39" t="s">
        <v>42</v>
      </c>
      <c r="D3029" s="42">
        <f>_xll.qlCalendarAdvance(Calendar,$D3028,B3029,"f",FALSE)</f>
        <v>60644</v>
      </c>
      <c r="E3029" s="176">
        <f>_xll.qlInterestRateIndexValueDate(IndexON,D3029)</f>
        <v>60644</v>
      </c>
      <c r="F3029" s="192">
        <f>IFERROR(_xll.qlIndexFixing(IndexON,D3029,TRUE,_xll.ohTrigger(RecalcTrigger,TriggerON)),NA())</f>
        <v>1.7334422450805409E-2</v>
      </c>
      <c r="H3029" s="42">
        <f>_xll.qlCalendarAdvance(Calendar,$H3028,B3029,"f",FALSE)</f>
        <v>60644</v>
      </c>
      <c r="I3029" s="176">
        <f>_xll.qlInterestRateIndexValueDate(Index1M,$H3029)</f>
        <v>60644</v>
      </c>
      <c r="J3029" s="181">
        <f>IFERROR(_xll.qlIndexFixing(Index1M,$H3029,TRUE,_xll.ohTrigger(RecalcTrigger,Trigger1M)),NA())</f>
        <v>1.76648846495891E-2</v>
      </c>
      <c r="K3029" s="44">
        <f>IFERROR(_xll.qlIndexFixing(Index3M,H3029,TRUE,_xll.ohTrigger(RecalcTrigger,Trigger3M)),NA())</f>
        <v>1.8087857564890113E-2</v>
      </c>
      <c r="L3029" s="44">
        <f>IFERROR(_xll.qlIndexFixing(Index6M,$H3029,TRUE,_xll.ohTrigger(RecalcTrigger,Trigger6M)),NA())</f>
        <v>1.8324933281136324E-2</v>
      </c>
      <c r="M3029" s="182">
        <f>IFERROR(_xll.qlIndexFixing(Index1Y,$H3029,TRUE,_xll.ohTrigger(RecalcTrigger,Trigger1Y)),NA())</f>
        <v>1.8582062185409365E-2</v>
      </c>
      <c r="N3029" s="181">
        <f>IFERROR(_xll.qlIndexFixing(ONIndex1M,I3029,TRUE,_xll.ohTrigger(RecalcTrigger,Trigger1M)),NA())</f>
        <v>1.7635207457071811E-2</v>
      </c>
      <c r="O3029" s="44">
        <f>IFERROR(_xll.qlIndexFixing(ONIndex3M,I3029,TRUE,_xll.ohTrigger(RecalcTrigger,Trigger3M)),NA())</f>
        <v>1.8000094007080136E-2</v>
      </c>
      <c r="P3029" s="44">
        <f>IFERROR(_xll.qlIndexFixing(ONIndex6M,I3029,TRUE,_xll.ohTrigger(RecalcTrigger,Trigger6M)),NA())</f>
        <v>1.8151598364931631E-2</v>
      </c>
      <c r="Q3029" s="182">
        <f>IFERROR(_xll.qlIndexFixing(ONIndex1Y,I3029,TRUE,_xll.ohTrigger(RecalcTrigger,Trigger1Y)),NA())</f>
        <v>1.8229774394693532E-2</v>
      </c>
    </row>
    <row r="3030" spans="2:17" x14ac:dyDescent="0.2">
      <c r="B3030" s="39" t="s">
        <v>42</v>
      </c>
      <c r="D3030" s="42">
        <f>_xll.qlCalendarAdvance(Calendar,$D3029,B3030,"f",FALSE)</f>
        <v>60651</v>
      </c>
      <c r="E3030" s="176">
        <f>_xll.qlInterestRateIndexValueDate(IndexON,D3030)</f>
        <v>60651</v>
      </c>
      <c r="F3030" s="192">
        <f>IFERROR(_xll.qlIndexFixing(IndexON,D3030,TRUE,_xll.ohTrigger(RecalcTrigger,TriggerON)),NA())</f>
        <v>1.7342100595849619E-2</v>
      </c>
      <c r="H3030" s="42">
        <f>_xll.qlCalendarAdvance(Calendar,$H3029,B3030,"f",FALSE)</f>
        <v>60651</v>
      </c>
      <c r="I3030" s="176">
        <f>_xll.qlInterestRateIndexValueDate(Index1M,$H3030)</f>
        <v>60651</v>
      </c>
      <c r="J3030" s="181">
        <f>IFERROR(_xll.qlIndexFixing(Index1M,$H3030,TRUE,_xll.ohTrigger(RecalcTrigger,Trigger1M)),NA())</f>
        <v>1.7672748264780221E-2</v>
      </c>
      <c r="K3030" s="44">
        <f>IFERROR(_xll.qlIndexFixing(Index3M,H3030,TRUE,_xll.ohTrigger(RecalcTrigger,Trigger3M)),NA())</f>
        <v>1.80942751655532E-2</v>
      </c>
      <c r="L3030" s="44">
        <f>IFERROR(_xll.qlIndexFixing(Index6M,$H3030,TRUE,_xll.ohTrigger(RecalcTrigger,Trigger6M)),NA())</f>
        <v>1.8332009176844449E-2</v>
      </c>
      <c r="M3030" s="182">
        <f>IFERROR(_xll.qlIndexFixing(Index1Y,$H3030,TRUE,_xll.ohTrigger(RecalcTrigger,Trigger1Y)),NA())</f>
        <v>1.8589067004204596E-2</v>
      </c>
      <c r="N3030" s="181">
        <f>IFERROR(_xll.qlIndexFixing(ONIndex1M,I3030,TRUE,_xll.ohTrigger(RecalcTrigger,Trigger1M)),NA())</f>
        <v>1.764309304469136E-2</v>
      </c>
      <c r="O3030" s="44">
        <f>IFERROR(_xll.qlIndexFixing(ONIndex3M,I3030,TRUE,_xll.ohTrigger(RecalcTrigger,Trigger3M)),NA())</f>
        <v>1.80075463832019E-2</v>
      </c>
      <c r="P3030" s="44">
        <f>IFERROR(_xll.qlIndexFixing(ONIndex6M,I3030,TRUE,_xll.ohTrigger(RecalcTrigger,Trigger6M)),NA())</f>
        <v>1.8158793599682976E-2</v>
      </c>
      <c r="Q3030" s="182">
        <f>IFERROR(_xll.qlIndexFixing(ONIndex1Y,I3030,TRUE,_xll.ohTrigger(RecalcTrigger,Trigger1Y)),NA())</f>
        <v>1.823702404553873E-2</v>
      </c>
    </row>
    <row r="3031" spans="2:17" x14ac:dyDescent="0.2">
      <c r="B3031" s="39" t="s">
        <v>42</v>
      </c>
      <c r="D3031" s="42">
        <f>_xll.qlCalendarAdvance(Calendar,$D3030,B3031,"f",FALSE)</f>
        <v>60658</v>
      </c>
      <c r="E3031" s="176">
        <f>_xll.qlInterestRateIndexValueDate(IndexON,D3031)</f>
        <v>60658</v>
      </c>
      <c r="F3031" s="192">
        <f>IFERROR(_xll.qlIndexFixing(IndexON,D3031,TRUE,_xll.ohTrigger(RecalcTrigger,TriggerON)),NA())</f>
        <v>1.7349763575351673E-2</v>
      </c>
      <c r="H3031" s="42">
        <f>_xll.qlCalendarAdvance(Calendar,$H3030,B3031,"f",FALSE)</f>
        <v>60658</v>
      </c>
      <c r="I3031" s="176">
        <f>_xll.qlInterestRateIndexValueDate(Index1M,$H3031)</f>
        <v>60658</v>
      </c>
      <c r="J3031" s="181">
        <f>IFERROR(_xll.qlIndexFixing(Index1M,$H3031,TRUE,_xll.ohTrigger(RecalcTrigger,Trigger1M)),NA())</f>
        <v>1.768059628721071E-2</v>
      </c>
      <c r="K3031" s="44">
        <f>IFERROR(_xll.qlIndexFixing(Index3M,H3031,TRUE,_xll.ohTrigger(RecalcTrigger,Trigger3M)),NA())</f>
        <v>1.8101651655875618E-2</v>
      </c>
      <c r="L3031" s="44">
        <f>IFERROR(_xll.qlIndexFixing(Index6M,$H3031,TRUE,_xll.ohTrigger(RecalcTrigger,Trigger6M)),NA())</f>
        <v>1.8339070756820074E-2</v>
      </c>
      <c r="M3031" s="182">
        <f>IFERROR(_xll.qlIndexFixing(Index1Y,$H3031,TRUE,_xll.ohTrigger(RecalcTrigger,Trigger1Y)),NA())</f>
        <v>1.8596057286330625E-2</v>
      </c>
      <c r="N3031" s="181">
        <f>IFERROR(_xll.qlIndexFixing(ONIndex1M,I3031,TRUE,_xll.ohTrigger(RecalcTrigger,Trigger1M)),NA())</f>
        <v>1.7650963057079805E-2</v>
      </c>
      <c r="O3031" s="44">
        <f>IFERROR(_xll.qlIndexFixing(ONIndex3M,I3031,TRUE,_xll.ohTrigger(RecalcTrigger,Trigger3M)),NA())</f>
        <v>1.8014984039698145E-2</v>
      </c>
      <c r="P3031" s="44">
        <f>IFERROR(_xll.qlIndexFixing(ONIndex6M,I3031,TRUE,_xll.ohTrigger(RecalcTrigger,Trigger6M)),NA())</f>
        <v>1.8165974622806891E-2</v>
      </c>
      <c r="Q3031" s="182">
        <f>IFERROR(_xll.qlIndexFixing(ONIndex1Y,I3031,TRUE,_xll.ohTrigger(RecalcTrigger,Trigger1Y)),NA())</f>
        <v>1.8244259377127037E-2</v>
      </c>
    </row>
    <row r="3032" spans="2:17" x14ac:dyDescent="0.2">
      <c r="B3032" s="39" t="s">
        <v>42</v>
      </c>
      <c r="D3032" s="42">
        <f>_xll.qlCalendarAdvance(Calendar,$D3031,B3032,"f",FALSE)</f>
        <v>60665</v>
      </c>
      <c r="E3032" s="176">
        <f>_xll.qlInterestRateIndexValueDate(IndexON,D3032)</f>
        <v>60665</v>
      </c>
      <c r="F3032" s="192">
        <f>IFERROR(_xll.qlIndexFixing(IndexON,D3032,TRUE,_xll.ohTrigger(RecalcTrigger,TriggerON)),NA())</f>
        <v>1.7357411389554711E-2</v>
      </c>
      <c r="H3032" s="42">
        <f>_xll.qlCalendarAdvance(Calendar,$H3031,B3032,"f",FALSE)</f>
        <v>60665</v>
      </c>
      <c r="I3032" s="176">
        <f>_xll.qlInterestRateIndexValueDate(Index1M,$H3032)</f>
        <v>60665</v>
      </c>
      <c r="J3032" s="181">
        <f>IFERROR(_xll.qlIndexFixing(Index1M,$H3032,TRUE,_xll.ohTrigger(RecalcTrigger,Trigger1M)),NA())</f>
        <v>1.7685469137990541E-2</v>
      </c>
      <c r="K3032" s="44">
        <f>IFERROR(_xll.qlIndexFixing(Index3M,H3032,TRUE,_xll.ohTrigger(RecalcTrigger,Trigger3M)),NA())</f>
        <v>1.8109984965198986E-2</v>
      </c>
      <c r="L3032" s="44">
        <f>IFERROR(_xll.qlIndexFixing(Index6M,$H3032,TRUE,_xll.ohTrigger(RecalcTrigger,Trigger6M)),NA())</f>
        <v>1.8346118020912752E-2</v>
      </c>
      <c r="M3032" s="182">
        <f>IFERROR(_xll.qlIndexFixing(Index1Y,$H3032,TRUE,_xll.ohTrigger(RecalcTrigger,Trigger1Y)),NA())</f>
        <v>1.8603033031487248E-2</v>
      </c>
      <c r="N3032" s="181">
        <f>IFERROR(_xll.qlIndexFixing(ONIndex1M,I3032,TRUE,_xll.ohTrigger(RecalcTrigger,Trigger1M)),NA())</f>
        <v>1.7658817494480283E-2</v>
      </c>
      <c r="O3032" s="44">
        <f>IFERROR(_xll.qlIndexFixing(ONIndex3M,I3032,TRUE,_xll.ohTrigger(RecalcTrigger,Trigger3M)),NA())</f>
        <v>1.8022406976730965E-2</v>
      </c>
      <c r="P3032" s="44">
        <f>IFERROR(_xll.qlIndexFixing(ONIndex6M,I3032,TRUE,_xll.ohTrigger(RecalcTrigger,Trigger6M)),NA())</f>
        <v>1.8173141434222329E-2</v>
      </c>
      <c r="Q3032" s="182">
        <f>IFERROR(_xll.qlIndexFixing(ONIndex1Y,I3032,TRUE,_xll.ohTrigger(RecalcTrigger,Trigger1Y)),NA())</f>
        <v>1.8251480389701591E-2</v>
      </c>
    </row>
    <row r="3033" spans="2:17" x14ac:dyDescent="0.2">
      <c r="B3033" s="39" t="s">
        <v>42</v>
      </c>
      <c r="D3033" s="42">
        <f>_xll.qlCalendarAdvance(Calendar,$D3032,B3033,"f",FALSE)</f>
        <v>60672</v>
      </c>
      <c r="E3033" s="176">
        <f>_xll.qlInterestRateIndexValueDate(IndexON,D3033)</f>
        <v>60672</v>
      </c>
      <c r="F3033" s="192">
        <f>IFERROR(_xll.qlIndexFixing(IndexON,D3033,TRUE,_xll.ohTrigger(RecalcTrigger,TriggerON)),NA())</f>
        <v>1.7365044038053501E-2</v>
      </c>
      <c r="H3033" s="42">
        <f>_xll.qlCalendarAdvance(Calendar,$H3032,B3033,"f",FALSE)</f>
        <v>60672</v>
      </c>
      <c r="I3033" s="176">
        <f>_xll.qlInterestRateIndexValueDate(Index1M,$H3033)</f>
        <v>60672</v>
      </c>
      <c r="J3033" s="181">
        <f>IFERROR(_xll.qlIndexFixing(Index1M,$H3033,TRUE,_xll.ohTrigger(RecalcTrigger,Trigger1M)),NA())</f>
        <v>1.7693288179990916E-2</v>
      </c>
      <c r="K3033" s="44">
        <f>IFERROR(_xll.qlIndexFixing(Index3M,H3033,TRUE,_xll.ohTrigger(RecalcTrigger,Trigger3M)),NA())</f>
        <v>1.8116360322404244E-2</v>
      </c>
      <c r="L3033" s="44">
        <f>IFERROR(_xll.qlIndexFixing(Index6M,$H3033,TRUE,_xll.ohTrigger(RecalcTrigger,Trigger6M)),NA())</f>
        <v>1.8353150968974271E-2</v>
      </c>
      <c r="M3033" s="182">
        <f>IFERROR(_xll.qlIndexFixing(Index1Y,$H3033,TRUE,_xll.ohTrigger(RecalcTrigger,Trigger1Y)),NA())</f>
        <v>1.8609994239376038E-2</v>
      </c>
      <c r="N3033" s="181">
        <f>IFERROR(_xll.qlIndexFixing(ONIndex1M,I3033,TRUE,_xll.ohTrigger(RecalcTrigger,Trigger1M)),NA())</f>
        <v>1.7666656356487564E-2</v>
      </c>
      <c r="O3033" s="44">
        <f>IFERROR(_xll.qlIndexFixing(ONIndex3M,I3033,TRUE,_xll.ohTrigger(RecalcTrigger,Trigger3M)),NA())</f>
        <v>1.8029815194219312E-2</v>
      </c>
      <c r="P3033" s="44">
        <f>IFERROR(_xll.qlIndexFixing(ONIndex6M,I3033,TRUE,_xll.ohTrigger(RecalcTrigger,Trigger6M)),NA())</f>
        <v>1.8180294034091382E-2</v>
      </c>
      <c r="Q3033" s="182">
        <f>IFERROR(_xll.qlIndexFixing(ONIndex1Y,I3033,TRUE,_xll.ohTrigger(RecalcTrigger,Trigger1Y)),NA())</f>
        <v>1.8258687082938208E-2</v>
      </c>
    </row>
    <row r="3034" spans="2:17" x14ac:dyDescent="0.2">
      <c r="B3034" s="39" t="s">
        <v>42</v>
      </c>
      <c r="D3034" s="42">
        <f>_xll.qlCalendarAdvance(Calendar,$D3033,B3034,"f",FALSE)</f>
        <v>60679</v>
      </c>
      <c r="E3034" s="176">
        <f>_xll.qlInterestRateIndexValueDate(IndexON,D3034)</f>
        <v>60679</v>
      </c>
      <c r="F3034" s="192">
        <f>IFERROR(_xll.qlIndexFixing(IndexON,D3034,TRUE,_xll.ohTrigger(RecalcTrigger,TriggerON)),NA())</f>
        <v>1.7372661521253274E-2</v>
      </c>
      <c r="H3034" s="42">
        <f>_xll.qlCalendarAdvance(Calendar,$H3033,B3034,"f",FALSE)</f>
        <v>60679</v>
      </c>
      <c r="I3034" s="176">
        <f>_xll.qlInterestRateIndexValueDate(Index1M,$H3034)</f>
        <v>60679</v>
      </c>
      <c r="J3034" s="181">
        <f>IFERROR(_xll.qlIndexFixing(Index1M,$H3034,TRUE,_xll.ohTrigger(RecalcTrigger,Trigger1M)),NA())</f>
        <v>1.7701091630909851E-2</v>
      </c>
      <c r="K3034" s="44">
        <f>IFERROR(_xll.qlIndexFixing(Index3M,H3034,TRUE,_xll.ohTrigger(RecalcTrigger,Trigger3M)),NA())</f>
        <v>1.8123692498451065E-2</v>
      </c>
      <c r="L3034" s="44">
        <f>IFERROR(_xll.qlIndexFixing(Index6M,$H3034,TRUE,_xll.ohTrigger(RecalcTrigger,Trigger6M)),NA())</f>
        <v>1.8360169600855524E-2</v>
      </c>
      <c r="M3034" s="182">
        <f>IFERROR(_xll.qlIndexFixing(Index1Y,$H3034,TRUE,_xll.ohTrigger(RecalcTrigger,Trigger1Y)),NA())</f>
        <v>1.8616940909697455E-2</v>
      </c>
      <c r="N3034" s="181">
        <f>IFERROR(_xll.qlIndexFixing(ONIndex1M,I3034,TRUE,_xll.ohTrigger(RecalcTrigger,Trigger1M)),NA())</f>
        <v>1.7674479643425833E-2</v>
      </c>
      <c r="O3034" s="44">
        <f>IFERROR(_xll.qlIndexFixing(ONIndex3M,I3034,TRUE,_xll.ohTrigger(RecalcTrigger,Trigger3M)),NA())</f>
        <v>1.8037208692001094E-2</v>
      </c>
      <c r="P3034" s="44">
        <f>IFERROR(_xll.qlIndexFixing(ONIndex6M,I3034,TRUE,_xll.ohTrigger(RecalcTrigger,Trigger6M)),NA())</f>
        <v>1.8187432422251959E-2</v>
      </c>
      <c r="Q3034" s="182">
        <f>IFERROR(_xll.qlIndexFixing(ONIndex1Y,I3034,TRUE,_xll.ohTrigger(RecalcTrigger,Trigger1Y)),NA())</f>
        <v>1.8265879457242118E-2</v>
      </c>
    </row>
    <row r="3035" spans="2:17" x14ac:dyDescent="0.2">
      <c r="B3035" s="39" t="s">
        <v>42</v>
      </c>
      <c r="D3035" s="42">
        <f>_xll.qlCalendarAdvance(Calendar,$D3034,B3035,"f",FALSE)</f>
        <v>60686</v>
      </c>
      <c r="E3035" s="176">
        <f>_xll.qlInterestRateIndexValueDate(IndexON,D3035)</f>
        <v>60686</v>
      </c>
      <c r="F3035" s="192">
        <f>IFERROR(_xll.qlIndexFixing(IndexON,D3035,TRUE,_xll.ohTrigger(RecalcTrigger,TriggerON)),NA())</f>
        <v>1.7380263838829846E-2</v>
      </c>
      <c r="H3035" s="42">
        <f>_xll.qlCalendarAdvance(Calendar,$H3034,B3035,"f",FALSE)</f>
        <v>60686</v>
      </c>
      <c r="I3035" s="176">
        <f>_xll.qlInterestRateIndexValueDate(Index1M,$H3035)</f>
        <v>60686</v>
      </c>
      <c r="J3035" s="181">
        <f>IFERROR(_xll.qlIndexFixing(Index1M,$H3035,TRUE,_xll.ohTrigger(RecalcTrigger,Trigger1M)),NA())</f>
        <v>1.7708879490715503E-2</v>
      </c>
      <c r="K3035" s="44">
        <f>IFERROR(_xll.qlIndexFixing(Index3M,H3035,TRUE,_xll.ohTrigger(RecalcTrigger,Trigger3M)),NA())</f>
        <v>1.8131009902913598E-2</v>
      </c>
      <c r="L3035" s="44">
        <f>IFERROR(_xll.qlIndexFixing(Index6M,$H3035,TRUE,_xll.ohTrigger(RecalcTrigger,Trigger6M)),NA())</f>
        <v>1.8367173916407849E-2</v>
      </c>
      <c r="M3035" s="182">
        <f>IFERROR(_xll.qlIndexFixing(Index1Y,$H3035,TRUE,_xll.ohTrigger(RecalcTrigger,Trigger1Y)),NA())</f>
        <v>1.8623873042153738E-2</v>
      </c>
      <c r="N3035" s="181">
        <f>IFERROR(_xll.qlIndexFixing(ONIndex1M,I3035,TRUE,_xll.ohTrigger(RecalcTrigger,Trigger1M)),NA())</f>
        <v>1.7682287354970905E-2</v>
      </c>
      <c r="O3035" s="44">
        <f>IFERROR(_xll.qlIndexFixing(ONIndex3M,I3035,TRUE,_xll.ohTrigger(RecalcTrigger,Trigger3M)),NA())</f>
        <v>1.8044587470319451E-2</v>
      </c>
      <c r="P3035" s="44">
        <f>IFERROR(_xll.qlIndexFixing(ONIndex6M,I3035,TRUE,_xll.ohTrigger(RecalcTrigger,Trigger6M)),NA())</f>
        <v>1.8194556598623013E-2</v>
      </c>
      <c r="Q3035" s="182">
        <f>IFERROR(_xll.qlIndexFixing(ONIndex1Y,I3035,TRUE,_xll.ohTrigger(RecalcTrigger,Trigger1Y)),NA())</f>
        <v>1.8273057512208091E-2</v>
      </c>
    </row>
    <row r="3036" spans="2:17" x14ac:dyDescent="0.2">
      <c r="B3036" s="39" t="s">
        <v>42</v>
      </c>
      <c r="D3036" s="42">
        <f>_xll.qlCalendarAdvance(Calendar,$D3035,B3036,"f",FALSE)</f>
        <v>60693</v>
      </c>
      <c r="E3036" s="176">
        <f>_xll.qlInterestRateIndexValueDate(IndexON,D3036)</f>
        <v>60693</v>
      </c>
      <c r="F3036" s="192">
        <f>IFERROR(_xll.qlIndexFixing(IndexON,D3036,TRUE,_xll.ohTrigger(RecalcTrigger,TriggerON)),NA())</f>
        <v>1.7387850991026355E-2</v>
      </c>
      <c r="H3036" s="42">
        <f>_xll.qlCalendarAdvance(Calendar,$H3035,B3036,"f",FALSE)</f>
        <v>60693</v>
      </c>
      <c r="I3036" s="176">
        <f>_xll.qlInterestRateIndexValueDate(Index1M,$H3036)</f>
        <v>60693</v>
      </c>
      <c r="J3036" s="181">
        <f>IFERROR(_xll.qlIndexFixing(Index1M,$H3036,TRUE,_xll.ohTrigger(RecalcTrigger,Trigger1M)),NA())</f>
        <v>1.7719602506860874E-2</v>
      </c>
      <c r="K3036" s="44">
        <f>IFERROR(_xll.qlIndexFixing(Index3M,H3036,TRUE,_xll.ohTrigger(RecalcTrigger,Trigger3M)),NA())</f>
        <v>1.8140250144165312E-2</v>
      </c>
      <c r="L3036" s="44">
        <f>IFERROR(_xll.qlIndexFixing(Index6M,$H3036,TRUE,_xll.ohTrigger(RecalcTrigger,Trigger6M)),NA())</f>
        <v>1.8377030092377816E-2</v>
      </c>
      <c r="M3036" s="182">
        <f>IFERROR(_xll.qlIndexFixing(Index1Y,$H3036,TRUE,_xll.ohTrigger(RecalcTrigger,Trigger1Y)),NA())</f>
        <v>1.8630790636447125E-2</v>
      </c>
      <c r="N3036" s="181">
        <f>IFERROR(_xll.qlIndexFixing(ONIndex1M,I3036,TRUE,_xll.ohTrigger(RecalcTrigger,Trigger1M)),NA())</f>
        <v>1.7690079491446964E-2</v>
      </c>
      <c r="O3036" s="44">
        <f>IFERROR(_xll.qlIndexFixing(ONIndex3M,I3036,TRUE,_xll.ohTrigger(RecalcTrigger,Trigger3M)),NA())</f>
        <v>1.8051951529093335E-2</v>
      </c>
      <c r="P3036" s="44">
        <f>IFERROR(_xll.qlIndexFixing(ONIndex6M,I3036,TRUE,_xll.ohTrigger(RecalcTrigger,Trigger6M)),NA())</f>
        <v>1.8201666563447683E-2</v>
      </c>
      <c r="Q3036" s="182">
        <f>IFERROR(_xll.qlIndexFixing(ONIndex1Y,I3036,TRUE,_xll.ohTrigger(RecalcTrigger,Trigger1Y)),NA())</f>
        <v>1.8280221248160311E-2</v>
      </c>
    </row>
    <row r="3037" spans="2:17" x14ac:dyDescent="0.2">
      <c r="B3037" s="39" t="s">
        <v>42</v>
      </c>
      <c r="D3037" s="42">
        <f>_xll.qlCalendarAdvance(Calendar,$D3036,B3037,"f",FALSE)</f>
        <v>60700</v>
      </c>
      <c r="E3037" s="176">
        <f>_xll.qlInterestRateIndexValueDate(IndexON,D3037)</f>
        <v>60700</v>
      </c>
      <c r="F3037" s="192">
        <f>IFERROR(_xll.qlIndexFixing(IndexON,D3037,TRUE,_xll.ohTrigger(RecalcTrigger,TriggerON)),NA())</f>
        <v>1.7395422977761754E-2</v>
      </c>
      <c r="H3037" s="42">
        <f>_xll.qlCalendarAdvance(Calendar,$H3036,B3037,"f",FALSE)</f>
        <v>60700</v>
      </c>
      <c r="I3037" s="176">
        <f>_xll.qlInterestRateIndexValueDate(Index1M,$H3037)</f>
        <v>60700</v>
      </c>
      <c r="J3037" s="181">
        <f>IFERROR(_xll.qlIndexFixing(Index1M,$H3037,TRUE,_xll.ohTrigger(RecalcTrigger,Trigger1M)),NA())</f>
        <v>1.7731287812845151E-2</v>
      </c>
      <c r="K3037" s="44">
        <f>IFERROR(_xll.qlIndexFixing(Index3M,H3037,TRUE,_xll.ohTrigger(RecalcTrigger,Trigger3M)),NA())</f>
        <v>1.8147536617678154E-2</v>
      </c>
      <c r="L3037" s="44">
        <f>IFERROR(_xll.qlIndexFixing(Index6M,$H3037,TRUE,_xll.ohTrigger(RecalcTrigger,Trigger6M)),NA())</f>
        <v>1.8384003755518276E-2</v>
      </c>
      <c r="M3037" s="182">
        <f>IFERROR(_xll.qlIndexFixing(Index1Y,$H3037,TRUE,_xll.ohTrigger(RecalcTrigger,Trigger1Y)),NA())</f>
        <v>1.863769369228141E-2</v>
      </c>
      <c r="N3037" s="181">
        <f>IFERROR(_xll.qlIndexFixing(ONIndex1M,I3037,TRUE,_xll.ohTrigger(RecalcTrigger,Trigger1M)),NA())</f>
        <v>1.7697856052772964E-2</v>
      </c>
      <c r="O3037" s="44">
        <f>IFERROR(_xll.qlIndexFixing(ONIndex3M,I3037,TRUE,_xll.ohTrigger(RecalcTrigger,Trigger3M)),NA())</f>
        <v>1.8059300868322747E-2</v>
      </c>
      <c r="P3037" s="44">
        <f>IFERROR(_xll.qlIndexFixing(ONIndex6M,I3037,TRUE,_xll.ohTrigger(RecalcTrigger,Trigger6M)),NA())</f>
        <v>1.8208762316563876E-2</v>
      </c>
      <c r="Q3037" s="182">
        <f>IFERROR(_xll.qlIndexFixing(ONIndex1Y,I3037,TRUE,_xll.ohTrigger(RecalcTrigger,Trigger1Y)),NA())</f>
        <v>1.8287370664936686E-2</v>
      </c>
    </row>
    <row r="3038" spans="2:17" x14ac:dyDescent="0.2">
      <c r="B3038" s="39" t="s">
        <v>42</v>
      </c>
      <c r="D3038" s="42">
        <f>_xll.qlCalendarAdvance(Calendar,$D3037,B3038,"f",FALSE)</f>
        <v>60707</v>
      </c>
      <c r="E3038" s="176">
        <f>_xll.qlInterestRateIndexValueDate(IndexON,D3038)</f>
        <v>60707</v>
      </c>
      <c r="F3038" s="192">
        <f>IFERROR(_xll.qlIndexFixing(IndexON,D3038,TRUE,_xll.ohTrigger(RecalcTrigger,TriggerON)),NA())</f>
        <v>1.7402979798873952E-2</v>
      </c>
      <c r="H3038" s="42">
        <f>_xll.qlCalendarAdvance(Calendar,$H3037,B3038,"f",FALSE)</f>
        <v>60707</v>
      </c>
      <c r="I3038" s="176">
        <f>_xll.qlInterestRateIndexValueDate(Index1M,$H3038)</f>
        <v>60707</v>
      </c>
      <c r="J3038" s="181">
        <f>IFERROR(_xll.qlIndexFixing(Index1M,$H3038,TRUE,_xll.ohTrigger(RecalcTrigger,Trigger1M)),NA())</f>
        <v>1.7735095844306843E-2</v>
      </c>
      <c r="K3038" s="44">
        <f>IFERROR(_xll.qlIndexFixing(Index3M,H3038,TRUE,_xll.ohTrigger(RecalcTrigger,Trigger3M)),NA())</f>
        <v>1.8154808318180646E-2</v>
      </c>
      <c r="L3038" s="44">
        <f>IFERROR(_xll.qlIndexFixing(Index6M,$H3038,TRUE,_xll.ohTrigger(RecalcTrigger,Trigger6M)),NA())</f>
        <v>1.8390963100096466E-2</v>
      </c>
      <c r="M3038" s="182">
        <f>IFERROR(_xll.qlIndexFixing(Index1Y,$H3038,TRUE,_xll.ohTrigger(RecalcTrigger,Trigger1Y)),NA())</f>
        <v>1.8644582209360161E-2</v>
      </c>
      <c r="N3038" s="181">
        <f>IFERROR(_xll.qlIndexFixing(ONIndex1M,I3038,TRUE,_xll.ohTrigger(RecalcTrigger,Trigger1M)),NA())</f>
        <v>1.7705617038705768E-2</v>
      </c>
      <c r="O3038" s="44">
        <f>IFERROR(_xll.qlIndexFixing(ONIndex3M,I3038,TRUE,_xll.ohTrigger(RecalcTrigger,Trigger3M)),NA())</f>
        <v>1.8066635487845595E-2</v>
      </c>
      <c r="P3038" s="44">
        <f>IFERROR(_xll.qlIndexFixing(ONIndex6M,I3038,TRUE,_xll.ohTrigger(RecalcTrigger,Trigger6M)),NA())</f>
        <v>1.8215843857971592E-2</v>
      </c>
      <c r="Q3038" s="182">
        <f>IFERROR(_xll.qlIndexFixing(ONIndex1Y,I3038,TRUE,_xll.ohTrigger(RecalcTrigger,Trigger1Y)),NA())</f>
        <v>1.829450576245617E-2</v>
      </c>
    </row>
    <row r="3039" spans="2:17" x14ac:dyDescent="0.2">
      <c r="B3039" s="39" t="s">
        <v>42</v>
      </c>
      <c r="D3039" s="42">
        <f>_xll.qlCalendarAdvance(Calendar,$D3038,B3039,"f",FALSE)</f>
        <v>60714</v>
      </c>
      <c r="E3039" s="176">
        <f>_xll.qlInterestRateIndexValueDate(IndexON,D3039)</f>
        <v>60714</v>
      </c>
      <c r="F3039" s="192">
        <f>IFERROR(_xll.qlIndexFixing(IndexON,D3039,TRUE,_xll.ohTrigger(RecalcTrigger,TriggerON)),NA())</f>
        <v>1.7410521454606087E-2</v>
      </c>
      <c r="H3039" s="42">
        <f>_xll.qlCalendarAdvance(Calendar,$H3038,B3039,"f",FALSE)</f>
        <v>60714</v>
      </c>
      <c r="I3039" s="176">
        <f>_xll.qlInterestRateIndexValueDate(Index1M,$H3039)</f>
        <v>60714</v>
      </c>
      <c r="J3039" s="181">
        <f>IFERROR(_xll.qlIndexFixing(Index1M,$H3039,TRUE,_xll.ohTrigger(RecalcTrigger,Trigger1M)),NA())</f>
        <v>1.7742819123530706E-2</v>
      </c>
      <c r="K3039" s="44">
        <f>IFERROR(_xll.qlIndexFixing(Index3M,H3039,TRUE,_xll.ohTrigger(RecalcTrigger,Trigger3M)),NA())</f>
        <v>1.8162065245589977E-2</v>
      </c>
      <c r="L3039" s="44">
        <f>IFERROR(_xll.qlIndexFixing(Index6M,$H3039,TRUE,_xll.ohTrigger(RecalcTrigger,Trigger6M)),NA())</f>
        <v>1.8397908125964386E-2</v>
      </c>
      <c r="M3039" s="182">
        <f>IFERROR(_xll.qlIndexFixing(Index1Y,$H3039,TRUE,_xll.ohTrigger(RecalcTrigger,Trigger1Y)),NA())</f>
        <v>1.8651456187387172E-2</v>
      </c>
      <c r="N3039" s="181">
        <f>IFERROR(_xll.qlIndexFixing(ONIndex1M,I3039,TRUE,_xll.ohTrigger(RecalcTrigger,Trigger1M)),NA())</f>
        <v>1.7713362449488512E-2</v>
      </c>
      <c r="O3039" s="44">
        <f>IFERROR(_xll.qlIndexFixing(ONIndex3M,I3039,TRUE,_xll.ohTrigger(RecalcTrigger,Trigger3M)),NA())</f>
        <v>1.8073955387986063E-2</v>
      </c>
      <c r="P3039" s="44">
        <f>IFERROR(_xll.qlIndexFixing(ONIndex6M,I3039,TRUE,_xll.ohTrigger(RecalcTrigger,Trigger6M)),NA())</f>
        <v>1.8222911187670832E-2</v>
      </c>
      <c r="Q3039" s="182">
        <f>IFERROR(_xll.qlIndexFixing(ONIndex1Y,I3039,TRUE,_xll.ohTrigger(RecalcTrigger,Trigger1Y)),NA())</f>
        <v>1.8301626540880855E-2</v>
      </c>
    </row>
    <row r="3040" spans="2:17" x14ac:dyDescent="0.2">
      <c r="B3040" s="39" t="s">
        <v>42</v>
      </c>
      <c r="D3040" s="42">
        <f>_xll.qlCalendarAdvance(Calendar,$D3039,B3040,"f",FALSE)</f>
        <v>60721</v>
      </c>
      <c r="E3040" s="176">
        <f>_xll.qlInterestRateIndexValueDate(IndexON,D3040)</f>
        <v>60721</v>
      </c>
      <c r="F3040" s="192">
        <f>IFERROR(_xll.qlIndexFixing(IndexON,D3040,TRUE,_xll.ohTrigger(RecalcTrigger,TriggerON)),NA())</f>
        <v>1.7418047944877113E-2</v>
      </c>
      <c r="H3040" s="42">
        <f>_xll.qlCalendarAdvance(Calendar,$H3039,B3040,"f",FALSE)</f>
        <v>60721</v>
      </c>
      <c r="I3040" s="176">
        <f>_xll.qlInterestRateIndexValueDate(Index1M,$H3040)</f>
        <v>60721</v>
      </c>
      <c r="J3040" s="181">
        <f>IFERROR(_xll.qlIndexFixing(Index1M,$H3040,TRUE,_xll.ohTrigger(RecalcTrigger,Trigger1M)),NA())</f>
        <v>1.7750526809714201E-2</v>
      </c>
      <c r="K3040" s="44">
        <f>IFERROR(_xll.qlIndexFixing(Index3M,H3040,TRUE,_xll.ohTrigger(RecalcTrigger,Trigger3M)),NA())</f>
        <v>1.8169307399827746E-2</v>
      </c>
      <c r="L3040" s="44">
        <f>IFERROR(_xll.qlIndexFixing(Index6M,$H3040,TRUE,_xll.ohTrigger(RecalcTrigger,Trigger6M)),NA())</f>
        <v>1.8404838832972718E-2</v>
      </c>
      <c r="M3040" s="182">
        <f>IFERROR(_xll.qlIndexFixing(Index1Y,$H3040,TRUE,_xll.ohTrigger(RecalcTrigger,Trigger1Y)),NA())</f>
        <v>1.8658315626068456E-2</v>
      </c>
      <c r="N3040" s="181">
        <f>IFERROR(_xll.qlIndexFixing(ONIndex1M,I3040,TRUE,_xll.ohTrigger(RecalcTrigger,Trigger1M)),NA())</f>
        <v>1.7721092285202245E-2</v>
      </c>
      <c r="O3040" s="44">
        <f>IFERROR(_xll.qlIndexFixing(ONIndex3M,I3040,TRUE,_xll.ohTrigger(RecalcTrigger,Trigger3M)),NA())</f>
        <v>1.8081260568582058E-2</v>
      </c>
      <c r="P3040" s="44">
        <f>IFERROR(_xll.qlIndexFixing(ONIndex6M,I3040,TRUE,_xll.ohTrigger(RecalcTrigger,Trigger6M)),NA())</f>
        <v>1.8229964305823687E-2</v>
      </c>
      <c r="Q3040" s="182">
        <f>IFERROR(_xll.qlIndexFixing(ONIndex1Y,I3040,TRUE,_xll.ohTrigger(RecalcTrigger,Trigger1Y)),NA())</f>
        <v>1.8308733000291788E-2</v>
      </c>
    </row>
    <row r="3041" spans="2:17" x14ac:dyDescent="0.2">
      <c r="B3041" s="39" t="s">
        <v>42</v>
      </c>
      <c r="D3041" s="42">
        <f>_xll.qlCalendarAdvance(Calendar,$D3040,B3041,"f",FALSE)</f>
        <v>60728</v>
      </c>
      <c r="E3041" s="176">
        <f>_xll.qlInterestRateIndexValueDate(IndexON,D3041)</f>
        <v>60728</v>
      </c>
      <c r="F3041" s="192">
        <f>IFERROR(_xll.qlIndexFixing(IndexON,D3041,TRUE,_xll.ohTrigger(RecalcTrigger,TriggerON)),NA())</f>
        <v>1.7425559269605984E-2</v>
      </c>
      <c r="H3041" s="42">
        <f>_xll.qlCalendarAdvance(Calendar,$H3040,B3041,"f",FALSE)</f>
        <v>60728</v>
      </c>
      <c r="I3041" s="176">
        <f>_xll.qlInterestRateIndexValueDate(Index1M,$H3041)</f>
        <v>60728</v>
      </c>
      <c r="J3041" s="181">
        <f>IFERROR(_xll.qlIndexFixing(Index1M,$H3041,TRUE,_xll.ohTrigger(RecalcTrigger,Trigger1M)),NA())</f>
        <v>1.7757239052227224E-2</v>
      </c>
      <c r="K3041" s="44">
        <f>IFERROR(_xll.qlIndexFixing(Index3M,H3041,TRUE,_xll.ohTrigger(RecalcTrigger,Trigger3M)),NA())</f>
        <v>1.8175569468643894E-2</v>
      </c>
      <c r="L3041" s="44">
        <f>IFERROR(_xll.qlIndexFixing(Index6M,$H3041,TRUE,_xll.ohTrigger(RecalcTrigger,Trigger6M)),NA())</f>
        <v>1.8410803232991695E-2</v>
      </c>
      <c r="M3041" s="182">
        <f>IFERROR(_xll.qlIndexFixing(Index1Y,$H3041,TRUE,_xll.ohTrigger(RecalcTrigger,Trigger1Y)),NA())</f>
        <v>1.8665160525108915E-2</v>
      </c>
      <c r="N3041" s="181">
        <f>IFERROR(_xll.qlIndexFixing(ONIndex1M,I3041,TRUE,_xll.ohTrigger(RecalcTrigger,Trigger1M)),NA())</f>
        <v>1.7728806545603826E-2</v>
      </c>
      <c r="O3041" s="44">
        <f>IFERROR(_xll.qlIndexFixing(ONIndex3M,I3041,TRUE,_xll.ohTrigger(RecalcTrigger,Trigger3M)),NA())</f>
        <v>1.8088551029552535E-2</v>
      </c>
      <c r="P3041" s="44">
        <f>IFERROR(_xll.qlIndexFixing(ONIndex6M,I3041,TRUE,_xll.ohTrigger(RecalcTrigger,Trigger6M)),NA())</f>
        <v>1.8237003212268066E-2</v>
      </c>
      <c r="Q3041" s="182">
        <f>IFERROR(_xll.qlIndexFixing(ONIndex1Y,I3041,TRUE,_xll.ohTrigger(RecalcTrigger,Trigger1Y)),NA())</f>
        <v>1.8315825140364783E-2</v>
      </c>
    </row>
    <row r="3042" spans="2:17" x14ac:dyDescent="0.2">
      <c r="B3042" s="39" t="s">
        <v>42</v>
      </c>
      <c r="D3042" s="42">
        <f>_xll.qlCalendarAdvance(Calendar,$D3041,B3042,"f",FALSE)</f>
        <v>60735</v>
      </c>
      <c r="E3042" s="176">
        <f>_xll.qlInterestRateIndexValueDate(IndexON,D3042)</f>
        <v>60735</v>
      </c>
      <c r="F3042" s="192">
        <f>IFERROR(_xll.qlIndexFixing(IndexON,D3042,TRUE,_xll.ohTrigger(RecalcTrigger,TriggerON)),NA())</f>
        <v>1.7433055428873745E-2</v>
      </c>
      <c r="H3042" s="42">
        <f>_xll.qlCalendarAdvance(Calendar,$H3041,B3042,"f",FALSE)</f>
        <v>60735</v>
      </c>
      <c r="I3042" s="176">
        <f>_xll.qlInterestRateIndexValueDate(Index1M,$H3042)</f>
        <v>60735</v>
      </c>
      <c r="J3042" s="181">
        <f>IFERROR(_xll.qlIndexFixing(Index1M,$H3042,TRUE,_xll.ohTrigger(RecalcTrigger,Trigger1M)),NA())</f>
        <v>1.7764916292719295E-2</v>
      </c>
      <c r="K3042" s="44">
        <f>IFERROR(_xll.qlIndexFixing(Index3M,H3042,TRUE,_xll.ohTrigger(RecalcTrigger,Trigger3M)),NA())</f>
        <v>1.81827827730759E-2</v>
      </c>
      <c r="L3042" s="44">
        <f>IFERROR(_xll.qlIndexFixing(Index6M,$H3042,TRUE,_xll.ohTrigger(RecalcTrigger,Trigger6M)),NA())</f>
        <v>1.8417705977995618E-2</v>
      </c>
      <c r="M3042" s="182">
        <f>IFERROR(_xll.qlIndexFixing(Index1Y,$H3042,TRUE,_xll.ohTrigger(RecalcTrigger,Trigger1Y)),NA())</f>
        <v>1.867199088421545E-2</v>
      </c>
      <c r="N3042" s="181">
        <f>IFERROR(_xll.qlIndexFixing(ONIndex1M,I3042,TRUE,_xll.ohTrigger(RecalcTrigger,Trigger1M)),NA())</f>
        <v>1.7736505230774302E-2</v>
      </c>
      <c r="O3042" s="44">
        <f>IFERROR(_xll.qlIndexFixing(ONIndex3M,I3042,TRUE,_xll.ohTrigger(RecalcTrigger,Trigger3M)),NA())</f>
        <v>1.8095826770816448E-2</v>
      </c>
      <c r="P3042" s="44">
        <f>IFERROR(_xll.qlIndexFixing(ONIndex6M,I3042,TRUE,_xll.ohTrigger(RecalcTrigger,Trigger6M)),NA())</f>
        <v>1.8244027906922922E-2</v>
      </c>
      <c r="Q3042" s="182">
        <f>IFERROR(_xll.qlIndexFixing(ONIndex1Y,I3042,TRUE,_xll.ohTrigger(RecalcTrigger,Trigger1Y)),NA())</f>
        <v>1.8322902961424026E-2</v>
      </c>
    </row>
    <row r="3043" spans="2:17" x14ac:dyDescent="0.2">
      <c r="B3043" s="39" t="s">
        <v>42</v>
      </c>
      <c r="D3043" s="42">
        <f>_xll.qlCalendarAdvance(Calendar,$D3042,B3043,"f",FALSE)</f>
        <v>60742</v>
      </c>
      <c r="E3043" s="176">
        <f>_xll.qlInterestRateIndexValueDate(IndexON,D3043)</f>
        <v>60742</v>
      </c>
      <c r="F3043" s="192">
        <f>IFERROR(_xll.qlIndexFixing(IndexON,D3043,TRUE,_xll.ohTrigger(RecalcTrigger,TriggerON)),NA())</f>
        <v>1.7440536422680397E-2</v>
      </c>
      <c r="H3043" s="42">
        <f>_xll.qlCalendarAdvance(Calendar,$H3042,B3043,"f",FALSE)</f>
        <v>60742</v>
      </c>
      <c r="I3043" s="176">
        <f>_xll.qlInterestRateIndexValueDate(Index1M,$H3043)</f>
        <v>60742</v>
      </c>
      <c r="J3043" s="181">
        <f>IFERROR(_xll.qlIndexFixing(Index1M,$H3043,TRUE,_xll.ohTrigger(RecalcTrigger,Trigger1M)),NA())</f>
        <v>1.7772577940682287E-2</v>
      </c>
      <c r="K3043" s="44">
        <f>IFERROR(_xll.qlIndexFixing(Index3M,H3043,TRUE,_xll.ohTrigger(RecalcTrigger,Trigger3M)),NA())</f>
        <v>1.8189981304691981E-2</v>
      </c>
      <c r="L3043" s="44">
        <f>IFERROR(_xll.qlIndexFixing(Index6M,$H3043,TRUE,_xll.ohTrigger(RecalcTrigger,Trigger6M)),NA())</f>
        <v>1.8424594404296248E-2</v>
      </c>
      <c r="M3043" s="182">
        <f>IFERROR(_xll.qlIndexFixing(Index1Y,$H3043,TRUE,_xll.ohTrigger(RecalcTrigger,Trigger1Y)),NA())</f>
        <v>1.8678806703094075E-2</v>
      </c>
      <c r="N3043" s="181">
        <f>IFERROR(_xll.qlIndexFixing(ONIndex1M,I3043,TRUE,_xll.ohTrigger(RecalcTrigger,Trigger1M)),NA())</f>
        <v>1.774418834079472E-2</v>
      </c>
      <c r="O3043" s="44">
        <f>IFERROR(_xll.qlIndexFixing(ONIndex3M,I3043,TRUE,_xll.ohTrigger(RecalcTrigger,Trigger3M)),NA())</f>
        <v>1.8103087792779027E-2</v>
      </c>
      <c r="P3043" s="44">
        <f>IFERROR(_xll.qlIndexFixing(ONIndex6M,I3043,TRUE,_xll.ohTrigger(RecalcTrigger,Trigger6M)),NA())</f>
        <v>1.825103839011244E-2</v>
      </c>
      <c r="Q3043" s="182">
        <f>IFERROR(_xll.qlIndexFixing(ONIndex1Y,I3043,TRUE,_xll.ohTrigger(RecalcTrigger,Trigger1Y)),NA())</f>
        <v>1.8329966463226377E-2</v>
      </c>
    </row>
    <row r="3044" spans="2:17" x14ac:dyDescent="0.2">
      <c r="B3044" s="39" t="s">
        <v>42</v>
      </c>
      <c r="D3044" s="42">
        <f>_xll.qlCalendarAdvance(Calendar,$D3043,B3044,"f",FALSE)</f>
        <v>60749</v>
      </c>
      <c r="E3044" s="176">
        <f>_xll.qlInterestRateIndexValueDate(IndexON,D3044)</f>
        <v>60749</v>
      </c>
      <c r="F3044" s="192">
        <f>IFERROR(_xll.qlIndexFixing(IndexON,D3044,TRUE,_xll.ohTrigger(RecalcTrigger,TriggerON)),NA())</f>
        <v>1.7448002250944894E-2</v>
      </c>
      <c r="H3044" s="42">
        <f>_xll.qlCalendarAdvance(Calendar,$H3043,B3044,"f",FALSE)</f>
        <v>60749</v>
      </c>
      <c r="I3044" s="176">
        <f>_xll.qlInterestRateIndexValueDate(Index1M,$H3044)</f>
        <v>60749</v>
      </c>
      <c r="J3044" s="181">
        <f>IFERROR(_xll.qlIndexFixing(Index1M,$H3044,TRUE,_xll.ohTrigger(RecalcTrigger,Trigger1M)),NA())</f>
        <v>1.7780223996083776E-2</v>
      </c>
      <c r="K3044" s="44">
        <f>IFERROR(_xll.qlIndexFixing(Index3M,H3044,TRUE,_xll.ohTrigger(RecalcTrigger,Trigger3M)),NA())</f>
        <v>1.8197165063413758E-2</v>
      </c>
      <c r="L3044" s="44">
        <f>IFERROR(_xll.qlIndexFixing(Index6M,$H3044,TRUE,_xll.ohTrigger(RecalcTrigger,Trigger6M)),NA())</f>
        <v>1.8431468511744334E-2</v>
      </c>
      <c r="M3044" s="182">
        <f>IFERROR(_xll.qlIndexFixing(Index1Y,$H3044,TRUE,_xll.ohTrigger(RecalcTrigger,Trigger1Y)),NA())</f>
        <v>1.8685607981453245E-2</v>
      </c>
      <c r="N3044" s="181">
        <f>IFERROR(_xll.qlIndexFixing(ONIndex1M,I3044,TRUE,_xll.ohTrigger(RecalcTrigger,Trigger1M)),NA())</f>
        <v>1.7751855875502986E-2</v>
      </c>
      <c r="O3044" s="44">
        <f>IFERROR(_xll.qlIndexFixing(ONIndex3M,I3044,TRUE,_xll.ohTrigger(RecalcTrigger,Trigger3M)),NA())</f>
        <v>1.8110334094953995E-2</v>
      </c>
      <c r="P3044" s="44">
        <f>IFERROR(_xll.qlIndexFixing(ONIndex6M,I3044,TRUE,_xll.ohTrigger(RecalcTrigger,Trigger6M)),NA())</f>
        <v>1.8258034661512434E-2</v>
      </c>
      <c r="Q3044" s="182">
        <f>IFERROR(_xll.qlIndexFixing(ONIndex1Y,I3044,TRUE,_xll.ohTrigger(RecalcTrigger,Trigger1Y)),NA())</f>
        <v>1.833701564593393E-2</v>
      </c>
    </row>
    <row r="3045" spans="2:17" x14ac:dyDescent="0.2">
      <c r="B3045" s="39" t="s">
        <v>42</v>
      </c>
      <c r="D3045" s="42">
        <f>_xll.qlCalendarAdvance(Calendar,$D3044,B3045,"f",FALSE)</f>
        <v>60756</v>
      </c>
      <c r="E3045" s="176">
        <f>_xll.qlInterestRateIndexValueDate(IndexON,D3045)</f>
        <v>60756</v>
      </c>
      <c r="F3045" s="192">
        <f>IFERROR(_xll.qlIndexFixing(IndexON,D3045,TRUE,_xll.ohTrigger(RecalcTrigger,TriggerON)),NA())</f>
        <v>1.7455452913667235E-2</v>
      </c>
      <c r="H3045" s="42">
        <f>_xll.qlCalendarAdvance(Calendar,$H3044,B3045,"f",FALSE)</f>
        <v>60756</v>
      </c>
      <c r="I3045" s="176">
        <f>_xll.qlInterestRateIndexValueDate(Index1M,$H3045)</f>
        <v>60756</v>
      </c>
      <c r="J3045" s="181">
        <f>IFERROR(_xll.qlIndexFixing(Index1M,$H3045,TRUE,_xll.ohTrigger(RecalcTrigger,Trigger1M)),NA())</f>
        <v>1.778883134397511E-2</v>
      </c>
      <c r="K3045" s="44">
        <f>IFERROR(_xll.qlIndexFixing(Index3M,H3045,TRUE,_xll.ohTrigger(RecalcTrigger,Trigger3M)),NA())</f>
        <v>1.8205296570604768E-2</v>
      </c>
      <c r="L3045" s="44">
        <f>IFERROR(_xll.qlIndexFixing(Index6M,$H3045,TRUE,_xll.ohTrigger(RecalcTrigger,Trigger6M)),NA())</f>
        <v>1.8439277579914648E-2</v>
      </c>
      <c r="M3045" s="182">
        <f>IFERROR(_xll.qlIndexFixing(Index1Y,$H3045,TRUE,_xll.ohTrigger(RecalcTrigger,Trigger1Y)),NA())</f>
        <v>1.8692394719000527E-2</v>
      </c>
      <c r="N3045" s="181">
        <f>IFERROR(_xll.qlIndexFixing(ONIndex1M,I3045,TRUE,_xll.ohTrigger(RecalcTrigger,Trigger1M)),NA())</f>
        <v>1.7759507835061195E-2</v>
      </c>
      <c r="O3045" s="44">
        <f>IFERROR(_xll.qlIndexFixing(ONIndex3M,I3045,TRUE,_xll.ohTrigger(RecalcTrigger,Trigger3M)),NA())</f>
        <v>1.8117565677665537E-2</v>
      </c>
      <c r="P3045" s="44">
        <f>IFERROR(_xll.qlIndexFixing(ONIndex6M,I3045,TRUE,_xll.ohTrigger(RecalcTrigger,Trigger6M)),NA())</f>
        <v>1.8265016721122906E-2</v>
      </c>
      <c r="Q3045" s="182">
        <f>IFERROR(_xll.qlIndexFixing(ONIndex1Y,I3045,TRUE,_xll.ohTrigger(RecalcTrigger,Trigger1Y)),NA())</f>
        <v>1.8344050509384591E-2</v>
      </c>
    </row>
    <row r="3046" spans="2:17" x14ac:dyDescent="0.2">
      <c r="B3046" s="39" t="s">
        <v>42</v>
      </c>
      <c r="D3046" s="42">
        <f>_xll.qlCalendarAdvance(Calendar,$D3045,B3046,"f",FALSE)</f>
        <v>60763</v>
      </c>
      <c r="E3046" s="176">
        <f>_xll.qlInterestRateIndexValueDate(IndexON,D3046)</f>
        <v>60763</v>
      </c>
      <c r="F3046" s="192">
        <f>IFERROR(_xll.qlIndexFixing(IndexON,D3046,TRUE,_xll.ohTrigger(RecalcTrigger,TriggerON)),NA())</f>
        <v>1.7462888411009514E-2</v>
      </c>
      <c r="H3046" s="42">
        <f>_xll.qlCalendarAdvance(Calendar,$H3045,B3046,"f",FALSE)</f>
        <v>60763</v>
      </c>
      <c r="I3046" s="176">
        <f>_xll.qlInterestRateIndexValueDate(Index1M,$H3046)</f>
        <v>60763</v>
      </c>
      <c r="J3046" s="181">
        <f>IFERROR(_xll.qlIndexFixing(Index1M,$H3046,TRUE,_xll.ohTrigger(RecalcTrigger,Trigger1M)),NA())</f>
        <v>1.779644547128369E-2</v>
      </c>
      <c r="K3046" s="44">
        <f>IFERROR(_xll.qlIndexFixing(Index3M,H3046,TRUE,_xll.ohTrigger(RecalcTrigger,Trigger3M)),NA())</f>
        <v>1.8212450084117354E-2</v>
      </c>
      <c r="L3046" s="44">
        <f>IFERROR(_xll.qlIndexFixing(Index6M,$H3046,TRUE,_xll.ohTrigger(RecalcTrigger,Trigger6M)),NA())</f>
        <v>1.844612237064781E-2</v>
      </c>
      <c r="M3046" s="182">
        <f>IFERROR(_xll.qlIndexFixing(Index1Y,$H3046,TRUE,_xll.ohTrigger(RecalcTrigger,Trigger1Y)),NA())</f>
        <v>1.8699166915445042E-2</v>
      </c>
      <c r="N3046" s="181">
        <f>IFERROR(_xll.qlIndexFixing(ONIndex1M,I3046,TRUE,_xll.ohTrigger(RecalcTrigger,Trigger1M)),NA())</f>
        <v>1.7767144219388298E-2</v>
      </c>
      <c r="O3046" s="44">
        <f>IFERROR(_xll.qlIndexFixing(ONIndex3M,I3046,TRUE,_xll.ohTrigger(RecalcTrigger,Trigger3M)),NA())</f>
        <v>1.8124782540832607E-2</v>
      </c>
      <c r="P3046" s="44">
        <f>IFERROR(_xll.qlIndexFixing(ONIndex6M,I3046,TRUE,_xll.ohTrigger(RecalcTrigger,Trigger6M)),NA())</f>
        <v>1.8271984569186994E-2</v>
      </c>
      <c r="Q3046" s="182">
        <f>IFERROR(_xll.qlIndexFixing(ONIndex1Y,I3046,TRUE,_xll.ohTrigger(RecalcTrigger,Trigger1Y)),NA())</f>
        <v>1.8351071053740453E-2</v>
      </c>
    </row>
    <row r="3047" spans="2:17" x14ac:dyDescent="0.2">
      <c r="B3047" s="39" t="s">
        <v>42</v>
      </c>
      <c r="D3047" s="42">
        <f>_xll.qlCalendarAdvance(Calendar,$D3046,B3047,"f",FALSE)</f>
        <v>60770</v>
      </c>
      <c r="E3047" s="176">
        <f>_xll.qlInterestRateIndexValueDate(IndexON,D3047)</f>
        <v>60770</v>
      </c>
      <c r="F3047" s="192">
        <f>IFERROR(_xll.qlIndexFixing(IndexON,D3047,TRUE,_xll.ohTrigger(RecalcTrigger,TriggerON)),NA())</f>
        <v>1.7470308742890683E-2</v>
      </c>
      <c r="H3047" s="42">
        <f>_xll.qlCalendarAdvance(Calendar,$H3046,B3047,"f",FALSE)</f>
        <v>60770</v>
      </c>
      <c r="I3047" s="176">
        <f>_xll.qlInterestRateIndexValueDate(Index1M,$H3047)</f>
        <v>60770</v>
      </c>
      <c r="J3047" s="181">
        <f>IFERROR(_xll.qlIndexFixing(Index1M,$H3047,TRUE,_xll.ohTrigger(RecalcTrigger,Trigger1M)),NA())</f>
        <v>1.7804044005340136E-2</v>
      </c>
      <c r="K3047" s="44">
        <f>IFERROR(_xll.qlIndexFixing(Index3M,H3047,TRUE,_xll.ohTrigger(RecalcTrigger,Trigger3M)),NA())</f>
        <v>1.821958882389722E-2</v>
      </c>
      <c r="L3047" s="44">
        <f>IFERROR(_xll.qlIndexFixing(Index6M,$H3047,TRUE,_xll.ohTrigger(RecalcTrigger,Trigger6M)),NA())</f>
        <v>1.8452952841485841E-2</v>
      </c>
      <c r="M3047" s="182">
        <f>IFERROR(_xll.qlIndexFixing(Index1Y,$H3047,TRUE,_xll.ohTrigger(RecalcTrigger,Trigger1Y)),NA())</f>
        <v>1.8705924570495913E-2</v>
      </c>
      <c r="N3047" s="181">
        <f>IFERROR(_xll.qlIndexFixing(ONIndex1M,I3047,TRUE,_xll.ohTrigger(RecalcTrigger,Trigger1M)),NA())</f>
        <v>1.7774765028565342E-2</v>
      </c>
      <c r="O3047" s="44">
        <f>IFERROR(_xll.qlIndexFixing(ONIndex3M,I3047,TRUE,_xll.ohTrigger(RecalcTrigger,Trigger3M)),NA())</f>
        <v>1.8131984684455205E-2</v>
      </c>
      <c r="P3047" s="44">
        <f>IFERROR(_xll.qlIndexFixing(ONIndex6M,I3047,TRUE,_xll.ohTrigger(RecalcTrigger,Trigger6M)),NA())</f>
        <v>1.8278938205623652E-2</v>
      </c>
      <c r="Q3047" s="182">
        <f>IFERROR(_xll.qlIndexFixing(ONIndex1Y,I3047,TRUE,_xll.ohTrigger(RecalcTrigger,Trigger1Y)),NA())</f>
        <v>1.8358077279001517E-2</v>
      </c>
    </row>
    <row r="3048" spans="2:17" x14ac:dyDescent="0.2">
      <c r="B3048" s="39" t="s">
        <v>42</v>
      </c>
      <c r="D3048" s="42">
        <f>_xll.qlCalendarAdvance(Calendar,$D3047,B3048,"f",FALSE)</f>
        <v>60777</v>
      </c>
      <c r="E3048" s="176">
        <f>_xll.qlInterestRateIndexValueDate(IndexON,D3048)</f>
        <v>60777</v>
      </c>
      <c r="F3048" s="192">
        <f>IFERROR(_xll.qlIndexFixing(IndexON,D3048,TRUE,_xll.ohTrigger(RecalcTrigger,TriggerON)),NA())</f>
        <v>1.7477713909229697E-2</v>
      </c>
      <c r="H3048" s="42">
        <f>_xll.qlCalendarAdvance(Calendar,$H3047,B3048,"f",FALSE)</f>
        <v>60777</v>
      </c>
      <c r="I3048" s="176">
        <f>_xll.qlInterestRateIndexValueDate(Index1M,$H3048)</f>
        <v>60777</v>
      </c>
      <c r="J3048" s="181">
        <f>IFERROR(_xll.qlIndexFixing(Index1M,$H3048,TRUE,_xll.ohTrigger(RecalcTrigger,Trigger1M)),NA())</f>
        <v>1.7811626946113067E-2</v>
      </c>
      <c r="K3048" s="44">
        <f>IFERROR(_xll.qlIndexFixing(Index3M,H3048,TRUE,_xll.ohTrigger(RecalcTrigger,Trigger3M)),NA())</f>
        <v>1.8226712789865079E-2</v>
      </c>
      <c r="L3048" s="44">
        <f>IFERROR(_xll.qlIndexFixing(Index6M,$H3048,TRUE,_xll.ohTrigger(RecalcTrigger,Trigger6M)),NA())</f>
        <v>1.8459768992282067E-2</v>
      </c>
      <c r="M3048" s="182">
        <f>IFERROR(_xll.qlIndexFixing(Index1Y,$H3048,TRUE,_xll.ohTrigger(RecalcTrigger,Trigger1Y)),NA())</f>
        <v>1.8712667683863593E-2</v>
      </c>
      <c r="N3048" s="181">
        <f>IFERROR(_xll.qlIndexFixing(ONIndex1M,I3048,TRUE,_xll.ohTrigger(RecalcTrigger,Trigger1M)),NA())</f>
        <v>1.7782370262511282E-2</v>
      </c>
      <c r="O3048" s="44">
        <f>IFERROR(_xll.qlIndexFixing(ONIndex3M,I3048,TRUE,_xll.ohTrigger(RecalcTrigger,Trigger3M)),NA())</f>
        <v>1.8139172108452284E-2</v>
      </c>
      <c r="P3048" s="44">
        <f>IFERROR(_xll.qlIndexFixing(ONIndex6M,I3048,TRUE,_xll.ohTrigger(RecalcTrigger,Trigger6M)),NA())</f>
        <v>1.8285877630270786E-2</v>
      </c>
      <c r="Q3048" s="182">
        <f>IFERROR(_xll.qlIndexFixing(ONIndex1Y,I3048,TRUE,_xll.ohTrigger(RecalcTrigger,Trigger1Y)),NA())</f>
        <v>1.8365069185167782E-2</v>
      </c>
    </row>
    <row r="3049" spans="2:17" x14ac:dyDescent="0.2">
      <c r="B3049" s="39" t="s">
        <v>42</v>
      </c>
      <c r="D3049" s="42">
        <f>_xll.qlCalendarAdvance(Calendar,$D3048,B3049,"f",FALSE)</f>
        <v>60784</v>
      </c>
      <c r="E3049" s="176">
        <f>_xll.qlInterestRateIndexValueDate(IndexON,D3049)</f>
        <v>60784</v>
      </c>
      <c r="F3049" s="192">
        <f>IFERROR(_xll.qlIndexFixing(IndexON,D3049,TRUE,_xll.ohTrigger(RecalcTrigger,TriggerON)),NA())</f>
        <v>1.7485103910026556E-2</v>
      </c>
      <c r="H3049" s="42">
        <f>_xll.qlCalendarAdvance(Calendar,$H3048,B3049,"f",FALSE)</f>
        <v>60784</v>
      </c>
      <c r="I3049" s="176">
        <f>_xll.qlInterestRateIndexValueDate(Index1M,$H3049)</f>
        <v>60784</v>
      </c>
      <c r="J3049" s="181">
        <f>IFERROR(_xll.qlIndexFixing(Index1M,$H3049,TRUE,_xll.ohTrigger(RecalcTrigger,Trigger1M)),NA())</f>
        <v>1.7818220383647519E-2</v>
      </c>
      <c r="K3049" s="44">
        <f>IFERROR(_xll.qlIndexFixing(Index3M,H3049,TRUE,_xll.ohTrigger(RecalcTrigger,Trigger3M)),NA())</f>
        <v>1.8233821981938129E-2</v>
      </c>
      <c r="L3049" s="44">
        <f>IFERROR(_xll.qlIndexFixing(Index6M,$H3049,TRUE,_xll.ohTrigger(RecalcTrigger,Trigger6M)),NA())</f>
        <v>1.8465624261073819E-2</v>
      </c>
      <c r="M3049" s="182">
        <f>IFERROR(_xll.qlIndexFixing(Index1Y,$H3049,TRUE,_xll.ohTrigger(RecalcTrigger,Trigger1Y)),NA())</f>
        <v>1.871939625525787E-2</v>
      </c>
      <c r="N3049" s="181">
        <f>IFERROR(_xll.qlIndexFixing(ONIndex1M,I3049,TRUE,_xll.ohTrigger(RecalcTrigger,Trigger1M)),NA())</f>
        <v>1.7789959921064025E-2</v>
      </c>
      <c r="O3049" s="44">
        <f>IFERROR(_xll.qlIndexFixing(ONIndex3M,I3049,TRUE,_xll.ohTrigger(RecalcTrigger,Trigger3M)),NA())</f>
        <v>1.8146344812904891E-2</v>
      </c>
      <c r="P3049" s="44">
        <f>IFERROR(_xll.qlIndexFixing(ONIndex6M,I3049,TRUE,_xll.ohTrigger(RecalcTrigger,Trigger6M)),NA())</f>
        <v>1.8292802843209444E-2</v>
      </c>
      <c r="Q3049" s="182">
        <f>IFERROR(_xll.qlIndexFixing(ONIndex1Y,I3049,TRUE,_xll.ohTrigger(RecalcTrigger,Trigger1Y)),NA())</f>
        <v>1.8372046771915063E-2</v>
      </c>
    </row>
    <row r="3050" spans="2:17" x14ac:dyDescent="0.2">
      <c r="B3050" s="39" t="s">
        <v>42</v>
      </c>
      <c r="D3050" s="42">
        <f>_xll.qlCalendarAdvance(Calendar,$D3049,B3050,"f",FALSE)</f>
        <v>60791</v>
      </c>
      <c r="E3050" s="176">
        <f>_xll.qlInterestRateIndexValueDate(IndexON,D3050)</f>
        <v>60791</v>
      </c>
      <c r="F3050" s="192">
        <f>IFERROR(_xll.qlIndexFixing(IndexON,D3050,TRUE,_xll.ohTrigger(RecalcTrigger,TriggerON)),NA())</f>
        <v>1.7492478745443352E-2</v>
      </c>
      <c r="H3050" s="42">
        <f>_xll.qlCalendarAdvance(Calendar,$H3049,B3050,"f",FALSE)</f>
        <v>60791</v>
      </c>
      <c r="I3050" s="176">
        <f>_xll.qlInterestRateIndexValueDate(Index1M,$H3050)</f>
        <v>60791</v>
      </c>
      <c r="J3050" s="181">
        <f>IFERROR(_xll.qlIndexFixing(Index1M,$H3050,TRUE,_xll.ohTrigger(RecalcTrigger,Trigger1M)),NA())</f>
        <v>1.7825772883069451E-2</v>
      </c>
      <c r="K3050" s="44">
        <f>IFERROR(_xll.qlIndexFixing(Index3M,H3050,TRUE,_xll.ohTrigger(RecalcTrigger,Trigger3M)),NA())</f>
        <v>1.8240916400041485E-2</v>
      </c>
      <c r="L3050" s="44">
        <f>IFERROR(_xll.qlIndexFixing(Index6M,$H3050,TRUE,_xll.ohTrigger(RecalcTrigger,Trigger6M)),NA())</f>
        <v>1.8472412452336173E-2</v>
      </c>
      <c r="M3050" s="182">
        <f>IFERROR(_xll.qlIndexFixing(Index1Y,$H3050,TRUE,_xll.ohTrigger(RecalcTrigger,Trigger1Y)),NA())</f>
        <v>1.8726110284391195E-2</v>
      </c>
      <c r="N3050" s="181">
        <f>IFERROR(_xll.qlIndexFixing(ONIndex1M,I3050,TRUE,_xll.ohTrigger(RecalcTrigger,Trigger1M)),NA())</f>
        <v>1.7797534004628801E-2</v>
      </c>
      <c r="O3050" s="44">
        <f>IFERROR(_xll.qlIndexFixing(ONIndex3M,I3050,TRUE,_xll.ohTrigger(RecalcTrigger,Trigger3M)),NA())</f>
        <v>1.815350279773198E-2</v>
      </c>
      <c r="P3050" s="44">
        <f>IFERROR(_xll.qlIndexFixing(ONIndex6M,I3050,TRUE,_xll.ohTrigger(RecalcTrigger,Trigger6M)),NA())</f>
        <v>1.8299713844682763E-2</v>
      </c>
      <c r="Q3050" s="182">
        <f>IFERROR(_xll.qlIndexFixing(ONIndex1Y,I3050,TRUE,_xll.ohTrigger(RecalcTrigger,Trigger1Y)),NA())</f>
        <v>1.8379010039810684E-2</v>
      </c>
    </row>
    <row r="3051" spans="2:17" x14ac:dyDescent="0.2">
      <c r="B3051" s="39" t="s">
        <v>42</v>
      </c>
      <c r="D3051" s="42">
        <f>_xll.qlCalendarAdvance(Calendar,$D3050,B3051,"f",FALSE)</f>
        <v>60798</v>
      </c>
      <c r="E3051" s="176">
        <f>_xll.qlInterestRateIndexValueDate(IndexON,D3051)</f>
        <v>60798</v>
      </c>
      <c r="F3051" s="192">
        <f>IFERROR(_xll.qlIndexFixing(IndexON,D3051,TRUE,_xll.ohTrigger(RecalcTrigger,TriggerON)),NA())</f>
        <v>1.7499838415317992E-2</v>
      </c>
      <c r="H3051" s="42">
        <f>_xll.qlCalendarAdvance(Calendar,$H3050,B3051,"f",FALSE)</f>
        <v>60798</v>
      </c>
      <c r="I3051" s="176">
        <f>_xll.qlInterestRateIndexValueDate(Index1M,$H3051)</f>
        <v>60798</v>
      </c>
      <c r="J3051" s="181">
        <f>IFERROR(_xll.qlIndexFixing(Index1M,$H3051,TRUE,_xll.ohTrigger(RecalcTrigger,Trigger1M)),NA())</f>
        <v>1.7833309789727268E-2</v>
      </c>
      <c r="K3051" s="44">
        <f>IFERROR(_xll.qlIndexFixing(Index3M,H3051,TRUE,_xll.ohTrigger(RecalcTrigger,Trigger3M)),NA())</f>
        <v>1.8247996044094984E-2</v>
      </c>
      <c r="L3051" s="44">
        <f>IFERROR(_xll.qlIndexFixing(Index6M,$H3051,TRUE,_xll.ohTrigger(RecalcTrigger,Trigger6M)),NA())</f>
        <v>1.8479186323724705E-2</v>
      </c>
      <c r="M3051" s="182">
        <f>IFERROR(_xll.qlIndexFixing(Index1Y,$H3051,TRUE,_xll.ohTrigger(RecalcTrigger,Trigger1Y)),NA())</f>
        <v>1.8732809770974468E-2</v>
      </c>
      <c r="N3051" s="181">
        <f>IFERROR(_xll.qlIndexFixing(ONIndex1M,I3051,TRUE,_xll.ohTrigger(RecalcTrigger,Trigger1M)),NA())</f>
        <v>1.7805092512881426E-2</v>
      </c>
      <c r="O3051" s="44">
        <f>IFERROR(_xll.qlIndexFixing(ONIndex3M,I3051,TRUE,_xll.ohTrigger(RecalcTrigger,Trigger3M)),NA())</f>
        <v>1.8160646063095642E-2</v>
      </c>
      <c r="P3051" s="44">
        <f>IFERROR(_xll.qlIndexFixing(ONIndex6M,I3051,TRUE,_xll.ohTrigger(RecalcTrigger,Trigger6M)),NA())</f>
        <v>1.8306610634204468E-2</v>
      </c>
      <c r="Q3051" s="182">
        <f>IFERROR(_xll.qlIndexFixing(ONIndex1Y,I3051,TRUE,_xll.ohTrigger(RecalcTrigger,Trigger1Y)),NA())</f>
        <v>1.8385958988287321E-2</v>
      </c>
    </row>
    <row r="3052" spans="2:17" x14ac:dyDescent="0.2">
      <c r="B3052" s="39" t="s">
        <v>42</v>
      </c>
      <c r="D3052" s="42">
        <f>_xll.qlCalendarAdvance(Calendar,$D3051,B3052,"f",FALSE)</f>
        <v>60805</v>
      </c>
      <c r="E3052" s="176">
        <f>_xll.qlInterestRateIndexValueDate(IndexON,D3052)</f>
        <v>60805</v>
      </c>
      <c r="F3052" s="192">
        <f>IFERROR(_xll.qlIndexFixing(IndexON,D3052,TRUE,_xll.ohTrigger(RecalcTrigger,TriggerON)),NA())</f>
        <v>1.7507182919650477E-2</v>
      </c>
      <c r="H3052" s="42">
        <f>_xll.qlCalendarAdvance(Calendar,$H3051,B3052,"f",FALSE)</f>
        <v>60805</v>
      </c>
      <c r="I3052" s="176">
        <f>_xll.qlInterestRateIndexValueDate(Index1M,$H3052)</f>
        <v>60805</v>
      </c>
      <c r="J3052" s="181">
        <f>IFERROR(_xll.qlIndexFixing(Index1M,$H3052,TRUE,_xll.ohTrigger(RecalcTrigger,Trigger1M)),NA())</f>
        <v>1.7840831103588549E-2</v>
      </c>
      <c r="K3052" s="44">
        <f>IFERROR(_xll.qlIndexFixing(Index3M,H3052,TRUE,_xll.ohTrigger(RecalcTrigger,Trigger3M)),NA())</f>
        <v>1.8255060914018458E-2</v>
      </c>
      <c r="L3052" s="44">
        <f>IFERROR(_xll.qlIndexFixing(Index6M,$H3052,TRUE,_xll.ohTrigger(RecalcTrigger,Trigger6M)),NA())</f>
        <v>1.8485945875095045E-2</v>
      </c>
      <c r="M3052" s="182">
        <f>IFERROR(_xll.qlIndexFixing(Index1Y,$H3052,TRUE,_xll.ohTrigger(RecalcTrigger,Trigger1Y)),NA())</f>
        <v>1.8739494714720362E-2</v>
      </c>
      <c r="N3052" s="181">
        <f>IFERROR(_xll.qlIndexFixing(ONIndex1M,I3052,TRUE,_xll.ohTrigger(RecalcTrigger,Trigger1M)),NA())</f>
        <v>1.7812635445902947E-2</v>
      </c>
      <c r="O3052" s="44">
        <f>IFERROR(_xll.qlIndexFixing(ONIndex3M,I3052,TRUE,_xll.ohTrigger(RecalcTrigger,Trigger3M)),NA())</f>
        <v>1.8167774608833787E-2</v>
      </c>
      <c r="P3052" s="44">
        <f>IFERROR(_xll.qlIndexFixing(ONIndex6M,I3052,TRUE,_xll.ohTrigger(RecalcTrigger,Trigger6M)),NA())</f>
        <v>1.8313493212260834E-2</v>
      </c>
      <c r="Q3052" s="182">
        <f>IFERROR(_xll.qlIndexFixing(ONIndex1Y,I3052,TRUE,_xll.ohTrigger(RecalcTrigger,Trigger1Y)),NA())</f>
        <v>1.8392893617750206E-2</v>
      </c>
    </row>
    <row r="3053" spans="2:17" x14ac:dyDescent="0.2">
      <c r="B3053" s="39" t="s">
        <v>42</v>
      </c>
      <c r="D3053" s="42">
        <f>_xll.qlCalendarAdvance(Calendar,$D3052,B3053,"f",FALSE)</f>
        <v>60812</v>
      </c>
      <c r="E3053" s="176">
        <f>_xll.qlInterestRateIndexValueDate(IndexON,D3053)</f>
        <v>60812</v>
      </c>
      <c r="F3053" s="192">
        <f>IFERROR(_xll.qlIndexFixing(IndexON,D3053,TRUE,_xll.ohTrigger(RecalcTrigger,TriggerON)),NA())</f>
        <v>1.7514512258440806E-2</v>
      </c>
      <c r="H3053" s="42">
        <f>_xll.qlCalendarAdvance(Calendar,$H3052,B3053,"f",FALSE)</f>
        <v>60812</v>
      </c>
      <c r="I3053" s="176">
        <f>_xll.qlInterestRateIndexValueDate(Index1M,$H3053)</f>
        <v>60812</v>
      </c>
      <c r="J3053" s="181">
        <f>IFERROR(_xll.qlIndexFixing(Index1M,$H3053,TRUE,_xll.ohTrigger(RecalcTrigger,Trigger1M)),NA())</f>
        <v>1.7848336824623577E-2</v>
      </c>
      <c r="K3053" s="44">
        <f>IFERROR(_xll.qlIndexFixing(Index3M,H3053,TRUE,_xll.ohTrigger(RecalcTrigger,Trigger3M)),NA())</f>
        <v>1.8262111009734388E-2</v>
      </c>
      <c r="L3053" s="44">
        <f>IFERROR(_xll.qlIndexFixing(Index6M,$H3053,TRUE,_xll.ohTrigger(RecalcTrigger,Trigger6M)),NA())</f>
        <v>1.8492691106302812E-2</v>
      </c>
      <c r="M3053" s="182">
        <f>IFERROR(_xll.qlIndexFixing(Index1Y,$H3053,TRUE,_xll.ohTrigger(RecalcTrigger,Trigger1Y)),NA())</f>
        <v>1.8746165115342217E-2</v>
      </c>
      <c r="N3053" s="181">
        <f>IFERROR(_xll.qlIndexFixing(ONIndex1M,I3053,TRUE,_xll.ohTrigger(RecalcTrigger,Trigger1M)),NA())</f>
        <v>1.7820162803612316E-2</v>
      </c>
      <c r="O3053" s="44">
        <f>IFERROR(_xll.qlIndexFixing(ONIndex3M,I3053,TRUE,_xll.ohTrigger(RecalcTrigger,Trigger3M)),NA())</f>
        <v>1.8174888434946412E-2</v>
      </c>
      <c r="P3053" s="44">
        <f>IFERROR(_xll.qlIndexFixing(ONIndex6M,I3053,TRUE,_xll.ohTrigger(RecalcTrigger,Trigger6M)),NA())</f>
        <v>1.8320361578446631E-2</v>
      </c>
      <c r="Q3053" s="182">
        <f>IFERROR(_xll.qlIndexFixing(ONIndex1Y,I3053,TRUE,_xll.ohTrigger(RecalcTrigger,Trigger1Y)),NA())</f>
        <v>1.8399813927875153E-2</v>
      </c>
    </row>
    <row r="3054" spans="2:17" x14ac:dyDescent="0.2">
      <c r="B3054" s="39" t="s">
        <v>42</v>
      </c>
      <c r="D3054" s="42">
        <f>_xll.qlCalendarAdvance(Calendar,$D3053,B3054,"f",FALSE)</f>
        <v>60819</v>
      </c>
      <c r="E3054" s="176">
        <f>_xll.qlInterestRateIndexValueDate(IndexON,D3054)</f>
        <v>60819</v>
      </c>
      <c r="F3054" s="192">
        <f>IFERROR(_xll.qlIndexFixing(IndexON,D3054,TRUE,_xll.ohTrigger(RecalcTrigger,TriggerON)),NA())</f>
        <v>1.7521826431851073E-2</v>
      </c>
      <c r="H3054" s="42">
        <f>_xll.qlCalendarAdvance(Calendar,$H3053,B3054,"f",FALSE)</f>
        <v>60819</v>
      </c>
      <c r="I3054" s="176">
        <f>_xll.qlInterestRateIndexValueDate(Index1M,$H3054)</f>
        <v>60819</v>
      </c>
      <c r="J3054" s="181">
        <f>IFERROR(_xll.qlIndexFixing(Index1M,$H3054,TRUE,_xll.ohTrigger(RecalcTrigger,Trigger1M)),NA())</f>
        <v>1.7856797130134196E-2</v>
      </c>
      <c r="K3054" s="44">
        <f>IFERROR(_xll.qlIndexFixing(Index3M,H3054,TRUE,_xll.ohTrigger(RecalcTrigger,Trigger3M)),NA())</f>
        <v>1.8269146331165248E-2</v>
      </c>
      <c r="L3054" s="44">
        <f>IFERROR(_xll.qlIndexFixing(Index6M,$H3054,TRUE,_xll.ohTrigger(RecalcTrigger,Trigger6M)),NA())</f>
        <v>1.8500365167990068E-2</v>
      </c>
      <c r="M3054" s="182">
        <f>IFERROR(_xll.qlIndexFixing(Index1Y,$H3054,TRUE,_xll.ohTrigger(RecalcTrigger,Trigger1Y)),NA())</f>
        <v>1.8752820972553819E-2</v>
      </c>
      <c r="N3054" s="181">
        <f>IFERROR(_xll.qlIndexFixing(ONIndex1M,I3054,TRUE,_xll.ohTrigger(RecalcTrigger,Trigger1M)),NA())</f>
        <v>1.7827674586252673E-2</v>
      </c>
      <c r="O3054" s="44">
        <f>IFERROR(_xll.qlIndexFixing(ONIndex3M,I3054,TRUE,_xll.ohTrigger(RecalcTrigger,Trigger3M)),NA())</f>
        <v>1.8181987541595612E-2</v>
      </c>
      <c r="P3054" s="44">
        <f>IFERROR(_xll.qlIndexFixing(ONIndex6M,I3054,TRUE,_xll.ohTrigger(RecalcTrigger,Trigger6M)),NA())</f>
        <v>1.8327215733086044E-2</v>
      </c>
      <c r="Q3054" s="182">
        <f>IFERROR(_xll.qlIndexFixing(ONIndex1Y,I3054,TRUE,_xll.ohTrigger(RecalcTrigger,Trigger1Y)),NA())</f>
        <v>1.8406719919067394E-2</v>
      </c>
    </row>
    <row r="3055" spans="2:17" x14ac:dyDescent="0.2">
      <c r="B3055" s="39" t="s">
        <v>42</v>
      </c>
      <c r="D3055" s="42">
        <f>_xll.qlCalendarAdvance(Calendar,$D3054,B3055,"f",FALSE)</f>
        <v>60826</v>
      </c>
      <c r="E3055" s="176">
        <f>_xll.qlInterestRateIndexValueDate(IndexON,D3055)</f>
        <v>60826</v>
      </c>
      <c r="F3055" s="192">
        <f>IFERROR(_xll.qlIndexFixing(IndexON,D3055,TRUE,_xll.ohTrigger(RecalcTrigger,TriggerON)),NA())</f>
        <v>1.7529125439719184E-2</v>
      </c>
      <c r="H3055" s="42">
        <f>_xll.qlCalendarAdvance(Calendar,$H3054,B3055,"f",FALSE)</f>
        <v>60826</v>
      </c>
      <c r="I3055" s="176">
        <f>_xll.qlInterestRateIndexValueDate(Index1M,$H3055)</f>
        <v>60826</v>
      </c>
      <c r="J3055" s="181">
        <f>IFERROR(_xll.qlIndexFixing(Index1M,$H3055,TRUE,_xll.ohTrigger(RecalcTrigger,Trigger1M)),NA())</f>
        <v>1.7864270917088563E-2</v>
      </c>
      <c r="K3055" s="44">
        <f>IFERROR(_xll.qlIndexFixing(Index3M,H3055,TRUE,_xll.ohTrigger(RecalcTrigger,Trigger3M)),NA())</f>
        <v>1.8276166878229996E-2</v>
      </c>
      <c r="L3055" s="44">
        <f>IFERROR(_xll.qlIndexFixing(Index6M,$H3055,TRUE,_xll.ohTrigger(RecalcTrigger,Trigger6M)),NA())</f>
        <v>1.8507081074408294E-2</v>
      </c>
      <c r="M3055" s="182">
        <f>IFERROR(_xll.qlIndexFixing(Index1Y,$H3055,TRUE,_xll.ohTrigger(RecalcTrigger,Trigger1Y)),NA())</f>
        <v>1.8759462286069617E-2</v>
      </c>
      <c r="N3055" s="181">
        <f>IFERROR(_xll.qlIndexFixing(ONIndex1M,I3055,TRUE,_xll.ohTrigger(RecalcTrigger,Trigger1M)),NA())</f>
        <v>1.7835170793580879E-2</v>
      </c>
      <c r="O3055" s="44">
        <f>IFERROR(_xll.qlIndexFixing(ONIndex3M,I3055,TRUE,_xll.ohTrigger(RecalcTrigger,Trigger3M)),NA())</f>
        <v>1.8189071928538247E-2</v>
      </c>
      <c r="P3055" s="44">
        <f>IFERROR(_xll.qlIndexFixing(ONIndex6M,I3055,TRUE,_xll.ohTrigger(RecalcTrigger,Trigger6M)),NA())</f>
        <v>1.8334055675935934E-2</v>
      </c>
      <c r="Q3055" s="182">
        <f>IFERROR(_xll.qlIndexFixing(ONIndex1Y,I3055,TRUE,_xll.ohTrigger(RecalcTrigger,Trigger1Y)),NA())</f>
        <v>1.8413611590921697E-2</v>
      </c>
    </row>
    <row r="3056" spans="2:17" x14ac:dyDescent="0.2">
      <c r="B3056" s="39" t="s">
        <v>42</v>
      </c>
      <c r="D3056" s="42">
        <f>_xll.qlCalendarAdvance(Calendar,$D3055,B3056,"f",FALSE)</f>
        <v>60833</v>
      </c>
      <c r="E3056" s="176">
        <f>_xll.qlInterestRateIndexValueDate(IndexON,D3056)</f>
        <v>60833</v>
      </c>
      <c r="F3056" s="192">
        <f>IFERROR(_xll.qlIndexFixing(IndexON,D3056,TRUE,_xll.ohTrigger(RecalcTrigger,TriggerON)),NA())</f>
        <v>1.753640928204514E-2</v>
      </c>
      <c r="H3056" s="42">
        <f>_xll.qlCalendarAdvance(Calendar,$H3055,B3056,"f",FALSE)</f>
        <v>60833</v>
      </c>
      <c r="I3056" s="176">
        <f>_xll.qlInterestRateIndexValueDate(Index1M,$H3056)</f>
        <v>60833</v>
      </c>
      <c r="J3056" s="181">
        <f>IFERROR(_xll.qlIndexFixing(Index1M,$H3056,TRUE,_xll.ohTrigger(RecalcTrigger,Trigger1M)),NA())</f>
        <v>1.7871729110524127E-2</v>
      </c>
      <c r="K3056" s="44">
        <f>IFERROR(_xll.qlIndexFixing(Index3M,H3056,TRUE,_xll.ohTrigger(RecalcTrigger,Trigger3M)),NA())</f>
        <v>1.8283172650852865E-2</v>
      </c>
      <c r="L3056" s="44">
        <f>IFERROR(_xll.qlIndexFixing(Index6M,$H3056,TRUE,_xll.ohTrigger(RecalcTrigger,Trigger6M)),NA())</f>
        <v>1.8513782659620556E-2</v>
      </c>
      <c r="M3056" s="182">
        <f>IFERROR(_xll.qlIndexFixing(Index1Y,$H3056,TRUE,_xll.ohTrigger(RecalcTrigger,Trigger1Y)),NA())</f>
        <v>1.8766089055604507E-2</v>
      </c>
      <c r="N3056" s="181">
        <f>IFERROR(_xll.qlIndexFixing(ONIndex1M,I3056,TRUE,_xll.ohTrigger(RecalcTrigger,Trigger1M)),NA())</f>
        <v>1.784265142567798E-2</v>
      </c>
      <c r="O3056" s="44">
        <f>IFERROR(_xll.qlIndexFixing(ONIndex3M,I3056,TRUE,_xll.ohTrigger(RecalcTrigger,Trigger3M)),NA())</f>
        <v>1.819614159593641E-2</v>
      </c>
      <c r="P3056" s="44">
        <f>IFERROR(_xll.qlIndexFixing(ONIndex6M,I3056,TRUE,_xll.ohTrigger(RecalcTrigger,Trigger6M)),NA())</f>
        <v>1.8340881407158394E-2</v>
      </c>
      <c r="Q3056" s="182">
        <f>IFERROR(_xll.qlIndexFixing(ONIndex1Y,I3056,TRUE,_xll.ohTrigger(RecalcTrigger,Trigger1Y)),NA())</f>
        <v>1.8420488943681201E-2</v>
      </c>
    </row>
    <row r="3057" spans="2:17" x14ac:dyDescent="0.2">
      <c r="B3057" s="39" t="s">
        <v>42</v>
      </c>
      <c r="D3057" s="42">
        <f>_xll.qlCalendarAdvance(Calendar,$D3056,B3057,"f",FALSE)</f>
        <v>60840</v>
      </c>
      <c r="E3057" s="176">
        <f>_xll.qlInterestRateIndexValueDate(IndexON,D3057)</f>
        <v>60840</v>
      </c>
      <c r="F3057" s="192">
        <f>IFERROR(_xll.qlIndexFixing(IndexON,D3057,TRUE,_xll.ohTrigger(RecalcTrigger,TriggerON)),NA())</f>
        <v>1.7543677958909987E-2</v>
      </c>
      <c r="H3057" s="42">
        <f>_xll.qlCalendarAdvance(Calendar,$H3056,B3057,"f",FALSE)</f>
        <v>60840</v>
      </c>
      <c r="I3057" s="176">
        <f>_xll.qlInterestRateIndexValueDate(Index1M,$H3057)</f>
        <v>60840</v>
      </c>
      <c r="J3057" s="181">
        <f>IFERROR(_xll.qlIndexFixing(Index1M,$H3057,TRUE,_xll.ohTrigger(RecalcTrigger,Trigger1M)),NA())</f>
        <v>1.7879171710406896E-2</v>
      </c>
      <c r="K3057" s="44">
        <f>IFERROR(_xll.qlIndexFixing(Index3M,H3057,TRUE,_xll.ohTrigger(RecalcTrigger,Trigger3M)),NA())</f>
        <v>1.8290163648955457E-2</v>
      </c>
      <c r="L3057" s="44">
        <f>IFERROR(_xll.qlIndexFixing(Index6M,$H3057,TRUE,_xll.ohTrigger(RecalcTrigger,Trigger6M)),NA())</f>
        <v>1.8520469923484138E-2</v>
      </c>
      <c r="M3057" s="182">
        <f>IFERROR(_xll.qlIndexFixing(Index1Y,$H3057,TRUE,_xll.ohTrigger(RecalcTrigger,Trigger1Y)),NA())</f>
        <v>1.8772701280874049E-2</v>
      </c>
      <c r="N3057" s="181">
        <f>IFERROR(_xll.qlIndexFixing(ONIndex1M,I3057,TRUE,_xll.ohTrigger(RecalcTrigger,Trigger1M)),NA())</f>
        <v>1.7850116482625022E-2</v>
      </c>
      <c r="O3057" s="44">
        <f>IFERROR(_xll.qlIndexFixing(ONIndex3M,I3057,TRUE,_xll.ohTrigger(RecalcTrigger,Trigger3M)),NA())</f>
        <v>1.8203196543790101E-2</v>
      </c>
      <c r="P3057" s="44">
        <f>IFERROR(_xll.qlIndexFixing(ONIndex6M,I3057,TRUE,_xll.ohTrigger(RecalcTrigger,Trigger6M)),NA())</f>
        <v>1.8347692926672377E-2</v>
      </c>
      <c r="Q3057" s="182">
        <f>IFERROR(_xll.qlIndexFixing(ONIndex1Y,I3057,TRUE,_xll.ohTrigger(RecalcTrigger,Trigger1Y)),NA())</f>
        <v>1.8427351977264861E-2</v>
      </c>
    </row>
    <row r="3058" spans="2:17" x14ac:dyDescent="0.2">
      <c r="B3058" s="39" t="s">
        <v>42</v>
      </c>
      <c r="D3058" s="42">
        <f>_xll.qlCalendarAdvance(Calendar,$D3057,B3058,"f",FALSE)</f>
        <v>60847</v>
      </c>
      <c r="E3058" s="176">
        <f>_xll.qlInterestRateIndexValueDate(IndexON,D3058)</f>
        <v>60847</v>
      </c>
      <c r="F3058" s="192">
        <f>IFERROR(_xll.qlIndexFixing(IndexON,D3058,TRUE,_xll.ohTrigger(RecalcTrigger,TriggerON)),NA())</f>
        <v>1.7550931470313724E-2</v>
      </c>
      <c r="H3058" s="42">
        <f>_xll.qlCalendarAdvance(Calendar,$H3057,B3058,"f",FALSE)</f>
        <v>60847</v>
      </c>
      <c r="I3058" s="176">
        <f>_xll.qlInterestRateIndexValueDate(Index1M,$H3058)</f>
        <v>60847</v>
      </c>
      <c r="J3058" s="181">
        <f>IFERROR(_xll.qlIndexFixing(Index1M,$H3058,TRUE,_xll.ohTrigger(RecalcTrigger,Trigger1M)),NA())</f>
        <v>1.7886598716713345E-2</v>
      </c>
      <c r="K3058" s="44">
        <f>IFERROR(_xll.qlIndexFixing(Index3M,H3058,TRUE,_xll.ohTrigger(RecalcTrigger,Trigger3M)),NA())</f>
        <v>1.8297139872459369E-2</v>
      </c>
      <c r="L3058" s="44">
        <f>IFERROR(_xll.qlIndexFixing(Index6M,$H3058,TRUE,_xll.ohTrigger(RecalcTrigger,Trigger6M)),NA())</f>
        <v>1.852714286585589E-2</v>
      </c>
      <c r="M3058" s="182">
        <f>IFERROR(_xll.qlIndexFixing(Index1Y,$H3058,TRUE,_xll.ohTrigger(RecalcTrigger,Trigger1Y)),NA())</f>
        <v>1.8779298961594026E-2</v>
      </c>
      <c r="N3058" s="181">
        <f>IFERROR(_xll.qlIndexFixing(ONIndex1M,I3058,TRUE,_xll.ohTrigger(RecalcTrigger,Trigger1M)),NA())</f>
        <v>1.785756596434096E-2</v>
      </c>
      <c r="O3058" s="44">
        <f>IFERROR(_xll.qlIndexFixing(ONIndex3M,I3058,TRUE,_xll.ohTrigger(RecalcTrigger,Trigger3M)),NA())</f>
        <v>1.821023677209932E-2</v>
      </c>
      <c r="P3058" s="44">
        <f>IFERROR(_xll.qlIndexFixing(ONIndex6M,I3058,TRUE,_xll.ohTrigger(RecalcTrigger,Trigger6M)),NA())</f>
        <v>1.8354490234558929E-2</v>
      </c>
      <c r="Q3058" s="182">
        <f>IFERROR(_xll.qlIndexFixing(ONIndex1Y,I3058,TRUE,_xll.ohTrigger(RecalcTrigger,Trigger1Y)),NA())</f>
        <v>1.8434200691672675E-2</v>
      </c>
    </row>
    <row r="3059" spans="2:17" x14ac:dyDescent="0.2">
      <c r="B3059" s="39" t="s">
        <v>42</v>
      </c>
      <c r="D3059" s="42">
        <f>_xll.qlCalendarAdvance(Calendar,$D3058,B3059,"f",FALSE)</f>
        <v>60854</v>
      </c>
      <c r="E3059" s="176">
        <f>_xll.qlInterestRateIndexValueDate(IndexON,D3059)</f>
        <v>60854</v>
      </c>
      <c r="F3059" s="192">
        <f>IFERROR(_xll.qlIndexFixing(IndexON,D3059,TRUE,_xll.ohTrigger(RecalcTrigger,TriggerON)),NA())</f>
        <v>1.755816981609426E-2</v>
      </c>
      <c r="H3059" s="42">
        <f>_xll.qlCalendarAdvance(Calendar,$H3058,B3059,"f",FALSE)</f>
        <v>60854</v>
      </c>
      <c r="I3059" s="176">
        <f>_xll.qlInterestRateIndexValueDate(Index1M,$H3059)</f>
        <v>60854</v>
      </c>
      <c r="J3059" s="181">
        <f>IFERROR(_xll.qlIndexFixing(Index1M,$H3059,TRUE,_xll.ohTrigger(RecalcTrigger,Trigger1M)),NA())</f>
        <v>1.7894010129404253E-2</v>
      </c>
      <c r="K3059" s="44">
        <f>IFERROR(_xll.qlIndexFixing(Index3M,H3059,TRUE,_xll.ohTrigger(RecalcTrigger,Trigger3M)),NA())</f>
        <v>1.8304101321288836E-2</v>
      </c>
      <c r="L3059" s="44">
        <f>IFERROR(_xll.qlIndexFixing(Index6M,$H3059,TRUE,_xll.ohTrigger(RecalcTrigger,Trigger6M)),NA())</f>
        <v>1.8533801486591776E-2</v>
      </c>
      <c r="M3059" s="182">
        <f>IFERROR(_xll.qlIndexFixing(Index1Y,$H3059,TRUE,_xll.ohTrigger(RecalcTrigger,Trigger1Y)),NA())</f>
        <v>1.8785882097482443E-2</v>
      </c>
      <c r="N3059" s="181">
        <f>IFERROR(_xll.qlIndexFixing(ONIndex1M,I3059,TRUE,_xll.ohTrigger(RecalcTrigger,Trigger1M)),NA())</f>
        <v>1.7864999870744747E-2</v>
      </c>
      <c r="O3059" s="44">
        <f>IFERROR(_xll.qlIndexFixing(ONIndex3M,I3059,TRUE,_xll.ohTrigger(RecalcTrigger,Trigger3M)),NA())</f>
        <v>1.821726228078302E-2</v>
      </c>
      <c r="P3059" s="44">
        <f>IFERROR(_xll.qlIndexFixing(ONIndex6M,I3059,TRUE,_xll.ohTrigger(RecalcTrigger,Trigger6M)),NA())</f>
        <v>1.8361273330737005E-2</v>
      </c>
      <c r="Q3059" s="182">
        <f>IFERROR(_xll.qlIndexFixing(ONIndex1Y,I3059,TRUE,_xll.ohTrigger(RecalcTrigger,Trigger1Y)),NA())</f>
        <v>1.8441035086985691E-2</v>
      </c>
    </row>
    <row r="3060" spans="2:17" x14ac:dyDescent="0.2">
      <c r="B3060" s="39" t="s">
        <v>42</v>
      </c>
      <c r="D3060" s="42">
        <f>_xll.qlCalendarAdvance(Calendar,$D3059,B3060,"f",FALSE)</f>
        <v>60861</v>
      </c>
      <c r="E3060" s="176">
        <f>_xll.qlInterestRateIndexValueDate(IndexON,D3060)</f>
        <v>60861</v>
      </c>
      <c r="F3060" s="192">
        <f>IFERROR(_xll.qlIndexFixing(IndexON,D3060,TRUE,_xll.ohTrigger(RecalcTrigger,TriggerON)),NA())</f>
        <v>1.7565392996575779E-2</v>
      </c>
      <c r="H3060" s="42">
        <f>_xll.qlCalendarAdvance(Calendar,$H3059,B3060,"f",FALSE)</f>
        <v>60861</v>
      </c>
      <c r="I3060" s="176">
        <f>_xll.qlInterestRateIndexValueDate(Index1M,$H3060)</f>
        <v>60861</v>
      </c>
      <c r="J3060" s="181">
        <f>IFERROR(_xll.qlIndexFixing(Index1M,$H3060,TRUE,_xll.ohTrigger(RecalcTrigger,Trigger1M)),NA())</f>
        <v>1.7901405948458706E-2</v>
      </c>
      <c r="K3060" s="44">
        <f>IFERROR(_xll.qlIndexFixing(Index3M,H3060,TRUE,_xll.ohTrigger(RecalcTrigger,Trigger3M)),NA())</f>
        <v>1.8311047995363695E-2</v>
      </c>
      <c r="L3060" s="44">
        <f>IFERROR(_xll.qlIndexFixing(Index6M,$H3060,TRUE,_xll.ohTrigger(RecalcTrigger,Trigger6M)),NA())</f>
        <v>1.8540445785547768E-2</v>
      </c>
      <c r="M3060" s="182">
        <f>IFERROR(_xll.qlIndexFixing(Index1Y,$H3060,TRUE,_xll.ohTrigger(RecalcTrigger,Trigger1Y)),NA())</f>
        <v>1.8792450688255746E-2</v>
      </c>
      <c r="N3060" s="181">
        <f>IFERROR(_xll.qlIndexFixing(ONIndex1M,I3060,TRUE,_xll.ohTrigger(RecalcTrigger,Trigger1M)),NA())</f>
        <v>1.7872418201917428E-2</v>
      </c>
      <c r="O3060" s="44">
        <f>IFERROR(_xll.qlIndexFixing(ONIndex3M,I3060,TRUE,_xll.ohTrigger(RecalcTrigger,Trigger3M)),NA())</f>
        <v>1.8224273069922248E-2</v>
      </c>
      <c r="P3060" s="44">
        <f>IFERROR(_xll.qlIndexFixing(ONIndex6M,I3060,TRUE,_xll.ohTrigger(RecalcTrigger,Trigger6M)),NA())</f>
        <v>1.8368042215206604E-2</v>
      </c>
      <c r="Q3060" s="182">
        <f>IFERROR(_xll.qlIndexFixing(ONIndex1Y,I3060,TRUE,_xll.ohTrigger(RecalcTrigger,Trigger1Y)),NA())</f>
        <v>1.8447855163041815E-2</v>
      </c>
    </row>
    <row r="3061" spans="2:17" x14ac:dyDescent="0.2">
      <c r="B3061" s="39" t="s">
        <v>42</v>
      </c>
      <c r="D3061" s="42">
        <f>_xll.qlCalendarAdvance(Calendar,$D3060,B3061,"f",FALSE)</f>
        <v>60868</v>
      </c>
      <c r="E3061" s="176">
        <f>_xll.qlInterestRateIndexValueDate(IndexON,D3061)</f>
        <v>60868</v>
      </c>
      <c r="F3061" s="192">
        <f>IFERROR(_xll.qlIndexFixing(IndexON,D3061,TRUE,_xll.ohTrigger(RecalcTrigger,TriggerON)),NA())</f>
        <v>1.7572601011434097E-2</v>
      </c>
      <c r="H3061" s="42">
        <f>_xll.qlCalendarAdvance(Calendar,$H3060,B3061,"f",FALSE)</f>
        <v>60868</v>
      </c>
      <c r="I3061" s="176">
        <f>_xll.qlInterestRateIndexValueDate(Index1M,$H3061)</f>
        <v>60868</v>
      </c>
      <c r="J3061" s="181">
        <f>IFERROR(_xll.qlIndexFixing(Index1M,$H3061,TRUE,_xll.ohTrigger(RecalcTrigger,Trigger1M)),NA())</f>
        <v>1.7908786173842721E-2</v>
      </c>
      <c r="K3061" s="44">
        <f>IFERROR(_xll.qlIndexFixing(Index3M,H3061,TRUE,_xll.ohTrigger(RecalcTrigger,Trigger3M)),NA())</f>
        <v>1.8317979894608184E-2</v>
      </c>
      <c r="L3061" s="44">
        <f>IFERROR(_xll.qlIndexFixing(Index6M,$H3061,TRUE,_xll.ohTrigger(RecalcTrigger,Trigger6M)),NA())</f>
        <v>1.8547075762582469E-2</v>
      </c>
      <c r="M3061" s="182">
        <f>IFERROR(_xll.qlIndexFixing(Index1Y,$H3061,TRUE,_xll.ohTrigger(RecalcTrigger,Trigger1Y)),NA())</f>
        <v>1.8799004733632829E-2</v>
      </c>
      <c r="N3061" s="181">
        <f>IFERROR(_xll.qlIndexFixing(ONIndex1M,I3061,TRUE,_xll.ohTrigger(RecalcTrigger,Trigger1M)),NA())</f>
        <v>1.7879820958021098E-2</v>
      </c>
      <c r="O3061" s="44">
        <f>IFERROR(_xll.qlIndexFixing(ONIndex3M,I3061,TRUE,_xll.ohTrigger(RecalcTrigger,Trigger3M)),NA())</f>
        <v>1.8231269139517003E-2</v>
      </c>
      <c r="P3061" s="44">
        <f>IFERROR(_xll.qlIndexFixing(ONIndex6M,I3061,TRUE,_xll.ohTrigger(RecalcTrigger,Trigger6M)),NA())</f>
        <v>1.8374796887967726E-2</v>
      </c>
      <c r="Q3061" s="182">
        <f>IFERROR(_xll.qlIndexFixing(ONIndex1Y,I3061,TRUE,_xll.ohTrigger(RecalcTrigger,Trigger1Y)),NA())</f>
        <v>1.8454660920003141E-2</v>
      </c>
    </row>
    <row r="3062" spans="2:17" x14ac:dyDescent="0.2">
      <c r="B3062" s="39" t="s">
        <v>42</v>
      </c>
      <c r="D3062" s="42">
        <f>_xll.qlCalendarAdvance(Calendar,$D3061,B3062,"f",FALSE)</f>
        <v>60875</v>
      </c>
      <c r="E3062" s="176">
        <f>_xll.qlInterestRateIndexValueDate(IndexON,D3062)</f>
        <v>60875</v>
      </c>
      <c r="F3062" s="192">
        <f>IFERROR(_xll.qlIndexFixing(IndexON,D3062,TRUE,_xll.ohTrigger(RecalcTrigger,TriggerON)),NA())</f>
        <v>1.7579793860831305E-2</v>
      </c>
      <c r="H3062" s="42">
        <f>_xll.qlCalendarAdvance(Calendar,$H3061,B3062,"f",FALSE)</f>
        <v>60875</v>
      </c>
      <c r="I3062" s="176">
        <f>_xll.qlInterestRateIndexValueDate(Index1M,$H3062)</f>
        <v>60875</v>
      </c>
      <c r="J3062" s="181">
        <f>IFERROR(_xll.qlIndexFixing(Index1M,$H3062,TRUE,_xll.ohTrigger(RecalcTrigger,Trigger1M)),NA())</f>
        <v>1.7915186632205371E-2</v>
      </c>
      <c r="K3062" s="44">
        <f>IFERROR(_xll.qlIndexFixing(Index3M,H3062,TRUE,_xll.ohTrigger(RecalcTrigger,Trigger3M)),NA())</f>
        <v>1.8323946465998314E-2</v>
      </c>
      <c r="L3062" s="44">
        <f>IFERROR(_xll.qlIndexFixing(Index6M,$H3062,TRUE,_xll.ohTrigger(RecalcTrigger,Trigger6M)),NA())</f>
        <v>1.8550878330582766E-2</v>
      </c>
      <c r="M3062" s="182">
        <f>IFERROR(_xll.qlIndexFixing(Index1Y,$H3062,TRUE,_xll.ohTrigger(RecalcTrigger,Trigger1Y)),NA())</f>
        <v>1.8805544233331917E-2</v>
      </c>
      <c r="N3062" s="181">
        <f>IFERROR(_xll.qlIndexFixing(ONIndex1M,I3062,TRUE,_xll.ohTrigger(RecalcTrigger,Trigger1M)),NA())</f>
        <v>1.788720813873157E-2</v>
      </c>
      <c r="O3062" s="44">
        <f>IFERROR(_xll.qlIndexFixing(ONIndex3M,I3062,TRUE,_xll.ohTrigger(RecalcTrigger,Trigger3M)),NA())</f>
        <v>1.8238250489405194E-2</v>
      </c>
      <c r="P3062" s="44">
        <f>IFERROR(_xll.qlIndexFixing(ONIndex6M,I3062,TRUE,_xll.ohTrigger(RecalcTrigger,Trigger6M)),NA())</f>
        <v>1.8381537349101418E-2</v>
      </c>
      <c r="Q3062" s="182">
        <f>IFERROR(_xll.qlIndexFixing(ONIndex1Y,I3062,TRUE,_xll.ohTrigger(RecalcTrigger,Trigger1Y)),NA())</f>
        <v>1.8461452357788621E-2</v>
      </c>
    </row>
    <row r="3063" spans="2:17" x14ac:dyDescent="0.2">
      <c r="B3063" s="39" t="s">
        <v>42</v>
      </c>
      <c r="D3063" s="42">
        <f>_xll.qlCalendarAdvance(Calendar,$D3062,B3063,"f",FALSE)</f>
        <v>60882</v>
      </c>
      <c r="E3063" s="176">
        <f>_xll.qlInterestRateIndexValueDate(IndexON,D3063)</f>
        <v>60882</v>
      </c>
      <c r="F3063" s="192">
        <f>IFERROR(_xll.qlIndexFixing(IndexON,D3063,TRUE,_xll.ohTrigger(RecalcTrigger,TriggerON)),NA())</f>
        <v>1.7586971544605312E-2</v>
      </c>
      <c r="H3063" s="42">
        <f>_xll.qlCalendarAdvance(Calendar,$H3062,B3063,"f",FALSE)</f>
        <v>60882</v>
      </c>
      <c r="I3063" s="176">
        <f>_xll.qlInterestRateIndexValueDate(Index1M,$H3063)</f>
        <v>60882</v>
      </c>
      <c r="J3063" s="181">
        <f>IFERROR(_xll.qlIndexFixing(Index1M,$H3063,TRUE,_xll.ohTrigger(RecalcTrigger,Trigger1M)),NA())</f>
        <v>1.7922536423437996E-2</v>
      </c>
      <c r="K3063" s="44">
        <f>IFERROR(_xll.qlIndexFixing(Index3M,H3063,TRUE,_xll.ohTrigger(RecalcTrigger,Trigger3M)),NA())</f>
        <v>1.8330849524876444E-2</v>
      </c>
      <c r="L3063" s="44">
        <f>IFERROR(_xll.qlIndexFixing(Index6M,$H3063,TRUE,_xll.ohTrigger(RecalcTrigger,Trigger6M)),NA())</f>
        <v>1.8557481729956141E-2</v>
      </c>
      <c r="M3063" s="182">
        <f>IFERROR(_xll.qlIndexFixing(Index1Y,$H3063,TRUE,_xll.ohTrigger(RecalcTrigger,Trigger1Y)),NA())</f>
        <v>1.8812069187072122E-2</v>
      </c>
      <c r="N3063" s="181">
        <f>IFERROR(_xll.qlIndexFixing(ONIndex1M,I3063,TRUE,_xll.ohTrigger(RecalcTrigger,Trigger1M)),NA())</f>
        <v>1.7894579744210937E-2</v>
      </c>
      <c r="O3063" s="44">
        <f>IFERROR(_xll.qlIndexFixing(ONIndex3M,I3063,TRUE,_xll.ohTrigger(RecalcTrigger,Trigger3M)),NA())</f>
        <v>1.824521711982996E-2</v>
      </c>
      <c r="P3063" s="44">
        <f>IFERROR(_xll.qlIndexFixing(ONIndex6M,I3063,TRUE,_xll.ohTrigger(RecalcTrigger,Trigger6M)),NA())</f>
        <v>1.838826359836454E-2</v>
      </c>
      <c r="Q3063" s="182">
        <f>IFERROR(_xll.qlIndexFixing(ONIndex1Y,I3063,TRUE,_xll.ohTrigger(RecalcTrigger,Trigger1Y)),NA())</f>
        <v>1.8468229476317211E-2</v>
      </c>
    </row>
    <row r="3064" spans="2:17" x14ac:dyDescent="0.2">
      <c r="B3064" s="39" t="s">
        <v>42</v>
      </c>
      <c r="D3064" s="42">
        <f>_xll.qlCalendarAdvance(Calendar,$D3063,B3064,"f",FALSE)</f>
        <v>60889</v>
      </c>
      <c r="E3064" s="176">
        <f>_xll.qlInterestRateIndexValueDate(IndexON,D3064)</f>
        <v>60889</v>
      </c>
      <c r="F3064" s="192">
        <f>IFERROR(_xll.qlIndexFixing(IndexON,D3064,TRUE,_xll.ohTrigger(RecalcTrigger,TriggerON)),NA())</f>
        <v>1.759413406291821E-2</v>
      </c>
      <c r="H3064" s="42">
        <f>_xll.qlCalendarAdvance(Calendar,$H3063,B3064,"f",FALSE)</f>
        <v>60889</v>
      </c>
      <c r="I3064" s="176">
        <f>_xll.qlInterestRateIndexValueDate(Index1M,$H3064)</f>
        <v>60889</v>
      </c>
      <c r="J3064" s="181">
        <f>IFERROR(_xll.qlIndexFixing(Index1M,$H3064,TRUE,_xll.ohTrigger(RecalcTrigger,Trigger1M)),NA())</f>
        <v>1.7929870621536392E-2</v>
      </c>
      <c r="K3064" s="44">
        <f>IFERROR(_xll.qlIndexFixing(Index3M,H3064,TRUE,_xll.ohTrigger(RecalcTrigger,Trigger3M)),NA())</f>
        <v>1.8337737809309706E-2</v>
      </c>
      <c r="L3064" s="44">
        <f>IFERROR(_xll.qlIndexFixing(Index6M,$H3064,TRUE,_xll.ohTrigger(RecalcTrigger,Trigger6M)),NA())</f>
        <v>1.8564070808832756E-2</v>
      </c>
      <c r="M3064" s="182">
        <f>IFERROR(_xll.qlIndexFixing(Index1Y,$H3064,TRUE,_xll.ohTrigger(RecalcTrigger,Trigger1Y)),NA())</f>
        <v>1.8818579594574114E-2</v>
      </c>
      <c r="N3064" s="181">
        <f>IFERROR(_xll.qlIndexFixing(ONIndex1M,I3064,TRUE,_xll.ohTrigger(RecalcTrigger,Trigger1M)),NA())</f>
        <v>1.7901935774540245E-2</v>
      </c>
      <c r="O3064" s="44">
        <f>IFERROR(_xll.qlIndexFixing(ONIndex3M,I3064,TRUE,_xll.ohTrigger(RecalcTrigger,Trigger3M)),NA())</f>
        <v>1.8252169030629206E-2</v>
      </c>
      <c r="P3064" s="44">
        <f>IFERROR(_xll.qlIndexFixing(ONIndex6M,I3064,TRUE,_xll.ohTrigger(RecalcTrigger,Trigger6M)),NA())</f>
        <v>1.8394975636162325E-2</v>
      </c>
      <c r="Q3064" s="182">
        <f>IFERROR(_xll.qlIndexFixing(ONIndex1Y,I3064,TRUE,_xll.ohTrigger(RecalcTrigger,Trigger1Y)),NA())</f>
        <v>1.8474992275669955E-2</v>
      </c>
    </row>
    <row r="3065" spans="2:17" x14ac:dyDescent="0.2">
      <c r="B3065" s="39" t="s">
        <v>42</v>
      </c>
      <c r="D3065" s="42">
        <f>_xll.qlCalendarAdvance(Calendar,$D3064,B3065,"f",FALSE)</f>
        <v>60896</v>
      </c>
      <c r="E3065" s="176">
        <f>_xll.qlInterestRateIndexValueDate(IndexON,D3065)</f>
        <v>60896</v>
      </c>
      <c r="F3065" s="192">
        <f>IFERROR(_xll.qlIndexFixing(IndexON,D3065,TRUE,_xll.ohTrigger(RecalcTrigger,TriggerON)),NA())</f>
        <v>1.7601281415851044E-2</v>
      </c>
      <c r="H3065" s="42">
        <f>_xll.qlCalendarAdvance(Calendar,$H3064,B3065,"f",FALSE)</f>
        <v>60896</v>
      </c>
      <c r="I3065" s="176">
        <f>_xll.qlInterestRateIndexValueDate(Index1M,$H3065)</f>
        <v>60896</v>
      </c>
      <c r="J3065" s="181">
        <f>IFERROR(_xll.qlIndexFixing(Index1M,$H3065,TRUE,_xll.ohTrigger(RecalcTrigger,Trigger1M)),NA())</f>
        <v>1.7937189226468142E-2</v>
      </c>
      <c r="K3065" s="44">
        <f>IFERROR(_xll.qlIndexFixing(Index3M,H3065,TRUE,_xll.ohTrigger(RecalcTrigger,Trigger3M)),NA())</f>
        <v>1.8344611319222402E-2</v>
      </c>
      <c r="L3065" s="44">
        <f>IFERROR(_xll.qlIndexFixing(Index6M,$H3065,TRUE,_xll.ohTrigger(RecalcTrigger,Trigger6M)),NA())</f>
        <v>1.8570645567072004E-2</v>
      </c>
      <c r="M3065" s="182">
        <f>IFERROR(_xll.qlIndexFixing(Index1Y,$H3065,TRUE,_xll.ohTrigger(RecalcTrigger,Trigger1Y)),NA())</f>
        <v>1.8825075455558338E-2</v>
      </c>
      <c r="N3065" s="181">
        <f>IFERROR(_xll.qlIndexFixing(ONIndex1M,I3065,TRUE,_xll.ohTrigger(RecalcTrigger,Trigger1M)),NA())</f>
        <v>1.7909276229557403E-2</v>
      </c>
      <c r="O3065" s="44">
        <f>IFERROR(_xll.qlIndexFixing(ONIndex3M,I3065,TRUE,_xll.ohTrigger(RecalcTrigger,Trigger3M)),NA())</f>
        <v>1.8259106221883981E-2</v>
      </c>
      <c r="P3065" s="44">
        <f>IFERROR(_xll.qlIndexFixing(ONIndex6M,I3065,TRUE,_xll.ohTrigger(RecalcTrigger,Trigger6M)),NA())</f>
        <v>1.8401673462170587E-2</v>
      </c>
      <c r="Q3065" s="182">
        <f>IFERROR(_xll.qlIndexFixing(ONIndex1Y,I3065,TRUE,_xll.ohTrigger(RecalcTrigger,Trigger1Y)),NA())</f>
        <v>1.8481740756089993E-2</v>
      </c>
    </row>
    <row r="3066" spans="2:17" x14ac:dyDescent="0.2">
      <c r="B3066" s="39" t="s">
        <v>42</v>
      </c>
      <c r="D3066" s="42">
        <f>_xll.qlCalendarAdvance(Calendar,$D3065,B3066,"f",FALSE)</f>
        <v>60903</v>
      </c>
      <c r="E3066" s="176">
        <f>_xll.qlInterestRateIndexValueDate(IndexON,D3066)</f>
        <v>60903</v>
      </c>
      <c r="F3066" s="192">
        <f>IFERROR(_xll.qlIndexFixing(IndexON,D3066,TRUE,_xll.ohTrigger(RecalcTrigger,TriggerON)),NA())</f>
        <v>1.7608413603160677E-2</v>
      </c>
      <c r="H3066" s="42">
        <f>_xll.qlCalendarAdvance(Calendar,$H3065,B3066,"f",FALSE)</f>
        <v>60903</v>
      </c>
      <c r="I3066" s="176">
        <f>_xll.qlInterestRateIndexValueDate(Index1M,$H3066)</f>
        <v>60903</v>
      </c>
      <c r="J3066" s="181">
        <f>IFERROR(_xll.qlIndexFixing(Index1M,$H3066,TRUE,_xll.ohTrigger(RecalcTrigger,Trigger1M)),NA())</f>
        <v>1.7944492238208931E-2</v>
      </c>
      <c r="K3066" s="44">
        <f>IFERROR(_xll.qlIndexFixing(Index3M,H3066,TRUE,_xll.ohTrigger(RecalcTrigger,Trigger3M)),NA())</f>
        <v>1.8352417765679432E-2</v>
      </c>
      <c r="L3066" s="44">
        <f>IFERROR(_xll.qlIndexFixing(Index6M,$H3066,TRUE,_xll.ohTrigger(RecalcTrigger,Trigger6M)),NA())</f>
        <v>1.8577206004535971E-2</v>
      </c>
      <c r="M3066" s="182">
        <f>IFERROR(_xll.qlIndexFixing(Index1Y,$H3066,TRUE,_xll.ohTrigger(RecalcTrigger,Trigger1Y)),NA())</f>
        <v>1.8831556769745905E-2</v>
      </c>
      <c r="N3066" s="181">
        <f>IFERROR(_xll.qlIndexFixing(ONIndex1M,I3066,TRUE,_xll.ohTrigger(RecalcTrigger,Trigger1M)),NA())</f>
        <v>1.7916601109424501E-2</v>
      </c>
      <c r="O3066" s="44">
        <f>IFERROR(_xll.qlIndexFixing(ONIndex3M,I3066,TRUE,_xll.ohTrigger(RecalcTrigger,Trigger3M)),NA())</f>
        <v>1.8266028693513237E-2</v>
      </c>
      <c r="P3066" s="44">
        <f>IFERROR(_xll.qlIndexFixing(ONIndex6M,I3066,TRUE,_xll.ohTrigger(RecalcTrigger,Trigger6M)),NA())</f>
        <v>1.8408357076470372E-2</v>
      </c>
      <c r="Q3066" s="182">
        <f>IFERROR(_xll.qlIndexFixing(ONIndex1Y,I3066,TRUE,_xll.ohTrigger(RecalcTrigger,Trigger1Y)),NA())</f>
        <v>1.8488474917091047E-2</v>
      </c>
    </row>
    <row r="3067" spans="2:17" x14ac:dyDescent="0.2">
      <c r="B3067" s="39" t="s">
        <v>42</v>
      </c>
      <c r="D3067" s="42">
        <f>_xll.qlCalendarAdvance(Calendar,$D3066,B3067,"f",FALSE)</f>
        <v>60910</v>
      </c>
      <c r="E3067" s="176">
        <f>_xll.qlInterestRateIndexValueDate(IndexON,D3067)</f>
        <v>60910</v>
      </c>
      <c r="F3067" s="192">
        <f>IFERROR(_xll.qlIndexFixing(IndexON,D3067,TRUE,_xll.ohTrigger(RecalcTrigger,TriggerON)),NA())</f>
        <v>1.7615530624928155E-2</v>
      </c>
      <c r="H3067" s="42">
        <f>_xll.qlCalendarAdvance(Calendar,$H3066,B3067,"f",FALSE)</f>
        <v>60910</v>
      </c>
      <c r="I3067" s="176">
        <f>_xll.qlInterestRateIndexValueDate(Index1M,$H3067)</f>
        <v>60910</v>
      </c>
      <c r="J3067" s="181">
        <f>IFERROR(_xll.qlIndexFixing(Index1M,$H3067,TRUE,_xll.ohTrigger(RecalcTrigger,Trigger1M)),NA())</f>
        <v>1.7952740057472764E-2</v>
      </c>
      <c r="K3067" s="44">
        <f>IFERROR(_xll.qlIndexFixing(Index3M,H3067,TRUE,_xll.ohTrigger(RecalcTrigger,Trigger3M)),NA())</f>
        <v>1.8359261014325192E-2</v>
      </c>
      <c r="L3067" s="44">
        <f>IFERROR(_xll.qlIndexFixing(Index6M,$H3067,TRUE,_xll.ohTrigger(RecalcTrigger,Trigger6M)),NA())</f>
        <v>1.8584686400846265E-2</v>
      </c>
      <c r="M3067" s="182">
        <f>IFERROR(_xll.qlIndexFixing(Index1Y,$H3067,TRUE,_xll.ohTrigger(RecalcTrigger,Trigger1Y)),NA())</f>
        <v>1.8838023536858373E-2</v>
      </c>
      <c r="N3067" s="181">
        <f>IFERROR(_xll.qlIndexFixing(ONIndex1M,I3067,TRUE,_xll.ohTrigger(RecalcTrigger,Trigger1M)),NA())</f>
        <v>1.7923910413979449E-2</v>
      </c>
      <c r="O3067" s="44">
        <f>IFERROR(_xll.qlIndexFixing(ONIndex3M,I3067,TRUE,_xll.ohTrigger(RecalcTrigger,Trigger3M)),NA())</f>
        <v>1.8272936445516974E-2</v>
      </c>
      <c r="P3067" s="44">
        <f>IFERROR(_xll.qlIndexFixing(ONIndex6M,I3067,TRUE,_xll.ohTrigger(RecalcTrigger,Trigger6M)),NA())</f>
        <v>1.841502647906168E-2</v>
      </c>
      <c r="Q3067" s="182">
        <f>IFERROR(_xll.qlIndexFixing(ONIndex1Y,I3067,TRUE,_xll.ohTrigger(RecalcTrigger,Trigger1Y)),NA())</f>
        <v>1.8495194758916256E-2</v>
      </c>
    </row>
    <row r="3068" spans="2:17" x14ac:dyDescent="0.2">
      <c r="B3068" s="39" t="s">
        <v>42</v>
      </c>
      <c r="D3068" s="42">
        <f>_xll.qlCalendarAdvance(Calendar,$D3067,B3068,"f",FALSE)</f>
        <v>60917</v>
      </c>
      <c r="E3068" s="176">
        <f>_xll.qlInterestRateIndexValueDate(IndexON,D3068)</f>
        <v>60917</v>
      </c>
      <c r="F3068" s="192">
        <f>IFERROR(_xll.qlIndexFixing(IndexON,D3068,TRUE,_xll.ohTrigger(RecalcTrigger,TriggerON)),NA())</f>
        <v>1.762263248131557E-2</v>
      </c>
      <c r="H3068" s="42">
        <f>_xll.qlCalendarAdvance(Calendar,$H3067,B3068,"f",FALSE)</f>
        <v>60917</v>
      </c>
      <c r="I3068" s="176">
        <f>_xll.qlInterestRateIndexValueDate(Index1M,$H3068)</f>
        <v>60917</v>
      </c>
      <c r="J3068" s="181">
        <f>IFERROR(_xll.qlIndexFixing(Index1M,$H3068,TRUE,_xll.ohTrigger(RecalcTrigger,Trigger1M)),NA())</f>
        <v>1.7960011126361069E-2</v>
      </c>
      <c r="K3068" s="44">
        <f>IFERROR(_xll.qlIndexFixing(Index3M,H3068,TRUE,_xll.ohTrigger(RecalcTrigger,Trigger3M)),NA())</f>
        <v>1.8366089487604969E-2</v>
      </c>
      <c r="L3068" s="44">
        <f>IFERROR(_xll.qlIndexFixing(Index6M,$H3068,TRUE,_xll.ohTrigger(RecalcTrigger,Trigger6M)),NA())</f>
        <v>1.8591217504452893E-2</v>
      </c>
      <c r="M3068" s="182">
        <f>IFERROR(_xll.qlIndexFixing(Index1Y,$H3068,TRUE,_xll.ohTrigger(RecalcTrigger,Trigger1Y)),NA())</f>
        <v>1.8844475756618406E-2</v>
      </c>
      <c r="N3068" s="181">
        <f>IFERROR(_xll.qlIndexFixing(ONIndex1M,I3068,TRUE,_xll.ohTrigger(RecalcTrigger,Trigger1M)),NA())</f>
        <v>1.7931204143384338E-2</v>
      </c>
      <c r="O3068" s="44">
        <f>IFERROR(_xll.qlIndexFixing(ONIndex3M,I3068,TRUE,_xll.ohTrigger(RecalcTrigger,Trigger3M)),NA())</f>
        <v>1.8279829477976239E-2</v>
      </c>
      <c r="P3068" s="44">
        <f>IFERROR(_xll.qlIndexFixing(ONIndex6M,I3068,TRUE,_xll.ohTrigger(RecalcTrigger,Trigger6M)),NA())</f>
        <v>1.8421681669944512E-2</v>
      </c>
      <c r="Q3068" s="182">
        <f>IFERROR(_xll.qlIndexFixing(ONIndex1Y,I3068,TRUE,_xll.ohTrigger(RecalcTrigger,Trigger1Y)),NA())</f>
        <v>1.8501900281646666E-2</v>
      </c>
    </row>
    <row r="3069" spans="2:17" x14ac:dyDescent="0.2">
      <c r="B3069" s="39" t="s">
        <v>42</v>
      </c>
      <c r="D3069" s="42">
        <f>_xll.qlCalendarAdvance(Calendar,$D3068,B3069,"f",FALSE)</f>
        <v>60924</v>
      </c>
      <c r="E3069" s="176">
        <f>_xll.qlInterestRateIndexValueDate(IndexON,D3069)</f>
        <v>60924</v>
      </c>
      <c r="F3069" s="192">
        <f>IFERROR(_xll.qlIndexFixing(IndexON,D3069,TRUE,_xll.ohTrigger(RecalcTrigger,TriggerON)),NA())</f>
        <v>1.7629719172160829E-2</v>
      </c>
      <c r="H3069" s="42">
        <f>_xll.qlCalendarAdvance(Calendar,$H3068,B3069,"f",FALSE)</f>
        <v>60924</v>
      </c>
      <c r="I3069" s="176">
        <f>_xll.qlInterestRateIndexValueDate(Index1M,$H3069)</f>
        <v>60924</v>
      </c>
      <c r="J3069" s="181">
        <f>IFERROR(_xll.qlIndexFixing(Index1M,$H3069,TRUE,_xll.ohTrigger(RecalcTrigger,Trigger1M)),NA())</f>
        <v>1.7967266601346257E-2</v>
      </c>
      <c r="K3069" s="44">
        <f>IFERROR(_xll.qlIndexFixing(Index3M,H3069,TRUE,_xll.ohTrigger(RecalcTrigger,Trigger3M)),NA())</f>
        <v>1.8372903185441245E-2</v>
      </c>
      <c r="L3069" s="44">
        <f>IFERROR(_xll.qlIndexFixing(Index6M,$H3069,TRUE,_xll.ohTrigger(RecalcTrigger,Trigger6M)),NA())</f>
        <v>1.8597734286247888E-2</v>
      </c>
      <c r="M3069" s="182">
        <f>IFERROR(_xll.qlIndexFixing(Index1Y,$H3069,TRUE,_xll.ohTrigger(RecalcTrigger,Trigger1Y)),NA())</f>
        <v>1.8850913428749339E-2</v>
      </c>
      <c r="N3069" s="181">
        <f>IFERROR(_xll.qlIndexFixing(ONIndex1M,I3069,TRUE,_xll.ohTrigger(RecalcTrigger,Trigger1M)),NA())</f>
        <v>1.793848229739603E-2</v>
      </c>
      <c r="O3069" s="44">
        <f>IFERROR(_xll.qlIndexFixing(ONIndex3M,I3069,TRUE,_xll.ohTrigger(RecalcTrigger,Trigger3M)),NA())</f>
        <v>1.8286707790891032E-2</v>
      </c>
      <c r="P3069" s="44">
        <f>IFERROR(_xll.qlIndexFixing(ONIndex6M,I3069,TRUE,_xll.ohTrigger(RecalcTrigger,Trigger6M)),NA())</f>
        <v>1.8428322649199913E-2</v>
      </c>
      <c r="Q3069" s="182">
        <f>IFERROR(_xll.qlIndexFixing(ONIndex1Y,I3069,TRUE,_xll.ohTrigger(RecalcTrigger,Trigger1Y)),NA())</f>
        <v>1.8508591485201231E-2</v>
      </c>
    </row>
    <row r="3070" spans="2:17" x14ac:dyDescent="0.2">
      <c r="B3070" s="39" t="s">
        <v>42</v>
      </c>
      <c r="D3070" s="42">
        <f>_xll.qlCalendarAdvance(Calendar,$D3069,B3070,"f",FALSE)</f>
        <v>60931</v>
      </c>
      <c r="E3070" s="176">
        <f>_xll.qlInterestRateIndexValueDate(IndexON,D3070)</f>
        <v>60931</v>
      </c>
      <c r="F3070" s="192">
        <f>IFERROR(_xll.qlIndexFixing(IndexON,D3070,TRUE,_xll.ohTrigger(RecalcTrigger,TriggerON)),NA())</f>
        <v>1.7636790697463933E-2</v>
      </c>
      <c r="H3070" s="42">
        <f>_xll.qlCalendarAdvance(Calendar,$H3069,B3070,"f",FALSE)</f>
        <v>60931</v>
      </c>
      <c r="I3070" s="176">
        <f>_xll.qlInterestRateIndexValueDate(Index1M,$H3070)</f>
        <v>60931</v>
      </c>
      <c r="J3070" s="181">
        <f>IFERROR(_xll.qlIndexFixing(Index1M,$H3070,TRUE,_xll.ohTrigger(RecalcTrigger,Trigger1M)),NA())</f>
        <v>1.7974506482399562E-2</v>
      </c>
      <c r="K3070" s="44">
        <f>IFERROR(_xll.qlIndexFixing(Index3M,H3070,TRUE,_xll.ohTrigger(RecalcTrigger,Trigger3M)),NA())</f>
        <v>1.8379702107760021E-2</v>
      </c>
      <c r="L3070" s="44">
        <f>IFERROR(_xll.qlIndexFixing(Index6M,$H3070,TRUE,_xll.ohTrigger(RecalcTrigger,Trigger6M)),NA())</f>
        <v>1.8604236746094543E-2</v>
      </c>
      <c r="M3070" s="182">
        <f>IFERROR(_xll.qlIndexFixing(Index1Y,$H3070,TRUE,_xll.ohTrigger(RecalcTrigger,Trigger1Y)),NA())</f>
        <v>1.8857336552974724E-2</v>
      </c>
      <c r="N3070" s="181">
        <f>IFERROR(_xll.qlIndexFixing(ONIndex1M,I3070,TRUE,_xll.ohTrigger(RecalcTrigger,Trigger1M)),NA())</f>
        <v>1.794574487633871E-2</v>
      </c>
      <c r="O3070" s="44">
        <f>IFERROR(_xll.qlIndexFixing(ONIndex3M,I3070,TRUE,_xll.ohTrigger(RecalcTrigger,Trigger3M)),NA())</f>
        <v>1.8293571384261353E-2</v>
      </c>
      <c r="P3070" s="44">
        <f>IFERROR(_xll.qlIndexFixing(ONIndex6M,I3070,TRUE,_xll.ohTrigger(RecalcTrigger,Trigger6M)),NA())</f>
        <v>1.8434949416827884E-2</v>
      </c>
      <c r="Q3070" s="182">
        <f>IFERROR(_xll.qlIndexFixing(ONIndex1Y,I3070,TRUE,_xll.ohTrigger(RecalcTrigger,Trigger1Y)),NA())</f>
        <v>1.8515268369579951E-2</v>
      </c>
    </row>
    <row r="3071" spans="2:17" x14ac:dyDescent="0.2">
      <c r="B3071" s="39" t="s">
        <v>42</v>
      </c>
      <c r="D3071" s="42">
        <f>_xll.qlCalendarAdvance(Calendar,$D3070,B3071,"f",FALSE)</f>
        <v>60938</v>
      </c>
      <c r="E3071" s="176">
        <f>_xll.qlInterestRateIndexValueDate(IndexON,D3071)</f>
        <v>60938</v>
      </c>
      <c r="F3071" s="192">
        <f>IFERROR(_xll.qlIndexFixing(IndexON,D3071,TRUE,_xll.ohTrigger(RecalcTrigger,TriggerON)),NA())</f>
        <v>1.7643847057143835E-2</v>
      </c>
      <c r="H3071" s="42">
        <f>_xll.qlCalendarAdvance(Calendar,$H3070,B3071,"f",FALSE)</f>
        <v>60938</v>
      </c>
      <c r="I3071" s="176">
        <f>_xll.qlInterestRateIndexValueDate(Index1M,$H3071)</f>
        <v>60938</v>
      </c>
      <c r="J3071" s="181">
        <f>IFERROR(_xll.qlIndexFixing(Index1M,$H3071,TRUE,_xll.ohTrigger(RecalcTrigger,Trigger1M)),NA())</f>
        <v>1.7980773398027283E-2</v>
      </c>
      <c r="K3071" s="44">
        <f>IFERROR(_xll.qlIndexFixing(Index3M,H3071,TRUE,_xll.ohTrigger(RecalcTrigger,Trigger3M)),NA())</f>
        <v>1.8386486254483771E-2</v>
      </c>
      <c r="L3071" s="44">
        <f>IFERROR(_xll.qlIndexFixing(Index6M,$H3071,TRUE,_xll.ohTrigger(RecalcTrigger,Trigger6M)),NA())</f>
        <v>1.8610724883851695E-2</v>
      </c>
      <c r="M3071" s="182">
        <f>IFERROR(_xll.qlIndexFixing(Index1Y,$H3071,TRUE,_xll.ohTrigger(RecalcTrigger,Trigger1Y)),NA())</f>
        <v>1.8863745129018783E-2</v>
      </c>
      <c r="N3071" s="181">
        <f>IFERROR(_xll.qlIndexFixing(ONIndex1M,I3071,TRUE,_xll.ohTrigger(RecalcTrigger,Trigger1M)),NA())</f>
        <v>1.7952991879888192E-2</v>
      </c>
      <c r="O3071" s="44">
        <f>IFERROR(_xll.qlIndexFixing(ONIndex3M,I3071,TRUE,_xll.ohTrigger(RecalcTrigger,Trigger3M)),NA())</f>
        <v>1.830042025792511E-2</v>
      </c>
      <c r="P3071" s="44">
        <f>IFERROR(_xll.qlIndexFixing(ONIndex6M,I3071,TRUE,_xll.ohTrigger(RecalcTrigger,Trigger6M)),NA())</f>
        <v>1.8441561972585285E-2</v>
      </c>
      <c r="Q3071" s="182">
        <f>IFERROR(_xll.qlIndexFixing(ONIndex1Y,I3071,TRUE,_xll.ohTrigger(RecalcTrigger,Trigger1Y)),NA())</f>
        <v>1.852193093470178E-2</v>
      </c>
    </row>
    <row r="3072" spans="2:17" x14ac:dyDescent="0.2">
      <c r="B3072" s="39" t="s">
        <v>42</v>
      </c>
      <c r="D3072" s="42">
        <f>_xll.qlCalendarAdvance(Calendar,$D3071,B3072,"f",FALSE)</f>
        <v>60945</v>
      </c>
      <c r="E3072" s="176">
        <f>_xll.qlInterestRateIndexValueDate(IndexON,D3072)</f>
        <v>60945</v>
      </c>
      <c r="F3072" s="192">
        <f>IFERROR(_xll.qlIndexFixing(IndexON,D3072,TRUE,_xll.ohTrigger(RecalcTrigger,TriggerON)),NA())</f>
        <v>1.7650888251443675E-2</v>
      </c>
      <c r="H3072" s="42">
        <f>_xll.qlCalendarAdvance(Calendar,$H3071,B3072,"f",FALSE)</f>
        <v>60945</v>
      </c>
      <c r="I3072" s="176">
        <f>_xll.qlInterestRateIndexValueDate(Index1M,$H3072)</f>
        <v>60945</v>
      </c>
      <c r="J3072" s="181">
        <f>IFERROR(_xll.qlIndexFixing(Index1M,$H3072,TRUE,_xll.ohTrigger(RecalcTrigger,Trigger1M)),NA())</f>
        <v>1.7987982850022566E-2</v>
      </c>
      <c r="K3072" s="44">
        <f>IFERROR(_xll.qlIndexFixing(Index3M,H3072,TRUE,_xll.ohTrigger(RecalcTrigger,Trigger3M)),NA())</f>
        <v>1.839325562553586E-2</v>
      </c>
      <c r="L3072" s="44">
        <f>IFERROR(_xll.qlIndexFixing(Index6M,$H3072,TRUE,_xll.ohTrigger(RecalcTrigger,Trigger6M)),NA())</f>
        <v>1.8616267885283592E-2</v>
      </c>
      <c r="M3072" s="182">
        <f>IFERROR(_xll.qlIndexFixing(Index1Y,$H3072,TRUE,_xll.ohTrigger(RecalcTrigger,Trigger1Y)),NA())</f>
        <v>1.8870139156607069E-2</v>
      </c>
      <c r="N3072" s="181">
        <f>IFERROR(_xll.qlIndexFixing(ONIndex1M,I3072,TRUE,_xll.ohTrigger(RecalcTrigger,Trigger1M)),NA())</f>
        <v>1.7960223308368661E-2</v>
      </c>
      <c r="O3072" s="44">
        <f>IFERROR(_xll.qlIndexFixing(ONIndex3M,I3072,TRUE,_xll.ohTrigger(RecalcTrigger,Trigger3M)),NA())</f>
        <v>1.8307254412044394E-2</v>
      </c>
      <c r="P3072" s="44">
        <f>IFERROR(_xll.qlIndexFixing(ONIndex6M,I3072,TRUE,_xll.ohTrigger(RecalcTrigger,Trigger6M)),NA())</f>
        <v>1.8448160316715256E-2</v>
      </c>
      <c r="Q3072" s="182">
        <f>IFERROR(_xll.qlIndexFixing(ONIndex1Y,I3072,TRUE,_xll.ohTrigger(RecalcTrigger,Trigger1Y)),NA())</f>
        <v>1.852857918072881E-2</v>
      </c>
    </row>
    <row r="3073" spans="2:17" x14ac:dyDescent="0.2">
      <c r="B3073" s="39" t="s">
        <v>42</v>
      </c>
      <c r="D3073" s="42">
        <f>_xll.qlCalendarAdvance(Calendar,$D3072,B3073,"f",FALSE)</f>
        <v>60952</v>
      </c>
      <c r="E3073" s="176">
        <f>_xll.qlInterestRateIndexValueDate(IndexON,D3073)</f>
        <v>60952</v>
      </c>
      <c r="F3073" s="192">
        <f>IFERROR(_xll.qlIndexFixing(IndexON,D3073,TRUE,_xll.ohTrigger(RecalcTrigger,TriggerON)),NA())</f>
        <v>1.7657914280201359E-2</v>
      </c>
      <c r="H3073" s="42">
        <f>_xll.qlCalendarAdvance(Calendar,$H3072,B3073,"f",FALSE)</f>
        <v>60952</v>
      </c>
      <c r="I3073" s="176">
        <f>_xll.qlInterestRateIndexValueDate(Index1M,$H3073)</f>
        <v>60952</v>
      </c>
      <c r="J3073" s="181">
        <f>IFERROR(_xll.qlIndexFixing(Index1M,$H3073,TRUE,_xll.ohTrigger(RecalcTrigger,Trigger1M)),NA())</f>
        <v>1.7995176708629677E-2</v>
      </c>
      <c r="K3073" s="44">
        <f>IFERROR(_xll.qlIndexFixing(Index3M,H3073,TRUE,_xll.ohTrigger(RecalcTrigger,Trigger3M)),NA())</f>
        <v>1.8400010220844927E-2</v>
      </c>
      <c r="L3073" s="44">
        <f>IFERROR(_xll.qlIndexFixing(Index6M,$H3073,TRUE,_xll.ohTrigger(RecalcTrigger,Trigger6M)),NA())</f>
        <v>1.8622728073451889E-2</v>
      </c>
      <c r="M3073" s="182">
        <f>IFERROR(_xll.qlIndexFixing(Index1Y,$H3073,TRUE,_xll.ohTrigger(RecalcTrigger,Trigger1Y)),NA())</f>
        <v>1.8876518635464468E-2</v>
      </c>
      <c r="N3073" s="181">
        <f>IFERROR(_xll.qlIndexFixing(ONIndex1M,I3073,TRUE,_xll.ohTrigger(RecalcTrigger,Trigger1M)),NA())</f>
        <v>1.796743916153698E-2</v>
      </c>
      <c r="O3073" s="44">
        <f>IFERROR(_xll.qlIndexFixing(ONIndex3M,I3073,TRUE,_xll.ohTrigger(RecalcTrigger,Trigger3M)),NA())</f>
        <v>1.8314073846619205E-2</v>
      </c>
      <c r="P3073" s="44">
        <f>IFERROR(_xll.qlIndexFixing(ONIndex6M,I3073,TRUE,_xll.ohTrigger(RecalcTrigger,Trigger6M)),NA())</f>
        <v>1.8454744449298843E-2</v>
      </c>
      <c r="Q3073" s="182">
        <f>IFERROR(_xll.qlIndexFixing(ONIndex1Y,I3073,TRUE,_xll.ohTrigger(RecalcTrigger,Trigger1Y)),NA())</f>
        <v>1.8535213107661042E-2</v>
      </c>
    </row>
    <row r="3074" spans="2:17" x14ac:dyDescent="0.2">
      <c r="B3074" s="39" t="s">
        <v>42</v>
      </c>
      <c r="D3074" s="42">
        <f>_xll.qlCalendarAdvance(Calendar,$D3073,B3074,"f",FALSE)</f>
        <v>60959</v>
      </c>
      <c r="E3074" s="176">
        <f>_xll.qlInterestRateIndexValueDate(IndexON,D3074)</f>
        <v>60959</v>
      </c>
      <c r="F3074" s="192">
        <f>IFERROR(_xll.qlIndexFixing(IndexON,D3074,TRUE,_xll.ohTrigger(RecalcTrigger,TriggerON)),NA())</f>
        <v>1.7664925143416887E-2</v>
      </c>
      <c r="H3074" s="42">
        <f>_xll.qlCalendarAdvance(Calendar,$H3073,B3074,"f",FALSE)</f>
        <v>60959</v>
      </c>
      <c r="I3074" s="176">
        <f>_xll.qlInterestRateIndexValueDate(Index1M,$H3074)</f>
        <v>60959</v>
      </c>
      <c r="J3074" s="181">
        <f>IFERROR(_xll.qlIndexFixing(Index1M,$H3074,TRUE,_xll.ohTrigger(RecalcTrigger,Trigger1M)),NA())</f>
        <v>1.8002354973818895E-2</v>
      </c>
      <c r="K3074" s="44">
        <f>IFERROR(_xll.qlIndexFixing(Index3M,H3074,TRUE,_xll.ohTrigger(RecalcTrigger,Trigger3M)),NA())</f>
        <v>1.8406750040332574E-2</v>
      </c>
      <c r="L3074" s="44">
        <f>IFERROR(_xll.qlIndexFixing(Index6M,$H3074,TRUE,_xll.ohTrigger(RecalcTrigger,Trigger6M)),NA())</f>
        <v>1.8629173939743393E-2</v>
      </c>
      <c r="M3074" s="182">
        <f>IFERROR(_xll.qlIndexFixing(Index1Y,$H3074,TRUE,_xll.ohTrigger(RecalcTrigger,Trigger1Y)),NA())</f>
        <v>1.8882883565317421E-2</v>
      </c>
      <c r="N3074" s="181">
        <f>IFERROR(_xll.qlIndexFixing(ONIndex1M,I3074,TRUE,_xll.ohTrigger(RecalcTrigger,Trigger1M)),NA())</f>
        <v>1.7974639439312101E-2</v>
      </c>
      <c r="O3074" s="44">
        <f>IFERROR(_xll.qlIndexFixing(ONIndex3M,I3074,TRUE,_xll.ohTrigger(RecalcTrigger,Trigger3M)),NA())</f>
        <v>1.8320878561568499E-2</v>
      </c>
      <c r="P3074" s="44">
        <f>IFERROR(_xll.qlIndexFixing(ONIndex6M,I3074,TRUE,_xll.ohTrigger(RecalcTrigger,Trigger6M)),NA())</f>
        <v>1.8461314369930815E-2</v>
      </c>
      <c r="Q3074" s="182">
        <f>IFERROR(_xll.qlIndexFixing(ONIndex1Y,I3074,TRUE,_xll.ohTrigger(RecalcTrigger,Trigger1Y)),NA())</f>
        <v>1.8541832715255335E-2</v>
      </c>
    </row>
    <row r="3075" spans="2:17" x14ac:dyDescent="0.2">
      <c r="B3075" s="39" t="s">
        <v>42</v>
      </c>
      <c r="D3075" s="42">
        <f>_xll.qlCalendarAdvance(Calendar,$D3074,B3075,"f",FALSE)</f>
        <v>60966</v>
      </c>
      <c r="E3075" s="176">
        <f>_xll.qlInterestRateIndexValueDate(IndexON,D3075)</f>
        <v>60966</v>
      </c>
      <c r="F3075" s="192">
        <f>IFERROR(_xll.qlIndexFixing(IndexON,D3075,TRUE,_xll.ohTrigger(RecalcTrigger,TriggerON)),NA())</f>
        <v>1.7671920841171307E-2</v>
      </c>
      <c r="H3075" s="42">
        <f>_xll.qlCalendarAdvance(Calendar,$H3074,B3075,"f",FALSE)</f>
        <v>60966</v>
      </c>
      <c r="I3075" s="176">
        <f>_xll.qlInterestRateIndexValueDate(Index1M,$H3075)</f>
        <v>60966</v>
      </c>
      <c r="J3075" s="181">
        <f>IFERROR(_xll.qlIndexFixing(Index1M,$H3075,TRUE,_xll.ohTrigger(RecalcTrigger,Trigger1M)),NA())</f>
        <v>1.801047197772055E-2</v>
      </c>
      <c r="K3075" s="44">
        <f>IFERROR(_xll.qlIndexFixing(Index3M,H3075,TRUE,_xll.ohTrigger(RecalcTrigger,Trigger3M)),NA())</f>
        <v>1.8411592485412662E-2</v>
      </c>
      <c r="L3075" s="44">
        <f>IFERROR(_xll.qlIndexFixing(Index6M,$H3075,TRUE,_xll.ohTrigger(RecalcTrigger,Trigger6M)),NA())</f>
        <v>1.8636534211252852E-2</v>
      </c>
      <c r="M3075" s="182">
        <f>IFERROR(_xll.qlIndexFixing(Index1Y,$H3075,TRUE,_xll.ohTrigger(RecalcTrigger,Trigger1Y)),NA())</f>
        <v>1.888923394589237E-2</v>
      </c>
      <c r="N3075" s="181">
        <f>IFERROR(_xll.qlIndexFixing(ONIndex1M,I3075,TRUE,_xll.ohTrigger(RecalcTrigger,Trigger1M)),NA())</f>
        <v>1.7981824141937164E-2</v>
      </c>
      <c r="O3075" s="44">
        <f>IFERROR(_xll.qlIndexFixing(ONIndex3M,I3075,TRUE,_xll.ohTrigger(RecalcTrigger,Trigger3M)),NA())</f>
        <v>1.8327668556811227E-2</v>
      </c>
      <c r="P3075" s="44">
        <f>IFERROR(_xll.qlIndexFixing(ONIndex6M,I3075,TRUE,_xll.ohTrigger(RecalcTrigger,Trigger6M)),NA())</f>
        <v>1.8467870079016402E-2</v>
      </c>
      <c r="Q3075" s="182">
        <f>IFERROR(_xll.qlIndexFixing(ONIndex1Y,I3075,TRUE,_xll.ohTrigger(RecalcTrigger,Trigger1Y)),NA())</f>
        <v>1.8548438003673784E-2</v>
      </c>
    </row>
    <row r="3076" spans="2:17" x14ac:dyDescent="0.2">
      <c r="B3076" s="39" t="s">
        <v>42</v>
      </c>
      <c r="D3076" s="42">
        <f>_xll.qlCalendarAdvance(Calendar,$D3075,B3076,"f",FALSE)</f>
        <v>60973</v>
      </c>
      <c r="E3076" s="176">
        <f>_xll.qlInterestRateIndexValueDate(IndexON,D3076)</f>
        <v>60973</v>
      </c>
      <c r="F3076" s="192">
        <f>IFERROR(_xll.qlIndexFixing(IndexON,D3076,TRUE,_xll.ohTrigger(RecalcTrigger,TriggerON)),NA())</f>
        <v>1.7678901373383571E-2</v>
      </c>
      <c r="H3076" s="42">
        <f>_xll.qlCalendarAdvance(Calendar,$H3075,B3076,"f",FALSE)</f>
        <v>60973</v>
      </c>
      <c r="I3076" s="176">
        <f>_xll.qlInterestRateIndexValueDate(Index1M,$H3076)</f>
        <v>60973</v>
      </c>
      <c r="J3076" s="181">
        <f>IFERROR(_xll.qlIndexFixing(Index1M,$H3076,TRUE,_xll.ohTrigger(RecalcTrigger,Trigger1M)),NA())</f>
        <v>1.8017618294594334E-2</v>
      </c>
      <c r="K3076" s="44">
        <f>IFERROR(_xll.qlIndexFixing(Index3M,H3076,TRUE,_xll.ohTrigger(RecalcTrigger,Trigger3M)),NA())</f>
        <v>1.8418304188161521E-2</v>
      </c>
      <c r="L3076" s="44">
        <f>IFERROR(_xll.qlIndexFixing(Index6M,$H3076,TRUE,_xll.ohTrigger(RecalcTrigger,Trigger6M)),NA())</f>
        <v>1.8642950736509612E-2</v>
      </c>
      <c r="M3076" s="182">
        <f>IFERROR(_xll.qlIndexFixing(Index1Y,$H3076,TRUE,_xll.ohTrigger(RecalcTrigger,Trigger1Y)),NA())</f>
        <v>1.8895569776917975E-2</v>
      </c>
      <c r="N3076" s="181">
        <f>IFERROR(_xll.qlIndexFixing(ONIndex1M,I3076,TRUE,_xll.ohTrigger(RecalcTrigger,Trigger1M)),NA())</f>
        <v>1.7988993269493214E-2</v>
      </c>
      <c r="O3076" s="44">
        <f>IFERROR(_xll.qlIndexFixing(ONIndex3M,I3076,TRUE,_xll.ohTrigger(RecalcTrigger,Trigger3M)),NA())</f>
        <v>1.8334443832671576E-2</v>
      </c>
      <c r="P3076" s="44">
        <f>IFERROR(_xll.qlIndexFixing(ONIndex6M,I3076,TRUE,_xll.ohTrigger(RecalcTrigger,Trigger6M)),NA())</f>
        <v>1.8474411576393512E-2</v>
      </c>
      <c r="Q3076" s="182">
        <f>IFERROR(_xll.qlIndexFixing(ONIndex1Y,I3076,TRUE,_xll.ohTrigger(RecalcTrigger,Trigger1Y)),NA())</f>
        <v>1.855502897307848E-2</v>
      </c>
    </row>
    <row r="3077" spans="2:17" x14ac:dyDescent="0.2">
      <c r="B3077" s="39" t="s">
        <v>42</v>
      </c>
      <c r="D3077" s="42">
        <f>_xll.qlCalendarAdvance(Calendar,$D3076,B3077,"f",FALSE)</f>
        <v>60980</v>
      </c>
      <c r="E3077" s="176">
        <f>_xll.qlInterestRateIndexValueDate(IndexON,D3077)</f>
        <v>60980</v>
      </c>
      <c r="F3077" s="192">
        <f>IFERROR(_xll.qlIndexFixing(IndexON,D3077,TRUE,_xll.ohTrigger(RecalcTrigger,TriggerON)),NA())</f>
        <v>1.768586674005368E-2</v>
      </c>
      <c r="H3077" s="42">
        <f>_xll.qlCalendarAdvance(Calendar,$H3076,B3077,"f",FALSE)</f>
        <v>60980</v>
      </c>
      <c r="I3077" s="176">
        <f>_xll.qlInterestRateIndexValueDate(Index1M,$H3077)</f>
        <v>60980</v>
      </c>
      <c r="J3077" s="181">
        <f>IFERROR(_xll.qlIndexFixing(Index1M,$H3077,TRUE,_xll.ohTrigger(RecalcTrigger,Trigger1M)),NA())</f>
        <v>1.8024749017340157E-2</v>
      </c>
      <c r="K3077" s="44">
        <f>IFERROR(_xll.qlIndexFixing(Index3M,H3077,TRUE,_xll.ohTrigger(RecalcTrigger,Trigger3M)),NA())</f>
        <v>1.8425001116120259E-2</v>
      </c>
      <c r="L3077" s="44">
        <f>IFERROR(_xll.qlIndexFixing(Index6M,$H3077,TRUE,_xll.ohTrigger(RecalcTrigger,Trigger6M)),NA())</f>
        <v>1.8649352938856164E-2</v>
      </c>
      <c r="M3077" s="182">
        <f>IFERROR(_xll.qlIndexFixing(Index1Y,$H3077,TRUE,_xll.ohTrigger(RecalcTrigger,Trigger1Y)),NA())</f>
        <v>1.8901891058121123E-2</v>
      </c>
      <c r="N3077" s="181">
        <f>IFERROR(_xll.qlIndexFixing(ONIndex1M,I3077,TRUE,_xll.ohTrigger(RecalcTrigger,Trigger1M)),NA())</f>
        <v>1.7996146821656067E-2</v>
      </c>
      <c r="O3077" s="44">
        <f>IFERROR(_xll.qlIndexFixing(ONIndex3M,I3077,TRUE,_xll.ohTrigger(RecalcTrigger,Trigger3M)),NA())</f>
        <v>1.8341204388906407E-2</v>
      </c>
      <c r="P3077" s="44">
        <f>IFERROR(_xll.qlIndexFixing(ONIndex6M,I3077,TRUE,_xll.ohTrigger(RecalcTrigger,Trigger6M)),NA())</f>
        <v>1.84809388619811E-2</v>
      </c>
      <c r="Q3077" s="182">
        <f>IFERROR(_xll.qlIndexFixing(ONIndex1Y,I3077,TRUE,_xll.ohTrigger(RecalcTrigger,Trigger1Y)),NA())</f>
        <v>1.8561605623145239E-2</v>
      </c>
    </row>
    <row r="3078" spans="2:17" x14ac:dyDescent="0.2">
      <c r="B3078" s="39" t="s">
        <v>42</v>
      </c>
      <c r="D3078" s="42">
        <f>_xll.qlCalendarAdvance(Calendar,$D3077,B3078,"f",FALSE)</f>
        <v>60987</v>
      </c>
      <c r="E3078" s="176">
        <f>_xll.qlInterestRateIndexValueDate(IndexON,D3078)</f>
        <v>60987</v>
      </c>
      <c r="F3078" s="192">
        <f>IFERROR(_xll.qlIndexFixing(IndexON,D3078,TRUE,_xll.ohTrigger(RecalcTrigger,TriggerON)),NA())</f>
        <v>1.7692816941181633E-2</v>
      </c>
      <c r="H3078" s="42">
        <f>_xll.qlCalendarAdvance(Calendar,$H3077,B3078,"f",FALSE)</f>
        <v>60987</v>
      </c>
      <c r="I3078" s="176">
        <f>_xll.qlInterestRateIndexValueDate(Index1M,$H3078)</f>
        <v>60987</v>
      </c>
      <c r="J3078" s="181">
        <f>IFERROR(_xll.qlIndexFixing(Index1M,$H3078,TRUE,_xll.ohTrigger(RecalcTrigger,Trigger1M)),NA())</f>
        <v>1.8031864145924031E-2</v>
      </c>
      <c r="K3078" s="44">
        <f>IFERROR(_xll.qlIndexFixing(Index3M,H3078,TRUE,_xll.ohTrigger(RecalcTrigger,Trigger3M)),NA())</f>
        <v>1.8431683269212334E-2</v>
      </c>
      <c r="L3078" s="44">
        <f>IFERROR(_xll.qlIndexFixing(Index6M,$H3078,TRUE,_xll.ohTrigger(RecalcTrigger,Trigger6M)),NA())</f>
        <v>1.8655740818156245E-2</v>
      </c>
      <c r="M3078" s="182">
        <f>IFERROR(_xll.qlIndexFixing(Index1Y,$H3078,TRUE,_xll.ohTrigger(RecalcTrigger,Trigger1Y)),NA())</f>
        <v>1.890819778923114E-2</v>
      </c>
      <c r="N3078" s="181">
        <f>IFERROR(_xll.qlIndexFixing(ONIndex1M,I3078,TRUE,_xll.ohTrigger(RecalcTrigger,Trigger1M)),NA())</f>
        <v>1.8003284798506769E-2</v>
      </c>
      <c r="O3078" s="44">
        <f>IFERROR(_xll.qlIndexFixing(ONIndex3M,I3078,TRUE,_xll.ohTrigger(RecalcTrigger,Trigger3M)),NA())</f>
        <v>1.8347950225353626E-2</v>
      </c>
      <c r="P3078" s="44">
        <f>IFERROR(_xll.qlIndexFixing(ONIndex6M,I3078,TRUE,_xll.ohTrigger(RecalcTrigger,Trigger6M)),NA())</f>
        <v>1.8487451935860211E-2</v>
      </c>
      <c r="Q3078" s="182">
        <f>IFERROR(_xll.qlIndexFixing(ONIndex1Y,I3078,TRUE,_xll.ohTrigger(RecalcTrigger,Trigger1Y)),NA())</f>
        <v>1.8568167954036152E-2</v>
      </c>
    </row>
    <row r="3079" spans="2:17" x14ac:dyDescent="0.2">
      <c r="B3079" s="39" t="s">
        <v>42</v>
      </c>
      <c r="D3079" s="42">
        <f>_xll.qlCalendarAdvance(Calendar,$D3078,B3079,"f",FALSE)</f>
        <v>60995</v>
      </c>
      <c r="E3079" s="176">
        <f>_xll.qlInterestRateIndexValueDate(IndexON,D3079)</f>
        <v>60995</v>
      </c>
      <c r="F3079" s="192">
        <f>IFERROR(_xll.qlIndexFixing(IndexON,D3079,TRUE,_xll.ohTrigger(RecalcTrigger,TriggerON)),NA())</f>
        <v>1.7700741458247515E-2</v>
      </c>
      <c r="H3079" s="42">
        <f>_xll.qlCalendarAdvance(Calendar,$H3078,B3079,"f",FALSE)</f>
        <v>60995</v>
      </c>
      <c r="I3079" s="176">
        <f>_xll.qlInterestRateIndexValueDate(Index1M,$H3079)</f>
        <v>60995</v>
      </c>
      <c r="J3079" s="181">
        <f>IFERROR(_xll.qlIndexFixing(Index1M,$H3079,TRUE,_xll.ohTrigger(RecalcTrigger,Trigger1M)),NA())</f>
        <v>1.8041878849385407E-2</v>
      </c>
      <c r="K3079" s="44">
        <f>IFERROR(_xll.qlIndexFixing(Index3M,H3079,TRUE,_xll.ohTrigger(RecalcTrigger,Trigger3M)),NA())</f>
        <v>1.8439301923840641E-2</v>
      </c>
      <c r="L3079" s="44">
        <f>IFERROR(_xll.qlIndexFixing(Index6M,$H3079,TRUE,_xll.ohTrigger(RecalcTrigger,Trigger6M)),NA())</f>
        <v>1.8663023713043608E-2</v>
      </c>
      <c r="M3079" s="182">
        <f>IFERROR(_xll.qlIndexFixing(Index1Y,$H3079,TRUE,_xll.ohTrigger(RecalcTrigger,Trigger1Y)),NA())</f>
        <v>1.8915387665140226E-2</v>
      </c>
      <c r="N3079" s="181">
        <f>IFERROR(_xll.qlIndexFixing(ONIndex1M,I3079,TRUE,_xll.ohTrigger(RecalcTrigger,Trigger1M)),NA())</f>
        <v>1.8011423414803218E-2</v>
      </c>
      <c r="O3079" s="44">
        <f>IFERROR(_xll.qlIndexFixing(ONIndex3M,I3079,TRUE,_xll.ohTrigger(RecalcTrigger,Trigger3M)),NA())</f>
        <v>1.8355641728851069E-2</v>
      </c>
      <c r="P3079" s="44">
        <f>IFERROR(_xll.qlIndexFixing(ONIndex6M,I3079,TRUE,_xll.ohTrigger(RecalcTrigger,Trigger6M)),NA())</f>
        <v>1.8494878046746432E-2</v>
      </c>
      <c r="Q3079" s="182">
        <f>IFERROR(_xll.qlIndexFixing(ONIndex1Y,I3079,TRUE,_xll.ohTrigger(RecalcTrigger,Trigger1Y)),NA())</f>
        <v>1.8575650227077301E-2</v>
      </c>
    </row>
    <row r="3080" spans="2:17" x14ac:dyDescent="0.2">
      <c r="B3080" s="39" t="s">
        <v>42</v>
      </c>
      <c r="D3080" s="42">
        <f>_xll.qlCalendarAdvance(Calendar,$D3079,B3080,"f",FALSE)</f>
        <v>61002</v>
      </c>
      <c r="E3080" s="176">
        <f>_xll.qlInterestRateIndexValueDate(IndexON,D3080)</f>
        <v>61002</v>
      </c>
      <c r="F3080" s="192">
        <f>IFERROR(_xll.qlIndexFixing(IndexON,D3080,TRUE,_xll.ohTrigger(RecalcTrigger,TriggerON)),NA())</f>
        <v>1.7707659161924072E-2</v>
      </c>
      <c r="H3080" s="42">
        <f>_xll.qlCalendarAdvance(Calendar,$H3079,B3080,"f",FALSE)</f>
        <v>61002</v>
      </c>
      <c r="I3080" s="176">
        <f>_xll.qlInterestRateIndexValueDate(Index1M,$H3080)</f>
        <v>61002</v>
      </c>
      <c r="J3080" s="181">
        <f>IFERROR(_xll.qlIndexFixing(Index1M,$H3080,TRUE,_xll.ohTrigger(RecalcTrigger,Trigger1M)),NA())</f>
        <v>1.804895903355281E-2</v>
      </c>
      <c r="K3080" s="44">
        <f>IFERROR(_xll.qlIndexFixing(Index3M,H3080,TRUE,_xll.ohTrigger(RecalcTrigger,Trigger3M)),NA())</f>
        <v>1.8445952416263456E-2</v>
      </c>
      <c r="L3080" s="44">
        <f>IFERROR(_xll.qlIndexFixing(Index6M,$H3080,TRUE,_xll.ohTrigger(RecalcTrigger,Trigger6M)),NA())</f>
        <v>1.8668455763016928E-2</v>
      </c>
      <c r="M3080" s="182">
        <f>IFERROR(_xll.qlIndexFixing(Index1Y,$H3080,TRUE,_xll.ohTrigger(RecalcTrigger,Trigger1Y)),NA())</f>
        <v>1.8921663216568074E-2</v>
      </c>
      <c r="N3080" s="181">
        <f>IFERROR(_xll.qlIndexFixing(ONIndex1M,I3080,TRUE,_xll.ohTrigger(RecalcTrigger,Trigger1M)),NA())</f>
        <v>1.8018528016228164E-2</v>
      </c>
      <c r="O3080" s="44">
        <f>IFERROR(_xll.qlIndexFixing(ONIndex3M,I3080,TRUE,_xll.ohTrigger(RecalcTrigger,Trigger3M)),NA())</f>
        <v>1.8362356023463589E-2</v>
      </c>
      <c r="P3080" s="44">
        <f>IFERROR(_xll.qlIndexFixing(ONIndex6M,I3080,TRUE,_xll.ohTrigger(RecalcTrigger,Trigger6M)),NA())</f>
        <v>1.8501360667080302E-2</v>
      </c>
      <c r="Q3080" s="182">
        <f>IFERROR(_xll.qlIndexFixing(ONIndex1Y,I3080,TRUE,_xll.ohTrigger(RecalcTrigger,Trigger1Y)),NA())</f>
        <v>1.8582181874089443E-2</v>
      </c>
    </row>
    <row r="3081" spans="2:17" x14ac:dyDescent="0.2">
      <c r="B3081" s="39" t="s">
        <v>42</v>
      </c>
      <c r="D3081" s="42">
        <f>_xll.qlCalendarAdvance(Calendar,$D3080,B3081,"f",FALSE)</f>
        <v>61009</v>
      </c>
      <c r="E3081" s="176">
        <f>_xll.qlInterestRateIndexValueDate(IndexON,D3081)</f>
        <v>61009</v>
      </c>
      <c r="F3081" s="192">
        <f>IFERROR(_xll.qlIndexFixing(IndexON,D3081,TRUE,_xll.ohTrigger(RecalcTrigger,TriggerON)),NA())</f>
        <v>1.7714561699977427E-2</v>
      </c>
      <c r="H3081" s="42">
        <f>_xll.qlCalendarAdvance(Calendar,$H3080,B3081,"f",FALSE)</f>
        <v>61009</v>
      </c>
      <c r="I3081" s="176">
        <f>_xll.qlInterestRateIndexValueDate(Index1M,$H3081)</f>
        <v>61009</v>
      </c>
      <c r="J3081" s="181">
        <f>IFERROR(_xll.qlIndexFixing(Index1M,$H3081,TRUE,_xll.ohTrigger(RecalcTrigger,Trigger1M)),NA())</f>
        <v>1.8056023622195612E-2</v>
      </c>
      <c r="K3081" s="44">
        <f>IFERROR(_xll.qlIndexFixing(Index3M,H3081,TRUE,_xll.ohTrigger(RecalcTrigger,Trigger3M)),NA())</f>
        <v>1.8452588133594482E-2</v>
      </c>
      <c r="L3081" s="44">
        <f>IFERROR(_xll.qlIndexFixing(Index6M,$H3081,TRUE,_xll.ohTrigger(RecalcTrigger,Trigger6M)),NA())</f>
        <v>1.8674799326248513E-2</v>
      </c>
      <c r="M3081" s="182">
        <f>IFERROR(_xll.qlIndexFixing(Index1Y,$H3081,TRUE,_xll.ohTrigger(RecalcTrigger,Trigger1Y)),NA())</f>
        <v>1.8927924217054137E-2</v>
      </c>
      <c r="N3081" s="181">
        <f>IFERROR(_xll.qlIndexFixing(ONIndex1M,I3081,TRUE,_xll.ohTrigger(RecalcTrigger,Trigger1M)),NA())</f>
        <v>1.8025617042340958E-2</v>
      </c>
      <c r="O3081" s="44">
        <f>IFERROR(_xll.qlIndexFixing(ONIndex3M,I3081,TRUE,_xll.ohTrigger(RecalcTrigger,Trigger3M)),NA())</f>
        <v>1.8369055598531636E-2</v>
      </c>
      <c r="P3081" s="44">
        <f>IFERROR(_xll.qlIndexFixing(ONIndex6M,I3081,TRUE,_xll.ohTrigger(RecalcTrigger,Trigger6M)),NA())</f>
        <v>1.8507829075705695E-2</v>
      </c>
      <c r="Q3081" s="182">
        <f>IFERROR(_xll.qlIndexFixing(ONIndex1Y,I3081,TRUE,_xll.ohTrigger(RecalcTrigger,Trigger1Y)),NA())</f>
        <v>1.858869920192574E-2</v>
      </c>
    </row>
    <row r="3082" spans="2:17" x14ac:dyDescent="0.2">
      <c r="B3082" s="39" t="s">
        <v>42</v>
      </c>
      <c r="D3082" s="42">
        <f>_xll.qlCalendarAdvance(Calendar,$D3081,B3082,"f",FALSE)</f>
        <v>61016</v>
      </c>
      <c r="E3082" s="176">
        <f>_xll.qlInterestRateIndexValueDate(IndexON,D3082)</f>
        <v>61016</v>
      </c>
      <c r="F3082" s="192">
        <f>IFERROR(_xll.qlIndexFixing(IndexON,D3082,TRUE,_xll.ohTrigger(RecalcTrigger,TriggerON)),NA())</f>
        <v>1.7721449072650719E-2</v>
      </c>
      <c r="H3082" s="42">
        <f>_xll.qlCalendarAdvance(Calendar,$H3081,B3082,"f",FALSE)</f>
        <v>61016</v>
      </c>
      <c r="I3082" s="176">
        <f>_xll.qlInterestRateIndexValueDate(Index1M,$H3082)</f>
        <v>61016</v>
      </c>
      <c r="J3082" s="181">
        <f>IFERROR(_xll.qlIndexFixing(Index1M,$H3082,TRUE,_xll.ohTrigger(RecalcTrigger,Trigger1M)),NA())</f>
        <v>1.8063072615299075E-2</v>
      </c>
      <c r="K3082" s="44">
        <f>IFERROR(_xll.qlIndexFixing(Index3M,H3082,TRUE,_xll.ohTrigger(RecalcTrigger,Trigger3M)),NA())</f>
        <v>1.845920907576077E-2</v>
      </c>
      <c r="L3082" s="44">
        <f>IFERROR(_xll.qlIndexFixing(Index6M,$H3082,TRUE,_xll.ohTrigger(RecalcTrigger,Trigger6M)),NA())</f>
        <v>1.8681128566503138E-2</v>
      </c>
      <c r="M3082" s="182">
        <f>IFERROR(_xll.qlIndexFixing(Index1Y,$H3082,TRUE,_xll.ohTrigger(RecalcTrigger,Trigger1Y)),NA())</f>
        <v>1.893417066632952E-2</v>
      </c>
      <c r="N3082" s="181">
        <f>IFERROR(_xll.qlIndexFixing(ONIndex1M,I3082,TRUE,_xll.ohTrigger(RecalcTrigger,Trigger1M)),NA())</f>
        <v>1.8032690493222647E-2</v>
      </c>
      <c r="O3082" s="44">
        <f>IFERROR(_xll.qlIndexFixing(ONIndex3M,I3082,TRUE,_xll.ohTrigger(RecalcTrigger,Trigger3M)),NA())</f>
        <v>1.8375740453893119E-2</v>
      </c>
      <c r="P3082" s="44">
        <f>IFERROR(_xll.qlIndexFixing(ONIndex6M,I3082,TRUE,_xll.ohTrigger(RecalcTrigger,Trigger6M)),NA())</f>
        <v>1.8514283272622611E-2</v>
      </c>
      <c r="Q3082" s="182">
        <f>IFERROR(_xll.qlIndexFixing(ONIndex1Y,I3082,TRUE,_xll.ohTrigger(RecalcTrigger,Trigger1Y)),NA())</f>
        <v>1.85952022104241E-2</v>
      </c>
    </row>
    <row r="3083" spans="2:17" x14ac:dyDescent="0.2">
      <c r="B3083" s="39" t="s">
        <v>42</v>
      </c>
      <c r="D3083" s="42">
        <f>_xll.qlCalendarAdvance(Calendar,$D3082,B3083,"f",FALSE)</f>
        <v>61023</v>
      </c>
      <c r="E3083" s="176">
        <f>_xll.qlInterestRateIndexValueDate(IndexON,D3083)</f>
        <v>61023</v>
      </c>
      <c r="F3083" s="192">
        <f>IFERROR(_xll.qlIndexFixing(IndexON,D3083,TRUE,_xll.ohTrigger(RecalcTrigger,TriggerON)),NA())</f>
        <v>1.7728321279619763E-2</v>
      </c>
      <c r="H3083" s="42">
        <f>_xll.qlCalendarAdvance(Calendar,$H3082,B3083,"f",FALSE)</f>
        <v>61023</v>
      </c>
      <c r="I3083" s="176">
        <f>_xll.qlInterestRateIndexValueDate(Index1M,$H3083)</f>
        <v>61023</v>
      </c>
      <c r="J3083" s="181">
        <f>IFERROR(_xll.qlIndexFixing(Index1M,$H3083,TRUE,_xll.ohTrigger(RecalcTrigger,Trigger1M)),NA())</f>
        <v>1.8070106012816535E-2</v>
      </c>
      <c r="K3083" s="44">
        <f>IFERROR(_xll.qlIndexFixing(Index3M,H3083,TRUE,_xll.ohTrigger(RecalcTrigger,Trigger3M)),NA())</f>
        <v>1.8465815242691187E-2</v>
      </c>
      <c r="L3083" s="44">
        <f>IFERROR(_xll.qlIndexFixing(Index6M,$H3083,TRUE,_xll.ohTrigger(RecalcTrigger,Trigger6M)),NA())</f>
        <v>1.8687443483646919E-2</v>
      </c>
      <c r="M3083" s="182">
        <f>IFERROR(_xll.qlIndexFixing(Index1Y,$H3083,TRUE,_xll.ohTrigger(RecalcTrigger,Trigger1Y)),NA())</f>
        <v>1.8940402564125991E-2</v>
      </c>
      <c r="N3083" s="181">
        <f>IFERROR(_xll.qlIndexFixing(ONIndex1M,I3083,TRUE,_xll.ohTrigger(RecalcTrigger,Trigger1M)),NA())</f>
        <v>1.8039748368873232E-2</v>
      </c>
      <c r="O3083" s="44">
        <f>IFERROR(_xll.qlIndexFixing(ONIndex3M,I3083,TRUE,_xll.ohTrigger(RecalcTrigger,Trigger3M)),NA())</f>
        <v>1.8382410589629083E-2</v>
      </c>
      <c r="P3083" s="44">
        <f>IFERROR(_xll.qlIndexFixing(ONIndex6M,I3083,TRUE,_xll.ohTrigger(RecalcTrigger,Trigger6M)),NA())</f>
        <v>1.8520723257668958E-2</v>
      </c>
      <c r="Q3083" s="182">
        <f>IFERROR(_xll.qlIndexFixing(ONIndex1Y,I3083,TRUE,_xll.ohTrigger(RecalcTrigger,Trigger1Y)),NA())</f>
        <v>1.8601690899746615E-2</v>
      </c>
    </row>
    <row r="3084" spans="2:17" x14ac:dyDescent="0.2">
      <c r="B3084" s="39" t="s">
        <v>42</v>
      </c>
      <c r="D3084" s="42">
        <f>_xll.qlCalendarAdvance(Calendar,$D3083,B3084,"f",FALSE)</f>
        <v>61030</v>
      </c>
      <c r="E3084" s="176">
        <f>_xll.qlInterestRateIndexValueDate(IndexON,D3084)</f>
        <v>61030</v>
      </c>
      <c r="F3084" s="192">
        <f>IFERROR(_xll.qlIndexFixing(IndexON,D3084,TRUE,_xll.ohTrigger(RecalcTrigger,TriggerON)),NA())</f>
        <v>1.7735178321208744E-2</v>
      </c>
      <c r="H3084" s="42">
        <f>_xll.qlCalendarAdvance(Calendar,$H3083,B3084,"f",FALSE)</f>
        <v>61030</v>
      </c>
      <c r="I3084" s="176">
        <f>_xll.qlInterestRateIndexValueDate(Index1M,$H3084)</f>
        <v>61030</v>
      </c>
      <c r="J3084" s="181">
        <f>IFERROR(_xll.qlIndexFixing(Index1M,$H3084,TRUE,_xll.ohTrigger(RecalcTrigger,Trigger1M)),NA())</f>
        <v>1.8072387078973129E-2</v>
      </c>
      <c r="K3084" s="44">
        <f>IFERROR(_xll.qlIndexFixing(Index3M,H3084,TRUE,_xll.ohTrigger(RecalcTrigger,Trigger3M)),NA())</f>
        <v>1.8472406634310986E-2</v>
      </c>
      <c r="L3084" s="44">
        <f>IFERROR(_xll.qlIndexFixing(Index6M,$H3084,TRUE,_xll.ohTrigger(RecalcTrigger,Trigger6M)),NA())</f>
        <v>1.8693744077547765E-2</v>
      </c>
      <c r="M3084" s="182">
        <f>IFERROR(_xll.qlIndexFixing(Index1Y,$H3084,TRUE,_xll.ohTrigger(RecalcTrigger,Trigger1Y)),NA())</f>
        <v>1.8946619910176654E-2</v>
      </c>
      <c r="N3084" s="181">
        <f>IFERROR(_xll.qlIndexFixing(ONIndex1M,I3084,TRUE,_xll.ohTrigger(RecalcTrigger,Trigger1M)),NA())</f>
        <v>1.8046790669292712E-2</v>
      </c>
      <c r="O3084" s="44">
        <f>IFERROR(_xll.qlIndexFixing(ONIndex3M,I3084,TRUE,_xll.ohTrigger(RecalcTrigger,Trigger3M)),NA())</f>
        <v>1.8389066005901622E-2</v>
      </c>
      <c r="P3084" s="44">
        <f>IFERROR(_xll.qlIndexFixing(ONIndex6M,I3084,TRUE,_xll.ohTrigger(RecalcTrigger,Trigger6M)),NA())</f>
        <v>1.8527149031249968E-2</v>
      </c>
      <c r="Q3084" s="182">
        <f>IFERROR(_xll.qlIndexFixing(ONIndex1Y,I3084,TRUE,_xll.ohTrigger(RecalcTrigger,Trigger1Y)),NA())</f>
        <v>1.8608165270136423E-2</v>
      </c>
    </row>
    <row r="3085" spans="2:17" x14ac:dyDescent="0.2">
      <c r="B3085" s="39" t="s">
        <v>42</v>
      </c>
      <c r="D3085" s="42">
        <f>_xll.qlCalendarAdvance(Calendar,$D3084,B3085,"f",FALSE)</f>
        <v>61037</v>
      </c>
      <c r="E3085" s="176">
        <f>_xll.qlInterestRateIndexValueDate(IndexON,D3085)</f>
        <v>61037</v>
      </c>
      <c r="F3085" s="192">
        <f>IFERROR(_xll.qlIndexFixing(IndexON,D3085,TRUE,_xll.ohTrigger(RecalcTrigger,TriggerON)),NA())</f>
        <v>1.774202019725557E-2</v>
      </c>
      <c r="H3085" s="42">
        <f>_xll.qlCalendarAdvance(Calendar,$H3084,B3085,"f",FALSE)</f>
        <v>61037</v>
      </c>
      <c r="I3085" s="176">
        <f>_xll.qlInterestRateIndexValueDate(Index1M,$H3085)</f>
        <v>61037</v>
      </c>
      <c r="J3085" s="181">
        <f>IFERROR(_xll.qlIndexFixing(Index1M,$H3085,TRUE,_xll.ohTrigger(RecalcTrigger,Trigger1M)),NA())</f>
        <v>1.8079393121312737E-2</v>
      </c>
      <c r="K3085" s="44">
        <f>IFERROR(_xll.qlIndexFixing(Index3M,H3085,TRUE,_xll.ohTrigger(RecalcTrigger,Trigger3M)),NA())</f>
        <v>1.8478049202159612E-2</v>
      </c>
      <c r="L3085" s="44">
        <f>IFERROR(_xll.qlIndexFixing(Index6M,$H3085,TRUE,_xll.ohTrigger(RecalcTrigger,Trigger6M)),NA())</f>
        <v>1.8700030348070898E-2</v>
      </c>
      <c r="M3085" s="182">
        <f>IFERROR(_xll.qlIndexFixing(Index1Y,$H3085,TRUE,_xll.ohTrigger(RecalcTrigger,Trigger1Y)),NA())</f>
        <v>1.8952822704214167E-2</v>
      </c>
      <c r="N3085" s="181">
        <f>IFERROR(_xll.qlIndexFixing(ONIndex1M,I3085,TRUE,_xll.ohTrigger(RecalcTrigger,Trigger1M)),NA())</f>
        <v>1.805381739440004E-2</v>
      </c>
      <c r="O3085" s="44">
        <f>IFERROR(_xll.qlIndexFixing(ONIndex3M,I3085,TRUE,_xll.ohTrigger(RecalcTrigger,Trigger3M)),NA())</f>
        <v>1.8395706702467596E-2</v>
      </c>
      <c r="P3085" s="44">
        <f>IFERROR(_xll.qlIndexFixing(ONIndex6M,I3085,TRUE,_xll.ohTrigger(RecalcTrigger,Trigger6M)),NA())</f>
        <v>1.8533560592960407E-2</v>
      </c>
      <c r="Q3085" s="182">
        <f>IFERROR(_xll.qlIndexFixing(ONIndex1Y,I3085,TRUE,_xll.ohTrigger(RecalcTrigger,Trigger1Y)),NA())</f>
        <v>1.8614625321107248E-2</v>
      </c>
    </row>
    <row r="3086" spans="2:17" x14ac:dyDescent="0.2">
      <c r="B3086" s="39" t="s">
        <v>42</v>
      </c>
      <c r="D3086" s="42">
        <f>_xll.qlCalendarAdvance(Calendar,$D3085,B3086,"f",FALSE)</f>
        <v>61044</v>
      </c>
      <c r="E3086" s="176">
        <f>_xll.qlInterestRateIndexValueDate(IndexON,D3086)</f>
        <v>61044</v>
      </c>
      <c r="F3086" s="192">
        <f>IFERROR(_xll.qlIndexFixing(IndexON,D3086,TRUE,_xll.ohTrigger(RecalcTrigger,TriggerON)),NA())</f>
        <v>1.7748846907760241E-2</v>
      </c>
      <c r="H3086" s="42">
        <f>_xll.qlCalendarAdvance(Calendar,$H3085,B3086,"f",FALSE)</f>
        <v>61044</v>
      </c>
      <c r="I3086" s="176">
        <f>_xll.qlInterestRateIndexValueDate(Index1M,$H3086)</f>
        <v>61044</v>
      </c>
      <c r="J3086" s="181">
        <f>IFERROR(_xll.qlIndexFixing(Index1M,$H3086,TRUE,_xll.ohTrigger(RecalcTrigger,Trigger1M)),NA())</f>
        <v>1.8086383571184431E-2</v>
      </c>
      <c r="K3086" s="44">
        <f>IFERROR(_xll.qlIndexFixing(Index3M,H3086,TRUE,_xll.ohTrigger(RecalcTrigger,Trigger3M)),NA())</f>
        <v>1.8484611766792551E-2</v>
      </c>
      <c r="L3086" s="44">
        <f>IFERROR(_xll.qlIndexFixing(Index6M,$H3086,TRUE,_xll.ohTrigger(RecalcTrigger,Trigger6M)),NA())</f>
        <v>1.8706302295083774E-2</v>
      </c>
      <c r="M3086" s="182">
        <f>IFERROR(_xll.qlIndexFixing(Index1Y,$H3086,TRUE,_xll.ohTrigger(RecalcTrigger,Trigger1Y)),NA())</f>
        <v>1.8959010945972521E-2</v>
      </c>
      <c r="N3086" s="181">
        <f>IFERROR(_xll.qlIndexFixing(ONIndex1M,I3086,TRUE,_xll.ohTrigger(RecalcTrigger,Trigger1M)),NA())</f>
        <v>1.806082854435731E-2</v>
      </c>
      <c r="O3086" s="44">
        <f>IFERROR(_xll.qlIndexFixing(ONIndex3M,I3086,TRUE,_xll.ohTrigger(RecalcTrigger,Trigger3M)),NA())</f>
        <v>1.8402332679489097E-2</v>
      </c>
      <c r="P3086" s="44">
        <f>IFERROR(_xll.qlIndexFixing(ONIndex6M,I3086,TRUE,_xll.ohTrigger(RecalcTrigger,Trigger6M)),NA())</f>
        <v>1.8539957942962371E-2</v>
      </c>
      <c r="Q3086" s="182">
        <f>IFERROR(_xll.qlIndexFixing(ONIndex1Y,I3086,TRUE,_xll.ohTrigger(RecalcTrigger,Trigger1Y)),NA())</f>
        <v>1.8621071052983273E-2</v>
      </c>
    </row>
    <row r="3087" spans="2:17" x14ac:dyDescent="0.2">
      <c r="B3087" s="39" t="s">
        <v>42</v>
      </c>
      <c r="D3087" s="42">
        <f>_xll.qlCalendarAdvance(Calendar,$D3086,B3087,"f",FALSE)</f>
        <v>61051</v>
      </c>
      <c r="E3087" s="176">
        <f>_xll.qlInterestRateIndexValueDate(IndexON,D3087)</f>
        <v>61051</v>
      </c>
      <c r="F3087" s="192">
        <f>IFERROR(_xll.qlIndexFixing(IndexON,D3087,TRUE,_xll.ohTrigger(RecalcTrigger,TriggerON)),NA())</f>
        <v>1.7755658452641709E-2</v>
      </c>
      <c r="H3087" s="42">
        <f>_xll.qlCalendarAdvance(Calendar,$H3086,B3087,"f",FALSE)</f>
        <v>61051</v>
      </c>
      <c r="I3087" s="176">
        <f>_xll.qlInterestRateIndexValueDate(Index1M,$H3087)</f>
        <v>61051</v>
      </c>
      <c r="J3087" s="181">
        <f>IFERROR(_xll.qlIndexFixing(Index1M,$H3087,TRUE,_xll.ohTrigger(RecalcTrigger,Trigger1M)),NA())</f>
        <v>1.8093358428567952E-2</v>
      </c>
      <c r="K3087" s="44">
        <f>IFERROR(_xll.qlIndexFixing(Index3M,H3087,TRUE,_xll.ohTrigger(RecalcTrigger,Trigger3M)),NA())</f>
        <v>1.8491159556536428E-2</v>
      </c>
      <c r="L3087" s="44">
        <f>IFERROR(_xll.qlIndexFixing(Index6M,$H3087,TRUE,_xll.ohTrigger(RecalcTrigger,Trigger6M)),NA())</f>
        <v>1.8712559918454306E-2</v>
      </c>
      <c r="M3087" s="182">
        <f>IFERROR(_xll.qlIndexFixing(Index1Y,$H3087,TRUE,_xll.ohTrigger(RecalcTrigger,Trigger1Y)),NA())</f>
        <v>1.896518463518615E-2</v>
      </c>
      <c r="N3087" s="181">
        <f>IFERROR(_xll.qlIndexFixing(ONIndex1M,I3087,TRUE,_xll.ohTrigger(RecalcTrigger,Trigger1M)),NA())</f>
        <v>1.8067824119002429E-2</v>
      </c>
      <c r="O3087" s="44">
        <f>IFERROR(_xll.qlIndexFixing(ONIndex3M,I3087,TRUE,_xll.ohTrigger(RecalcTrigger,Trigger3M)),NA())</f>
        <v>1.8408943936804034E-2</v>
      </c>
      <c r="P3087" s="44">
        <f>IFERROR(_xll.qlIndexFixing(ONIndex6M,I3087,TRUE,_xll.ohTrigger(RecalcTrigger,Trigger6M)),NA())</f>
        <v>1.8546341081255857E-2</v>
      </c>
      <c r="Q3087" s="182">
        <f>IFERROR(_xll.qlIndexFixing(ONIndex1Y,I3087,TRUE,_xll.ohTrigger(RecalcTrigger,Trigger1Y)),NA())</f>
        <v>1.8627502465602408E-2</v>
      </c>
    </row>
    <row r="3088" spans="2:17" x14ac:dyDescent="0.2">
      <c r="B3088" s="39" t="s">
        <v>42</v>
      </c>
      <c r="D3088" s="42">
        <f>_xll.qlCalendarAdvance(Calendar,$D3087,B3088,"f",FALSE)</f>
        <v>61058</v>
      </c>
      <c r="E3088" s="176">
        <f>_xll.qlInterestRateIndexValueDate(IndexON,D3088)</f>
        <v>61058</v>
      </c>
      <c r="F3088" s="192">
        <f>IFERROR(_xll.qlIndexFixing(IndexON,D3088,TRUE,_xll.ohTrigger(RecalcTrigger,TriggerON)),NA())</f>
        <v>1.7762454832224162E-2</v>
      </c>
      <c r="H3088" s="42">
        <f>_xll.qlCalendarAdvance(Calendar,$H3087,B3088,"f",FALSE)</f>
        <v>61058</v>
      </c>
      <c r="I3088" s="176">
        <f>_xll.qlInterestRateIndexValueDate(Index1M,$H3088)</f>
        <v>61058</v>
      </c>
      <c r="J3088" s="181">
        <f>IFERROR(_xll.qlIndexFixing(Index1M,$H3088,TRUE,_xll.ohTrigger(RecalcTrigger,Trigger1M)),NA())</f>
        <v>1.810598321371697E-2</v>
      </c>
      <c r="K3088" s="44">
        <f>IFERROR(_xll.qlIndexFixing(Index3M,H3088,TRUE,_xll.ohTrigger(RecalcTrigger,Trigger3M)),NA())</f>
        <v>1.8500488082629326E-2</v>
      </c>
      <c r="L3088" s="44">
        <f>IFERROR(_xll.qlIndexFixing(Index6M,$H3088,TRUE,_xll.ohTrigger(RecalcTrigger,Trigger6M)),NA())</f>
        <v>1.8721561663935224E-2</v>
      </c>
      <c r="M3088" s="182">
        <f>IFERROR(_xll.qlIndexFixing(Index1Y,$H3088,TRUE,_xll.ohTrigger(RecalcTrigger,Trigger1Y)),NA())</f>
        <v>1.8972264055755167E-2</v>
      </c>
      <c r="N3088" s="181">
        <f>IFERROR(_xll.qlIndexFixing(ONIndex1M,I3088,TRUE,_xll.ohTrigger(RecalcTrigger,Trigger1M)),NA())</f>
        <v>1.8074804118335397E-2</v>
      </c>
      <c r="O3088" s="44">
        <f>IFERROR(_xll.qlIndexFixing(ONIndex3M,I3088,TRUE,_xll.ohTrigger(RecalcTrigger,Trigger3M)),NA())</f>
        <v>1.8415540474736591E-2</v>
      </c>
      <c r="P3088" s="44">
        <f>IFERROR(_xll.qlIndexFixing(ONIndex6M,I3088,TRUE,_xll.ohTrigger(RecalcTrigger,Trigger6M)),NA())</f>
        <v>1.8552710007921913E-2</v>
      </c>
      <c r="Q3088" s="182">
        <f>IFERROR(_xll.qlIndexFixing(ONIndex1Y,I3088,TRUE,_xll.ohTrigger(RecalcTrigger,Trigger1Y)),NA())</f>
        <v>1.8633919559126744E-2</v>
      </c>
    </row>
    <row r="3089" spans="2:17" x14ac:dyDescent="0.2">
      <c r="B3089" s="39" t="s">
        <v>42</v>
      </c>
      <c r="D3089" s="42">
        <f>_xll.qlCalendarAdvance(Calendar,$D3088,B3089,"f",FALSE)</f>
        <v>61065</v>
      </c>
      <c r="E3089" s="176">
        <f>_xll.qlInterestRateIndexValueDate(IndexON,D3089)</f>
        <v>61065</v>
      </c>
      <c r="F3089" s="192">
        <f>IFERROR(_xll.qlIndexFixing(IndexON,D3089,TRUE,_xll.ohTrigger(RecalcTrigger,TriggerON)),NA())</f>
        <v>1.7769236046021319E-2</v>
      </c>
      <c r="H3089" s="42">
        <f>_xll.qlCalendarAdvance(Calendar,$H3088,B3089,"f",FALSE)</f>
        <v>61065</v>
      </c>
      <c r="I3089" s="176">
        <f>_xll.qlInterestRateIndexValueDate(Index1M,$H3089)</f>
        <v>61065</v>
      </c>
      <c r="J3089" s="181">
        <f>IFERROR(_xll.qlIndexFixing(Index1M,$H3089,TRUE,_xll.ohTrigger(RecalcTrigger,Trigger1M)),NA())</f>
        <v>1.8111978889149082E-2</v>
      </c>
      <c r="K3089" s="44">
        <f>IFERROR(_xll.qlIndexFixing(Index3M,H3089,TRUE,_xll.ohTrigger(RecalcTrigger,Trigger3M)),NA())</f>
        <v>1.8507004144905925E-2</v>
      </c>
      <c r="L3089" s="44">
        <f>IFERROR(_xll.qlIndexFixing(Index6M,$H3089,TRUE,_xll.ohTrigger(RecalcTrigger,Trigger6M)),NA())</f>
        <v>1.8727788523912766E-2</v>
      </c>
      <c r="M3089" s="182">
        <f>IFERROR(_xll.qlIndexFixing(Index1Y,$H3089,TRUE,_xll.ohTrigger(RecalcTrigger,Trigger1Y)),NA())</f>
        <v>1.8978407915908071E-2</v>
      </c>
      <c r="N3089" s="181">
        <f>IFERROR(_xll.qlIndexFixing(ONIndex1M,I3089,TRUE,_xll.ohTrigger(RecalcTrigger,Trigger1M)),NA())</f>
        <v>1.8081768542518306E-2</v>
      </c>
      <c r="O3089" s="44">
        <f>IFERROR(_xll.qlIndexFixing(ONIndex3M,I3089,TRUE,_xll.ohTrigger(RecalcTrigger,Trigger3M)),NA())</f>
        <v>1.8422122292962584E-2</v>
      </c>
      <c r="P3089" s="44">
        <f>IFERROR(_xll.qlIndexFixing(ONIndex6M,I3089,TRUE,_xll.ohTrigger(RecalcTrigger,Trigger6M)),NA())</f>
        <v>1.85590647227174E-2</v>
      </c>
      <c r="Q3089" s="182">
        <f>IFERROR(_xll.qlIndexFixing(ONIndex1Y,I3089,TRUE,_xll.ohTrigger(RecalcTrigger,Trigger1Y)),NA())</f>
        <v>1.8640322333394188E-2</v>
      </c>
    </row>
    <row r="3090" spans="2:17" x14ac:dyDescent="0.2">
      <c r="B3090" s="39" t="s">
        <v>42</v>
      </c>
      <c r="D3090" s="42">
        <f>_xll.qlCalendarAdvance(Calendar,$D3089,B3090,"f",FALSE)</f>
        <v>61072</v>
      </c>
      <c r="E3090" s="176">
        <f>_xll.qlInterestRateIndexValueDate(IndexON,D3090)</f>
        <v>61072</v>
      </c>
      <c r="F3090" s="192">
        <f>IFERROR(_xll.qlIndexFixing(IndexON,D3090,TRUE,_xll.ohTrigger(RecalcTrigger,TriggerON)),NA())</f>
        <v>1.7776002094357368E-2</v>
      </c>
      <c r="H3090" s="42">
        <f>_xll.qlCalendarAdvance(Calendar,$H3089,B3090,"f",FALSE)</f>
        <v>61072</v>
      </c>
      <c r="I3090" s="176">
        <f>_xll.qlInterestRateIndexValueDate(Index1M,$H3090)</f>
        <v>61072</v>
      </c>
      <c r="J3090" s="181">
        <f>IFERROR(_xll.qlIndexFixing(Index1M,$H3090,TRUE,_xll.ohTrigger(RecalcTrigger,Trigger1M)),NA())</f>
        <v>1.8118903116798278E-2</v>
      </c>
      <c r="K3090" s="44">
        <f>IFERROR(_xll.qlIndexFixing(Index3M,H3090,TRUE,_xll.ohTrigger(RecalcTrigger,Trigger3M)),NA())</f>
        <v>1.8513505430170954E-2</v>
      </c>
      <c r="L3090" s="44">
        <f>IFERROR(_xll.qlIndexFixing(Index6M,$H3090,TRUE,_xll.ohTrigger(RecalcTrigger,Trigger6M)),NA())</f>
        <v>1.8734001057944451E-2</v>
      </c>
      <c r="M3090" s="182">
        <f>IFERROR(_xll.qlIndexFixing(Index1Y,$H3090,TRUE,_xll.ohTrigger(RecalcTrigger,Trigger1Y)),NA())</f>
        <v>1.8984537222055745E-2</v>
      </c>
      <c r="N3090" s="181">
        <f>IFERROR(_xll.qlIndexFixing(ONIndex1M,I3090,TRUE,_xll.ohTrigger(RecalcTrigger,Trigger1M)),NA())</f>
        <v>1.8088717391389064E-2</v>
      </c>
      <c r="O3090" s="44">
        <f>IFERROR(_xll.qlIndexFixing(ONIndex3M,I3090,TRUE,_xll.ohTrigger(RecalcTrigger,Trigger3M)),NA())</f>
        <v>1.8428689391400965E-2</v>
      </c>
      <c r="P3090" s="44">
        <f>IFERROR(_xll.qlIndexFixing(ONIndex6M,I3090,TRUE,_xll.ohTrigger(RecalcTrigger,Trigger6M)),NA())</f>
        <v>1.8565405225966503E-2</v>
      </c>
      <c r="Q3090" s="182">
        <f>IFERROR(_xll.qlIndexFixing(ONIndex1Y,I3090,TRUE,_xll.ohTrigger(RecalcTrigger,Trigger1Y)),NA())</f>
        <v>1.8646710788404741E-2</v>
      </c>
    </row>
    <row r="3091" spans="2:17" x14ac:dyDescent="0.2">
      <c r="B3091" s="39" t="s">
        <v>42</v>
      </c>
      <c r="D3091" s="42">
        <f>_xll.qlCalendarAdvance(Calendar,$D3090,B3091,"f",FALSE)</f>
        <v>61079</v>
      </c>
      <c r="E3091" s="176">
        <f>_xll.qlInterestRateIndexValueDate(IndexON,D3091)</f>
        <v>61079</v>
      </c>
      <c r="F3091" s="192">
        <f>IFERROR(_xll.qlIndexFixing(IndexON,D3091,TRUE,_xll.ohTrigger(RecalcTrigger,TriggerON)),NA())</f>
        <v>1.7782752977232308E-2</v>
      </c>
      <c r="H3091" s="42">
        <f>_xll.qlCalendarAdvance(Calendar,$H3090,B3091,"f",FALSE)</f>
        <v>61079</v>
      </c>
      <c r="I3091" s="176">
        <f>_xll.qlInterestRateIndexValueDate(Index1M,$H3091)</f>
        <v>61079</v>
      </c>
      <c r="J3091" s="181">
        <f>IFERROR(_xll.qlIndexFixing(Index1M,$H3091,TRUE,_xll.ohTrigger(RecalcTrigger,Trigger1M)),NA())</f>
        <v>1.8125811748633071E-2</v>
      </c>
      <c r="K3091" s="44">
        <f>IFERROR(_xll.qlIndexFixing(Index3M,H3091,TRUE,_xll.ohTrigger(RecalcTrigger,Trigger3M)),NA())</f>
        <v>1.8519991938353055E-2</v>
      </c>
      <c r="L3091" s="44">
        <f>IFERROR(_xll.qlIndexFixing(Index6M,$H3091,TRUE,_xll.ohTrigger(RecalcTrigger,Trigger6M)),NA())</f>
        <v>1.8740199265897265E-2</v>
      </c>
      <c r="M3091" s="182">
        <f>IFERROR(_xll.qlIndexFixing(Index1Y,$H3091,TRUE,_xll.ohTrigger(RecalcTrigger,Trigger1Y)),NA())</f>
        <v>1.8990651973935565E-2</v>
      </c>
      <c r="N3091" s="181">
        <f>IFERROR(_xll.qlIndexFixing(ONIndex1M,I3091,TRUE,_xll.ohTrigger(RecalcTrigger,Trigger1M)),NA())</f>
        <v>1.8095650664947671E-2</v>
      </c>
      <c r="O3091" s="44">
        <f>IFERROR(_xll.qlIndexFixing(ONIndex3M,I3091,TRUE,_xll.ohTrigger(RecalcTrigger,Trigger3M)),NA())</f>
        <v>1.8435241770456967E-2</v>
      </c>
      <c r="P3091" s="44">
        <f>IFERROR(_xll.qlIndexFixing(ONIndex6M,I3091,TRUE,_xll.ohTrigger(RecalcTrigger,Trigger6M)),NA())</f>
        <v>1.8571731517507128E-2</v>
      </c>
      <c r="Q3091" s="182">
        <f>IFERROR(_xll.qlIndexFixing(ONIndex1Y,I3091,TRUE,_xll.ohTrigger(RecalcTrigger,Trigger1Y)),NA())</f>
        <v>1.8653084924320495E-2</v>
      </c>
    </row>
    <row r="3092" spans="2:17" x14ac:dyDescent="0.2">
      <c r="B3092" s="39" t="s">
        <v>42</v>
      </c>
      <c r="D3092" s="42">
        <f>_xll.qlCalendarAdvance(Calendar,$D3091,B3092,"f",FALSE)</f>
        <v>61086</v>
      </c>
      <c r="E3092" s="176">
        <f>_xll.qlInterestRateIndexValueDate(IndexON,D3092)</f>
        <v>61086</v>
      </c>
      <c r="F3092" s="192">
        <f>IFERROR(_xll.qlIndexFixing(IndexON,D3092,TRUE,_xll.ohTrigger(RecalcTrigger,TriggerON)),NA())</f>
        <v>1.7789488694646138E-2</v>
      </c>
      <c r="H3092" s="42">
        <f>_xll.qlCalendarAdvance(Calendar,$H3091,B3092,"f",FALSE)</f>
        <v>61086</v>
      </c>
      <c r="I3092" s="176">
        <f>_xll.qlInterestRateIndexValueDate(Index1M,$H3092)</f>
        <v>61086</v>
      </c>
      <c r="J3092" s="181">
        <f>IFERROR(_xll.qlIndexFixing(Index1M,$H3092,TRUE,_xll.ohTrigger(RecalcTrigger,Trigger1M)),NA())</f>
        <v>1.8129881337501302E-2</v>
      </c>
      <c r="K3092" s="44">
        <f>IFERROR(_xll.qlIndexFixing(Index3M,H3092,TRUE,_xll.ohTrigger(RecalcTrigger,Trigger3M)),NA())</f>
        <v>1.8526463669380874E-2</v>
      </c>
      <c r="L3092" s="44">
        <f>IFERROR(_xll.qlIndexFixing(Index6M,$H3092,TRUE,_xll.ohTrigger(RecalcTrigger,Trigger6M)),NA())</f>
        <v>1.8746383147637304E-2</v>
      </c>
      <c r="M3092" s="182">
        <f>IFERROR(_xll.qlIndexFixing(Index1Y,$H3092,TRUE,_xll.ohTrigger(RecalcTrigger,Trigger1Y)),NA())</f>
        <v>1.8996752171283132E-2</v>
      </c>
      <c r="N3092" s="181">
        <f>IFERROR(_xll.qlIndexFixing(ONIndex1M,I3092,TRUE,_xll.ohTrigger(RecalcTrigger,Trigger1M)),NA())</f>
        <v>1.8102568363275173E-2</v>
      </c>
      <c r="O3092" s="44">
        <f>IFERROR(_xll.qlIndexFixing(ONIndex3M,I3092,TRUE,_xll.ohTrigger(RecalcTrigger,Trigger3M)),NA())</f>
        <v>1.844177942988745E-2</v>
      </c>
      <c r="P3092" s="44">
        <f>IFERROR(_xll.qlIndexFixing(ONIndex6M,I3092,TRUE,_xll.ohTrigger(RecalcTrigger,Trigger6M)),NA())</f>
        <v>1.8578043597258231E-2</v>
      </c>
      <c r="Q3092" s="182">
        <f>IFERROR(_xll.qlIndexFixing(ONIndex1Y,I3092,TRUE,_xll.ohTrigger(RecalcTrigger,Trigger1Y)),NA())</f>
        <v>1.8659444741060405E-2</v>
      </c>
    </row>
    <row r="3093" spans="2:17" x14ac:dyDescent="0.2">
      <c r="B3093" s="39" t="s">
        <v>42</v>
      </c>
      <c r="D3093" s="42">
        <f>_xll.qlCalendarAdvance(Calendar,$D3092,B3093,"f",FALSE)</f>
        <v>61093</v>
      </c>
      <c r="E3093" s="176">
        <f>_xll.qlInterestRateIndexValueDate(IndexON,D3093)</f>
        <v>61093</v>
      </c>
      <c r="F3093" s="192">
        <f>IFERROR(_xll.qlIndexFixing(IndexON,D3093,TRUE,_xll.ohTrigger(RecalcTrigger,TriggerON)),NA())</f>
        <v>1.7796209246436767E-2</v>
      </c>
      <c r="H3093" s="42">
        <f>_xll.qlCalendarAdvance(Calendar,$H3092,B3093,"f",FALSE)</f>
        <v>61093</v>
      </c>
      <c r="I3093" s="176">
        <f>_xll.qlInterestRateIndexValueDate(Index1M,$H3093)</f>
        <v>61093</v>
      </c>
      <c r="J3093" s="181">
        <f>IFERROR(_xll.qlIndexFixing(Index1M,$H3093,TRUE,_xll.ohTrigger(RecalcTrigger,Trigger1M)),NA())</f>
        <v>1.8136761094917464E-2</v>
      </c>
      <c r="K3093" s="44">
        <f>IFERROR(_xll.qlIndexFixing(Index3M,H3093,TRUE,_xll.ohTrigger(RecalcTrigger,Trigger3M)),NA())</f>
        <v>1.8531992459806104E-2</v>
      </c>
      <c r="L3093" s="44">
        <f>IFERROR(_xll.qlIndexFixing(Index6M,$H3093,TRUE,_xll.ohTrigger(RecalcTrigger,Trigger6M)),NA())</f>
        <v>1.8751636790160717E-2</v>
      </c>
      <c r="M3093" s="182">
        <f>IFERROR(_xll.qlIndexFixing(Index1Y,$H3093,TRUE,_xll.ohTrigger(RecalcTrigger,Trigger1Y)),NA())</f>
        <v>1.9002837813836267E-2</v>
      </c>
      <c r="N3093" s="181">
        <f>IFERROR(_xll.qlIndexFixing(ONIndex1M,I3093,TRUE,_xll.ohTrigger(RecalcTrigger,Trigger1M)),NA())</f>
        <v>1.8109470486452617E-2</v>
      </c>
      <c r="O3093" s="44">
        <f>IFERROR(_xll.qlIndexFixing(ONIndex3M,I3093,TRUE,_xll.ohTrigger(RecalcTrigger,Trigger3M)),NA())</f>
        <v>1.8448302369692415E-2</v>
      </c>
      <c r="P3093" s="44">
        <f>IFERROR(_xll.qlIndexFixing(ONIndex6M,I3093,TRUE,_xll.ohTrigger(RecalcTrigger,Trigger6M)),NA())</f>
        <v>1.8584341465219811E-2</v>
      </c>
      <c r="Q3093" s="182">
        <f>IFERROR(_xll.qlIndexFixing(ONIndex1Y,I3093,TRUE,_xll.ohTrigger(RecalcTrigger,Trigger1Y)),NA())</f>
        <v>1.8665790238624469E-2</v>
      </c>
    </row>
    <row r="3094" spans="2:17" x14ac:dyDescent="0.2">
      <c r="B3094" s="39" t="s">
        <v>42</v>
      </c>
      <c r="D3094" s="42">
        <f>_xll.qlCalendarAdvance(Calendar,$D3093,B3094,"f",FALSE)</f>
        <v>61100</v>
      </c>
      <c r="E3094" s="176">
        <f>_xll.qlInterestRateIndexValueDate(IndexON,D3094)</f>
        <v>61100</v>
      </c>
      <c r="F3094" s="192">
        <f>IFERROR(_xll.qlIndexFixing(IndexON,D3094,TRUE,_xll.ohTrigger(RecalcTrigger,TriggerON)),NA())</f>
        <v>1.7802914632604194E-2</v>
      </c>
      <c r="H3094" s="42">
        <f>_xll.qlCalendarAdvance(Calendar,$H3093,B3094,"f",FALSE)</f>
        <v>61100</v>
      </c>
      <c r="I3094" s="176">
        <f>_xll.qlInterestRateIndexValueDate(Index1M,$H3094)</f>
        <v>61100</v>
      </c>
      <c r="J3094" s="181">
        <f>IFERROR(_xll.qlIndexFixing(Index1M,$H3094,TRUE,_xll.ohTrigger(RecalcTrigger,Trigger1M)),NA())</f>
        <v>1.8143625258375429E-2</v>
      </c>
      <c r="K3094" s="44">
        <f>IFERROR(_xll.qlIndexFixing(Index3M,H3094,TRUE,_xll.ohTrigger(RecalcTrigger,Trigger3M)),NA())</f>
        <v>1.8538435365397926E-2</v>
      </c>
      <c r="L3094" s="44">
        <f>IFERROR(_xll.qlIndexFixing(Index6M,$H3094,TRUE,_xll.ohTrigger(RecalcTrigger,Trigger6M)),NA())</f>
        <v>1.8757792727575509E-2</v>
      </c>
      <c r="M3094" s="182">
        <f>IFERROR(_xll.qlIndexFixing(Index1Y,$H3094,TRUE,_xll.ohTrigger(RecalcTrigger,Trigger1Y)),NA())</f>
        <v>1.9008908901333225E-2</v>
      </c>
      <c r="N3094" s="181">
        <f>IFERROR(_xll.qlIndexFixing(ONIndex1M,I3094,TRUE,_xll.ohTrigger(RecalcTrigger,Trigger1M)),NA())</f>
        <v>1.8116357034236863E-2</v>
      </c>
      <c r="O3094" s="44">
        <f>IFERROR(_xll.qlIndexFixing(ONIndex3M,I3094,TRUE,_xll.ohTrigger(RecalcTrigger,Trigger3M)),NA())</f>
        <v>1.8454810589790815E-2</v>
      </c>
      <c r="P3094" s="44">
        <f>IFERROR(_xll.qlIndexFixing(ONIndex6M,I3094,TRUE,_xll.ohTrigger(RecalcTrigger,Trigger6M)),NA())</f>
        <v>1.8590625121553961E-2</v>
      </c>
      <c r="Q3094" s="182">
        <f>IFERROR(_xll.qlIndexFixing(ONIndex1Y,I3094,TRUE,_xll.ohTrigger(RecalcTrigger,Trigger1Y)),NA())</f>
        <v>1.8672121416850596E-2</v>
      </c>
    </row>
    <row r="3095" spans="2:17" x14ac:dyDescent="0.2">
      <c r="B3095" s="39" t="s">
        <v>42</v>
      </c>
      <c r="D3095" s="42">
        <f>_xll.qlCalendarAdvance(Calendar,$D3094,B3095,"f",FALSE)</f>
        <v>61107</v>
      </c>
      <c r="E3095" s="176">
        <f>_xll.qlInterestRateIndexValueDate(IndexON,D3095)</f>
        <v>61107</v>
      </c>
      <c r="F3095" s="192">
        <f>IFERROR(_xll.qlIndexFixing(IndexON,D3095,TRUE,_xll.ohTrigger(RecalcTrigger,TriggerON)),NA())</f>
        <v>1.7809604853310512E-2</v>
      </c>
      <c r="H3095" s="42">
        <f>_xll.qlCalendarAdvance(Calendar,$H3094,B3095,"f",FALSE)</f>
        <v>61107</v>
      </c>
      <c r="I3095" s="176">
        <f>_xll.qlInterestRateIndexValueDate(Index1M,$H3095)</f>
        <v>61107</v>
      </c>
      <c r="J3095" s="181">
        <f>IFERROR(_xll.qlIndexFixing(Index1M,$H3095,TRUE,_xll.ohTrigger(RecalcTrigger,Trigger1M)),NA())</f>
        <v>1.8150473827848179E-2</v>
      </c>
      <c r="K3095" s="44">
        <f>IFERROR(_xll.qlIndexFixing(Index3M,H3095,TRUE,_xll.ohTrigger(RecalcTrigger,Trigger3M)),NA())</f>
        <v>1.854486349426223E-2</v>
      </c>
      <c r="L3095" s="44">
        <f>IFERROR(_xll.qlIndexFixing(Index6M,$H3095,TRUE,_xll.ohTrigger(RecalcTrigger,Trigger6M)),NA())</f>
        <v>1.8763934339019857E-2</v>
      </c>
      <c r="M3095" s="182">
        <f>IFERROR(_xll.qlIndexFixing(Index1Y,$H3095,TRUE,_xll.ohTrigger(RecalcTrigger,Trigger1Y)),NA())</f>
        <v>1.9018625880314936E-2</v>
      </c>
      <c r="N3095" s="181">
        <f>IFERROR(_xll.qlIndexFixing(ONIndex1M,I3095,TRUE,_xll.ohTrigger(RecalcTrigger,Trigger1M)),NA())</f>
        <v>1.8123228006790004E-2</v>
      </c>
      <c r="O3095" s="44">
        <f>IFERROR(_xll.qlIndexFixing(ONIndex3M,I3095,TRUE,_xll.ohTrigger(RecalcTrigger,Trigger3M)),NA())</f>
        <v>1.846130409042579E-2</v>
      </c>
      <c r="P3095" s="44">
        <f>IFERROR(_xll.qlIndexFixing(ONIndex6M,I3095,TRUE,_xll.ohTrigger(RecalcTrigger,Trigger6M)),NA())</f>
        <v>1.8596894566179634E-2</v>
      </c>
      <c r="Q3095" s="182">
        <f>IFERROR(_xll.qlIndexFixing(ONIndex1Y,I3095,TRUE,_xll.ohTrigger(RecalcTrigger,Trigger1Y)),NA())</f>
        <v>1.8678438275981923E-2</v>
      </c>
    </row>
    <row r="3096" spans="2:17" x14ac:dyDescent="0.2">
      <c r="B3096" s="39" t="s">
        <v>42</v>
      </c>
      <c r="D3096" s="42">
        <f>_xll.qlCalendarAdvance(Calendar,$D3095,B3096,"f",FALSE)</f>
        <v>61114</v>
      </c>
      <c r="E3096" s="176">
        <f>_xll.qlInterestRateIndexValueDate(IndexON,D3096)</f>
        <v>61114</v>
      </c>
      <c r="F3096" s="192">
        <f>IFERROR(_xll.qlIndexFixing(IndexON,D3096,TRUE,_xll.ohTrigger(RecalcTrigger,TriggerON)),NA())</f>
        <v>1.7816279908555721E-2</v>
      </c>
      <c r="H3096" s="42">
        <f>_xll.qlCalendarAdvance(Calendar,$H3095,B3096,"f",FALSE)</f>
        <v>61114</v>
      </c>
      <c r="I3096" s="176">
        <f>_xll.qlInterestRateIndexValueDate(Index1M,$H3096)</f>
        <v>61114</v>
      </c>
      <c r="J3096" s="181">
        <f>IFERROR(_xll.qlIndexFixing(Index1M,$H3096,TRUE,_xll.ohTrigger(RecalcTrigger,Trigger1M)),NA())</f>
        <v>1.8157306803311402E-2</v>
      </c>
      <c r="K3096" s="44">
        <f>IFERROR(_xll.qlIndexFixing(Index3M,H3096,TRUE,_xll.ohTrigger(RecalcTrigger,Trigger3M)),NA())</f>
        <v>1.85512768463242E-2</v>
      </c>
      <c r="L3096" s="44">
        <f>IFERROR(_xll.qlIndexFixing(Index6M,$H3096,TRUE,_xll.ohTrigger(RecalcTrigger,Trigger6M)),NA())</f>
        <v>1.8770061624362667E-2</v>
      </c>
      <c r="M3096" s="182">
        <f>IFERROR(_xll.qlIndexFixing(Index1Y,$H3096,TRUE,_xll.ohTrigger(RecalcTrigger,Trigger1Y)),NA())</f>
        <v>1.902100741011388E-2</v>
      </c>
      <c r="N3096" s="181">
        <f>IFERROR(_xll.qlIndexFixing(ONIndex1M,I3096,TRUE,_xll.ohTrigger(RecalcTrigger,Trigger1M)),NA())</f>
        <v>1.8130083404112041E-2</v>
      </c>
      <c r="O3096" s="44">
        <f>IFERROR(_xll.qlIndexFixing(ONIndex3M,I3096,TRUE,_xll.ohTrigger(RecalcTrigger,Trigger3M)),NA())</f>
        <v>1.8467782871354199E-2</v>
      </c>
      <c r="P3096" s="44">
        <f>IFERROR(_xll.qlIndexFixing(ONIndex6M,I3096,TRUE,_xll.ohTrigger(RecalcTrigger,Trigger6M)),NA())</f>
        <v>1.860314979909683E-2</v>
      </c>
      <c r="Q3096" s="182">
        <f>IFERROR(_xll.qlIndexFixing(ONIndex1Y,I3096,TRUE,_xll.ohTrigger(RecalcTrigger,Trigger1Y)),NA())</f>
        <v>1.8684740815937406E-2</v>
      </c>
    </row>
    <row r="3097" spans="2:17" x14ac:dyDescent="0.2">
      <c r="B3097" s="39" t="s">
        <v>42</v>
      </c>
      <c r="D3097" s="42">
        <f>_xll.qlCalendarAdvance(Calendar,$D3096,B3097,"f",FALSE)</f>
        <v>61121</v>
      </c>
      <c r="E3097" s="176">
        <f>_xll.qlInterestRateIndexValueDate(IndexON,D3097)</f>
        <v>61121</v>
      </c>
      <c r="F3097" s="192">
        <f>IFERROR(_xll.qlIndexFixing(IndexON,D3097,TRUE,_xll.ohTrigger(RecalcTrigger,TriggerON)),NA())</f>
        <v>1.7822939798258775E-2</v>
      </c>
      <c r="H3097" s="42">
        <f>_xll.qlCalendarAdvance(Calendar,$H3096,B3097,"f",FALSE)</f>
        <v>61121</v>
      </c>
      <c r="I3097" s="176">
        <f>_xll.qlInterestRateIndexValueDate(Index1M,$H3097)</f>
        <v>61121</v>
      </c>
      <c r="J3097" s="181">
        <f>IFERROR(_xll.qlIndexFixing(Index1M,$H3097,TRUE,_xll.ohTrigger(RecalcTrigger,Trigger1M)),NA())</f>
        <v>1.8166936025925791E-2</v>
      </c>
      <c r="K3097" s="44">
        <f>IFERROR(_xll.qlIndexFixing(Index3M,H3097,TRUE,_xll.ohTrigger(RecalcTrigger,Trigger3M)),NA())</f>
        <v>1.8558600664667742E-2</v>
      </c>
      <c r="L3097" s="44">
        <f>IFERROR(_xll.qlIndexFixing(Index6M,$H3097,TRUE,_xll.ohTrigger(RecalcTrigger,Trigger6M)),NA())</f>
        <v>1.8777087658506386E-2</v>
      </c>
      <c r="M3097" s="182">
        <f>IFERROR(_xll.qlIndexFixing(Index1Y,$H3097,TRUE,_xll.ohTrigger(RecalcTrigger,Trigger1Y)),NA())</f>
        <v>1.9027034830876532E-2</v>
      </c>
      <c r="N3097" s="181">
        <f>IFERROR(_xll.qlIndexFixing(ONIndex1M,I3097,TRUE,_xll.ohTrigger(RecalcTrigger,Trigger1M)),NA())</f>
        <v>1.8136923226121926E-2</v>
      </c>
      <c r="O3097" s="44">
        <f>IFERROR(_xll.qlIndexFixing(ONIndex3M,I3097,TRUE,_xll.ohTrigger(RecalcTrigger,Trigger3M)),NA())</f>
        <v>1.8474246932738136E-2</v>
      </c>
      <c r="P3097" s="44">
        <f>IFERROR(_xll.qlIndexFixing(ONIndex6M,I3097,TRUE,_xll.ohTrigger(RecalcTrigger,Trigger6M)),NA())</f>
        <v>1.8609390820305549E-2</v>
      </c>
      <c r="Q3097" s="182">
        <f>IFERROR(_xll.qlIndexFixing(ONIndex1Y,I3097,TRUE,_xll.ohTrigger(RecalcTrigger,Trigger1Y)),NA())</f>
        <v>1.8691029036554951E-2</v>
      </c>
    </row>
    <row r="3098" spans="2:17" x14ac:dyDescent="0.2">
      <c r="B3098" s="39" t="s">
        <v>42</v>
      </c>
      <c r="D3098" s="42">
        <f>_xll.qlCalendarAdvance(Calendar,$D3097,B3098,"f",FALSE)</f>
        <v>61128</v>
      </c>
      <c r="E3098" s="176">
        <f>_xll.qlInterestRateIndexValueDate(IndexON,D3098)</f>
        <v>61128</v>
      </c>
      <c r="F3098" s="192">
        <f>IFERROR(_xll.qlIndexFixing(IndexON,D3098,TRUE,_xll.ohTrigger(RecalcTrigger,TriggerON)),NA())</f>
        <v>1.7829584522338626E-2</v>
      </c>
      <c r="H3098" s="42">
        <f>_xll.qlCalendarAdvance(Calendar,$H3097,B3098,"f",FALSE)</f>
        <v>61128</v>
      </c>
      <c r="I3098" s="176">
        <f>_xll.qlInterestRateIndexValueDate(Index1M,$H3098)</f>
        <v>61128</v>
      </c>
      <c r="J3098" s="181">
        <f>IFERROR(_xll.qlIndexFixing(Index1M,$H3098,TRUE,_xll.ohTrigger(RecalcTrigger,Trigger1M)),NA())</f>
        <v>1.8173735486251747E-2</v>
      </c>
      <c r="K3098" s="44">
        <f>IFERROR(_xll.qlIndexFixing(Index3M,H3098,TRUE,_xll.ohTrigger(RecalcTrigger,Trigger3M)),NA())</f>
        <v>1.8564983731254651E-2</v>
      </c>
      <c r="L3098" s="44">
        <f>IFERROR(_xll.qlIndexFixing(Index6M,$H3098,TRUE,_xll.ohTrigger(RecalcTrigger,Trigger6M)),NA())</f>
        <v>1.8783185580191285E-2</v>
      </c>
      <c r="M3098" s="182">
        <f>IFERROR(_xll.qlIndexFixing(Index1Y,$H3098,TRUE,_xll.ohTrigger(RecalcTrigger,Trigger1Y)),NA())</f>
        <v>1.9033047695541368E-2</v>
      </c>
      <c r="N3098" s="181">
        <f>IFERROR(_xll.qlIndexFixing(ONIndex1M,I3098,TRUE,_xll.ohTrigger(RecalcTrigger,Trigger1M)),NA())</f>
        <v>1.8143747472900706E-2</v>
      </c>
      <c r="O3098" s="44">
        <f>IFERROR(_xll.qlIndexFixing(ONIndex3M,I3098,TRUE,_xll.ohTrigger(RecalcTrigger,Trigger3M)),NA())</f>
        <v>1.8480696274415509E-2</v>
      </c>
      <c r="P3098" s="44">
        <f>IFERROR(_xll.qlIndexFixing(ONIndex6M,I3098,TRUE,_xll.ohTrigger(RecalcTrigger,Trigger6M)),NA())</f>
        <v>1.8615617629724746E-2</v>
      </c>
      <c r="Q3098" s="182">
        <f>IFERROR(_xll.qlIndexFixing(ONIndex1Y,I3098,TRUE,_xll.ohTrigger(RecalcTrigger,Trigger1Y)),NA())</f>
        <v>1.8697302938077698E-2</v>
      </c>
    </row>
    <row r="3099" spans="2:17" x14ac:dyDescent="0.2">
      <c r="B3099" s="39" t="s">
        <v>42</v>
      </c>
      <c r="D3099" s="42">
        <f>_xll.qlCalendarAdvance(Calendar,$D3098,B3099,"f",FALSE)</f>
        <v>61135</v>
      </c>
      <c r="E3099" s="176">
        <f>_xll.qlInterestRateIndexValueDate(IndexON,D3099)</f>
        <v>61135</v>
      </c>
      <c r="F3099" s="192">
        <f>IFERROR(_xll.qlIndexFixing(IndexON,D3099,TRUE,_xll.ohTrigger(RecalcTrigger,TriggerON)),NA())</f>
        <v>1.7836214081038415E-2</v>
      </c>
      <c r="H3099" s="42">
        <f>_xll.qlCalendarAdvance(Calendar,$H3098,B3099,"f",FALSE)</f>
        <v>61135</v>
      </c>
      <c r="I3099" s="176">
        <f>_xll.qlInterestRateIndexValueDate(Index1M,$H3099)</f>
        <v>61135</v>
      </c>
      <c r="J3099" s="181">
        <f>IFERROR(_xll.qlIndexFixing(Index1M,$H3099,TRUE,_xll.ohTrigger(RecalcTrigger,Trigger1M)),NA())</f>
        <v>1.8180519350532443E-2</v>
      </c>
      <c r="K3099" s="44">
        <f>IFERROR(_xll.qlIndexFixing(Index3M,H3099,TRUE,_xll.ohTrigger(RecalcTrigger,Trigger3M)),NA())</f>
        <v>1.8571352020185141E-2</v>
      </c>
      <c r="L3099" s="44">
        <f>IFERROR(_xll.qlIndexFixing(Index6M,$H3099,TRUE,_xll.ohTrigger(RecalcTrigger,Trigger6M)),NA())</f>
        <v>1.8789269174740188E-2</v>
      </c>
      <c r="M3099" s="182">
        <f>IFERROR(_xll.qlIndexFixing(Index1Y,$H3099,TRUE,_xll.ohTrigger(RecalcTrigger,Trigger1Y)),NA())</f>
        <v>1.9039046003850407E-2</v>
      </c>
      <c r="N3099" s="181">
        <f>IFERROR(_xll.qlIndexFixing(ONIndex1M,I3099,TRUE,_xll.ohTrigger(RecalcTrigger,Trigger1M)),NA())</f>
        <v>1.8150556144448382E-2</v>
      </c>
      <c r="O3099" s="44">
        <f>IFERROR(_xll.qlIndexFixing(ONIndex3M,I3099,TRUE,_xll.ohTrigger(RecalcTrigger,Trigger3M)),NA())</f>
        <v>1.8487130896548409E-2</v>
      </c>
      <c r="P3099" s="44">
        <f>IFERROR(_xll.qlIndexFixing(ONIndex6M,I3099,TRUE,_xll.ohTrigger(RecalcTrigger,Trigger6M)),NA())</f>
        <v>1.8621830227516512E-2</v>
      </c>
      <c r="Q3099" s="182">
        <f>IFERROR(_xll.qlIndexFixing(ONIndex1Y,I3099,TRUE,_xll.ohTrigger(RecalcTrigger,Trigger1Y)),NA())</f>
        <v>1.8703562520424599E-2</v>
      </c>
    </row>
    <row r="3100" spans="2:17" x14ac:dyDescent="0.2">
      <c r="B3100" s="39" t="s">
        <v>42</v>
      </c>
      <c r="D3100" s="42">
        <f>_xll.qlCalendarAdvance(Calendar,$D3099,B3100,"f",FALSE)</f>
        <v>61142</v>
      </c>
      <c r="E3100" s="176">
        <f>_xll.qlInterestRateIndexValueDate(IndexON,D3100)</f>
        <v>61142</v>
      </c>
      <c r="F3100" s="192">
        <f>IFERROR(_xll.qlIndexFixing(IndexON,D3100,TRUE,_xll.ohTrigger(RecalcTrigger,TriggerON)),NA())</f>
        <v>1.7842828474033956E-2</v>
      </c>
      <c r="H3100" s="42">
        <f>_xll.qlCalendarAdvance(Calendar,$H3099,B3100,"f",FALSE)</f>
        <v>61142</v>
      </c>
      <c r="I3100" s="176">
        <f>_xll.qlInterestRateIndexValueDate(Index1M,$H3100)</f>
        <v>61142</v>
      </c>
      <c r="J3100" s="181">
        <f>IFERROR(_xll.qlIndexFixing(Index1M,$H3100,TRUE,_xll.ohTrigger(RecalcTrigger,Trigger1M)),NA())</f>
        <v>1.8187287618740857E-2</v>
      </c>
      <c r="K3100" s="44">
        <f>IFERROR(_xll.qlIndexFixing(Index3M,H3100,TRUE,_xll.ohTrigger(RecalcTrigger,Trigger3M)),NA())</f>
        <v>1.8577705531390501E-2</v>
      </c>
      <c r="L3100" s="44">
        <f>IFERROR(_xll.qlIndexFixing(Index6M,$H3100,TRUE,_xll.ohTrigger(RecalcTrigger,Trigger6M)),NA())</f>
        <v>1.8795338442021831E-2</v>
      </c>
      <c r="M3100" s="182">
        <f>IFERROR(_xll.qlIndexFixing(Index1Y,$H3100,TRUE,_xll.ohTrigger(RecalcTrigger,Trigger1Y)),NA())</f>
        <v>1.9045029755544351E-2</v>
      </c>
      <c r="N3100" s="181">
        <f>IFERROR(_xll.qlIndexFixing(ONIndex1M,I3100,TRUE,_xll.ohTrigger(RecalcTrigger,Trigger1M)),NA())</f>
        <v>1.8157349240683907E-2</v>
      </c>
      <c r="O3100" s="44">
        <f>IFERROR(_xll.qlIndexFixing(ONIndex3M,I3100,TRUE,_xll.ohTrigger(RecalcTrigger,Trigger3M)),NA())</f>
        <v>1.8493550799217884E-2</v>
      </c>
      <c r="P3100" s="44">
        <f>IFERROR(_xll.qlIndexFixing(ONIndex6M,I3100,TRUE,_xll.ohTrigger(RecalcTrigger,Trigger6M)),NA())</f>
        <v>1.8628028613518754E-2</v>
      </c>
      <c r="Q3100" s="182">
        <f>IFERROR(_xll.qlIndexFixing(ONIndex1Y,I3100,TRUE,_xll.ohTrigger(RecalcTrigger,Trigger1Y)),NA())</f>
        <v>1.8709807783595656E-2</v>
      </c>
    </row>
    <row r="3101" spans="2:17" x14ac:dyDescent="0.2">
      <c r="B3101" s="39" t="s">
        <v>42</v>
      </c>
      <c r="D3101" s="42">
        <f>_xll.qlCalendarAdvance(Calendar,$D3100,B3101,"f",FALSE)</f>
        <v>61149</v>
      </c>
      <c r="E3101" s="176">
        <f>_xll.qlInterestRateIndexValueDate(IndexON,D3101)</f>
        <v>61149</v>
      </c>
      <c r="F3101" s="192">
        <f>IFERROR(_xll.qlIndexFixing(IndexON,D3101,TRUE,_xll.ohTrigger(RecalcTrigger,TriggerON)),NA())</f>
        <v>1.7849427701487341E-2</v>
      </c>
      <c r="H3101" s="42">
        <f>_xll.qlCalendarAdvance(Calendar,$H3100,B3101,"f",FALSE)</f>
        <v>61149</v>
      </c>
      <c r="I3101" s="176">
        <f>_xll.qlInterestRateIndexValueDate(Index1M,$H3101)</f>
        <v>61149</v>
      </c>
      <c r="J3101" s="181">
        <f>IFERROR(_xll.qlIndexFixing(Index1M,$H3101,TRUE,_xll.ohTrigger(RecalcTrigger,Trigger1M)),NA())</f>
        <v>1.8191237769514739E-2</v>
      </c>
      <c r="K3101" s="44">
        <f>IFERROR(_xll.qlIndexFixing(Index3M,H3101,TRUE,_xll.ohTrigger(RecalcTrigger,Trigger3M)),NA())</f>
        <v>1.8584044264794972E-2</v>
      </c>
      <c r="L3101" s="44">
        <f>IFERROR(_xll.qlIndexFixing(Index6M,$H3101,TRUE,_xll.ohTrigger(RecalcTrigger,Trigger6M)),NA())</f>
        <v>1.8800483154974311E-2</v>
      </c>
      <c r="M3101" s="182">
        <f>IFERROR(_xll.qlIndexFixing(Index1Y,$H3101,TRUE,_xll.ohTrigger(RecalcTrigger,Trigger1Y)),NA())</f>
        <v>1.9050998950366112E-2</v>
      </c>
      <c r="N3101" s="181">
        <f>IFERROR(_xll.qlIndexFixing(ONIndex1M,I3101,TRUE,_xll.ohTrigger(RecalcTrigger,Trigger1M)),NA())</f>
        <v>1.816412676160728E-2</v>
      </c>
      <c r="O3101" s="44">
        <f>IFERROR(_xll.qlIndexFixing(ONIndex3M,I3101,TRUE,_xll.ohTrigger(RecalcTrigger,Trigger3M)),NA())</f>
        <v>1.8499955982018701E-2</v>
      </c>
      <c r="P3101" s="44">
        <f>IFERROR(_xll.qlIndexFixing(ONIndex6M,I3101,TRUE,_xll.ohTrigger(RecalcTrigger,Trigger6M)),NA())</f>
        <v>1.8634212787812521E-2</v>
      </c>
      <c r="Q3101" s="182">
        <f>IFERROR(_xll.qlIndexFixing(ONIndex1Y,I3101,TRUE,_xll.ohTrigger(RecalcTrigger,Trigger1Y)),NA())</f>
        <v>1.8716038727509821E-2</v>
      </c>
    </row>
    <row r="3102" spans="2:17" x14ac:dyDescent="0.2">
      <c r="B3102" s="39" t="s">
        <v>42</v>
      </c>
      <c r="D3102" s="42">
        <f>_xll.qlCalendarAdvance(Calendar,$D3101,B3102,"f",FALSE)</f>
        <v>61156</v>
      </c>
      <c r="E3102" s="176">
        <f>_xll.qlInterestRateIndexValueDate(IndexON,D3102)</f>
        <v>61156</v>
      </c>
      <c r="F3102" s="192">
        <f>IFERROR(_xll.qlIndexFixing(IndexON,D3102,TRUE,_xll.ohTrigger(RecalcTrigger,TriggerON)),NA())</f>
        <v>1.7856011763560664E-2</v>
      </c>
      <c r="H3102" s="42">
        <f>_xll.qlCalendarAdvance(Calendar,$H3101,B3102,"f",FALSE)</f>
        <v>61156</v>
      </c>
      <c r="I3102" s="176">
        <f>_xll.qlInterestRateIndexValueDate(Index1M,$H3102)</f>
        <v>61156</v>
      </c>
      <c r="J3102" s="181">
        <f>IFERROR(_xll.qlIndexFixing(Index1M,$H3102,TRUE,_xll.ohTrigger(RecalcTrigger,Trigger1M)),NA())</f>
        <v>1.8197977180356172E-2</v>
      </c>
      <c r="K3102" s="44">
        <f>IFERROR(_xll.qlIndexFixing(Index3M,H3102,TRUE,_xll.ohTrigger(RecalcTrigger,Trigger3M)),NA())</f>
        <v>1.8590368220333362E-2</v>
      </c>
      <c r="L3102" s="44">
        <f>IFERROR(_xll.qlIndexFixing(Index6M,$H3102,TRUE,_xll.ohTrigger(RecalcTrigger,Trigger6M)),NA())</f>
        <v>1.880652448096649E-2</v>
      </c>
      <c r="M3102" s="182">
        <f>IFERROR(_xll.qlIndexFixing(Index1Y,$H3102,TRUE,_xll.ohTrigger(RecalcTrigger,Trigger1Y)),NA())</f>
        <v>1.9056953588059481E-2</v>
      </c>
      <c r="N3102" s="181">
        <f>IFERROR(_xll.qlIndexFixing(ONIndex1M,I3102,TRUE,_xll.ohTrigger(RecalcTrigger,Trigger1M)),NA())</f>
        <v>1.8170888707380595E-2</v>
      </c>
      <c r="O3102" s="44">
        <f>IFERROR(_xll.qlIndexFixing(ONIndex3M,I3102,TRUE,_xll.ohTrigger(RecalcTrigger,Trigger3M)),NA())</f>
        <v>1.8506346445356092E-2</v>
      </c>
      <c r="P3102" s="44">
        <f>IFERROR(_xll.qlIndexFixing(ONIndex6M,I3102,TRUE,_xll.ohTrigger(RecalcTrigger,Trigger6M)),NA())</f>
        <v>1.864038275039781E-2</v>
      </c>
      <c r="Q3102" s="182">
        <f>IFERROR(_xll.qlIndexFixing(ONIndex1Y,I3102,TRUE,_xll.ohTrigger(RecalcTrigger,Trigger1Y)),NA())</f>
        <v>1.8722255352248141E-2</v>
      </c>
    </row>
    <row r="3103" spans="2:17" x14ac:dyDescent="0.2">
      <c r="B3103" s="39" t="s">
        <v>42</v>
      </c>
      <c r="D3103" s="42">
        <f>_xll.qlCalendarAdvance(Calendar,$D3102,B3103,"f",FALSE)</f>
        <v>61163</v>
      </c>
      <c r="E3103" s="176">
        <f>_xll.qlInterestRateIndexValueDate(IndexON,D3103)</f>
        <v>61163</v>
      </c>
      <c r="F3103" s="192">
        <f>IFERROR(_xll.qlIndexFixing(IndexON,D3103,TRUE,_xll.ohTrigger(RecalcTrigger,TriggerON)),NA())</f>
        <v>1.7862580659929739E-2</v>
      </c>
      <c r="H3103" s="42">
        <f>_xll.qlCalendarAdvance(Calendar,$H3102,B3103,"f",FALSE)</f>
        <v>61163</v>
      </c>
      <c r="I3103" s="176">
        <f>_xll.qlInterestRateIndexValueDate(Index1M,$H3103)</f>
        <v>61163</v>
      </c>
      <c r="J3103" s="181">
        <f>IFERROR(_xll.qlIndexFixing(Index1M,$H3103,TRUE,_xll.ohTrigger(RecalcTrigger,Trigger1M)),NA())</f>
        <v>1.8204700997001666E-2</v>
      </c>
      <c r="K3103" s="44">
        <f>IFERROR(_xll.qlIndexFixing(Index3M,H3103,TRUE,_xll.ohTrigger(RecalcTrigger,Trigger3M)),NA())</f>
        <v>1.8596677397931669E-2</v>
      </c>
      <c r="L3103" s="44">
        <f>IFERROR(_xll.qlIndexFixing(Index6M,$H3103,TRUE,_xll.ohTrigger(RecalcTrigger,Trigger6M)),NA())</f>
        <v>1.8812551479947027E-2</v>
      </c>
      <c r="M3103" s="182">
        <f>IFERROR(_xll.qlIndexFixing(Index1Y,$H3103,TRUE,_xll.ohTrigger(RecalcTrigger,Trigger1Y)),NA())</f>
        <v>1.9062893668366703E-2</v>
      </c>
      <c r="N3103" s="181">
        <f>IFERROR(_xll.qlIndexFixing(ONIndex1M,I3103,TRUE,_xll.ohTrigger(RecalcTrigger,Trigger1M)),NA())</f>
        <v>1.8177635077841758E-2</v>
      </c>
      <c r="O3103" s="44">
        <f>IFERROR(_xll.qlIndexFixing(ONIndex3M,I3103,TRUE,_xll.ohTrigger(RecalcTrigger,Trigger3M)),NA())</f>
        <v>1.8512722188986919E-2</v>
      </c>
      <c r="P3103" s="44">
        <f>IFERROR(_xll.qlIndexFixing(ONIndex6M,I3103,TRUE,_xll.ohTrigger(RecalcTrigger,Trigger6M)),NA())</f>
        <v>1.8646538501274623E-2</v>
      </c>
      <c r="Q3103" s="182">
        <f>IFERROR(_xll.qlIndexFixing(ONIndex1Y,I3103,TRUE,_xll.ohTrigger(RecalcTrigger,Trigger1Y)),NA())</f>
        <v>1.8728457657729569E-2</v>
      </c>
    </row>
    <row r="3104" spans="2:17" x14ac:dyDescent="0.2">
      <c r="B3104" s="39" t="s">
        <v>42</v>
      </c>
      <c r="D3104" s="42">
        <f>_xll.qlCalendarAdvance(Calendar,$D3103,B3104,"f",FALSE)</f>
        <v>61170</v>
      </c>
      <c r="E3104" s="176">
        <f>_xll.qlInterestRateIndexValueDate(IndexON,D3104)</f>
        <v>61170</v>
      </c>
      <c r="F3104" s="192">
        <f>IFERROR(_xll.qlIndexFixing(IndexON,D3104,TRUE,_xll.ohTrigger(RecalcTrigger,TriggerON)),NA())</f>
        <v>1.7869134390837704E-2</v>
      </c>
      <c r="H3104" s="42">
        <f>_xll.qlCalendarAdvance(Calendar,$H3103,B3104,"f",FALSE)</f>
        <v>61170</v>
      </c>
      <c r="I3104" s="176">
        <f>_xll.qlInterestRateIndexValueDate(Index1M,$H3104)</f>
        <v>61170</v>
      </c>
      <c r="J3104" s="181">
        <f>IFERROR(_xll.qlIndexFixing(Index1M,$H3104,TRUE,_xll.ohTrigger(RecalcTrigger,Trigger1M)),NA())</f>
        <v>1.8211409219426915E-2</v>
      </c>
      <c r="K3104" s="44">
        <f>IFERROR(_xll.qlIndexFixing(Index3M,H3104,TRUE,_xll.ohTrigger(RecalcTrigger,Trigger3M)),NA())</f>
        <v>1.860297179752295E-2</v>
      </c>
      <c r="L3104" s="44">
        <f>IFERROR(_xll.qlIndexFixing(Index6M,$H3104,TRUE,_xll.ohTrigger(RecalcTrigger,Trigger6M)),NA())</f>
        <v>1.8818564151787478E-2</v>
      </c>
      <c r="M3104" s="182">
        <f>IFERROR(_xll.qlIndexFixing(Index1Y,$H3104,TRUE,_xll.ohTrigger(RecalcTrigger,Trigger1Y)),NA())</f>
        <v>1.9068819191033353E-2</v>
      </c>
      <c r="N3104" s="181">
        <f>IFERROR(_xll.qlIndexFixing(ONIndex1M,I3104,TRUE,_xll.ohTrigger(RecalcTrigger,Trigger1M)),NA())</f>
        <v>1.8184365873071817E-2</v>
      </c>
      <c r="O3104" s="44">
        <f>IFERROR(_xll.qlIndexFixing(ONIndex3M,I3104,TRUE,_xll.ohTrigger(RecalcTrigger,Trigger3M)),NA())</f>
        <v>1.8519083213073273E-2</v>
      </c>
      <c r="P3104" s="44">
        <f>IFERROR(_xll.qlIndexFixing(ONIndex6M,I3104,TRUE,_xll.ohTrigger(RecalcTrigger,Trigger6M)),NA())</f>
        <v>1.8652680040524006E-2</v>
      </c>
      <c r="Q3104" s="182">
        <f>IFERROR(_xll.qlIndexFixing(ONIndex1Y,I3104,TRUE,_xll.ohTrigger(RecalcTrigger,Trigger1Y)),NA())</f>
        <v>1.8734645644116199E-2</v>
      </c>
    </row>
    <row r="3105" spans="2:17" x14ac:dyDescent="0.2">
      <c r="B3105" s="39" t="s">
        <v>42</v>
      </c>
      <c r="D3105" s="42">
        <f>_xll.qlCalendarAdvance(Calendar,$D3104,B3105,"f",FALSE)</f>
        <v>61177</v>
      </c>
      <c r="E3105" s="176">
        <f>_xll.qlInterestRateIndexValueDate(IndexON,D3105)</f>
        <v>61177</v>
      </c>
      <c r="F3105" s="192">
        <f>IFERROR(_xll.qlIndexFixing(IndexON,D3105,TRUE,_xll.ohTrigger(RecalcTrigger,TriggerON)),NA())</f>
        <v>1.7875672956122468E-2</v>
      </c>
      <c r="H3105" s="42">
        <f>_xll.qlCalendarAdvance(Calendar,$H3104,B3105,"f",FALSE)</f>
        <v>61177</v>
      </c>
      <c r="I3105" s="176">
        <f>_xll.qlInterestRateIndexValueDate(Index1M,$H3105)</f>
        <v>61177</v>
      </c>
      <c r="J3105" s="181">
        <f>IFERROR(_xll.qlIndexFixing(Index1M,$H3105,TRUE,_xll.ohTrigger(RecalcTrigger,Trigger1M)),NA())</f>
        <v>1.82181018476049E-2</v>
      </c>
      <c r="K3105" s="44">
        <f>IFERROR(_xll.qlIndexFixing(Index3M,H3105,TRUE,_xll.ohTrigger(RecalcTrigger,Trigger3M)),NA())</f>
        <v>1.8609251419034079E-2</v>
      </c>
      <c r="L3105" s="44">
        <f>IFERROR(_xll.qlIndexFixing(Index6M,$H3105,TRUE,_xll.ohTrigger(RecalcTrigger,Trigger6M)),NA())</f>
        <v>1.8824562496358086E-2</v>
      </c>
      <c r="M3105" s="182">
        <f>IFERROR(_xll.qlIndexFixing(Index1Y,$H3105,TRUE,_xll.ohTrigger(RecalcTrigger,Trigger1Y)),NA())</f>
        <v>1.9074730155803889E-2</v>
      </c>
      <c r="N3105" s="181">
        <f>IFERROR(_xll.qlIndexFixing(ONIndex1M,I3105,TRUE,_xll.ohTrigger(RecalcTrigger,Trigger1M)),NA())</f>
        <v>1.8191081092908679E-2</v>
      </c>
      <c r="O3105" s="44">
        <f>IFERROR(_xll.qlIndexFixing(ONIndex3M,I3105,TRUE,_xll.ohTrigger(RecalcTrigger,Trigger3M)),NA())</f>
        <v>1.8525429517534109E-2</v>
      </c>
      <c r="P3105" s="44">
        <f>IFERROR(_xll.qlIndexFixing(ONIndex6M,I3105,TRUE,_xll.ohTrigger(RecalcTrigger,Trigger6M)),NA())</f>
        <v>1.8658807367821773E-2</v>
      </c>
      <c r="Q3105" s="182">
        <f>IFERROR(_xll.qlIndexFixing(ONIndex1Y,I3105,TRUE,_xll.ohTrigger(RecalcTrigger,Trigger1Y)),NA())</f>
        <v>1.8740819311164891E-2</v>
      </c>
    </row>
    <row r="3106" spans="2:17" x14ac:dyDescent="0.2">
      <c r="B3106" s="39" t="s">
        <v>42</v>
      </c>
      <c r="D3106" s="42">
        <f>_xll.qlCalendarAdvance(Calendar,$D3105,B3106,"f",FALSE)</f>
        <v>61184</v>
      </c>
      <c r="E3106" s="176">
        <f>_xll.qlInterestRateIndexValueDate(IndexON,D3106)</f>
        <v>61184</v>
      </c>
      <c r="F3106" s="192">
        <f>IFERROR(_xll.qlIndexFixing(IndexON,D3106,TRUE,_xll.ohTrigger(RecalcTrigger,TriggerON)),NA())</f>
        <v>1.7882196356027169E-2</v>
      </c>
      <c r="H3106" s="42">
        <f>_xll.qlCalendarAdvance(Calendar,$H3105,B3106,"f",FALSE)</f>
        <v>61184</v>
      </c>
      <c r="I3106" s="176">
        <f>_xll.qlInterestRateIndexValueDate(Index1M,$H3106)</f>
        <v>61184</v>
      </c>
      <c r="J3106" s="181">
        <f>IFERROR(_xll.qlIndexFixing(Index1M,$H3106,TRUE,_xll.ohTrigger(RecalcTrigger,Trigger1M)),NA())</f>
        <v>1.8227569708832922E-2</v>
      </c>
      <c r="K3106" s="44">
        <f>IFERROR(_xll.qlIndexFixing(Index3M,H3106,TRUE,_xll.ohTrigger(RecalcTrigger,Trigger3M)),NA())</f>
        <v>1.861551626239635E-2</v>
      </c>
      <c r="L3106" s="44">
        <f>IFERROR(_xll.qlIndexFixing(Index6M,$H3106,TRUE,_xll.ohTrigger(RecalcTrigger,Trigger6M)),NA())</f>
        <v>1.8831453165831066E-2</v>
      </c>
      <c r="M3106" s="182">
        <f>IFERROR(_xll.qlIndexFixing(Index1Y,$H3106,TRUE,_xll.ohTrigger(RecalcTrigger,Trigger1Y)),NA())</f>
        <v>1.9080626562424097E-2</v>
      </c>
      <c r="N3106" s="181">
        <f>IFERROR(_xll.qlIndexFixing(ONIndex1M,I3106,TRUE,_xll.ohTrigger(RecalcTrigger,Trigger1M)),NA())</f>
        <v>1.8197780737595481E-2</v>
      </c>
      <c r="O3106" s="44">
        <f>IFERROR(_xll.qlIndexFixing(ONIndex3M,I3106,TRUE,_xll.ohTrigger(RecalcTrigger,Trigger3M)),NA())</f>
        <v>1.8531761102369426E-2</v>
      </c>
      <c r="P3106" s="44">
        <f>IFERROR(_xll.qlIndexFixing(ONIndex6M,I3106,TRUE,_xll.ohTrigger(RecalcTrigger,Trigger6M)),NA())</f>
        <v>1.8664920483492109E-2</v>
      </c>
      <c r="Q3106" s="182">
        <f>IFERROR(_xll.qlIndexFixing(ONIndex1Y,I3106,TRUE,_xll.ohTrigger(RecalcTrigger,Trigger1Y)),NA())</f>
        <v>1.8746978659199831E-2</v>
      </c>
    </row>
    <row r="3107" spans="2:17" x14ac:dyDescent="0.2">
      <c r="B3107" s="39" t="s">
        <v>42</v>
      </c>
      <c r="D3107" s="42">
        <f>_xll.qlCalendarAdvance(Calendar,$D3106,B3107,"f",FALSE)</f>
        <v>61191</v>
      </c>
      <c r="E3107" s="176">
        <f>_xll.qlInterestRateIndexValueDate(IndexON,D3107)</f>
        <v>61191</v>
      </c>
      <c r="F3107" s="192">
        <f>IFERROR(_xll.qlIndexFixing(IndexON,D3107,TRUE,_xll.ohTrigger(RecalcTrigger,TriggerON)),NA())</f>
        <v>1.7888704590308668E-2</v>
      </c>
      <c r="H3107" s="42">
        <f>_xll.qlCalendarAdvance(Calendar,$H3106,B3107,"f",FALSE)</f>
        <v>61191</v>
      </c>
      <c r="I3107" s="176">
        <f>_xll.qlInterestRateIndexValueDate(Index1M,$H3107)</f>
        <v>61191</v>
      </c>
      <c r="J3107" s="181">
        <f>IFERROR(_xll.qlIndexFixing(Index1M,$H3107,TRUE,_xll.ohTrigger(RecalcTrigger,Trigger1M)),NA())</f>
        <v>1.8234228803724925E-2</v>
      </c>
      <c r="K3107" s="44">
        <f>IFERROR(_xll.qlIndexFixing(Index3M,H3107,TRUE,_xll.ohTrigger(RecalcTrigger,Trigger3M)),NA())</f>
        <v>1.862176632754016E-2</v>
      </c>
      <c r="L3107" s="44">
        <f>IFERROR(_xll.qlIndexFixing(Index6M,$H3107,TRUE,_xll.ohTrigger(RecalcTrigger,Trigger6M)),NA())</f>
        <v>1.883742213861243E-2</v>
      </c>
      <c r="M3107" s="182">
        <f>IFERROR(_xll.qlIndexFixing(Index1Y,$H3107,TRUE,_xll.ohTrigger(RecalcTrigger,Trigger1Y)),NA())</f>
        <v>1.9086508410639767E-2</v>
      </c>
      <c r="N3107" s="181">
        <f>IFERROR(_xll.qlIndexFixing(ONIndex1M,I3107,TRUE,_xll.ohTrigger(RecalcTrigger,Trigger1M)),NA())</f>
        <v>1.8204464806970133E-2</v>
      </c>
      <c r="O3107" s="44">
        <f>IFERROR(_xll.qlIndexFixing(ONIndex3M,I3107,TRUE,_xll.ohTrigger(RecalcTrigger,Trigger3M)),NA())</f>
        <v>1.8538077967579225E-2</v>
      </c>
      <c r="P3107" s="44">
        <f>IFERROR(_xll.qlIndexFixing(ONIndex6M,I3107,TRUE,_xll.ohTrigger(RecalcTrigger,Trigger6M)),NA())</f>
        <v>1.8671019387535015E-2</v>
      </c>
      <c r="Q3107" s="182">
        <f>IFERROR(_xll.qlIndexFixing(ONIndex1Y,I3107,TRUE,_xll.ohTrigger(RecalcTrigger,Trigger1Y)),NA())</f>
        <v>1.8753123687815787E-2</v>
      </c>
    </row>
    <row r="3108" spans="2:17" x14ac:dyDescent="0.2">
      <c r="B3108" s="39" t="s">
        <v>42</v>
      </c>
      <c r="D3108" s="42">
        <f>_xll.qlCalendarAdvance(Calendar,$D3107,B3108,"f",FALSE)</f>
        <v>61198</v>
      </c>
      <c r="E3108" s="176">
        <f>_xll.qlInterestRateIndexValueDate(IndexON,D3108)</f>
        <v>61198</v>
      </c>
      <c r="F3108" s="192">
        <f>IFERROR(_xll.qlIndexFixing(IndexON,D3108,TRUE,_xll.ohTrigger(RecalcTrigger,TriggerON)),NA())</f>
        <v>1.7895197658966966E-2</v>
      </c>
      <c r="H3108" s="42">
        <f>_xll.qlCalendarAdvance(Calendar,$H3107,B3108,"f",FALSE)</f>
        <v>61198</v>
      </c>
      <c r="I3108" s="176">
        <f>_xll.qlInterestRateIndexValueDate(Index1M,$H3108)</f>
        <v>61198</v>
      </c>
      <c r="J3108" s="181">
        <f>IFERROR(_xll.qlIndexFixing(Index1M,$H3108,TRUE,_xll.ohTrigger(RecalcTrigger,Trigger1M)),NA())</f>
        <v>1.8240872302316243E-2</v>
      </c>
      <c r="K3108" s="44">
        <f>IFERROR(_xll.qlIndexFixing(Index3M,H3108,TRUE,_xll.ohTrigger(RecalcTrigger,Trigger3M)),NA())</f>
        <v>1.8628001614395925E-2</v>
      </c>
      <c r="L3108" s="44">
        <f>IFERROR(_xll.qlIndexFixing(Index6M,$H3108,TRUE,_xll.ohTrigger(RecalcTrigger,Trigger6M)),NA())</f>
        <v>1.8843376783090993E-2</v>
      </c>
      <c r="M3108" s="182">
        <f>IFERROR(_xll.qlIndexFixing(Index1Y,$H3108,TRUE,_xll.ohTrigger(RecalcTrigger,Trigger1Y)),NA())</f>
        <v>1.9092375700198023E-2</v>
      </c>
      <c r="N3108" s="181">
        <f>IFERROR(_xll.qlIndexFixing(ONIndex1M,I3108,TRUE,_xll.ohTrigger(RecalcTrigger,Trigger1M)),NA())</f>
        <v>1.8211133300951587E-2</v>
      </c>
      <c r="O3108" s="44">
        <f>IFERROR(_xll.qlIndexFixing(ONIndex3M,I3108,TRUE,_xll.ohTrigger(RecalcTrigger,Trigger3M)),NA())</f>
        <v>1.8544380113163506E-2</v>
      </c>
      <c r="P3108" s="44">
        <f>IFERROR(_xll.qlIndexFixing(ONIndex6M,I3108,TRUE,_xll.ohTrigger(RecalcTrigger,Trigger6M)),NA())</f>
        <v>1.8677104079626305E-2</v>
      </c>
      <c r="Q3108" s="182">
        <f>IFERROR(_xll.qlIndexFixing(ONIndex1Y,I3108,TRUE,_xll.ohTrigger(RecalcTrigger,Trigger1Y)),NA())</f>
        <v>1.8759254397336944E-2</v>
      </c>
    </row>
    <row r="3109" spans="2:17" x14ac:dyDescent="0.2">
      <c r="B3109" s="39" t="s">
        <v>42</v>
      </c>
      <c r="D3109" s="42">
        <f>_xll.qlCalendarAdvance(Calendar,$D3108,B3109,"f",FALSE)</f>
        <v>61205</v>
      </c>
      <c r="E3109" s="176">
        <f>_xll.qlInterestRateIndexValueDate(IndexON,D3109)</f>
        <v>61205</v>
      </c>
      <c r="F3109" s="192">
        <f>IFERROR(_xll.qlIndexFixing(IndexON,D3109,TRUE,_xll.ohTrigger(RecalcTrigger,TriggerON)),NA())</f>
        <v>1.7901675562164154E-2</v>
      </c>
      <c r="H3109" s="42">
        <f>_xll.qlCalendarAdvance(Calendar,$H3108,B3109,"f",FALSE)</f>
        <v>61205</v>
      </c>
      <c r="I3109" s="176">
        <f>_xll.qlInterestRateIndexValueDate(Index1M,$H3109)</f>
        <v>61205</v>
      </c>
      <c r="J3109" s="181">
        <f>IFERROR(_xll.qlIndexFixing(Index1M,$H3109,TRUE,_xll.ohTrigger(RecalcTrigger,Trigger1M)),NA())</f>
        <v>1.824842804613715E-2</v>
      </c>
      <c r="K3109" s="44">
        <f>IFERROR(_xll.qlIndexFixing(Index3M,H3109,TRUE,_xll.ohTrigger(RecalcTrigger,Trigger3M)),NA())</f>
        <v>1.8634222122894926E-2</v>
      </c>
      <c r="L3109" s="44">
        <f>IFERROR(_xll.qlIndexFixing(Index6M,$H3109,TRUE,_xll.ohTrigger(RecalcTrigger,Trigger6M)),NA())</f>
        <v>1.8849317099141661E-2</v>
      </c>
      <c r="M3109" s="182">
        <f>IFERROR(_xll.qlIndexFixing(Index1Y,$H3109,TRUE,_xll.ohTrigger(RecalcTrigger,Trigger1Y)),NA())</f>
        <v>1.9098228430846638E-2</v>
      </c>
      <c r="N3109" s="181">
        <f>IFERROR(_xll.qlIndexFixing(ONIndex1M,I3109,TRUE,_xll.ohTrigger(RecalcTrigger,Trigger1M)),NA())</f>
        <v>1.8217786219782983E-2</v>
      </c>
      <c r="O3109" s="44">
        <f>IFERROR(_xll.qlIndexFixing(ONIndex3M,I3109,TRUE,_xll.ohTrigger(RecalcTrigger,Trigger3M)),NA())</f>
        <v>1.8550667539122268E-2</v>
      </c>
      <c r="P3109" s="44">
        <f>IFERROR(_xll.qlIndexFixing(ONIndex6M,I3109,TRUE,_xll.ohTrigger(RecalcTrigger,Trigger6M)),NA())</f>
        <v>1.8683174560252258E-2</v>
      </c>
      <c r="Q3109" s="182">
        <f>IFERROR(_xll.qlIndexFixing(ONIndex1Y,I3109,TRUE,_xll.ohTrigger(RecalcTrigger,Trigger1Y)),NA())</f>
        <v>1.8765370787682256E-2</v>
      </c>
    </row>
    <row r="3110" spans="2:17" x14ac:dyDescent="0.2">
      <c r="B3110" s="39" t="s">
        <v>42</v>
      </c>
      <c r="D3110" s="42">
        <f>_xll.qlCalendarAdvance(Calendar,$D3109,B3110,"f",FALSE)</f>
        <v>61212</v>
      </c>
      <c r="E3110" s="176">
        <f>_xll.qlInterestRateIndexValueDate(IndexON,D3110)</f>
        <v>61212</v>
      </c>
      <c r="F3110" s="192">
        <f>IFERROR(_xll.qlIndexFixing(IndexON,D3110,TRUE,_xll.ohTrigger(RecalcTrigger,TriggerON)),NA())</f>
        <v>1.7908138299900234E-2</v>
      </c>
      <c r="H3110" s="42">
        <f>_xll.qlCalendarAdvance(Calendar,$H3109,B3110,"f",FALSE)</f>
        <v>61212</v>
      </c>
      <c r="I3110" s="176">
        <f>_xll.qlInterestRateIndexValueDate(Index1M,$H3110)</f>
        <v>61212</v>
      </c>
      <c r="J3110" s="181">
        <f>IFERROR(_xll.qlIndexFixing(Index1M,$H3110,TRUE,_xll.ohTrigger(RecalcTrigger,Trigger1M)),NA())</f>
        <v>1.8254112510486319E-2</v>
      </c>
      <c r="K3110" s="44">
        <f>IFERROR(_xll.qlIndexFixing(Index3M,H3110,TRUE,_xll.ohTrigger(RecalcTrigger,Trigger3M)),NA())</f>
        <v>1.8640427852965807E-2</v>
      </c>
      <c r="L3110" s="44">
        <f>IFERROR(_xll.qlIndexFixing(Index6M,$H3110,TRUE,_xll.ohTrigger(RecalcTrigger,Trigger6M)),NA())</f>
        <v>1.8855243086635821E-2</v>
      </c>
      <c r="M3110" s="182">
        <f>IFERROR(_xll.qlIndexFixing(Index1Y,$H3110,TRUE,_xll.ohTrigger(RecalcTrigger,Trigger1Y)),NA())</f>
        <v>1.9104066602333842E-2</v>
      </c>
      <c r="N3110" s="181">
        <f>IFERROR(_xll.qlIndexFixing(ONIndex1M,I3110,TRUE,_xll.ohTrigger(RecalcTrigger,Trigger1M)),NA())</f>
        <v>1.822442356346432E-2</v>
      </c>
      <c r="O3110" s="44">
        <f>IFERROR(_xll.qlIndexFixing(ONIndex3M,I3110,TRUE,_xll.ohTrigger(RecalcTrigger,Trigger3M)),NA())</f>
        <v>1.8556940245536557E-2</v>
      </c>
      <c r="P3110" s="44">
        <f>IFERROR(_xll.qlIndexFixing(ONIndex6M,I3110,TRUE,_xll.ohTrigger(RecalcTrigger,Trigger6M)),NA())</f>
        <v>1.8689230829088688E-2</v>
      </c>
      <c r="Q3110" s="182">
        <f>IFERROR(_xll.qlIndexFixing(ONIndex1Y,I3110,TRUE,_xll.ohTrigger(RecalcTrigger,Trigger1Y)),NA())</f>
        <v>1.8771472858851723E-2</v>
      </c>
    </row>
    <row r="3111" spans="2:17" x14ac:dyDescent="0.2">
      <c r="B3111" s="39" t="s">
        <v>42</v>
      </c>
      <c r="D3111" s="42">
        <f>_xll.qlCalendarAdvance(Calendar,$D3110,B3111,"f",FALSE)</f>
        <v>61219</v>
      </c>
      <c r="E3111" s="176">
        <f>_xll.qlInterestRateIndexValueDate(IndexON,D3111)</f>
        <v>61219</v>
      </c>
      <c r="F3111" s="192">
        <f>IFERROR(_xll.qlIndexFixing(IndexON,D3111,TRUE,_xll.ohTrigger(RecalcTrigger,TriggerON)),NA())</f>
        <v>1.7914585871932065E-2</v>
      </c>
      <c r="H3111" s="42">
        <f>_xll.qlCalendarAdvance(Calendar,$H3110,B3111,"f",FALSE)</f>
        <v>61219</v>
      </c>
      <c r="I3111" s="176">
        <f>_xll.qlInterestRateIndexValueDate(Index1M,$H3111)</f>
        <v>61219</v>
      </c>
      <c r="J3111" s="181">
        <f>IFERROR(_xll.qlIndexFixing(Index1M,$H3111,TRUE,_xll.ohTrigger(RecalcTrigger,Trigger1M)),NA())</f>
        <v>1.8260709220008588E-2</v>
      </c>
      <c r="K3111" s="44">
        <f>IFERROR(_xll.qlIndexFixing(Index3M,H3111,TRUE,_xll.ohTrigger(RecalcTrigger,Trigger3M)),NA())</f>
        <v>1.864661880454338E-2</v>
      </c>
      <c r="L3111" s="44">
        <f>IFERROR(_xll.qlIndexFixing(Index6M,$H3111,TRUE,_xll.ohTrigger(RecalcTrigger,Trigger6M)),NA())</f>
        <v>1.886115474544529E-2</v>
      </c>
      <c r="M3111" s="182">
        <f>IFERROR(_xll.qlIndexFixing(Index1Y,$H3111,TRUE,_xll.ohTrigger(RecalcTrigger,Trigger1Y)),NA())</f>
        <v>1.910989021440742E-2</v>
      </c>
      <c r="N3111" s="181">
        <f>IFERROR(_xll.qlIndexFixing(ONIndex1M,I3111,TRUE,_xll.ohTrigger(RecalcTrigger,Trigger1M)),NA())</f>
        <v>1.8231045331671414E-2</v>
      </c>
      <c r="O3111" s="44">
        <f>IFERROR(_xll.qlIndexFixing(ONIndex3M,I3111,TRUE,_xll.ohTrigger(RecalcTrigger,Trigger3M)),NA())</f>
        <v>1.8563198232406375E-2</v>
      </c>
      <c r="P3111" s="44">
        <f>IFERROR(_xll.qlIndexFixing(ONIndex6M,I3111,TRUE,_xll.ohTrigger(RecalcTrigger,Trigger6M)),NA())</f>
        <v>1.8695272886135594E-2</v>
      </c>
      <c r="Q3111" s="182">
        <f>IFERROR(_xll.qlIndexFixing(ONIndex1Y,I3111,TRUE,_xll.ohTrigger(RecalcTrigger,Trigger1Y)),NA())</f>
        <v>1.8777560610683253E-2</v>
      </c>
    </row>
    <row r="3112" spans="2:17" x14ac:dyDescent="0.2">
      <c r="B3112" s="39" t="s">
        <v>42</v>
      </c>
      <c r="D3112" s="42">
        <f>_xll.qlCalendarAdvance(Calendar,$D3111,B3112,"f",FALSE)</f>
        <v>61226</v>
      </c>
      <c r="E3112" s="176">
        <f>_xll.qlInterestRateIndexValueDate(IndexON,D3112)</f>
        <v>61226</v>
      </c>
      <c r="F3112" s="192">
        <f>IFERROR(_xll.qlIndexFixing(IndexON,D3112,TRUE,_xll.ohTrigger(RecalcTrigger,TriggerON)),NA())</f>
        <v>1.7921018278421741E-2</v>
      </c>
      <c r="H3112" s="42">
        <f>_xll.qlCalendarAdvance(Calendar,$H3111,B3112,"f",FALSE)</f>
        <v>61226</v>
      </c>
      <c r="I3112" s="176">
        <f>_xll.qlInterestRateIndexValueDate(Index1M,$H3112)</f>
        <v>61226</v>
      </c>
      <c r="J3112" s="181">
        <f>IFERROR(_xll.qlIndexFixing(Index1M,$H3112,TRUE,_xll.ohTrigger(RecalcTrigger,Trigger1M)),NA())</f>
        <v>1.8267290333117202E-2</v>
      </c>
      <c r="K3112" s="44">
        <f>IFERROR(_xll.qlIndexFixing(Index3M,H3112,TRUE,_xll.ohTrigger(RecalcTrigger,Trigger3M)),NA())</f>
        <v>1.8652794977554524E-2</v>
      </c>
      <c r="L3112" s="44">
        <f>IFERROR(_xll.qlIndexFixing(Index6M,$H3112,TRUE,_xll.ohTrigger(RecalcTrigger,Trigger6M)),NA())</f>
        <v>1.8867052075443216E-2</v>
      </c>
      <c r="M3112" s="182">
        <f>IFERROR(_xll.qlIndexFixing(Index1Y,$H3112,TRUE,_xll.ohTrigger(RecalcTrigger,Trigger1Y)),NA())</f>
        <v>1.9115699266817141E-2</v>
      </c>
      <c r="N3112" s="181">
        <f>IFERROR(_xll.qlIndexFixing(ONIndex1M,I3112,TRUE,_xll.ohTrigger(RecalcTrigger,Trigger1M)),NA())</f>
        <v>1.8237651524647402E-2</v>
      </c>
      <c r="O3112" s="44">
        <f>IFERROR(_xll.qlIndexFixing(ONIndex3M,I3112,TRUE,_xll.ohTrigger(RecalcTrigger,Trigger3M)),NA())</f>
        <v>1.8569441499407535E-2</v>
      </c>
      <c r="P3112" s="44">
        <f>IFERROR(_xll.qlIndexFixing(ONIndex6M,I3112,TRUE,_xll.ohTrigger(RecalcTrigger,Trigger6M)),NA())</f>
        <v>1.8701300731392978E-2</v>
      </c>
      <c r="Q3112" s="182">
        <f>IFERROR(_xll.qlIndexFixing(ONIndex1Y,I3112,TRUE,_xll.ohTrigger(RecalcTrigger,Trigger1Y)),NA())</f>
        <v>1.8783634043338937E-2</v>
      </c>
    </row>
    <row r="3113" spans="2:17" x14ac:dyDescent="0.2">
      <c r="B3113" s="39" t="s">
        <v>42</v>
      </c>
      <c r="D3113" s="42">
        <f>_xll.qlCalendarAdvance(Calendar,$D3112,B3113,"f",FALSE)</f>
        <v>61233</v>
      </c>
      <c r="E3113" s="176">
        <f>_xll.qlInterestRateIndexValueDate(IndexON,D3113)</f>
        <v>61233</v>
      </c>
      <c r="F3113" s="192">
        <f>IFERROR(_xll.qlIndexFixing(IndexON,D3113,TRUE,_xll.ohTrigger(RecalcTrigger,TriggerON)),NA())</f>
        <v>1.7927435519450308E-2</v>
      </c>
      <c r="H3113" s="42">
        <f>_xll.qlCalendarAdvance(Calendar,$H3112,B3113,"f",FALSE)</f>
        <v>61233</v>
      </c>
      <c r="I3113" s="176">
        <f>_xll.qlInterestRateIndexValueDate(Index1M,$H3113)</f>
        <v>61233</v>
      </c>
      <c r="J3113" s="181">
        <f>IFERROR(_xll.qlIndexFixing(Index1M,$H3113,TRUE,_xll.ohTrigger(RecalcTrigger,Trigger1M)),NA())</f>
        <v>1.8273855849787603E-2</v>
      </c>
      <c r="K3113" s="44">
        <f>IFERROR(_xll.qlIndexFixing(Index3M,H3113,TRUE,_xll.ohTrigger(RecalcTrigger,Trigger3M)),NA())</f>
        <v>1.8658956371932295E-2</v>
      </c>
      <c r="L3113" s="44">
        <f>IFERROR(_xll.qlIndexFixing(Index6M,$H3113,TRUE,_xll.ohTrigger(RecalcTrigger,Trigger6M)),NA())</f>
        <v>1.8872935076504505E-2</v>
      </c>
      <c r="M3113" s="182">
        <f>IFERROR(_xll.qlIndexFixing(Index1Y,$H3113,TRUE,_xll.ohTrigger(RecalcTrigger,Trigger1Y)),NA())</f>
        <v>1.9121493759313227E-2</v>
      </c>
      <c r="N3113" s="181">
        <f>IFERROR(_xll.qlIndexFixing(ONIndex1M,I3113,TRUE,_xll.ohTrigger(RecalcTrigger,Trigger1M)),NA())</f>
        <v>1.8244242142473333E-2</v>
      </c>
      <c r="O3113" s="44">
        <f>IFERROR(_xll.qlIndexFixing(ONIndex3M,I3113,TRUE,_xll.ohTrigger(RecalcTrigger,Trigger3M)),NA())</f>
        <v>1.8575670047026316E-2</v>
      </c>
      <c r="P3113" s="44">
        <f>IFERROR(_xll.qlIndexFixing(ONIndex6M,I3113,TRUE,_xll.ohTrigger(RecalcTrigger,Trigger6M)),NA())</f>
        <v>1.8707314365103977E-2</v>
      </c>
      <c r="Q3113" s="182">
        <f>IFERROR(_xll.qlIndexFixing(ONIndex1Y,I3113,TRUE,_xll.ohTrigger(RecalcTrigger,Trigger1Y)),NA())</f>
        <v>1.878969315673773E-2</v>
      </c>
    </row>
    <row r="3114" spans="2:17" x14ac:dyDescent="0.2">
      <c r="B3114" s="39" t="s">
        <v>42</v>
      </c>
      <c r="D3114" s="42">
        <f>_xll.qlCalendarAdvance(Calendar,$D3113,B3114,"f",FALSE)</f>
        <v>61240</v>
      </c>
      <c r="E3114" s="176">
        <f>_xll.qlInterestRateIndexValueDate(IndexON,D3114)</f>
        <v>61240</v>
      </c>
      <c r="F3114" s="192">
        <f>IFERROR(_xll.qlIndexFixing(IndexON,D3114,TRUE,_xll.ohTrigger(RecalcTrigger,TriggerON)),NA())</f>
        <v>1.7933837594936719E-2</v>
      </c>
      <c r="H3114" s="42">
        <f>_xll.qlCalendarAdvance(Calendar,$H3113,B3114,"f",FALSE)</f>
        <v>61240</v>
      </c>
      <c r="I3114" s="176">
        <f>_xll.qlInterestRateIndexValueDate(Index1M,$H3114)</f>
        <v>61240</v>
      </c>
      <c r="J3114" s="181">
        <f>IFERROR(_xll.qlIndexFixing(Index1M,$H3114,TRUE,_xll.ohTrigger(RecalcTrigger,Trigger1M)),NA())</f>
        <v>1.8277633755924914E-2</v>
      </c>
      <c r="K3114" s="44">
        <f>IFERROR(_xll.qlIndexFixing(Index3M,H3114,TRUE,_xll.ohTrigger(RecalcTrigger,Trigger3M)),NA())</f>
        <v>1.8664190270801892E-2</v>
      </c>
      <c r="L3114" s="44">
        <f>IFERROR(_xll.qlIndexFixing(Index6M,$H3114,TRUE,_xll.ohTrigger(RecalcTrigger,Trigger6M)),NA())</f>
        <v>1.887700191203839E-2</v>
      </c>
      <c r="M3114" s="182">
        <f>IFERROR(_xll.qlIndexFixing(Index1Y,$H3114,TRUE,_xll.ohTrigger(RecalcTrigger,Trigger1Y)),NA())</f>
        <v>1.9127273691646338E-2</v>
      </c>
      <c r="N3114" s="181">
        <f>IFERROR(_xll.qlIndexFixing(ONIndex1M,I3114,TRUE,_xll.ohTrigger(RecalcTrigger,Trigger1M)),NA())</f>
        <v>1.8250817184825019E-2</v>
      </c>
      <c r="O3114" s="44">
        <f>IFERROR(_xll.qlIndexFixing(ONIndex3M,I3114,TRUE,_xll.ohTrigger(RecalcTrigger,Trigger3M)),NA())</f>
        <v>1.8581883874857485E-2</v>
      </c>
      <c r="P3114" s="44">
        <f>IFERROR(_xll.qlIndexFixing(ONIndex6M,I3114,TRUE,_xll.ohTrigger(RecalcTrigger,Trigger6M)),NA())</f>
        <v>1.8713313786944408E-2</v>
      </c>
      <c r="Q3114" s="182">
        <f>IFERROR(_xll.qlIndexFixing(ONIndex1Y,I3114,TRUE,_xll.ohTrigger(RecalcTrigger,Trigger1Y)),NA())</f>
        <v>1.8795737951041724E-2</v>
      </c>
    </row>
    <row r="3115" spans="2:17" x14ac:dyDescent="0.2">
      <c r="B3115" s="39" t="s">
        <v>42</v>
      </c>
      <c r="D3115" s="42">
        <f>_xll.qlCalendarAdvance(Calendar,$D3114,B3115,"f",FALSE)</f>
        <v>61247</v>
      </c>
      <c r="E3115" s="176">
        <f>_xll.qlInterestRateIndexValueDate(IndexON,D3115)</f>
        <v>61247</v>
      </c>
      <c r="F3115" s="192">
        <f>IFERROR(_xll.qlIndexFixing(IndexON,D3115,TRUE,_xll.ohTrigger(RecalcTrigger,TriggerON)),NA())</f>
        <v>1.7940224504799929E-2</v>
      </c>
      <c r="H3115" s="42">
        <f>_xll.qlCalendarAdvance(Calendar,$H3114,B3115,"f",FALSE)</f>
        <v>61247</v>
      </c>
      <c r="I3115" s="176">
        <f>_xll.qlInterestRateIndexValueDate(Index1M,$H3115)</f>
        <v>61247</v>
      </c>
      <c r="J3115" s="181">
        <f>IFERROR(_xll.qlIndexFixing(Index1M,$H3115,TRUE,_xll.ohTrigger(RecalcTrigger,Trigger1M)),NA())</f>
        <v>1.8284170440238966E-2</v>
      </c>
      <c r="K3115" s="44">
        <f>IFERROR(_xll.qlIndexFixing(Index3M,H3115,TRUE,_xll.ohTrigger(RecalcTrigger,Trigger3M)),NA())</f>
        <v>1.8670322850419665E-2</v>
      </c>
      <c r="L3115" s="44">
        <f>IFERROR(_xll.qlIndexFixing(Index6M,$H3115,TRUE,_xll.ohTrigger(RecalcTrigger,Trigger6M)),NA())</f>
        <v>1.8882857698917004E-2</v>
      </c>
      <c r="M3115" s="182">
        <f>IFERROR(_xll.qlIndexFixing(Index1Y,$H3115,TRUE,_xll.ohTrigger(RecalcTrigger,Trigger1Y)),NA())</f>
        <v>1.9133039063567357E-2</v>
      </c>
      <c r="N3115" s="181">
        <f>IFERROR(_xll.qlIndexFixing(ONIndex1M,I3115,TRUE,_xll.ohTrigger(RecalcTrigger,Trigger1M)),NA())</f>
        <v>1.82573766519456E-2</v>
      </c>
      <c r="O3115" s="44">
        <f>IFERROR(_xll.qlIndexFixing(ONIndex3M,I3115,TRUE,_xll.ohTrigger(RecalcTrigger,Trigger3M)),NA())</f>
        <v>1.8588082983144183E-2</v>
      </c>
      <c r="P3115" s="44">
        <f>IFERROR(_xll.qlIndexFixing(ONIndex6M,I3115,TRUE,_xll.ohTrigger(RecalcTrigger,Trigger6M)),NA())</f>
        <v>1.8719298996995315E-2</v>
      </c>
      <c r="Q3115" s="182">
        <f>IFERROR(_xll.qlIndexFixing(ONIndex1Y,I3115,TRUE,_xll.ohTrigger(RecalcTrigger,Trigger1Y)),NA())</f>
        <v>1.8801768426088827E-2</v>
      </c>
    </row>
    <row r="3116" spans="2:17" x14ac:dyDescent="0.2">
      <c r="B3116" s="39" t="s">
        <v>42</v>
      </c>
      <c r="D3116" s="42">
        <f>_xll.qlCalendarAdvance(Calendar,$D3115,B3116,"f",FALSE)</f>
        <v>61254</v>
      </c>
      <c r="E3116" s="176">
        <f>_xll.qlInterestRateIndexValueDate(IndexON,D3116)</f>
        <v>61254</v>
      </c>
      <c r="F3116" s="192">
        <f>IFERROR(_xll.qlIndexFixing(IndexON,D3116,TRUE,_xll.ohTrigger(RecalcTrigger,TriggerON)),NA())</f>
        <v>1.7946596249120983E-2</v>
      </c>
      <c r="H3116" s="42">
        <f>_xll.qlCalendarAdvance(Calendar,$H3115,B3116,"f",FALSE)</f>
        <v>61254</v>
      </c>
      <c r="I3116" s="176">
        <f>_xll.qlInterestRateIndexValueDate(Index1M,$H3116)</f>
        <v>61254</v>
      </c>
      <c r="J3116" s="181">
        <f>IFERROR(_xll.qlIndexFixing(Index1M,$H3116,TRUE,_xll.ohTrigger(RecalcTrigger,Trigger1M)),NA())</f>
        <v>1.8290691530030195E-2</v>
      </c>
      <c r="K3116" s="44">
        <f>IFERROR(_xll.qlIndexFixing(Index3M,H3116,TRUE,_xll.ohTrigger(RecalcTrigger,Trigger3M)),NA())</f>
        <v>1.8676440651856429E-2</v>
      </c>
      <c r="L3116" s="44">
        <f>IFERROR(_xll.qlIndexFixing(Index6M,$H3116,TRUE,_xll.ohTrigger(RecalcTrigger,Trigger6M)),NA())</f>
        <v>1.8888699157788399E-2</v>
      </c>
      <c r="M3116" s="182">
        <f>IFERROR(_xll.qlIndexFixing(Index1Y,$H3116,TRUE,_xll.ohTrigger(RecalcTrigger,Trigger1Y)),NA())</f>
        <v>1.9138789874828494E-2</v>
      </c>
      <c r="N3116" s="181">
        <f>IFERROR(_xll.qlIndexFixing(ONIndex1M,I3116,TRUE,_xll.ohTrigger(RecalcTrigger,Trigger1M)),NA())</f>
        <v>1.8263920543835077E-2</v>
      </c>
      <c r="O3116" s="44">
        <f>IFERROR(_xll.qlIndexFixing(ONIndex3M,I3116,TRUE,_xll.ohTrigger(RecalcTrigger,Trigger3M)),NA())</f>
        <v>1.8594267371724316E-2</v>
      </c>
      <c r="P3116" s="44">
        <f>IFERROR(_xll.qlIndexFixing(ONIndex6M,I3116,TRUE,_xll.ohTrigger(RecalcTrigger,Trigger6M)),NA())</f>
        <v>1.8725269995418792E-2</v>
      </c>
      <c r="Q3116" s="182">
        <f>IFERROR(_xll.qlIndexFixing(ONIndex1Y,I3116,TRUE,_xll.ohTrigger(RecalcTrigger,Trigger1Y)),NA())</f>
        <v>1.8807784581960085E-2</v>
      </c>
    </row>
    <row r="3117" spans="2:17" x14ac:dyDescent="0.2">
      <c r="B3117" s="39" t="s">
        <v>42</v>
      </c>
      <c r="D3117" s="42">
        <f>_xll.qlCalendarAdvance(Calendar,$D3116,B3117,"f",FALSE)</f>
        <v>61261</v>
      </c>
      <c r="E3117" s="176">
        <f>_xll.qlInterestRateIndexValueDate(IndexON,D3117)</f>
        <v>61261</v>
      </c>
      <c r="F3117" s="192">
        <f>IFERROR(_xll.qlIndexFixing(IndexON,D3117,TRUE,_xll.ohTrigger(RecalcTrigger,TriggerON)),NA())</f>
        <v>1.7952952827980928E-2</v>
      </c>
      <c r="H3117" s="42">
        <f>_xll.qlCalendarAdvance(Calendar,$H3116,B3117,"f",FALSE)</f>
        <v>61261</v>
      </c>
      <c r="I3117" s="176">
        <f>_xll.qlInterestRateIndexValueDate(Index1M,$H3117)</f>
        <v>61261</v>
      </c>
      <c r="J3117" s="181">
        <f>IFERROR(_xll.qlIndexFixing(Index1M,$H3117,TRUE,_xll.ohTrigger(RecalcTrigger,Trigger1M)),NA())</f>
        <v>1.8297197025268885E-2</v>
      </c>
      <c r="K3117" s="44">
        <f>IFERROR(_xll.qlIndexFixing(Index3M,H3117,TRUE,_xll.ohTrigger(RecalcTrigger,Trigger3M)),NA())</f>
        <v>1.8682543675043604E-2</v>
      </c>
      <c r="L3117" s="44">
        <f>IFERROR(_xll.qlIndexFixing(Index6M,$H3117,TRUE,_xll.ohTrigger(RecalcTrigger,Trigger6M)),NA())</f>
        <v>1.8894526288526108E-2</v>
      </c>
      <c r="M3117" s="182">
        <f>IFERROR(_xll.qlIndexFixing(Index1Y,$H3117,TRUE,_xll.ohTrigger(RecalcTrigger,Trigger1Y)),NA())</f>
        <v>1.9144526125181961E-2</v>
      </c>
      <c r="N3117" s="181">
        <f>IFERROR(_xll.qlIndexFixing(ONIndex1M,I3117,TRUE,_xll.ohTrigger(RecalcTrigger,Trigger1M)),NA())</f>
        <v>1.8270448860493449E-2</v>
      </c>
      <c r="O3117" s="44">
        <f>IFERROR(_xll.qlIndexFixing(ONIndex3M,I3117,TRUE,_xll.ohTrigger(RecalcTrigger,Trigger3M)),NA())</f>
        <v>1.8600437040759976E-2</v>
      </c>
      <c r="P3117" s="44">
        <f>IFERROR(_xll.qlIndexFixing(ONIndex6M,I3117,TRUE,_xll.ohTrigger(RecalcTrigger,Trigger6M)),NA())</f>
        <v>1.8731226782214838E-2</v>
      </c>
      <c r="Q3117" s="182">
        <f>IFERROR(_xll.qlIndexFixing(ONIndex1Y,I3117,TRUE,_xll.ohTrigger(RecalcTrigger,Trigger1Y)),NA())</f>
        <v>1.8813786418574452E-2</v>
      </c>
    </row>
    <row r="3118" spans="2:17" x14ac:dyDescent="0.2">
      <c r="B3118" s="39" t="s">
        <v>42</v>
      </c>
      <c r="D3118" s="42">
        <f>_xll.qlCalendarAdvance(Calendar,$D3117,B3118,"f",FALSE)</f>
        <v>61268</v>
      </c>
      <c r="E3118" s="176">
        <f>_xll.qlInterestRateIndexValueDate(IndexON,D3118)</f>
        <v>61268</v>
      </c>
      <c r="F3118" s="192">
        <f>IFERROR(_xll.qlIndexFixing(IndexON,D3118,TRUE,_xll.ohTrigger(RecalcTrigger,TriggerON)),NA())</f>
        <v>1.7959294241217671E-2</v>
      </c>
      <c r="H3118" s="42">
        <f>_xll.qlCalendarAdvance(Calendar,$H3117,B3118,"f",FALSE)</f>
        <v>61268</v>
      </c>
      <c r="I3118" s="176">
        <f>_xll.qlInterestRateIndexValueDate(Index1M,$H3118)</f>
        <v>61268</v>
      </c>
      <c r="J3118" s="181">
        <f>IFERROR(_xll.qlIndexFixing(Index1M,$H3118,TRUE,_xll.ohTrigger(RecalcTrigger,Trigger1M)),NA())</f>
        <v>1.8303686925936129E-2</v>
      </c>
      <c r="K3118" s="44">
        <f>IFERROR(_xll.qlIndexFixing(Index3M,H3118,TRUE,_xll.ohTrigger(RecalcTrigger,Trigger3M)),NA())</f>
        <v>1.8688631919916175E-2</v>
      </c>
      <c r="L3118" s="44">
        <f>IFERROR(_xll.qlIndexFixing(Index6M,$H3118,TRUE,_xll.ohTrigger(RecalcTrigger,Trigger6M)),NA())</f>
        <v>1.890033909100856E-2</v>
      </c>
      <c r="M3118" s="182">
        <f>IFERROR(_xll.qlIndexFixing(Index1Y,$H3118,TRUE,_xll.ohTrigger(RecalcTrigger,Trigger1Y)),NA())</f>
        <v>1.915024781438085E-2</v>
      </c>
      <c r="N3118" s="181">
        <f>IFERROR(_xll.qlIndexFixing(ONIndex1M,I3118,TRUE,_xll.ohTrigger(RecalcTrigger,Trigger1M)),NA())</f>
        <v>1.8276961601758623E-2</v>
      </c>
      <c r="O3118" s="44">
        <f>IFERROR(_xll.qlIndexFixing(ONIndex3M,I3118,TRUE,_xll.ohTrigger(RecalcTrigger,Trigger3M)),NA())</f>
        <v>1.8606591990170118E-2</v>
      </c>
      <c r="P3118" s="44">
        <f>IFERROR(_xll.qlIndexFixing(ONIndex6M,I3118,TRUE,_xll.ohTrigger(RecalcTrigger,Trigger6M)),NA())</f>
        <v>1.8737169357140315E-2</v>
      </c>
      <c r="Q3118" s="182">
        <f>IFERROR(_xll.qlIndexFixing(ONIndex1Y,I3118,TRUE,_xll.ohTrigger(RecalcTrigger,Trigger1Y)),NA())</f>
        <v>1.8819773935931927E-2</v>
      </c>
    </row>
    <row r="3119" spans="2:17" x14ac:dyDescent="0.2">
      <c r="B3119" s="39" t="s">
        <v>42</v>
      </c>
      <c r="D3119" s="42">
        <f>_xll.qlCalendarAdvance(Calendar,$D3118,B3119,"f",FALSE)</f>
        <v>61275</v>
      </c>
      <c r="E3119" s="176">
        <f>_xll.qlInterestRateIndexValueDate(IndexON,D3119)</f>
        <v>61275</v>
      </c>
      <c r="F3119" s="192">
        <f>IFERROR(_xll.qlIndexFixing(IndexON,D3119,TRUE,_xll.ohTrigger(RecalcTrigger,TriggerON)),NA())</f>
        <v>1.7965620488912259E-2</v>
      </c>
      <c r="H3119" s="42">
        <f>_xll.qlCalendarAdvance(Calendar,$H3118,B3119,"f",FALSE)</f>
        <v>61275</v>
      </c>
      <c r="I3119" s="176">
        <f>_xll.qlInterestRateIndexValueDate(Index1M,$H3119)</f>
        <v>61275</v>
      </c>
      <c r="J3119" s="181">
        <f>IFERROR(_xll.qlIndexFixing(Index1M,$H3119,TRUE,_xll.ohTrigger(RecalcTrigger,Trigger1M)),NA())</f>
        <v>1.831292142300129E-2</v>
      </c>
      <c r="K3119" s="44">
        <f>IFERROR(_xll.qlIndexFixing(Index3M,H3119,TRUE,_xll.ohTrigger(RecalcTrigger,Trigger3M)),NA())</f>
        <v>1.8695614383073832E-2</v>
      </c>
      <c r="L3119" s="44">
        <f>IFERROR(_xll.qlIndexFixing(Index6M,$H3119,TRUE,_xll.ohTrigger(RecalcTrigger,Trigger6M)),NA())</f>
        <v>1.89070348858787E-2</v>
      </c>
      <c r="M3119" s="182">
        <f>IFERROR(_xll.qlIndexFixing(Index1Y,$H3119,TRUE,_xll.ohTrigger(RecalcTrigger,Trigger1Y)),NA())</f>
        <v>1.9155954942178928E-2</v>
      </c>
      <c r="N3119" s="181">
        <f>IFERROR(_xll.qlIndexFixing(ONIndex1M,I3119,TRUE,_xll.ohTrigger(RecalcTrigger,Trigger1M)),NA())</f>
        <v>1.8283458767792693E-2</v>
      </c>
      <c r="O3119" s="44">
        <f>IFERROR(_xll.qlIndexFixing(ONIndex3M,I3119,TRUE,_xll.ohTrigger(RecalcTrigger,Trigger3M)),NA())</f>
        <v>1.8612732219954742E-2</v>
      </c>
      <c r="P3119" s="44">
        <f>IFERROR(_xll.qlIndexFixing(ONIndex6M,I3119,TRUE,_xll.ohTrigger(RecalcTrigger,Trigger6M)),NA())</f>
        <v>1.8743097720357316E-2</v>
      </c>
      <c r="Q3119" s="182">
        <f>IFERROR(_xll.qlIndexFixing(ONIndex1Y,I3119,TRUE,_xll.ohTrigger(RecalcTrigger,Trigger1Y)),NA())</f>
        <v>1.8825747134113557E-2</v>
      </c>
    </row>
    <row r="3120" spans="2:17" x14ac:dyDescent="0.2">
      <c r="B3120" s="39" t="s">
        <v>42</v>
      </c>
      <c r="D3120" s="42">
        <f>_xll.qlCalendarAdvance(Calendar,$D3119,B3120,"f",FALSE)</f>
        <v>61282</v>
      </c>
      <c r="E3120" s="176">
        <f>_xll.qlInterestRateIndexValueDate(IndexON,D3120)</f>
        <v>61282</v>
      </c>
      <c r="F3120" s="192">
        <f>IFERROR(_xll.qlIndexFixing(IndexON,D3120,TRUE,_xll.ohTrigger(RecalcTrigger,TriggerON)),NA())</f>
        <v>1.7971931570983646E-2</v>
      </c>
      <c r="H3120" s="42">
        <f>_xll.qlCalendarAdvance(Calendar,$H3119,B3120,"f",FALSE)</f>
        <v>61282</v>
      </c>
      <c r="I3120" s="176">
        <f>_xll.qlInterestRateIndexValueDate(Index1M,$H3120)</f>
        <v>61282</v>
      </c>
      <c r="J3120" s="181">
        <f>IFERROR(_xll.qlIndexFixing(Index1M,$H3120,TRUE,_xll.ohTrigger(RecalcTrigger,Trigger1M)),NA())</f>
        <v>1.8319377763815824E-2</v>
      </c>
      <c r="K3120" s="44">
        <f>IFERROR(_xll.qlIndexFixing(Index3M,H3120,TRUE,_xll.ohTrigger(RecalcTrigger,Trigger3M)),NA())</f>
        <v>1.8701672325108085E-2</v>
      </c>
      <c r="L3120" s="44">
        <f>IFERROR(_xll.qlIndexFixing(Index6M,$H3120,TRUE,_xll.ohTrigger(RecalcTrigger,Trigger6M)),NA())</f>
        <v>1.8912818306204362E-2</v>
      </c>
      <c r="M3120" s="182">
        <f>IFERROR(_xll.qlIndexFixing(Index1Y,$H3120,TRUE,_xll.ohTrigger(RecalcTrigger,Trigger1Y)),NA())</f>
        <v>1.9161647508330621E-2</v>
      </c>
      <c r="N3120" s="181">
        <f>IFERROR(_xll.qlIndexFixing(ONIndex1M,I3120,TRUE,_xll.ohTrigger(RecalcTrigger,Trigger1M)),NA())</f>
        <v>1.8289940358595658E-2</v>
      </c>
      <c r="O3120" s="44">
        <f>IFERROR(_xll.qlIndexFixing(ONIndex3M,I3120,TRUE,_xll.ohTrigger(RecalcTrigger,Trigger3M)),NA())</f>
        <v>1.8618857730113847E-2</v>
      </c>
      <c r="P3120" s="44">
        <f>IFERROR(_xll.qlIndexFixing(ONIndex6M,I3120,TRUE,_xll.ohTrigger(RecalcTrigger,Trigger6M)),NA())</f>
        <v>1.8749011871784793E-2</v>
      </c>
      <c r="Q3120" s="182">
        <f>IFERROR(_xll.qlIndexFixing(ONIndex1Y,I3120,TRUE,_xll.ohTrigger(RecalcTrigger,Trigger1Y)),NA())</f>
        <v>1.8831706013200389E-2</v>
      </c>
    </row>
    <row r="3121" spans="2:17" x14ac:dyDescent="0.2">
      <c r="B3121" s="39" t="s">
        <v>42</v>
      </c>
      <c r="D3121" s="42">
        <f>_xll.qlCalendarAdvance(Calendar,$D3120,B3121,"f",FALSE)</f>
        <v>61289</v>
      </c>
      <c r="E3121" s="176">
        <f>_xll.qlInterestRateIndexValueDate(IndexON,D3121)</f>
        <v>61289</v>
      </c>
      <c r="F3121" s="192">
        <f>IFERROR(_xll.qlIndexFixing(IndexON,D3121,TRUE,_xll.ohTrigger(RecalcTrigger,TriggerON)),NA())</f>
        <v>1.7978227487674969E-2</v>
      </c>
      <c r="H3121" s="42">
        <f>_xll.qlCalendarAdvance(Calendar,$H3120,B3121,"f",FALSE)</f>
        <v>61289</v>
      </c>
      <c r="I3121" s="176">
        <f>_xll.qlInterestRateIndexValueDate(Index1M,$H3121)</f>
        <v>61289</v>
      </c>
      <c r="J3121" s="181">
        <f>IFERROR(_xll.qlIndexFixing(Index1M,$H3121,TRUE,_xll.ohTrigger(RecalcTrigger,Trigger1M)),NA())</f>
        <v>1.8325818507966198E-2</v>
      </c>
      <c r="K3121" s="44">
        <f>IFERROR(_xll.qlIndexFixing(Index3M,H3121,TRUE,_xll.ohTrigger(RecalcTrigger,Trigger3M)),NA())</f>
        <v>1.8707715487966306E-2</v>
      </c>
      <c r="L3121" s="44">
        <f>IFERROR(_xll.qlIndexFixing(Index6M,$H3121,TRUE,_xll.ohTrigger(RecalcTrigger,Trigger6M)),NA())</f>
        <v>1.8918587397246868E-2</v>
      </c>
      <c r="M3121" s="182">
        <f>IFERROR(_xll.qlIndexFixing(Index1Y,$H3121,TRUE,_xll.ohTrigger(RecalcTrigger,Trigger1Y)),NA())</f>
        <v>1.9167325512591232E-2</v>
      </c>
      <c r="N3121" s="181">
        <f>IFERROR(_xll.qlIndexFixing(ONIndex1M,I3121,TRUE,_xll.ohTrigger(RecalcTrigger,Trigger1M)),NA())</f>
        <v>1.8296406374086471E-2</v>
      </c>
      <c r="O3121" s="44">
        <f>IFERROR(_xll.qlIndexFixing(ONIndex3M,I3121,TRUE,_xll.ohTrigger(RecalcTrigger,Trigger3M)),NA())</f>
        <v>1.862496852072848E-2</v>
      </c>
      <c r="P3121" s="44">
        <f>IFERROR(_xll.qlIndexFixing(ONIndex6M,I3121,TRUE,_xll.ohTrigger(RecalcTrigger,Trigger6M)),NA())</f>
        <v>1.875491181158484E-2</v>
      </c>
      <c r="Q3121" s="182">
        <f>IFERROR(_xll.qlIndexFixing(ONIndex1Y,I3121,TRUE,_xll.ohTrigger(RecalcTrigger,Trigger1Y)),NA())</f>
        <v>1.8837650573030329E-2</v>
      </c>
    </row>
    <row r="3122" spans="2:17" x14ac:dyDescent="0.2">
      <c r="B3122" s="39" t="s">
        <v>42</v>
      </c>
      <c r="D3122" s="42">
        <f>_xll.qlCalendarAdvance(Calendar,$D3121,B3122,"f",FALSE)</f>
        <v>61296</v>
      </c>
      <c r="E3122" s="176">
        <f>_xll.qlInterestRateIndexValueDate(IndexON,D3122)</f>
        <v>61296</v>
      </c>
      <c r="F3122" s="192">
        <f>IFERROR(_xll.qlIndexFixing(IndexON,D3122,TRUE,_xll.ohTrigger(RecalcTrigger,TriggerON)),NA())</f>
        <v>1.7984508238743091E-2</v>
      </c>
      <c r="H3122" s="42">
        <f>_xll.qlCalendarAdvance(Calendar,$H3121,B3122,"f",FALSE)</f>
        <v>61296</v>
      </c>
      <c r="I3122" s="176">
        <f>_xll.qlInterestRateIndexValueDate(Index1M,$H3122)</f>
        <v>61296</v>
      </c>
      <c r="J3122" s="181">
        <f>IFERROR(_xll.qlIndexFixing(Index1M,$H3122,TRUE,_xll.ohTrigger(RecalcTrigger,Trigger1M)),NA())</f>
        <v>1.8332243655432762E-2</v>
      </c>
      <c r="K3122" s="44">
        <f>IFERROR(_xll.qlIndexFixing(Index3M,H3122,TRUE,_xll.ohTrigger(RecalcTrigger,Trigger3M)),NA())</f>
        <v>1.8713743871578894E-2</v>
      </c>
      <c r="L3122" s="44">
        <f>IFERROR(_xll.qlIndexFixing(Index6M,$H3122,TRUE,_xll.ohTrigger(RecalcTrigger,Trigger6M)),NA())</f>
        <v>1.8924342158883979E-2</v>
      </c>
      <c r="M3122" s="182">
        <f>IFERROR(_xll.qlIndexFixing(Index1Y,$H3122,TRUE,_xll.ohTrigger(RecalcTrigger,Trigger1Y)),NA())</f>
        <v>1.9172988954715638E-2</v>
      </c>
      <c r="N3122" s="181">
        <f>IFERROR(_xll.qlIndexFixing(ONIndex1M,I3122,TRUE,_xll.ohTrigger(RecalcTrigger,Trigger1M)),NA())</f>
        <v>1.8302856814265134E-2</v>
      </c>
      <c r="O3122" s="44">
        <f>IFERROR(_xll.qlIndexFixing(ONIndex3M,I3122,TRUE,_xll.ohTrigger(RecalcTrigger,Trigger3M)),NA())</f>
        <v>1.8631064591555502E-2</v>
      </c>
      <c r="P3122" s="44">
        <f>IFERROR(_xll.qlIndexFixing(ONIndex6M,I3122,TRUE,_xll.ohTrigger(RecalcTrigger,Trigger6M)),NA())</f>
        <v>1.8760797539595364E-2</v>
      </c>
      <c r="Q3122" s="182">
        <f>IFERROR(_xll.qlIndexFixing(ONIndex1Y,I3122,TRUE,_xll.ohTrigger(RecalcTrigger,Trigger1Y)),NA())</f>
        <v>1.8843580813603378E-2</v>
      </c>
    </row>
    <row r="3123" spans="2:17" x14ac:dyDescent="0.2">
      <c r="B3123" s="39" t="s">
        <v>42</v>
      </c>
      <c r="D3123" s="42">
        <f>_xll.qlCalendarAdvance(Calendar,$D3122,B3123,"f",FALSE)</f>
        <v>61303</v>
      </c>
      <c r="E3123" s="176">
        <f>_xll.qlInterestRateIndexValueDate(IndexON,D3123)</f>
        <v>61303</v>
      </c>
      <c r="F3123" s="192">
        <f>IFERROR(_xll.qlIndexFixing(IndexON,D3123,TRUE,_xll.ohTrigger(RecalcTrigger,TriggerON)),NA())</f>
        <v>1.7990773824106965E-2</v>
      </c>
      <c r="H3123" s="42">
        <f>_xll.qlCalendarAdvance(Calendar,$H3122,B3123,"f",FALSE)</f>
        <v>61303</v>
      </c>
      <c r="I3123" s="176">
        <f>_xll.qlInterestRateIndexValueDate(Index1M,$H3123)</f>
        <v>61303</v>
      </c>
      <c r="J3123" s="181">
        <f>IFERROR(_xll.qlIndexFixing(Index1M,$H3123,TRUE,_xll.ohTrigger(RecalcTrigger,Trigger1M)),NA())</f>
        <v>1.8335902509752366E-2</v>
      </c>
      <c r="K3123" s="44">
        <f>IFERROR(_xll.qlIndexFixing(Index3M,H3123,TRUE,_xll.ohTrigger(RecalcTrigger,Trigger3M)),NA())</f>
        <v>1.8719757475879784E-2</v>
      </c>
      <c r="L3123" s="44">
        <f>IFERROR(_xll.qlIndexFixing(Index6M,$H3123,TRUE,_xll.ohTrigger(RecalcTrigger,Trigger6M)),NA())</f>
        <v>1.8929188175264042E-2</v>
      </c>
      <c r="M3123" s="182">
        <f>IFERROR(_xll.qlIndexFixing(Index1Y,$H3123,TRUE,_xll.ohTrigger(RecalcTrigger,Trigger1Y)),NA())</f>
        <v>1.9178637834460475E-2</v>
      </c>
      <c r="N3123" s="181">
        <f>IFERROR(_xll.qlIndexFixing(ONIndex1M,I3123,TRUE,_xll.ohTrigger(RecalcTrigger,Trigger1M)),NA())</f>
        <v>1.8309291679131645E-2</v>
      </c>
      <c r="O3123" s="44">
        <f>IFERROR(_xll.qlIndexFixing(ONIndex3M,I3123,TRUE,_xll.ohTrigger(RecalcTrigger,Trigger3M)),NA())</f>
        <v>1.8637145942757005E-2</v>
      </c>
      <c r="P3123" s="44">
        <f>IFERROR(_xll.qlIndexFixing(ONIndex6M,I3123,TRUE,_xll.ohTrigger(RecalcTrigger,Trigger6M)),NA())</f>
        <v>1.8766669055897411E-2</v>
      </c>
      <c r="Q3123" s="182">
        <f>IFERROR(_xll.qlIndexFixing(ONIndex1Y,I3123,TRUE,_xll.ohTrigger(RecalcTrigger,Trigger1Y)),NA())</f>
        <v>1.8849496734919535E-2</v>
      </c>
    </row>
    <row r="3124" spans="2:17" x14ac:dyDescent="0.2">
      <c r="B3124" s="39" t="s">
        <v>42</v>
      </c>
      <c r="D3124" s="42">
        <f>_xll.qlCalendarAdvance(Calendar,$D3123,B3124,"f",FALSE)</f>
        <v>61310</v>
      </c>
      <c r="E3124" s="176">
        <f>_xll.qlInterestRateIndexValueDate(IndexON,D3124)</f>
        <v>61310</v>
      </c>
      <c r="F3124" s="192">
        <f>IFERROR(_xll.qlIndexFixing(IndexON,D3124,TRUE,_xll.ohTrigger(RecalcTrigger,TriggerON)),NA())</f>
        <v>1.7997024244090776E-2</v>
      </c>
      <c r="H3124" s="42">
        <f>_xll.qlCalendarAdvance(Calendar,$H3123,B3124,"f",FALSE)</f>
        <v>61310</v>
      </c>
      <c r="I3124" s="176">
        <f>_xll.qlInterestRateIndexValueDate(Index1M,$H3124)</f>
        <v>61310</v>
      </c>
      <c r="J3124" s="181">
        <f>IFERROR(_xll.qlIndexFixing(Index1M,$H3124,TRUE,_xll.ohTrigger(RecalcTrigger,Trigger1M)),NA())</f>
        <v>1.8342298842442505E-2</v>
      </c>
      <c r="K3124" s="44">
        <f>IFERROR(_xll.qlIndexFixing(Index3M,H3124,TRUE,_xll.ohTrigger(RecalcTrigger,Trigger3M)),NA())</f>
        <v>1.8725756300802903E-2</v>
      </c>
      <c r="L3124" s="44">
        <f>IFERROR(_xll.qlIndexFixing(Index6M,$H3124,TRUE,_xll.ohTrigger(RecalcTrigger,Trigger6M)),NA())</f>
        <v>1.8934915005625493E-2</v>
      </c>
      <c r="M3124" s="182">
        <f>IFERROR(_xll.qlIndexFixing(Index1Y,$H3124,TRUE,_xll.ohTrigger(RecalcTrigger,Trigger1Y)),NA())</f>
        <v>1.9184272151582384E-2</v>
      </c>
      <c r="N3124" s="181">
        <f>IFERROR(_xll.qlIndexFixing(ONIndex1M,I3124,TRUE,_xll.ohTrigger(RecalcTrigger,Trigger1M)),NA())</f>
        <v>1.8315710968767052E-2</v>
      </c>
      <c r="O3124" s="44">
        <f>IFERROR(_xll.qlIndexFixing(ONIndex3M,I3124,TRUE,_xll.ohTrigger(RecalcTrigger,Trigger3M)),NA())</f>
        <v>1.8643212574414036E-2</v>
      </c>
      <c r="P3124" s="44">
        <f>IFERROR(_xll.qlIndexFixing(ONIndex6M,I3124,TRUE,_xll.ohTrigger(RecalcTrigger,Trigger6M)),NA())</f>
        <v>1.8772526360409936E-2</v>
      </c>
      <c r="Q3124" s="182">
        <f>IFERROR(_xll.qlIndexFixing(ONIndex1Y,I3124,TRUE,_xll.ohTrigger(RecalcTrigger,Trigger1Y)),NA())</f>
        <v>1.8855398337059848E-2</v>
      </c>
    </row>
    <row r="3125" spans="2:17" x14ac:dyDescent="0.2">
      <c r="B3125" s="39" t="s">
        <v>42</v>
      </c>
      <c r="D3125" s="42">
        <f>_xll.qlCalendarAdvance(Calendar,$D3124,B3125,"f",FALSE)</f>
        <v>61317</v>
      </c>
      <c r="E3125" s="176">
        <f>_xll.qlInterestRateIndexValueDate(IndexON,D3125)</f>
        <v>61317</v>
      </c>
      <c r="F3125" s="192">
        <f>IFERROR(_xll.qlIndexFixing(IndexON,D3125,TRUE,_xll.ohTrigger(RecalcTrigger,TriggerON)),NA())</f>
        <v>1.8003259498451385E-2</v>
      </c>
      <c r="H3125" s="42">
        <f>_xll.qlCalendarAdvance(Calendar,$H3124,B3125,"f",FALSE)</f>
        <v>61317</v>
      </c>
      <c r="I3125" s="176">
        <f>_xll.qlInterestRateIndexValueDate(Index1M,$H3125)</f>
        <v>61317</v>
      </c>
      <c r="J3125" s="181">
        <f>IFERROR(_xll.qlIndexFixing(Index1M,$H3125,TRUE,_xll.ohTrigger(RecalcTrigger,Trigger1M)),NA())</f>
        <v>1.8348679580388293E-2</v>
      </c>
      <c r="K3125" s="44">
        <f>IFERROR(_xll.qlIndexFixing(Index3M,H3125,TRUE,_xll.ohTrigger(RecalcTrigger,Trigger3M)),NA())</f>
        <v>1.8731740346280421E-2</v>
      </c>
      <c r="L3125" s="44">
        <f>IFERROR(_xll.qlIndexFixing(Index6M,$H3125,TRUE,_xll.ohTrigger(RecalcTrigger,Trigger6M)),NA())</f>
        <v>1.8940627506873132E-2</v>
      </c>
      <c r="M3125" s="182">
        <f>IFERROR(_xll.qlIndexFixing(Index1Y,$H3125,TRUE,_xll.ohTrigger(RecalcTrigger,Trigger1Y)),NA())</f>
        <v>1.9189891905839331E-2</v>
      </c>
      <c r="N3125" s="181">
        <f>IFERROR(_xll.qlIndexFixing(ONIndex1M,I3125,TRUE,_xll.ohTrigger(RecalcTrigger,Trigger1M)),NA())</f>
        <v>1.8322114683090307E-2</v>
      </c>
      <c r="O3125" s="44">
        <f>IFERROR(_xll.qlIndexFixing(ONIndex3M,I3125,TRUE,_xll.ohTrigger(RecalcTrigger,Trigger3M)),NA())</f>
        <v>1.8649264486445549E-2</v>
      </c>
      <c r="P3125" s="44">
        <f>IFERROR(_xll.qlIndexFixing(ONIndex6M,I3125,TRUE,_xll.ohTrigger(RecalcTrigger,Trigger6M)),NA())</f>
        <v>1.8778369453213983E-2</v>
      </c>
      <c r="Q3125" s="182">
        <f>IFERROR(_xll.qlIndexFixing(ONIndex1Y,I3125,TRUE,_xll.ohTrigger(RecalcTrigger,Trigger1Y)),NA())</f>
        <v>1.8861285620024315E-2</v>
      </c>
    </row>
    <row r="3126" spans="2:17" x14ac:dyDescent="0.2">
      <c r="B3126" s="39" t="s">
        <v>42</v>
      </c>
      <c r="D3126" s="42">
        <f>_xll.qlCalendarAdvance(Calendar,$D3125,B3126,"f",FALSE)</f>
        <v>61324</v>
      </c>
      <c r="E3126" s="176">
        <f>_xll.qlInterestRateIndexValueDate(IndexON,D3126)</f>
        <v>61324</v>
      </c>
      <c r="F3126" s="192">
        <f>IFERROR(_xll.qlIndexFixing(IndexON,D3126,TRUE,_xll.ohTrigger(RecalcTrigger,TriggerON)),NA())</f>
        <v>1.8009479587269839E-2</v>
      </c>
      <c r="H3126" s="42">
        <f>_xll.qlCalendarAdvance(Calendar,$H3125,B3126,"f",FALSE)</f>
        <v>61324</v>
      </c>
      <c r="I3126" s="176">
        <f>_xll.qlInterestRateIndexValueDate(Index1M,$H3126)</f>
        <v>61324</v>
      </c>
      <c r="J3126" s="181">
        <f>IFERROR(_xll.qlIndexFixing(Index1M,$H3126,TRUE,_xll.ohTrigger(RecalcTrigger,Trigger1M)),NA())</f>
        <v>1.8355044723554613E-2</v>
      </c>
      <c r="K3126" s="44">
        <f>IFERROR(_xll.qlIndexFixing(Index3M,H3126,TRUE,_xll.ohTrigger(RecalcTrigger,Trigger3M)),NA())</f>
        <v>1.8737709612246269E-2</v>
      </c>
      <c r="L3126" s="44">
        <f>IFERROR(_xll.qlIndexFixing(Index6M,$H3126,TRUE,_xll.ohTrigger(RecalcTrigger,Trigger6M)),NA())</f>
        <v>1.8946325678884053E-2</v>
      </c>
      <c r="M3126" s="182">
        <f>IFERROR(_xll.qlIndexFixing(Index1Y,$H3126,TRUE,_xll.ohTrigger(RecalcTrigger,Trigger1Y)),NA())</f>
        <v>1.9195497096988843E-2</v>
      </c>
      <c r="N3126" s="181">
        <f>IFERROR(_xll.qlIndexFixing(ONIndex1M,I3126,TRUE,_xll.ohTrigger(RecalcTrigger,Trigger1M)),NA())</f>
        <v>1.8328502822101411E-2</v>
      </c>
      <c r="O3126" s="44">
        <f>IFERROR(_xll.qlIndexFixing(ONIndex3M,I3126,TRUE,_xll.ohTrigger(RecalcTrigger,Trigger3M)),NA())</f>
        <v>1.8655301678689451E-2</v>
      </c>
      <c r="P3126" s="44">
        <f>IFERROR(_xll.qlIndexFixing(ONIndex6M,I3126,TRUE,_xll.ohTrigger(RecalcTrigger,Trigger6M)),NA())</f>
        <v>1.8784198334228508E-2</v>
      </c>
      <c r="Q3126" s="182">
        <f>IFERROR(_xll.qlIndexFixing(ONIndex1Y,I3126,TRUE,_xll.ohTrigger(RecalcTrigger,Trigger1Y)),NA())</f>
        <v>1.8867158583650845E-2</v>
      </c>
    </row>
    <row r="3127" spans="2:17" x14ac:dyDescent="0.2">
      <c r="B3127" s="39" t="s">
        <v>42</v>
      </c>
      <c r="D3127" s="42">
        <f>_xll.qlCalendarAdvance(Calendar,$D3126,B3127,"f",FALSE)</f>
        <v>61331</v>
      </c>
      <c r="E3127" s="176">
        <f>_xll.qlInterestRateIndexValueDate(IndexON,D3127)</f>
        <v>61331</v>
      </c>
      <c r="F3127" s="192">
        <f>IFERROR(_xll.qlIndexFixing(IndexON,D3127,TRUE,_xll.ohTrigger(RecalcTrigger,TriggerON)),NA())</f>
        <v>1.8015684510465091E-2</v>
      </c>
      <c r="H3127" s="42">
        <f>_xll.qlCalendarAdvance(Calendar,$H3126,B3127,"f",FALSE)</f>
        <v>61331</v>
      </c>
      <c r="I3127" s="176">
        <f>_xll.qlInterestRateIndexValueDate(Index1M,$H3127)</f>
        <v>61331</v>
      </c>
      <c r="J3127" s="181">
        <f>IFERROR(_xll.qlIndexFixing(Index1M,$H3127,TRUE,_xll.ohTrigger(RecalcTrigger,Trigger1M)),NA())</f>
        <v>1.8361394271925256E-2</v>
      </c>
      <c r="K3127" s="44">
        <f>IFERROR(_xll.qlIndexFixing(Index3M,H3127,TRUE,_xll.ohTrigger(RecalcTrigger,Trigger3M)),NA())</f>
        <v>1.8742761088518599E-2</v>
      </c>
      <c r="L3127" s="44">
        <f>IFERROR(_xll.qlIndexFixing(Index6M,$H3127,TRUE,_xll.ohTrigger(RecalcTrigger,Trigger6M)),NA())</f>
        <v>1.8952901021681262E-2</v>
      </c>
      <c r="M3127" s="182">
        <f>IFERROR(_xll.qlIndexFixing(Index1Y,$H3127,TRUE,_xll.ohTrigger(RecalcTrigger,Trigger1Y)),NA())</f>
        <v>1.9201087724790438E-2</v>
      </c>
      <c r="N3127" s="181">
        <f>IFERROR(_xll.qlIndexFixing(ONIndex1M,I3127,TRUE,_xll.ohTrigger(RecalcTrigger,Trigger1M)),NA())</f>
        <v>1.8334875385881411E-2</v>
      </c>
      <c r="O3127" s="44">
        <f>IFERROR(_xll.qlIndexFixing(ONIndex3M,I3127,TRUE,_xll.ohTrigger(RecalcTrigger,Trigger3M)),NA())</f>
        <v>1.8661324151550973E-2</v>
      </c>
      <c r="P3127" s="44">
        <f>IFERROR(_xll.qlIndexFixing(ONIndex6M,I3127,TRUE,_xll.ohTrigger(RecalcTrigger,Trigger6M)),NA())</f>
        <v>1.8790013003696648E-2</v>
      </c>
      <c r="Q3127" s="182">
        <f>IFERROR(_xll.qlIndexFixing(ONIndex1Y,I3127,TRUE,_xll.ohTrigger(RecalcTrigger,Trigger1Y)),NA())</f>
        <v>1.8873017228182576E-2</v>
      </c>
    </row>
    <row r="3128" spans="2:17" x14ac:dyDescent="0.2">
      <c r="B3128" s="39" t="s">
        <v>42</v>
      </c>
      <c r="D3128" s="42">
        <f>_xll.qlCalendarAdvance(Calendar,$D3127,B3128,"f",FALSE)</f>
        <v>61338</v>
      </c>
      <c r="E3128" s="176">
        <f>_xll.qlInterestRateIndexValueDate(IndexON,D3128)</f>
        <v>61338</v>
      </c>
      <c r="F3128" s="192">
        <f>IFERROR(_xll.qlIndexFixing(IndexON,D3128,TRUE,_xll.ohTrigger(RecalcTrigger,TriggerON)),NA())</f>
        <v>1.8021874268199234E-2</v>
      </c>
      <c r="H3128" s="42">
        <f>_xll.qlCalendarAdvance(Calendar,$H3127,B3128,"f",FALSE)</f>
        <v>61338</v>
      </c>
      <c r="I3128" s="176">
        <f>_xll.qlInterestRateIndexValueDate(Index1M,$H3128)</f>
        <v>61338</v>
      </c>
      <c r="J3128" s="181">
        <f>IFERROR(_xll.qlIndexFixing(Index1M,$H3128,TRUE,_xll.ohTrigger(RecalcTrigger,Trigger1M)),NA())</f>
        <v>1.8370467008268398E-2</v>
      </c>
      <c r="K3128" s="44">
        <f>IFERROR(_xll.qlIndexFixing(Index3M,H3128,TRUE,_xll.ohTrigger(RecalcTrigger,Trigger3M)),NA())</f>
        <v>1.874870154656955E-2</v>
      </c>
      <c r="L3128" s="44">
        <f>IFERROR(_xll.qlIndexFixing(Index6M,$H3128,TRUE,_xll.ohTrigger(RecalcTrigger,Trigger6M)),NA())</f>
        <v>1.8958569804308933E-2</v>
      </c>
      <c r="M3128" s="182">
        <f>IFERROR(_xll.qlIndexFixing(Index1Y,$H3128,TRUE,_xll.ohTrigger(RecalcTrigger,Trigger1Y)),NA())</f>
        <v>1.9206663789002747E-2</v>
      </c>
      <c r="N3128" s="181">
        <f>IFERROR(_xll.qlIndexFixing(ONIndex1M,I3128,TRUE,_xll.ohTrigger(RecalcTrigger,Trigger1M)),NA())</f>
        <v>1.8341232374349259E-2</v>
      </c>
      <c r="O3128" s="44">
        <f>IFERROR(_xll.qlIndexFixing(ONIndex3M,I3128,TRUE,_xll.ohTrigger(RecalcTrigger,Trigger3M)),NA())</f>
        <v>1.8667331904624884E-2</v>
      </c>
      <c r="P3128" s="44">
        <f>IFERROR(_xll.qlIndexFixing(ONIndex6M,I3128,TRUE,_xll.ohTrigger(RecalcTrigger,Trigger6M)),NA())</f>
        <v>1.879581346129422E-2</v>
      </c>
      <c r="Q3128" s="182">
        <f>IFERROR(_xll.qlIndexFixing(ONIndex1Y,I3128,TRUE,_xll.ohTrigger(RecalcTrigger,Trigger1Y)),NA())</f>
        <v>1.8878861553457416E-2</v>
      </c>
    </row>
    <row r="3129" spans="2:17" x14ac:dyDescent="0.2">
      <c r="B3129" s="39" t="s">
        <v>42</v>
      </c>
      <c r="D3129" s="42">
        <f>_xll.qlCalendarAdvance(Calendar,$D3128,B3129,"f",FALSE)</f>
        <v>61345</v>
      </c>
      <c r="E3129" s="176">
        <f>_xll.qlInterestRateIndexValueDate(IndexON,D3129)</f>
        <v>61345</v>
      </c>
      <c r="F3129" s="192">
        <f>IFERROR(_xll.qlIndexFixing(IndexON,D3129,TRUE,_xll.ohTrigger(RecalcTrigger,TriggerON)),NA())</f>
        <v>1.8028048860310175E-2</v>
      </c>
      <c r="H3129" s="42">
        <f>_xll.qlCalendarAdvance(Calendar,$H3128,B3129,"f",FALSE)</f>
        <v>61345</v>
      </c>
      <c r="I3129" s="176">
        <f>_xll.qlInterestRateIndexValueDate(Index1M,$H3129)</f>
        <v>61345</v>
      </c>
      <c r="J3129" s="181">
        <f>IFERROR(_xll.qlIndexFixing(Index1M,$H3129,TRUE,_xll.ohTrigger(RecalcTrigger,Trigger1M)),NA())</f>
        <v>1.8376782978164842E-2</v>
      </c>
      <c r="K3129" s="44">
        <f>IFERROR(_xll.qlIndexFixing(Index3M,H3129,TRUE,_xll.ohTrigger(RecalcTrigger,Trigger3M)),NA())</f>
        <v>1.8754627225574697E-2</v>
      </c>
      <c r="L3129" s="44">
        <f>IFERROR(_xll.qlIndexFixing(Index6M,$H3129,TRUE,_xll.ohTrigger(RecalcTrigger,Trigger6M)),NA())</f>
        <v>1.8964224256676016E-2</v>
      </c>
      <c r="M3129" s="182">
        <f>IFERROR(_xll.qlIndexFixing(Index1Y,$H3129,TRUE,_xll.ohTrigger(RecalcTrigger,Trigger1Y)),NA())</f>
        <v>1.9212225289385956E-2</v>
      </c>
      <c r="N3129" s="181">
        <f>IFERROR(_xll.qlIndexFixing(ONIndex1M,I3129,TRUE,_xll.ohTrigger(RecalcTrigger,Trigger1M)),NA())</f>
        <v>1.8347573787504956E-2</v>
      </c>
      <c r="O3129" s="44">
        <f>IFERROR(_xll.qlIndexFixing(ONIndex3M,I3129,TRUE,_xll.ohTrigger(RecalcTrigger,Trigger3M)),NA())</f>
        <v>1.8673324938154323E-2</v>
      </c>
      <c r="P3129" s="44">
        <f>IFERROR(_xll.qlIndexFixing(ONIndex6M,I3129,TRUE,_xll.ohTrigger(RecalcTrigger,Trigger6M)),NA())</f>
        <v>1.8801599707102268E-2</v>
      </c>
      <c r="Q3129" s="182">
        <f>IFERROR(_xll.qlIndexFixing(ONIndex1Y,I3129,TRUE,_xll.ohTrigger(RecalcTrigger,Trigger1Y)),NA())</f>
        <v>1.8884691559475364E-2</v>
      </c>
    </row>
    <row r="3130" spans="2:17" x14ac:dyDescent="0.2">
      <c r="B3130" s="39" t="s">
        <v>42</v>
      </c>
      <c r="D3130" s="42">
        <f>_xll.qlCalendarAdvance(Calendar,$D3129,B3130,"f",FALSE)</f>
        <v>61352</v>
      </c>
      <c r="E3130" s="176">
        <f>_xll.qlInterestRateIndexValueDate(IndexON,D3130)</f>
        <v>61352</v>
      </c>
      <c r="F3130" s="192">
        <f>IFERROR(_xll.qlIndexFixing(IndexON,D3130,TRUE,_xll.ohTrigger(RecalcTrigger,TriggerON)),NA())</f>
        <v>1.8034208286878961E-2</v>
      </c>
      <c r="H3130" s="42">
        <f>_xll.qlCalendarAdvance(Calendar,$H3129,B3130,"f",FALSE)</f>
        <v>61352</v>
      </c>
      <c r="I3130" s="176">
        <f>_xll.qlInterestRateIndexValueDate(Index1M,$H3130)</f>
        <v>61352</v>
      </c>
      <c r="J3130" s="181">
        <f>IFERROR(_xll.qlIndexFixing(Index1M,$H3130,TRUE,_xll.ohTrigger(RecalcTrigger,Trigger1M)),NA())</f>
        <v>1.8383083351156446E-2</v>
      </c>
      <c r="K3130" s="44">
        <f>IFERROR(_xll.qlIndexFixing(Index3M,H3130,TRUE,_xll.ohTrigger(RecalcTrigger,Trigger3M)),NA())</f>
        <v>1.8760538125469031E-2</v>
      </c>
      <c r="L3130" s="44">
        <f>IFERROR(_xll.qlIndexFixing(Index6M,$H3130,TRUE,_xll.ohTrigger(RecalcTrigger,Trigger6M)),NA())</f>
        <v>1.8969864378661168E-2</v>
      </c>
      <c r="M3130" s="182">
        <f>IFERROR(_xll.qlIndexFixing(Index1Y,$H3130,TRUE,_xll.ohTrigger(RecalcTrigger,Trigger1Y)),NA())</f>
        <v>1.921777222570047E-2</v>
      </c>
      <c r="N3130" s="181">
        <f>IFERROR(_xll.qlIndexFixing(ONIndex1M,I3130,TRUE,_xll.ohTrigger(RecalcTrigger,Trigger1M)),NA())</f>
        <v>1.8353899625348502E-2</v>
      </c>
      <c r="O3130" s="44">
        <f>IFERROR(_xll.qlIndexFixing(ONIndex3M,I3130,TRUE,_xll.ohTrigger(RecalcTrigger,Trigger3M)),NA())</f>
        <v>1.8679303251977197E-2</v>
      </c>
      <c r="P3130" s="44">
        <f>IFERROR(_xll.qlIndexFixing(ONIndex6M,I3130,TRUE,_xll.ohTrigger(RecalcTrigger,Trigger6M)),NA())</f>
        <v>1.8807371741120793E-2</v>
      </c>
      <c r="Q3130" s="182">
        <f>IFERROR(_xll.qlIndexFixing(ONIndex1Y,I3130,TRUE,_xll.ohTrigger(RecalcTrigger,Trigger1Y)),NA())</f>
        <v>1.8890507246155375E-2</v>
      </c>
    </row>
    <row r="3131" spans="2:17" x14ac:dyDescent="0.2">
      <c r="B3131" s="39" t="s">
        <v>42</v>
      </c>
      <c r="D3131" s="42">
        <f>_xll.qlCalendarAdvance(Calendar,$D3130,B3131,"f",FALSE)</f>
        <v>61359</v>
      </c>
      <c r="E3131" s="176">
        <f>_xll.qlInterestRateIndexValueDate(IndexON,D3131)</f>
        <v>61359</v>
      </c>
      <c r="F3131" s="192">
        <f>IFERROR(_xll.qlIndexFixing(IndexON,D3131,TRUE,_xll.ohTrigger(RecalcTrigger,TriggerON)),NA())</f>
        <v>1.8040352547905592E-2</v>
      </c>
      <c r="H3131" s="42">
        <f>_xll.qlCalendarAdvance(Calendar,$H3130,B3131,"f",FALSE)</f>
        <v>61359</v>
      </c>
      <c r="I3131" s="176">
        <f>_xll.qlInterestRateIndexValueDate(Index1M,$H3131)</f>
        <v>61359</v>
      </c>
      <c r="J3131" s="181">
        <f>IFERROR(_xll.qlIndexFixing(Index1M,$H3131,TRUE,_xll.ohTrigger(RecalcTrigger,Trigger1M)),NA())</f>
        <v>1.8389368127218642E-2</v>
      </c>
      <c r="K3131" s="44">
        <f>IFERROR(_xll.qlIndexFixing(Index3M,H3131,TRUE,_xll.ohTrigger(RecalcTrigger,Trigger3M)),NA())</f>
        <v>1.8766434246190202E-2</v>
      </c>
      <c r="L3131" s="44">
        <f>IFERROR(_xll.qlIndexFixing(Index6M,$H3131,TRUE,_xll.ohTrigger(RecalcTrigger,Trigger6M)),NA())</f>
        <v>1.8975490170146141E-2</v>
      </c>
      <c r="M3131" s="182">
        <f>IFERROR(_xll.qlIndexFixing(Index1Y,$H3131,TRUE,_xll.ohTrigger(RecalcTrigger,Trigger1Y)),NA())</f>
        <v>1.9223304597708019E-2</v>
      </c>
      <c r="N3131" s="181">
        <f>IFERROR(_xll.qlIndexFixing(ONIndex1M,I3131,TRUE,_xll.ohTrigger(RecalcTrigger,Trigger1M)),NA())</f>
        <v>1.836020988804199E-2</v>
      </c>
      <c r="O3131" s="44">
        <f>IFERROR(_xll.qlIndexFixing(ONIndex3M,I3131,TRUE,_xll.ohTrigger(RecalcTrigger,Trigger3M)),NA())</f>
        <v>1.8685266846093507E-2</v>
      </c>
      <c r="P3131" s="44">
        <f>IFERROR(_xll.qlIndexFixing(ONIndex6M,I3131,TRUE,_xll.ohTrigger(RecalcTrigger,Trigger6M)),NA())</f>
        <v>1.881312956367398E-2</v>
      </c>
      <c r="Q3131" s="182">
        <f>IFERROR(_xll.qlIndexFixing(ONIndex1Y,I3131,TRUE,_xll.ohTrigger(RecalcTrigger,Trigger1Y)),NA())</f>
        <v>1.8896308613821633E-2</v>
      </c>
    </row>
    <row r="3132" spans="2:17" x14ac:dyDescent="0.2">
      <c r="B3132" s="39" t="s">
        <v>42</v>
      </c>
      <c r="D3132" s="42">
        <f>_xll.qlCalendarAdvance(Calendar,$D3131,B3132,"f",FALSE)</f>
        <v>61366</v>
      </c>
      <c r="E3132" s="176">
        <f>_xll.qlInterestRateIndexValueDate(IndexON,D3132)</f>
        <v>61366</v>
      </c>
      <c r="F3132" s="192">
        <f>IFERROR(_xll.qlIndexFixing(IndexON,D3132,TRUE,_xll.ohTrigger(RecalcTrigger,TriggerON)),NA())</f>
        <v>1.8046481643390067E-2</v>
      </c>
      <c r="H3132" s="42">
        <f>_xll.qlCalendarAdvance(Calendar,$H3131,B3132,"f",FALSE)</f>
        <v>61366</v>
      </c>
      <c r="I3132" s="176">
        <f>_xll.qlInterestRateIndexValueDate(Index1M,$H3132)</f>
        <v>61366</v>
      </c>
      <c r="J3132" s="181">
        <f>IFERROR(_xll.qlIndexFixing(Index1M,$H3132,TRUE,_xll.ohTrigger(RecalcTrigger,Trigger1M)),NA())</f>
        <v>1.8395637306329333E-2</v>
      </c>
      <c r="K3132" s="44">
        <f>IFERROR(_xll.qlIndexFixing(Index3M,H3132,TRUE,_xll.ohTrigger(RecalcTrigger,Trigger3M)),NA())</f>
        <v>1.8772315587671416E-2</v>
      </c>
      <c r="L3132" s="44">
        <f>IFERROR(_xll.qlIndexFixing(Index6M,$H3132,TRUE,_xll.ohTrigger(RecalcTrigger,Trigger6M)),NA())</f>
        <v>1.8980213790240563E-2</v>
      </c>
      <c r="M3132" s="182">
        <f>IFERROR(_xll.qlIndexFixing(Index1Y,$H3132,TRUE,_xll.ohTrigger(RecalcTrigger,Trigger1Y)),NA())</f>
        <v>1.9228822405170553E-2</v>
      </c>
      <c r="N3132" s="181">
        <f>IFERROR(_xll.qlIndexFixing(ONIndex1M,I3132,TRUE,_xll.ohTrigger(RecalcTrigger,Trigger1M)),NA())</f>
        <v>1.836650457534228E-2</v>
      </c>
      <c r="O3132" s="44">
        <f>IFERROR(_xll.qlIndexFixing(ONIndex3M,I3132,TRUE,_xll.ohTrigger(RecalcTrigger,Trigger3M)),NA())</f>
        <v>1.869121572074639E-2</v>
      </c>
      <c r="P3132" s="44">
        <f>IFERROR(_xll.qlIndexFixing(ONIndex6M,I3132,TRUE,_xll.ohTrigger(RecalcTrigger,Trigger6M)),NA())</f>
        <v>1.8818873174194506E-2</v>
      </c>
      <c r="Q3132" s="182">
        <f>IFERROR(_xll.qlIndexFixing(ONIndex1Y,I3132,TRUE,_xll.ohTrigger(RecalcTrigger,Trigger1Y)),NA())</f>
        <v>1.8902095662231E-2</v>
      </c>
    </row>
    <row r="3133" spans="2:17" x14ac:dyDescent="0.2">
      <c r="B3133" s="39" t="s">
        <v>42</v>
      </c>
      <c r="D3133" s="42">
        <f>_xll.qlCalendarAdvance(Calendar,$D3132,B3133,"f",FALSE)</f>
        <v>61373</v>
      </c>
      <c r="E3133" s="176">
        <f>_xll.qlInterestRateIndexValueDate(IndexON,D3133)</f>
        <v>61373</v>
      </c>
      <c r="F3133" s="192">
        <f>IFERROR(_xll.qlIndexFixing(IndexON,D3133,TRUE,_xll.ohTrigger(RecalcTrigger,TriggerON)),NA())</f>
        <v>1.8052595573170294E-2</v>
      </c>
      <c r="H3133" s="42">
        <f>_xll.qlCalendarAdvance(Calendar,$H3132,B3133,"f",FALSE)</f>
        <v>61373</v>
      </c>
      <c r="I3133" s="176">
        <f>_xll.qlInterestRateIndexValueDate(Index1M,$H3133)</f>
        <v>61373</v>
      </c>
      <c r="J3133" s="181">
        <f>IFERROR(_xll.qlIndexFixing(Index1M,$H3133,TRUE,_xll.ohTrigger(RecalcTrigger,Trigger1M)),NA())</f>
        <v>1.8401890888451674E-2</v>
      </c>
      <c r="K3133" s="44">
        <f>IFERROR(_xll.qlIndexFixing(Index3M,H3133,TRUE,_xll.ohTrigger(RecalcTrigger,Trigger3M)),NA())</f>
        <v>1.8778182149847663E-2</v>
      </c>
      <c r="L3133" s="44">
        <f>IFERROR(_xll.qlIndexFixing(Index6M,$H3133,TRUE,_xll.ohTrigger(RecalcTrigger,Trigger6M)),NA())</f>
        <v>1.8985811654228378E-2</v>
      </c>
      <c r="M3133" s="182">
        <f>IFERROR(_xll.qlIndexFixing(Index1Y,$H3133,TRUE,_xll.ohTrigger(RecalcTrigger,Trigger1Y)),NA())</f>
        <v>1.9234325647849815E-2</v>
      </c>
      <c r="N3133" s="181">
        <f>IFERROR(_xll.qlIndexFixing(ONIndex1M,I3133,TRUE,_xll.ohTrigger(RecalcTrigger,Trigger1M)),NA())</f>
        <v>1.8372783687330418E-2</v>
      </c>
      <c r="O3133" s="44">
        <f>IFERROR(_xll.qlIndexFixing(ONIndex3M,I3133,TRUE,_xll.ohTrigger(RecalcTrigger,Trigger3M)),NA())</f>
        <v>1.8697149875692709E-2</v>
      </c>
      <c r="P3133" s="44">
        <f>IFERROR(_xll.qlIndexFixing(ONIndex6M,I3133,TRUE,_xll.ohTrigger(RecalcTrigger,Trigger6M)),NA())</f>
        <v>1.8824602573168647E-2</v>
      </c>
      <c r="Q3133" s="182">
        <f>IFERROR(_xll.qlIndexFixing(ONIndex1Y,I3133,TRUE,_xll.ohTrigger(RecalcTrigger,Trigger1Y)),NA())</f>
        <v>1.8907868391464522E-2</v>
      </c>
    </row>
    <row r="3134" spans="2:17" x14ac:dyDescent="0.2">
      <c r="B3134" s="39" t="s">
        <v>42</v>
      </c>
      <c r="D3134" s="42">
        <f>_xll.qlCalendarAdvance(Calendar,$D3133,B3134,"f",FALSE)</f>
        <v>61380</v>
      </c>
      <c r="E3134" s="176">
        <f>_xll.qlInterestRateIndexValueDate(IndexON,D3134)</f>
        <v>61380</v>
      </c>
      <c r="F3134" s="192">
        <f>IFERROR(_xll.qlIndexFixing(IndexON,D3134,TRUE,_xll.ohTrigger(RecalcTrigger,TriggerON)),NA())</f>
        <v>1.8058694337489412E-2</v>
      </c>
      <c r="H3134" s="42">
        <f>_xll.qlCalendarAdvance(Calendar,$H3133,B3134,"f",FALSE)</f>
        <v>61380</v>
      </c>
      <c r="I3134" s="176">
        <f>_xll.qlInterestRateIndexValueDate(Index1M,$H3134)</f>
        <v>61380</v>
      </c>
      <c r="J3134" s="181">
        <f>IFERROR(_xll.qlIndexFixing(Index1M,$H3134,TRUE,_xll.ohTrigger(RecalcTrigger,Trigger1M)),NA())</f>
        <v>1.8408128873566021E-2</v>
      </c>
      <c r="K3134" s="44">
        <f>IFERROR(_xll.qlIndexFixing(Index3M,H3134,TRUE,_xll.ohTrigger(RecalcTrigger,Trigger3M)),NA())</f>
        <v>1.8784033932653918E-2</v>
      </c>
      <c r="L3134" s="44">
        <f>IFERROR(_xll.qlIndexFixing(Index6M,$H3134,TRUE,_xll.ohTrigger(RecalcTrigger,Trigger6M)),NA())</f>
        <v>1.8991395188018942E-2</v>
      </c>
      <c r="M3134" s="182">
        <f>IFERROR(_xll.qlIndexFixing(Index1Y,$H3134,TRUE,_xll.ohTrigger(RecalcTrigger,Trigger1Y)),NA())</f>
        <v>1.9239814325509301E-2</v>
      </c>
      <c r="N3134" s="181">
        <f>IFERROR(_xll.qlIndexFixing(ONIndex1M,I3134,TRUE,_xll.ohTrigger(RecalcTrigger,Trigger1M)),NA())</f>
        <v>1.8379047224006406E-2</v>
      </c>
      <c r="O3134" s="44">
        <f>IFERROR(_xll.qlIndexFixing(ONIndex3M,I3134,TRUE,_xll.ohTrigger(RecalcTrigger,Trigger3M)),NA())</f>
        <v>1.8703069311013509E-2</v>
      </c>
      <c r="P3134" s="44">
        <f>IFERROR(_xll.qlIndexFixing(ONIndex6M,I3134,TRUE,_xll.ohTrigger(RecalcTrigger,Trigger6M)),NA())</f>
        <v>1.8830317760191173E-2</v>
      </c>
      <c r="Q3134" s="182">
        <f>IFERROR(_xll.qlIndexFixing(ONIndex1Y,I3134,TRUE,_xll.ohTrigger(RecalcTrigger,Trigger1Y)),NA())</f>
        <v>1.8913626801360106E-2</v>
      </c>
    </row>
    <row r="3135" spans="2:17" x14ac:dyDescent="0.2">
      <c r="B3135" s="39" t="s">
        <v>42</v>
      </c>
      <c r="D3135" s="42">
        <f>_xll.qlCalendarAdvance(Calendar,$D3134,B3135,"f",FALSE)</f>
        <v>61387</v>
      </c>
      <c r="E3135" s="176">
        <f>_xll.qlInterestRateIndexValueDate(IndexON,D3135)</f>
        <v>61387</v>
      </c>
      <c r="F3135" s="192">
        <f>IFERROR(_xll.qlIndexFixing(IndexON,D3135,TRUE,_xll.ohTrigger(RecalcTrigger,TriggerON)),NA())</f>
        <v>1.806477793634742E-2</v>
      </c>
      <c r="H3135" s="42">
        <f>_xll.qlCalendarAdvance(Calendar,$H3134,B3135,"f",FALSE)</f>
        <v>61387</v>
      </c>
      <c r="I3135" s="176">
        <f>_xll.qlInterestRateIndexValueDate(Index1M,$H3135)</f>
        <v>61387</v>
      </c>
      <c r="J3135" s="181">
        <f>IFERROR(_xll.qlIndexFixing(Index1M,$H3135,TRUE,_xll.ohTrigger(RecalcTrigger,Trigger1M)),NA())</f>
        <v>1.8414351261645357E-2</v>
      </c>
      <c r="K3135" s="44">
        <f>IFERROR(_xll.qlIndexFixing(Index3M,H3135,TRUE,_xll.ohTrigger(RecalcTrigger,Trigger3M)),NA())</f>
        <v>1.8789870936029629E-2</v>
      </c>
      <c r="L3135" s="44">
        <f>IFERROR(_xll.qlIndexFixing(Index6M,$H3135,TRUE,_xll.ohTrigger(RecalcTrigger,Trigger6M)),NA())</f>
        <v>1.8996964391496032E-2</v>
      </c>
      <c r="M3135" s="182">
        <f>IFERROR(_xll.qlIndexFixing(Index1Y,$H3135,TRUE,_xll.ohTrigger(RecalcTrigger,Trigger1Y)),NA())</f>
        <v>1.924528843791274E-2</v>
      </c>
      <c r="N3135" s="181">
        <f>IFERROR(_xll.qlIndexFixing(ONIndex1M,I3135,TRUE,_xll.ohTrigger(RecalcTrigger,Trigger1M)),NA())</f>
        <v>1.8385295185451289E-2</v>
      </c>
      <c r="O3135" s="44">
        <f>IFERROR(_xll.qlIndexFixing(ONIndex3M,I3135,TRUE,_xll.ohTrigger(RecalcTrigger,Trigger3M)),NA())</f>
        <v>1.8708974026708791E-2</v>
      </c>
      <c r="P3135" s="44">
        <f>IFERROR(_xll.qlIndexFixing(ONIndex6M,I3135,TRUE,_xll.ohTrigger(RecalcTrigger,Trigger6M)),NA())</f>
        <v>1.8836018735667315E-2</v>
      </c>
      <c r="Q3135" s="182">
        <f>IFERROR(_xll.qlIndexFixing(ONIndex1Y,I3135,TRUE,_xll.ohTrigger(RecalcTrigger,Trigger1Y)),NA())</f>
        <v>1.8919370892079845E-2</v>
      </c>
    </row>
    <row r="3136" spans="2:17" x14ac:dyDescent="0.2">
      <c r="B3136" s="39" t="s">
        <v>42</v>
      </c>
      <c r="D3136" s="42">
        <f>_xll.qlCalendarAdvance(Calendar,$D3135,B3136,"f",FALSE)</f>
        <v>61394</v>
      </c>
      <c r="E3136" s="176">
        <f>_xll.qlInterestRateIndexValueDate(IndexON,D3136)</f>
        <v>61394</v>
      </c>
      <c r="F3136" s="192">
        <f>IFERROR(_xll.qlIndexFixing(IndexON,D3136,TRUE,_xll.ohTrigger(RecalcTrigger,TriggerON)),NA())</f>
        <v>1.8070846369582227E-2</v>
      </c>
      <c r="H3136" s="42">
        <f>_xll.qlCalendarAdvance(Calendar,$H3135,B3136,"f",FALSE)</f>
        <v>61394</v>
      </c>
      <c r="I3136" s="176">
        <f>_xll.qlInterestRateIndexValueDate(Index1M,$H3136)</f>
        <v>61394</v>
      </c>
      <c r="J3136" s="181">
        <f>IFERROR(_xll.qlIndexFixing(Index1M,$H3136,TRUE,_xll.ohTrigger(RecalcTrigger,Trigger1M)),NA())</f>
        <v>1.841693180714396E-2</v>
      </c>
      <c r="K3136" s="44">
        <f>IFERROR(_xll.qlIndexFixing(Index3M,H3136,TRUE,_xll.ohTrigger(RecalcTrigger,Trigger3M)),NA())</f>
        <v>1.8794796894029128E-2</v>
      </c>
      <c r="L3136" s="44">
        <f>IFERROR(_xll.qlIndexFixing(Index6M,$H3136,TRUE,_xll.ohTrigger(RecalcTrigger,Trigger6M)),NA())</f>
        <v>1.9002519264539417E-2</v>
      </c>
      <c r="M3136" s="182">
        <f>IFERROR(_xll.qlIndexFixing(Index1Y,$H3136,TRUE,_xll.ohTrigger(RecalcTrigger,Trigger1Y)),NA())</f>
        <v>1.9250747984824967E-2</v>
      </c>
      <c r="N3136" s="181">
        <f>IFERROR(_xll.qlIndexFixing(ONIndex1M,I3136,TRUE,_xll.ohTrigger(RecalcTrigger,Trigger1M)),NA())</f>
        <v>1.8391527571502975E-2</v>
      </c>
      <c r="O3136" s="44">
        <f>IFERROR(_xll.qlIndexFixing(ONIndex3M,I3136,TRUE,_xll.ohTrigger(RecalcTrigger,Trigger3M)),NA())</f>
        <v>1.8714864022697508E-2</v>
      </c>
      <c r="P3136" s="44">
        <f>IFERROR(_xll.qlIndexFixing(ONIndex6M,I3136,TRUE,_xll.ohTrigger(RecalcTrigger,Trigger6M)),NA())</f>
        <v>1.8841705499272887E-2</v>
      </c>
      <c r="Q3136" s="182">
        <f>IFERROR(_xll.qlIndexFixing(ONIndex1Y,I3136,TRUE,_xll.ohTrigger(RecalcTrigger,Trigger1Y)),NA())</f>
        <v>1.8925100663542693E-2</v>
      </c>
    </row>
    <row r="3137" spans="2:17" x14ac:dyDescent="0.2">
      <c r="B3137" s="39" t="s">
        <v>42</v>
      </c>
      <c r="D3137" s="42">
        <f>_xll.qlCalendarAdvance(Calendar,$D3136,B3137,"f",FALSE)</f>
        <v>61401</v>
      </c>
      <c r="E3137" s="176">
        <f>_xll.qlInterestRateIndexValueDate(IndexON,D3137)</f>
        <v>61401</v>
      </c>
      <c r="F3137" s="192">
        <f>IFERROR(_xll.qlIndexFixing(IndexON,D3137,TRUE,_xll.ohTrigger(RecalcTrigger,TriggerON)),NA())</f>
        <v>1.8076899637112787E-2</v>
      </c>
      <c r="H3137" s="42">
        <f>_xll.qlCalendarAdvance(Calendar,$H3136,B3137,"f",FALSE)</f>
        <v>61401</v>
      </c>
      <c r="I3137" s="176">
        <f>_xll.qlInterestRateIndexValueDate(Index1M,$H3137)</f>
        <v>61401</v>
      </c>
      <c r="J3137" s="181">
        <f>IFERROR(_xll.qlIndexFixing(Index1M,$H3137,TRUE,_xll.ohTrigger(RecalcTrigger,Trigger1M)),NA())</f>
        <v>1.8423126207754034E-2</v>
      </c>
      <c r="K3137" s="44">
        <f>IFERROR(_xll.qlIndexFixing(Index3M,H3137,TRUE,_xll.ohTrigger(RecalcTrigger,Trigger3M)),NA())</f>
        <v>1.880060509558892E-2</v>
      </c>
      <c r="L3137" s="44">
        <f>IFERROR(_xll.qlIndexFixing(Index6M,$H3137,TRUE,_xll.ohTrigger(RecalcTrigger,Trigger6M)),NA())</f>
        <v>1.9008059807031085E-2</v>
      </c>
      <c r="M3137" s="182">
        <f>IFERROR(_xll.qlIndexFixing(Index1Y,$H3137,TRUE,_xll.ohTrigger(RecalcTrigger,Trigger1Y)),NA())</f>
        <v>1.9256192966009923E-2</v>
      </c>
      <c r="N3137" s="181">
        <f>IFERROR(_xll.qlIndexFixing(ONIndex1M,I3137,TRUE,_xll.ohTrigger(RecalcTrigger,Trigger1M)),NA())</f>
        <v>1.8397744382323555E-2</v>
      </c>
      <c r="O3137" s="44">
        <f>IFERROR(_xll.qlIndexFixing(ONIndex3M,I3137,TRUE,_xll.ohTrigger(RecalcTrigger,Trigger3M)),NA())</f>
        <v>1.8720739298979661E-2</v>
      </c>
      <c r="P3137" s="44">
        <f>IFERROR(_xll.qlIndexFixing(ONIndex6M,I3137,TRUE,_xll.ohTrigger(RecalcTrigger,Trigger6M)),NA())</f>
        <v>1.8847378051169983E-2</v>
      </c>
      <c r="Q3137" s="182">
        <f>IFERROR(_xll.qlIndexFixing(ONIndex1Y,I3137,TRUE,_xll.ohTrigger(RecalcTrigger,Trigger1Y)),NA())</f>
        <v>1.893081611574865E-2</v>
      </c>
    </row>
    <row r="3138" spans="2:17" x14ac:dyDescent="0.2">
      <c r="B3138" s="39" t="s">
        <v>42</v>
      </c>
      <c r="D3138" s="42">
        <f>_xll.qlCalendarAdvance(Calendar,$D3137,B3138,"f",FALSE)</f>
        <v>61408</v>
      </c>
      <c r="E3138" s="176">
        <f>_xll.qlInterestRateIndexValueDate(IndexON,D3138)</f>
        <v>61408</v>
      </c>
      <c r="F3138" s="192">
        <f>IFERROR(_xll.qlIndexFixing(IndexON,D3138,TRUE,_xll.ohTrigger(RecalcTrigger,TriggerON)),NA())</f>
        <v>1.808293773910119E-2</v>
      </c>
      <c r="H3138" s="42">
        <f>_xll.qlCalendarAdvance(Calendar,$H3137,B3138,"f",FALSE)</f>
        <v>61408</v>
      </c>
      <c r="I3138" s="176">
        <f>_xll.qlInterestRateIndexValueDate(Index1M,$H3138)</f>
        <v>61408</v>
      </c>
      <c r="J3138" s="181">
        <f>IFERROR(_xll.qlIndexFixing(Index1M,$H3138,TRUE,_xll.ohTrigger(RecalcTrigger,Trigger1M)),NA())</f>
        <v>1.842930501398931E-2</v>
      </c>
      <c r="K3138" s="44">
        <f>IFERROR(_xll.qlIndexFixing(Index3M,H3138,TRUE,_xll.ohTrigger(RecalcTrigger,Trigger3M)),NA())</f>
        <v>1.880639851819732E-2</v>
      </c>
      <c r="L3138" s="44">
        <f>IFERROR(_xll.qlIndexFixing(Index6M,$H3138,TRUE,_xll.ohTrigger(RecalcTrigger,Trigger6M)),NA())</f>
        <v>1.9013586018855257E-2</v>
      </c>
      <c r="M3138" s="182">
        <f>IFERROR(_xll.qlIndexFixing(Index1Y,$H3138,TRUE,_xll.ohTrigger(RecalcTrigger,Trigger1Y)),NA())</f>
        <v>1.926162338123466E-2</v>
      </c>
      <c r="N3138" s="181">
        <f>IFERROR(_xll.qlIndexFixing(ONIndex1M,I3138,TRUE,_xll.ohTrigger(RecalcTrigger,Trigger1M)),NA())</f>
        <v>1.8403945617831985E-2</v>
      </c>
      <c r="O3138" s="44">
        <f>IFERROR(_xll.qlIndexFixing(ONIndex3M,I3138,TRUE,_xll.ohTrigger(RecalcTrigger,Trigger3M)),NA())</f>
        <v>1.8726599855798387E-2</v>
      </c>
      <c r="P3138" s="44">
        <f>IFERROR(_xll.qlIndexFixing(ONIndex6M,I3138,TRUE,_xll.ohTrigger(RecalcTrigger,Trigger6M)),NA())</f>
        <v>1.8853036391358602E-2</v>
      </c>
      <c r="Q3138" s="182">
        <f>IFERROR(_xll.qlIndexFixing(ONIndex1Y,I3138,TRUE,_xll.ohTrigger(RecalcTrigger,Trigger1Y)),NA())</f>
        <v>1.8936517248778761E-2</v>
      </c>
    </row>
    <row r="3139" spans="2:17" x14ac:dyDescent="0.2">
      <c r="B3139" s="39" t="s">
        <v>42</v>
      </c>
      <c r="D3139" s="42">
        <f>_xll.qlCalendarAdvance(Calendar,$D3138,B3139,"f",FALSE)</f>
        <v>61415</v>
      </c>
      <c r="E3139" s="176">
        <f>_xll.qlInterestRateIndexValueDate(IndexON,D3139)</f>
        <v>61415</v>
      </c>
      <c r="F3139" s="192">
        <f>IFERROR(_xll.qlIndexFixing(IndexON,D3139,TRUE,_xll.ohTrigger(RecalcTrigger,TriggerON)),NA())</f>
        <v>1.8088960675709531E-2</v>
      </c>
      <c r="H3139" s="42">
        <f>_xll.qlCalendarAdvance(Calendar,$H3138,B3139,"f",FALSE)</f>
        <v>61415</v>
      </c>
      <c r="I3139" s="176">
        <f>_xll.qlInterestRateIndexValueDate(Index1M,$H3139)</f>
        <v>61415</v>
      </c>
      <c r="J3139" s="181">
        <f>IFERROR(_xll.qlIndexFixing(Index1M,$H3139,TRUE,_xll.ohTrigger(RecalcTrigger,Trigger1M)),NA())</f>
        <v>1.8435468225819051E-2</v>
      </c>
      <c r="K3139" s="44">
        <f>IFERROR(_xll.qlIndexFixing(Index3M,H3139,TRUE,_xll.ohTrigger(RecalcTrigger,Trigger3M)),NA())</f>
        <v>1.8812177161789487E-2</v>
      </c>
      <c r="L3139" s="44">
        <f>IFERROR(_xll.qlIndexFixing(Index6M,$H3139,TRUE,_xll.ohTrigger(RecalcTrigger,Trigger6M)),NA())</f>
        <v>1.901909789989259E-2</v>
      </c>
      <c r="M3139" s="182">
        <f>IFERROR(_xll.qlIndexFixing(Index1Y,$H3139,TRUE,_xll.ohTrigger(RecalcTrigger,Trigger1Y)),NA())</f>
        <v>1.9267039230264453E-2</v>
      </c>
      <c r="N3139" s="181">
        <f>IFERROR(_xll.qlIndexFixing(ONIndex1M,I3139,TRUE,_xll.ohTrigger(RecalcTrigger,Trigger1M)),NA())</f>
        <v>1.841013127810931E-2</v>
      </c>
      <c r="O3139" s="44">
        <f>IFERROR(_xll.qlIndexFixing(ONIndex3M,I3139,TRUE,_xll.ohTrigger(RecalcTrigger,Trigger3M)),NA())</f>
        <v>1.8732445692991595E-2</v>
      </c>
      <c r="P3139" s="44">
        <f>IFERROR(_xll.qlIndexFixing(ONIndex6M,I3139,TRUE,_xll.ohTrigger(RecalcTrigger,Trigger6M)),NA())</f>
        <v>1.8858680519838744E-2</v>
      </c>
      <c r="Q3139" s="182">
        <f>IFERROR(_xll.qlIndexFixing(ONIndex1Y,I3139,TRUE,_xll.ohTrigger(RecalcTrigger,Trigger1Y)),NA())</f>
        <v>1.8942204062633028E-2</v>
      </c>
    </row>
    <row r="3140" spans="2:17" x14ac:dyDescent="0.2">
      <c r="B3140" s="39" t="s">
        <v>42</v>
      </c>
      <c r="D3140" s="42">
        <f>_xll.qlCalendarAdvance(Calendar,$D3139,B3140,"f",FALSE)</f>
        <v>61422</v>
      </c>
      <c r="E3140" s="176">
        <f>_xll.qlInterestRateIndexValueDate(IndexON,D3140)</f>
        <v>61422</v>
      </c>
      <c r="F3140" s="192">
        <f>IFERROR(_xll.qlIndexFixing(IndexON,D3140,TRUE,_xll.ohTrigger(RecalcTrigger,TriggerON)),NA())</f>
        <v>1.8094968446532578E-2</v>
      </c>
      <c r="H3140" s="42">
        <f>_xll.qlCalendarAdvance(Calendar,$H3139,B3140,"f",FALSE)</f>
        <v>61422</v>
      </c>
      <c r="I3140" s="176">
        <f>_xll.qlInterestRateIndexValueDate(Index1M,$H3140)</f>
        <v>61422</v>
      </c>
      <c r="J3140" s="181">
        <f>IFERROR(_xll.qlIndexFixing(Index1M,$H3140,TRUE,_xll.ohTrigger(RecalcTrigger,Trigger1M)),NA())</f>
        <v>1.8442519263160727E-2</v>
      </c>
      <c r="K3140" s="44">
        <f>IFERROR(_xll.qlIndexFixing(Index3M,H3140,TRUE,_xll.ohTrigger(RecalcTrigger,Trigger3M)),NA())</f>
        <v>1.8819727450131198E-2</v>
      </c>
      <c r="L3140" s="44">
        <f>IFERROR(_xll.qlIndexFixing(Index6M,$H3140,TRUE,_xll.ohTrigger(RecalcTrigger,Trigger6M)),NA())</f>
        <v>1.9026359312145639E-2</v>
      </c>
      <c r="M3140" s="182">
        <f>IFERROR(_xll.qlIndexFixing(Index1Y,$H3140,TRUE,_xll.ohTrigger(RecalcTrigger,Trigger1Y)),NA())</f>
        <v>1.9271558733168881E-2</v>
      </c>
      <c r="N3140" s="181">
        <f>IFERROR(_xll.qlIndexFixing(ONIndex1M,I3140,TRUE,_xll.ohTrigger(RecalcTrigger,Trigger1M)),NA())</f>
        <v>1.8416301363074483E-2</v>
      </c>
      <c r="O3140" s="44">
        <f>IFERROR(_xll.qlIndexFixing(ONIndex3M,I3140,TRUE,_xll.ohTrigger(RecalcTrigger,Trigger3M)),NA())</f>
        <v>1.8738276810397192E-2</v>
      </c>
      <c r="P3140" s="44">
        <f>IFERROR(_xll.qlIndexFixing(ONIndex6M,I3140,TRUE,_xll.ohTrigger(RecalcTrigger,Trigger6M)),NA())</f>
        <v>1.8864310436529363E-2</v>
      </c>
      <c r="Q3140" s="182">
        <f>IFERROR(_xll.qlIndexFixing(ONIndex1Y,I3140,TRUE,_xll.ohTrigger(RecalcTrigger,Trigger1Y)),NA())</f>
        <v>1.8947876557230403E-2</v>
      </c>
    </row>
    <row r="3141" spans="2:17" x14ac:dyDescent="0.2">
      <c r="B3141" s="39" t="s">
        <v>42</v>
      </c>
      <c r="D3141" s="42">
        <f>_xll.qlCalendarAdvance(Calendar,$D3140,B3141,"f",FALSE)</f>
        <v>61429</v>
      </c>
      <c r="E3141" s="176">
        <f>_xll.qlInterestRateIndexValueDate(IndexON,D3141)</f>
        <v>61429</v>
      </c>
      <c r="F3141" s="192">
        <f>IFERROR(_xll.qlIndexFixing(IndexON,D3141,TRUE,_xll.ohTrigger(RecalcTrigger,TriggerON)),NA())</f>
        <v>1.8100961051894515E-2</v>
      </c>
      <c r="H3141" s="42">
        <f>_xll.qlCalendarAdvance(Calendar,$H3140,B3141,"f",FALSE)</f>
        <v>61429</v>
      </c>
      <c r="I3141" s="176">
        <f>_xll.qlInterestRateIndexValueDate(Index1M,$H3141)</f>
        <v>61429</v>
      </c>
      <c r="J3141" s="181">
        <f>IFERROR(_xll.qlIndexFixing(Index1M,$H3141,TRUE,_xll.ohTrigger(RecalcTrigger,Trigger1M)),NA())</f>
        <v>1.8451358050919957E-2</v>
      </c>
      <c r="K3141" s="44">
        <f>IFERROR(_xll.qlIndexFixing(Index3M,H3141,TRUE,_xll.ohTrigger(RecalcTrigger,Trigger3M)),NA())</f>
        <v>1.8825475015539325E-2</v>
      </c>
      <c r="L3141" s="44">
        <f>IFERROR(_xll.qlIndexFixing(Index6M,$H3141,TRUE,_xll.ohTrigger(RecalcTrigger,Trigger6M)),NA())</f>
        <v>1.903184105275885E-2</v>
      </c>
      <c r="M3141" s="182">
        <f>IFERROR(_xll.qlIndexFixing(Index1Y,$H3141,TRUE,_xll.ohTrigger(RecalcTrigger,Trigger1Y)),NA())</f>
        <v>1.9276946207849477E-2</v>
      </c>
      <c r="N3141" s="181">
        <f>IFERROR(_xll.qlIndexFixing(ONIndex1M,I3141,TRUE,_xll.ohTrigger(RecalcTrigger,Trigger1M)),NA())</f>
        <v>1.8422455872646459E-2</v>
      </c>
      <c r="O3141" s="44">
        <f>IFERROR(_xll.qlIndexFixing(ONIndex3M,I3141,TRUE,_xll.ohTrigger(RecalcTrigger,Trigger3M)),NA())</f>
        <v>1.874409320817727E-2</v>
      </c>
      <c r="P3141" s="44">
        <f>IFERROR(_xll.qlIndexFixing(ONIndex6M,I3141,TRUE,_xll.ohTrigger(RecalcTrigger,Trigger6M)),NA())</f>
        <v>1.8869926141349413E-2</v>
      </c>
      <c r="Q3141" s="182">
        <f>IFERROR(_xll.qlIndexFixing(ONIndex1Y,I3141,TRUE,_xll.ohTrigger(RecalcTrigger,Trigger1Y)),NA())</f>
        <v>1.8953534732489841E-2</v>
      </c>
    </row>
    <row r="3142" spans="2:17" x14ac:dyDescent="0.2">
      <c r="B3142" s="39" t="s">
        <v>42</v>
      </c>
      <c r="D3142" s="42">
        <f>_xll.qlCalendarAdvance(Calendar,$D3141,B3142,"f",FALSE)</f>
        <v>61436</v>
      </c>
      <c r="E3142" s="176">
        <f>_xll.qlInterestRateIndexValueDate(IndexON,D3142)</f>
        <v>61436</v>
      </c>
      <c r="F3142" s="192">
        <f>IFERROR(_xll.qlIndexFixing(IndexON,D3142,TRUE,_xll.ohTrigger(RecalcTrigger,TriggerON)),NA())</f>
        <v>1.8106938491714297E-2</v>
      </c>
      <c r="H3142" s="42">
        <f>_xll.qlCalendarAdvance(Calendar,$H3141,B3142,"f",FALSE)</f>
        <v>61436</v>
      </c>
      <c r="I3142" s="176">
        <f>_xll.qlInterestRateIndexValueDate(Index1M,$H3142)</f>
        <v>61436</v>
      </c>
      <c r="J3142" s="181">
        <f>IFERROR(_xll.qlIndexFixing(Index1M,$H3142,TRUE,_xll.ohTrigger(RecalcTrigger,Trigger1M)),NA())</f>
        <v>1.8457471259019895E-2</v>
      </c>
      <c r="K3142" s="44">
        <f>IFERROR(_xll.qlIndexFixing(Index3M,H3142,TRUE,_xll.ohTrigger(RecalcTrigger,Trigger3M)),NA())</f>
        <v>1.883120780039451E-2</v>
      </c>
      <c r="L3142" s="44">
        <f>IFERROR(_xll.qlIndexFixing(Index6M,$H3142,TRUE,_xll.ohTrigger(RecalcTrigger,Trigger6M)),NA())</f>
        <v>1.9037308460894492E-2</v>
      </c>
      <c r="M3142" s="182">
        <f>IFERROR(_xll.qlIndexFixing(Index1Y,$H3142,TRUE,_xll.ohTrigger(RecalcTrigger,Trigger1Y)),NA())</f>
        <v>1.9282319116338487E-2</v>
      </c>
      <c r="N3142" s="181">
        <f>IFERROR(_xll.qlIndexFixing(ONIndex1M,I3142,TRUE,_xll.ohTrigger(RecalcTrigger,Trigger1M)),NA())</f>
        <v>1.8428594806987331E-2</v>
      </c>
      <c r="O3142" s="44">
        <f>IFERROR(_xll.qlIndexFixing(ONIndex3M,I3142,TRUE,_xll.ohTrigger(RecalcTrigger,Trigger3M)),NA())</f>
        <v>1.8749894886493923E-2</v>
      </c>
      <c r="P3142" s="44">
        <f>IFERROR(_xll.qlIndexFixing(ONIndex6M,I3142,TRUE,_xll.ohTrigger(RecalcTrigger,Trigger6M)),NA())</f>
        <v>1.8875527634542033E-2</v>
      </c>
      <c r="Q3142" s="182">
        <f>IFERROR(_xll.qlIndexFixing(ONIndex1Y,I3142,TRUE,_xll.ohTrigger(RecalcTrigger,Trigger1Y)),NA())</f>
        <v>1.8959178588654479E-2</v>
      </c>
    </row>
    <row r="3143" spans="2:17" x14ac:dyDescent="0.2">
      <c r="B3143" s="39" t="s">
        <v>42</v>
      </c>
      <c r="D3143" s="42">
        <f>_xll.qlCalendarAdvance(Calendar,$D3142,B3143,"f",FALSE)</f>
        <v>61443</v>
      </c>
      <c r="E3143" s="176">
        <f>_xll.qlInterestRateIndexValueDate(IndexON,D3143)</f>
        <v>61443</v>
      </c>
      <c r="F3143" s="192">
        <f>IFERROR(_xll.qlIndexFixing(IndexON,D3143,TRUE,_xll.ohTrigger(RecalcTrigger,TriggerON)),NA())</f>
        <v>1.8112900765991924E-2</v>
      </c>
      <c r="H3143" s="42">
        <f>_xll.qlCalendarAdvance(Calendar,$H3142,B3143,"f",FALSE)</f>
        <v>61443</v>
      </c>
      <c r="I3143" s="176">
        <f>_xll.qlInterestRateIndexValueDate(Index1M,$H3143)</f>
        <v>61443</v>
      </c>
      <c r="J3143" s="181">
        <f>IFERROR(_xll.qlIndexFixing(Index1M,$H3143,TRUE,_xll.ohTrigger(RecalcTrigger,Trigger1M)),NA())</f>
        <v>1.8464469688964057E-2</v>
      </c>
      <c r="K3143" s="44">
        <f>IFERROR(_xll.qlIndexFixing(Index3M,H3143,TRUE,_xll.ohTrigger(RecalcTrigger,Trigger3M)),NA())</f>
        <v>1.8836925804630682E-2</v>
      </c>
      <c r="L3143" s="44">
        <f>IFERROR(_xll.qlIndexFixing(Index6M,$H3143,TRUE,_xll.ohTrigger(RecalcTrigger,Trigger6M)),NA())</f>
        <v>1.9042761536434964E-2</v>
      </c>
      <c r="M3143" s="182">
        <f>IFERROR(_xll.qlIndexFixing(Index1Y,$H3143,TRUE,_xll.ohTrigger(RecalcTrigger,Trigger1Y)),NA())</f>
        <v>1.9287677458404762E-2</v>
      </c>
      <c r="N3143" s="181">
        <f>IFERROR(_xll.qlIndexFixing(ONIndex1M,I3143,TRUE,_xll.ohTrigger(RecalcTrigger,Trigger1M)),NA())</f>
        <v>1.8434718166097097E-2</v>
      </c>
      <c r="O3143" s="44">
        <f>IFERROR(_xll.qlIndexFixing(ONIndex3M,I3143,TRUE,_xll.ohTrigger(RecalcTrigger,Trigger3M)),NA())</f>
        <v>1.8755681845022965E-2</v>
      </c>
      <c r="P3143" s="44">
        <f>IFERROR(_xll.qlIndexFixing(ONIndex6M,I3143,TRUE,_xll.ohTrigger(RecalcTrigger,Trigger6M)),NA())</f>
        <v>1.8881114916026176E-2</v>
      </c>
      <c r="Q3143" s="182">
        <f>IFERROR(_xll.qlIndexFixing(ONIndex1Y,I3143,TRUE,_xll.ohTrigger(RecalcTrigger,Trigger1Y)),NA())</f>
        <v>1.8964808125562227E-2</v>
      </c>
    </row>
    <row r="3144" spans="2:17" x14ac:dyDescent="0.2">
      <c r="B3144" s="39" t="s">
        <v>42</v>
      </c>
      <c r="D3144" s="42">
        <f>_xll.qlCalendarAdvance(Calendar,$D3143,B3144,"f",FALSE)</f>
        <v>61450</v>
      </c>
      <c r="E3144" s="176">
        <f>_xll.qlInterestRateIndexValueDate(IndexON,D3144)</f>
        <v>61450</v>
      </c>
      <c r="F3144" s="192">
        <f>IFERROR(_xll.qlIndexFixing(IndexON,D3144,TRUE,_xll.ohTrigger(RecalcTrigger,TriggerON)),NA())</f>
        <v>1.8118847874565303E-2</v>
      </c>
      <c r="H3144" s="42">
        <f>_xll.qlCalendarAdvance(Calendar,$H3143,B3144,"f",FALSE)</f>
        <v>61450</v>
      </c>
      <c r="I3144" s="176">
        <f>_xll.qlInterestRateIndexValueDate(Index1M,$H3144)</f>
        <v>61450</v>
      </c>
      <c r="J3144" s="181">
        <f>IFERROR(_xll.qlIndexFixing(Index1M,$H3144,TRUE,_xll.ohTrigger(RecalcTrigger,Trigger1M)),NA())</f>
        <v>1.8469650883463907E-2</v>
      </c>
      <c r="K3144" s="44">
        <f>IFERROR(_xll.qlIndexFixing(Index3M,H3144,TRUE,_xll.ohTrigger(RecalcTrigger,Trigger3M)),NA())</f>
        <v>1.884262902818442E-2</v>
      </c>
      <c r="L3144" s="44">
        <f>IFERROR(_xll.qlIndexFixing(Index6M,$H3144,TRUE,_xll.ohTrigger(RecalcTrigger,Trigger6M)),NA())</f>
        <v>1.9048200279261338E-2</v>
      </c>
      <c r="M3144" s="182">
        <f>IFERROR(_xll.qlIndexFixing(Index1Y,$H3144,TRUE,_xll.ohTrigger(RecalcTrigger,Trigger1Y)),NA())</f>
        <v>1.9293021233819374E-2</v>
      </c>
      <c r="N3144" s="181">
        <f>IFERROR(_xll.qlIndexFixing(ONIndex1M,I3144,TRUE,_xll.ohTrigger(RecalcTrigger,Trigger1M)),NA())</f>
        <v>1.8440825949651574E-2</v>
      </c>
      <c r="O3144" s="44">
        <f>IFERROR(_xll.qlIndexFixing(ONIndex3M,I3144,TRUE,_xll.ohTrigger(RecalcTrigger,Trigger3M)),NA())</f>
        <v>1.8761454083845441E-2</v>
      </c>
      <c r="P3144" s="44">
        <f>IFERROR(_xll.qlIndexFixing(ONIndex6M,I3144,TRUE,_xll.ohTrigger(RecalcTrigger,Trigger6M)),NA())</f>
        <v>1.888668798563975E-2</v>
      </c>
      <c r="Q3144" s="182">
        <f>IFERROR(_xll.qlIndexFixing(ONIndex1Y,I3144,TRUE,_xll.ohTrigger(RecalcTrigger,Trigger1Y)),NA())</f>
        <v>1.8970423343294129E-2</v>
      </c>
    </row>
    <row r="3145" spans="2:17" x14ac:dyDescent="0.2">
      <c r="B3145" s="39" t="s">
        <v>42</v>
      </c>
      <c r="D3145" s="42">
        <f>_xll.qlCalendarAdvance(Calendar,$D3144,B3145,"f",FALSE)</f>
        <v>61457</v>
      </c>
      <c r="E3145" s="176">
        <f>_xll.qlInterestRateIndexValueDate(IndexON,D3145)</f>
        <v>61457</v>
      </c>
      <c r="F3145" s="192">
        <f>IFERROR(_xll.qlIndexFixing(IndexON,D3145,TRUE,_xll.ohTrigger(RecalcTrigger,TriggerON)),NA())</f>
        <v>1.8124779817596526E-2</v>
      </c>
      <c r="H3145" s="42">
        <f>_xll.qlCalendarAdvance(Calendar,$H3144,B3145,"f",FALSE)</f>
        <v>61457</v>
      </c>
      <c r="I3145" s="176">
        <f>_xll.qlInterestRateIndexValueDate(Index1M,$H3145)</f>
        <v>61457</v>
      </c>
      <c r="J3145" s="181">
        <f>IFERROR(_xll.qlIndexFixing(Index1M,$H3145,TRUE,_xll.ohTrigger(RecalcTrigger,Trigger1M)),NA())</f>
        <v>1.8473019404715574E-2</v>
      </c>
      <c r="K3145" s="44">
        <f>IFERROR(_xll.qlIndexFixing(Index3M,H3145,TRUE,_xll.ohTrigger(RecalcTrigger,Trigger3M)),NA())</f>
        <v>1.8847428086880686E-2</v>
      </c>
      <c r="L3145" s="44">
        <f>IFERROR(_xll.qlIndexFixing(Index6M,$H3145,TRUE,_xll.ohTrigger(RecalcTrigger,Trigger6M)),NA())</f>
        <v>1.9052746481461928E-2</v>
      </c>
      <c r="M3145" s="182">
        <f>IFERROR(_xll.qlIndexFixing(Index1Y,$H3145,TRUE,_xll.ohTrigger(RecalcTrigger,Trigger1Y)),NA())</f>
        <v>1.9298350442352064E-2</v>
      </c>
      <c r="N3145" s="181">
        <f>IFERROR(_xll.qlIndexFixing(ONIndex1M,I3145,TRUE,_xll.ohTrigger(RecalcTrigger,Trigger1M)),NA())</f>
        <v>1.8446918158137038E-2</v>
      </c>
      <c r="O3145" s="44">
        <f>IFERROR(_xll.qlIndexFixing(ONIndex3M,I3145,TRUE,_xll.ohTrigger(RecalcTrigger,Trigger3M)),NA())</f>
        <v>1.8767211603123446E-2</v>
      </c>
      <c r="P3145" s="44">
        <f>IFERROR(_xll.qlIndexFixing(ONIndex6M,I3145,TRUE,_xll.ohTrigger(RecalcTrigger,Trigger6M)),NA())</f>
        <v>1.8892246843625893E-2</v>
      </c>
      <c r="Q3145" s="182">
        <f>IFERROR(_xll.qlIndexFixing(ONIndex1Y,I3145,TRUE,_xll.ohTrigger(RecalcTrigger,Trigger1Y)),NA())</f>
        <v>1.8976024241607048E-2</v>
      </c>
    </row>
    <row r="3146" spans="2:17" x14ac:dyDescent="0.2">
      <c r="B3146" s="39" t="s">
        <v>42</v>
      </c>
      <c r="D3146" s="42">
        <f>_xll.qlCalendarAdvance(Calendar,$D3145,B3146,"f",FALSE)</f>
        <v>61464</v>
      </c>
      <c r="E3146" s="176">
        <f>_xll.qlInterestRateIndexValueDate(IndexON,D3146)</f>
        <v>61464</v>
      </c>
      <c r="F3146" s="192">
        <f>IFERROR(_xll.qlIndexFixing(IndexON,D3146,TRUE,_xll.ohTrigger(RecalcTrigger,TriggerON)),NA())</f>
        <v>1.813069659516664E-2</v>
      </c>
      <c r="H3146" s="42">
        <f>_xll.qlCalendarAdvance(Calendar,$H3145,B3146,"f",FALSE)</f>
        <v>61464</v>
      </c>
      <c r="I3146" s="176">
        <f>_xll.qlInterestRateIndexValueDate(Index1M,$H3146)</f>
        <v>61464</v>
      </c>
      <c r="J3146" s="181">
        <f>IFERROR(_xll.qlIndexFixing(Index1M,$H3146,TRUE,_xll.ohTrigger(RecalcTrigger,Trigger1M)),NA())</f>
        <v>1.8479072647367627E-2</v>
      </c>
      <c r="K3146" s="44">
        <f>IFERROR(_xll.qlIndexFixing(Index3M,H3146,TRUE,_xll.ohTrigger(RecalcTrigger,Trigger3M)),NA())</f>
        <v>1.8853102512284576E-2</v>
      </c>
      <c r="L3146" s="44">
        <f>IFERROR(_xll.qlIndexFixing(Index6M,$H3146,TRUE,_xll.ohTrigger(RecalcTrigger,Trigger6M)),NA())</f>
        <v>1.9058157301163215E-2</v>
      </c>
      <c r="M3146" s="182">
        <f>IFERROR(_xll.qlIndexFixing(Index1Y,$H3146,TRUE,_xll.ohTrigger(RecalcTrigger,Trigger1Y)),NA())</f>
        <v>1.9303665083773902E-2</v>
      </c>
      <c r="N3146" s="181">
        <f>IFERROR(_xll.qlIndexFixing(ONIndex1M,I3146,TRUE,_xll.ohTrigger(RecalcTrigger,Trigger1M)),NA())</f>
        <v>1.8452994791310351E-2</v>
      </c>
      <c r="O3146" s="44">
        <f>IFERROR(_xll.qlIndexFixing(ONIndex3M,I3146,TRUE,_xll.ohTrigger(RecalcTrigger,Trigger3M)),NA())</f>
        <v>1.8772954402775932E-2</v>
      </c>
      <c r="P3146" s="44">
        <f>IFERROR(_xll.qlIndexFixing(ONIndex6M,I3146,TRUE,_xll.ohTrigger(RecalcTrigger,Trigger6M)),NA())</f>
        <v>1.8897791489741467E-2</v>
      </c>
      <c r="Q3146" s="182">
        <f>IFERROR(_xll.qlIndexFixing(ONIndex1Y,I3146,TRUE,_xll.ohTrigger(RecalcTrigger,Trigger1Y)),NA())</f>
        <v>1.8981610820906214E-2</v>
      </c>
    </row>
    <row r="3147" spans="2:17" x14ac:dyDescent="0.2">
      <c r="B3147" s="39" t="s">
        <v>42</v>
      </c>
      <c r="D3147" s="42">
        <f>_xll.qlCalendarAdvance(Calendar,$D3146,B3147,"f",FALSE)</f>
        <v>61471</v>
      </c>
      <c r="E3147" s="176">
        <f>_xll.qlInterestRateIndexValueDate(IndexON,D3147)</f>
        <v>61471</v>
      </c>
      <c r="F3147" s="192">
        <f>IFERROR(_xll.qlIndexFixing(IndexON,D3147,TRUE,_xll.ohTrigger(RecalcTrigger,TriggerON)),NA())</f>
        <v>1.8136598207113552E-2</v>
      </c>
      <c r="H3147" s="42">
        <f>_xll.qlCalendarAdvance(Calendar,$H3146,B3147,"f",FALSE)</f>
        <v>61471</v>
      </c>
      <c r="I3147" s="176">
        <f>_xll.qlInterestRateIndexValueDate(Index1M,$H3147)</f>
        <v>61471</v>
      </c>
      <c r="J3147" s="181">
        <f>IFERROR(_xll.qlIndexFixing(Index1M,$H3147,TRUE,_xll.ohTrigger(RecalcTrigger,Trigger1M)),NA())</f>
        <v>1.848511029474853E-2</v>
      </c>
      <c r="K3147" s="44">
        <f>IFERROR(_xll.qlIndexFixing(Index3M,H3147,TRUE,_xll.ohTrigger(RecalcTrigger,Trigger3M)),NA())</f>
        <v>1.8858762157493769E-2</v>
      </c>
      <c r="L3147" s="44">
        <f>IFERROR(_xll.qlIndexFixing(Index6M,$H3147,TRUE,_xll.ohTrigger(RecalcTrigger,Trigger6M)),NA())</f>
        <v>1.9063553788476344E-2</v>
      </c>
      <c r="M3147" s="182">
        <f>IFERROR(_xll.qlIndexFixing(Index1Y,$H3147,TRUE,_xll.ohTrigger(RecalcTrigger,Trigger1Y)),NA())</f>
        <v>1.9308965157857294E-2</v>
      </c>
      <c r="N3147" s="181">
        <f>IFERROR(_xll.qlIndexFixing(ONIndex1M,I3147,TRUE,_xll.ohTrigger(RecalcTrigger,Trigger1M)),NA())</f>
        <v>1.8459055849090467E-2</v>
      </c>
      <c r="O3147" s="44">
        <f>IFERROR(_xll.qlIndexFixing(ONIndex3M,I3147,TRUE,_xll.ohTrigger(RecalcTrigger,Trigger3M)),NA())</f>
        <v>1.87786824828029E-2</v>
      </c>
      <c r="P3147" s="44">
        <f>IFERROR(_xll.qlIndexFixing(ONIndex6M,I3147,TRUE,_xll.ohTrigger(RecalcTrigger,Trigger6M)),NA())</f>
        <v>1.8903321924067518E-2</v>
      </c>
      <c r="Q3147" s="182">
        <f>IFERROR(_xll.qlIndexFixing(ONIndex1Y,I3147,TRUE,_xll.ohTrigger(RecalcTrigger,Trigger1Y)),NA())</f>
        <v>1.8987183080948489E-2</v>
      </c>
    </row>
    <row r="3148" spans="2:17" x14ac:dyDescent="0.2">
      <c r="B3148" s="39" t="s">
        <v>42</v>
      </c>
      <c r="D3148" s="42">
        <f>_xll.qlCalendarAdvance(Calendar,$D3147,B3148,"f",FALSE)</f>
        <v>61478</v>
      </c>
      <c r="E3148" s="176">
        <f>_xll.qlInterestRateIndexValueDate(IndexON,D3148)</f>
        <v>61478</v>
      </c>
      <c r="F3148" s="192">
        <f>IFERROR(_xll.qlIndexFixing(IndexON,D3148,TRUE,_xll.ohTrigger(RecalcTrigger,TriggerON)),NA())</f>
        <v>1.8142484653437263E-2</v>
      </c>
      <c r="H3148" s="42">
        <f>_xll.qlCalendarAdvance(Calendar,$H3147,B3148,"f",FALSE)</f>
        <v>61478</v>
      </c>
      <c r="I3148" s="176">
        <f>_xll.qlInterestRateIndexValueDate(Index1M,$H3148)</f>
        <v>61478</v>
      </c>
      <c r="J3148" s="181">
        <f>IFERROR(_xll.qlIndexFixing(Index1M,$H3148,TRUE,_xll.ohTrigger(RecalcTrigger,Trigger1M)),NA())</f>
        <v>1.849113234682857E-2</v>
      </c>
      <c r="K3148" s="44">
        <f>IFERROR(_xll.qlIndexFixing(Index3M,H3148,TRUE,_xll.ohTrigger(RecalcTrigger,Trigger3M)),NA())</f>
        <v>1.8864407022445028E-2</v>
      </c>
      <c r="L3148" s="44">
        <f>IFERROR(_xll.qlIndexFixing(Index6M,$H3148,TRUE,_xll.ohTrigger(RecalcTrigger,Trigger6M)),NA())</f>
        <v>1.9068935943286163E-2</v>
      </c>
      <c r="M3148" s="182">
        <f>IFERROR(_xll.qlIndexFixing(Index1Y,$H3148,TRUE,_xll.ohTrigger(RecalcTrigger,Trigger1Y)),NA())</f>
        <v>1.9314250664374644E-2</v>
      </c>
      <c r="N3148" s="181">
        <f>IFERROR(_xll.qlIndexFixing(ONIndex1M,I3148,TRUE,_xll.ohTrigger(RecalcTrigger,Trigger1M)),NA())</f>
        <v>1.8465101331558431E-2</v>
      </c>
      <c r="O3148" s="44">
        <f>IFERROR(_xll.qlIndexFixing(ONIndex3M,I3148,TRUE,_xll.ohTrigger(RecalcTrigger,Trigger3M)),NA())</f>
        <v>1.878439584296121E-2</v>
      </c>
      <c r="P3148" s="44">
        <f>IFERROR(_xll.qlIndexFixing(ONIndex6M,I3148,TRUE,_xll.ohTrigger(RecalcTrigger,Trigger6M)),NA())</f>
        <v>1.8908838146847184E-2</v>
      </c>
      <c r="Q3148" s="182">
        <f>IFERROR(_xll.qlIndexFixing(ONIndex1Y,I3148,TRUE,_xll.ohTrigger(RecalcTrigger,Trigger1Y)),NA())</f>
        <v>1.899274102157178E-2</v>
      </c>
    </row>
    <row r="3149" spans="2:17" x14ac:dyDescent="0.2">
      <c r="B3149" s="39" t="s">
        <v>42</v>
      </c>
      <c r="D3149" s="42">
        <f>_xll.qlCalendarAdvance(Calendar,$D3148,B3149,"f",FALSE)</f>
        <v>61485</v>
      </c>
      <c r="E3149" s="176">
        <f>_xll.qlInterestRateIndexValueDate(IndexON,D3149)</f>
        <v>61485</v>
      </c>
      <c r="F3149" s="192">
        <f>IFERROR(_xll.qlIndexFixing(IndexON,D3149,TRUE,_xll.ohTrigger(RecalcTrigger,TriggerON)),NA())</f>
        <v>1.8148355934218818E-2</v>
      </c>
      <c r="H3149" s="42">
        <f>_xll.qlCalendarAdvance(Calendar,$H3148,B3149,"f",FALSE)</f>
        <v>61485</v>
      </c>
      <c r="I3149" s="176">
        <f>_xll.qlInterestRateIndexValueDate(Index1M,$H3149)</f>
        <v>61485</v>
      </c>
      <c r="J3149" s="181">
        <f>IFERROR(_xll.qlIndexFixing(Index1M,$H3149,TRUE,_xll.ohTrigger(RecalcTrigger,Trigger1M)),NA())</f>
        <v>1.849982699146218E-2</v>
      </c>
      <c r="K3149" s="44">
        <f>IFERROR(_xll.qlIndexFixing(Index3M,H3149,TRUE,_xll.ohTrigger(RecalcTrigger,Trigger3M)),NA())</f>
        <v>1.8870923433506239E-2</v>
      </c>
      <c r="L3149" s="44">
        <f>IFERROR(_xll.qlIndexFixing(Index6M,$H3149,TRUE,_xll.ohTrigger(RecalcTrigger,Trigger6M)),NA())</f>
        <v>1.907517899862899E-2</v>
      </c>
      <c r="M3149" s="182">
        <f>IFERROR(_xll.qlIndexFixing(Index1Y,$H3149,TRUE,_xll.ohTrigger(RecalcTrigger,Trigger1Y)),NA())</f>
        <v>1.9319521603098577E-2</v>
      </c>
      <c r="N3149" s="181">
        <f>IFERROR(_xll.qlIndexFixing(ONIndex1M,I3149,TRUE,_xll.ohTrigger(RecalcTrigger,Trigger1M)),NA())</f>
        <v>1.8471131238795291E-2</v>
      </c>
      <c r="O3149" s="44">
        <f>IFERROR(_xll.qlIndexFixing(ONIndex3M,I3149,TRUE,_xll.ohTrigger(RecalcTrigger,Trigger3M)),NA())</f>
        <v>1.8790094483737141E-2</v>
      </c>
      <c r="P3149" s="44">
        <f>IFERROR(_xll.qlIndexFixing(ONIndex6M,I3149,TRUE,_xll.ohTrigger(RecalcTrigger,Trigger6M)),NA())</f>
        <v>1.8914340157837328E-2</v>
      </c>
      <c r="Q3149" s="182">
        <f>IFERROR(_xll.qlIndexFixing(ONIndex1Y,I3149,TRUE,_xll.ohTrigger(RecalcTrigger,Trigger1Y)),NA())</f>
        <v>1.8998284643100272E-2</v>
      </c>
    </row>
    <row r="3150" spans="2:17" x14ac:dyDescent="0.2">
      <c r="B3150" s="39" t="s">
        <v>42</v>
      </c>
      <c r="D3150" s="42">
        <f>_xll.qlCalendarAdvance(Calendar,$D3149,B3150,"f",FALSE)</f>
        <v>61492</v>
      </c>
      <c r="E3150" s="176">
        <f>_xll.qlInterestRateIndexValueDate(IndexON,D3150)</f>
        <v>61492</v>
      </c>
      <c r="F3150" s="192">
        <f>IFERROR(_xll.qlIndexFixing(IndexON,D3150,TRUE,_xll.ohTrigger(RecalcTrigger,TriggerON)),NA())</f>
        <v>1.8154212049377172E-2</v>
      </c>
      <c r="H3150" s="42">
        <f>_xll.qlCalendarAdvance(Calendar,$H3149,B3150,"f",FALSE)</f>
        <v>61492</v>
      </c>
      <c r="I3150" s="176">
        <f>_xll.qlInterestRateIndexValueDate(Index1M,$H3150)</f>
        <v>61492</v>
      </c>
      <c r="J3150" s="181">
        <f>IFERROR(_xll.qlIndexFixing(Index1M,$H3150,TRUE,_xll.ohTrigger(RecalcTrigger,Trigger1M)),NA())</f>
        <v>1.8505815420897308E-2</v>
      </c>
      <c r="K3150" s="44">
        <f>IFERROR(_xll.qlIndexFixing(Index3M,H3150,TRUE,_xll.ohTrigger(RecalcTrigger,Trigger3M)),NA())</f>
        <v>1.8876537971639532E-2</v>
      </c>
      <c r="L3150" s="44">
        <f>IFERROR(_xll.qlIndexFixing(Index6M,$H3150,TRUE,_xll.ohTrigger(RecalcTrigger,Trigger6M)),NA())</f>
        <v>1.9080531742736745E-2</v>
      </c>
      <c r="M3150" s="182">
        <f>IFERROR(_xll.qlIndexFixing(Index1Y,$H3150,TRUE,_xll.ohTrigger(RecalcTrigger,Trigger1Y)),NA())</f>
        <v>1.9324777973803497E-2</v>
      </c>
      <c r="N3150" s="181">
        <f>IFERROR(_xll.qlIndexFixing(ONIndex1M,I3150,TRUE,_xll.ohTrigger(RecalcTrigger,Trigger1M)),NA())</f>
        <v>1.8477145570719999E-2</v>
      </c>
      <c r="O3150" s="44">
        <f>IFERROR(_xll.qlIndexFixing(ONIndex3M,I3150,TRUE,_xll.ohTrigger(RecalcTrigger,Trigger3M)),NA())</f>
        <v>1.8795778404725461E-2</v>
      </c>
      <c r="P3150" s="44">
        <f>IFERROR(_xll.qlIndexFixing(ONIndex6M,I3150,TRUE,_xll.ohTrigger(RecalcTrigger,Trigger6M)),NA())</f>
        <v>1.8919827956875857E-2</v>
      </c>
      <c r="Q3150" s="182">
        <f>IFERROR(_xll.qlIndexFixing(ONIndex1Y,I3150,TRUE,_xll.ohTrigger(RecalcTrigger,Trigger1Y)),NA())</f>
        <v>1.9003813945371872E-2</v>
      </c>
    </row>
    <row r="3151" spans="2:17" x14ac:dyDescent="0.2">
      <c r="B3151" s="39" t="s">
        <v>42</v>
      </c>
      <c r="D3151" s="42">
        <f>_xll.qlCalendarAdvance(Calendar,$D3150,B3151,"f",FALSE)</f>
        <v>61499</v>
      </c>
      <c r="E3151" s="176">
        <f>_xll.qlInterestRateIndexValueDate(IndexON,D3151)</f>
        <v>61499</v>
      </c>
      <c r="F3151" s="192">
        <f>IFERROR(_xll.qlIndexFixing(IndexON,D3151,TRUE,_xll.ohTrigger(RecalcTrigger,TriggerON)),NA())</f>
        <v>1.816005299899337E-2</v>
      </c>
      <c r="H3151" s="42">
        <f>_xll.qlCalendarAdvance(Calendar,$H3150,B3151,"f",FALSE)</f>
        <v>61499</v>
      </c>
      <c r="I3151" s="176">
        <f>_xll.qlInterestRateIndexValueDate(Index1M,$H3151)</f>
        <v>61499</v>
      </c>
      <c r="J3151" s="181">
        <f>IFERROR(_xll.qlIndexFixing(Index1M,$H3151,TRUE,_xll.ohTrigger(RecalcTrigger,Trigger1M)),NA())</f>
        <v>1.8511788252884829E-2</v>
      </c>
      <c r="K3151" s="44">
        <f>IFERROR(_xll.qlIndexFixing(Index3M,H3151,TRUE,_xll.ohTrigger(RecalcTrigger,Trigger3M)),NA())</f>
        <v>1.8882137728650796E-2</v>
      </c>
      <c r="L3151" s="44">
        <f>IFERROR(_xll.qlIndexFixing(Index6M,$H3151,TRUE,_xll.ohTrigger(RecalcTrigger,Trigger6M)),NA())</f>
        <v>1.9085870153320382E-2</v>
      </c>
      <c r="M3151" s="182">
        <f>IFERROR(_xll.qlIndexFixing(Index1Y,$H3151,TRUE,_xll.ohTrigger(RecalcTrigger,Trigger1Y)),NA())</f>
        <v>1.9330019776263363E-2</v>
      </c>
      <c r="N3151" s="181">
        <f>IFERROR(_xll.qlIndexFixing(ONIndex1M,I3151,TRUE,_xll.ohTrigger(RecalcTrigger,Trigger1M)),NA())</f>
        <v>1.8483144327332557E-2</v>
      </c>
      <c r="O3151" s="44">
        <f>IFERROR(_xll.qlIndexFixing(ONIndex3M,I3151,TRUE,_xll.ohTrigger(RecalcTrigger,Trigger3M)),NA())</f>
        <v>1.8801447606169308E-2</v>
      </c>
      <c r="P3151" s="44">
        <f>IFERROR(_xll.qlIndexFixing(ONIndex6M,I3151,TRUE,_xll.ohTrigger(RecalcTrigger,Trigger6M)),NA())</f>
        <v>1.8925301544368001E-2</v>
      </c>
      <c r="Q3151" s="182">
        <f>IFERROR(_xll.qlIndexFixing(ONIndex1Y,I3151,TRUE,_xll.ohTrigger(RecalcTrigger,Trigger1Y)),NA())</f>
        <v>1.9009328928467628E-2</v>
      </c>
    </row>
    <row r="3152" spans="2:17" x14ac:dyDescent="0.2">
      <c r="B3152" s="39" t="s">
        <v>42</v>
      </c>
      <c r="D3152" s="42">
        <f>_xll.qlCalendarAdvance(Calendar,$D3151,B3152,"f",FALSE)</f>
        <v>61506</v>
      </c>
      <c r="E3152" s="176">
        <f>_xll.qlInterestRateIndexValueDate(IndexON,D3152)</f>
        <v>61506</v>
      </c>
      <c r="F3152" s="192">
        <f>IFERROR(_xll.qlIndexFixing(IndexON,D3152,TRUE,_xll.ohTrigger(RecalcTrigger,TriggerON)),NA())</f>
        <v>1.8165878783067413E-2</v>
      </c>
      <c r="H3152" s="42">
        <f>_xll.qlCalendarAdvance(Calendar,$H3151,B3152,"f",FALSE)</f>
        <v>61506</v>
      </c>
      <c r="I3152" s="176">
        <f>_xll.qlInterestRateIndexValueDate(Index1M,$H3152)</f>
        <v>61506</v>
      </c>
      <c r="J3152" s="181">
        <f>IFERROR(_xll.qlIndexFixing(Index1M,$H3152,TRUE,_xll.ohTrigger(RecalcTrigger,Trigger1M)),NA())</f>
        <v>1.8517745487395265E-2</v>
      </c>
      <c r="K3152" s="44">
        <f>IFERROR(_xll.qlIndexFixing(Index3M,H3152,TRUE,_xll.ohTrigger(RecalcTrigger,Trigger3M)),NA())</f>
        <v>1.8887722704474842E-2</v>
      </c>
      <c r="L3152" s="44">
        <f>IFERROR(_xll.qlIndexFixing(Index6M,$H3152,TRUE,_xll.ohTrigger(RecalcTrigger,Trigger6M)),NA())</f>
        <v>1.9091194230265379E-2</v>
      </c>
      <c r="M3152" s="182">
        <f>IFERROR(_xll.qlIndexFixing(Index1Y,$H3152,TRUE,_xll.ohTrigger(RecalcTrigger,Trigger1Y)),NA())</f>
        <v>1.9335247010253021E-2</v>
      </c>
      <c r="N3152" s="181">
        <f>IFERROR(_xll.qlIndexFixing(ONIndex1M,I3152,TRUE,_xll.ohTrigger(RecalcTrigger,Trigger1M)),NA())</f>
        <v>1.8489127508551917E-2</v>
      </c>
      <c r="O3152" s="44">
        <f>IFERROR(_xll.qlIndexFixing(ONIndex3M,I3152,TRUE,_xll.ohTrigger(RecalcTrigger,Trigger3M)),NA())</f>
        <v>1.8807102087906591E-2</v>
      </c>
      <c r="P3152" s="44">
        <f>IFERROR(_xll.qlIndexFixing(ONIndex6M,I3152,TRUE,_xll.ohTrigger(RecalcTrigger,Trigger6M)),NA())</f>
        <v>1.8930760919908529E-2</v>
      </c>
      <c r="Q3152" s="182">
        <f>IFERROR(_xll.qlIndexFixing(ONIndex1Y,I3152,TRUE,_xll.ohTrigger(RecalcTrigger,Trigger1Y)),NA())</f>
        <v>1.9014829592225446E-2</v>
      </c>
    </row>
    <row r="3153" spans="2:17" x14ac:dyDescent="0.2">
      <c r="B3153" s="39" t="s">
        <v>42</v>
      </c>
      <c r="D3153" s="42">
        <f>_xll.qlCalendarAdvance(Calendar,$D3152,B3153,"f",FALSE)</f>
        <v>61513</v>
      </c>
      <c r="E3153" s="176">
        <f>_xll.qlInterestRateIndexValueDate(IndexON,D3153)</f>
        <v>61513</v>
      </c>
      <c r="F3153" s="192">
        <f>IFERROR(_xll.qlIndexFixing(IndexON,D3153,TRUE,_xll.ohTrigger(RecalcTrigger,TriggerON)),NA())</f>
        <v>1.8171689401518254E-2</v>
      </c>
      <c r="H3153" s="42">
        <f>_xll.qlCalendarAdvance(Calendar,$H3152,B3153,"f",FALSE)</f>
        <v>61513</v>
      </c>
      <c r="I3153" s="176">
        <f>_xll.qlInterestRateIndexValueDate(Index1M,$H3153)</f>
        <v>61513</v>
      </c>
      <c r="J3153" s="181">
        <f>IFERROR(_xll.qlIndexFixing(Index1M,$H3153,TRUE,_xll.ohTrigger(RecalcTrigger,Trigger1M)),NA())</f>
        <v>1.8521008676978257E-2</v>
      </c>
      <c r="K3153" s="44">
        <f>IFERROR(_xll.qlIndexFixing(Index3M,H3153,TRUE,_xll.ohTrigger(RecalcTrigger,Trigger3M)),NA())</f>
        <v>1.8893292899052651E-2</v>
      </c>
      <c r="L3153" s="44">
        <f>IFERROR(_xll.qlIndexFixing(Index6M,$H3153,TRUE,_xll.ohTrigger(RecalcTrigger,Trigger6M)),NA())</f>
        <v>1.9096503973456767E-2</v>
      </c>
      <c r="M3153" s="182">
        <f>IFERROR(_xll.qlIndexFixing(Index1Y,$H3153,TRUE,_xll.ohTrigger(RecalcTrigger,Trigger1Y)),NA())</f>
        <v>1.9340459675548649E-2</v>
      </c>
      <c r="N3153" s="181">
        <f>IFERROR(_xll.qlIndexFixing(ONIndex1M,I3153,TRUE,_xll.ohTrigger(RecalcTrigger,Trigger1M)),NA())</f>
        <v>1.8495095114540172E-2</v>
      </c>
      <c r="O3153" s="44">
        <f>IFERROR(_xll.qlIndexFixing(ONIndex3M,I3153,TRUE,_xll.ohTrigger(RecalcTrigger,Trigger3M)),NA())</f>
        <v>1.8812741850018355E-2</v>
      </c>
      <c r="P3153" s="44">
        <f>IFERROR(_xll.qlIndexFixing(ONIndex6M,I3153,TRUE,_xll.ohTrigger(RecalcTrigger,Trigger6M)),NA())</f>
        <v>1.8936206083902674E-2</v>
      </c>
      <c r="Q3153" s="182">
        <f>IFERROR(_xll.qlIndexFixing(ONIndex1Y,I3153,TRUE,_xll.ohTrigger(RecalcTrigger,Trigger1Y)),NA())</f>
        <v>1.9020315936807419E-2</v>
      </c>
    </row>
    <row r="3154" spans="2:17" x14ac:dyDescent="0.2">
      <c r="B3154" s="39" t="s">
        <v>42</v>
      </c>
      <c r="D3154" s="42">
        <f>_xll.qlCalendarAdvance(Calendar,$D3153,B3154,"f",FALSE)</f>
        <v>61520</v>
      </c>
      <c r="E3154" s="176">
        <f>_xll.qlInterestRateIndexValueDate(IndexON,D3154)</f>
        <v>61520</v>
      </c>
      <c r="F3154" s="192">
        <f>IFERROR(_xll.qlIndexFixing(IndexON,D3154,TRUE,_xll.ohTrigger(RecalcTrigger,TriggerON)),NA())</f>
        <v>1.817748485442694E-2</v>
      </c>
      <c r="H3154" s="42">
        <f>_xll.qlCalendarAdvance(Calendar,$H3153,B3154,"f",FALSE)</f>
        <v>61520</v>
      </c>
      <c r="I3154" s="176">
        <f>_xll.qlInterestRateIndexValueDate(Index1M,$H3154)</f>
        <v>61520</v>
      </c>
      <c r="J3154" s="181">
        <f>IFERROR(_xll.qlIndexFixing(Index1M,$H3154,TRUE,_xll.ohTrigger(RecalcTrigger,Trigger1M)),NA())</f>
        <v>1.8526937156796541E-2</v>
      </c>
      <c r="K3154" s="44">
        <f>IFERROR(_xll.qlIndexFixing(Index3M,H3154,TRUE,_xll.ohTrigger(RecalcTrigger,Trigger3M)),NA())</f>
        <v>1.8898848312320794E-2</v>
      </c>
      <c r="L3154" s="44">
        <f>IFERROR(_xll.qlIndexFixing(Index6M,$H3154,TRUE,_xll.ohTrigger(RecalcTrigger,Trigger6M)),NA())</f>
        <v>1.9100927883144617E-2</v>
      </c>
      <c r="M3154" s="182">
        <f>IFERROR(_xll.qlIndexFixing(Index1Y,$H3154,TRUE,_xll.ohTrigger(RecalcTrigger,Trigger1Y)),NA())</f>
        <v>1.934565777192554E-2</v>
      </c>
      <c r="N3154" s="181">
        <f>IFERROR(_xll.qlIndexFixing(ONIndex1M,I3154,TRUE,_xll.ohTrigger(RecalcTrigger,Trigger1M)),NA())</f>
        <v>1.8501047145216276E-2</v>
      </c>
      <c r="O3154" s="44">
        <f>IFERROR(_xll.qlIndexFixing(ONIndex3M,I3154,TRUE,_xll.ohTrigger(RecalcTrigger,Trigger3M)),NA())</f>
        <v>1.8818366892423555E-2</v>
      </c>
      <c r="P3154" s="44">
        <f>IFERROR(_xll.qlIndexFixing(ONIndex6M,I3154,TRUE,_xll.ohTrigger(RecalcTrigger,Trigger6M)),NA())</f>
        <v>1.8941637035945202E-2</v>
      </c>
      <c r="Q3154" s="182">
        <f>IFERROR(_xll.qlIndexFixing(ONIndex1Y,I3154,TRUE,_xll.ohTrigger(RecalcTrigger,Trigger1Y)),NA())</f>
        <v>1.9025787962132501E-2</v>
      </c>
    </row>
    <row r="3155" spans="2:17" x14ac:dyDescent="0.2">
      <c r="B3155" s="39" t="s">
        <v>42</v>
      </c>
      <c r="D3155" s="42">
        <f>_xll.qlCalendarAdvance(Calendar,$D3154,B3155,"f",FALSE)</f>
        <v>61527</v>
      </c>
      <c r="E3155" s="176">
        <f>_xll.qlInterestRateIndexValueDate(IndexON,D3155)</f>
        <v>61527</v>
      </c>
      <c r="F3155" s="192">
        <f>IFERROR(_xll.qlIndexFixing(IndexON,D3155,TRUE,_xll.ohTrigger(RecalcTrigger,TriggerON)),NA())</f>
        <v>1.8183265141631377E-2</v>
      </c>
      <c r="H3155" s="42">
        <f>_xll.qlCalendarAdvance(Calendar,$H3154,B3155,"f",FALSE)</f>
        <v>61527</v>
      </c>
      <c r="I3155" s="176">
        <f>_xll.qlInterestRateIndexValueDate(Index1M,$H3155)</f>
        <v>61527</v>
      </c>
      <c r="J3155" s="181">
        <f>IFERROR(_xll.qlIndexFixing(Index1M,$H3155,TRUE,_xll.ohTrigger(RecalcTrigger,Trigger1M)),NA())</f>
        <v>1.8532850041154569E-2</v>
      </c>
      <c r="K3155" s="44">
        <f>IFERROR(_xll.qlIndexFixing(Index3M,H3155,TRUE,_xll.ohTrigger(RecalcTrigger,Trigger3M)),NA())</f>
        <v>1.8904388944217601E-2</v>
      </c>
      <c r="L3155" s="44">
        <f>IFERROR(_xll.qlIndexFixing(Index6M,$H3155,TRUE,_xll.ohTrigger(RecalcTrigger,Trigger6M)),NA())</f>
        <v>1.9106209707224417E-2</v>
      </c>
      <c r="M3155" s="182">
        <f>IFERROR(_xll.qlIndexFixing(Index1Y,$H3155,TRUE,_xll.ohTrigger(RecalcTrigger,Trigger1Y)),NA())</f>
        <v>1.9350841299161425E-2</v>
      </c>
      <c r="N3155" s="181">
        <f>IFERROR(_xll.qlIndexFixing(ONIndex1M,I3155,TRUE,_xll.ohTrigger(RecalcTrigger,Trigger1M)),NA())</f>
        <v>1.8506983600499183E-2</v>
      </c>
      <c r="O3155" s="44">
        <f>IFERROR(_xll.qlIndexFixing(ONIndex3M,I3155,TRUE,_xll.ohTrigger(RecalcTrigger,Trigger3M)),NA())</f>
        <v>1.882397721512219E-2</v>
      </c>
      <c r="P3155" s="44">
        <f>IFERROR(_xll.qlIndexFixing(ONIndex6M,I3155,TRUE,_xll.ohTrigger(RecalcTrigger,Trigger6M)),NA())</f>
        <v>1.8947053776360301E-2</v>
      </c>
      <c r="Q3155" s="182">
        <f>IFERROR(_xll.qlIndexFixing(ONIndex1Y,I3155,TRUE,_xll.ohTrigger(RecalcTrigger,Trigger1Y)),NA())</f>
        <v>1.9031245668200691E-2</v>
      </c>
    </row>
    <row r="3156" spans="2:17" x14ac:dyDescent="0.2">
      <c r="B3156" s="39" t="s">
        <v>42</v>
      </c>
      <c r="D3156" s="42">
        <f>_xll.qlCalendarAdvance(Calendar,$D3155,B3156,"f",FALSE)</f>
        <v>61534</v>
      </c>
      <c r="E3156" s="176">
        <f>_xll.qlInterestRateIndexValueDate(IndexON,D3156)</f>
        <v>61534</v>
      </c>
      <c r="F3156" s="192">
        <f>IFERROR(_xll.qlIndexFixing(IndexON,D3156,TRUE,_xll.ohTrigger(RecalcTrigger,TriggerON)),NA())</f>
        <v>1.8189030263374706E-2</v>
      </c>
      <c r="H3156" s="42">
        <f>_xll.qlCalendarAdvance(Calendar,$H3155,B3156,"f",FALSE)</f>
        <v>61534</v>
      </c>
      <c r="I3156" s="176">
        <f>_xll.qlInterestRateIndexValueDate(Index1M,$H3156)</f>
        <v>61534</v>
      </c>
      <c r="J3156" s="181">
        <f>IFERROR(_xll.qlIndexFixing(Index1M,$H3156,TRUE,_xll.ohTrigger(RecalcTrigger,Trigger1M)),NA())</f>
        <v>1.853874733003073E-2</v>
      </c>
      <c r="K3156" s="44">
        <f>IFERROR(_xll.qlIndexFixing(Index3M,H3156,TRUE,_xll.ohTrigger(RecalcTrigger,Trigger3M)),NA())</f>
        <v>1.8909914794679652E-2</v>
      </c>
      <c r="L3156" s="44">
        <f>IFERROR(_xll.qlIndexFixing(Index6M,$H3156,TRUE,_xll.ohTrigger(RecalcTrigger,Trigger6M)),NA())</f>
        <v>1.911147719788947E-2</v>
      </c>
      <c r="M3156" s="182">
        <f>IFERROR(_xll.qlIndexFixing(Index1Y,$H3156,TRUE,_xll.ohTrigger(RecalcTrigger,Trigger1Y)),NA())</f>
        <v>1.9356010257033374E-2</v>
      </c>
      <c r="N3156" s="181">
        <f>IFERROR(_xll.qlIndexFixing(ONIndex1M,I3156,TRUE,_xll.ohTrigger(RecalcTrigger,Trigger1M)),NA())</f>
        <v>1.8512904480469938E-2</v>
      </c>
      <c r="O3156" s="44">
        <f>IFERROR(_xll.qlIndexFixing(ONIndex3M,I3156,TRUE,_xll.ohTrigger(RecalcTrigger,Trigger3M)),NA())</f>
        <v>1.8829572818276352E-2</v>
      </c>
      <c r="P3156" s="44">
        <f>IFERROR(_xll.qlIndexFixing(ONIndex6M,I3156,TRUE,_xll.ohTrigger(RecalcTrigger,Trigger6M)),NA())</f>
        <v>1.895245630490483E-2</v>
      </c>
      <c r="Q3156" s="182">
        <f>IFERROR(_xll.qlIndexFixing(ONIndex1Y,I3156,TRUE,_xll.ohTrigger(RecalcTrigger,Trigger1Y)),NA())</f>
        <v>1.903668905501199E-2</v>
      </c>
    </row>
    <row r="3157" spans="2:17" x14ac:dyDescent="0.2">
      <c r="B3157" s="39" t="s">
        <v>42</v>
      </c>
      <c r="D3157" s="42">
        <f>_xll.qlCalendarAdvance(Calendar,$D3156,B3157,"f",FALSE)</f>
        <v>61541</v>
      </c>
      <c r="E3157" s="176">
        <f>_xll.qlInterestRateIndexValueDate(IndexON,D3157)</f>
        <v>61541</v>
      </c>
      <c r="F3157" s="192">
        <f>IFERROR(_xll.qlIndexFixing(IndexON,D3157,TRUE,_xll.ohTrigger(RecalcTrigger,TriggerON)),NA())</f>
        <v>1.8194780219575879E-2</v>
      </c>
      <c r="H3157" s="42">
        <f>_xll.qlCalendarAdvance(Calendar,$H3156,B3157,"f",FALSE)</f>
        <v>61541</v>
      </c>
      <c r="I3157" s="176">
        <f>_xll.qlInterestRateIndexValueDate(Index1M,$H3157)</f>
        <v>61541</v>
      </c>
      <c r="J3157" s="181">
        <f>IFERROR(_xll.qlIndexFixing(Index1M,$H3157,TRUE,_xll.ohTrigger(RecalcTrigger,Trigger1M)),NA())</f>
        <v>1.854462902340611E-2</v>
      </c>
      <c r="K3157" s="44">
        <f>IFERROR(_xll.qlIndexFixing(Index3M,H3157,TRUE,_xll.ohTrigger(RecalcTrigger,Trigger3M)),NA())</f>
        <v>1.8915425863649683E-2</v>
      </c>
      <c r="L3157" s="44">
        <f>IFERROR(_xll.qlIndexFixing(Index6M,$H3157,TRUE,_xll.ohTrigger(RecalcTrigger,Trigger6M)),NA())</f>
        <v>1.9116730355025958E-2</v>
      </c>
      <c r="M3157" s="182">
        <f>IFERROR(_xll.qlIndexFixing(Index1Y,$H3157,TRUE,_xll.ohTrigger(RecalcTrigger,Trigger1Y)),NA())</f>
        <v>1.936116464531934E-2</v>
      </c>
      <c r="N3157" s="181">
        <f>IFERROR(_xll.qlIndexFixing(ONIndex1M,I3157,TRUE,_xll.ohTrigger(RecalcTrigger,Trigger1M)),NA())</f>
        <v>1.8518809785290635E-2</v>
      </c>
      <c r="O3157" s="44">
        <f>IFERROR(_xll.qlIndexFixing(ONIndex3M,I3157,TRUE,_xll.ohTrigger(RecalcTrigger,Trigger3M)),NA())</f>
        <v>1.8835153701804996E-2</v>
      </c>
      <c r="P3157" s="44">
        <f>IFERROR(_xll.qlIndexFixing(ONIndex6M,I3157,TRUE,_xll.ohTrigger(RecalcTrigger,Trigger6M)),NA())</f>
        <v>1.8957844621821929E-2</v>
      </c>
      <c r="Q3157" s="182">
        <f>IFERROR(_xll.qlIndexFixing(ONIndex1Y,I3157,TRUE,_xll.ohTrigger(RecalcTrigger,Trigger1Y)),NA())</f>
        <v>1.9042118122647445E-2</v>
      </c>
    </row>
    <row r="3158" spans="2:17" x14ac:dyDescent="0.2">
      <c r="B3158" s="39" t="s">
        <v>42</v>
      </c>
      <c r="D3158" s="42">
        <f>_xll.qlCalendarAdvance(Calendar,$D3157,B3158,"f",FALSE)</f>
        <v>61548</v>
      </c>
      <c r="E3158" s="176">
        <f>_xll.qlInterestRateIndexValueDate(IndexON,D3158)</f>
        <v>61548</v>
      </c>
      <c r="F3158" s="192">
        <f>IFERROR(_xll.qlIndexFixing(IndexON,D3158,TRUE,_xll.ohTrigger(RecalcTrigger,TriggerON)),NA())</f>
        <v>1.820051501015385E-2</v>
      </c>
      <c r="H3158" s="42">
        <f>_xll.qlCalendarAdvance(Calendar,$H3157,B3158,"f",FALSE)</f>
        <v>61548</v>
      </c>
      <c r="I3158" s="176">
        <f>_xll.qlInterestRateIndexValueDate(Index1M,$H3158)</f>
        <v>61548</v>
      </c>
      <c r="J3158" s="181">
        <f>IFERROR(_xll.qlIndexFixing(Index1M,$H3158,TRUE,_xll.ohTrigger(RecalcTrigger,Trigger1M)),NA())</f>
        <v>1.8553161346130168E-2</v>
      </c>
      <c r="K3158" s="44">
        <f>IFERROR(_xll.qlIndexFixing(Index3M,H3158,TRUE,_xll.ohTrigger(RecalcTrigger,Trigger3M)),NA())</f>
        <v>1.8920922151062503E-2</v>
      </c>
      <c r="L3158" s="44">
        <f>IFERROR(_xll.qlIndexFixing(Index6M,$H3158,TRUE,_xll.ohTrigger(RecalcTrigger,Trigger6M)),NA())</f>
        <v>1.9122837679134422E-2</v>
      </c>
      <c r="M3158" s="182">
        <f>IFERROR(_xll.qlIndexFixing(Index1Y,$H3158,TRUE,_xll.ohTrigger(RecalcTrigger,Trigger1Y)),NA())</f>
        <v>1.9366304463798389E-2</v>
      </c>
      <c r="N3158" s="181">
        <f>IFERROR(_xll.qlIndexFixing(ONIndex1M,I3158,TRUE,_xll.ohTrigger(RecalcTrigger,Trigger1M)),NA())</f>
        <v>1.8524699514799181E-2</v>
      </c>
      <c r="O3158" s="44">
        <f>IFERROR(_xll.qlIndexFixing(ONIndex3M,I3158,TRUE,_xll.ohTrigger(RecalcTrigger,Trigger3M)),NA())</f>
        <v>1.8840719865627076E-2</v>
      </c>
      <c r="P3158" s="44">
        <f>IFERROR(_xll.qlIndexFixing(ONIndex6M,I3158,TRUE,_xll.ohTrigger(RecalcTrigger,Trigger6M)),NA())</f>
        <v>1.8963218727030551E-2</v>
      </c>
      <c r="Q3158" s="182">
        <f>IFERROR(_xll.qlIndexFixing(ONIndex1Y,I3158,TRUE,_xll.ohTrigger(RecalcTrigger,Trigger1Y)),NA())</f>
        <v>1.9047532871107054E-2</v>
      </c>
    </row>
    <row r="3159" spans="2:17" x14ac:dyDescent="0.2">
      <c r="B3159" s="39" t="s">
        <v>42</v>
      </c>
      <c r="D3159" s="42">
        <f>_xll.qlCalendarAdvance(Calendar,$D3158,B3159,"f",FALSE)</f>
        <v>61555</v>
      </c>
      <c r="E3159" s="176">
        <f>_xll.qlInterestRateIndexValueDate(IndexON,D3159)</f>
        <v>61555</v>
      </c>
      <c r="F3159" s="192">
        <f>IFERROR(_xll.qlIndexFixing(IndexON,D3159,TRUE,_xll.ohTrigger(RecalcTrigger,TriggerON)),NA())</f>
        <v>1.8206234635027574E-2</v>
      </c>
      <c r="H3159" s="42">
        <f>_xll.qlCalendarAdvance(Calendar,$H3158,B3159,"f",FALSE)</f>
        <v>61555</v>
      </c>
      <c r="I3159" s="176">
        <f>_xll.qlInterestRateIndexValueDate(Index1M,$H3159)</f>
        <v>61555</v>
      </c>
      <c r="J3159" s="181">
        <f>IFERROR(_xll.qlIndexFixing(Index1M,$H3159,TRUE,_xll.ohTrigger(RecalcTrigger,Trigger1M)),NA())</f>
        <v>1.8559009397630565E-2</v>
      </c>
      <c r="K3159" s="44">
        <f>IFERROR(_xll.qlIndexFixing(Index3M,H3159,TRUE,_xll.ohTrigger(RecalcTrigger,Trigger3M)),NA())</f>
        <v>1.8926403656858205E-2</v>
      </c>
      <c r="L3159" s="44">
        <f>IFERROR(_xll.qlIndexFixing(Index6M,$H3159,TRUE,_xll.ohTrigger(RecalcTrigger,Trigger6M)),NA())</f>
        <v>1.9128061417421252E-2</v>
      </c>
      <c r="M3159" s="182">
        <f>IFERROR(_xll.qlIndexFixing(Index1Y,$H3159,TRUE,_xll.ohTrigger(RecalcTrigger,Trigger1Y)),NA())</f>
        <v>1.9371429712249366E-2</v>
      </c>
      <c r="N3159" s="181">
        <f>IFERROR(_xll.qlIndexFixing(ONIndex1M,I3159,TRUE,_xll.ohTrigger(RecalcTrigger,Trigger1M)),NA())</f>
        <v>1.8530573668833483E-2</v>
      </c>
      <c r="O3159" s="44">
        <f>IFERROR(_xll.qlIndexFixing(ONIndex3M,I3159,TRUE,_xll.ohTrigger(RecalcTrigger,Trigger3M)),NA())</f>
        <v>1.8846271309661544E-2</v>
      </c>
      <c r="P3159" s="44">
        <f>IFERROR(_xll.qlIndexFixing(ONIndex6M,I3159,TRUE,_xll.ohTrigger(RecalcTrigger,Trigger6M)),NA())</f>
        <v>1.8968578620287557E-2</v>
      </c>
      <c r="Q3159" s="182">
        <f>IFERROR(_xll.qlIndexFixing(ONIndex1Y,I3159,TRUE,_xll.ohTrigger(RecalcTrigger,Trigger1Y)),NA())</f>
        <v>1.9052933300147679E-2</v>
      </c>
    </row>
    <row r="3160" spans="2:17" x14ac:dyDescent="0.2">
      <c r="B3160" s="39" t="s">
        <v>42</v>
      </c>
      <c r="D3160" s="42">
        <f>_xll.qlCalendarAdvance(Calendar,$D3159,B3160,"f",FALSE)</f>
        <v>61562</v>
      </c>
      <c r="E3160" s="176">
        <f>_xll.qlInterestRateIndexValueDate(IndexON,D3160)</f>
        <v>61562</v>
      </c>
      <c r="F3160" s="192">
        <f>IFERROR(_xll.qlIndexFixing(IndexON,D3160,TRUE,_xll.ohTrigger(RecalcTrigger,TriggerON)),NA())</f>
        <v>1.8211939094440188E-2</v>
      </c>
      <c r="H3160" s="42">
        <f>_xll.qlCalendarAdvance(Calendar,$H3159,B3160,"f",FALSE)</f>
        <v>61562</v>
      </c>
      <c r="I3160" s="176">
        <f>_xll.qlInterestRateIndexValueDate(Index1M,$H3160)</f>
        <v>61562</v>
      </c>
      <c r="J3160" s="181">
        <f>IFERROR(_xll.qlIndexFixing(Index1M,$H3160,TRUE,_xll.ohTrigger(RecalcTrigger,Trigger1M)),NA())</f>
        <v>1.8564841851452494E-2</v>
      </c>
      <c r="K3160" s="44">
        <f>IFERROR(_xll.qlIndexFixing(Index3M,H3160,TRUE,_xll.ohTrigger(RecalcTrigger,Trigger3M)),NA())</f>
        <v>1.8931870380976892E-2</v>
      </c>
      <c r="L3160" s="44">
        <f>IFERROR(_xll.qlIndexFixing(Index6M,$H3160,TRUE,_xll.ohTrigger(RecalcTrigger,Trigger6M)),NA())</f>
        <v>1.9133270821162951E-2</v>
      </c>
      <c r="M3160" s="182">
        <f>IFERROR(_xll.qlIndexFixing(Index1Y,$H3160,TRUE,_xll.ohTrigger(RecalcTrigger,Trigger1Y)),NA())</f>
        <v>1.9376540390453112E-2</v>
      </c>
      <c r="N3160" s="181">
        <f>IFERROR(_xll.qlIndexFixing(ONIndex1M,I3160,TRUE,_xll.ohTrigger(RecalcTrigger,Trigger1M)),NA())</f>
        <v>1.8536432247555634E-2</v>
      </c>
      <c r="O3160" s="44">
        <f>IFERROR(_xll.qlIndexFixing(ONIndex3M,I3160,TRUE,_xll.ohTrigger(RecalcTrigger,Trigger3M)),NA())</f>
        <v>1.8851808034313633E-2</v>
      </c>
      <c r="P3160" s="44">
        <f>IFERROR(_xll.qlIndexFixing(ONIndex6M,I3160,TRUE,_xll.ohTrigger(RecalcTrigger,Trigger6M)),NA())</f>
        <v>1.8973924301917133E-2</v>
      </c>
      <c r="Q3160" s="182">
        <f>IFERROR(_xll.qlIndexFixing(ONIndex1Y,I3160,TRUE,_xll.ohTrigger(RecalcTrigger,Trigger1Y)),NA())</f>
        <v>1.9058319410093505E-2</v>
      </c>
    </row>
    <row r="3161" spans="2:17" x14ac:dyDescent="0.2">
      <c r="B3161" s="39" t="s">
        <v>42</v>
      </c>
      <c r="D3161" s="42">
        <f>_xll.qlCalendarAdvance(Calendar,$D3160,B3161,"f",FALSE)</f>
        <v>61569</v>
      </c>
      <c r="E3161" s="176">
        <f>_xll.qlInterestRateIndexValueDate(IndexON,D3161)</f>
        <v>61569</v>
      </c>
      <c r="F3161" s="192">
        <f>IFERROR(_xll.qlIndexFixing(IndexON,D3161,TRUE,_xll.ohTrigger(RecalcTrigger,TriggerON)),NA())</f>
        <v>1.8217628388310647E-2</v>
      </c>
      <c r="H3161" s="42">
        <f>_xll.qlCalendarAdvance(Calendar,$H3160,B3161,"f",FALSE)</f>
        <v>61569</v>
      </c>
      <c r="I3161" s="176">
        <f>_xll.qlInterestRateIndexValueDate(Index1M,$H3161)</f>
        <v>61569</v>
      </c>
      <c r="J3161" s="181">
        <f>IFERROR(_xll.qlIndexFixing(Index1M,$H3161,TRUE,_xll.ohTrigger(RecalcTrigger,Trigger1M)),NA())</f>
        <v>1.8571544900298057E-2</v>
      </c>
      <c r="K3161" s="44">
        <f>IFERROR(_xll.qlIndexFixing(Index3M,H3161,TRUE,_xll.ohTrigger(RecalcTrigger,Trigger3M)),NA())</f>
        <v>1.89373223233569E-2</v>
      </c>
      <c r="L3161" s="44">
        <f>IFERROR(_xll.qlIndexFixing(Index6M,$H3161,TRUE,_xll.ohTrigger(RecalcTrigger,Trigger6M)),NA())</f>
        <v>1.9138465890247647E-2</v>
      </c>
      <c r="M3161" s="182">
        <f>IFERROR(_xll.qlIndexFixing(Index1Y,$H3161,TRUE,_xll.ohTrigger(RecalcTrigger,Trigger1Y)),NA())</f>
        <v>1.9381636498189359E-2</v>
      </c>
      <c r="N3161" s="181">
        <f>IFERROR(_xll.qlIndexFixing(ONIndex1M,I3161,TRUE,_xll.ohTrigger(RecalcTrigger,Trigger1M)),NA())</f>
        <v>1.8542275251127727E-2</v>
      </c>
      <c r="O3161" s="44">
        <f>IFERROR(_xll.qlIndexFixing(ONIndex3M,I3161,TRUE,_xll.ohTrigger(RecalcTrigger,Trigger3M)),NA())</f>
        <v>1.8857330039259157E-2</v>
      </c>
      <c r="P3161" s="44">
        <f>IFERROR(_xll.qlIndexFixing(ONIndex6M,I3161,TRUE,_xll.ohTrigger(RecalcTrigger,Trigger6M)),NA())</f>
        <v>1.897925577167614E-2</v>
      </c>
      <c r="Q3161" s="182">
        <f>IFERROR(_xll.qlIndexFixing(ONIndex1Y,I3161,TRUE,_xll.ohTrigger(RecalcTrigger,Trigger1Y)),NA())</f>
        <v>1.906369120078244E-2</v>
      </c>
    </row>
    <row r="3162" spans="2:17" x14ac:dyDescent="0.2">
      <c r="B3162" s="39" t="s">
        <v>42</v>
      </c>
      <c r="D3162" s="42">
        <f>_xll.qlCalendarAdvance(Calendar,$D3161,B3162,"f",FALSE)</f>
        <v>61576</v>
      </c>
      <c r="E3162" s="176">
        <f>_xll.qlInterestRateIndexValueDate(IndexON,D3162)</f>
        <v>61576</v>
      </c>
      <c r="F3162" s="192">
        <f>IFERROR(_xll.qlIndexFixing(IndexON,D3162,TRUE,_xll.ohTrigger(RecalcTrigger,TriggerON)),NA())</f>
        <v>1.8223302516476858E-2</v>
      </c>
      <c r="H3162" s="42">
        <f>_xll.qlCalendarAdvance(Calendar,$H3161,B3162,"f",FALSE)</f>
        <v>61576</v>
      </c>
      <c r="I3162" s="176">
        <f>_xll.qlInterestRateIndexValueDate(Index1M,$H3162)</f>
        <v>61576</v>
      </c>
      <c r="J3162" s="181">
        <f>IFERROR(_xll.qlIndexFixing(Index1M,$H3162,TRUE,_xll.ohTrigger(RecalcTrigger,Trigger1M)),NA())</f>
        <v>1.8576459965992175E-2</v>
      </c>
      <c r="K3162" s="44">
        <f>IFERROR(_xll.qlIndexFixing(Index3M,H3162,TRUE,_xll.ohTrigger(RecalcTrigger,Trigger3M)),NA())</f>
        <v>1.8942759483935673E-2</v>
      </c>
      <c r="L3162" s="44">
        <f>IFERROR(_xll.qlIndexFixing(Index6M,$H3162,TRUE,_xll.ohTrigger(RecalcTrigger,Trigger6M)),NA())</f>
        <v>1.9143646624563016E-2</v>
      </c>
      <c r="M3162" s="182">
        <f>IFERROR(_xll.qlIndexFixing(Index1Y,$H3162,TRUE,_xll.ohTrigger(RecalcTrigger,Trigger1Y)),NA())</f>
        <v>1.9386718035240058E-2</v>
      </c>
      <c r="N3162" s="181">
        <f>IFERROR(_xll.qlIndexFixing(ONIndex1M,I3162,TRUE,_xll.ohTrigger(RecalcTrigger,Trigger1M)),NA())</f>
        <v>1.8548102679144529E-2</v>
      </c>
      <c r="O3162" s="44">
        <f>IFERROR(_xll.qlIndexFixing(ONIndex3M,I3162,TRUE,_xll.ohTrigger(RecalcTrigger,Trigger3M)),NA())</f>
        <v>1.886283732441707E-2</v>
      </c>
      <c r="P3162" s="44">
        <f>IFERROR(_xll.qlIndexFixing(ONIndex6M,I3162,TRUE,_xll.ohTrigger(RecalcTrigger,Trigger6M)),NA())</f>
        <v>1.8984573029807716E-2</v>
      </c>
      <c r="Q3162" s="182">
        <f>IFERROR(_xll.qlIndexFixing(ONIndex1Y,I3162,TRUE,_xll.ohTrigger(RecalcTrigger,Trigger1Y)),NA())</f>
        <v>1.9069048672214484E-2</v>
      </c>
    </row>
    <row r="3163" spans="2:17" x14ac:dyDescent="0.2">
      <c r="B3163" s="39" t="s">
        <v>42</v>
      </c>
      <c r="D3163" s="42">
        <f>_xll.qlCalendarAdvance(Calendar,$D3162,B3163,"f",FALSE)</f>
        <v>61583</v>
      </c>
      <c r="E3163" s="176">
        <f>_xll.qlInterestRateIndexValueDate(IndexON,D3163)</f>
        <v>61583</v>
      </c>
      <c r="F3163" s="192">
        <f>IFERROR(_xll.qlIndexFixing(IndexON,D3163,TRUE,_xll.ohTrigger(RecalcTrigger,TriggerON)),NA())</f>
        <v>1.8228961479100914E-2</v>
      </c>
      <c r="H3163" s="42">
        <f>_xll.qlCalendarAdvance(Calendar,$H3162,B3163,"f",FALSE)</f>
        <v>61583</v>
      </c>
      <c r="I3163" s="176">
        <f>_xll.qlInterestRateIndexValueDate(Index1M,$H3163)</f>
        <v>61583</v>
      </c>
      <c r="J3163" s="181">
        <f>IFERROR(_xll.qlIndexFixing(Index1M,$H3163,TRUE,_xll.ohTrigger(RecalcTrigger,Trigger1M)),NA())</f>
        <v>1.8582245626650989E-2</v>
      </c>
      <c r="K3163" s="44">
        <f>IFERROR(_xll.qlIndexFixing(Index3M,H3163,TRUE,_xll.ohTrigger(RecalcTrigger,Trigger3M)),NA())</f>
        <v>1.8948181862655955E-2</v>
      </c>
      <c r="L3163" s="44">
        <f>IFERROR(_xll.qlIndexFixing(Index6M,$H3163,TRUE,_xll.ohTrigger(RecalcTrigger,Trigger6M)),NA())</f>
        <v>1.9148813023998502E-2</v>
      </c>
      <c r="M3163" s="182">
        <f>IFERROR(_xll.qlIndexFixing(Index1Y,$H3163,TRUE,_xll.ohTrigger(RecalcTrigger,Trigger1Y)),NA())</f>
        <v>1.9391785001386275E-2</v>
      </c>
      <c r="N3163" s="181">
        <f>IFERROR(_xll.qlIndexFixing(ONIndex1M,I3163,TRUE,_xll.ohTrigger(RecalcTrigger,Trigger1M)),NA())</f>
        <v>1.8553914532011273E-2</v>
      </c>
      <c r="O3163" s="44">
        <f>IFERROR(_xll.qlIndexFixing(ONIndex3M,I3163,TRUE,_xll.ohTrigger(RecalcTrigger,Trigger3M)),NA())</f>
        <v>1.8868329889868418E-2</v>
      </c>
      <c r="P3163" s="44">
        <f>IFERROR(_xll.qlIndexFixing(ONIndex6M,I3163,TRUE,_xll.ohTrigger(RecalcTrigger,Trigger6M)),NA())</f>
        <v>1.8989876076068724E-2</v>
      </c>
      <c r="Q3163" s="182">
        <f>IFERROR(_xll.qlIndexFixing(ONIndex1Y,I3163,TRUE,_xll.ohTrigger(RecalcTrigger,Trigger1Y)),NA())</f>
        <v>1.9074391824389636E-2</v>
      </c>
    </row>
    <row r="3164" spans="2:17" x14ac:dyDescent="0.2">
      <c r="B3164" s="39" t="s">
        <v>42</v>
      </c>
      <c r="D3164" s="42">
        <f>_xll.qlCalendarAdvance(Calendar,$D3163,B3164,"f",FALSE)</f>
        <v>61590</v>
      </c>
      <c r="E3164" s="176">
        <f>_xll.qlInterestRateIndexValueDate(IndexON,D3164)</f>
        <v>61590</v>
      </c>
      <c r="F3164" s="192">
        <f>IFERROR(_xll.qlIndexFixing(IndexON,D3164,TRUE,_xll.ohTrigger(RecalcTrigger,TriggerON)),NA())</f>
        <v>1.823460527626386E-2</v>
      </c>
      <c r="H3164" s="42">
        <f>_xll.qlCalendarAdvance(Calendar,$H3163,B3164,"f",FALSE)</f>
        <v>61590</v>
      </c>
      <c r="I3164" s="176">
        <f>_xll.qlInterestRateIndexValueDate(Index1M,$H3164)</f>
        <v>61590</v>
      </c>
      <c r="J3164" s="181">
        <f>IFERROR(_xll.qlIndexFixing(Index1M,$H3164,TRUE,_xll.ohTrigger(RecalcTrigger,Trigger1M)),NA())</f>
        <v>1.8588015689542919E-2</v>
      </c>
      <c r="K3164" s="44">
        <f>IFERROR(_xll.qlIndexFixing(Index3M,H3164,TRUE,_xll.ohTrigger(RecalcTrigger,Trigger3M)),NA())</f>
        <v>1.8953589459456084E-2</v>
      </c>
      <c r="L3164" s="44">
        <f>IFERROR(_xll.qlIndexFixing(Index6M,$H3164,TRUE,_xll.ohTrigger(RecalcTrigger,Trigger6M)),NA())</f>
        <v>1.9153965088442224E-2</v>
      </c>
      <c r="M3164" s="182">
        <f>IFERROR(_xll.qlIndexFixing(Index1Y,$H3164,TRUE,_xll.ohTrigger(RecalcTrigger,Trigger1Y)),NA())</f>
        <v>1.9396837396411071E-2</v>
      </c>
      <c r="N3164" s="181">
        <f>IFERROR(_xll.qlIndexFixing(ONIndex1M,I3164,TRUE,_xll.ohTrigger(RecalcTrigger,Trigger1M)),NA())</f>
        <v>1.8559710809565866E-2</v>
      </c>
      <c r="O3164" s="44">
        <f>IFERROR(_xll.qlIndexFixing(ONIndex3M,I3164,TRUE,_xll.ohTrigger(RecalcTrigger,Trigger3M)),NA())</f>
        <v>1.8873807735856341E-2</v>
      </c>
      <c r="P3164" s="44">
        <f>IFERROR(_xll.qlIndexFixing(ONIndex6M,I3164,TRUE,_xll.ohTrigger(RecalcTrigger,Trigger6M)),NA())</f>
        <v>1.8995164910621254E-2</v>
      </c>
      <c r="Q3164" s="182">
        <f>IFERROR(_xll.qlIndexFixing(ONIndex1Y,I3164,TRUE,_xll.ohTrigger(RecalcTrigger,Trigger1Y)),NA())</f>
        <v>1.9079720657388943E-2</v>
      </c>
    </row>
    <row r="3165" spans="2:17" x14ac:dyDescent="0.2">
      <c r="B3165" s="39" t="s">
        <v>42</v>
      </c>
      <c r="D3165" s="42">
        <f>_xll.qlCalendarAdvance(Calendar,$D3164,B3165,"f",FALSE)</f>
        <v>61597</v>
      </c>
      <c r="E3165" s="176">
        <f>_xll.qlInterestRateIndexValueDate(IndexON,D3165)</f>
        <v>61597</v>
      </c>
      <c r="F3165" s="192">
        <f>IFERROR(_xll.qlIndexFixing(IndexON,D3165,TRUE,_xll.ohTrigger(RecalcTrigger,TriggerON)),NA())</f>
        <v>1.8240233907722558E-2</v>
      </c>
      <c r="H3165" s="42">
        <f>_xll.qlCalendarAdvance(Calendar,$H3164,B3165,"f",FALSE)</f>
        <v>61597</v>
      </c>
      <c r="I3165" s="176">
        <f>_xll.qlInterestRateIndexValueDate(Index1M,$H3165)</f>
        <v>61597</v>
      </c>
      <c r="J3165" s="181">
        <f>IFERROR(_xll.qlIndexFixing(Index1M,$H3165,TRUE,_xll.ohTrigger(RecalcTrigger,Trigger1M)),NA())</f>
        <v>1.8593770154640952E-2</v>
      </c>
      <c r="K3165" s="44">
        <f>IFERROR(_xll.qlIndexFixing(Index3M,H3165,TRUE,_xll.ohTrigger(RecalcTrigger,Trigger3M)),NA())</f>
        <v>1.8958982274275268E-2</v>
      </c>
      <c r="L3165" s="44">
        <f>IFERROR(_xll.qlIndexFixing(Index6M,$H3165,TRUE,_xll.ohTrigger(RecalcTrigger,Trigger6M)),NA())</f>
        <v>1.9159102817785389E-2</v>
      </c>
      <c r="M3165" s="182">
        <f>IFERROR(_xll.qlIndexFixing(Index1Y,$H3165,TRUE,_xll.ohTrigger(RecalcTrigger,Trigger1Y)),NA())</f>
        <v>1.9401875220097065E-2</v>
      </c>
      <c r="N3165" s="181">
        <f>IFERROR(_xll.qlIndexFixing(ONIndex1M,I3165,TRUE,_xll.ohTrigger(RecalcTrigger,Trigger1M)),NA())</f>
        <v>1.8565491511808307E-2</v>
      </c>
      <c r="O3165" s="44">
        <f>IFERROR(_xll.qlIndexFixing(ONIndex3M,I3165,TRUE,_xll.ohTrigger(RecalcTrigger,Trigger3M)),NA())</f>
        <v>1.8879270862056652E-2</v>
      </c>
      <c r="P3165" s="44">
        <f>IFERROR(_xll.qlIndexFixing(ONIndex6M,I3165,TRUE,_xll.ohTrigger(RecalcTrigger,Trigger6M)),NA())</f>
        <v>1.9000439533384261E-2</v>
      </c>
      <c r="Q3165" s="182">
        <f>IFERROR(_xll.qlIndexFixing(ONIndex1Y,I3165,TRUE,_xll.ohTrigger(RecalcTrigger,Trigger1Y)),NA())</f>
        <v>1.9085035171050313E-2</v>
      </c>
    </row>
    <row r="3166" spans="2:17" x14ac:dyDescent="0.2">
      <c r="B3166" s="39" t="s">
        <v>42</v>
      </c>
      <c r="D3166" s="42">
        <f>_xll.qlCalendarAdvance(Calendar,$D3165,B3166,"f",FALSE)</f>
        <v>61604</v>
      </c>
      <c r="E3166" s="176">
        <f>_xll.qlInterestRateIndexValueDate(IndexON,D3166)</f>
        <v>61604</v>
      </c>
      <c r="F3166" s="192">
        <f>IFERROR(_xll.qlIndexFixing(IndexON,D3166,TRUE,_xll.ohTrigger(RecalcTrigger,TriggerON)),NA())</f>
        <v>1.8245847373558055E-2</v>
      </c>
      <c r="H3166" s="42">
        <f>_xll.qlCalendarAdvance(Calendar,$H3165,B3166,"f",FALSE)</f>
        <v>61604</v>
      </c>
      <c r="I3166" s="176">
        <f>_xll.qlInterestRateIndexValueDate(Index1M,$H3166)</f>
        <v>61604</v>
      </c>
      <c r="J3166" s="181">
        <f>IFERROR(_xll.qlIndexFixing(Index1M,$H3166,TRUE,_xll.ohTrigger(RecalcTrigger,Trigger1M)),NA())</f>
        <v>1.8596862462445667E-2</v>
      </c>
      <c r="K3166" s="44">
        <f>IFERROR(_xll.qlIndexFixing(Index3M,H3166,TRUE,_xll.ohTrigger(RecalcTrigger,Trigger3M)),NA())</f>
        <v>1.8964360307053608E-2</v>
      </c>
      <c r="L3166" s="44">
        <f>IFERROR(_xll.qlIndexFixing(Index6M,$H3166,TRUE,_xll.ohTrigger(RecalcTrigger,Trigger6M)),NA())</f>
        <v>1.9163363742083345E-2</v>
      </c>
      <c r="M3166" s="182">
        <f>IFERROR(_xll.qlIndexFixing(Index1Y,$H3166,TRUE,_xll.ohTrigger(RecalcTrigger,Trigger1Y)),NA())</f>
        <v>1.9406898472228651E-2</v>
      </c>
      <c r="N3166" s="181">
        <f>IFERROR(_xll.qlIndexFixing(ONIndex1M,I3166,TRUE,_xll.ohTrigger(RecalcTrigger,Trigger1M)),NA())</f>
        <v>1.8571256638657552E-2</v>
      </c>
      <c r="O3166" s="44">
        <f>IFERROR(_xll.qlIndexFixing(ONIndex3M,I3166,TRUE,_xll.ohTrigger(RecalcTrigger,Trigger3M)),NA())</f>
        <v>1.8884719268712491E-2</v>
      </c>
      <c r="P3166" s="44">
        <f>IFERROR(_xll.qlIndexFixing(ONIndex6M,I3166,TRUE,_xll.ohTrigger(RecalcTrigger,Trigger6M)),NA())</f>
        <v>1.9005699944357746E-2</v>
      </c>
      <c r="Q3166" s="182">
        <f>IFERROR(_xll.qlIndexFixing(ONIndex1Y,I3166,TRUE,_xll.ohTrigger(RecalcTrigger,Trigger1Y)),NA())</f>
        <v>1.9090335365454791E-2</v>
      </c>
    </row>
    <row r="3167" spans="2:17" x14ac:dyDescent="0.2">
      <c r="B3167" s="39" t="s">
        <v>42</v>
      </c>
      <c r="D3167" s="42">
        <f>_xll.qlCalendarAdvance(Calendar,$D3166,B3167,"f",FALSE)</f>
        <v>61611</v>
      </c>
      <c r="E3167" s="176">
        <f>_xll.qlInterestRateIndexValueDate(IndexON,D3167)</f>
        <v>61611</v>
      </c>
      <c r="F3167" s="192">
        <f>IFERROR(_xll.qlIndexFixing(IndexON,D3167,TRUE,_xll.ohTrigger(RecalcTrigger,TriggerON)),NA())</f>
        <v>1.8251445673932443E-2</v>
      </c>
      <c r="H3167" s="42">
        <f>_xll.qlCalendarAdvance(Calendar,$H3166,B3167,"f",FALSE)</f>
        <v>61611</v>
      </c>
      <c r="I3167" s="176">
        <f>_xll.qlInterestRateIndexValueDate(Index1M,$H3167)</f>
        <v>61611</v>
      </c>
      <c r="J3167" s="181">
        <f>IFERROR(_xll.qlIndexFixing(Index1M,$H3167,TRUE,_xll.ohTrigger(RecalcTrigger,Trigger1M)),NA())</f>
        <v>1.8602588199559733E-2</v>
      </c>
      <c r="K3167" s="44">
        <f>IFERROR(_xll.qlIndexFixing(Index3M,H3167,TRUE,_xll.ohTrigger(RecalcTrigger,Trigger3M)),NA())</f>
        <v>1.8968851126267609E-2</v>
      </c>
      <c r="L3167" s="44">
        <f>IFERROR(_xll.qlIndexFixing(Index6M,$H3167,TRUE,_xll.ohTrigger(RecalcTrigger,Trigger6M)),NA())</f>
        <v>1.9166750004789034E-2</v>
      </c>
      <c r="M3167" s="182">
        <f>IFERROR(_xll.qlIndexFixing(Index1Y,$H3167,TRUE,_xll.ohTrigger(RecalcTrigger,Trigger1Y)),NA())</f>
        <v>1.9411907152589336E-2</v>
      </c>
      <c r="N3167" s="181">
        <f>IFERROR(_xll.qlIndexFixing(ONIndex1M,I3167,TRUE,_xll.ohTrigger(RecalcTrigger,Trigger1M)),NA())</f>
        <v>1.8577006190275691E-2</v>
      </c>
      <c r="O3167" s="44">
        <f>IFERROR(_xll.qlIndexFixing(ONIndex3M,I3167,TRUE,_xll.ohTrigger(RecalcTrigger,Trigger3M)),NA())</f>
        <v>1.8890152955580719E-2</v>
      </c>
      <c r="P3167" s="44">
        <f>IFERROR(_xll.qlIndexFixing(ONIndex6M,I3167,TRUE,_xll.ohTrigger(RecalcTrigger,Trigger6M)),NA())</f>
        <v>1.90109461437038E-2</v>
      </c>
      <c r="Q3167" s="182">
        <f>IFERROR(_xll.qlIndexFixing(ONIndex1Y,I3167,TRUE,_xll.ohTrigger(RecalcTrigger,Trigger1Y)),NA())</f>
        <v>1.9095621240683425E-2</v>
      </c>
    </row>
    <row r="3168" spans="2:17" x14ac:dyDescent="0.2">
      <c r="B3168" s="39" t="s">
        <v>42</v>
      </c>
      <c r="D3168" s="42">
        <f>_xll.qlCalendarAdvance(Calendar,$D3167,B3168,"f",FALSE)</f>
        <v>61618</v>
      </c>
      <c r="E3168" s="176">
        <f>_xll.qlInterestRateIndexValueDate(IndexON,D3168)</f>
        <v>61618</v>
      </c>
      <c r="F3168" s="192">
        <f>IFERROR(_xll.qlIndexFixing(IndexON,D3168,TRUE,_xll.ohTrigger(RecalcTrigger,TriggerON)),NA())</f>
        <v>1.8257028808602582E-2</v>
      </c>
      <c r="H3168" s="42">
        <f>_xll.qlCalendarAdvance(Calendar,$H3167,B3168,"f",FALSE)</f>
        <v>61618</v>
      </c>
      <c r="I3168" s="176">
        <f>_xll.qlInterestRateIndexValueDate(Index1M,$H3168)</f>
        <v>61618</v>
      </c>
      <c r="J3168" s="181">
        <f>IFERROR(_xll.qlIndexFixing(Index1M,$H3168,TRUE,_xll.ohTrigger(RecalcTrigger,Trigger1M)),NA())</f>
        <v>1.8608298340921779E-2</v>
      </c>
      <c r="K3168" s="44">
        <f>IFERROR(_xll.qlIndexFixing(Index3M,H3168,TRUE,_xll.ohTrigger(RecalcTrigger,Trigger3M)),NA())</f>
        <v>1.8974200373270921E-2</v>
      </c>
      <c r="L3168" s="44">
        <f>IFERROR(_xll.qlIndexFixing(Index6M,$H3168,TRUE,_xll.ohTrigger(RecalcTrigger,Trigger6M)),NA())</f>
        <v>1.9171847000754881E-2</v>
      </c>
      <c r="M3168" s="182">
        <f>IFERROR(_xll.qlIndexFixing(Index1Y,$H3168,TRUE,_xll.ohTrigger(RecalcTrigger,Trigger1Y)),NA())</f>
        <v>1.9416901260964847E-2</v>
      </c>
      <c r="N3168" s="181">
        <f>IFERROR(_xll.qlIndexFixing(ONIndex1M,I3168,TRUE,_xll.ohTrigger(RecalcTrigger,Trigger1M)),NA())</f>
        <v>1.8582740166500633E-2</v>
      </c>
      <c r="O3168" s="44">
        <f>IFERROR(_xll.qlIndexFixing(ONIndex3M,I3168,TRUE,_xll.ohTrigger(RecalcTrigger,Trigger3M)),NA())</f>
        <v>1.8895571922823429E-2</v>
      </c>
      <c r="P3168" s="44">
        <f>IFERROR(_xll.qlIndexFixing(ONIndex6M,I3168,TRUE,_xll.ohTrigger(RecalcTrigger,Trigger6M)),NA())</f>
        <v>1.9016178131179284E-2</v>
      </c>
      <c r="Q3168" s="182">
        <f>IFERROR(_xll.qlIndexFixing(ONIndex1Y,I3168,TRUE,_xll.ohTrigger(RecalcTrigger,Trigger1Y)),NA())</f>
        <v>1.9100892796655167E-2</v>
      </c>
    </row>
    <row r="3169" spans="2:17" x14ac:dyDescent="0.2">
      <c r="B3169" s="39" t="s">
        <v>42</v>
      </c>
      <c r="D3169" s="42">
        <f>_xll.qlCalendarAdvance(Calendar,$D3168,B3169,"f",FALSE)</f>
        <v>61625</v>
      </c>
      <c r="E3169" s="176">
        <f>_xll.qlInterestRateIndexValueDate(IndexON,D3169)</f>
        <v>61625</v>
      </c>
      <c r="F3169" s="192">
        <f>IFERROR(_xll.qlIndexFixing(IndexON,D3169,TRUE,_xll.ohTrigger(RecalcTrigger,TriggerON)),NA())</f>
        <v>1.8262596777730566E-2</v>
      </c>
      <c r="H3169" s="42">
        <f>_xll.qlCalendarAdvance(Calendar,$H3168,B3169,"f",FALSE)</f>
        <v>61625</v>
      </c>
      <c r="I3169" s="176">
        <f>_xll.qlInterestRateIndexValueDate(Index1M,$H3169)</f>
        <v>61625</v>
      </c>
      <c r="J3169" s="181">
        <f>IFERROR(_xll.qlIndexFixing(Index1M,$H3169,TRUE,_xll.ohTrigger(RecalcTrigger,Trigger1M)),NA())</f>
        <v>1.8613992886520991E-2</v>
      </c>
      <c r="K3169" s="44">
        <f>IFERROR(_xll.qlIndexFixing(Index3M,H3169,TRUE,_xll.ohTrigger(RecalcTrigger,Trigger3M)),NA())</f>
        <v>1.8979534838747168E-2</v>
      </c>
      <c r="L3169" s="44">
        <f>IFERROR(_xll.qlIndexFixing(Index6M,$H3169,TRUE,_xll.ohTrigger(RecalcTrigger,Trigger6M)),NA())</f>
        <v>1.9176929663239538E-2</v>
      </c>
      <c r="M3169" s="182">
        <f>IFERROR(_xll.qlIndexFixing(Index1Y,$H3169,TRUE,_xll.ohTrigger(RecalcTrigger,Trigger1Y)),NA())</f>
        <v>1.9421880797140467E-2</v>
      </c>
      <c r="N3169" s="181">
        <f>IFERROR(_xll.qlIndexFixing(ONIndex1M,I3169,TRUE,_xll.ohTrigger(RecalcTrigger,Trigger1M)),NA())</f>
        <v>1.8588458567413424E-2</v>
      </c>
      <c r="O3169" s="44">
        <f>IFERROR(_xll.qlIndexFixing(ONIndex3M,I3169,TRUE,_xll.ohTrigger(RecalcTrigger,Trigger3M)),NA())</f>
        <v>1.8900976170359574E-2</v>
      </c>
      <c r="P3169" s="44">
        <f>IFERROR(_xll.qlIndexFixing(ONIndex6M,I3169,TRUE,_xll.ohTrigger(RecalcTrigger,Trigger6M)),NA())</f>
        <v>1.9021395906946292E-2</v>
      </c>
      <c r="Q3169" s="182">
        <f>IFERROR(_xll.qlIndexFixing(ONIndex1Y,I3169,TRUE,_xll.ohTrigger(RecalcTrigger,Trigger1Y)),NA())</f>
        <v>1.9106150033451064E-2</v>
      </c>
    </row>
    <row r="3170" spans="2:17" x14ac:dyDescent="0.2">
      <c r="B3170" s="39" t="s">
        <v>42</v>
      </c>
      <c r="D3170" s="42">
        <f>_xll.qlCalendarAdvance(Calendar,$D3169,B3170,"f",FALSE)</f>
        <v>61632</v>
      </c>
      <c r="E3170" s="176">
        <f>_xll.qlInterestRateIndexValueDate(IndexON,D3170)</f>
        <v>61632</v>
      </c>
      <c r="F3170" s="192">
        <f>IFERROR(_xll.qlIndexFixing(IndexON,D3170,TRUE,_xll.ohTrigger(RecalcTrigger,TriggerON)),NA())</f>
        <v>1.8268149581154303E-2</v>
      </c>
      <c r="H3170" s="42">
        <f>_xll.qlCalendarAdvance(Calendar,$H3169,B3170,"f",FALSE)</f>
        <v>61632</v>
      </c>
      <c r="I3170" s="176">
        <f>_xll.qlInterestRateIndexValueDate(Index1M,$H3170)</f>
        <v>61632</v>
      </c>
      <c r="J3170" s="181">
        <f>IFERROR(_xll.qlIndexFixing(Index1M,$H3170,TRUE,_xll.ohTrigger(RecalcTrigger,Trigger1M)),NA())</f>
        <v>1.8619671836319556E-2</v>
      </c>
      <c r="K3170" s="44">
        <f>IFERROR(_xll.qlIndexFixing(Index3M,H3170,TRUE,_xll.ohTrigger(RecalcTrigger,Trigger3M)),NA())</f>
        <v>1.8985724616567494E-2</v>
      </c>
      <c r="L3170" s="44">
        <f>IFERROR(_xll.qlIndexFixing(Index6M,$H3170,TRUE,_xll.ohTrigger(RecalcTrigger,Trigger6M)),NA())</f>
        <v>1.9181997992135547E-2</v>
      </c>
      <c r="M3170" s="182">
        <f>IFERROR(_xll.qlIndexFixing(Index1Y,$H3170,TRUE,_xll.ohTrigger(RecalcTrigger,Trigger1Y)),NA())</f>
        <v>1.9426845760902367E-2</v>
      </c>
      <c r="N3170" s="181">
        <f>IFERROR(_xll.qlIndexFixing(ONIndex1M,I3170,TRUE,_xll.ohTrigger(RecalcTrigger,Trigger1M)),NA())</f>
        <v>1.8594161392933017E-2</v>
      </c>
      <c r="O3170" s="44">
        <f>IFERROR(_xll.qlIndexFixing(ONIndex3M,I3170,TRUE,_xll.ohTrigger(RecalcTrigger,Trigger3M)),NA())</f>
        <v>1.8906365698351246E-2</v>
      </c>
      <c r="P3170" s="44">
        <f>IFERROR(_xll.qlIndexFixing(ONIndex6M,I3170,TRUE,_xll.ohTrigger(RecalcTrigger,Trigger6M)),NA())</f>
        <v>1.9026599470842731E-2</v>
      </c>
      <c r="Q3170" s="182">
        <f>IFERROR(_xll.qlIndexFixing(ONIndex1Y,I3170,TRUE,_xll.ohTrigger(RecalcTrigger,Trigger1Y)),NA())</f>
        <v>1.9111392950909023E-2</v>
      </c>
    </row>
    <row r="3171" spans="2:17" x14ac:dyDescent="0.2">
      <c r="B3171" s="39" t="s">
        <v>42</v>
      </c>
      <c r="D3171" s="42">
        <f>_xll.qlCalendarAdvance(Calendar,$D3170,B3171,"f",FALSE)</f>
        <v>61639</v>
      </c>
      <c r="E3171" s="176">
        <f>_xll.qlInterestRateIndexValueDate(IndexON,D3171)</f>
        <v>61639</v>
      </c>
      <c r="F3171" s="192">
        <f>IFERROR(_xll.qlIndexFixing(IndexON,D3171,TRUE,_xll.ohTrigger(RecalcTrigger,TriggerON)),NA())</f>
        <v>1.8273687219197976E-2</v>
      </c>
      <c r="H3171" s="42">
        <f>_xll.qlCalendarAdvance(Calendar,$H3170,B3171,"f",FALSE)</f>
        <v>61639</v>
      </c>
      <c r="I3171" s="176">
        <f>_xll.qlInterestRateIndexValueDate(Index1M,$H3171)</f>
        <v>61639</v>
      </c>
      <c r="J3171" s="181">
        <f>IFERROR(_xll.qlIndexFixing(Index1M,$H3171,TRUE,_xll.ohTrigger(RecalcTrigger,Trigger1M)),NA())</f>
        <v>1.862796939015493E-2</v>
      </c>
      <c r="K3171" s="44">
        <f>IFERROR(_xll.qlIndexFixing(Index3M,H3171,TRUE,_xll.ohTrigger(RecalcTrigger,Trigger3M)),NA())</f>
        <v>1.899102873824746E-2</v>
      </c>
      <c r="L3171" s="44">
        <f>IFERROR(_xll.qlIndexFixing(Index6M,$H3171,TRUE,_xll.ohTrigger(RecalcTrigger,Trigger6M)),NA())</f>
        <v>1.9187910751142758E-2</v>
      </c>
      <c r="M3171" s="182">
        <f>IFERROR(_xll.qlIndexFixing(Index1Y,$H3171,TRUE,_xll.ohTrigger(RecalcTrigger,Trigger1Y)),NA())</f>
        <v>1.9431796152037162E-2</v>
      </c>
      <c r="N3171" s="181">
        <f>IFERROR(_xll.qlIndexFixing(ONIndex1M,I3171,TRUE,_xll.ohTrigger(RecalcTrigger,Trigger1M)),NA())</f>
        <v>1.8599848643221506E-2</v>
      </c>
      <c r="O3171" s="44">
        <f>IFERROR(_xll.qlIndexFixing(ONIndex3M,I3171,TRUE,_xll.ohTrigger(RecalcTrigger,Trigger3M)),NA())</f>
        <v>1.8911740506555308E-2</v>
      </c>
      <c r="P3171" s="44">
        <f>IFERROR(_xll.qlIndexFixing(ONIndex6M,I3171,TRUE,_xll.ohTrigger(RecalcTrigger,Trigger6M)),NA())</f>
        <v>1.9031788823030693E-2</v>
      </c>
      <c r="Q3171" s="182">
        <f>IFERROR(_xll.qlIndexFixing(ONIndex1Y,I3171,TRUE,_xll.ohTrigger(RecalcTrigger,Trigger1Y)),NA())</f>
        <v>1.9116621549029045E-2</v>
      </c>
    </row>
    <row r="3172" spans="2:17" x14ac:dyDescent="0.2">
      <c r="B3172" s="39" t="s">
        <v>42</v>
      </c>
      <c r="D3172" s="42">
        <f>_xll.qlCalendarAdvance(Calendar,$D3171,B3172,"f",FALSE)</f>
        <v>61646</v>
      </c>
      <c r="E3172" s="176">
        <f>_xll.qlInterestRateIndexValueDate(IndexON,D3172)</f>
        <v>61646</v>
      </c>
      <c r="F3172" s="192">
        <f>IFERROR(_xll.qlIndexFixing(IndexON,D3172,TRUE,_xll.ohTrigger(RecalcTrigger,TriggerON)),NA())</f>
        <v>1.8279209691537401E-2</v>
      </c>
      <c r="H3172" s="42">
        <f>_xll.qlCalendarAdvance(Calendar,$H3171,B3172,"f",FALSE)</f>
        <v>61646</v>
      </c>
      <c r="I3172" s="176">
        <f>_xll.qlInterestRateIndexValueDate(Index1M,$H3172)</f>
        <v>61646</v>
      </c>
      <c r="J3172" s="181">
        <f>IFERROR(_xll.qlIndexFixing(Index1M,$H3172,TRUE,_xll.ohTrigger(RecalcTrigger,Trigger1M)),NA())</f>
        <v>1.8633614670008011E-2</v>
      </c>
      <c r="K3172" s="44">
        <f>IFERROR(_xll.qlIndexFixing(Index3M,H3172,TRUE,_xll.ohTrigger(RecalcTrigger,Trigger3M)),NA())</f>
        <v>1.8996318077533322E-2</v>
      </c>
      <c r="L3172" s="44">
        <f>IFERROR(_xll.qlIndexFixing(Index6M,$H3172,TRUE,_xll.ohTrigger(RecalcTrigger,Trigger6M)),NA())</f>
        <v>1.9192949652344179E-2</v>
      </c>
      <c r="M3172" s="182">
        <f>IFERROR(_xll.qlIndexFixing(Index1Y,$H3172,TRUE,_xll.ohTrigger(RecalcTrigger,Trigger1Y)),NA())</f>
        <v>1.9436731970333021E-2</v>
      </c>
      <c r="N3172" s="181">
        <f>IFERROR(_xll.qlIndexFixing(ONIndex1M,I3172,TRUE,_xll.ohTrigger(RecalcTrigger,Trigger1M)),NA())</f>
        <v>1.8605520318197843E-2</v>
      </c>
      <c r="O3172" s="44">
        <f>IFERROR(_xll.qlIndexFixing(ONIndex3M,I3172,TRUE,_xll.ohTrigger(RecalcTrigger,Trigger3M)),NA())</f>
        <v>1.8917100595295944E-2</v>
      </c>
      <c r="P3172" s="44">
        <f>IFERROR(_xll.qlIndexFixing(ONIndex6M,I3172,TRUE,_xll.ohTrigger(RecalcTrigger,Trigger6M)),NA())</f>
        <v>1.9036963963429132E-2</v>
      </c>
      <c r="Q3172" s="182">
        <f>IFERROR(_xll.qlIndexFixing(ONIndex1Y,I3172,TRUE,_xll.ohTrigger(RecalcTrigger,Trigger1Y)),NA())</f>
        <v>1.9121835828135314E-2</v>
      </c>
    </row>
    <row r="3173" spans="2:17" x14ac:dyDescent="0.2">
      <c r="B3173" s="39" t="s">
        <v>42</v>
      </c>
      <c r="D3173" s="42">
        <f>_xll.qlCalendarAdvance(Calendar,$D3172,B3173,"f",FALSE)</f>
        <v>61653</v>
      </c>
      <c r="E3173" s="176">
        <f>_xll.qlInterestRateIndexValueDate(IndexON,D3173)</f>
        <v>61653</v>
      </c>
      <c r="F3173" s="192">
        <f>IFERROR(_xll.qlIndexFixing(IndexON,D3173,TRUE,_xll.ohTrigger(RecalcTrigger,TriggerON)),NA())</f>
        <v>1.8284716998253625E-2</v>
      </c>
      <c r="H3173" s="42">
        <f>_xll.qlCalendarAdvance(Calendar,$H3172,B3173,"f",FALSE)</f>
        <v>61653</v>
      </c>
      <c r="I3173" s="176">
        <f>_xll.qlInterestRateIndexValueDate(Index1M,$H3173)</f>
        <v>61653</v>
      </c>
      <c r="J3173" s="181">
        <f>IFERROR(_xll.qlIndexFixing(Index1M,$H3173,TRUE,_xll.ohTrigger(RecalcTrigger,Trigger1M)),NA())</f>
        <v>1.8639244351873172E-2</v>
      </c>
      <c r="K3173" s="44">
        <f>IFERROR(_xll.qlIndexFixing(Index3M,H3173,TRUE,_xll.ohTrigger(RecalcTrigger,Trigger3M)),NA())</f>
        <v>1.9001592634361655E-2</v>
      </c>
      <c r="L3173" s="44">
        <f>IFERROR(_xll.qlIndexFixing(Index6M,$H3173,TRUE,_xll.ohTrigger(RecalcTrigger,Trigger6M)),NA())</f>
        <v>1.919797421894736E-2</v>
      </c>
      <c r="M3173" s="182">
        <f>IFERROR(_xll.qlIndexFixing(Index1Y,$H3173,TRUE,_xll.ohTrigger(RecalcTrigger,Trigger1Y)),NA())</f>
        <v>1.9441653215577004E-2</v>
      </c>
      <c r="N3173" s="181">
        <f>IFERROR(_xll.qlIndexFixing(ONIndex1M,I3173,TRUE,_xll.ohTrigger(RecalcTrigger,Trigger1M)),NA())</f>
        <v>1.8611176417780984E-2</v>
      </c>
      <c r="O3173" s="44">
        <f>IFERROR(_xll.qlIndexFixing(ONIndex3M,I3173,TRUE,_xll.ohTrigger(RecalcTrigger,Trigger3M)),NA())</f>
        <v>1.8922445964167922E-2</v>
      </c>
      <c r="P3173" s="44">
        <f>IFERROR(_xll.qlIndexFixing(ONIndex6M,I3173,TRUE,_xll.ohTrigger(RecalcTrigger,Trigger6M)),NA())</f>
        <v>1.9042124892038048E-2</v>
      </c>
      <c r="Q3173" s="182">
        <f>IFERROR(_xll.qlIndexFixing(ONIndex1Y,I3173,TRUE,_xll.ohTrigger(RecalcTrigger,Trigger1Y)),NA())</f>
        <v>1.9127035787741553E-2</v>
      </c>
    </row>
    <row r="3174" spans="2:17" x14ac:dyDescent="0.2">
      <c r="B3174" s="39" t="s">
        <v>42</v>
      </c>
      <c r="D3174" s="42">
        <f>_xll.qlCalendarAdvance(Calendar,$D3173,B3174,"f",FALSE)</f>
        <v>61660</v>
      </c>
      <c r="E3174" s="176">
        <f>_xll.qlInterestRateIndexValueDate(IndexON,D3174)</f>
        <v>61660</v>
      </c>
      <c r="F3174" s="192">
        <f>IFERROR(_xll.qlIndexFixing(IndexON,D3174,TRUE,_xll.ohTrigger(RecalcTrigger,TriggerON)),NA())</f>
        <v>1.8290209139427693E-2</v>
      </c>
      <c r="H3174" s="42">
        <f>_xll.qlCalendarAdvance(Calendar,$H3173,B3174,"f",FALSE)</f>
        <v>61660</v>
      </c>
      <c r="I3174" s="176">
        <f>_xll.qlInterestRateIndexValueDate(Index1M,$H3174)</f>
        <v>61660</v>
      </c>
      <c r="J3174" s="181">
        <f>IFERROR(_xll.qlIndexFixing(Index1M,$H3174,TRUE,_xll.ohTrigger(RecalcTrigger,Trigger1M)),NA())</f>
        <v>1.8644858435725855E-2</v>
      </c>
      <c r="K3174" s="44">
        <f>IFERROR(_xll.qlIndexFixing(Index3M,H3174,TRUE,_xll.ohTrigger(RecalcTrigger,Trigger3M)),NA())</f>
        <v>1.9006852408674318E-2</v>
      </c>
      <c r="L3174" s="44">
        <f>IFERROR(_xll.qlIndexFixing(Index6M,$H3174,TRUE,_xll.ohTrigger(RecalcTrigger,Trigger6M)),NA())</f>
        <v>1.9202984450845874E-2</v>
      </c>
      <c r="M3174" s="182">
        <f>IFERROR(_xll.qlIndexFixing(Index1Y,$H3174,TRUE,_xll.ohTrigger(RecalcTrigger,Trigger1Y)),NA())</f>
        <v>1.9446559887559056E-2</v>
      </c>
      <c r="N3174" s="181">
        <f>IFERROR(_xll.qlIndexFixing(ONIndex1M,I3174,TRUE,_xll.ohTrigger(RecalcTrigger,Trigger1M)),NA())</f>
        <v>1.8616816942133019E-2</v>
      </c>
      <c r="O3174" s="44">
        <f>IFERROR(_xll.qlIndexFixing(ONIndex3M,I3174,TRUE,_xll.ohTrigger(RecalcTrigger,Trigger3M)),NA())</f>
        <v>1.8927776613414382E-2</v>
      </c>
      <c r="P3174" s="44">
        <f>IFERROR(_xll.qlIndexFixing(ONIndex6M,I3174,TRUE,_xll.ohTrigger(RecalcTrigger,Trigger6M)),NA())</f>
        <v>1.9047271608857441E-2</v>
      </c>
      <c r="Q3174" s="182">
        <f>IFERROR(_xll.qlIndexFixing(ONIndex1Y,I3174,TRUE,_xll.ohTrigger(RecalcTrigger,Trigger1Y)),NA())</f>
        <v>1.9132221428171947E-2</v>
      </c>
    </row>
    <row r="3175" spans="2:17" x14ac:dyDescent="0.2">
      <c r="B3175" s="39" t="s">
        <v>42</v>
      </c>
      <c r="D3175" s="42">
        <f>_xll.qlCalendarAdvance(Calendar,$D3174,B3175,"f",FALSE)</f>
        <v>61667</v>
      </c>
      <c r="E3175" s="176">
        <f>_xll.qlInterestRateIndexValueDate(IndexON,D3175)</f>
        <v>61667</v>
      </c>
      <c r="F3175" s="192">
        <f>IFERROR(_xll.qlIndexFixing(IndexON,D3175,TRUE,_xll.ohTrigger(RecalcTrigger,TriggerON)),NA())</f>
        <v>1.8295686115059606E-2</v>
      </c>
      <c r="H3175" s="42">
        <f>_xll.qlCalendarAdvance(Calendar,$H3174,B3175,"f",FALSE)</f>
        <v>61667</v>
      </c>
      <c r="I3175" s="176">
        <f>_xll.qlInterestRateIndexValueDate(Index1M,$H3175)</f>
        <v>61667</v>
      </c>
      <c r="J3175" s="181">
        <f>IFERROR(_xll.qlIndexFixing(Index1M,$H3175,TRUE,_xll.ohTrigger(RecalcTrigger,Trigger1M)),NA())</f>
        <v>1.8647832647694762E-2</v>
      </c>
      <c r="K3175" s="44">
        <f>IFERROR(_xll.qlIndexFixing(Index3M,H3175,TRUE,_xll.ohTrigger(RecalcTrigger,Trigger3M)),NA())</f>
        <v>1.9012097400414932E-2</v>
      </c>
      <c r="L3175" s="44">
        <f>IFERROR(_xll.qlIndexFixing(Index6M,$H3175,TRUE,_xll.ohTrigger(RecalcTrigger,Trigger6M)),NA())</f>
        <v>1.9207124629049208E-2</v>
      </c>
      <c r="M3175" s="182">
        <f>IFERROR(_xll.qlIndexFixing(Index1Y,$H3175,TRUE,_xll.ohTrigger(RecalcTrigger,Trigger1Y)),NA())</f>
        <v>1.9451451986067347E-2</v>
      </c>
      <c r="N3175" s="181">
        <f>IFERROR(_xll.qlIndexFixing(ONIndex1M,I3175,TRUE,_xll.ohTrigger(RecalcTrigger,Trigger1M)),NA())</f>
        <v>1.8622441891091857E-2</v>
      </c>
      <c r="O3175" s="44">
        <f>IFERROR(_xll.qlIndexFixing(ONIndex3M,I3175,TRUE,_xll.ohTrigger(RecalcTrigger,Trigger3M)),NA())</f>
        <v>1.893309254311637E-2</v>
      </c>
      <c r="P3175" s="44">
        <f>IFERROR(_xll.qlIndexFixing(ONIndex6M,I3175,TRUE,_xll.ohTrigger(RecalcTrigger,Trigger6M)),NA())</f>
        <v>1.905240411413045E-2</v>
      </c>
      <c r="Q3175" s="182">
        <f>IFERROR(_xll.qlIndexFixing(ONIndex1Y,I3175,TRUE,_xll.ohTrigger(RecalcTrigger,Trigger1Y)),NA())</f>
        <v>1.9137392749426496E-2</v>
      </c>
    </row>
    <row r="3176" spans="2:17" x14ac:dyDescent="0.2">
      <c r="B3176" s="39" t="s">
        <v>42</v>
      </c>
      <c r="D3176" s="42">
        <f>_xll.qlCalendarAdvance(Calendar,$D3175,B3176,"f",FALSE)</f>
        <v>61674</v>
      </c>
      <c r="E3176" s="176">
        <f>_xll.qlInterestRateIndexValueDate(IndexON,D3176)</f>
        <v>61674</v>
      </c>
      <c r="F3176" s="192">
        <f>IFERROR(_xll.qlIndexFixing(IndexON,D3176,TRUE,_xll.ohTrigger(RecalcTrigger,TriggerON)),NA())</f>
        <v>1.8301147924987271E-2</v>
      </c>
      <c r="H3176" s="42">
        <f>_xll.qlCalendarAdvance(Calendar,$H3175,B3176,"f",FALSE)</f>
        <v>61674</v>
      </c>
      <c r="I3176" s="176">
        <f>_xll.qlInterestRateIndexValueDate(Index1M,$H3176)</f>
        <v>61674</v>
      </c>
      <c r="J3176" s="181">
        <f>IFERROR(_xll.qlIndexFixing(Index1M,$H3176,TRUE,_xll.ohTrigger(RecalcTrigger,Trigger1M)),NA())</f>
        <v>1.8653418022292294E-2</v>
      </c>
      <c r="K3176" s="44">
        <f>IFERROR(_xll.qlIndexFixing(Index3M,H3176,TRUE,_xll.ohTrigger(RecalcTrigger,Trigger3M)),NA())</f>
        <v>1.9017327609524473E-2</v>
      </c>
      <c r="L3176" s="44">
        <f>IFERROR(_xll.qlIndexFixing(Index6M,$H3176,TRUE,_xll.ohTrigger(RecalcTrigger,Trigger6M)),NA())</f>
        <v>1.9212106954175367E-2</v>
      </c>
      <c r="M3176" s="182">
        <f>IFERROR(_xll.qlIndexFixing(Index1Y,$H3176,TRUE,_xll.ohTrigger(RecalcTrigger,Trigger1Y)),NA())</f>
        <v>1.9456329510892711E-2</v>
      </c>
      <c r="N3176" s="181">
        <f>IFERROR(_xll.qlIndexFixing(ONIndex1M,I3176,TRUE,_xll.ohTrigger(RecalcTrigger,Trigger1M)),NA())</f>
        <v>1.862805126481959E-2</v>
      </c>
      <c r="O3176" s="44">
        <f>IFERROR(_xll.qlIndexFixing(ONIndex3M,I3176,TRUE,_xll.ohTrigger(RecalcTrigger,Trigger3M)),NA())</f>
        <v>1.8938393753111793E-2</v>
      </c>
      <c r="P3176" s="44">
        <f>IFERROR(_xll.qlIndexFixing(ONIndex6M,I3176,TRUE,_xll.ohTrigger(RecalcTrigger,Trigger6M)),NA())</f>
        <v>1.905752240753289E-2</v>
      </c>
      <c r="Q3176" s="182">
        <f>IFERROR(_xll.qlIndexFixing(ONIndex1Y,I3176,TRUE,_xll.ohTrigger(RecalcTrigger,Trigger1Y)),NA())</f>
        <v>1.9142549751424154E-2</v>
      </c>
    </row>
    <row r="3177" spans="2:17" x14ac:dyDescent="0.2">
      <c r="B3177" s="39" t="s">
        <v>42</v>
      </c>
      <c r="D3177" s="42">
        <f>_xll.qlCalendarAdvance(Calendar,$D3176,B3177,"f",FALSE)</f>
        <v>61681</v>
      </c>
      <c r="E3177" s="176">
        <f>_xll.qlInterestRateIndexValueDate(IndexON,D3177)</f>
        <v>61681</v>
      </c>
      <c r="F3177" s="192">
        <f>IFERROR(_xll.qlIndexFixing(IndexON,D3177,TRUE,_xll.ohTrigger(RecalcTrigger,TriggerON)),NA())</f>
        <v>1.8306594569372781E-2</v>
      </c>
      <c r="H3177" s="42">
        <f>_xll.qlCalendarAdvance(Calendar,$H3176,B3177,"f",FALSE)</f>
        <v>61681</v>
      </c>
      <c r="I3177" s="176">
        <f>_xll.qlInterestRateIndexValueDate(Index1M,$H3177)</f>
        <v>61681</v>
      </c>
      <c r="J3177" s="181">
        <f>IFERROR(_xll.qlIndexFixing(Index1M,$H3177,TRUE,_xll.ohTrigger(RecalcTrigger,Trigger1M)),NA())</f>
        <v>1.8658987800945992E-2</v>
      </c>
      <c r="K3177" s="44">
        <f>IFERROR(_xll.qlIndexFixing(Index3M,H3177,TRUE,_xll.ohTrigger(RecalcTrigger,Trigger3M)),NA())</f>
        <v>1.9022543035941274E-2</v>
      </c>
      <c r="L3177" s="44">
        <f>IFERROR(_xll.qlIndexFixing(Index6M,$H3177,TRUE,_xll.ohTrigger(RecalcTrigger,Trigger6M)),NA())</f>
        <v>1.9217074944969128E-2</v>
      </c>
      <c r="M3177" s="182">
        <f>IFERROR(_xll.qlIndexFixing(Index1Y,$H3177,TRUE,_xll.ohTrigger(RecalcTrigger,Trigger1Y)),NA())</f>
        <v>1.9461192461825538E-2</v>
      </c>
      <c r="N3177" s="181">
        <f>IFERROR(_xll.qlIndexFixing(ONIndex1M,I3177,TRUE,_xll.ohTrigger(RecalcTrigger,Trigger1M)),NA())</f>
        <v>1.8633645063073079E-2</v>
      </c>
      <c r="O3177" s="44">
        <f>IFERROR(_xll.qlIndexFixing(ONIndex3M,I3177,TRUE,_xll.ohTrigger(RecalcTrigger,Trigger3M)),NA())</f>
        <v>1.8943680243319605E-2</v>
      </c>
      <c r="P3177" s="44">
        <f>IFERROR(_xll.qlIndexFixing(ONIndex6M,I3177,TRUE,_xll.ohTrigger(RecalcTrigger,Trigger6M)),NA())</f>
        <v>1.906262648906476E-2</v>
      </c>
      <c r="Q3177" s="182">
        <f>IFERROR(_xll.qlIndexFixing(ONIndex1Y,I3177,TRUE,_xll.ohTrigger(RecalcTrigger,Trigger1Y)),NA())</f>
        <v>1.914769243416492E-2</v>
      </c>
    </row>
    <row r="3178" spans="2:17" x14ac:dyDescent="0.2">
      <c r="B3178" s="39" t="s">
        <v>42</v>
      </c>
      <c r="D3178" s="42">
        <f>_xll.qlCalendarAdvance(Calendar,$D3177,B3178,"f",FALSE)</f>
        <v>61688</v>
      </c>
      <c r="E3178" s="176">
        <f>_xll.qlInterestRateIndexValueDate(IndexON,D3178)</f>
        <v>61688</v>
      </c>
      <c r="F3178" s="192">
        <f>IFERROR(_xll.qlIndexFixing(IndexON,D3178,TRUE,_xll.ohTrigger(RecalcTrigger,TriggerON)),NA())</f>
        <v>1.8312026048135088E-2</v>
      </c>
      <c r="H3178" s="42">
        <f>_xll.qlCalendarAdvance(Calendar,$H3177,B3178,"f",FALSE)</f>
        <v>61688</v>
      </c>
      <c r="I3178" s="176">
        <f>_xll.qlInterestRateIndexValueDate(Index1M,$H3178)</f>
        <v>61688</v>
      </c>
      <c r="J3178" s="181">
        <f>IFERROR(_xll.qlIndexFixing(Index1M,$H3178,TRUE,_xll.ohTrigger(RecalcTrigger,Trigger1M)),NA())</f>
        <v>1.8664541983631544E-2</v>
      </c>
      <c r="K3178" s="44">
        <f>IFERROR(_xll.qlIndexFixing(Index3M,H3178,TRUE,_xll.ohTrigger(RecalcTrigger,Trigger3M)),NA())</f>
        <v>1.9027743679613358E-2</v>
      </c>
      <c r="L3178" s="44">
        <f>IFERROR(_xll.qlIndexFixing(Index6M,$H3178,TRUE,_xll.ohTrigger(RecalcTrigger,Trigger6M)),NA())</f>
        <v>1.9222028601326165E-2</v>
      </c>
      <c r="M3178" s="182">
        <f>IFERROR(_xll.qlIndexFixing(Index1Y,$H3178,TRUE,_xll.ohTrigger(RecalcTrigger,Trigger1Y)),NA())</f>
        <v>1.9466040838656884E-2</v>
      </c>
      <c r="N3178" s="181">
        <f>IFERROR(_xll.qlIndexFixing(ONIndex1M,I3178,TRUE,_xll.ohTrigger(RecalcTrigger,Trigger1M)),NA())</f>
        <v>1.8639223286095463E-2</v>
      </c>
      <c r="O3178" s="44">
        <f>IFERROR(_xll.qlIndexFixing(ONIndex3M,I3178,TRUE,_xll.ohTrigger(RecalcTrigger,Trigger3M)),NA())</f>
        <v>1.8948952014063991E-2</v>
      </c>
      <c r="P3178" s="44">
        <f>IFERROR(_xll.qlIndexFixing(ONIndex6M,I3178,TRUE,_xll.ohTrigger(RecalcTrigger,Trigger6M)),NA())</f>
        <v>1.9067716358888154E-2</v>
      </c>
      <c r="Q3178" s="182">
        <f>IFERROR(_xll.qlIndexFixing(ONIndex1Y,I3178,TRUE,_xll.ohTrigger(RecalcTrigger,Trigger1Y)),NA())</f>
        <v>1.9152820797648795E-2</v>
      </c>
    </row>
    <row r="3179" spans="2:17" x14ac:dyDescent="0.2">
      <c r="B3179" s="39" t="s">
        <v>42</v>
      </c>
      <c r="D3179" s="42">
        <f>_xll.qlCalendarAdvance(Calendar,$D3178,B3179,"f",FALSE)</f>
        <v>61695</v>
      </c>
      <c r="E3179" s="176">
        <f>_xll.qlInterestRateIndexValueDate(IndexON,D3179)</f>
        <v>61695</v>
      </c>
      <c r="F3179" s="192">
        <f>IFERROR(_xll.qlIndexFixing(IndexON,D3179,TRUE,_xll.ohTrigger(RecalcTrigger,TriggerON)),NA())</f>
        <v>1.8317442361355241E-2</v>
      </c>
      <c r="H3179" s="42">
        <f>_xll.qlCalendarAdvance(Calendar,$H3178,B3179,"f",FALSE)</f>
        <v>61695</v>
      </c>
      <c r="I3179" s="176">
        <f>_xll.qlInterestRateIndexValueDate(Index1M,$H3179)</f>
        <v>61695</v>
      </c>
      <c r="J3179" s="181">
        <f>IFERROR(_xll.qlIndexFixing(Index1M,$H3179,TRUE,_xll.ohTrigger(RecalcTrigger,Trigger1M)),NA())</f>
        <v>1.8670080570335444E-2</v>
      </c>
      <c r="K3179" s="44">
        <f>IFERROR(_xll.qlIndexFixing(Index3M,H3179,TRUE,_xll.ohTrigger(RecalcTrigger,Trigger3M)),NA())</f>
        <v>1.9032929540479065E-2</v>
      </c>
      <c r="L3179" s="44">
        <f>IFERROR(_xll.qlIndexFixing(Index6M,$H3179,TRUE,_xll.ohTrigger(RecalcTrigger,Trigger6M)),NA())</f>
        <v>1.9226967923140804E-2</v>
      </c>
      <c r="M3179" s="182">
        <f>IFERROR(_xll.qlIndexFixing(Index1Y,$H3179,TRUE,_xll.ohTrigger(RecalcTrigger,Trigger1Y)),NA())</f>
        <v>1.9470874641178471E-2</v>
      </c>
      <c r="N3179" s="181">
        <f>IFERROR(_xll.qlIndexFixing(ONIndex1M,I3179,TRUE,_xll.ohTrigger(RecalcTrigger,Trigger1M)),NA())</f>
        <v>1.8644785933805696E-2</v>
      </c>
      <c r="O3179" s="44">
        <f>IFERROR(_xll.qlIndexFixing(ONIndex3M,I3179,TRUE,_xll.ohTrigger(RecalcTrigger,Trigger3M)),NA())</f>
        <v>1.895420906493972E-2</v>
      </c>
      <c r="P3179" s="44">
        <f>IFERROR(_xll.qlIndexFixing(ONIndex6M,I3179,TRUE,_xll.ohTrigger(RecalcTrigger,Trigger6M)),NA())</f>
        <v>1.9072792016840978E-2</v>
      </c>
      <c r="Q3179" s="182">
        <f>IFERROR(_xll.qlIndexFixing(ONIndex1Y,I3179,TRUE,_xll.ohTrigger(RecalcTrigger,Trigger1Y)),NA())</f>
        <v>1.9157934841875779E-2</v>
      </c>
    </row>
    <row r="3180" spans="2:17" x14ac:dyDescent="0.2">
      <c r="B3180" s="39" t="s">
        <v>42</v>
      </c>
      <c r="D3180" s="42">
        <f>_xll.qlCalendarAdvance(Calendar,$D3179,B3180,"f",FALSE)</f>
        <v>61702</v>
      </c>
      <c r="E3180" s="176">
        <f>_xll.qlInterestRateIndexValueDate(IndexON,D3180)</f>
        <v>61702</v>
      </c>
      <c r="F3180" s="192">
        <f>IFERROR(_xll.qlIndexFixing(IndexON,D3180,TRUE,_xll.ohTrigger(RecalcTrigger,TriggerON)),NA())</f>
        <v>1.8322843508952191E-2</v>
      </c>
      <c r="H3180" s="42">
        <f>_xll.qlCalendarAdvance(Calendar,$H3179,B3180,"f",FALSE)</f>
        <v>61702</v>
      </c>
      <c r="I3180" s="176">
        <f>_xll.qlInterestRateIndexValueDate(Index1M,$H3180)</f>
        <v>61702</v>
      </c>
      <c r="J3180" s="181">
        <f>IFERROR(_xll.qlIndexFixing(Index1M,$H3180,TRUE,_xll.ohTrigger(RecalcTrigger,Trigger1M)),NA())</f>
        <v>1.8678215379280726E-2</v>
      </c>
      <c r="K3180" s="44">
        <f>IFERROR(_xll.qlIndexFixing(Index3M,H3180,TRUE,_xll.ohTrigger(RecalcTrigger,Trigger3M)),NA())</f>
        <v>1.9036376059427394E-2</v>
      </c>
      <c r="L3180" s="44">
        <f>IFERROR(_xll.qlIndexFixing(Index6M,$H3180,TRUE,_xll.ohTrigger(RecalcTrigger,Trigger6M)),NA())</f>
        <v>1.9232744807495809E-2</v>
      </c>
      <c r="M3180" s="182">
        <f>IFERROR(_xll.qlIndexFixing(Index1Y,$H3180,TRUE,_xll.ohTrigger(RecalcTrigger,Trigger1Y)),NA())</f>
        <v>1.9475693869183131E-2</v>
      </c>
      <c r="N3180" s="181">
        <f>IFERROR(_xll.qlIndexFixing(ONIndex1M,I3180,TRUE,_xll.ohTrigger(RecalcTrigger,Trigger1M)),NA())</f>
        <v>1.8650333006122732E-2</v>
      </c>
      <c r="O3180" s="44">
        <f>IFERROR(_xll.qlIndexFixing(ONIndex3M,I3180,TRUE,_xll.ohTrigger(RecalcTrigger,Trigger3M)),NA())</f>
        <v>1.895945139618993E-2</v>
      </c>
      <c r="P3180" s="44">
        <f>IFERROR(_xll.qlIndexFixing(ONIndex6M,I3180,TRUE,_xll.ohTrigger(RecalcTrigger,Trigger6M)),NA())</f>
        <v>1.9077853463166372E-2</v>
      </c>
      <c r="Q3180" s="182">
        <f>IFERROR(_xll.qlIndexFixing(ONIndex1Y,I3180,TRUE,_xll.ohTrigger(RecalcTrigger,Trigger1Y)),NA())</f>
        <v>1.9163034566845871E-2</v>
      </c>
    </row>
    <row r="3181" spans="2:17" x14ac:dyDescent="0.2">
      <c r="B3181" s="39" t="s">
        <v>42</v>
      </c>
      <c r="D3181" s="42">
        <f>_xll.qlCalendarAdvance(Calendar,$D3180,B3181,"f",FALSE)</f>
        <v>61709</v>
      </c>
      <c r="E3181" s="176">
        <f>_xll.qlInterestRateIndexValueDate(IndexON,D3181)</f>
        <v>61709</v>
      </c>
      <c r="F3181" s="192">
        <f>IFERROR(_xll.qlIndexFixing(IndexON,D3181,TRUE,_xll.ohTrigger(RecalcTrigger,TriggerON)),NA())</f>
        <v>1.832822949092594E-2</v>
      </c>
      <c r="H3181" s="42">
        <f>_xll.qlCalendarAdvance(Calendar,$H3180,B3181,"f",FALSE)</f>
        <v>61709</v>
      </c>
      <c r="I3181" s="176">
        <f>_xll.qlInterestRateIndexValueDate(Index1M,$H3181)</f>
        <v>61709</v>
      </c>
      <c r="J3181" s="181">
        <f>IFERROR(_xll.qlIndexFixing(Index1M,$H3181,TRUE,_xll.ohTrigger(RecalcTrigger,Trigger1M)),NA())</f>
        <v>1.8683720276392785E-2</v>
      </c>
      <c r="K3181" s="44">
        <f>IFERROR(_xll.qlIndexFixing(Index3M,H3181,TRUE,_xll.ohTrigger(RecalcTrigger,Trigger3M)),NA())</f>
        <v>1.9041533929509965E-2</v>
      </c>
      <c r="L3181" s="44">
        <f>IFERROR(_xll.qlIndexFixing(Index6M,$H3181,TRUE,_xll.ohTrigger(RecalcTrigger,Trigger6M)),NA())</f>
        <v>1.9237654693497218E-2</v>
      </c>
      <c r="M3181" s="182">
        <f>IFERROR(_xll.qlIndexFixing(Index1Y,$H3181,TRUE,_xll.ohTrigger(RecalcTrigger,Trigger1Y)),NA())</f>
        <v>1.9480498522463696E-2</v>
      </c>
      <c r="N3181" s="181">
        <f>IFERROR(_xll.qlIndexFixing(ONIndex1M,I3181,TRUE,_xll.ohTrigger(RecalcTrigger,Trigger1M)),NA())</f>
        <v>1.8655864503127617E-2</v>
      </c>
      <c r="O3181" s="44">
        <f>IFERROR(_xll.qlIndexFixing(ONIndex3M,I3181,TRUE,_xll.ohTrigger(RecalcTrigger,Trigger3M)),NA())</f>
        <v>1.8964679007895668E-2</v>
      </c>
      <c r="P3181" s="44">
        <f>IFERROR(_xll.qlIndexFixing(ONIndex6M,I3181,TRUE,_xll.ohTrigger(RecalcTrigger,Trigger6M)),NA())</f>
        <v>1.9082900697540151E-2</v>
      </c>
      <c r="Q3181" s="182">
        <f>IFERROR(_xll.qlIndexFixing(ONIndex1Y,I3181,TRUE,_xll.ohTrigger(RecalcTrigger,Trigger1Y)),NA())</f>
        <v>1.9168119972559072E-2</v>
      </c>
    </row>
    <row r="3182" spans="2:17" x14ac:dyDescent="0.2">
      <c r="B3182" s="39" t="s">
        <v>42</v>
      </c>
      <c r="D3182" s="42">
        <f>_xll.qlCalendarAdvance(Calendar,$D3181,B3182,"f",FALSE)</f>
        <v>61716</v>
      </c>
      <c r="E3182" s="176">
        <f>_xll.qlInterestRateIndexValueDate(IndexON,D3182)</f>
        <v>61716</v>
      </c>
      <c r="F3182" s="192">
        <f>IFERROR(_xll.qlIndexFixing(IndexON,D3182,TRUE,_xll.ohTrigger(RecalcTrigger,TriggerON)),NA())</f>
        <v>1.8333600307276487E-2</v>
      </c>
      <c r="H3182" s="42">
        <f>_xll.qlCalendarAdvance(Calendar,$H3181,B3182,"f",FALSE)</f>
        <v>61716</v>
      </c>
      <c r="I3182" s="176">
        <f>_xll.qlInterestRateIndexValueDate(Index1M,$H3182)</f>
        <v>61716</v>
      </c>
      <c r="J3182" s="181">
        <f>IFERROR(_xll.qlIndexFixing(Index1M,$H3182,TRUE,_xll.ohTrigger(RecalcTrigger,Trigger1M)),NA())</f>
        <v>1.8689209575303255E-2</v>
      </c>
      <c r="K3182" s="44">
        <f>IFERROR(_xll.qlIndexFixing(Index3M,H3182,TRUE,_xll.ohTrigger(RecalcTrigger,Trigger3M)),NA())</f>
        <v>1.9046677018016139E-2</v>
      </c>
      <c r="L3182" s="44">
        <f>IFERROR(_xll.qlIndexFixing(Index6M,$H3182,TRUE,_xll.ohTrigger(RecalcTrigger,Trigger6M)),NA())</f>
        <v>1.9242550243949205E-2</v>
      </c>
      <c r="M3182" s="182">
        <f>IFERROR(_xll.qlIndexFixing(Index1Y,$H3182,TRUE,_xll.ohTrigger(RecalcTrigger,Trigger1Y)),NA())</f>
        <v>1.9485288600813888E-2</v>
      </c>
      <c r="N3182" s="181">
        <f>IFERROR(_xll.qlIndexFixing(ONIndex1M,I3182,TRUE,_xll.ohTrigger(RecalcTrigger,Trigger1M)),NA())</f>
        <v>1.8661380424820351E-2</v>
      </c>
      <c r="O3182" s="44">
        <f>IFERROR(_xll.qlIndexFixing(ONIndex3M,I3182,TRUE,_xll.ohTrigger(RecalcTrigger,Trigger3M)),NA())</f>
        <v>1.8969891899894842E-2</v>
      </c>
      <c r="P3182" s="44">
        <f>IFERROR(_xll.qlIndexFixing(ONIndex6M,I3182,TRUE,_xll.ohTrigger(RecalcTrigger,Trigger6M)),NA())</f>
        <v>1.9087933720367545E-2</v>
      </c>
      <c r="Q3182" s="182">
        <f>IFERROR(_xll.qlIndexFixing(ONIndex1Y,I3182,TRUE,_xll.ohTrigger(RecalcTrigger,Trigger1Y)),NA())</f>
        <v>1.9173191059096428E-2</v>
      </c>
    </row>
    <row r="3183" spans="2:17" x14ac:dyDescent="0.2">
      <c r="B3183" s="39" t="s">
        <v>42</v>
      </c>
      <c r="D3183" s="42">
        <f>_xll.qlCalendarAdvance(Calendar,$D3182,B3183,"f",FALSE)</f>
        <v>61724</v>
      </c>
      <c r="E3183" s="176">
        <f>_xll.qlInterestRateIndexValueDate(IndexON,D3183)</f>
        <v>61724</v>
      </c>
      <c r="F3183" s="192">
        <f>IFERROR(_xll.qlIndexFixing(IndexON,D3183,TRUE,_xll.ohTrigger(RecalcTrigger,TriggerON)),NA())</f>
        <v>1.833971981312188E-2</v>
      </c>
      <c r="H3183" s="42">
        <f>_xll.qlCalendarAdvance(Calendar,$H3182,B3183,"f",FALSE)</f>
        <v>61724</v>
      </c>
      <c r="I3183" s="176">
        <f>_xll.qlInterestRateIndexValueDate(Index1M,$H3183)</f>
        <v>61724</v>
      </c>
      <c r="J3183" s="181">
        <f>IFERROR(_xll.qlIndexFixing(Index1M,$H3183,TRUE,_xll.ohTrigger(RecalcTrigger,Trigger1M)),NA())</f>
        <v>1.8694596022638225E-2</v>
      </c>
      <c r="K3183" s="44">
        <f>IFERROR(_xll.qlIndexFixing(Index3M,H3183,TRUE,_xll.ohTrigger(RecalcTrigger,Trigger3M)),NA())</f>
        <v>1.9052536733491623E-2</v>
      </c>
      <c r="L3183" s="44">
        <f>IFERROR(_xll.qlIndexFixing(Index6M,$H3183,TRUE,_xll.ohTrigger(RecalcTrigger,Trigger6M)),NA())</f>
        <v>1.9248127604886756E-2</v>
      </c>
      <c r="M3183" s="182">
        <f>IFERROR(_xll.qlIndexFixing(Index1Y,$H3183,TRUE,_xll.ohTrigger(RecalcTrigger,Trigger1Y)),NA())</f>
        <v>1.9490745128954101E-2</v>
      </c>
      <c r="N3183" s="181">
        <f>IFERROR(_xll.qlIndexFixing(ONIndex1M,I3183,TRUE,_xll.ohTrigger(RecalcTrigger,Trigger1M)),NA())</f>
        <v>1.8667665263457645E-2</v>
      </c>
      <c r="O3183" s="44">
        <f>IFERROR(_xll.qlIndexFixing(ONIndex3M,I3183,TRUE,_xll.ohTrigger(RecalcTrigger,Trigger3M)),NA())</f>
        <v>1.8975831466544468E-2</v>
      </c>
      <c r="P3183" s="44">
        <f>IFERROR(_xll.qlIndexFixing(ONIndex6M,I3183,TRUE,_xll.ohTrigger(RecalcTrigger,Trigger6M)),NA())</f>
        <v>1.909366834415227E-2</v>
      </c>
      <c r="Q3183" s="182">
        <f>IFERROR(_xll.qlIndexFixing(ONIndex1Y,I3183,TRUE,_xll.ohTrigger(RecalcTrigger,Trigger1Y)),NA())</f>
        <v>1.9178969052610073E-2</v>
      </c>
    </row>
    <row r="3184" spans="2:17" x14ac:dyDescent="0.2">
      <c r="B3184" s="39" t="s">
        <v>42</v>
      </c>
      <c r="D3184" s="42">
        <f>_xll.qlCalendarAdvance(Calendar,$D3183,B3184,"f",FALSE)</f>
        <v>61731</v>
      </c>
      <c r="E3184" s="176">
        <f>_xll.qlInterestRateIndexValueDate(IndexON,D3184)</f>
        <v>61731</v>
      </c>
      <c r="F3184" s="192">
        <f>IFERROR(_xll.qlIndexFixing(IndexON,D3184,TRUE,_xll.ohTrigger(RecalcTrigger,TriggerON)),NA())</f>
        <v>1.8345058131777892E-2</v>
      </c>
      <c r="H3184" s="42">
        <f>_xll.qlCalendarAdvance(Calendar,$H3183,B3184,"f",FALSE)</f>
        <v>61731</v>
      </c>
      <c r="I3184" s="176">
        <f>_xll.qlInterestRateIndexValueDate(Index1M,$H3184)</f>
        <v>61731</v>
      </c>
      <c r="J3184" s="181">
        <f>IFERROR(_xll.qlIndexFixing(Index1M,$H3184,TRUE,_xll.ohTrigger(RecalcTrigger,Trigger1M)),NA())</f>
        <v>1.8700052731624416E-2</v>
      </c>
      <c r="K3184" s="44">
        <f>IFERROR(_xll.qlIndexFixing(Index3M,H3184,TRUE,_xll.ohTrigger(RecalcTrigger,Trigger3M)),NA())</f>
        <v>1.9057648147004058E-2</v>
      </c>
      <c r="L3184" s="44">
        <f>IFERROR(_xll.qlIndexFixing(Index6M,$H3184,TRUE,_xll.ohTrigger(RecalcTrigger,Trigger6M)),NA())</f>
        <v>1.9252143718455333E-2</v>
      </c>
      <c r="M3184" s="182">
        <f>IFERROR(_xll.qlIndexFixing(Index1Y,$H3184,TRUE,_xll.ohTrigger(RecalcTrigger,Trigger1Y)),NA())</f>
        <v>1.9495503974619188E-2</v>
      </c>
      <c r="N3184" s="181">
        <f>IFERROR(_xll.qlIndexFixing(ONIndex1M,I3184,TRUE,_xll.ohTrigger(RecalcTrigger,Trigger1M)),NA())</f>
        <v>1.8673147809400437E-2</v>
      </c>
      <c r="O3184" s="44">
        <f>IFERROR(_xll.qlIndexFixing(ONIndex3M,I3184,TRUE,_xll.ohTrigger(RecalcTrigger,Trigger3M)),NA())</f>
        <v>1.8981012816384757E-2</v>
      </c>
      <c r="P3184" s="44">
        <f>IFERROR(_xll.qlIndexFixing(ONIndex6M,I3184,TRUE,_xll.ohTrigger(RecalcTrigger,Trigger6M)),NA())</f>
        <v>1.9098670913029192E-2</v>
      </c>
      <c r="Q3184" s="182">
        <f>IFERROR(_xll.qlIndexFixing(ONIndex1Y,I3184,TRUE,_xll.ohTrigger(RecalcTrigger,Trigger1Y)),NA())</f>
        <v>1.9184009455025519E-2</v>
      </c>
    </row>
    <row r="3185" spans="2:17" x14ac:dyDescent="0.2">
      <c r="B3185" s="39" t="s">
        <v>42</v>
      </c>
      <c r="D3185" s="42">
        <f>_xll.qlCalendarAdvance(Calendar,$D3184,B3185,"f",FALSE)</f>
        <v>61738</v>
      </c>
      <c r="E3185" s="176">
        <f>_xll.qlInterestRateIndexValueDate(IndexON,D3185)</f>
        <v>61738</v>
      </c>
      <c r="F3185" s="192">
        <f>IFERROR(_xll.qlIndexFixing(IndexON,D3185,TRUE,_xll.ohTrigger(RecalcTrigger,TriggerON)),NA())</f>
        <v>1.8350381284810702E-2</v>
      </c>
      <c r="H3185" s="42">
        <f>_xll.qlCalendarAdvance(Calendar,$H3184,B3185,"f",FALSE)</f>
        <v>61738</v>
      </c>
      <c r="I3185" s="176">
        <f>_xll.qlInterestRateIndexValueDate(Index1M,$H3185)</f>
        <v>61738</v>
      </c>
      <c r="J3185" s="181">
        <f>IFERROR(_xll.qlIndexFixing(Index1M,$H3185,TRUE,_xll.ohTrigger(RecalcTrigger,Trigger1M)),NA())</f>
        <v>1.8705493843053783E-2</v>
      </c>
      <c r="K3185" s="44">
        <f>IFERROR(_xll.qlIndexFixing(Index3M,H3185,TRUE,_xll.ohTrigger(RecalcTrigger,Trigger3M)),NA())</f>
        <v>1.9062744778763598E-2</v>
      </c>
      <c r="L3185" s="44">
        <f>IFERROR(_xll.qlIndexFixing(Index6M,$H3185,TRUE,_xll.ohTrigger(RecalcTrigger,Trigger6M)),NA())</f>
        <v>1.9256994982949905E-2</v>
      </c>
      <c r="M3185" s="182">
        <f>IFERROR(_xll.qlIndexFixing(Index1Y,$H3185,TRUE,_xll.ohTrigger(RecalcTrigger,Trigger1Y)),NA())</f>
        <v>1.9500248244709528E-2</v>
      </c>
      <c r="N3185" s="181">
        <f>IFERROR(_xll.qlIndexFixing(ONIndex1M,I3185,TRUE,_xll.ohTrigger(RecalcTrigger,Trigger1M)),NA())</f>
        <v>1.8678614780112124E-2</v>
      </c>
      <c r="O3185" s="44">
        <f>IFERROR(_xll.qlIndexFixing(ONIndex3M,I3185,TRUE,_xll.ohTrigger(RecalcTrigger,Trigger3M)),NA())</f>
        <v>1.8986179446518481E-2</v>
      </c>
      <c r="P3185" s="44">
        <f>IFERROR(_xll.qlIndexFixing(ONIndex6M,I3185,TRUE,_xll.ohTrigger(RecalcTrigger,Trigger6M)),NA())</f>
        <v>1.9103659270197637E-2</v>
      </c>
      <c r="Q3185" s="182">
        <f>IFERROR(_xll.qlIndexFixing(ONIndex1Y,I3185,TRUE,_xll.ohTrigger(RecalcTrigger,Trigger1Y)),NA())</f>
        <v>1.9189035538021981E-2</v>
      </c>
    </row>
    <row r="3186" spans="2:17" x14ac:dyDescent="0.2">
      <c r="B3186" s="39" t="s">
        <v>42</v>
      </c>
      <c r="D3186" s="42">
        <f>_xll.qlCalendarAdvance(Calendar,$D3185,B3186,"f",FALSE)</f>
        <v>61745</v>
      </c>
      <c r="E3186" s="176">
        <f>_xll.qlInterestRateIndexValueDate(IndexON,D3186)</f>
        <v>61745</v>
      </c>
      <c r="F3186" s="192">
        <f>IFERROR(_xll.qlIndexFixing(IndexON,D3186,TRUE,_xll.ohTrigger(RecalcTrigger,TriggerON)),NA())</f>
        <v>1.8355689272301356E-2</v>
      </c>
      <c r="H3186" s="42">
        <f>_xll.qlCalendarAdvance(Calendar,$H3185,B3186,"f",FALSE)</f>
        <v>61745</v>
      </c>
      <c r="I3186" s="176">
        <f>_xll.qlInterestRateIndexValueDate(Index1M,$H3186)</f>
        <v>61745</v>
      </c>
      <c r="J3186" s="181">
        <f>IFERROR(_xll.qlIndexFixing(Index1M,$H3186,TRUE,_xll.ohTrigger(RecalcTrigger,Trigger1M)),NA())</f>
        <v>1.8710919356903534E-2</v>
      </c>
      <c r="K3186" s="44">
        <f>IFERROR(_xll.qlIndexFixing(Index3M,H3186,TRUE,_xll.ohTrigger(RecalcTrigger,Trigger3M)),NA())</f>
        <v>1.9067826628717113E-2</v>
      </c>
      <c r="L3186" s="44">
        <f>IFERROR(_xll.qlIndexFixing(Index6M,$H3186,TRUE,_xll.ohTrigger(RecalcTrigger,Trigger6M)),NA())</f>
        <v>1.9261831912162811E-2</v>
      </c>
      <c r="M3186" s="182">
        <f>IFERROR(_xll.qlIndexFixing(Index1Y,$H3186,TRUE,_xll.ohTrigger(RecalcTrigger,Trigger1Y)),NA())</f>
        <v>1.9504977939021506E-2</v>
      </c>
      <c r="N3186" s="181">
        <f>IFERROR(_xll.qlIndexFixing(ONIndex1M,I3186,TRUE,_xll.ohTrigger(RecalcTrigger,Trigger1M)),NA())</f>
        <v>1.8684066175349567E-2</v>
      </c>
      <c r="O3186" s="44">
        <f>IFERROR(_xll.qlIndexFixing(ONIndex3M,I3186,TRUE,_xll.ohTrigger(RecalcTrigger,Trigger3M)),NA())</f>
        <v>1.8991331356864594E-2</v>
      </c>
      <c r="P3186" s="44">
        <f>IFERROR(_xll.qlIndexFixing(ONIndex6M,I3186,TRUE,_xll.ohTrigger(RecalcTrigger,Trigger6M)),NA())</f>
        <v>1.9108633415414467E-2</v>
      </c>
      <c r="Q3186" s="182">
        <f>IFERROR(_xll.qlIndexFixing(ONIndex1Y,I3186,TRUE,_xll.ohTrigger(RecalcTrigger,Trigger1Y)),NA())</f>
        <v>1.9194047301842598E-2</v>
      </c>
    </row>
    <row r="3187" spans="2:17" x14ac:dyDescent="0.2">
      <c r="B3187" s="39" t="s">
        <v>42</v>
      </c>
      <c r="D3187" s="42">
        <f>_xll.qlCalendarAdvance(Calendar,$D3186,B3187,"f",FALSE)</f>
        <v>61752</v>
      </c>
      <c r="E3187" s="176">
        <f>_xll.qlInterestRateIndexValueDate(IndexON,D3187)</f>
        <v>61752</v>
      </c>
      <c r="F3187" s="192">
        <f>IFERROR(_xll.qlIndexFixing(IndexON,D3187,TRUE,_xll.ohTrigger(RecalcTrigger,TriggerON)),NA())</f>
        <v>1.836098209416881E-2</v>
      </c>
      <c r="H3187" s="42">
        <f>_xll.qlCalendarAdvance(Calendar,$H3186,B3187,"f",FALSE)</f>
        <v>61752</v>
      </c>
      <c r="I3187" s="176">
        <f>_xll.qlInterestRateIndexValueDate(Index1M,$H3187)</f>
        <v>61752</v>
      </c>
      <c r="J3187" s="181">
        <f>IFERROR(_xll.qlIndexFixing(Index1M,$H3187,TRUE,_xll.ohTrigger(RecalcTrigger,Trigger1M)),NA())</f>
        <v>1.8716329273161005E-2</v>
      </c>
      <c r="K3187" s="44">
        <f>IFERROR(_xll.qlIndexFixing(Index3M,H3187,TRUE,_xll.ohTrigger(RecalcTrigger,Trigger3M)),NA())</f>
        <v>1.9072893696809669E-2</v>
      </c>
      <c r="L3187" s="44">
        <f>IFERROR(_xll.qlIndexFixing(Index6M,$H3187,TRUE,_xll.ohTrigger(RecalcTrigger,Trigger6M)),NA())</f>
        <v>1.9266654505994196E-2</v>
      </c>
      <c r="M3187" s="182">
        <f>IFERROR(_xll.qlIndexFixing(Index1Y,$H3187,TRUE,_xll.ohTrigger(RecalcTrigger,Trigger1Y)),NA())</f>
        <v>1.9509693057352617E-2</v>
      </c>
      <c r="N3187" s="181">
        <f>IFERROR(_xll.qlIndexFixing(ONIndex1M,I3187,TRUE,_xll.ohTrigger(RecalcTrigger,Trigger1M)),NA())</f>
        <v>1.8689501995355906E-2</v>
      </c>
      <c r="O3187" s="44">
        <f>IFERROR(_xll.qlIndexFixing(ONIndex3M,I3187,TRUE,_xll.ohTrigger(RecalcTrigger,Trigger3M)),NA())</f>
        <v>1.8996468547828327E-2</v>
      </c>
      <c r="P3187" s="44">
        <f>IFERROR(_xll.qlIndexFixing(ONIndex6M,I3187,TRUE,_xll.ohTrigger(RecalcTrigger,Trigger6M)),NA())</f>
        <v>1.9113593349165958E-2</v>
      </c>
      <c r="Q3187" s="182">
        <f>IFERROR(_xll.qlIndexFixing(ONIndex1Y,I3187,TRUE,_xll.ohTrigger(RecalcTrigger,Trigger1Y)),NA())</f>
        <v>1.919904474648737E-2</v>
      </c>
    </row>
    <row r="3188" spans="2:17" x14ac:dyDescent="0.2">
      <c r="B3188" s="39" t="s">
        <v>42</v>
      </c>
      <c r="D3188" s="42">
        <f>_xll.qlCalendarAdvance(Calendar,$D3187,B3188,"f",FALSE)</f>
        <v>61759</v>
      </c>
      <c r="E3188" s="176">
        <f>_xll.qlInterestRateIndexValueDate(IndexON,D3188)</f>
        <v>61759</v>
      </c>
      <c r="F3188" s="192">
        <f>IFERROR(_xll.qlIndexFixing(IndexON,D3188,TRUE,_xll.ohTrigger(RecalcTrigger,TriggerON)),NA())</f>
        <v>1.8366259750494107E-2</v>
      </c>
      <c r="H3188" s="42">
        <f>_xll.qlCalendarAdvance(Calendar,$H3187,B3188,"f",FALSE)</f>
        <v>61759</v>
      </c>
      <c r="I3188" s="176">
        <f>_xll.qlInterestRateIndexValueDate(Index1M,$H3188)</f>
        <v>61759</v>
      </c>
      <c r="J3188" s="181">
        <f>IFERROR(_xll.qlIndexFixing(Index1M,$H3188,TRUE,_xll.ohTrigger(RecalcTrigger,Trigger1M)),NA())</f>
        <v>1.8718268065205379E-2</v>
      </c>
      <c r="K3188" s="44">
        <f>IFERROR(_xll.qlIndexFixing(Index3M,H3188,TRUE,_xll.ohTrigger(RecalcTrigger,Trigger3M)),NA())</f>
        <v>1.9077090067516993E-2</v>
      </c>
      <c r="L3188" s="44">
        <f>IFERROR(_xll.qlIndexFixing(Index6M,$H3188,TRUE,_xll.ohTrigger(RecalcTrigger,Trigger6M)),NA())</f>
        <v>1.9271462764340178E-2</v>
      </c>
      <c r="M3188" s="182">
        <f>IFERROR(_xll.qlIndexFixing(Index1Y,$H3188,TRUE,_xll.ohTrigger(RecalcTrigger,Trigger1Y)),NA())</f>
        <v>1.9514393599499913E-2</v>
      </c>
      <c r="N3188" s="181">
        <f>IFERROR(_xll.qlIndexFixing(ONIndex1M,I3188,TRUE,_xll.ohTrigger(RecalcTrigger,Trigger1M)),NA())</f>
        <v>1.8694922239969047E-2</v>
      </c>
      <c r="O3188" s="44">
        <f>IFERROR(_xll.qlIndexFixing(ONIndex3M,I3188,TRUE,_xll.ohTrigger(RecalcTrigger,Trigger3M)),NA())</f>
        <v>1.9001591018923403E-2</v>
      </c>
      <c r="P3188" s="44">
        <f>IFERROR(_xll.qlIndexFixing(ONIndex6M,I3188,TRUE,_xll.ohTrigger(RecalcTrigger,Trigger6M)),NA())</f>
        <v>1.9118539070884788E-2</v>
      </c>
      <c r="Q3188" s="182">
        <f>IFERROR(_xll.qlIndexFixing(ONIndex1Y,I3188,TRUE,_xll.ohTrigger(RecalcTrigger,Trigger1Y)),NA())</f>
        <v>1.9204027871794205E-2</v>
      </c>
    </row>
    <row r="3189" spans="2:17" x14ac:dyDescent="0.2">
      <c r="B3189" s="39" t="s">
        <v>42</v>
      </c>
      <c r="D3189" s="42">
        <f>_xll.qlCalendarAdvance(Calendar,$D3188,B3189,"f",FALSE)</f>
        <v>61766</v>
      </c>
      <c r="E3189" s="176">
        <f>_xll.qlInterestRateIndexValueDate(IndexON,D3189)</f>
        <v>61766</v>
      </c>
      <c r="F3189" s="192">
        <f>IFERROR(_xll.qlIndexFixing(IndexON,D3189,TRUE,_xll.ohTrigger(RecalcTrigger,TriggerON)),NA())</f>
        <v>1.8371522241034111E-2</v>
      </c>
      <c r="H3189" s="42">
        <f>_xll.qlCalendarAdvance(Calendar,$H3188,B3189,"f",FALSE)</f>
        <v>61766</v>
      </c>
      <c r="I3189" s="176">
        <f>_xll.qlInterestRateIndexValueDate(Index1M,$H3189)</f>
        <v>61766</v>
      </c>
      <c r="J3189" s="181">
        <f>IFERROR(_xll.qlIndexFixing(Index1M,$H3189,TRUE,_xll.ohTrigger(RecalcTrigger,Trigger1M)),NA())</f>
        <v>1.8723650139159307E-2</v>
      </c>
      <c r="K3189" s="44">
        <f>IFERROR(_xll.qlIndexFixing(Index3M,H3189,TRUE,_xll.ohTrigger(RecalcTrigger,Trigger3M)),NA())</f>
        <v>1.9082128364814488E-2</v>
      </c>
      <c r="L3189" s="44">
        <f>IFERROR(_xll.qlIndexFixing(Index6M,$H3189,TRUE,_xll.ohTrigger(RecalcTrigger,Trigger6M)),NA())</f>
        <v>1.9276256687099567E-2</v>
      </c>
      <c r="M3189" s="182">
        <f>IFERROR(_xll.qlIndexFixing(Index1Y,$H3189,TRUE,_xll.ohTrigger(RecalcTrigger,Trigger1Y)),NA())</f>
        <v>1.9519079565261555E-2</v>
      </c>
      <c r="N3189" s="181">
        <f>IFERROR(_xll.qlIndexFixing(ONIndex1M,I3189,TRUE,_xll.ohTrigger(RecalcTrigger,Trigger1M)),NA())</f>
        <v>1.8700326909188991E-2</v>
      </c>
      <c r="O3189" s="44">
        <f>IFERROR(_xll.qlIndexFixing(ONIndex3M,I3189,TRUE,_xll.ohTrigger(RecalcTrigger,Trigger3M)),NA())</f>
        <v>1.9006698770311914E-2</v>
      </c>
      <c r="P3189" s="44">
        <f>IFERROR(_xll.qlIndexFixing(ONIndex6M,I3189,TRUE,_xll.ohTrigger(RecalcTrigger,Trigger6M)),NA())</f>
        <v>1.9123470580976187E-2</v>
      </c>
      <c r="Q3189" s="182">
        <f>IFERROR(_xll.qlIndexFixing(ONIndex1Y,I3189,TRUE,_xll.ohTrigger(RecalcTrigger,Trigger1Y)),NA())</f>
        <v>1.9208996677763102E-2</v>
      </c>
    </row>
    <row r="3190" spans="2:17" x14ac:dyDescent="0.2">
      <c r="B3190" s="39" t="s">
        <v>42</v>
      </c>
      <c r="D3190" s="42">
        <f>_xll.qlCalendarAdvance(Calendar,$D3189,B3190,"f",FALSE)</f>
        <v>61773</v>
      </c>
      <c r="E3190" s="176">
        <f>_xll.qlInterestRateIndexValueDate(IndexON,D3190)</f>
        <v>61773</v>
      </c>
      <c r="F3190" s="192">
        <f>IFERROR(_xll.qlIndexFixing(IndexON,D3190,TRUE,_xll.ohTrigger(RecalcTrigger,TriggerON)),NA())</f>
        <v>1.8376769566194051E-2</v>
      </c>
      <c r="H3190" s="42">
        <f>_xll.qlCalendarAdvance(Calendar,$H3189,B3190,"f",FALSE)</f>
        <v>61773</v>
      </c>
      <c r="I3190" s="176">
        <f>_xll.qlInterestRateIndexValueDate(Index1M,$H3190)</f>
        <v>61773</v>
      </c>
      <c r="J3190" s="181">
        <f>IFERROR(_xll.qlIndexFixing(Index1M,$H3190,TRUE,_xll.ohTrigger(RecalcTrigger,Trigger1M)),NA())</f>
        <v>1.8729016618338399E-2</v>
      </c>
      <c r="K3190" s="44">
        <f>IFERROR(_xll.qlIndexFixing(Index3M,H3190,TRUE,_xll.ohTrigger(RecalcTrigger,Trigger3M)),NA())</f>
        <v>1.908715188079203E-2</v>
      </c>
      <c r="L3190" s="44">
        <f>IFERROR(_xll.qlIndexFixing(Index6M,$H3190,TRUE,_xll.ohTrigger(RecalcTrigger,Trigger6M)),NA())</f>
        <v>1.9281036274170712E-2</v>
      </c>
      <c r="M3190" s="182">
        <f>IFERROR(_xll.qlIndexFixing(Index1Y,$H3190,TRUE,_xll.ohTrigger(RecalcTrigger,Trigger1Y)),NA())</f>
        <v>1.952375095443637E-2</v>
      </c>
      <c r="N3190" s="181">
        <f>IFERROR(_xll.qlIndexFixing(ONIndex1M,I3190,TRUE,_xll.ohTrigger(RecalcTrigger,Trigger1M)),NA())</f>
        <v>1.870571600317783E-2</v>
      </c>
      <c r="O3190" s="44">
        <f>IFERROR(_xll.qlIndexFixing(ONIndex3M,I3190,TRUE,_xll.ohTrigger(RecalcTrigger,Trigger3M)),NA())</f>
        <v>1.9011791802155953E-2</v>
      </c>
      <c r="P3190" s="44">
        <f>IFERROR(_xll.qlIndexFixing(ONIndex6M,I3190,TRUE,_xll.ohTrigger(RecalcTrigger,Trigger6M)),NA())</f>
        <v>1.9128387879197017E-2</v>
      </c>
      <c r="Q3190" s="182">
        <f>IFERROR(_xll.qlIndexFixing(ONIndex1Y,I3190,TRUE,_xll.ohTrigger(RecalcTrigger,Trigger1Y)),NA())</f>
        <v>1.9213951164556153E-2</v>
      </c>
    </row>
    <row r="3191" spans="2:17" x14ac:dyDescent="0.2">
      <c r="B3191" s="39" t="s">
        <v>42</v>
      </c>
      <c r="D3191" s="42">
        <f>_xll.qlCalendarAdvance(Calendar,$D3190,B3191,"f",FALSE)</f>
        <v>61780</v>
      </c>
      <c r="E3191" s="176">
        <f>_xll.qlInterestRateIndexValueDate(IndexON,D3191)</f>
        <v>61780</v>
      </c>
      <c r="F3191" s="192">
        <f>IFERROR(_xll.qlIndexFixing(IndexON,D3191,TRUE,_xll.ohTrigger(RecalcTrigger,TriggerON)),NA())</f>
        <v>1.8382001725649744E-2</v>
      </c>
      <c r="H3191" s="42">
        <f>_xll.qlCalendarAdvance(Calendar,$H3190,B3191,"f",FALSE)</f>
        <v>61780</v>
      </c>
      <c r="I3191" s="176">
        <f>_xll.qlInterestRateIndexValueDate(Index1M,$H3191)</f>
        <v>61780</v>
      </c>
      <c r="J3191" s="181">
        <f>IFERROR(_xll.qlIndexFixing(Index1M,$H3191,TRUE,_xll.ohTrigger(RecalcTrigger,Trigger1M)),NA())</f>
        <v>1.8734367502719496E-2</v>
      </c>
      <c r="K3191" s="44">
        <f>IFERROR(_xll.qlIndexFixing(Index3M,H3191,TRUE,_xll.ohTrigger(RecalcTrigger,Trigger3M)),NA())</f>
        <v>1.9092160615394073E-2</v>
      </c>
      <c r="L3191" s="44">
        <f>IFERROR(_xll.qlIndexFixing(Index6M,$H3191,TRUE,_xll.ohTrigger(RecalcTrigger,Trigger6M)),NA())</f>
        <v>1.9285801525453766E-2</v>
      </c>
      <c r="M3191" s="182">
        <f>IFERROR(_xll.qlIndexFixing(Index1Y,$H3191,TRUE,_xll.ohTrigger(RecalcTrigger,Trigger1Y)),NA())</f>
        <v>1.9528407766823852E-2</v>
      </c>
      <c r="N3191" s="181">
        <f>IFERROR(_xll.qlIndexFixing(ONIndex1M,I3191,TRUE,_xll.ohTrigger(RecalcTrigger,Trigger1M)),NA())</f>
        <v>1.8711089521935564E-2</v>
      </c>
      <c r="O3191" s="44">
        <f>IFERROR(_xll.qlIndexFixing(ONIndex3M,I3191,TRUE,_xll.ohTrigger(RecalcTrigger,Trigger3M)),NA())</f>
        <v>1.9016870114293427E-2</v>
      </c>
      <c r="P3191" s="44">
        <f>IFERROR(_xll.qlIndexFixing(ONIndex6M,I3191,TRUE,_xll.ohTrigger(RecalcTrigger,Trigger6M)),NA())</f>
        <v>1.9133290965709371E-2</v>
      </c>
      <c r="Q3191" s="182">
        <f>IFERROR(_xll.qlIndexFixing(ONIndex1Y,I3191,TRUE,_xll.ohTrigger(RecalcTrigger,Trigger1Y)),NA())</f>
        <v>1.921889133217336E-2</v>
      </c>
    </row>
    <row r="3192" spans="2:17" x14ac:dyDescent="0.2">
      <c r="B3192" s="39" t="s">
        <v>42</v>
      </c>
      <c r="D3192" s="42">
        <f>_xll.qlCalendarAdvance(Calendar,$D3191,B3192,"f",FALSE)</f>
        <v>61787</v>
      </c>
      <c r="E3192" s="176">
        <f>_xll.qlInterestRateIndexValueDate(IndexON,D3192)</f>
        <v>61787</v>
      </c>
      <c r="F3192" s="192">
        <f>IFERROR(_xll.qlIndexFixing(IndexON,D3192,TRUE,_xll.ohTrigger(RecalcTrigger,TriggerON)),NA())</f>
        <v>1.8387218719563281E-2</v>
      </c>
      <c r="H3192" s="42">
        <f>_xll.qlCalendarAdvance(Calendar,$H3191,B3192,"f",FALSE)</f>
        <v>61787</v>
      </c>
      <c r="I3192" s="176">
        <f>_xll.qlInterestRateIndexValueDate(Index1M,$H3192)</f>
        <v>61787</v>
      </c>
      <c r="J3192" s="181">
        <f>IFERROR(_xll.qlIndexFixing(Index1M,$H3192,TRUE,_xll.ohTrigger(RecalcTrigger,Trigger1M)),NA())</f>
        <v>1.8740563392679443E-2</v>
      </c>
      <c r="K3192" s="44">
        <f>IFERROR(_xll.qlIndexFixing(Index3M,H3192,TRUE,_xll.ohTrigger(RecalcTrigger,Trigger3M)),NA())</f>
        <v>1.9099712646293034E-2</v>
      </c>
      <c r="L3192" s="44">
        <f>IFERROR(_xll.qlIndexFixing(Index6M,$H3192,TRUE,_xll.ohTrigger(RecalcTrigger,Trigger6M)),NA())</f>
        <v>1.9292237483496892E-2</v>
      </c>
      <c r="M3192" s="182">
        <f>IFERROR(_xll.qlIndexFixing(Index1Y,$H3192,TRUE,_xll.ohTrigger(RecalcTrigger,Trigger1Y)),NA())</f>
        <v>1.9533050002224384E-2</v>
      </c>
      <c r="N3192" s="181">
        <f>IFERROR(_xll.qlIndexFixing(ONIndex1M,I3192,TRUE,_xll.ohTrigger(RecalcTrigger,Trigger1M)),NA())</f>
        <v>1.8716447465219055E-2</v>
      </c>
      <c r="O3192" s="44">
        <f>IFERROR(_xll.qlIndexFixing(ONIndex3M,I3192,TRUE,_xll.ohTrigger(RecalcTrigger,Trigger3M)),NA())</f>
        <v>1.902193370664329E-2</v>
      </c>
      <c r="P3192" s="44">
        <f>IFERROR(_xll.qlIndexFixing(ONIndex6M,I3192,TRUE,_xll.ohTrigger(RecalcTrigger,Trigger6M)),NA())</f>
        <v>1.9138179840432201E-2</v>
      </c>
      <c r="Q3192" s="182">
        <f>IFERROR(_xll.qlIndexFixing(ONIndex1Y,I3192,TRUE,_xll.ohTrigger(RecalcTrigger,Trigger1Y)),NA())</f>
        <v>1.9223817180533675E-2</v>
      </c>
    </row>
    <row r="3193" spans="2:17" x14ac:dyDescent="0.2">
      <c r="B3193" s="39" t="s">
        <v>42</v>
      </c>
      <c r="D3193" s="42">
        <f>_xll.qlCalendarAdvance(Calendar,$D3192,B3193,"f",FALSE)</f>
        <v>61794</v>
      </c>
      <c r="E3193" s="176">
        <f>_xll.qlInterestRateIndexValueDate(IndexON,D3193)</f>
        <v>61794</v>
      </c>
      <c r="F3193" s="192">
        <f>IFERROR(_xll.qlIndexFixing(IndexON,D3193,TRUE,_xll.ohTrigger(RecalcTrigger,TriggerON)),NA())</f>
        <v>1.8392420547691524E-2</v>
      </c>
      <c r="H3193" s="42">
        <f>_xll.qlCalendarAdvance(Calendar,$H3192,B3193,"f",FALSE)</f>
        <v>61794</v>
      </c>
      <c r="I3193" s="176">
        <f>_xll.qlInterestRateIndexValueDate(Index1M,$H3193)</f>
        <v>61794</v>
      </c>
      <c r="J3193" s="181">
        <f>IFERROR(_xll.qlIndexFixing(Index1M,$H3193,TRUE,_xll.ohTrigger(RecalcTrigger,Trigger1M)),NA())</f>
        <v>1.8748461219905352E-2</v>
      </c>
      <c r="K3193" s="44">
        <f>IFERROR(_xll.qlIndexFixing(Index3M,H3193,TRUE,_xll.ohTrigger(RecalcTrigger,Trigger3M)),NA())</f>
        <v>1.9104689429945986E-2</v>
      </c>
      <c r="L3193" s="44">
        <f>IFERROR(_xll.qlIndexFixing(Index6M,$H3193,TRUE,_xll.ohTrigger(RecalcTrigger,Trigger6M)),NA())</f>
        <v>1.9299497417421509E-2</v>
      </c>
      <c r="M3193" s="182">
        <f>IFERROR(_xll.qlIndexFixing(Index1Y,$H3193,TRUE,_xll.ohTrigger(RecalcTrigger,Trigger1Y)),NA())</f>
        <v>1.9537677660438124E-2</v>
      </c>
      <c r="N3193" s="181">
        <f>IFERROR(_xll.qlIndexFixing(ONIndex1M,I3193,TRUE,_xll.ohTrigger(RecalcTrigger,Trigger1M)),NA())</f>
        <v>1.8721789833109348E-2</v>
      </c>
      <c r="O3193" s="44">
        <f>IFERROR(_xll.qlIndexFixing(ONIndex3M,I3193,TRUE,_xll.ohTrigger(RecalcTrigger,Trigger3M)),NA())</f>
        <v>1.9026982579367635E-2</v>
      </c>
      <c r="P3193" s="44">
        <f>IFERROR(_xll.qlIndexFixing(ONIndex6M,I3193,TRUE,_xll.ohTrigger(RecalcTrigger,Trigger6M)),NA())</f>
        <v>1.9143054503284462E-2</v>
      </c>
      <c r="Q3193" s="182">
        <f>IFERROR(_xll.qlIndexFixing(ONIndex1Y,I3193,TRUE,_xll.ohTrigger(RecalcTrigger,Trigger1Y)),NA())</f>
        <v>1.9228728709475007E-2</v>
      </c>
    </row>
    <row r="3194" spans="2:17" x14ac:dyDescent="0.2">
      <c r="B3194" s="39" t="s">
        <v>42</v>
      </c>
      <c r="D3194" s="42">
        <f>_xll.qlCalendarAdvance(Calendar,$D3193,B3194,"f",FALSE)</f>
        <v>61801</v>
      </c>
      <c r="E3194" s="176">
        <f>_xll.qlInterestRateIndexValueDate(IndexON,D3194)</f>
        <v>61801</v>
      </c>
      <c r="F3194" s="192">
        <f>IFERROR(_xll.qlIndexFixing(IndexON,D3194,TRUE,_xll.ohTrigger(RecalcTrigger,TriggerON)),NA())</f>
        <v>1.8397607210439704E-2</v>
      </c>
      <c r="H3194" s="42">
        <f>_xll.qlCalendarAdvance(Calendar,$H3193,B3194,"f",FALSE)</f>
        <v>61801</v>
      </c>
      <c r="I3194" s="176">
        <f>_xll.qlInterestRateIndexValueDate(Index1M,$H3194)</f>
        <v>61801</v>
      </c>
      <c r="J3194" s="181">
        <f>IFERROR(_xll.qlIndexFixing(Index1M,$H3194,TRUE,_xll.ohTrigger(RecalcTrigger,Trigger1M)),NA())</f>
        <v>1.8754620666510527E-2</v>
      </c>
      <c r="K3194" s="44">
        <f>IFERROR(_xll.qlIndexFixing(Index3M,H3194,TRUE,_xll.ohTrigger(RecalcTrigger,Trigger3M)),NA())</f>
        <v>1.9109651429938049E-2</v>
      </c>
      <c r="L3194" s="44">
        <f>IFERROR(_xll.qlIndexFixing(Index6M,$H3194,TRUE,_xll.ohTrigger(RecalcTrigger,Trigger6M)),NA())</f>
        <v>1.9304215781946087E-2</v>
      </c>
      <c r="M3194" s="182">
        <f>IFERROR(_xll.qlIndexFixing(Index1Y,$H3194,TRUE,_xll.ohTrigger(RecalcTrigger,Trigger1Y)),NA())</f>
        <v>1.9542290741266566E-2</v>
      </c>
      <c r="N3194" s="181">
        <f>IFERROR(_xll.qlIndexFixing(ONIndex1M,I3194,TRUE,_xll.ohTrigger(RecalcTrigger,Trigger1M)),NA())</f>
        <v>1.872711662568749E-2</v>
      </c>
      <c r="O3194" s="44">
        <f>IFERROR(_xll.qlIndexFixing(ONIndex3M,I3194,TRUE,_xll.ohTrigger(RecalcTrigger,Trigger3M)),NA())</f>
        <v>1.9032016732547508E-2</v>
      </c>
      <c r="P3194" s="44">
        <f>IFERROR(_xll.qlIndexFixing(ONIndex6M,I3194,TRUE,_xll.ohTrigger(RecalcTrigger,Trigger6M)),NA())</f>
        <v>1.9147914954428247E-2</v>
      </c>
      <c r="Q3194" s="182">
        <f>IFERROR(_xll.qlIndexFixing(ONIndex1Y,I3194,TRUE,_xll.ohTrigger(RecalcTrigger,Trigger1Y)),NA())</f>
        <v>1.9233625919240493E-2</v>
      </c>
    </row>
    <row r="3195" spans="2:17" x14ac:dyDescent="0.2">
      <c r="B3195" s="39" t="s">
        <v>42</v>
      </c>
      <c r="D3195" s="42">
        <f>_xll.qlCalendarAdvance(Calendar,$D3194,B3195,"f",FALSE)</f>
        <v>61808</v>
      </c>
      <c r="E3195" s="176">
        <f>_xll.qlInterestRateIndexValueDate(IndexON,D3195)</f>
        <v>61808</v>
      </c>
      <c r="F3195" s="192">
        <f>IFERROR(_xll.qlIndexFixing(IndexON,D3195,TRUE,_xll.ohTrigger(RecalcTrigger,TriggerON)),NA())</f>
        <v>1.8402778707483636E-2</v>
      </c>
      <c r="H3195" s="42">
        <f>_xll.qlCalendarAdvance(Calendar,$H3194,B3195,"f",FALSE)</f>
        <v>61808</v>
      </c>
      <c r="I3195" s="176">
        <f>_xll.qlInterestRateIndexValueDate(Index1M,$H3195)</f>
        <v>61808</v>
      </c>
      <c r="J3195" s="181">
        <f>IFERROR(_xll.qlIndexFixing(Index1M,$H3195,TRUE,_xll.ohTrigger(RecalcTrigger,Trigger1M)),NA())</f>
        <v>1.8759047087044331E-2</v>
      </c>
      <c r="K3195" s="44">
        <f>IFERROR(_xll.qlIndexFixing(Index3M,H3195,TRUE,_xll.ohTrigger(RecalcTrigger,Trigger3M)),NA())</f>
        <v>1.9114598646211962E-2</v>
      </c>
      <c r="L3195" s="44">
        <f>IFERROR(_xll.qlIndexFixing(Index6M,$H3195,TRUE,_xll.ohTrigger(RecalcTrigger,Trigger6M)),NA())</f>
        <v>1.9308919806772244E-2</v>
      </c>
      <c r="M3195" s="182">
        <f>IFERROR(_xll.qlIndexFixing(Index1Y,$H3195,TRUE,_xll.ohTrigger(RecalcTrigger,Trigger1Y)),NA())</f>
        <v>1.9546889244511867E-2</v>
      </c>
      <c r="N3195" s="181">
        <f>IFERROR(_xll.qlIndexFixing(ONIndex1M,I3195,TRUE,_xll.ohTrigger(RecalcTrigger,Trigger1M)),NA())</f>
        <v>1.8732427842953481E-2</v>
      </c>
      <c r="O3195" s="44">
        <f>IFERROR(_xll.qlIndexFixing(ONIndex3M,I3195,TRUE,_xll.ohTrigger(RecalcTrigger,Trigger3M)),NA())</f>
        <v>1.9037036165858723E-2</v>
      </c>
      <c r="P3195" s="44">
        <f>IFERROR(_xll.qlIndexFixing(ONIndex6M,I3195,TRUE,_xll.ohTrigger(RecalcTrigger,Trigger6M)),NA())</f>
        <v>1.9152761193863554E-2</v>
      </c>
      <c r="Q3195" s="182">
        <f>IFERROR(_xll.qlIndexFixing(ONIndex1Y,I3195,TRUE,_xll.ohTrigger(RecalcTrigger,Trigger1Y)),NA())</f>
        <v>1.9238508809749089E-2</v>
      </c>
    </row>
    <row r="3196" spans="2:17" x14ac:dyDescent="0.2">
      <c r="B3196" s="39" t="s">
        <v>42</v>
      </c>
      <c r="D3196" s="42">
        <f>_xll.qlCalendarAdvance(Calendar,$D3195,B3196,"f",FALSE)</f>
        <v>61815</v>
      </c>
      <c r="E3196" s="176">
        <f>_xll.qlInterestRateIndexValueDate(IndexON,D3196)</f>
        <v>61815</v>
      </c>
      <c r="F3196" s="192">
        <f>IFERROR(_xll.qlIndexFixing(IndexON,D3196,TRUE,_xll.ohTrigger(RecalcTrigger,TriggerON)),NA())</f>
        <v>1.840793503882332E-2</v>
      </c>
      <c r="H3196" s="42">
        <f>_xll.qlCalendarAdvance(Calendar,$H3195,B3196,"f",FALSE)</f>
        <v>61815</v>
      </c>
      <c r="I3196" s="176">
        <f>_xll.qlInterestRateIndexValueDate(Index1M,$H3196)</f>
        <v>61815</v>
      </c>
      <c r="J3196" s="181">
        <f>IFERROR(_xll.qlIndexFixing(Index1M,$H3196,TRUE,_xll.ohTrigger(RecalcTrigger,Trigger1M)),NA())</f>
        <v>1.8764316623930341E-2</v>
      </c>
      <c r="K3196" s="44">
        <f>IFERROR(_xll.qlIndexFixing(Index3M,H3196,TRUE,_xll.ohTrigger(RecalcTrigger,Trigger3M)),NA())</f>
        <v>1.9119531078713989E-2</v>
      </c>
      <c r="L3196" s="44">
        <f>IFERROR(_xll.qlIndexFixing(Index6M,$H3196,TRUE,_xll.ohTrigger(RecalcTrigger,Trigger6M)),NA())</f>
        <v>1.9313609491798889E-2</v>
      </c>
      <c r="M3196" s="182">
        <f>IFERROR(_xll.qlIndexFixing(Index1Y,$H3196,TRUE,_xll.ohTrigger(RecalcTrigger,Trigger1Y)),NA())</f>
        <v>1.9550635041566799E-2</v>
      </c>
      <c r="N3196" s="181">
        <f>IFERROR(_xll.qlIndexFixing(ONIndex1M,I3196,TRUE,_xll.ohTrigger(RecalcTrigger,Trigger1M)),NA())</f>
        <v>1.8737723484826274E-2</v>
      </c>
      <c r="O3196" s="44">
        <f>IFERROR(_xll.qlIndexFixing(ONIndex3M,I3196,TRUE,_xll.ohTrigger(RecalcTrigger,Trigger3M)),NA())</f>
        <v>1.9042040879625466E-2</v>
      </c>
      <c r="P3196" s="44">
        <f>IFERROR(_xll.qlIndexFixing(ONIndex6M,I3196,TRUE,_xll.ohTrigger(RecalcTrigger,Trigger6M)),NA())</f>
        <v>1.9157593221347247E-2</v>
      </c>
      <c r="Q3196" s="182">
        <f>IFERROR(_xll.qlIndexFixing(ONIndex1Y,I3196,TRUE,_xll.ohTrigger(RecalcTrigger,Trigger1Y)),NA())</f>
        <v>1.9243377381000792E-2</v>
      </c>
    </row>
    <row r="3197" spans="2:17" x14ac:dyDescent="0.2">
      <c r="B3197" s="39" t="s">
        <v>42</v>
      </c>
      <c r="D3197" s="42">
        <f>_xll.qlCalendarAdvance(Calendar,$D3196,B3197,"f",FALSE)</f>
        <v>61822</v>
      </c>
      <c r="E3197" s="176">
        <f>_xll.qlInterestRateIndexValueDate(IndexON,D3197)</f>
        <v>61822</v>
      </c>
      <c r="F3197" s="192">
        <f>IFERROR(_xll.qlIndexFixing(IndexON,D3197,TRUE,_xll.ohTrigger(RecalcTrigger,TriggerON)),NA())</f>
        <v>1.8413076204701895E-2</v>
      </c>
      <c r="H3197" s="42">
        <f>_xll.qlCalendarAdvance(Calendar,$H3196,B3197,"f",FALSE)</f>
        <v>61822</v>
      </c>
      <c r="I3197" s="176">
        <f>_xll.qlInterestRateIndexValueDate(Index1M,$H3197)</f>
        <v>61822</v>
      </c>
      <c r="J3197" s="181">
        <f>IFERROR(_xll.qlIndexFixing(Index1M,$H3197,TRUE,_xll.ohTrigger(RecalcTrigger,Trigger1M)),NA())</f>
        <v>1.877042674655063E-2</v>
      </c>
      <c r="K3197" s="44">
        <f>IFERROR(_xll.qlIndexFixing(Index3M,H3197,TRUE,_xll.ohTrigger(RecalcTrigger,Trigger3M)),NA())</f>
        <v>1.9123600068665331E-2</v>
      </c>
      <c r="L3197" s="44">
        <f>IFERROR(_xll.qlIndexFixing(Index6M,$H3197,TRUE,_xll.ohTrigger(RecalcTrigger,Trigger6M)),NA())</f>
        <v>1.9315769255319359E-2</v>
      </c>
      <c r="M3197" s="182">
        <f>IFERROR(_xll.qlIndexFixing(Index1Y,$H3197,TRUE,_xll.ohTrigger(RecalcTrigger,Trigger1Y)),NA())</f>
        <v>1.9556042517463013E-2</v>
      </c>
      <c r="N3197" s="181">
        <f>IFERROR(_xll.qlIndexFixing(ONIndex1M,I3197,TRUE,_xll.ohTrigger(RecalcTrigger,Trigger1M)),NA())</f>
        <v>1.8743003551386916E-2</v>
      </c>
      <c r="O3197" s="44">
        <f>IFERROR(_xll.qlIndexFixing(ONIndex3M,I3197,TRUE,_xll.ohTrigger(RecalcTrigger,Trigger3M)),NA())</f>
        <v>1.9047030873604598E-2</v>
      </c>
      <c r="P3197" s="44">
        <f>IFERROR(_xll.qlIndexFixing(ONIndex6M,I3197,TRUE,_xll.ohTrigger(RecalcTrigger,Trigger6M)),NA())</f>
        <v>1.9162411037041416E-2</v>
      </c>
      <c r="Q3197" s="182">
        <f>IFERROR(_xll.qlIndexFixing(ONIndex1Y,I3197,TRUE,_xll.ohTrigger(RecalcTrigger,Trigger1Y)),NA())</f>
        <v>1.9248231632833512E-2</v>
      </c>
    </row>
    <row r="3198" spans="2:17" x14ac:dyDescent="0.2">
      <c r="B3198" s="39" t="s">
        <v>42</v>
      </c>
      <c r="D3198" s="42">
        <f>_xll.qlCalendarAdvance(Calendar,$D3197,B3198,"f",FALSE)</f>
        <v>61829</v>
      </c>
      <c r="E3198" s="176">
        <f>_xll.qlInterestRateIndexValueDate(IndexON,D3198)</f>
        <v>61829</v>
      </c>
      <c r="F3198" s="192">
        <f>IFERROR(_xll.qlIndexFixing(IndexON,D3198,TRUE,_xll.ohTrigger(RecalcTrigger,TriggerON)),NA())</f>
        <v>1.8421522865673667E-2</v>
      </c>
      <c r="H3198" s="42">
        <f>_xll.qlCalendarAdvance(Calendar,$H3197,B3198,"f",FALSE)</f>
        <v>61829</v>
      </c>
      <c r="I3198" s="176">
        <f>_xll.qlInterestRateIndexValueDate(Index1M,$H3198)</f>
        <v>61829</v>
      </c>
      <c r="J3198" s="181">
        <f>IFERROR(_xll.qlIndexFixing(Index1M,$H3198,TRUE,_xll.ohTrigger(RecalcTrigger,Trigger1M)),NA())</f>
        <v>1.8774808904234094E-2</v>
      </c>
      <c r="K3198" s="44">
        <f>IFERROR(_xll.qlIndexFixing(Index3M,H3198,TRUE,_xll.ohTrigger(RecalcTrigger,Trigger3M)),NA())</f>
        <v>1.9128503733106244E-2</v>
      </c>
      <c r="L3198" s="44">
        <f>IFERROR(_xll.qlIndexFixing(Index6M,$H3198,TRUE,_xll.ohTrigger(RecalcTrigger,Trigger6M)),NA())</f>
        <v>1.9320432596404185E-2</v>
      </c>
      <c r="M3198" s="182">
        <f>IFERROR(_xll.qlIndexFixing(Index1Y,$H3198,TRUE,_xll.ohTrigger(RecalcTrigger,Trigger1Y)),NA())</f>
        <v>1.9560597286776282E-2</v>
      </c>
      <c r="N3198" s="181">
        <f>IFERROR(_xll.qlIndexFixing(ONIndex1M,I3198,TRUE,_xll.ohTrigger(RecalcTrigger,Trigger1M)),NA())</f>
        <v>1.8751695425807569E-2</v>
      </c>
      <c r="O3198" s="44">
        <f>IFERROR(_xll.qlIndexFixing(ONIndex3M,I3198,TRUE,_xll.ohTrigger(RecalcTrigger,Trigger3M)),NA())</f>
        <v>1.9055413976656554E-2</v>
      </c>
      <c r="P3198" s="44">
        <f>IFERROR(_xll.qlIndexFixing(ONIndex6M,I3198,TRUE,_xll.ohTrigger(RecalcTrigger,Trigger6M)),NA())</f>
        <v>1.9170597645168597E-2</v>
      </c>
      <c r="Q3198" s="182">
        <f>IFERROR(_xll.qlIndexFixing(ONIndex1Y,I3198,TRUE,_xll.ohTrigger(RecalcTrigger,Trigger1Y)),NA())</f>
        <v>1.9256483007086045E-2</v>
      </c>
    </row>
    <row r="3199" spans="2:17" x14ac:dyDescent="0.2">
      <c r="B3199" s="39" t="s">
        <v>42</v>
      </c>
      <c r="D3199" s="42">
        <f>_xll.qlCalendarAdvance(Calendar,$D3198,B3199,"f",FALSE)</f>
        <v>61836</v>
      </c>
      <c r="E3199" s="176">
        <f>_xll.qlInterestRateIndexValueDate(IndexON,D3199)</f>
        <v>61836</v>
      </c>
      <c r="F3199" s="192">
        <f>IFERROR(_xll.qlIndexFixing(IndexON,D3199,TRUE,_xll.ohTrigger(RecalcTrigger,TriggerON)),NA())</f>
        <v>1.8423313039508393E-2</v>
      </c>
      <c r="H3199" s="42">
        <f>_xll.qlCalendarAdvance(Calendar,$H3198,B3199,"f",FALSE)</f>
        <v>61836</v>
      </c>
      <c r="I3199" s="176">
        <f>_xll.qlInterestRateIndexValueDate(Index1M,$H3199)</f>
        <v>61836</v>
      </c>
      <c r="J3199" s="181">
        <f>IFERROR(_xll.qlIndexFixing(Index1M,$H3199,TRUE,_xll.ohTrigger(RecalcTrigger,Trigger1M)),NA())</f>
        <v>1.8780031647608782E-2</v>
      </c>
      <c r="K3199" s="44">
        <f>IFERROR(_xll.qlIndexFixing(Index3M,H3199,TRUE,_xll.ohTrigger(RecalcTrigger,Trigger3M)),NA())</f>
        <v>1.91333926143199E-2</v>
      </c>
      <c r="L3199" s="44">
        <f>IFERROR(_xll.qlIndexFixing(Index6M,$H3199,TRUE,_xll.ohTrigger(RecalcTrigger,Trigger6M)),NA())</f>
        <v>1.932508159949714E-2</v>
      </c>
      <c r="M3199" s="182">
        <f>IFERROR(_xll.qlIndexFixing(Index1Y,$H3199,TRUE,_xll.ohTrigger(RecalcTrigger,Trigger1Y)),NA())</f>
        <v>1.9565137477720373E-2</v>
      </c>
      <c r="N3199" s="181">
        <f>IFERROR(_xll.qlIndexFixing(ONIndex1M,I3199,TRUE,_xll.ohTrigger(RecalcTrigger,Trigger1M)),NA())</f>
        <v>1.875351695873384E-2</v>
      </c>
      <c r="O3199" s="44">
        <f>IFERROR(_xll.qlIndexFixing(ONIndex3M,I3199,TRUE,_xll.ohTrigger(RecalcTrigger,Trigger3M)),NA())</f>
        <v>1.905696670260526E-2</v>
      </c>
      <c r="P3199" s="44">
        <f>IFERROR(_xll.qlIndexFixing(ONIndex6M,I3199,TRUE,_xll.ohTrigger(RecalcTrigger,Trigger6M)),NA())</f>
        <v>1.9172004033466417E-2</v>
      </c>
      <c r="Q3199" s="182">
        <f>IFERROR(_xll.qlIndexFixing(ONIndex1Y,I3199,TRUE,_xll.ohTrigger(RecalcTrigger,Trigger1Y)),NA())</f>
        <v>1.9257897179214556E-2</v>
      </c>
    </row>
    <row r="3200" spans="2:17" x14ac:dyDescent="0.2">
      <c r="B3200" s="39" t="s">
        <v>42</v>
      </c>
      <c r="D3200" s="42">
        <f>_xll.qlCalendarAdvance(Calendar,$D3199,B3200,"f",FALSE)</f>
        <v>61843</v>
      </c>
      <c r="E3200" s="176">
        <f>_xll.qlInterestRateIndexValueDate(IndexON,D3200)</f>
        <v>61843</v>
      </c>
      <c r="F3200" s="192">
        <f>IFERROR(_xll.qlIndexFixing(IndexON,D3200,TRUE,_xll.ohTrigger(RecalcTrigger,TriggerON)),NA())</f>
        <v>1.8428408708598409E-2</v>
      </c>
      <c r="H3200" s="42">
        <f>_xll.qlCalendarAdvance(Calendar,$H3199,B3200,"f",FALSE)</f>
        <v>61843</v>
      </c>
      <c r="I3200" s="176">
        <f>_xll.qlInterestRateIndexValueDate(Index1M,$H3200)</f>
        <v>61843</v>
      </c>
      <c r="J3200" s="181">
        <f>IFERROR(_xll.qlIndexFixing(Index1M,$H3200,TRUE,_xll.ohTrigger(RecalcTrigger,Trigger1M)),NA())</f>
        <v>1.8786092439502682E-2</v>
      </c>
      <c r="K3200" s="44">
        <f>IFERROR(_xll.qlIndexFixing(Index3M,H3200,TRUE,_xll.ohTrigger(RecalcTrigger,Trigger3M)),NA())</f>
        <v>1.913826671225732E-2</v>
      </c>
      <c r="L3200" s="44">
        <f>IFERROR(_xll.qlIndexFixing(Index6M,$H3200,TRUE,_xll.ohTrigger(RecalcTrigger,Trigger6M)),NA())</f>
        <v>1.9329716264495478E-2</v>
      </c>
      <c r="M3200" s="182">
        <f>IFERROR(_xll.qlIndexFixing(Index1Y,$H3200,TRUE,_xll.ohTrigger(RecalcTrigger,Trigger1Y)),NA())</f>
        <v>1.9569663090099665E-2</v>
      </c>
      <c r="N3200" s="181">
        <f>IFERROR(_xll.qlIndexFixing(ONIndex1M,I3200,TRUE,_xll.ohTrigger(RecalcTrigger,Trigger1M)),NA())</f>
        <v>1.875875029911489E-2</v>
      </c>
      <c r="O3200" s="44">
        <f>IFERROR(_xll.qlIndexFixing(ONIndex3M,I3200,TRUE,_xll.ohTrigger(RecalcTrigger,Trigger3M)),NA())</f>
        <v>1.9061912537626791E-2</v>
      </c>
      <c r="P3200" s="44">
        <f>IFERROR(_xll.qlIndexFixing(ONIndex6M,I3200,TRUE,_xll.ohTrigger(RecalcTrigger,Trigger6M)),NA())</f>
        <v>1.9176779213629924E-2</v>
      </c>
      <c r="Q3200" s="182">
        <f>IFERROR(_xll.qlIndexFixing(ONIndex1Y,I3200,TRUE,_xll.ohTrigger(RecalcTrigger,Trigger1Y)),NA())</f>
        <v>1.9262708473276602E-2</v>
      </c>
    </row>
    <row r="3201" spans="2:17" x14ac:dyDescent="0.2">
      <c r="B3201" s="39" t="s">
        <v>42</v>
      </c>
      <c r="D3201" s="42">
        <f>_xll.qlCalendarAdvance(Calendar,$D3200,B3201,"f",FALSE)</f>
        <v>61850</v>
      </c>
      <c r="E3201" s="176">
        <f>_xll.qlInterestRateIndexValueDate(IndexON,D3201)</f>
        <v>61850</v>
      </c>
      <c r="F3201" s="192">
        <f>IFERROR(_xll.qlIndexFixing(IndexON,D3201,TRUE,_xll.ohTrigger(RecalcTrigger,TriggerON)),NA())</f>
        <v>1.8433489211984178E-2</v>
      </c>
      <c r="H3201" s="42">
        <f>_xll.qlCalendarAdvance(Calendar,$H3200,B3201,"f",FALSE)</f>
        <v>61850</v>
      </c>
      <c r="I3201" s="176">
        <f>_xll.qlInterestRateIndexValueDate(Index1M,$H3201)</f>
        <v>61850</v>
      </c>
      <c r="J3201" s="181">
        <f>IFERROR(_xll.qlIndexFixing(Index1M,$H3201,TRUE,_xll.ohTrigger(RecalcTrigger,Trigger1M)),NA())</f>
        <v>1.8790430340689807E-2</v>
      </c>
      <c r="K3201" s="44">
        <f>IFERROR(_xll.qlIndexFixing(Index3M,H3201,TRUE,_xll.ohTrigger(RecalcTrigger,Trigger3M)),NA())</f>
        <v>1.9143971482723593E-2</v>
      </c>
      <c r="L3201" s="44">
        <f>IFERROR(_xll.qlIndexFixing(Index6M,$H3201,TRUE,_xll.ohTrigger(RecalcTrigger,Trigger6M)),NA())</f>
        <v>1.9336842816387399E-2</v>
      </c>
      <c r="M3201" s="182">
        <f>IFERROR(_xll.qlIndexFixing(Index1Y,$H3201,TRUE,_xll.ohTrigger(RecalcTrigger,Trigger1Y)),NA())</f>
        <v>1.9574174123720756E-2</v>
      </c>
      <c r="N3201" s="181">
        <f>IFERROR(_xll.qlIndexFixing(ONIndex1M,I3201,TRUE,_xll.ohTrigger(RecalcTrigger,Trigger1M)),NA())</f>
        <v>1.8763968064426928E-2</v>
      </c>
      <c r="O3201" s="44">
        <f>IFERROR(_xll.qlIndexFixing(ONIndex3M,I3201,TRUE,_xll.ohTrigger(RecalcTrigger,Trigger3M)),NA())</f>
        <v>1.9066843653103849E-2</v>
      </c>
      <c r="P3201" s="44">
        <f>IFERROR(_xll.qlIndexFixing(ONIndex6M,I3201,TRUE,_xll.ohTrigger(RecalcTrigger,Trigger6M)),NA())</f>
        <v>1.9181540182490187E-2</v>
      </c>
      <c r="Q3201" s="182">
        <f>IFERROR(_xll.qlIndexFixing(ONIndex1Y,I3201,TRUE,_xll.ohTrigger(RecalcTrigger,Trigger1Y)),NA())</f>
        <v>1.9267505448243849E-2</v>
      </c>
    </row>
    <row r="3202" spans="2:17" x14ac:dyDescent="0.2">
      <c r="B3202" s="39" t="s">
        <v>42</v>
      </c>
      <c r="D3202" s="42">
        <f>_xll.qlCalendarAdvance(Calendar,$D3201,B3202,"f",FALSE)</f>
        <v>61857</v>
      </c>
      <c r="E3202" s="176">
        <f>_xll.qlInterestRateIndexValueDate(IndexON,D3202)</f>
        <v>61857</v>
      </c>
      <c r="F3202" s="192">
        <f>IFERROR(_xll.qlIndexFixing(IndexON,D3202,TRUE,_xll.ohTrigger(RecalcTrigger,TriggerON)),NA())</f>
        <v>1.8438554549746744E-2</v>
      </c>
      <c r="H3202" s="42">
        <f>_xll.qlCalendarAdvance(Calendar,$H3201,B3202,"f",FALSE)</f>
        <v>61857</v>
      </c>
      <c r="I3202" s="176">
        <f>_xll.qlInterestRateIndexValueDate(Index1M,$H3202)</f>
        <v>61857</v>
      </c>
      <c r="J3202" s="181">
        <f>IFERROR(_xll.qlIndexFixing(Index1M,$H3202,TRUE,_xll.ohTrigger(RecalcTrigger,Trigger1M)),NA())</f>
        <v>1.8795606290358154E-2</v>
      </c>
      <c r="K3202" s="44">
        <f>IFERROR(_xll.qlIndexFixing(Index3M,H3202,TRUE,_xll.ohTrigger(RecalcTrigger,Trigger3M)),NA())</f>
        <v>1.9148815211443786E-2</v>
      </c>
      <c r="L3202" s="44">
        <f>IFERROR(_xll.qlIndexFixing(Index6M,$H3202,TRUE,_xll.ohTrigger(RecalcTrigger,Trigger6M)),NA())</f>
        <v>1.9341446460489308E-2</v>
      </c>
      <c r="M3202" s="182">
        <f>IFERROR(_xll.qlIndexFixing(Index1Y,$H3202,TRUE,_xll.ohTrigger(RecalcTrigger,Trigger1Y)),NA())</f>
        <v>1.9578670578389135E-2</v>
      </c>
      <c r="N3202" s="181">
        <f>IFERROR(_xll.qlIndexFixing(ONIndex1M,I3202,TRUE,_xll.ohTrigger(RecalcTrigger,Trigger1M)),NA())</f>
        <v>1.8769170254426815E-2</v>
      </c>
      <c r="O3202" s="44">
        <f>IFERROR(_xll.qlIndexFixing(ONIndex3M,I3202,TRUE,_xll.ohTrigger(RecalcTrigger,Trigger3M)),NA())</f>
        <v>1.9071760048631203E-2</v>
      </c>
      <c r="P3202" s="44">
        <f>IFERROR(_xll.qlIndexFixing(ONIndex6M,I3202,TRUE,_xll.ohTrigger(RecalcTrigger,Trigger6M)),NA())</f>
        <v>1.9186286939317787E-2</v>
      </c>
      <c r="Q3202" s="182">
        <f>IFERROR(_xll.qlIndexFixing(ONIndex1Y,I3202,TRUE,_xll.ohTrigger(RecalcTrigger,Trigger1Y)),NA())</f>
        <v>1.9272288103792112E-2</v>
      </c>
    </row>
    <row r="3203" spans="2:17" x14ac:dyDescent="0.2">
      <c r="B3203" s="39" t="s">
        <v>42</v>
      </c>
      <c r="D3203" s="42">
        <f>_xll.qlCalendarAdvance(Calendar,$D3202,B3203,"f",FALSE)</f>
        <v>61864</v>
      </c>
      <c r="E3203" s="176">
        <f>_xll.qlInterestRateIndexValueDate(IndexON,D3203)</f>
        <v>61864</v>
      </c>
      <c r="F3203" s="192">
        <f>IFERROR(_xll.qlIndexFixing(IndexON,D3203,TRUE,_xll.ohTrigger(RecalcTrigger,TriggerON)),NA())</f>
        <v>1.8443604721886109E-2</v>
      </c>
      <c r="H3203" s="42">
        <f>_xll.qlCalendarAdvance(Calendar,$H3202,B3203,"f",FALSE)</f>
        <v>61864</v>
      </c>
      <c r="I3203" s="176">
        <f>_xll.qlInterestRateIndexValueDate(Index1M,$H3203)</f>
        <v>61864</v>
      </c>
      <c r="J3203" s="181">
        <f>IFERROR(_xll.qlIndexFixing(Index1M,$H3203,TRUE,_xll.ohTrigger(RecalcTrigger,Trigger1M)),NA())</f>
        <v>1.8800766642082176E-2</v>
      </c>
      <c r="K3203" s="44">
        <f>IFERROR(_xll.qlIndexFixing(Index3M,H3203,TRUE,_xll.ohTrigger(RecalcTrigger,Trigger3M)),NA())</f>
        <v>1.915364415601329E-2</v>
      </c>
      <c r="L3203" s="44">
        <f>IFERROR(_xll.qlIndexFixing(Index6M,$H3203,TRUE,_xll.ohTrigger(RecalcTrigger,Trigger6M)),NA())</f>
        <v>1.9346035764084949E-2</v>
      </c>
      <c r="M3203" s="182">
        <f>IFERROR(_xll.qlIndexFixing(Index1Y,$H3203,TRUE,_xll.ohTrigger(RecalcTrigger,Trigger1Y)),NA())</f>
        <v>1.9583152453912511E-2</v>
      </c>
      <c r="N3203" s="181">
        <f>IFERROR(_xll.qlIndexFixing(ONIndex1M,I3203,TRUE,_xll.ohTrigger(RecalcTrigger,Trigger1M)),NA())</f>
        <v>1.8774356868871411E-2</v>
      </c>
      <c r="O3203" s="44">
        <f>IFERROR(_xll.qlIndexFixing(ONIndex3M,I3203,TRUE,_xll.ohTrigger(RecalcTrigger,Trigger3M)),NA())</f>
        <v>1.9076661724695132E-2</v>
      </c>
      <c r="P3203" s="44">
        <f>IFERROR(_xll.qlIndexFixing(ONIndex6M,I3203,TRUE,_xll.ohTrigger(RecalcTrigger,Trigger6M)),NA())</f>
        <v>1.9191019484355865E-2</v>
      </c>
      <c r="Q3203" s="182">
        <f>IFERROR(_xll.qlIndexFixing(ONIndex1Y,I3203,TRUE,_xll.ohTrigger(RecalcTrigger,Trigger1Y)),NA())</f>
        <v>1.9277056440245577E-2</v>
      </c>
    </row>
    <row r="3204" spans="2:17" x14ac:dyDescent="0.2">
      <c r="B3204" s="39" t="s">
        <v>42</v>
      </c>
      <c r="D3204" s="42">
        <f>_xll.qlCalendarAdvance(Calendar,$D3203,B3204,"f",FALSE)</f>
        <v>61871</v>
      </c>
      <c r="E3204" s="176">
        <f>_xll.qlInterestRateIndexValueDate(IndexON,D3204)</f>
        <v>61871</v>
      </c>
      <c r="F3204" s="192">
        <f>IFERROR(_xll.qlIndexFixing(IndexON,D3204,TRUE,_xll.ohTrigger(RecalcTrigger,TriggerON)),NA())</f>
        <v>1.8448639728402272E-2</v>
      </c>
      <c r="H3204" s="42">
        <f>_xll.qlCalendarAdvance(Calendar,$H3203,B3204,"f",FALSE)</f>
        <v>61871</v>
      </c>
      <c r="I3204" s="176">
        <f>_xll.qlInterestRateIndexValueDate(Index1M,$H3204)</f>
        <v>61871</v>
      </c>
      <c r="J3204" s="181">
        <f>IFERROR(_xll.qlIndexFixing(Index1M,$H3204,TRUE,_xll.ohTrigger(RecalcTrigger,Trigger1M)),NA())</f>
        <v>1.8805911395836546E-2</v>
      </c>
      <c r="K3204" s="44">
        <f>IFERROR(_xll.qlIndexFixing(Index3M,H3204,TRUE,_xll.ohTrigger(RecalcTrigger,Trigger3M)),NA())</f>
        <v>1.9158458316373077E-2</v>
      </c>
      <c r="L3204" s="44">
        <f>IFERROR(_xll.qlIndexFixing(Index6M,$H3204,TRUE,_xll.ohTrigger(RecalcTrigger,Trigger6M)),NA())</f>
        <v>1.9350610727074977E-2</v>
      </c>
      <c r="M3204" s="182">
        <f>IFERROR(_xll.qlIndexFixing(Index1Y,$H3204,TRUE,_xll.ohTrigger(RecalcTrigger,Trigger1Y)),NA())</f>
        <v>1.9587619750098373E-2</v>
      </c>
      <c r="N3204" s="181">
        <f>IFERROR(_xll.qlIndexFixing(ONIndex1M,I3204,TRUE,_xll.ohTrigger(RecalcTrigger,Trigger1M)),NA())</f>
        <v>1.8779527908003857E-2</v>
      </c>
      <c r="O3204" s="44">
        <f>IFERROR(_xll.qlIndexFixing(ONIndex3M,I3204,TRUE,_xll.ohTrigger(RecalcTrigger,Trigger3M)),NA())</f>
        <v>1.9081548680890403E-2</v>
      </c>
      <c r="P3204" s="44">
        <f>IFERROR(_xll.qlIndexFixing(ONIndex6M,I3204,TRUE,_xll.ohTrigger(RecalcTrigger,Trigger6M)),NA())</f>
        <v>1.9195737817685465E-2</v>
      </c>
      <c r="Q3204" s="182">
        <f>IFERROR(_xll.qlIndexFixing(ONIndex1Y,I3204,TRUE,_xll.ohTrigger(RecalcTrigger,Trigger1Y)),NA())</f>
        <v>1.9281810457361104E-2</v>
      </c>
    </row>
    <row r="3205" spans="2:17" x14ac:dyDescent="0.2">
      <c r="B3205" s="39" t="s">
        <v>42</v>
      </c>
      <c r="D3205" s="42">
        <f>_xll.qlCalendarAdvance(Calendar,$D3204,B3205,"f",FALSE)</f>
        <v>61878</v>
      </c>
      <c r="E3205" s="176">
        <f>_xll.qlInterestRateIndexValueDate(IndexON,D3205)</f>
        <v>61878</v>
      </c>
      <c r="F3205" s="192">
        <f>IFERROR(_xll.qlIndexFixing(IndexON,D3205,TRUE,_xll.ohTrigger(RecalcTrigger,TriggerON)),NA())</f>
        <v>1.8453659569295233E-2</v>
      </c>
      <c r="H3205" s="42">
        <f>_xll.qlCalendarAdvance(Calendar,$H3204,B3205,"f",FALSE)</f>
        <v>61878</v>
      </c>
      <c r="I3205" s="176">
        <f>_xll.qlInterestRateIndexValueDate(Index1M,$H3205)</f>
        <v>61878</v>
      </c>
      <c r="J3205" s="181">
        <f>IFERROR(_xll.qlIndexFixing(Index1M,$H3205,TRUE,_xll.ohTrigger(RecalcTrigger,Trigger1M)),NA())</f>
        <v>1.8808492030655304E-2</v>
      </c>
      <c r="K3205" s="44">
        <f>IFERROR(_xll.qlIndexFixing(Index3M,H3205,TRUE,_xll.ohTrigger(RecalcTrigger,Trigger3M)),NA())</f>
        <v>1.9163257692473821E-2</v>
      </c>
      <c r="L3205" s="44">
        <f>IFERROR(_xll.qlIndexFixing(Index6M,$H3205,TRUE,_xll.ohTrigger(RecalcTrigger,Trigger6M)),NA())</f>
        <v>1.9352674514654698E-2</v>
      </c>
      <c r="M3205" s="182">
        <f>IFERROR(_xll.qlIndexFixing(Index1Y,$H3205,TRUE,_xll.ohTrigger(RecalcTrigger,Trigger1Y)),NA())</f>
        <v>1.9592072466754429E-2</v>
      </c>
      <c r="N3205" s="181">
        <f>IFERROR(_xll.qlIndexFixing(ONIndex1M,I3205,TRUE,_xll.ohTrigger(RecalcTrigger,Trigger1M)),NA())</f>
        <v>1.8784683371905198E-2</v>
      </c>
      <c r="O3205" s="44">
        <f>IFERROR(_xll.qlIndexFixing(ONIndex3M,I3205,TRUE,_xll.ohTrigger(RecalcTrigger,Trigger3M)),NA())</f>
        <v>1.9086420917460156E-2</v>
      </c>
      <c r="P3205" s="44">
        <f>IFERROR(_xll.qlIndexFixing(ONIndex6M,I3205,TRUE,_xll.ohTrigger(RecalcTrigger,Trigger6M)),NA())</f>
        <v>1.9200441939225543E-2</v>
      </c>
      <c r="Q3205" s="182">
        <f>IFERROR(_xll.qlIndexFixing(ONIndex1Y,I3205,TRUE,_xll.ohTrigger(RecalcTrigger,Trigger1Y)),NA())</f>
        <v>1.9286550155219739E-2</v>
      </c>
    </row>
    <row r="3206" spans="2:17" x14ac:dyDescent="0.2">
      <c r="B3206" s="39" t="s">
        <v>42</v>
      </c>
      <c r="D3206" s="42">
        <f>_xll.qlCalendarAdvance(Calendar,$D3205,B3206,"f",FALSE)</f>
        <v>61885</v>
      </c>
      <c r="E3206" s="176">
        <f>_xll.qlInterestRateIndexValueDate(IndexON,D3206)</f>
        <v>61885</v>
      </c>
      <c r="F3206" s="192">
        <f>IFERROR(_xll.qlIndexFixing(IndexON,D3206,TRUE,_xll.ohTrigger(RecalcTrigger,TriggerON)),NA())</f>
        <v>1.8458664244646039E-2</v>
      </c>
      <c r="H3206" s="42">
        <f>_xll.qlCalendarAdvance(Calendar,$H3205,B3206,"f",FALSE)</f>
        <v>61885</v>
      </c>
      <c r="I3206" s="176">
        <f>_xll.qlInterestRateIndexValueDate(Index1M,$H3206)</f>
        <v>61885</v>
      </c>
      <c r="J3206" s="181">
        <f>IFERROR(_xll.qlIndexFixing(Index1M,$H3206,TRUE,_xll.ohTrigger(RecalcTrigger,Trigger1M)),NA())</f>
        <v>1.881615410937048E-2</v>
      </c>
      <c r="K3206" s="44">
        <f>IFERROR(_xll.qlIndexFixing(Index3M,H3206,TRUE,_xll.ohTrigger(RecalcTrigger,Trigger3M)),NA())</f>
        <v>1.9168042284262658E-2</v>
      </c>
      <c r="L3206" s="44">
        <f>IFERROR(_xll.qlIndexFixing(Index6M,$H3206,TRUE,_xll.ohTrigger(RecalcTrigger,Trigger6M)),NA())</f>
        <v>1.9357223149031284E-2</v>
      </c>
      <c r="M3206" s="182">
        <f>IFERROR(_xll.qlIndexFixing(Index1Y,$H3206,TRUE,_xll.ohTrigger(RecalcTrigger,Trigger1Y)),NA())</f>
        <v>1.9596510603689943E-2</v>
      </c>
      <c r="N3206" s="181">
        <f>IFERROR(_xll.qlIndexFixing(ONIndex1M,I3206,TRUE,_xll.ohTrigger(RecalcTrigger,Trigger1M)),NA())</f>
        <v>1.8789823260332295E-2</v>
      </c>
      <c r="O3206" s="44">
        <f>IFERROR(_xll.qlIndexFixing(ONIndex3M,I3206,TRUE,_xll.ohTrigger(RecalcTrigger,Trigger3M)),NA())</f>
        <v>1.9091278434485437E-2</v>
      </c>
      <c r="P3206" s="44">
        <f>IFERROR(_xll.qlIndexFixing(ONIndex6M,I3206,TRUE,_xll.ohTrigger(RecalcTrigger,Trigger6M)),NA())</f>
        <v>1.9205131848895052E-2</v>
      </c>
      <c r="Q3206" s="182">
        <f>IFERROR(_xll.qlIndexFixing(ONIndex1Y,I3206,TRUE,_xll.ohTrigger(RecalcTrigger,Trigger1Y)),NA())</f>
        <v>1.929127553390253E-2</v>
      </c>
    </row>
    <row r="3207" spans="2:17" x14ac:dyDescent="0.2">
      <c r="B3207" s="39" t="s">
        <v>42</v>
      </c>
      <c r="D3207" s="42">
        <f>_xll.qlCalendarAdvance(Calendar,$D3206,B3207,"f",FALSE)</f>
        <v>61892</v>
      </c>
      <c r="E3207" s="176">
        <f>_xll.qlInterestRateIndexValueDate(IndexON,D3207)</f>
        <v>61892</v>
      </c>
      <c r="F3207" s="192">
        <f>IFERROR(_xll.qlIndexFixing(IndexON,D3207,TRUE,_xll.ohTrigger(RecalcTrigger,TriggerON)),NA())</f>
        <v>1.8463653754373643E-2</v>
      </c>
      <c r="H3207" s="42">
        <f>_xll.qlCalendarAdvance(Calendar,$H3206,B3207,"f",FALSE)</f>
        <v>61892</v>
      </c>
      <c r="I3207" s="176">
        <f>_xll.qlInterestRateIndexValueDate(Index1M,$H3207)</f>
        <v>61892</v>
      </c>
      <c r="J3207" s="181">
        <f>IFERROR(_xll.qlIndexFixing(Index1M,$H3207,TRUE,_xll.ohTrigger(RecalcTrigger,Trigger1M)),NA())</f>
        <v>1.8821252069104455E-2</v>
      </c>
      <c r="K3207" s="44">
        <f>IFERROR(_xll.qlIndexFixing(Index3M,H3207,TRUE,_xll.ohTrigger(RecalcTrigger,Trigger3M)),NA())</f>
        <v>1.9172812091681455E-2</v>
      </c>
      <c r="L3207" s="44">
        <f>IFERROR(_xll.qlIndexFixing(Index6M,$H3207,TRUE,_xll.ohTrigger(RecalcTrigger,Trigger6M)),NA())</f>
        <v>1.9361757444628126E-2</v>
      </c>
      <c r="M3207" s="182">
        <f>IFERROR(_xll.qlIndexFixing(Index1Y,$H3207,TRUE,_xll.ohTrigger(RecalcTrigger,Trigger1Y)),NA())</f>
        <v>1.9600934160713734E-2</v>
      </c>
      <c r="N3207" s="181">
        <f>IFERROR(_xll.qlIndexFixing(ONIndex1M,I3207,TRUE,_xll.ohTrigger(RecalcTrigger,Trigger1M)),NA())</f>
        <v>1.879494757344724E-2</v>
      </c>
      <c r="O3207" s="44">
        <f>IFERROR(_xll.qlIndexFixing(ONIndex3M,I3207,TRUE,_xll.ohTrigger(RecalcTrigger,Trigger3M)),NA())</f>
        <v>1.909612123164206E-2</v>
      </c>
      <c r="P3207" s="44">
        <f>IFERROR(_xll.qlIndexFixing(ONIndex6M,I3207,TRUE,_xll.ohTrigger(RecalcTrigger,Trigger6M)),NA())</f>
        <v>1.9209807546856084E-2</v>
      </c>
      <c r="Q3207" s="182">
        <f>IFERROR(_xll.qlIndexFixing(ONIndex1Y,I3207,TRUE,_xll.ohTrigger(RecalcTrigger,Trigger1Y)),NA())</f>
        <v>1.929598659308529E-2</v>
      </c>
    </row>
    <row r="3208" spans="2:17" x14ac:dyDescent="0.2">
      <c r="B3208" s="39" t="s">
        <v>42</v>
      </c>
      <c r="D3208" s="42">
        <f>_xll.qlCalendarAdvance(Calendar,$D3207,B3208,"f",FALSE)</f>
        <v>61899</v>
      </c>
      <c r="E3208" s="176">
        <f>_xll.qlInterestRateIndexValueDate(IndexON,D3208)</f>
        <v>61899</v>
      </c>
      <c r="F3208" s="192">
        <f>IFERROR(_xll.qlIndexFixing(IndexON,D3208,TRUE,_xll.ohTrigger(RecalcTrigger,TriggerON)),NA())</f>
        <v>1.8468628098397E-2</v>
      </c>
      <c r="H3208" s="42">
        <f>_xll.qlCalendarAdvance(Calendar,$H3207,B3208,"f",FALSE)</f>
        <v>61899</v>
      </c>
      <c r="I3208" s="176">
        <f>_xll.qlInterestRateIndexValueDate(Index1M,$H3208)</f>
        <v>61899</v>
      </c>
      <c r="J3208" s="181">
        <f>IFERROR(_xll.qlIndexFixing(Index1M,$H3208,TRUE,_xll.ohTrigger(RecalcTrigger,Trigger1M)),NA())</f>
        <v>1.8826334430787732E-2</v>
      </c>
      <c r="K3208" s="44">
        <f>IFERROR(_xll.qlIndexFixing(Index3M,H3208,TRUE,_xll.ohTrigger(RecalcTrigger,Trigger3M)),NA())</f>
        <v>1.9177567114681753E-2</v>
      </c>
      <c r="L3208" s="44">
        <f>IFERROR(_xll.qlIndexFixing(Index6M,$H3208,TRUE,_xll.ohTrigger(RecalcTrigger,Trigger6M)),NA())</f>
        <v>1.9366277401350006E-2</v>
      </c>
      <c r="M3208" s="182">
        <f>IFERROR(_xll.qlIndexFixing(Index1Y,$H3208,TRUE,_xll.ohTrigger(RecalcTrigger,Trigger1Y)),NA())</f>
        <v>1.9605343137636622E-2</v>
      </c>
      <c r="N3208" s="181">
        <f>IFERROR(_xll.qlIndexFixing(ONIndex1M,I3208,TRUE,_xll.ohTrigger(RecalcTrigger,Trigger1M)),NA())</f>
        <v>1.8800056311331081E-2</v>
      </c>
      <c r="O3208" s="44">
        <f>IFERROR(_xll.qlIndexFixing(ONIndex3M,I3208,TRUE,_xll.ohTrigger(RecalcTrigger,Trigger3M)),NA())</f>
        <v>1.9100949309092119E-2</v>
      </c>
      <c r="P3208" s="44">
        <f>IFERROR(_xll.qlIndexFixing(ONIndex6M,I3208,TRUE,_xll.ohTrigger(RecalcTrigger,Trigger6M)),NA())</f>
        <v>1.9214469032946546E-2</v>
      </c>
      <c r="Q3208" s="182">
        <f>IFERROR(_xll.qlIndexFixing(ONIndex1Y,I3208,TRUE,_xll.ohTrigger(RecalcTrigger,Trigger1Y)),NA())</f>
        <v>1.9300683333092206E-2</v>
      </c>
    </row>
    <row r="3209" spans="2:17" x14ac:dyDescent="0.2">
      <c r="B3209" s="39" t="s">
        <v>42</v>
      </c>
      <c r="D3209" s="42">
        <f>_xll.qlCalendarAdvance(Calendar,$D3208,B3209,"f",FALSE)</f>
        <v>61906</v>
      </c>
      <c r="E3209" s="176">
        <f>_xll.qlInterestRateIndexValueDate(IndexON,D3209)</f>
        <v>61906</v>
      </c>
      <c r="F3209" s="192">
        <f>IFERROR(_xll.qlIndexFixing(IndexON,D3209,TRUE,_xll.ohTrigger(RecalcTrigger,TriggerON)),NA())</f>
        <v>1.8473587277040293E-2</v>
      </c>
      <c r="H3209" s="42">
        <f>_xll.qlCalendarAdvance(Calendar,$H3208,B3209,"f",FALSE)</f>
        <v>61906</v>
      </c>
      <c r="I3209" s="176">
        <f>_xll.qlInterestRateIndexValueDate(Index1M,$H3209)</f>
        <v>61906</v>
      </c>
      <c r="J3209" s="181">
        <f>IFERROR(_xll.qlIndexFixing(Index1M,$H3209,TRUE,_xll.ohTrigger(RecalcTrigger,Trigger1M)),NA())</f>
        <v>1.8831401194400049E-2</v>
      </c>
      <c r="K3209" s="44">
        <f>IFERROR(_xll.qlIndexFixing(Index3M,H3209,TRUE,_xll.ohTrigger(RecalcTrigger,Trigger3M)),NA())</f>
        <v>1.9182307353209818E-2</v>
      </c>
      <c r="L3209" s="44">
        <f>IFERROR(_xll.qlIndexFixing(Index6M,$H3209,TRUE,_xll.ohTrigger(RecalcTrigger,Trigger6M)),NA())</f>
        <v>1.9370783019098604E-2</v>
      </c>
      <c r="M3209" s="182">
        <f>IFERROR(_xll.qlIndexFixing(Index1Y,$H3209,TRUE,_xll.ohTrigger(RecalcTrigger,Trigger1Y)),NA())</f>
        <v>1.9609737534268978E-2</v>
      </c>
      <c r="N3209" s="181">
        <f>IFERROR(_xll.qlIndexFixing(ONIndex1M,I3209,TRUE,_xll.ohTrigger(RecalcTrigger,Trigger1M)),NA())</f>
        <v>1.8805149473659633E-2</v>
      </c>
      <c r="O3209" s="44">
        <f>IFERROR(_xll.qlIndexFixing(ONIndex3M,I3209,TRUE,_xll.ohTrigger(RecalcTrigger,Trigger3M)),NA())</f>
        <v>1.9105762667078752E-2</v>
      </c>
      <c r="P3209" s="44">
        <f>IFERROR(_xll.qlIndexFixing(ONIndex6M,I3209,TRUE,_xll.ohTrigger(RecalcTrigger,Trigger6M)),NA())</f>
        <v>1.9219116307409578E-2</v>
      </c>
      <c r="Q3209" s="182">
        <f>IFERROR(_xll.qlIndexFixing(ONIndex1Y,I3209,TRUE,_xll.ohTrigger(RecalcTrigger,Trigger1Y)),NA())</f>
        <v>1.9305365754004322E-2</v>
      </c>
    </row>
    <row r="3210" spans="2:17" x14ac:dyDescent="0.2">
      <c r="B3210" s="39" t="s">
        <v>42</v>
      </c>
      <c r="D3210" s="42">
        <f>_xll.qlCalendarAdvance(Calendar,$D3209,B3210,"f",FALSE)</f>
        <v>61913</v>
      </c>
      <c r="E3210" s="176">
        <f>_xll.qlInterestRateIndexValueDate(IndexON,D3210)</f>
        <v>61913</v>
      </c>
      <c r="F3210" s="192">
        <f>IFERROR(_xll.qlIndexFixing(IndexON,D3210,TRUE,_xll.ohTrigger(RecalcTrigger,TriggerON)),NA())</f>
        <v>1.8478531289817246E-2</v>
      </c>
      <c r="H3210" s="42">
        <f>_xll.qlCalendarAdvance(Calendar,$H3209,B3210,"f",FALSE)</f>
        <v>61913</v>
      </c>
      <c r="I3210" s="176">
        <f>_xll.qlInterestRateIndexValueDate(Index1M,$H3210)</f>
        <v>61913</v>
      </c>
      <c r="J3210" s="181">
        <f>IFERROR(_xll.qlIndexFixing(Index1M,$H3210,TRUE,_xll.ohTrigger(RecalcTrigger,Trigger1M)),NA())</f>
        <v>1.8836452359923678E-2</v>
      </c>
      <c r="K3210" s="44">
        <f>IFERROR(_xll.qlIndexFixing(Index3M,H3210,TRUE,_xll.ohTrigger(RecalcTrigger,Trigger3M)),NA())</f>
        <v>1.9187032807210149E-2</v>
      </c>
      <c r="L3210" s="44">
        <f>IFERROR(_xll.qlIndexFixing(Index6M,$H3210,TRUE,_xll.ohTrigger(RecalcTrigger,Trigger6M)),NA())</f>
        <v>1.9377759346756028E-2</v>
      </c>
      <c r="M3210" s="182">
        <f>IFERROR(_xll.qlIndexFixing(Index1Y,$H3210,TRUE,_xll.ohTrigger(RecalcTrigger,Trigger1Y)),NA())</f>
        <v>1.9614117350421845E-2</v>
      </c>
      <c r="N3210" s="181">
        <f>IFERROR(_xll.qlIndexFixing(ONIndex1M,I3210,TRUE,_xll.ohTrigger(RecalcTrigger,Trigger1M)),NA())</f>
        <v>1.8810227060757079E-2</v>
      </c>
      <c r="O3210" s="44">
        <f>IFERROR(_xll.qlIndexFixing(ONIndex3M,I3210,TRUE,_xll.ohTrigger(RecalcTrigger,Trigger3M)),NA())</f>
        <v>1.9110561305196727E-2</v>
      </c>
      <c r="P3210" s="44">
        <f>IFERROR(_xll.qlIndexFixing(ONIndex6M,I3210,TRUE,_xll.ohTrigger(RecalcTrigger,Trigger6M)),NA())</f>
        <v>1.9223749370002041E-2</v>
      </c>
      <c r="Q3210" s="182">
        <f>IFERROR(_xll.qlIndexFixing(ONIndex1Y,I3210,TRUE,_xll.ohTrigger(RecalcTrigger,Trigger1Y)),NA())</f>
        <v>1.9310033855578501E-2</v>
      </c>
    </row>
    <row r="3211" spans="2:17" x14ac:dyDescent="0.2">
      <c r="B3211" s="39" t="s">
        <v>42</v>
      </c>
      <c r="D3211" s="42">
        <f>_xll.qlCalendarAdvance(Calendar,$D3210,B3211,"f",FALSE)</f>
        <v>61920</v>
      </c>
      <c r="E3211" s="176">
        <f>_xll.qlInterestRateIndexValueDate(IndexON,D3211)</f>
        <v>61920</v>
      </c>
      <c r="F3211" s="192">
        <f>IFERROR(_xll.qlIndexFixing(IndexON,D3211,TRUE,_xll.ohTrigger(RecalcTrigger,TriggerON)),NA())</f>
        <v>1.8483460137052043E-2</v>
      </c>
      <c r="H3211" s="42">
        <f>_xll.qlCalendarAdvance(Calendar,$H3210,B3211,"f",FALSE)</f>
        <v>61920</v>
      </c>
      <c r="I3211" s="176">
        <f>_xll.qlInterestRateIndexValueDate(Index1M,$H3211)</f>
        <v>61920</v>
      </c>
      <c r="J3211" s="181">
        <f>IFERROR(_xll.qlIndexFixing(Index1M,$H3211,TRUE,_xll.ohTrigger(RecalcTrigger,Trigger1M)),NA())</f>
        <v>1.8841487927335823E-2</v>
      </c>
      <c r="K3211" s="44">
        <f>IFERROR(_xll.qlIndexFixing(Index3M,H3211,TRUE,_xll.ohTrigger(RecalcTrigger,Trigger3M)),NA())</f>
        <v>1.9191743476633417E-2</v>
      </c>
      <c r="L3211" s="44">
        <f>IFERROR(_xll.qlIndexFixing(Index6M,$H3211,TRUE,_xll.ohTrigger(RecalcTrigger,Trigger6M)),NA())</f>
        <v>1.9382233922741157E-2</v>
      </c>
      <c r="M3211" s="182">
        <f>IFERROR(_xll.qlIndexFixing(Index1Y,$H3211,TRUE,_xll.ohTrigger(RecalcTrigger,Trigger1Y)),NA())</f>
        <v>1.9618482585907815E-2</v>
      </c>
      <c r="N3211" s="181">
        <f>IFERROR(_xll.qlIndexFixing(ONIndex1M,I3211,TRUE,_xll.ohTrigger(RecalcTrigger,Trigger1M)),NA())</f>
        <v>1.881528907262342E-2</v>
      </c>
      <c r="O3211" s="44">
        <f>IFERROR(_xll.qlIndexFixing(ONIndex3M,I3211,TRUE,_xll.ohTrigger(RecalcTrigger,Trigger3M)),NA())</f>
        <v>1.9115345223689184E-2</v>
      </c>
      <c r="P3211" s="44">
        <f>IFERROR(_xll.qlIndexFixing(ONIndex6M,I3211,TRUE,_xll.ohTrigger(RecalcTrigger,Trigger6M)),NA())</f>
        <v>1.9228368220642889E-2</v>
      </c>
      <c r="Q3211" s="182">
        <f>IFERROR(_xll.qlIndexFixing(ONIndex1Y,I3211,TRUE,_xll.ohTrigger(RecalcTrigger,Trigger1Y)),NA())</f>
        <v>1.9314687637733696E-2</v>
      </c>
    </row>
    <row r="3212" spans="2:17" x14ac:dyDescent="0.2">
      <c r="B3212" s="39" t="s">
        <v>42</v>
      </c>
      <c r="D3212" s="42">
        <f>_xll.qlCalendarAdvance(Calendar,$D3211,B3212,"f",FALSE)</f>
        <v>61927</v>
      </c>
      <c r="E3212" s="176">
        <f>_xll.qlInterestRateIndexValueDate(IndexON,D3212)</f>
        <v>61927</v>
      </c>
      <c r="F3212" s="192">
        <f>IFERROR(_xll.qlIndexFixing(IndexON,D3212,TRUE,_xll.ohTrigger(RecalcTrigger,TriggerON)),NA())</f>
        <v>1.8488373818744686E-2</v>
      </c>
      <c r="H3212" s="42">
        <f>_xll.qlCalendarAdvance(Calendar,$H3211,B3212,"f",FALSE)</f>
        <v>61927</v>
      </c>
      <c r="I3212" s="176">
        <f>_xll.qlInterestRateIndexValueDate(Index1M,$H3212)</f>
        <v>61927</v>
      </c>
      <c r="J3212" s="181">
        <f>IFERROR(_xll.qlIndexFixing(Index1M,$H3212,TRUE,_xll.ohTrigger(RecalcTrigger,Trigger1M)),NA())</f>
        <v>1.8846507896611159E-2</v>
      </c>
      <c r="K3212" s="44">
        <f>IFERROR(_xll.qlIndexFixing(Index3M,H3212,TRUE,_xll.ohTrigger(RecalcTrigger,Trigger3M)),NA())</f>
        <v>1.9196439361426763E-2</v>
      </c>
      <c r="L3212" s="44">
        <f>IFERROR(_xll.qlIndexFixing(Index6M,$H3212,TRUE,_xll.ohTrigger(RecalcTrigger,Trigger6M)),NA())</f>
        <v>1.9386694157335918E-2</v>
      </c>
      <c r="M3212" s="182">
        <f>IFERROR(_xll.qlIndexFixing(Index1Y,$H3212,TRUE,_xll.ohTrigger(RecalcTrigger,Trigger1Y)),NA())</f>
        <v>1.9622833240538595E-2</v>
      </c>
      <c r="N3212" s="181">
        <f>IFERROR(_xll.qlIndexFixing(ONIndex1M,I3212,TRUE,_xll.ohTrigger(RecalcTrigger,Trigger1M)),NA())</f>
        <v>1.8820335508934471E-2</v>
      </c>
      <c r="O3212" s="44">
        <f>IFERROR(_xll.qlIndexFixing(ONIndex3M,I3212,TRUE,_xll.ohTrigger(RecalcTrigger,Trigger3M)),NA())</f>
        <v>1.9120114422637169E-2</v>
      </c>
      <c r="P3212" s="44">
        <f>IFERROR(_xll.qlIndexFixing(ONIndex6M,I3212,TRUE,_xll.ohTrigger(RecalcTrigger,Trigger6M)),NA())</f>
        <v>1.9232972859737352E-2</v>
      </c>
      <c r="Q3212" s="182">
        <f>IFERROR(_xll.qlIndexFixing(ONIndex1Y,I3212,TRUE,_xll.ohTrigger(RecalcTrigger,Trigger1Y)),NA())</f>
        <v>1.9319327100713046E-2</v>
      </c>
    </row>
    <row r="3213" spans="2:17" x14ac:dyDescent="0.2">
      <c r="B3213" s="39" t="s">
        <v>42</v>
      </c>
      <c r="D3213" s="42">
        <f>_xll.qlCalendarAdvance(Calendar,$D3212,B3213,"f",FALSE)</f>
        <v>61934</v>
      </c>
      <c r="E3213" s="176">
        <f>_xll.qlInterestRateIndexValueDate(IndexON,D3213)</f>
        <v>61934</v>
      </c>
      <c r="F3213" s="192">
        <f>IFERROR(_xll.qlIndexFixing(IndexON,D3213,TRUE,_xll.ohTrigger(RecalcTrigger,TriggerON)),NA())</f>
        <v>1.849327233473308E-2</v>
      </c>
      <c r="H3213" s="42">
        <f>_xll.qlCalendarAdvance(Calendar,$H3212,B3213,"f",FALSE)</f>
        <v>61934</v>
      </c>
      <c r="I3213" s="176">
        <f>_xll.qlInterestRateIndexValueDate(Index1M,$H3213)</f>
        <v>61934</v>
      </c>
      <c r="J3213" s="181">
        <f>IFERROR(_xll.qlIndexFixing(Index1M,$H3213,TRUE,_xll.ohTrigger(RecalcTrigger,Trigger1M)),NA())</f>
        <v>1.8852354843704632E-2</v>
      </c>
      <c r="K3213" s="44">
        <f>IFERROR(_xll.qlIndexFixing(Index3M,H3213,TRUE,_xll.ohTrigger(RecalcTrigger,Trigger3M)),NA())</f>
        <v>1.920112046153381E-2</v>
      </c>
      <c r="L3213" s="44">
        <f>IFERROR(_xll.qlIndexFixing(Index6M,$H3213,TRUE,_xll.ohTrigger(RecalcTrigger,Trigger6M)),NA())</f>
        <v>1.9391140050441399E-2</v>
      </c>
      <c r="M3213" s="182">
        <f>IFERROR(_xll.qlIndexFixing(Index1Y,$H3213,TRUE,_xll.ohTrigger(RecalcTrigger,Trigger1Y)),NA())</f>
        <v>1.9627169314128334E-2</v>
      </c>
      <c r="N3213" s="181">
        <f>IFERROR(_xll.qlIndexFixing(ONIndex1M,I3213,TRUE,_xll.ohTrigger(RecalcTrigger,Trigger1M)),NA())</f>
        <v>1.8825366370014418E-2</v>
      </c>
      <c r="O3213" s="44">
        <f>IFERROR(_xll.qlIndexFixing(ONIndex3M,I3213,TRUE,_xll.ohTrigger(RecalcTrigger,Trigger3M)),NA())</f>
        <v>1.912486890163545E-2</v>
      </c>
      <c r="P3213" s="44">
        <f>IFERROR(_xll.qlIndexFixing(ONIndex6M,I3213,TRUE,_xll.ohTrigger(RecalcTrigger,Trigger6M)),NA())</f>
        <v>1.9237563286961246E-2</v>
      </c>
      <c r="Q3213" s="182">
        <f>IFERROR(_xll.qlIndexFixing(ONIndex1Y,I3213,TRUE,_xll.ohTrigger(RecalcTrigger,Trigger1Y)),NA())</f>
        <v>1.9323952244435505E-2</v>
      </c>
    </row>
    <row r="3214" spans="2:17" x14ac:dyDescent="0.2">
      <c r="B3214" s="39" t="s">
        <v>42</v>
      </c>
      <c r="D3214" s="42">
        <f>_xll.qlCalendarAdvance(Calendar,$D3213,B3214,"f",FALSE)</f>
        <v>61941</v>
      </c>
      <c r="E3214" s="176">
        <f>_xll.qlInterestRateIndexValueDate(IndexON,D3214)</f>
        <v>61941</v>
      </c>
      <c r="F3214" s="192">
        <f>IFERROR(_xll.qlIndexFixing(IndexON,D3214,TRUE,_xll.ohTrigger(RecalcTrigger,TriggerON)),NA())</f>
        <v>1.8498155685098272E-2</v>
      </c>
      <c r="H3214" s="42">
        <f>_xll.qlCalendarAdvance(Calendar,$H3213,B3214,"f",FALSE)</f>
        <v>61941</v>
      </c>
      <c r="I3214" s="176">
        <f>_xll.qlInterestRateIndexValueDate(Index1M,$H3214)</f>
        <v>61941</v>
      </c>
      <c r="J3214" s="181">
        <f>IFERROR(_xll.qlIndexFixing(Index1M,$H3214,TRUE,_xll.ohTrigger(RecalcTrigger,Trigger1M)),NA())</f>
        <v>1.8856501040688083E-2</v>
      </c>
      <c r="K3214" s="44">
        <f>IFERROR(_xll.qlIndexFixing(Index3M,H3214,TRUE,_xll.ohTrigger(RecalcTrigger,Trigger3M)),NA())</f>
        <v>1.9205786776908745E-2</v>
      </c>
      <c r="L3214" s="44">
        <f>IFERROR(_xll.qlIndexFixing(Index6M,$H3214,TRUE,_xll.ohTrigger(RecalcTrigger,Trigger6M)),NA())</f>
        <v>1.9395571601961304E-2</v>
      </c>
      <c r="M3214" s="182">
        <f>IFERROR(_xll.qlIndexFixing(Index1Y,$H3214,TRUE,_xll.ohTrigger(RecalcTrigger,Trigger1Y)),NA())</f>
        <v>1.9631490806490071E-2</v>
      </c>
      <c r="N3214" s="181">
        <f>IFERROR(_xll.qlIndexFixing(ONIndex1M,I3214,TRUE,_xll.ohTrigger(RecalcTrigger,Trigger1M)),NA())</f>
        <v>1.8830381655620121E-2</v>
      </c>
      <c r="O3214" s="44">
        <f>IFERROR(_xll.qlIndexFixing(ONIndex3M,I3214,TRUE,_xll.ohTrigger(RecalcTrigger,Trigger3M)),NA())</f>
        <v>1.9129608661008213E-2</v>
      </c>
      <c r="P3214" s="44">
        <f>IFERROR(_xll.qlIndexFixing(ONIndex6M,I3214,TRUE,_xll.ohTrigger(RecalcTrigger,Trigger6M)),NA())</f>
        <v>1.924213950231457E-2</v>
      </c>
      <c r="Q3214" s="182">
        <f>IFERROR(_xll.qlIndexFixing(ONIndex1Y,I3214,TRUE,_xll.ohTrigger(RecalcTrigger,Trigger1Y)),NA())</f>
        <v>1.9328563068820026E-2</v>
      </c>
    </row>
    <row r="3215" spans="2:17" x14ac:dyDescent="0.2">
      <c r="B3215" s="39" t="s">
        <v>42</v>
      </c>
      <c r="D3215" s="42">
        <f>_xll.qlCalendarAdvance(Calendar,$D3214,B3215,"f",FALSE)</f>
        <v>61948</v>
      </c>
      <c r="E3215" s="176">
        <f>_xll.qlInterestRateIndexValueDate(IndexON,D3215)</f>
        <v>61948</v>
      </c>
      <c r="F3215" s="192">
        <f>IFERROR(_xll.qlIndexFixing(IndexON,D3215,TRUE,_xll.ohTrigger(RecalcTrigger,TriggerON)),NA())</f>
        <v>1.8503023869759216E-2</v>
      </c>
      <c r="H3215" s="42">
        <f>_xll.qlCalendarAdvance(Calendar,$H3214,B3215,"f",FALSE)</f>
        <v>61948</v>
      </c>
      <c r="I3215" s="176">
        <f>_xll.qlInterestRateIndexValueDate(Index1M,$H3215)</f>
        <v>61948</v>
      </c>
      <c r="J3215" s="181">
        <f>IFERROR(_xll.qlIndexFixing(Index1M,$H3215,TRUE,_xll.ohTrigger(RecalcTrigger,Trigger1M)),NA())</f>
        <v>1.8861474215444082E-2</v>
      </c>
      <c r="K3215" s="44">
        <f>IFERROR(_xll.qlIndexFixing(Index3M,H3215,TRUE,_xll.ohTrigger(RecalcTrigger,Trigger3M)),NA())</f>
        <v>1.9210438307495189E-2</v>
      </c>
      <c r="L3215" s="44">
        <f>IFERROR(_xll.qlIndexFixing(Index6M,$H3215,TRUE,_xll.ohTrigger(RecalcTrigger,Trigger6M)),NA())</f>
        <v>1.9399988811799766E-2</v>
      </c>
      <c r="M3215" s="182">
        <f>IFERROR(_xll.qlIndexFixing(Index1Y,$H3215,TRUE,_xll.ohTrigger(RecalcTrigger,Trigger1Y)),NA())</f>
        <v>1.9635797717438397E-2</v>
      </c>
      <c r="N3215" s="181">
        <f>IFERROR(_xll.qlIndexFixing(ONIndex1M,I3215,TRUE,_xll.ohTrigger(RecalcTrigger,Trigger1M)),NA())</f>
        <v>1.8835381365994719E-2</v>
      </c>
      <c r="O3215" s="44">
        <f>IFERROR(_xll.qlIndexFixing(ONIndex3M,I3215,TRUE,_xll.ohTrigger(RecalcTrigger,Trigger3M)),NA())</f>
        <v>1.9134333700836503E-2</v>
      </c>
      <c r="P3215" s="44">
        <f>IFERROR(_xll.qlIndexFixing(ONIndex6M,I3215,TRUE,_xll.ohTrigger(RecalcTrigger,Trigger6M)),NA())</f>
        <v>1.9246701505959418E-2</v>
      </c>
      <c r="Q3215" s="182">
        <f>IFERROR(_xll.qlIndexFixing(ONIndex1Y,I3215,TRUE,_xll.ohTrigger(RecalcTrigger,Trigger1Y)),NA())</f>
        <v>1.9333159573947656E-2</v>
      </c>
    </row>
    <row r="3216" spans="2:17" x14ac:dyDescent="0.2">
      <c r="B3216" s="39" t="s">
        <v>42</v>
      </c>
      <c r="D3216" s="42">
        <f>_xll.qlCalendarAdvance(Calendar,$D3215,B3216,"f",FALSE)</f>
        <v>61955</v>
      </c>
      <c r="E3216" s="176">
        <f>_xll.qlInterestRateIndexValueDate(IndexON,D3216)</f>
        <v>61955</v>
      </c>
      <c r="F3216" s="192">
        <f>IFERROR(_xll.qlIndexFixing(IndexON,D3216,TRUE,_xll.ohTrigger(RecalcTrigger,TriggerON)),NA())</f>
        <v>1.8507876889040098E-2</v>
      </c>
      <c r="H3216" s="42">
        <f>_xll.qlCalendarAdvance(Calendar,$H3215,B3216,"f",FALSE)</f>
        <v>61955</v>
      </c>
      <c r="I3216" s="176">
        <f>_xll.qlInterestRateIndexValueDate(Index1M,$H3216)</f>
        <v>61955</v>
      </c>
      <c r="J3216" s="181">
        <f>IFERROR(_xll.qlIndexFixing(Index1M,$H3216,TRUE,_xll.ohTrigger(RecalcTrigger,Trigger1M)),NA())</f>
        <v>1.8866431791987291E-2</v>
      </c>
      <c r="K3216" s="44">
        <f>IFERROR(_xll.qlIndexFixing(Index3M,H3216,TRUE,_xll.ohTrigger(RecalcTrigger,Trigger3M)),NA())</f>
        <v>1.9215075053244692E-2</v>
      </c>
      <c r="L3216" s="44">
        <f>IFERROR(_xll.qlIndexFixing(Index6M,$H3216,TRUE,_xll.ohTrigger(RecalcTrigger,Trigger6M)),NA())</f>
        <v>1.9404391679860498E-2</v>
      </c>
      <c r="M3216" s="182">
        <f>IFERROR(_xll.qlIndexFixing(Index1Y,$H3216,TRUE,_xll.ohTrigger(RecalcTrigger,Trigger1Y)),NA())</f>
        <v>1.9640090046788794E-2</v>
      </c>
      <c r="N3216" s="181">
        <f>IFERROR(_xll.qlIndexFixing(ONIndex1M,I3216,TRUE,_xll.ohTrigger(RecalcTrigger,Trigger1M)),NA())</f>
        <v>1.8840365501057166E-2</v>
      </c>
      <c r="O3216" s="44">
        <f>IFERROR(_xll.qlIndexFixing(ONIndex3M,I3216,TRUE,_xll.ohTrigger(RecalcTrigger,Trigger3M)),NA())</f>
        <v>1.9139044020877183E-2</v>
      </c>
      <c r="P3216" s="44">
        <f>IFERROR(_xll.qlIndexFixing(ONIndex6M,I3216,TRUE,_xll.ohTrigger(RecalcTrigger,Trigger6M)),NA())</f>
        <v>1.9251249297733697E-2</v>
      </c>
      <c r="Q3216" s="182">
        <f>IFERROR(_xll.qlIndexFixing(ONIndex1Y,I3216,TRUE,_xll.ohTrigger(RecalcTrigger,Trigger1Y)),NA())</f>
        <v>1.9337741759899441E-2</v>
      </c>
    </row>
    <row r="3217" spans="2:17" x14ac:dyDescent="0.2">
      <c r="B3217" s="39" t="s">
        <v>42</v>
      </c>
      <c r="D3217" s="42">
        <f>_xll.qlCalendarAdvance(Calendar,$D3216,B3217,"f",FALSE)</f>
        <v>61962</v>
      </c>
      <c r="E3217" s="176">
        <f>_xll.qlInterestRateIndexValueDate(IndexON,D3217)</f>
        <v>61962</v>
      </c>
      <c r="F3217" s="192">
        <f>IFERROR(_xll.qlIndexFixing(IndexON,D3217,TRUE,_xll.ohTrigger(RecalcTrigger,TriggerON)),NA())</f>
        <v>1.8512714742535685E-2</v>
      </c>
      <c r="H3217" s="42">
        <f>_xll.qlCalendarAdvance(Calendar,$H3216,B3217,"f",FALSE)</f>
        <v>61962</v>
      </c>
      <c r="I3217" s="176">
        <f>_xll.qlInterestRateIndexValueDate(Index1M,$H3217)</f>
        <v>61962</v>
      </c>
      <c r="J3217" s="181">
        <f>IFERROR(_xll.qlIndexFixing(Index1M,$H3217,TRUE,_xll.ohTrigger(RecalcTrigger,Trigger1M)),NA())</f>
        <v>1.8871373770297448E-2</v>
      </c>
      <c r="K3217" s="44">
        <f>IFERROR(_xll.qlIndexFixing(Index3M,H3217,TRUE,_xll.ohTrigger(RecalcTrigger,Trigger3M)),NA())</f>
        <v>1.9219697014101755E-2</v>
      </c>
      <c r="L3217" s="44">
        <f>IFERROR(_xll.qlIndexFixing(Index6M,$H3217,TRUE,_xll.ohTrigger(RecalcTrigger,Trigger6M)),NA())</f>
        <v>1.9408780206048502E-2</v>
      </c>
      <c r="M3217" s="182">
        <f>IFERROR(_xll.qlIndexFixing(Index1Y,$H3217,TRUE,_xll.ohTrigger(RecalcTrigger,Trigger1Y)),NA())</f>
        <v>1.9644367794356965E-2</v>
      </c>
      <c r="N3217" s="181">
        <f>IFERROR(_xll.qlIndexFixing(ONIndex1M,I3217,TRUE,_xll.ohTrigger(RecalcTrigger,Trigger1M)),NA())</f>
        <v>1.8845334060726415E-2</v>
      </c>
      <c r="O3217" s="44">
        <f>IFERROR(_xll.qlIndexFixing(ONIndex3M,I3217,TRUE,_xll.ohTrigger(RecalcTrigger,Trigger3M)),NA())</f>
        <v>1.9143739621211298E-2</v>
      </c>
      <c r="P3217" s="44">
        <f>IFERROR(_xll.qlIndexFixing(ONIndex6M,I3217,TRUE,_xll.ohTrigger(RecalcTrigger,Trigger6M)),NA())</f>
        <v>1.9255782877880545E-2</v>
      </c>
      <c r="Q3217" s="182">
        <f>IFERROR(_xll.qlIndexFixing(ONIndex1Y,I3217,TRUE,_xll.ohTrigger(RecalcTrigger,Trigger1Y)),NA())</f>
        <v>1.9342309626594334E-2</v>
      </c>
    </row>
    <row r="3218" spans="2:17" x14ac:dyDescent="0.2">
      <c r="B3218" s="39" t="s">
        <v>42</v>
      </c>
      <c r="D3218" s="42">
        <f>_xll.qlCalendarAdvance(Calendar,$D3217,B3218,"f",FALSE)</f>
        <v>61969</v>
      </c>
      <c r="E3218" s="176">
        <f>_xll.qlInterestRateIndexValueDate(IndexON,D3218)</f>
        <v>61969</v>
      </c>
      <c r="F3218" s="192">
        <f>IFERROR(_xll.qlIndexFixing(IndexON,D3218,TRUE,_xll.ohTrigger(RecalcTrigger,TriggerON)),NA())</f>
        <v>1.8517537430408071E-2</v>
      </c>
      <c r="H3218" s="42">
        <f>_xll.qlCalendarAdvance(Calendar,$H3217,B3218,"f",FALSE)</f>
        <v>61969</v>
      </c>
      <c r="I3218" s="176">
        <f>_xll.qlInterestRateIndexValueDate(Index1M,$H3218)</f>
        <v>61969</v>
      </c>
      <c r="J3218" s="181">
        <f>IFERROR(_xll.qlIndexFixing(Index1M,$H3218,TRUE,_xll.ohTrigger(RecalcTrigger,Trigger1M)),NA())</f>
        <v>1.8876300150349225E-2</v>
      </c>
      <c r="K3218" s="44">
        <f>IFERROR(_xll.qlIndexFixing(Index3M,H3218,TRUE,_xll.ohTrigger(RecalcTrigger,Trigger3M)),NA())</f>
        <v>1.9224304190017923E-2</v>
      </c>
      <c r="L3218" s="44">
        <f>IFERROR(_xll.qlIndexFixing(Index6M,$H3218,TRUE,_xll.ohTrigger(RecalcTrigger,Trigger6M)),NA())</f>
        <v>1.9410688309277706E-2</v>
      </c>
      <c r="M3218" s="182">
        <f>IFERROR(_xll.qlIndexFixing(Index1Y,$H3218,TRUE,_xll.ohTrigger(RecalcTrigger,Trigger1Y)),NA())</f>
        <v>1.9648630959958391E-2</v>
      </c>
      <c r="N3218" s="181">
        <f>IFERROR(_xll.qlIndexFixing(ONIndex1M,I3218,TRUE,_xll.ohTrigger(RecalcTrigger,Trigger1M)),NA())</f>
        <v>1.8850287044921421E-2</v>
      </c>
      <c r="O3218" s="44">
        <f>IFERROR(_xll.qlIndexFixing(ONIndex3M,I3218,TRUE,_xll.ohTrigger(RecalcTrigger,Trigger3M)),NA())</f>
        <v>1.9148420501919894E-2</v>
      </c>
      <c r="P3218" s="44">
        <f>IFERROR(_xll.qlIndexFixing(ONIndex6M,I3218,TRUE,_xll.ohTrigger(RecalcTrigger,Trigger6M)),NA())</f>
        <v>1.9260302245994732E-2</v>
      </c>
      <c r="Q3218" s="182">
        <f>IFERROR(_xll.qlIndexFixing(ONIndex1Y,I3218,TRUE,_xll.ohTrigger(RecalcTrigger,Trigger1Y)),NA())</f>
        <v>1.9346863173870243E-2</v>
      </c>
    </row>
    <row r="3219" spans="2:17" x14ac:dyDescent="0.2">
      <c r="B3219" s="39" t="s">
        <v>42</v>
      </c>
      <c r="D3219" s="42">
        <f>_xll.qlCalendarAdvance(Calendar,$D3218,B3219,"f",FALSE)</f>
        <v>61976</v>
      </c>
      <c r="E3219" s="176">
        <f>_xll.qlInterestRateIndexValueDate(IndexON,D3219)</f>
        <v>61976</v>
      </c>
      <c r="F3219" s="192">
        <f>IFERROR(_xll.qlIndexFixing(IndexON,D3219,TRUE,_xll.ohTrigger(RecalcTrigger,TriggerON)),NA())</f>
        <v>1.8522344952738301E-2</v>
      </c>
      <c r="H3219" s="42">
        <f>_xll.qlCalendarAdvance(Calendar,$H3218,B3219,"f",FALSE)</f>
        <v>61976</v>
      </c>
      <c r="I3219" s="176">
        <f>_xll.qlInterestRateIndexValueDate(Index1M,$H3219)</f>
        <v>61976</v>
      </c>
      <c r="J3219" s="181">
        <f>IFERROR(_xll.qlIndexFixing(Index1M,$H3219,TRUE,_xll.ohTrigger(RecalcTrigger,Trigger1M)),NA())</f>
        <v>1.8881210932124894E-2</v>
      </c>
      <c r="K3219" s="44">
        <f>IFERROR(_xll.qlIndexFixing(Index3M,H3219,TRUE,_xll.ohTrigger(RecalcTrigger,Trigger3M)),NA())</f>
        <v>1.9228065679686011E-2</v>
      </c>
      <c r="L3219" s="44">
        <f>IFERROR(_xll.qlIndexFixing(Index6M,$H3219,TRUE,_xll.ohTrigger(RecalcTrigger,Trigger6M)),NA())</f>
        <v>1.9413407830472722E-2</v>
      </c>
      <c r="M3219" s="182">
        <f>IFERROR(_xll.qlIndexFixing(Index1Y,$H3219,TRUE,_xll.ohTrigger(RecalcTrigger,Trigger1Y)),NA())</f>
        <v>1.9652879543410995E-2</v>
      </c>
      <c r="N3219" s="181">
        <f>IFERROR(_xll.qlIndexFixing(ONIndex1M,I3219,TRUE,_xll.ohTrigger(RecalcTrigger,Trigger1M)),NA())</f>
        <v>1.8855224453885322E-2</v>
      </c>
      <c r="O3219" s="44">
        <f>IFERROR(_xll.qlIndexFixing(ONIndex3M,I3219,TRUE,_xll.ohTrigger(RecalcTrigger,Trigger3M)),NA())</f>
        <v>1.9153086662840879E-2</v>
      </c>
      <c r="P3219" s="44">
        <f>IFERROR(_xll.qlIndexFixing(ONIndex6M,I3219,TRUE,_xll.ohTrigger(RecalcTrigger,Trigger6M)),NA())</f>
        <v>1.9264807402400441E-2</v>
      </c>
      <c r="Q3219" s="182">
        <f>IFERROR(_xll.qlIndexFixing(ONIndex1Y,I3219,TRUE,_xll.ohTrigger(RecalcTrigger,Trigger1Y)),NA())</f>
        <v>1.9351402401889262E-2</v>
      </c>
    </row>
    <row r="3220" spans="2:17" x14ac:dyDescent="0.2">
      <c r="B3220" s="39" t="s">
        <v>42</v>
      </c>
      <c r="D3220" s="42">
        <f>_xll.qlCalendarAdvance(Calendar,$D3219,B3220,"f",FALSE)</f>
        <v>61983</v>
      </c>
      <c r="E3220" s="176">
        <f>_xll.qlInterestRateIndexValueDate(IndexON,D3220)</f>
        <v>61983</v>
      </c>
      <c r="F3220" s="192">
        <f>IFERROR(_xll.qlIndexFixing(IndexON,D3220,TRUE,_xll.ohTrigger(RecalcTrigger,TriggerON)),NA())</f>
        <v>1.8527137309364283E-2</v>
      </c>
      <c r="H3220" s="42">
        <f>_xll.qlCalendarAdvance(Calendar,$H3219,B3220,"f",FALSE)</f>
        <v>61983</v>
      </c>
      <c r="I3220" s="176">
        <f>_xll.qlInterestRateIndexValueDate(Index1M,$H3220)</f>
        <v>61983</v>
      </c>
      <c r="J3220" s="181">
        <f>IFERROR(_xll.qlIndexFixing(Index1M,$H3220,TRUE,_xll.ohTrigger(RecalcTrigger,Trigger1M)),NA())</f>
        <v>1.8886106115611791E-2</v>
      </c>
      <c r="K3220" s="44">
        <f>IFERROR(_xll.qlIndexFixing(Index3M,H3220,TRUE,_xll.ohTrigger(RecalcTrigger,Trigger3M)),NA())</f>
        <v>1.9232644100996194E-2</v>
      </c>
      <c r="L3220" s="44">
        <f>IFERROR(_xll.qlIndexFixing(Index6M,$H3220,TRUE,_xll.ohTrigger(RecalcTrigger,Trigger6M)),NA())</f>
        <v>1.9417757301296235E-2</v>
      </c>
      <c r="M3220" s="182">
        <f>IFERROR(_xll.qlIndexFixing(Index1Y,$H3220,TRUE,_xll.ohTrigger(RecalcTrigger,Trigger1Y)),NA())</f>
        <v>1.9657113544531812E-2</v>
      </c>
      <c r="N3220" s="181">
        <f>IFERROR(_xll.qlIndexFixing(ONIndex1M,I3220,TRUE,_xll.ohTrigger(RecalcTrigger,Trigger1M)),NA())</f>
        <v>1.8860146287456026E-2</v>
      </c>
      <c r="O3220" s="44">
        <f>IFERROR(_xll.qlIndexFixing(ONIndex3M,I3220,TRUE,_xll.ohTrigger(RecalcTrigger,Trigger3M)),NA())</f>
        <v>1.9157738104136346E-2</v>
      </c>
      <c r="P3220" s="44">
        <f>IFERROR(_xll.qlIndexFixing(ONIndex6M,I3220,TRUE,_xll.ohTrigger(RecalcTrigger,Trigger6M)),NA())</f>
        <v>1.926929834717872E-2</v>
      </c>
      <c r="Q3220" s="182">
        <f>IFERROR(_xll.qlIndexFixing(ONIndex1Y,I3220,TRUE,_xll.ohTrigger(RecalcTrigger,Trigger1Y)),NA())</f>
        <v>1.9355927310732435E-2</v>
      </c>
    </row>
    <row r="3221" spans="2:17" x14ac:dyDescent="0.2">
      <c r="B3221" s="39" t="s">
        <v>42</v>
      </c>
      <c r="D3221" s="42">
        <f>_xll.qlCalendarAdvance(Calendar,$D3220,B3221,"f",FALSE)</f>
        <v>61990</v>
      </c>
      <c r="E3221" s="176">
        <f>_xll.qlInterestRateIndexValueDate(IndexON,D3221)</f>
        <v>61990</v>
      </c>
      <c r="F3221" s="192">
        <f>IFERROR(_xll.qlIndexFixing(IndexON,D3221,TRUE,_xll.ohTrigger(RecalcTrigger,TriggerON)),NA())</f>
        <v>1.853191450044811E-2</v>
      </c>
      <c r="H3221" s="42">
        <f>_xll.qlCalendarAdvance(Calendar,$H3220,B3221,"f",FALSE)</f>
        <v>61990</v>
      </c>
      <c r="I3221" s="176">
        <f>_xll.qlInterestRateIndexValueDate(Index1M,$H3221)</f>
        <v>61990</v>
      </c>
      <c r="J3221" s="181">
        <f>IFERROR(_xll.qlIndexFixing(Index1M,$H3221,TRUE,_xll.ohTrigger(RecalcTrigger,Trigger1M)),NA())</f>
        <v>1.8890985700776991E-2</v>
      </c>
      <c r="K3221" s="44">
        <f>IFERROR(_xll.qlIndexFixing(Index3M,H3221,TRUE,_xll.ohTrigger(RecalcTrigger,Trigger3M)),NA())</f>
        <v>1.9237207737933786E-2</v>
      </c>
      <c r="L3221" s="44">
        <f>IFERROR(_xll.qlIndexFixing(Index6M,$H3221,TRUE,_xll.ohTrigger(RecalcTrigger,Trigger6M)),NA())</f>
        <v>1.9422092433439956E-2</v>
      </c>
      <c r="M3221" s="182">
        <f>IFERROR(_xll.qlIndexFixing(Index1Y,$H3221,TRUE,_xll.ohTrigger(RecalcTrigger,Trigger1Y)),NA())</f>
        <v>1.9661332963138989E-2</v>
      </c>
      <c r="N3221" s="181">
        <f>IFERROR(_xll.qlIndexFixing(ONIndex1M,I3221,TRUE,_xll.ohTrigger(RecalcTrigger,Trigger1M)),NA())</f>
        <v>1.8865052545714578E-2</v>
      </c>
      <c r="O3221" s="44">
        <f>IFERROR(_xll.qlIndexFixing(ONIndex3M,I3221,TRUE,_xll.ohTrigger(RecalcTrigger,Trigger3M)),NA())</f>
        <v>1.9162374825806294E-2</v>
      </c>
      <c r="P3221" s="44">
        <f>IFERROR(_xll.qlIndexFixing(ONIndex6M,I3221,TRUE,_xll.ohTrigger(RecalcTrigger,Trigger6M)),NA())</f>
        <v>1.9273775079924338E-2</v>
      </c>
      <c r="Q3221" s="182">
        <f>IFERROR(_xll.qlIndexFixing(ONIndex1Y,I3221,TRUE,_xll.ohTrigger(RecalcTrigger,Trigger1Y)),NA())</f>
        <v>1.9360437900156624E-2</v>
      </c>
    </row>
    <row r="3222" spans="2:17" x14ac:dyDescent="0.2">
      <c r="B3222" s="39" t="s">
        <v>42</v>
      </c>
      <c r="D3222" s="42">
        <f>_xll.qlCalendarAdvance(Calendar,$D3221,B3222,"f",FALSE)</f>
        <v>61997</v>
      </c>
      <c r="E3222" s="176">
        <f>_xll.qlInterestRateIndexValueDate(IndexON,D3222)</f>
        <v>61997</v>
      </c>
      <c r="F3222" s="192">
        <f>IFERROR(_xll.qlIndexFixing(IndexON,D3222,TRUE,_xll.ohTrigger(RecalcTrigger,TriggerON)),NA())</f>
        <v>1.8536676525827689E-2</v>
      </c>
      <c r="H3222" s="42">
        <f>_xll.qlCalendarAdvance(Calendar,$H3221,B3222,"f",FALSE)</f>
        <v>61997</v>
      </c>
      <c r="I3222" s="176">
        <f>_xll.qlInterestRateIndexValueDate(Index1M,$H3222)</f>
        <v>61997</v>
      </c>
      <c r="J3222" s="181">
        <f>IFERROR(_xll.qlIndexFixing(Index1M,$H3222,TRUE,_xll.ohTrigger(RecalcTrigger,Trigger1M)),NA())</f>
        <v>1.8895849687607831E-2</v>
      </c>
      <c r="K3222" s="44">
        <f>IFERROR(_xll.qlIndexFixing(Index3M,H3222,TRUE,_xll.ohTrigger(RecalcTrigger,Trigger3M)),NA())</f>
        <v>1.9242585043238579E-2</v>
      </c>
      <c r="L3222" s="44">
        <f>IFERROR(_xll.qlIndexFixing(Index6M,$H3222,TRUE,_xll.ohTrigger(RecalcTrigger,Trigger6M)),NA())</f>
        <v>1.9426413226813443E-2</v>
      </c>
      <c r="M3222" s="182">
        <f>IFERROR(_xll.qlIndexFixing(Index1Y,$H3222,TRUE,_xll.ohTrigger(RecalcTrigger,Trigger1Y)),NA())</f>
        <v>1.9665537799051558E-2</v>
      </c>
      <c r="N3222" s="181">
        <f>IFERROR(_xll.qlIndexFixing(ONIndex1M,I3222,TRUE,_xll.ohTrigger(RecalcTrigger,Trigger1M)),NA())</f>
        <v>1.8869943228498887E-2</v>
      </c>
      <c r="O3222" s="44">
        <f>IFERROR(_xll.qlIndexFixing(ONIndex3M,I3222,TRUE,_xll.ohTrigger(RecalcTrigger,Trigger3M)),NA())</f>
        <v>1.9166996827607585E-2</v>
      </c>
      <c r="P3222" s="44">
        <f>IFERROR(_xll.qlIndexFixing(ONIndex6M,I3222,TRUE,_xll.ohTrigger(RecalcTrigger,Trigger6M)),NA())</f>
        <v>1.9278237601042525E-2</v>
      </c>
      <c r="Q3222" s="182">
        <f>IFERROR(_xll.qlIndexFixing(ONIndex1Y,I3222,TRUE,_xll.ohTrigger(RecalcTrigger,Trigger1Y)),NA())</f>
        <v>1.9364934170323922E-2</v>
      </c>
    </row>
    <row r="3223" spans="2:17" x14ac:dyDescent="0.2">
      <c r="B3223" s="39" t="s">
        <v>42</v>
      </c>
      <c r="D3223" s="42">
        <f>_xll.qlCalendarAdvance(Calendar,$D3222,B3223,"f",FALSE)</f>
        <v>62004</v>
      </c>
      <c r="E3223" s="176">
        <f>_xll.qlInterestRateIndexValueDate(IndexON,D3223)</f>
        <v>62004</v>
      </c>
      <c r="F3223" s="192">
        <f>IFERROR(_xll.qlIndexFixing(IndexON,D3223,TRUE,_xll.ohTrigger(RecalcTrigger,TriggerON)),NA())</f>
        <v>1.8541423385665112E-2</v>
      </c>
      <c r="H3223" s="42">
        <f>_xll.qlCalendarAdvance(Calendar,$H3222,B3223,"f",FALSE)</f>
        <v>62004</v>
      </c>
      <c r="I3223" s="176">
        <f>_xll.qlInterestRateIndexValueDate(Index1M,$H3223)</f>
        <v>62004</v>
      </c>
      <c r="J3223" s="181">
        <f>IFERROR(_xll.qlIndexFixing(Index1M,$H3223,TRUE,_xll.ohTrigger(RecalcTrigger,Trigger1M)),NA())</f>
        <v>1.8900698076086582E-2</v>
      </c>
      <c r="K3223" s="44">
        <f>IFERROR(_xll.qlIndexFixing(Index3M,H3223,TRUE,_xll.ohTrigger(RecalcTrigger,Trigger3M)),NA())</f>
        <v>1.9247118293680348E-2</v>
      </c>
      <c r="L3223" s="44">
        <f>IFERROR(_xll.qlIndexFixing(Index6M,$H3223,TRUE,_xll.ohTrigger(RecalcTrigger,Trigger6M)),NA())</f>
        <v>1.9431537875343127E-2</v>
      </c>
      <c r="M3223" s="182">
        <f>IFERROR(_xll.qlIndexFixing(Index1Y,$H3223,TRUE,_xll.ohTrigger(RecalcTrigger,Trigger1Y)),NA())</f>
        <v>1.9669728052089441E-2</v>
      </c>
      <c r="N3223" s="181">
        <f>IFERROR(_xll.qlIndexFixing(ONIndex1M,I3223,TRUE,_xll.ohTrigger(RecalcTrigger,Trigger1M)),NA())</f>
        <v>1.887481833605209E-2</v>
      </c>
      <c r="O3223" s="44">
        <f>IFERROR(_xll.qlIndexFixing(ONIndex3M,I3223,TRUE,_xll.ohTrigger(RecalcTrigger,Trigger3M)),NA())</f>
        <v>1.9171604109864404E-2</v>
      </c>
      <c r="P3223" s="44">
        <f>IFERROR(_xll.qlIndexFixing(ONIndex6M,I3223,TRUE,_xll.ohTrigger(RecalcTrigger,Trigger6M)),NA())</f>
        <v>1.9282685910371189E-2</v>
      </c>
      <c r="Q3223" s="182">
        <f>IFERROR(_xll.qlIndexFixing(ONIndex1Y,I3223,TRUE,_xll.ohTrigger(RecalcTrigger,Trigger1Y)),NA())</f>
        <v>1.9369416121477467E-2</v>
      </c>
    </row>
    <row r="3224" spans="2:17" x14ac:dyDescent="0.2">
      <c r="B3224" s="39" t="s">
        <v>42</v>
      </c>
      <c r="D3224" s="42">
        <f>_xll.qlCalendarAdvance(Calendar,$D3223,B3224,"f",FALSE)</f>
        <v>62011</v>
      </c>
      <c r="E3224" s="176">
        <f>_xll.qlInterestRateIndexValueDate(IndexON,D3224)</f>
        <v>62011</v>
      </c>
      <c r="F3224" s="192">
        <f>IFERROR(_xll.qlIndexFixing(IndexON,D3224,TRUE,_xll.ohTrigger(RecalcTrigger,TriggerON)),NA())</f>
        <v>1.8546155079879334E-2</v>
      </c>
      <c r="H3224" s="42">
        <f>_xll.qlCalendarAdvance(Calendar,$H3223,B3224,"f",FALSE)</f>
        <v>62011</v>
      </c>
      <c r="I3224" s="176">
        <f>_xll.qlInterestRateIndexValueDate(Index1M,$H3224)</f>
        <v>62011</v>
      </c>
      <c r="J3224" s="181">
        <f>IFERROR(_xll.qlIndexFixing(Index1M,$H3224,TRUE,_xll.ohTrigger(RecalcTrigger,Trigger1M)),NA())</f>
        <v>1.8905530866192982E-2</v>
      </c>
      <c r="K3224" s="44">
        <f>IFERROR(_xll.qlIndexFixing(Index3M,H3224,TRUE,_xll.ohTrigger(RecalcTrigger,Trigger3M)),NA())</f>
        <v>1.9251636758873775E-2</v>
      </c>
      <c r="L3224" s="44">
        <f>IFERROR(_xll.qlIndexFixing(Index6M,$H3224,TRUE,_xll.ohTrigger(RecalcTrigger,Trigger6M)),NA())</f>
        <v>1.9435829194055065E-2</v>
      </c>
      <c r="M3224" s="182">
        <f>IFERROR(_xll.qlIndexFixing(Index1Y,$H3224,TRUE,_xll.ohTrigger(RecalcTrigger,Trigger1Y)),NA())</f>
        <v>1.9673903722071673E-2</v>
      </c>
      <c r="N3224" s="181">
        <f>IFERROR(_xll.qlIndexFixing(ONIndex1M,I3224,TRUE,_xll.ohTrigger(RecalcTrigger,Trigger1M)),NA())</f>
        <v>1.8879677868212097E-2</v>
      </c>
      <c r="O3224" s="44">
        <f>IFERROR(_xll.qlIndexFixing(ONIndex3M,I3224,TRUE,_xll.ohTrigger(RecalcTrigger,Trigger3M)),NA())</f>
        <v>1.9176196672414658E-2</v>
      </c>
      <c r="P3224" s="44">
        <f>IFERROR(_xll.qlIndexFixing(ONIndex6M,I3224,TRUE,_xll.ohTrigger(RecalcTrigger,Trigger6M)),NA())</f>
        <v>1.9287120007748237E-2</v>
      </c>
      <c r="Q3224" s="182">
        <f>IFERROR(_xll.qlIndexFixing(ONIndex1Y,I3224,TRUE,_xll.ohTrigger(RecalcTrigger,Trigger1Y)),NA())</f>
        <v>1.937388375296889E-2</v>
      </c>
    </row>
    <row r="3225" spans="2:17" x14ac:dyDescent="0.2">
      <c r="B3225" s="39" t="s">
        <v>42</v>
      </c>
      <c r="D3225" s="42">
        <f>_xll.qlCalendarAdvance(Calendar,$D3224,B3225,"f",FALSE)</f>
        <v>62018</v>
      </c>
      <c r="E3225" s="176">
        <f>_xll.qlInterestRateIndexValueDate(IndexON,D3225)</f>
        <v>62018</v>
      </c>
      <c r="F3225" s="192">
        <f>IFERROR(_xll.qlIndexFixing(IndexON,D3225,TRUE,_xll.ohTrigger(RecalcTrigger,TriggerON)),NA())</f>
        <v>1.8550871608389308E-2</v>
      </c>
      <c r="H3225" s="42">
        <f>_xll.qlCalendarAdvance(Calendar,$H3224,B3225,"f",FALSE)</f>
        <v>62018</v>
      </c>
      <c r="I3225" s="176">
        <f>_xll.qlInterestRateIndexValueDate(Index1M,$H3225)</f>
        <v>62018</v>
      </c>
      <c r="J3225" s="181">
        <f>IFERROR(_xll.qlIndexFixing(Index1M,$H3225,TRUE,_xll.ohTrigger(RecalcTrigger,Trigger1M)),NA())</f>
        <v>1.8910348057896639E-2</v>
      </c>
      <c r="K3225" s="44">
        <f>IFERROR(_xll.qlIndexFixing(Index3M,H3225,TRUE,_xll.ohTrigger(RecalcTrigger,Trigger3M)),NA())</f>
        <v>1.9256140438770414E-2</v>
      </c>
      <c r="L3225" s="44">
        <f>IFERROR(_xll.qlIndexFixing(Index6M,$H3225,TRUE,_xll.ohTrigger(RecalcTrigger,Trigger6M)),NA())</f>
        <v>1.9440106173008072E-2</v>
      </c>
      <c r="M3225" s="182">
        <f>IFERROR(_xll.qlIndexFixing(Index1Y,$H3225,TRUE,_xll.ohTrigger(RecalcTrigger,Trigger1Y)),NA())</f>
        <v>1.9678064808819951E-2</v>
      </c>
      <c r="N3225" s="181">
        <f>IFERROR(_xll.qlIndexFixing(ONIndex1M,I3225,TRUE,_xll.ohTrigger(RecalcTrigger,Trigger1M)),NA())</f>
        <v>1.8884521824816813E-2</v>
      </c>
      <c r="O3225" s="44">
        <f>IFERROR(_xll.qlIndexFixing(ONIndex3M,I3225,TRUE,_xll.ohTrigger(RecalcTrigger,Trigger3M)),NA())</f>
        <v>1.9180774515258348E-2</v>
      </c>
      <c r="P3225" s="44">
        <f>IFERROR(_xll.qlIndexFixing(ONIndex6M,I3225,TRUE,_xll.ohTrigger(RecalcTrigger,Trigger6M)),NA())</f>
        <v>1.9291539893497855E-2</v>
      </c>
      <c r="Q3225" s="182">
        <f>IFERROR(_xll.qlIndexFixing(ONIndex1Y,I3225,TRUE,_xll.ohTrigger(RecalcTrigger,Trigger1Y)),NA())</f>
        <v>1.937833706544656E-2</v>
      </c>
    </row>
    <row r="3226" spans="2:17" x14ac:dyDescent="0.2">
      <c r="B3226" s="39" t="s">
        <v>42</v>
      </c>
      <c r="D3226" s="42">
        <f>_xll.qlCalendarAdvance(Calendar,$D3225,B3226,"f",FALSE)</f>
        <v>62025</v>
      </c>
      <c r="E3226" s="176">
        <f>_xll.qlInterestRateIndexValueDate(IndexON,D3226)</f>
        <v>62025</v>
      </c>
      <c r="F3226" s="192">
        <f>IFERROR(_xll.qlIndexFixing(IndexON,D3226,TRUE,_xll.ohTrigger(RecalcTrigger,TriggerON)),NA())</f>
        <v>1.855557297127608E-2</v>
      </c>
      <c r="H3226" s="42">
        <f>_xll.qlCalendarAdvance(Calendar,$H3225,B3226,"f",FALSE)</f>
        <v>62025</v>
      </c>
      <c r="I3226" s="176">
        <f>_xll.qlInterestRateIndexValueDate(Index1M,$H3226)</f>
        <v>62025</v>
      </c>
      <c r="J3226" s="181">
        <f>IFERROR(_xll.qlIndexFixing(Index1M,$H3226,TRUE,_xll.ohTrigger(RecalcTrigger,Trigger1M)),NA())</f>
        <v>1.8915149651189955E-2</v>
      </c>
      <c r="K3226" s="44">
        <f>IFERROR(_xll.qlIndexFixing(Index3M,H3226,TRUE,_xll.ohTrigger(RecalcTrigger,Trigger3M)),NA())</f>
        <v>1.9260629333319165E-2</v>
      </c>
      <c r="L3226" s="44">
        <f>IFERROR(_xll.qlIndexFixing(Index6M,$H3226,TRUE,_xll.ohTrigger(RecalcTrigger,Trigger6M)),NA())</f>
        <v>1.9444368812109526E-2</v>
      </c>
      <c r="M3226" s="182">
        <f>IFERROR(_xll.qlIndexFixing(Index1Y,$H3226,TRUE,_xll.ohTrigger(RecalcTrigger,Trigger1Y)),NA())</f>
        <v>1.9682211312154863E-2</v>
      </c>
      <c r="N3226" s="181">
        <f>IFERROR(_xll.qlIndexFixing(ONIndex1M,I3226,TRUE,_xll.ohTrigger(RecalcTrigger,Trigger1M)),NA())</f>
        <v>1.8889350206271471E-2</v>
      </c>
      <c r="O3226" s="44">
        <f>IFERROR(_xll.qlIndexFixing(ONIndex3M,I3226,TRUE,_xll.ohTrigger(RecalcTrigger,Trigger3M)),NA())</f>
        <v>1.918533763823338E-2</v>
      </c>
      <c r="P3226" s="44">
        <f>IFERROR(_xll.qlIndexFixing(ONIndex6M,I3226,TRUE,_xll.ohTrigger(RecalcTrigger,Trigger6M)),NA())</f>
        <v>1.9295945567214812E-2</v>
      </c>
      <c r="Q3226" s="182">
        <f>IFERROR(_xll.qlIndexFixing(ONIndex1Y,I3226,TRUE,_xll.ohTrigger(RecalcTrigger,Trigger1Y)),NA())</f>
        <v>1.9382776058586293E-2</v>
      </c>
    </row>
    <row r="3227" spans="2:17" x14ac:dyDescent="0.2">
      <c r="B3227" s="39" t="s">
        <v>42</v>
      </c>
      <c r="D3227" s="42">
        <f>_xll.qlCalendarAdvance(Calendar,$D3226,B3227,"f",FALSE)</f>
        <v>62032</v>
      </c>
      <c r="E3227" s="176">
        <f>_xll.qlInterestRateIndexValueDate(IndexON,D3227)</f>
        <v>62032</v>
      </c>
      <c r="F3227" s="192">
        <f>IFERROR(_xll.qlIndexFixing(IndexON,D3227,TRUE,_xll.ohTrigger(RecalcTrigger,TriggerON)),NA())</f>
        <v>1.856025916853965E-2</v>
      </c>
      <c r="H3227" s="42">
        <f>_xll.qlCalendarAdvance(Calendar,$H3226,B3227,"f",FALSE)</f>
        <v>62032</v>
      </c>
      <c r="I3227" s="176">
        <f>_xll.qlInterestRateIndexValueDate(Index1M,$H3227)</f>
        <v>62032</v>
      </c>
      <c r="J3227" s="181">
        <f>IFERROR(_xll.qlIndexFixing(Index1M,$H3227,TRUE,_xll.ohTrigger(RecalcTrigger,Trigger1M)),NA())</f>
        <v>1.8917443779305047E-2</v>
      </c>
      <c r="K3227" s="44">
        <f>IFERROR(_xll.qlIndexFixing(Index3M,H3227,TRUE,_xll.ohTrigger(RecalcTrigger,Trigger3M)),NA())</f>
        <v>1.9265103442470701E-2</v>
      </c>
      <c r="L3227" s="44">
        <f>IFERROR(_xll.qlIndexFixing(Index6M,$H3227,TRUE,_xll.ohTrigger(RecalcTrigger,Trigger6M)),NA())</f>
        <v>1.9447802108942744E-2</v>
      </c>
      <c r="M3227" s="182">
        <f>IFERROR(_xll.qlIndexFixing(Index1Y,$H3227,TRUE,_xll.ohTrigger(RecalcTrigger,Trigger1Y)),NA())</f>
        <v>1.9686343231898773E-2</v>
      </c>
      <c r="N3227" s="181">
        <f>IFERROR(_xll.qlIndexFixing(ONIndex1M,I3227,TRUE,_xll.ohTrigger(RecalcTrigger,Trigger1M)),NA())</f>
        <v>1.8894163012332932E-2</v>
      </c>
      <c r="O3227" s="44">
        <f>IFERROR(_xll.qlIndexFixing(ONIndex3M,I3227,TRUE,_xll.ohTrigger(RecalcTrigger,Trigger3M)),NA())</f>
        <v>1.9189886041826032E-2</v>
      </c>
      <c r="P3227" s="44">
        <f>IFERROR(_xll.qlIndexFixing(ONIndex6M,I3227,TRUE,_xll.ohTrigger(RecalcTrigger,Trigger6M)),NA())</f>
        <v>1.9300337029385384E-2</v>
      </c>
      <c r="Q3227" s="182">
        <f>IFERROR(_xll.qlIndexFixing(ONIndex1Y,I3227,TRUE,_xll.ohTrigger(RecalcTrigger,Trigger1Y)),NA())</f>
        <v>1.9387200732469134E-2</v>
      </c>
    </row>
    <row r="3228" spans="2:17" x14ac:dyDescent="0.2">
      <c r="B3228" s="39" t="s">
        <v>42</v>
      </c>
      <c r="D3228" s="42">
        <f>_xll.qlCalendarAdvance(Calendar,$D3227,B3228,"f",FALSE)</f>
        <v>62039</v>
      </c>
      <c r="E3228" s="176">
        <f>_xll.qlInterestRateIndexValueDate(IndexON,D3228)</f>
        <v>62039</v>
      </c>
      <c r="F3228" s="192">
        <f>IFERROR(_xll.qlIndexFixing(IndexON,D3228,TRUE,_xll.ohTrigger(RecalcTrigger,TriggerON)),NA())</f>
        <v>1.8564930200261065E-2</v>
      </c>
      <c r="H3228" s="42">
        <f>_xll.qlCalendarAdvance(Calendar,$H3227,B3228,"f",FALSE)</f>
        <v>62039</v>
      </c>
      <c r="I3228" s="176">
        <f>_xll.qlInterestRateIndexValueDate(Index1M,$H3228)</f>
        <v>62039</v>
      </c>
      <c r="J3228" s="181">
        <f>IFERROR(_xll.qlIndexFixing(Index1M,$H3228,TRUE,_xll.ohTrigger(RecalcTrigger,Trigger1M)),NA())</f>
        <v>1.8924706042454387E-2</v>
      </c>
      <c r="K3228" s="44">
        <f>IFERROR(_xll.qlIndexFixing(Index3M,H3228,TRUE,_xll.ohTrigger(RecalcTrigger,Trigger3M)),NA())</f>
        <v>1.9269562766174801E-2</v>
      </c>
      <c r="L3228" s="44">
        <f>IFERROR(_xll.qlIndexFixing(Index6M,$H3228,TRUE,_xll.ohTrigger(RecalcTrigger,Trigger6M)),NA())</f>
        <v>1.9452036867788194E-2</v>
      </c>
      <c r="M3228" s="182">
        <f>IFERROR(_xll.qlIndexFixing(Index1Y,$H3228,TRUE,_xll.ohTrigger(RecalcTrigger,Trigger1Y)),NA())</f>
        <v>1.9690460567873824E-2</v>
      </c>
      <c r="N3228" s="181">
        <f>IFERROR(_xll.qlIndexFixing(ONIndex1M,I3228,TRUE,_xll.ohTrigger(RecalcTrigger,Trigger1M)),NA())</f>
        <v>1.8898960243001195E-2</v>
      </c>
      <c r="O3228" s="44">
        <f>IFERROR(_xll.qlIndexFixing(ONIndex3M,I3228,TRUE,_xll.ohTrigger(RecalcTrigger,Trigger3M)),NA())</f>
        <v>1.9194419725468981E-2</v>
      </c>
      <c r="P3228" s="44">
        <f>IFERROR(_xll.qlIndexFixing(ONIndex6M,I3228,TRUE,_xll.ohTrigger(RecalcTrigger,Trigger6M)),NA())</f>
        <v>1.9304714279685387E-2</v>
      </c>
      <c r="Q3228" s="182">
        <f>IFERROR(_xll.qlIndexFixing(ONIndex1Y,I3228,TRUE,_xll.ohTrigger(RecalcTrigger,Trigger1Y)),NA())</f>
        <v>1.9391611087014038E-2</v>
      </c>
    </row>
    <row r="3229" spans="2:17" x14ac:dyDescent="0.2">
      <c r="B3229" s="39" t="s">
        <v>42</v>
      </c>
      <c r="D3229" s="42">
        <f>_xll.qlCalendarAdvance(Calendar,$D3228,B3229,"f",FALSE)</f>
        <v>62046</v>
      </c>
      <c r="E3229" s="176">
        <f>_xll.qlInterestRateIndexValueDate(IndexON,D3229)</f>
        <v>62046</v>
      </c>
      <c r="F3229" s="192">
        <f>IFERROR(_xll.qlIndexFixing(IndexON,D3229,TRUE,_xll.ohTrigger(RecalcTrigger,TriggerON)),NA())</f>
        <v>1.8569586066197186E-2</v>
      </c>
      <c r="H3229" s="42">
        <f>_xll.qlCalendarAdvance(Calendar,$H3228,B3229,"f",FALSE)</f>
        <v>62046</v>
      </c>
      <c r="I3229" s="176">
        <f>_xll.qlInterestRateIndexValueDate(Index1M,$H3229)</f>
        <v>62046</v>
      </c>
      <c r="J3229" s="181">
        <f>IFERROR(_xll.qlIndexFixing(Index1M,$H3229,TRUE,_xll.ohTrigger(RecalcTrigger,Trigger1M)),NA())</f>
        <v>1.8929460840387512E-2</v>
      </c>
      <c r="K3229" s="44">
        <f>IFERROR(_xll.qlIndexFixing(Index3M,H3229,TRUE,_xll.ohTrigger(RecalcTrigger,Trigger3M)),NA())</f>
        <v>1.9274007304383022E-2</v>
      </c>
      <c r="L3229" s="44">
        <f>IFERROR(_xll.qlIndexFixing(Index6M,$H3229,TRUE,_xll.ohTrigger(RecalcTrigger,Trigger6M)),NA())</f>
        <v>1.9456257287229363E-2</v>
      </c>
      <c r="M3229" s="182">
        <f>IFERROR(_xll.qlIndexFixing(Index1Y,$H3229,TRUE,_xll.ohTrigger(RecalcTrigger,Trigger1Y)),NA())</f>
        <v>1.9694563319903713E-2</v>
      </c>
      <c r="N3229" s="181">
        <f>IFERROR(_xll.qlIndexFixing(ONIndex1M,I3229,TRUE,_xll.ohTrigger(RecalcTrigger,Trigger1M)),NA())</f>
        <v>1.8903741898438353E-2</v>
      </c>
      <c r="O3229" s="44">
        <f>IFERROR(_xll.qlIndexFixing(ONIndex3M,I3229,TRUE,_xll.ohTrigger(RecalcTrigger,Trigger3M)),NA())</f>
        <v>1.9198938689567457E-2</v>
      </c>
      <c r="P3229" s="44">
        <f>IFERROR(_xll.qlIndexFixing(ONIndex6M,I3229,TRUE,_xll.ohTrigger(RecalcTrigger,Trigger6M)),NA())</f>
        <v>1.930907731811482E-2</v>
      </c>
      <c r="Q3229" s="182">
        <f>IFERROR(_xll.qlIndexFixing(ONIndex1Y,I3229,TRUE,_xll.ohTrigger(RecalcTrigger,Trigger1Y)),NA())</f>
        <v>1.939600712230205E-2</v>
      </c>
    </row>
    <row r="3230" spans="2:17" x14ac:dyDescent="0.2">
      <c r="B3230" s="39" t="s">
        <v>42</v>
      </c>
      <c r="D3230" s="42">
        <f>_xll.qlCalendarAdvance(Calendar,$D3229,B3230,"f",FALSE)</f>
        <v>62053</v>
      </c>
      <c r="E3230" s="176">
        <f>_xll.qlInterestRateIndexValueDate(IndexON,D3230)</f>
        <v>62053</v>
      </c>
      <c r="F3230" s="192">
        <f>IFERROR(_xll.qlIndexFixing(IndexON,D3230,TRUE,_xll.ohTrigger(RecalcTrigger,TriggerON)),NA())</f>
        <v>1.8574226766753243E-2</v>
      </c>
      <c r="H3230" s="42">
        <f>_xll.qlCalendarAdvance(Calendar,$H3229,B3230,"f",FALSE)</f>
        <v>62053</v>
      </c>
      <c r="I3230" s="176">
        <f>_xll.qlInterestRateIndexValueDate(Index1M,$H3230)</f>
        <v>62053</v>
      </c>
      <c r="J3230" s="181">
        <f>IFERROR(_xll.qlIndexFixing(Index1M,$H3230,TRUE,_xll.ohTrigger(RecalcTrigger,Trigger1M)),NA())</f>
        <v>1.8934200039824184E-2</v>
      </c>
      <c r="K3230" s="44">
        <f>IFERROR(_xll.qlIndexFixing(Index3M,H3230,TRUE,_xll.ohTrigger(RecalcTrigger,Trigger3M)),NA())</f>
        <v>1.9278437057043383E-2</v>
      </c>
      <c r="L3230" s="44">
        <f>IFERROR(_xll.qlIndexFixing(Index6M,$H3230,TRUE,_xll.ohTrigger(RecalcTrigger,Trigger6M)),NA())</f>
        <v>1.9460463367178937E-2</v>
      </c>
      <c r="M3230" s="182">
        <f>IFERROR(_xll.qlIndexFixing(Index1Y,$H3230,TRUE,_xll.ohTrigger(RecalcTrigger,Trigger1Y)),NA())</f>
        <v>1.9698651487812135E-2</v>
      </c>
      <c r="N3230" s="181">
        <f>IFERROR(_xll.qlIndexFixing(ONIndex1M,I3230,TRUE,_xll.ohTrigger(RecalcTrigger,Trigger1M)),NA())</f>
        <v>1.8908507978401268E-2</v>
      </c>
      <c r="O3230" s="44">
        <f>IFERROR(_xll.qlIndexFixing(ONIndex3M,I3230,TRUE,_xll.ohTrigger(RecalcTrigger,Trigger3M)),NA())</f>
        <v>1.9203442933878323E-2</v>
      </c>
      <c r="P3230" s="44">
        <f>IFERROR(_xll.qlIndexFixing(ONIndex6M,I3230,TRUE,_xll.ohTrigger(RecalcTrigger,Trigger6M)),NA())</f>
        <v>1.9313426144835777E-2</v>
      </c>
      <c r="Q3230" s="182">
        <f>IFERROR(_xll.qlIndexFixing(ONIndex1Y,I3230,TRUE,_xll.ohTrigger(RecalcTrigger,Trigger1Y)),NA())</f>
        <v>1.9400388838252125E-2</v>
      </c>
    </row>
    <row r="3231" spans="2:17" x14ac:dyDescent="0.2">
      <c r="B3231" s="39" t="s">
        <v>42</v>
      </c>
      <c r="D3231" s="42">
        <f>_xll.qlCalendarAdvance(Calendar,$D3230,B3231,"f",FALSE)</f>
        <v>62060</v>
      </c>
      <c r="E3231" s="176">
        <f>_xll.qlInterestRateIndexValueDate(IndexON,D3231)</f>
        <v>62060</v>
      </c>
      <c r="F3231" s="192">
        <f>IFERROR(_xll.qlIndexFixing(IndexON,D3231,TRUE,_xll.ohTrigger(RecalcTrigger,TriggerON)),NA())</f>
        <v>1.8578852301442961E-2</v>
      </c>
      <c r="H3231" s="42">
        <f>_xll.qlCalendarAdvance(Calendar,$H3230,B3231,"f",FALSE)</f>
        <v>62060</v>
      </c>
      <c r="I3231" s="176">
        <f>_xll.qlInterestRateIndexValueDate(Index1M,$H3231)</f>
        <v>62060</v>
      </c>
      <c r="J3231" s="181">
        <f>IFERROR(_xll.qlIndexFixing(Index1M,$H3231,TRUE,_xll.ohTrigger(RecalcTrigger,Trigger1M)),NA())</f>
        <v>1.893892364075174E-2</v>
      </c>
      <c r="K3231" s="44">
        <f>IFERROR(_xll.qlIndexFixing(Index3M,H3231,TRUE,_xll.ohTrigger(RecalcTrigger,Trigger3M)),NA())</f>
        <v>1.9282852024110075E-2</v>
      </c>
      <c r="L3231" s="44">
        <f>IFERROR(_xll.qlIndexFixing(Index6M,$H3231,TRUE,_xll.ohTrigger(RecalcTrigger,Trigger6M)),NA())</f>
        <v>1.9464655107546466E-2</v>
      </c>
      <c r="M3231" s="182">
        <f>IFERROR(_xll.qlIndexFixing(Index1Y,$H3231,TRUE,_xll.ohTrigger(RecalcTrigger,Trigger1Y)),NA())</f>
        <v>1.9702725071423677E-2</v>
      </c>
      <c r="N3231" s="181">
        <f>IFERROR(_xll.qlIndexFixing(ONIndex1M,I3231,TRUE,_xll.ohTrigger(RecalcTrigger,Trigger1M)),NA())</f>
        <v>1.8913258483052031E-2</v>
      </c>
      <c r="O3231" s="44">
        <f>IFERROR(_xll.qlIndexFixing(ONIndex3M,I3231,TRUE,_xll.ohTrigger(RecalcTrigger,Trigger3M)),NA())</f>
        <v>1.9207932458644716E-2</v>
      </c>
      <c r="P3231" s="44">
        <f>IFERROR(_xll.qlIndexFixing(ONIndex6M,I3231,TRUE,_xll.ohTrigger(RecalcTrigger,Trigger6M)),NA())</f>
        <v>1.9317760759686164E-2</v>
      </c>
      <c r="Q3231" s="182">
        <f>IFERROR(_xll.qlIndexFixing(ONIndex1Y,I3231,TRUE,_xll.ohTrigger(RecalcTrigger,Trigger1Y)),NA())</f>
        <v>1.9404756235026355E-2</v>
      </c>
    </row>
    <row r="3232" spans="2:17" x14ac:dyDescent="0.2">
      <c r="B3232" s="39" t="s">
        <v>42</v>
      </c>
      <c r="D3232" s="42">
        <f>_xll.qlCalendarAdvance(Calendar,$D3231,B3232,"f",FALSE)</f>
        <v>62067</v>
      </c>
      <c r="E3232" s="176">
        <f>_xll.qlInterestRateIndexValueDate(IndexON,D3232)</f>
        <v>62067</v>
      </c>
      <c r="F3232" s="192">
        <f>IFERROR(_xll.qlIndexFixing(IndexON,D3232,TRUE,_xll.ohTrigger(RecalcTrigger,TriggerON)),NA())</f>
        <v>1.8583462670590523E-2</v>
      </c>
      <c r="H3232" s="42">
        <f>_xll.qlCalendarAdvance(Calendar,$H3231,B3232,"f",FALSE)</f>
        <v>62067</v>
      </c>
      <c r="I3232" s="176">
        <f>_xll.qlInterestRateIndexValueDate(Index1M,$H3232)</f>
        <v>62067</v>
      </c>
      <c r="J3232" s="181">
        <f>IFERROR(_xll.qlIndexFixing(Index1M,$H3232,TRUE,_xll.ohTrigger(RecalcTrigger,Trigger1M)),NA())</f>
        <v>1.8943631643144852E-2</v>
      </c>
      <c r="K3232" s="44">
        <f>IFERROR(_xll.qlIndexFixing(Index3M,H3232,TRUE,_xll.ohTrigger(RecalcTrigger,Trigger3M)),NA())</f>
        <v>1.9285611667589464E-2</v>
      </c>
      <c r="L3232" s="44">
        <f>IFERROR(_xll.qlIndexFixing(Index6M,$H3232,TRUE,_xll.ohTrigger(RecalcTrigger,Trigger6M)),NA())</f>
        <v>1.946964350480232E-2</v>
      </c>
      <c r="M3232" s="182">
        <f>IFERROR(_xll.qlIndexFixing(Index1Y,$H3232,TRUE,_xll.ohTrigger(RecalcTrigger,Trigger1Y)),NA())</f>
        <v>1.9706784070562922E-2</v>
      </c>
      <c r="N3232" s="181">
        <f>IFERROR(_xll.qlIndexFixing(ONIndex1M,I3232,TRUE,_xll.ohTrigger(RecalcTrigger,Trigger1M)),NA())</f>
        <v>1.8917993412309597E-2</v>
      </c>
      <c r="O3232" s="44">
        <f>IFERROR(_xll.qlIndexFixing(ONIndex3M,I3232,TRUE,_xll.ohTrigger(RecalcTrigger,Trigger3M)),NA())</f>
        <v>1.9212407263461406E-2</v>
      </c>
      <c r="P3232" s="44">
        <f>IFERROR(_xll.qlIndexFixing(ONIndex6M,I3232,TRUE,_xll.ohTrigger(RecalcTrigger,Trigger6M)),NA())</f>
        <v>1.9322081162747029E-2</v>
      </c>
      <c r="Q3232" s="182">
        <f>IFERROR(_xll.qlIndexFixing(ONIndex1Y,I3232,TRUE,_xll.ohTrigger(RecalcTrigger,Trigger1Y)),NA())</f>
        <v>1.9409109312381601E-2</v>
      </c>
    </row>
    <row r="3233" spans="2:17" x14ac:dyDescent="0.2">
      <c r="B3233" s="39" t="s">
        <v>42</v>
      </c>
      <c r="D3233" s="42">
        <f>_xll.qlCalendarAdvance(Calendar,$D3232,B3233,"f",FALSE)</f>
        <v>62074</v>
      </c>
      <c r="E3233" s="176">
        <f>_xll.qlInterestRateIndexValueDate(IndexON,D3233)</f>
        <v>62074</v>
      </c>
      <c r="F3233" s="192">
        <f>IFERROR(_xll.qlIndexFixing(IndexON,D3233,TRUE,_xll.ohTrigger(RecalcTrigger,TriggerON)),NA())</f>
        <v>1.8588057874114883E-2</v>
      </c>
      <c r="H3233" s="42">
        <f>_xll.qlCalendarAdvance(Calendar,$H3232,B3233,"f",FALSE)</f>
        <v>62074</v>
      </c>
      <c r="I3233" s="176">
        <f>_xll.qlInterestRateIndexValueDate(Index1M,$H3233)</f>
        <v>62074</v>
      </c>
      <c r="J3233" s="181">
        <f>IFERROR(_xll.qlIndexFixing(Index1M,$H3233,TRUE,_xll.ohTrigger(RecalcTrigger,Trigger1M)),NA())</f>
        <v>1.8948324046988325E-2</v>
      </c>
      <c r="K3233" s="44">
        <f>IFERROR(_xll.qlIndexFixing(Index3M,H3233,TRUE,_xll.ohTrigger(RecalcTrigger,Trigger3M)),NA())</f>
        <v>1.9289998712990777E-2</v>
      </c>
      <c r="L3233" s="44">
        <f>IFERROR(_xll.qlIndexFixing(Index6M,$H3233,TRUE,_xll.ohTrigger(RecalcTrigger,Trigger6M)),NA())</f>
        <v>1.9473805762428242E-2</v>
      </c>
      <c r="M3233" s="182">
        <f>IFERROR(_xll.qlIndexFixing(Index1Y,$H3233,TRUE,_xll.ohTrigger(RecalcTrigger,Trigger1Y)),NA())</f>
        <v>1.9710828485056009E-2</v>
      </c>
      <c r="N3233" s="181">
        <f>IFERROR(_xll.qlIndexFixing(ONIndex1M,I3233,TRUE,_xll.ohTrigger(RecalcTrigger,Trigger1M)),NA())</f>
        <v>1.892271276609292E-2</v>
      </c>
      <c r="O3233" s="44">
        <f>IFERROR(_xll.qlIndexFixing(ONIndex3M,I3233,TRUE,_xll.ohTrigger(RecalcTrigger,Trigger3M)),NA())</f>
        <v>1.9216867348652578E-2</v>
      </c>
      <c r="P3233" s="44">
        <f>IFERROR(_xll.qlIndexFixing(ONIndex6M,I3233,TRUE,_xll.ohTrigger(RecalcTrigger,Trigger6M)),NA())</f>
        <v>1.9326387353856278E-2</v>
      </c>
      <c r="Q3233" s="182">
        <f>IFERROR(_xll.qlIndexFixing(ONIndex1Y,I3233,TRUE,_xll.ohTrigger(RecalcTrigger,Trigger1Y)),NA())</f>
        <v>1.9413448070561001E-2</v>
      </c>
    </row>
    <row r="3234" spans="2:17" x14ac:dyDescent="0.2">
      <c r="B3234" s="39" t="s">
        <v>42</v>
      </c>
      <c r="D3234" s="42">
        <f>_xll.qlCalendarAdvance(Calendar,$D3233,B3234,"f",FALSE)</f>
        <v>62081</v>
      </c>
      <c r="E3234" s="176">
        <f>_xll.qlInterestRateIndexValueDate(IndexON,D3234)</f>
        <v>62081</v>
      </c>
      <c r="F3234" s="192">
        <f>IFERROR(_xll.qlIndexFixing(IndexON,D3234,TRUE,_xll.ohTrigger(RecalcTrigger,TriggerON)),NA())</f>
        <v>1.8592637912016041E-2</v>
      </c>
      <c r="H3234" s="42">
        <f>_xll.qlCalendarAdvance(Calendar,$H3233,B3234,"f",FALSE)</f>
        <v>62081</v>
      </c>
      <c r="I3234" s="176">
        <f>_xll.qlInterestRateIndexValueDate(Index1M,$H3234)</f>
        <v>62081</v>
      </c>
      <c r="J3234" s="181">
        <f>IFERROR(_xll.qlIndexFixing(Index1M,$H3234,TRUE,_xll.ohTrigger(RecalcTrigger,Trigger1M)),NA())</f>
        <v>1.8953000852261898E-2</v>
      </c>
      <c r="K3234" s="44">
        <f>IFERROR(_xll.qlIndexFixing(Index3M,H3234,TRUE,_xll.ohTrigger(RecalcTrigger,Trigger3M)),NA())</f>
        <v>1.9294370974109652E-2</v>
      </c>
      <c r="L3234" s="44">
        <f>IFERROR(_xll.qlIndexFixing(Index6M,$H3234,TRUE,_xll.ohTrigger(RecalcTrigger,Trigger6M)),NA())</f>
        <v>1.9477953679487892E-2</v>
      </c>
      <c r="M3234" s="182">
        <f>IFERROR(_xll.qlIndexFixing(Index1Y,$H3234,TRUE,_xll.ohTrigger(RecalcTrigger,Trigger1Y)),NA())</f>
        <v>1.97148583147293E-2</v>
      </c>
      <c r="N3234" s="181">
        <f>IFERROR(_xll.qlIndexFixing(ONIndex1M,I3234,TRUE,_xll.ohTrigger(RecalcTrigger,Trigger1M)),NA())</f>
        <v>1.8927416544645137E-2</v>
      </c>
      <c r="O3234" s="44">
        <f>IFERROR(_xll.qlIndexFixing(ONIndex3M,I3234,TRUE,_xll.ohTrigger(RecalcTrigger,Trigger3M)),NA())</f>
        <v>1.9221312714299277E-2</v>
      </c>
      <c r="P3234" s="44">
        <f>IFERROR(_xll.qlIndexFixing(ONIndex6M,I3234,TRUE,_xll.ohTrigger(RecalcTrigger,Trigger6M)),NA())</f>
        <v>1.9330679333500189E-2</v>
      </c>
      <c r="Q3234" s="182">
        <f>IFERROR(_xll.qlIndexFixing(ONIndex1Y,I3234,TRUE,_xll.ohTrigger(RecalcTrigger,Trigger1Y)),NA())</f>
        <v>1.9417772509483511E-2</v>
      </c>
    </row>
    <row r="3235" spans="2:17" x14ac:dyDescent="0.2">
      <c r="B3235" s="39" t="s">
        <v>42</v>
      </c>
      <c r="D3235" s="42">
        <f>_xll.qlCalendarAdvance(Calendar,$D3234,B3235,"f",FALSE)</f>
        <v>62089</v>
      </c>
      <c r="E3235" s="176">
        <f>_xll.qlInterestRateIndexValueDate(IndexON,D3235)</f>
        <v>62089</v>
      </c>
      <c r="F3235" s="192">
        <f>IFERROR(_xll.qlIndexFixing(IndexON,D3235,TRUE,_xll.ohTrigger(RecalcTrigger,TriggerON)),NA())</f>
        <v>1.8599451844061681E-2</v>
      </c>
      <c r="H3235" s="42">
        <f>_xll.qlCalendarAdvance(Calendar,$H3234,B3235,"f",FALSE)</f>
        <v>62089</v>
      </c>
      <c r="I3235" s="176">
        <f>_xll.qlInterestRateIndexValueDate(Index1M,$H3235)</f>
        <v>62089</v>
      </c>
      <c r="J3235" s="181">
        <f>IFERROR(_xll.qlIndexFixing(Index1M,$H3235,TRUE,_xll.ohTrigger(RecalcTrigger,Trigger1M)),NA())</f>
        <v>1.8957503185773033E-2</v>
      </c>
      <c r="K3235" s="44">
        <f>IFERROR(_xll.qlIndexFixing(Index3M,H3235,TRUE,_xll.ohTrigger(RecalcTrigger,Trigger3M)),NA())</f>
        <v>1.9299349740697077E-2</v>
      </c>
      <c r="L3235" s="44">
        <f>IFERROR(_xll.qlIndexFixing(Index6M,$H3235,TRUE,_xll.ohTrigger(RecalcTrigger,Trigger6M)),NA())</f>
        <v>1.9482676596136523E-2</v>
      </c>
      <c r="M3235" s="182">
        <f>IFERROR(_xll.qlIndexFixing(Index1Y,$H3235,TRUE,_xll.ohTrigger(RecalcTrigger,Trigger1Y)),NA())</f>
        <v>1.9721058439566213E-2</v>
      </c>
      <c r="N3235" s="181">
        <f>IFERROR(_xll.qlIndexFixing(ONIndex1M,I3235,TRUE,_xll.ohTrigger(RecalcTrigger,Trigger1M)),NA())</f>
        <v>1.8934423408496864E-2</v>
      </c>
      <c r="O3235" s="44">
        <f>IFERROR(_xll.qlIndexFixing(ONIndex3M,I3235,TRUE,_xll.ohTrigger(RecalcTrigger,Trigger3M)),NA())</f>
        <v>1.9228019288848323E-2</v>
      </c>
      <c r="P3235" s="44">
        <f>IFERROR(_xll.qlIndexFixing(ONIndex6M,I3235,TRUE,_xll.ohTrigger(RecalcTrigger,Trigger6M)),NA())</f>
        <v>1.9337200981481471E-2</v>
      </c>
      <c r="Q3235" s="182">
        <f>IFERROR(_xll.qlIndexFixing(ONIndex1Y,I3235,TRUE,_xll.ohTrigger(RecalcTrigger,Trigger1Y)),NA())</f>
        <v>1.9424344985450686E-2</v>
      </c>
    </row>
    <row r="3236" spans="2:17" x14ac:dyDescent="0.2">
      <c r="B3236" s="39" t="s">
        <v>42</v>
      </c>
      <c r="D3236" s="42">
        <f>_xll.qlCalendarAdvance(Calendar,$D3235,B3236,"f",FALSE)</f>
        <v>62096</v>
      </c>
      <c r="E3236" s="176">
        <f>_xll.qlInterestRateIndexValueDate(IndexON,D3236)</f>
        <v>62096</v>
      </c>
      <c r="F3236" s="192">
        <f>IFERROR(_xll.qlIndexFixing(IndexON,D3236,TRUE,_xll.ohTrigger(RecalcTrigger,TriggerON)),NA())</f>
        <v>1.8603997680918621E-2</v>
      </c>
      <c r="H3236" s="42">
        <f>_xll.qlCalendarAdvance(Calendar,$H3235,B3236,"f",FALSE)</f>
        <v>62096</v>
      </c>
      <c r="I3236" s="176">
        <f>_xll.qlInterestRateIndexValueDate(Index1M,$H3236)</f>
        <v>62096</v>
      </c>
      <c r="J3236" s="181">
        <f>IFERROR(_xll.qlIndexFixing(Index1M,$H3236,TRUE,_xll.ohTrigger(RecalcTrigger,Trigger1M)),NA())</f>
        <v>1.8962147438608492E-2</v>
      </c>
      <c r="K3236" s="44">
        <f>IFERROR(_xll.qlIndexFixing(Index3M,H3236,TRUE,_xll.ohTrigger(RecalcTrigger,Trigger3M)),NA())</f>
        <v>1.9303690321053515E-2</v>
      </c>
      <c r="L3236" s="44">
        <f>IFERROR(_xll.qlIndexFixing(Index6M,$H3236,TRUE,_xll.ohTrigger(RecalcTrigger,Trigger6M)),NA())</f>
        <v>1.9485986119261368E-2</v>
      </c>
      <c r="M3236" s="182">
        <f>IFERROR(_xll.qlIndexFixing(Index1Y,$H3236,TRUE,_xll.ohTrigger(RecalcTrigger,Trigger1Y)),NA())</f>
        <v>1.9725055359491216E-2</v>
      </c>
      <c r="N3236" s="181">
        <f>IFERROR(_xll.qlIndexFixing(ONIndex1M,I3236,TRUE,_xll.ohTrigger(RecalcTrigger,Trigger1M)),NA())</f>
        <v>1.8939092070533091E-2</v>
      </c>
      <c r="O3236" s="44">
        <f>IFERROR(_xll.qlIndexFixing(ONIndex3M,I3236,TRUE,_xll.ohTrigger(RecalcTrigger,Trigger3M)),NA())</f>
        <v>1.923243147422871E-2</v>
      </c>
      <c r="P3236" s="44">
        <f>IFERROR(_xll.qlIndexFixing(ONIndex6M,I3236,TRUE,_xll.ohTrigger(RecalcTrigger,Trigger6M)),NA())</f>
        <v>1.9341460928204251E-2</v>
      </c>
      <c r="Q3236" s="182">
        <f>IFERROR(_xll.qlIndexFixing(ONIndex1Y,I3236,TRUE,_xll.ohTrigger(RecalcTrigger,Trigger1Y)),NA())</f>
        <v>1.9428637151392984E-2</v>
      </c>
    </row>
    <row r="3237" spans="2:17" x14ac:dyDescent="0.2">
      <c r="B3237" s="39" t="s">
        <v>42</v>
      </c>
      <c r="D3237" s="42">
        <f>_xll.qlCalendarAdvance(Calendar,$D3236,B3237,"f",FALSE)</f>
        <v>62103</v>
      </c>
      <c r="E3237" s="176">
        <f>_xll.qlInterestRateIndexValueDate(IndexON,D3237)</f>
        <v>62103</v>
      </c>
      <c r="F3237" s="192">
        <f>IFERROR(_xll.qlIndexFixing(IndexON,D3237,TRUE,_xll.ohTrigger(RecalcTrigger,TriggerON)),NA())</f>
        <v>1.8608528350747559E-2</v>
      </c>
      <c r="H3237" s="42">
        <f>_xll.qlCalendarAdvance(Calendar,$H3236,B3237,"f",FALSE)</f>
        <v>62103</v>
      </c>
      <c r="I3237" s="176">
        <f>_xll.qlInterestRateIndexValueDate(Index1M,$H3237)</f>
        <v>62103</v>
      </c>
      <c r="J3237" s="181">
        <f>IFERROR(_xll.qlIndexFixing(Index1M,$H3237,TRUE,_xll.ohTrigger(RecalcTrigger,Trigger1M)),NA())</f>
        <v>1.8966776093561722E-2</v>
      </c>
      <c r="K3237" s="44">
        <f>IFERROR(_xll.qlIndexFixing(Index3M,H3237,TRUE,_xll.ohTrigger(RecalcTrigger,Trigger3M)),NA())</f>
        <v>1.9308016116979829E-2</v>
      </c>
      <c r="L3237" s="44">
        <f>IFERROR(_xll.qlIndexFixing(Index6M,$H3237,TRUE,_xll.ohTrigger(RecalcTrigger,Trigger6M)),NA())</f>
        <v>1.9490089771697066E-2</v>
      </c>
      <c r="M3237" s="182">
        <f>IFERROR(_xll.qlIndexFixing(Index1Y,$H3237,TRUE,_xll.ohTrigger(RecalcTrigger,Trigger1Y)),NA())</f>
        <v>1.9729037692555108E-2</v>
      </c>
      <c r="N3237" s="181">
        <f>IFERROR(_xll.qlIndexFixing(ONIndex1M,I3237,TRUE,_xll.ohTrigger(RecalcTrigger,Trigger1M)),NA())</f>
        <v>1.8943745155744301E-2</v>
      </c>
      <c r="O3237" s="44">
        <f>IFERROR(_xll.qlIndexFixing(ONIndex3M,I3237,TRUE,_xll.ohTrigger(RecalcTrigger,Trigger3M)),NA())</f>
        <v>1.9236828938443699E-2</v>
      </c>
      <c r="P3237" s="44">
        <f>IFERROR(_xll.qlIndexFixing(ONIndex6M,I3237,TRUE,_xll.ohTrigger(RecalcTrigger,Trigger6M)),NA())</f>
        <v>1.9345706661678678E-2</v>
      </c>
      <c r="Q3237" s="182">
        <f>IFERROR(_xll.qlIndexFixing(ONIndex1Y,I3237,TRUE,_xll.ohTrigger(RecalcTrigger,Trigger1Y)),NA())</f>
        <v>1.9432914996565524E-2</v>
      </c>
    </row>
    <row r="3238" spans="2:17" x14ac:dyDescent="0.2">
      <c r="B3238" s="39" t="s">
        <v>42</v>
      </c>
      <c r="D3238" s="42">
        <f>_xll.qlCalendarAdvance(Calendar,$D3237,B3238,"f",FALSE)</f>
        <v>62110</v>
      </c>
      <c r="E3238" s="176">
        <f>_xll.qlInterestRateIndexValueDate(IndexON,D3238)</f>
        <v>62110</v>
      </c>
      <c r="F3238" s="192">
        <f>IFERROR(_xll.qlIndexFixing(IndexON,D3238,TRUE,_xll.ohTrigger(RecalcTrigger,TriggerON)),NA())</f>
        <v>1.8613043853494458E-2</v>
      </c>
      <c r="H3238" s="42">
        <f>_xll.qlCalendarAdvance(Calendar,$H3237,B3238,"f",FALSE)</f>
        <v>62110</v>
      </c>
      <c r="I3238" s="176">
        <f>_xll.qlInterestRateIndexValueDate(Index1M,$H3238)</f>
        <v>62110</v>
      </c>
      <c r="J3238" s="181">
        <f>IFERROR(_xll.qlIndexFixing(Index1M,$H3238,TRUE,_xll.ohTrigger(RecalcTrigger,Trigger1M)),NA())</f>
        <v>1.8971389150619643E-2</v>
      </c>
      <c r="K3238" s="44">
        <f>IFERROR(_xll.qlIndexFixing(Index3M,H3238,TRUE,_xll.ohTrigger(RecalcTrigger,Trigger3M)),NA())</f>
        <v>1.9312327128430094E-2</v>
      </c>
      <c r="L3238" s="44">
        <f>IFERROR(_xll.qlIndexFixing(Index6M,$H3238,TRUE,_xll.ohTrigger(RecalcTrigger,Trigger6M)),NA())</f>
        <v>1.949417908392519E-2</v>
      </c>
      <c r="M3238" s="182">
        <f>IFERROR(_xll.qlIndexFixing(Index1Y,$H3238,TRUE,_xll.ohTrigger(RecalcTrigger,Trigger1Y)),NA())</f>
        <v>1.9733005438585201E-2</v>
      </c>
      <c r="N3238" s="181">
        <f>IFERROR(_xll.qlIndexFixing(ONIndex1M,I3238,TRUE,_xll.ohTrigger(RecalcTrigger,Trigger1M)),NA())</f>
        <v>1.8948382664049451E-2</v>
      </c>
      <c r="O3238" s="44">
        <f>IFERROR(_xll.qlIndexFixing(ONIndex3M,I3238,TRUE,_xll.ohTrigger(RecalcTrigger,Trigger3M)),NA())</f>
        <v>1.9241211681520303E-2</v>
      </c>
      <c r="P3238" s="44">
        <f>IFERROR(_xll.qlIndexFixing(ONIndex6M,I3238,TRUE,_xll.ohTrigger(RecalcTrigger,Trigger6M)),NA())</f>
        <v>1.9349938181985792E-2</v>
      </c>
      <c r="Q3238" s="182">
        <f>IFERROR(_xll.qlIndexFixing(ONIndex1Y,I3238,TRUE,_xll.ohTrigger(RecalcTrigger,Trigger1Y)),NA())</f>
        <v>1.9437178521076369E-2</v>
      </c>
    </row>
    <row r="3239" spans="2:17" x14ac:dyDescent="0.2">
      <c r="B3239" s="39" t="s">
        <v>42</v>
      </c>
      <c r="D3239" s="42">
        <f>_xll.qlCalendarAdvance(Calendar,$D3238,B3239,"f",FALSE)</f>
        <v>62117</v>
      </c>
      <c r="E3239" s="176">
        <f>_xll.qlInterestRateIndexValueDate(IndexON,D3239)</f>
        <v>62117</v>
      </c>
      <c r="F3239" s="192">
        <f>IFERROR(_xll.qlIndexFixing(IndexON,D3239,TRUE,_xll.ohTrigger(RecalcTrigger,TriggerON)),NA())</f>
        <v>1.8617544189159323E-2</v>
      </c>
      <c r="H3239" s="42">
        <f>_xll.qlCalendarAdvance(Calendar,$H3238,B3239,"f",FALSE)</f>
        <v>62117</v>
      </c>
      <c r="I3239" s="176">
        <f>_xll.qlInterestRateIndexValueDate(Index1M,$H3239)</f>
        <v>62117</v>
      </c>
      <c r="J3239" s="181">
        <f>IFERROR(_xll.qlIndexFixing(Index1M,$H3239,TRUE,_xll.ohTrigger(RecalcTrigger,Trigger1M)),NA())</f>
        <v>1.8975986609763958E-2</v>
      </c>
      <c r="K3239" s="44">
        <f>IFERROR(_xll.qlIndexFixing(Index3M,H3239,TRUE,_xll.ohTrigger(RecalcTrigger,Trigger3M)),NA())</f>
        <v>1.9316623355354778E-2</v>
      </c>
      <c r="L3239" s="44">
        <f>IFERROR(_xll.qlIndexFixing(Index6M,$H3239,TRUE,_xll.ohTrigger(RecalcTrigger,Trigger6M)),NA())</f>
        <v>1.949825405585931E-2</v>
      </c>
      <c r="M3239" s="182">
        <f>IFERROR(_xll.qlIndexFixing(Index1Y,$H3239,TRUE,_xll.ohTrigger(RecalcTrigger,Trigger1Y)),NA())</f>
        <v>1.9736958597410783E-2</v>
      </c>
      <c r="N3239" s="181">
        <f>IFERROR(_xll.qlIndexFixing(ONIndex1M,I3239,TRUE,_xll.ohTrigger(RecalcTrigger,Trigger1M)),NA())</f>
        <v>1.895300459550257E-2</v>
      </c>
      <c r="O3239" s="44">
        <f>IFERROR(_xll.qlIndexFixing(ONIndex3M,I3239,TRUE,_xll.ohTrigger(RecalcTrigger,Trigger3M)),NA())</f>
        <v>1.9245579703431513E-2</v>
      </c>
      <c r="P3239" s="44">
        <f>IFERROR(_xll.qlIndexFixing(ONIndex6M,I3239,TRUE,_xll.ohTrigger(RecalcTrigger,Trigger6M)),NA())</f>
        <v>1.9354155489071566E-2</v>
      </c>
      <c r="Q3239" s="182">
        <f>IFERROR(_xll.qlIndexFixing(ONIndex1Y,I3239,TRUE,_xll.ohTrigger(RecalcTrigger,Trigger1Y)),NA())</f>
        <v>1.944142772487149E-2</v>
      </c>
    </row>
    <row r="3240" spans="2:17" x14ac:dyDescent="0.2">
      <c r="B3240" s="39" t="s">
        <v>42</v>
      </c>
      <c r="D3240" s="42">
        <f>_xll.qlCalendarAdvance(Calendar,$D3239,B3240,"f",FALSE)</f>
        <v>62124</v>
      </c>
      <c r="E3240" s="176">
        <f>_xll.qlInterestRateIndexValueDate(IndexON,D3240)</f>
        <v>62124</v>
      </c>
      <c r="F3240" s="192">
        <f>IFERROR(_xll.qlIndexFixing(IndexON,D3240,TRUE,_xll.ohTrigger(RecalcTrigger,TriggerON)),NA())</f>
        <v>1.862202935776917E-2</v>
      </c>
      <c r="H3240" s="42">
        <f>_xll.qlCalendarAdvance(Calendar,$H3239,B3240,"f",FALSE)</f>
        <v>62124</v>
      </c>
      <c r="I3240" s="176">
        <f>_xll.qlInterestRateIndexValueDate(Index1M,$H3240)</f>
        <v>62124</v>
      </c>
      <c r="J3240" s="181">
        <f>IFERROR(_xll.qlIndexFixing(Index1M,$H3240,TRUE,_xll.ohTrigger(RecalcTrigger,Trigger1M)),NA())</f>
        <v>1.8978110800171033E-2</v>
      </c>
      <c r="K3240" s="44">
        <f>IFERROR(_xll.qlIndexFixing(Index3M,H3240,TRUE,_xll.ohTrigger(RecalcTrigger,Trigger3M)),NA())</f>
        <v>1.9320091190642201E-2</v>
      </c>
      <c r="L3240" s="44">
        <f>IFERROR(_xll.qlIndexFixing(Index6M,$H3240,TRUE,_xll.ohTrigger(RecalcTrigger,Trigger6M)),NA())</f>
        <v>1.9502314687413015E-2</v>
      </c>
      <c r="M3240" s="182">
        <f>IFERROR(_xll.qlIndexFixing(Index1Y,$H3240,TRUE,_xll.ohTrigger(RecalcTrigger,Trigger1Y)),NA())</f>
        <v>1.9738490837864303E-2</v>
      </c>
      <c r="N3240" s="181">
        <f>IFERROR(_xll.qlIndexFixing(ONIndex1M,I3240,TRUE,_xll.ohTrigger(RecalcTrigger,Trigger1M)),NA())</f>
        <v>1.8957610950076646E-2</v>
      </c>
      <c r="O3240" s="44">
        <f>IFERROR(_xll.qlIndexFixing(ONIndex3M,I3240,TRUE,_xll.ohTrigger(RecalcTrigger,Trigger3M)),NA())</f>
        <v>1.9249933004258372E-2</v>
      </c>
      <c r="P3240" s="44">
        <f>IFERROR(_xll.qlIndexFixing(ONIndex6M,I3240,TRUE,_xll.ohTrigger(RecalcTrigger,Trigger6M)),NA())</f>
        <v>1.9358358582908984E-2</v>
      </c>
      <c r="Q3240" s="182">
        <f>IFERROR(_xll.qlIndexFixing(ONIndex1Y,I3240,TRUE,_xll.ohTrigger(RecalcTrigger,Trigger1Y)),NA())</f>
        <v>1.944566260795089E-2</v>
      </c>
    </row>
    <row r="3241" spans="2:17" x14ac:dyDescent="0.2">
      <c r="B3241" s="39" t="s">
        <v>42</v>
      </c>
      <c r="D3241" s="42">
        <f>_xll.qlCalendarAdvance(Calendar,$D3240,B3241,"f",FALSE)</f>
        <v>62131</v>
      </c>
      <c r="E3241" s="176">
        <f>_xll.qlInterestRateIndexValueDate(IndexON,D3241)</f>
        <v>62131</v>
      </c>
      <c r="F3241" s="192">
        <f>IFERROR(_xll.qlIndexFixing(IndexON,D3241,TRUE,_xll.ohTrigger(RecalcTrigger,TriggerON)),NA())</f>
        <v>1.8626499359296982E-2</v>
      </c>
      <c r="H3241" s="42">
        <f>_xll.qlCalendarAdvance(Calendar,$H3240,B3241,"f",FALSE)</f>
        <v>62131</v>
      </c>
      <c r="I3241" s="176">
        <f>_xll.qlInterestRateIndexValueDate(Index1M,$H3241)</f>
        <v>62131</v>
      </c>
      <c r="J3241" s="181">
        <f>IFERROR(_xll.qlIndexFixing(Index1M,$H3241,TRUE,_xll.ohTrigger(RecalcTrigger,Trigger1M)),NA())</f>
        <v>1.8982679693557315E-2</v>
      </c>
      <c r="K3241" s="44">
        <f>IFERROR(_xll.qlIndexFixing(Index3M,H3241,TRUE,_xll.ohTrigger(RecalcTrigger,Trigger3M)),NA())</f>
        <v>1.932435867904074E-2</v>
      </c>
      <c r="L3241" s="44">
        <f>IFERROR(_xll.qlIndexFixing(Index6M,$H3241,TRUE,_xll.ohTrigger(RecalcTrigger,Trigger6M)),NA())</f>
        <v>1.9506360978501228E-2</v>
      </c>
      <c r="M3241" s="182">
        <f>IFERROR(_xll.qlIndexFixing(Index1Y,$H3241,TRUE,_xll.ohTrigger(RecalcTrigger,Trigger1Y)),NA())</f>
        <v>1.9744821152765379E-2</v>
      </c>
      <c r="N3241" s="181">
        <f>IFERROR(_xll.qlIndexFixing(ONIndex1M,I3241,TRUE,_xll.ohTrigger(RecalcTrigger,Trigger1M)),NA())</f>
        <v>1.8962201727798687E-2</v>
      </c>
      <c r="O3241" s="44">
        <f>IFERROR(_xll.qlIndexFixing(ONIndex3M,I3241,TRUE,_xll.ohTrigger(RecalcTrigger,Trigger3M)),NA())</f>
        <v>1.9254271583865799E-2</v>
      </c>
      <c r="P3241" s="44">
        <f>IFERROR(_xll.qlIndexFixing(ONIndex6M,I3241,TRUE,_xll.ohTrigger(RecalcTrigger,Trigger6M)),NA())</f>
        <v>1.9362547463552076E-2</v>
      </c>
      <c r="Q3241" s="182">
        <f>IFERROR(_xll.qlIndexFixing(ONIndex1Y,I3241,TRUE,_xll.ohTrigger(RecalcTrigger,Trigger1Y)),NA())</f>
        <v>1.9449883170260533E-2</v>
      </c>
    </row>
    <row r="3242" spans="2:17" x14ac:dyDescent="0.2">
      <c r="B3242" s="39" t="s">
        <v>42</v>
      </c>
      <c r="D3242" s="42">
        <f>_xll.qlCalendarAdvance(Calendar,$D3241,B3242,"f",FALSE)</f>
        <v>62138</v>
      </c>
      <c r="E3242" s="176">
        <f>_xll.qlInterestRateIndexValueDate(IndexON,D3242)</f>
        <v>62138</v>
      </c>
      <c r="F3242" s="192">
        <f>IFERROR(_xll.qlIndexFixing(IndexON,D3242,TRUE,_xll.ohTrigger(RecalcTrigger,TriggerON)),NA())</f>
        <v>1.863095419374276E-2</v>
      </c>
      <c r="H3242" s="42">
        <f>_xll.qlCalendarAdvance(Calendar,$H3241,B3242,"f",FALSE)</f>
        <v>62138</v>
      </c>
      <c r="I3242" s="176">
        <f>_xll.qlInterestRateIndexValueDate(Index1M,$H3242)</f>
        <v>62138</v>
      </c>
      <c r="J3242" s="181">
        <f>IFERROR(_xll.qlIndexFixing(Index1M,$H3242,TRUE,_xll.ohTrigger(RecalcTrigger,Trigger1M)),NA())</f>
        <v>1.8987232991230941E-2</v>
      </c>
      <c r="K3242" s="44">
        <f>IFERROR(_xll.qlIndexFixing(Index3M,H3242,TRUE,_xll.ohTrigger(RecalcTrigger,Trigger3M)),NA())</f>
        <v>1.9328611383508543E-2</v>
      </c>
      <c r="L3242" s="44">
        <f>IFERROR(_xll.qlIndexFixing(Index6M,$H3242,TRUE,_xll.ohTrigger(RecalcTrigger,Trigger6M)),NA())</f>
        <v>1.9510392929037525E-2</v>
      </c>
      <c r="M3242" s="182">
        <f>IFERROR(_xll.qlIndexFixing(Index1Y,$H3242,TRUE,_xll.ohTrigger(RecalcTrigger,Trigger1Y)),NA())</f>
        <v>1.9748730548955196E-2</v>
      </c>
      <c r="N3242" s="181">
        <f>IFERROR(_xll.qlIndexFixing(ONIndex1M,I3242,TRUE,_xll.ohTrigger(RecalcTrigger,Trigger1M)),NA())</f>
        <v>1.8966776928641686E-2</v>
      </c>
      <c r="O3242" s="44">
        <f>IFERROR(_xll.qlIndexFixing(ONIndex3M,I3242,TRUE,_xll.ohTrigger(RecalcTrigger,Trigger3M)),NA())</f>
        <v>1.9258595442334846E-2</v>
      </c>
      <c r="P3242" s="44">
        <f>IFERROR(_xll.qlIndexFixing(ONIndex6M,I3242,TRUE,_xll.ohTrigger(RecalcTrigger,Trigger6M)),NA())</f>
        <v>1.9366722130973828E-2</v>
      </c>
      <c r="Q3242" s="182">
        <f>IFERROR(_xll.qlIndexFixing(ONIndex1Y,I3242,TRUE,_xll.ohTrigger(RecalcTrigger,Trigger1Y)),NA())</f>
        <v>1.9454089411935497E-2</v>
      </c>
    </row>
    <row r="3243" spans="2:17" x14ac:dyDescent="0.2">
      <c r="B3243" s="39" t="s">
        <v>42</v>
      </c>
      <c r="D3243" s="42">
        <f>_xll.qlCalendarAdvance(Calendar,$D3242,B3243,"f",FALSE)</f>
        <v>62145</v>
      </c>
      <c r="E3243" s="176">
        <f>_xll.qlInterestRateIndexValueDate(IndexON,D3243)</f>
        <v>62145</v>
      </c>
      <c r="F3243" s="192">
        <f>IFERROR(_xll.qlIndexFixing(IndexON,D3243,TRUE,_xll.ohTrigger(RecalcTrigger,TriggerON)),NA())</f>
        <v>1.8635393861133519E-2</v>
      </c>
      <c r="H3243" s="42">
        <f>_xll.qlCalendarAdvance(Calendar,$H3242,B3243,"f",FALSE)</f>
        <v>62145</v>
      </c>
      <c r="I3243" s="176">
        <f>_xll.qlInterestRateIndexValueDate(Index1M,$H3243)</f>
        <v>62145</v>
      </c>
      <c r="J3243" s="181">
        <f>IFERROR(_xll.qlIndexFixing(Index1M,$H3243,TRUE,_xll.ohTrigger(RecalcTrigger,Trigger1M)),NA())</f>
        <v>1.8991770693189015E-2</v>
      </c>
      <c r="K3243" s="44">
        <f>IFERROR(_xll.qlIndexFixing(Index3M,H3243,TRUE,_xll.ohTrigger(RecalcTrigger,Trigger3M)),NA())</f>
        <v>1.9332849304004633E-2</v>
      </c>
      <c r="L3243" s="44">
        <f>IFERROR(_xll.qlIndexFixing(Index6M,$H3243,TRUE,_xll.ohTrigger(RecalcTrigger,Trigger6M)),NA())</f>
        <v>1.9514410538937727E-2</v>
      </c>
      <c r="M3243" s="182">
        <f>IFERROR(_xll.qlIndexFixing(Index1Y,$H3243,TRUE,_xll.ohTrigger(RecalcTrigger,Trigger1Y)),NA())</f>
        <v>1.9752625357261657E-2</v>
      </c>
      <c r="N3243" s="181">
        <f>IFERROR(_xll.qlIndexFixing(ONIndex1M,I3243,TRUE,_xll.ohTrigger(RecalcTrigger,Trigger1M)),NA())</f>
        <v>1.8971336552659666E-2</v>
      </c>
      <c r="O3243" s="44">
        <f>IFERROR(_xll.qlIndexFixing(ONIndex3M,I3243,TRUE,_xll.ohTrigger(RecalcTrigger,Trigger3M)),NA())</f>
        <v>1.9262904579719541E-2</v>
      </c>
      <c r="P3243" s="44">
        <f>IFERROR(_xll.qlIndexFixing(ONIndex6M,I3243,TRUE,_xll.ohTrigger(RecalcTrigger,Trigger6M)),NA())</f>
        <v>1.9370882585201258E-2</v>
      </c>
      <c r="Q3243" s="182">
        <f>IFERROR(_xll.qlIndexFixing(ONIndex1Y,I3243,TRUE,_xll.ohTrigger(RecalcTrigger,Trigger1Y)),NA())</f>
        <v>1.9458281332840704E-2</v>
      </c>
    </row>
    <row r="3244" spans="2:17" x14ac:dyDescent="0.2">
      <c r="B3244" s="39" t="s">
        <v>42</v>
      </c>
      <c r="D3244" s="42">
        <f>_xll.qlCalendarAdvance(Calendar,$D3243,B3244,"f",FALSE)</f>
        <v>62152</v>
      </c>
      <c r="E3244" s="176">
        <f>_xll.qlInterestRateIndexValueDate(IndexON,D3244)</f>
        <v>62152</v>
      </c>
      <c r="F3244" s="192">
        <f>IFERROR(_xll.qlIndexFixing(IndexON,D3244,TRUE,_xll.ohTrigger(RecalcTrigger,TriggerON)),NA())</f>
        <v>1.8639818361469256E-2</v>
      </c>
      <c r="H3244" s="42">
        <f>_xll.qlCalendarAdvance(Calendar,$H3243,B3244,"f",FALSE)</f>
        <v>62152</v>
      </c>
      <c r="I3244" s="176">
        <f>_xll.qlInterestRateIndexValueDate(Index1M,$H3244)</f>
        <v>62152</v>
      </c>
      <c r="J3244" s="181">
        <f>IFERROR(_xll.qlIndexFixing(Index1M,$H3244,TRUE,_xll.ohTrigger(RecalcTrigger,Trigger1M)),NA())</f>
        <v>1.8995476976149651E-2</v>
      </c>
      <c r="K3244" s="44">
        <f>IFERROR(_xll.qlIndexFixing(Index3M,H3244,TRUE,_xll.ohTrigger(RecalcTrigger,Trigger3M)),NA())</f>
        <v>1.9338692949526063E-2</v>
      </c>
      <c r="L3244" s="44">
        <f>IFERROR(_xll.qlIndexFixing(Index6M,$H3244,TRUE,_xll.ohTrigger(RecalcTrigger,Trigger6M)),NA())</f>
        <v>1.9519215001288615E-2</v>
      </c>
      <c r="M3244" s="182">
        <f>IFERROR(_xll.qlIndexFixing(Index1Y,$H3244,TRUE,_xll.ohTrigger(RecalcTrigger,Trigger1Y)),NA())</f>
        <v>1.9754109240415894E-2</v>
      </c>
      <c r="N3244" s="181">
        <f>IFERROR(_xll.qlIndexFixing(ONIndex1M,I3244,TRUE,_xll.ohTrigger(RecalcTrigger,Trigger1M)),NA())</f>
        <v>1.8975880599717557E-2</v>
      </c>
      <c r="O3244" s="44">
        <f>IFERROR(_xll.qlIndexFixing(ONIndex3M,I3244,TRUE,_xll.ohTrigger(RecalcTrigger,Trigger3M)),NA())</f>
        <v>1.9267198995857791E-2</v>
      </c>
      <c r="P3244" s="44">
        <f>IFERROR(_xll.qlIndexFixing(ONIndex6M,I3244,TRUE,_xll.ohTrigger(RecalcTrigger,Trigger6M)),NA())</f>
        <v>1.9375028826180328E-2</v>
      </c>
      <c r="Q3244" s="182">
        <f>IFERROR(_xll.qlIndexFixing(ONIndex1Y,I3244,TRUE,_xll.ohTrigger(RecalcTrigger,Trigger1Y)),NA())</f>
        <v>1.9462458933057206E-2</v>
      </c>
    </row>
    <row r="3245" spans="2:17" x14ac:dyDescent="0.2">
      <c r="B3245" s="39" t="s">
        <v>42</v>
      </c>
      <c r="D3245" s="42">
        <f>_xll.qlCalendarAdvance(Calendar,$D3244,B3245,"f",FALSE)</f>
        <v>62159</v>
      </c>
      <c r="E3245" s="176">
        <f>_xll.qlInterestRateIndexValueDate(IndexON,D3245)</f>
        <v>62159</v>
      </c>
      <c r="F3245" s="192">
        <f>IFERROR(_xll.qlIndexFixing(IndexON,D3245,TRUE,_xll.ohTrigger(RecalcTrigger,TriggerON)),NA())</f>
        <v>1.8644227694668929E-2</v>
      </c>
      <c r="H3245" s="42">
        <f>_xll.qlCalendarAdvance(Calendar,$H3244,B3245,"f",FALSE)</f>
        <v>62159</v>
      </c>
      <c r="I3245" s="176">
        <f>_xll.qlInterestRateIndexValueDate(Index1M,$H3245)</f>
        <v>62159</v>
      </c>
      <c r="J3245" s="181">
        <f>IFERROR(_xll.qlIndexFixing(Index1M,$H3245,TRUE,_xll.ohTrigger(RecalcTrigger,Trigger1M)),NA())</f>
        <v>1.9003243807403602E-2</v>
      </c>
      <c r="K3245" s="44">
        <f>IFERROR(_xll.qlIndexFixing(Index3M,H3245,TRUE,_xll.ohTrigger(RecalcTrigger,Trigger3M)),NA())</f>
        <v>1.9345327514160553E-2</v>
      </c>
      <c r="L3245" s="44">
        <f>IFERROR(_xll.qlIndexFixing(Index6M,$H3245,TRUE,_xll.ohTrigger(RecalcTrigger,Trigger6M)),NA())</f>
        <v>1.9525603964980678E-2</v>
      </c>
      <c r="M3245" s="182">
        <f>IFERROR(_xll.qlIndexFixing(Index1Y,$H3245,TRUE,_xll.ohTrigger(RecalcTrigger,Trigger1Y)),NA())</f>
        <v>1.9760371209550973E-2</v>
      </c>
      <c r="N3245" s="181">
        <f>IFERROR(_xll.qlIndexFixing(ONIndex1M,I3245,TRUE,_xll.ohTrigger(RecalcTrigger,Trigger1M)),NA())</f>
        <v>1.8980409069923414E-2</v>
      </c>
      <c r="O3245" s="44">
        <f>IFERROR(_xll.qlIndexFixing(ONIndex3M,I3245,TRUE,_xll.ohTrigger(RecalcTrigger,Trigger3M)),NA())</f>
        <v>1.9271478690884674E-2</v>
      </c>
      <c r="P3245" s="44">
        <f>IFERROR(_xll.qlIndexFixing(ONIndex6M,I3245,TRUE,_xll.ohTrigger(RecalcTrigger,Trigger6M)),NA())</f>
        <v>1.9379160853938059E-2</v>
      </c>
      <c r="Q3245" s="182">
        <f>IFERROR(_xll.qlIndexFixing(ONIndex1Y,I3245,TRUE,_xll.ohTrigger(RecalcTrigger,Trigger1Y)),NA())</f>
        <v>1.9466622212530964E-2</v>
      </c>
    </row>
    <row r="3246" spans="2:17" x14ac:dyDescent="0.2">
      <c r="B3246" s="39" t="s">
        <v>42</v>
      </c>
      <c r="D3246" s="42">
        <f>_xll.qlCalendarAdvance(Calendar,$D3245,B3246,"f",FALSE)</f>
        <v>62166</v>
      </c>
      <c r="E3246" s="176">
        <f>_xll.qlInterestRateIndexValueDate(IndexON,D3246)</f>
        <v>62166</v>
      </c>
      <c r="F3246" s="192">
        <f>IFERROR(_xll.qlIndexFixing(IndexON,D3246,TRUE,_xll.ohTrigger(RecalcTrigger,TriggerON)),NA())</f>
        <v>1.8648621860813584E-2</v>
      </c>
      <c r="H3246" s="42">
        <f>_xll.qlCalendarAdvance(Calendar,$H3245,B3246,"f",FALSE)</f>
        <v>62166</v>
      </c>
      <c r="I3246" s="176">
        <f>_xll.qlInterestRateIndexValueDate(Index1M,$H3246)</f>
        <v>62166</v>
      </c>
      <c r="J3246" s="181">
        <f>IFERROR(_xll.qlIndexFixing(Index1M,$H3246,TRUE,_xll.ohTrigger(RecalcTrigger,Trigger1M)),NA())</f>
        <v>1.9007732080640254E-2</v>
      </c>
      <c r="K3246" s="44">
        <f>IFERROR(_xll.qlIndexFixing(Index3M,H3246,TRUE,_xll.ohTrigger(RecalcTrigger,Trigger3M)),NA())</f>
        <v>1.9349516909819422E-2</v>
      </c>
      <c r="L3246" s="44">
        <f>IFERROR(_xll.qlIndexFixing(Index6M,$H3246,TRUE,_xll.ohTrigger(RecalcTrigger,Trigger6M)),NA())</f>
        <v>1.9529575300615803E-2</v>
      </c>
      <c r="M3246" s="182">
        <f>IFERROR(_xll.qlIndexFixing(Index1Y,$H3246,TRUE,_xll.ohTrigger(RecalcTrigger,Trigger1Y)),NA())</f>
        <v>1.9764222253199702E-2</v>
      </c>
      <c r="N3246" s="181">
        <f>IFERROR(_xll.qlIndexFixing(ONIndex1M,I3246,TRUE,_xll.ohTrigger(RecalcTrigger,Trigger1M)),NA())</f>
        <v>1.8984921963250228E-2</v>
      </c>
      <c r="O3246" s="44">
        <f>IFERROR(_xll.qlIndexFixing(ONIndex3M,I3246,TRUE,_xll.ohTrigger(RecalcTrigger,Trigger3M)),NA())</f>
        <v>1.9275743664719146E-2</v>
      </c>
      <c r="P3246" s="44">
        <f>IFERROR(_xll.qlIndexFixing(ONIndex6M,I3246,TRUE,_xll.ohTrigger(RecalcTrigger,Trigger6M)),NA())</f>
        <v>1.938327866847445E-2</v>
      </c>
      <c r="Q3246" s="182">
        <f>IFERROR(_xll.qlIndexFixing(ONIndex1Y,I3246,TRUE,_xll.ohTrigger(RecalcTrigger,Trigger1Y)),NA())</f>
        <v>1.9470771171289002E-2</v>
      </c>
    </row>
    <row r="3247" spans="2:17" x14ac:dyDescent="0.2">
      <c r="B3247" s="39" t="s">
        <v>42</v>
      </c>
      <c r="D3247" s="42">
        <f>_xll.qlCalendarAdvance(Calendar,$D3246,B3247,"f",FALSE)</f>
        <v>62173</v>
      </c>
      <c r="E3247" s="176">
        <f>_xll.qlInterestRateIndexValueDate(IndexON,D3247)</f>
        <v>62173</v>
      </c>
      <c r="F3247" s="192">
        <f>IFERROR(_xll.qlIndexFixing(IndexON,D3247,TRUE,_xll.ohTrigger(RecalcTrigger,TriggerON)),NA())</f>
        <v>1.8653000859849188E-2</v>
      </c>
      <c r="H3247" s="42">
        <f>_xll.qlCalendarAdvance(Calendar,$H3246,B3247,"f",FALSE)</f>
        <v>62173</v>
      </c>
      <c r="I3247" s="176">
        <f>_xll.qlInterestRateIndexValueDate(Index1M,$H3247)</f>
        <v>62173</v>
      </c>
      <c r="J3247" s="181">
        <f>IFERROR(_xll.qlIndexFixing(Index1M,$H3247,TRUE,_xll.ohTrigger(RecalcTrigger,Trigger1M)),NA())</f>
        <v>1.9012204755819512E-2</v>
      </c>
      <c r="K3247" s="44">
        <f>IFERROR(_xll.qlIndexFixing(Index3M,H3247,TRUE,_xll.ohTrigger(RecalcTrigger,Trigger3M)),NA())</f>
        <v>1.9353691517634223E-2</v>
      </c>
      <c r="L3247" s="44">
        <f>IFERROR(_xll.qlIndexFixing(Index6M,$H3247,TRUE,_xll.ohTrigger(RecalcTrigger,Trigger6M)),NA())</f>
        <v>1.9533532292368674E-2</v>
      </c>
      <c r="M3247" s="182">
        <f>IFERROR(_xll.qlIndexFixing(Index1Y,$H3247,TRUE,_xll.ohTrigger(RecalcTrigger,Trigger1Y)),NA())</f>
        <v>1.9768058708295955E-2</v>
      </c>
      <c r="N3247" s="181">
        <f>IFERROR(_xll.qlIndexFixing(ONIndex1M,I3247,TRUE,_xll.ohTrigger(RecalcTrigger,Trigger1M)),NA())</f>
        <v>1.8989419279725011E-2</v>
      </c>
      <c r="O3247" s="44">
        <f>IFERROR(_xll.qlIndexFixing(ONIndex3M,I3247,TRUE,_xll.ohTrigger(RecalcTrigger,Trigger3M)),NA())</f>
        <v>1.9279993917415233E-2</v>
      </c>
      <c r="P3247" s="44">
        <f>IFERROR(_xll.qlIndexFixing(ONIndex6M,I3247,TRUE,_xll.ohTrigger(RecalcTrigger,Trigger6M)),NA())</f>
        <v>1.9387382269789498E-2</v>
      </c>
      <c r="Q3247" s="182">
        <f>IFERROR(_xll.qlIndexFixing(ONIndex1Y,I3247,TRUE,_xll.ohTrigger(RecalcTrigger,Trigger1Y)),NA())</f>
        <v>1.9474905809331314E-2</v>
      </c>
    </row>
    <row r="3248" spans="2:17" x14ac:dyDescent="0.2">
      <c r="B3248" s="39" t="s">
        <v>42</v>
      </c>
      <c r="D3248" s="42">
        <f>_xll.qlCalendarAdvance(Calendar,$D3247,B3248,"f",FALSE)</f>
        <v>62184</v>
      </c>
      <c r="E3248" s="176">
        <f>_xll.qlInterestRateIndexValueDate(IndexON,D3248)</f>
        <v>62184</v>
      </c>
      <c r="F3248" s="192">
        <f>IFERROR(_xll.qlIndexFixing(IndexON,D3248,TRUE,_xll.ohTrigger(RecalcTrigger,TriggerON)),NA())</f>
        <v>1.8658276565174381E-2</v>
      </c>
      <c r="H3248" s="42">
        <f>_xll.qlCalendarAdvance(Calendar,$H3247,B3248,"f",FALSE)</f>
        <v>62184</v>
      </c>
      <c r="I3248" s="176">
        <f>_xll.qlInterestRateIndexValueDate(Index1M,$H3248)</f>
        <v>62184</v>
      </c>
      <c r="J3248" s="181">
        <f>IFERROR(_xll.qlIndexFixing(Index1M,$H3248,TRUE,_xll.ohTrigger(RecalcTrigger,Trigger1M)),NA())</f>
        <v>1.9018390102420978E-2</v>
      </c>
      <c r="K3248" s="44">
        <f>IFERROR(_xll.qlIndexFixing(Index3M,H3248,TRUE,_xll.ohTrigger(RecalcTrigger,Trigger3M)),NA())</f>
        <v>1.9357802811035638E-2</v>
      </c>
      <c r="L3248" s="44">
        <f>IFERROR(_xll.qlIndexFixing(Index6M,$H3248,TRUE,_xll.ohTrigger(RecalcTrigger,Trigger6M)),NA())</f>
        <v>1.9538126740134762E-2</v>
      </c>
      <c r="M3248" s="182">
        <f>IFERROR(_xll.qlIndexFixing(Index1Y,$H3248,TRUE,_xll.ohTrigger(RecalcTrigger,Trigger1Y)),NA())</f>
        <v>1.9772468086068029E-2</v>
      </c>
      <c r="N3248" s="181">
        <f>IFERROR(_xll.qlIndexFixing(ONIndex1M,I3248,TRUE,_xll.ohTrigger(RecalcTrigger,Trigger1M)),NA())</f>
        <v>1.8994828582495904E-2</v>
      </c>
      <c r="O3248" s="44">
        <f>IFERROR(_xll.qlIndexFixing(ONIndex3M,I3248,TRUE,_xll.ohTrigger(RecalcTrigger,Trigger3M)),NA())</f>
        <v>1.9285021315279538E-2</v>
      </c>
      <c r="P3248" s="44">
        <f>IFERROR(_xll.qlIndexFixing(ONIndex6M,I3248,TRUE,_xll.ohTrigger(RecalcTrigger,Trigger6M)),NA())</f>
        <v>1.9392189687110761E-2</v>
      </c>
      <c r="Q3248" s="182">
        <f>IFERROR(_xll.qlIndexFixing(ONIndex1Y,I3248,TRUE,_xll.ohTrigger(RecalcTrigger,Trigger1Y)),NA())</f>
        <v>1.9479748053914392E-2</v>
      </c>
    </row>
    <row r="3249" spans="2:17" x14ac:dyDescent="0.2">
      <c r="B3249" s="39" t="s">
        <v>42</v>
      </c>
      <c r="D3249" s="42">
        <f>_xll.qlCalendarAdvance(Calendar,$D3248,B3249,"f",FALSE)</f>
        <v>62191</v>
      </c>
      <c r="E3249" s="176">
        <f>_xll.qlInterestRateIndexValueDate(IndexON,D3249)</f>
        <v>62191</v>
      </c>
      <c r="F3249" s="192">
        <f>IFERROR(_xll.qlIndexFixing(IndexON,D3249,TRUE,_xll.ohTrigger(RecalcTrigger,TriggerON)),NA())</f>
        <v>1.866261828591953E-2</v>
      </c>
      <c r="H3249" s="42">
        <f>_xll.qlCalendarAdvance(Calendar,$H3248,B3249,"f",FALSE)</f>
        <v>62191</v>
      </c>
      <c r="I3249" s="176">
        <f>_xll.qlInterestRateIndexValueDate(Index1M,$H3249)</f>
        <v>62191</v>
      </c>
      <c r="J3249" s="181">
        <f>IFERROR(_xll.qlIndexFixing(Index1M,$H3249,TRUE,_xll.ohTrigger(RecalcTrigger,Trigger1M)),NA())</f>
        <v>1.9022823551516931E-2</v>
      </c>
      <c r="K3249" s="44">
        <f>IFERROR(_xll.qlIndexFixing(Index3M,H3249,TRUE,_xll.ohTrigger(RecalcTrigger,Trigger3M)),NA())</f>
        <v>1.9361941904520348E-2</v>
      </c>
      <c r="L3249" s="44">
        <f>IFERROR(_xll.qlIndexFixing(Index6M,$H3249,TRUE,_xll.ohTrigger(RecalcTrigger,Trigger6M)),NA())</f>
        <v>1.9542048478531551E-2</v>
      </c>
      <c r="M3249" s="182">
        <f>IFERROR(_xll.qlIndexFixing(Index1Y,$H3249,TRUE,_xll.ohTrigger(RecalcTrigger,Trigger1Y)),NA())</f>
        <v>1.9776268703391775E-2</v>
      </c>
      <c r="N3249" s="181">
        <f>IFERROR(_xll.qlIndexFixing(ONIndex1M,I3249,TRUE,_xll.ohTrigger(RecalcTrigger,Trigger1M)),NA())</f>
        <v>1.8999287605089288E-2</v>
      </c>
      <c r="O3249" s="44">
        <f>IFERROR(_xll.qlIndexFixing(ONIndex3M,I3249,TRUE,_xll.ohTrigger(RecalcTrigger,Trigger3M)),NA())</f>
        <v>1.9289235371193758E-2</v>
      </c>
      <c r="P3249" s="44">
        <f>IFERROR(_xll.qlIndexFixing(ONIndex6M,I3249,TRUE,_xll.ohTrigger(RecalcTrigger,Trigger6M)),NA())</f>
        <v>1.9396258338135741E-2</v>
      </c>
      <c r="Q3249" s="182">
        <f>IFERROR(_xll.qlIndexFixing(ONIndex1Y,I3249,TRUE,_xll.ohTrigger(RecalcTrigger,Trigger1Y)),NA())</f>
        <v>1.9483847475456617E-2</v>
      </c>
    </row>
    <row r="3250" spans="2:17" x14ac:dyDescent="0.2">
      <c r="B3250" s="39" t="s">
        <v>42</v>
      </c>
      <c r="D3250" s="42">
        <f>_xll.qlCalendarAdvance(Calendar,$D3249,B3250,"f",FALSE)</f>
        <v>62198</v>
      </c>
      <c r="E3250" s="176">
        <f>_xll.qlInterestRateIndexValueDate(IndexON,D3250)</f>
        <v>62198</v>
      </c>
      <c r="F3250" s="192">
        <f>IFERROR(_xll.qlIndexFixing(IndexON,D3250,TRUE,_xll.ohTrigger(RecalcTrigger,TriggerON)),NA())</f>
        <v>1.8666944841041477E-2</v>
      </c>
      <c r="H3250" s="42">
        <f>_xll.qlCalendarAdvance(Calendar,$H3249,B3250,"f",FALSE)</f>
        <v>62198</v>
      </c>
      <c r="I3250" s="176">
        <f>_xll.qlInterestRateIndexValueDate(Index1M,$H3250)</f>
        <v>62198</v>
      </c>
      <c r="J3250" s="181">
        <f>IFERROR(_xll.qlIndexFixing(Index1M,$H3250,TRUE,_xll.ohTrigger(RecalcTrigger,Trigger1M)),NA())</f>
        <v>1.9027241403245337E-2</v>
      </c>
      <c r="K3250" s="44">
        <f>IFERROR(_xll.qlIndexFixing(Index3M,H3250,TRUE,_xll.ohTrigger(RecalcTrigger,Trigger3M)),NA())</f>
        <v>1.936606621221015E-2</v>
      </c>
      <c r="L3250" s="44">
        <f>IFERROR(_xll.qlIndexFixing(Index6M,$H3250,TRUE,_xll.ohTrigger(RecalcTrigger,Trigger6M)),NA())</f>
        <v>1.9545955874199033E-2</v>
      </c>
      <c r="M3250" s="182">
        <f>IFERROR(_xll.qlIndexFixing(Index1Y,$H3250,TRUE,_xll.ohTrigger(RecalcTrigger,Trigger1Y)),NA())</f>
        <v>1.9780054733085972E-2</v>
      </c>
      <c r="N3250" s="181">
        <f>IFERROR(_xll.qlIndexFixing(ONIndex1M,I3250,TRUE,_xll.ohTrigger(RecalcTrigger,Trigger1M)),NA())</f>
        <v>1.9003731052451567E-2</v>
      </c>
      <c r="O3250" s="44">
        <f>IFERROR(_xll.qlIndexFixing(ONIndex3M,I3250,TRUE,_xll.ohTrigger(RecalcTrigger,Trigger3M)),NA())</f>
        <v>1.929343470748246E-2</v>
      </c>
      <c r="P3250" s="44">
        <f>IFERROR(_xll.qlIndexFixing(ONIndex6M,I3250,TRUE,_xll.ohTrigger(RecalcTrigger,Trigger6M)),NA())</f>
        <v>1.9400312777371198E-2</v>
      </c>
      <c r="Q3250" s="182">
        <f>IFERROR(_xll.qlIndexFixing(ONIndex1Y,I3250,TRUE,_xll.ohTrigger(RecalcTrigger,Trigger1Y)),NA())</f>
        <v>1.9487932577660905E-2</v>
      </c>
    </row>
    <row r="3251" spans="2:17" x14ac:dyDescent="0.2">
      <c r="B3251" s="39" t="s">
        <v>42</v>
      </c>
      <c r="D3251" s="42">
        <f>_xll.qlCalendarAdvance(Calendar,$D3250,B3251,"f",FALSE)</f>
        <v>62205</v>
      </c>
      <c r="E3251" s="176">
        <f>_xll.qlInterestRateIndexValueDate(IndexON,D3251)</f>
        <v>62205</v>
      </c>
      <c r="F3251" s="192">
        <f>IFERROR(_xll.qlIndexFixing(IndexON,D3251,TRUE,_xll.ohTrigger(RecalcTrigger,TriggerON)),NA())</f>
        <v>1.8671256230459177E-2</v>
      </c>
      <c r="H3251" s="42">
        <f>_xll.qlCalendarAdvance(Calendar,$H3250,B3251,"f",FALSE)</f>
        <v>62205</v>
      </c>
      <c r="I3251" s="176">
        <f>_xll.qlInterestRateIndexValueDate(Index1M,$H3251)</f>
        <v>62205</v>
      </c>
      <c r="J3251" s="181">
        <f>IFERROR(_xll.qlIndexFixing(Index1M,$H3251,TRUE,_xll.ohTrigger(RecalcTrigger,Trigger1M)),NA())</f>
        <v>1.9031643657600794E-2</v>
      </c>
      <c r="K3251" s="44">
        <f>IFERROR(_xll.qlIndexFixing(Index3M,H3251,TRUE,_xll.ohTrigger(RecalcTrigger,Trigger3M)),NA())</f>
        <v>1.937017573406051E-2</v>
      </c>
      <c r="L3251" s="44">
        <f>IFERROR(_xll.qlIndexFixing(Index6M,$H3251,TRUE,_xll.ohTrigger(RecalcTrigger,Trigger6M)),NA())</f>
        <v>1.9549848927054383E-2</v>
      </c>
      <c r="M3251" s="182">
        <f>IFERROR(_xll.qlIndexFixing(Index1Y,$H3251,TRUE,_xll.ohTrigger(RecalcTrigger,Trigger1Y)),NA())</f>
        <v>1.9783826174987196E-2</v>
      </c>
      <c r="N3251" s="181">
        <f>IFERROR(_xll.qlIndexFixing(ONIndex1M,I3251,TRUE,_xll.ohTrigger(RecalcTrigger,Trigger1M)),NA())</f>
        <v>1.9008158924420648E-2</v>
      </c>
      <c r="O3251" s="44">
        <f>IFERROR(_xll.qlIndexFixing(ONIndex3M,I3251,TRUE,_xll.ohTrigger(RecalcTrigger,Trigger3M)),NA())</f>
        <v>1.9297619323902504E-2</v>
      </c>
      <c r="P3251" s="44">
        <f>IFERROR(_xll.qlIndexFixing(ONIndex6M,I3251,TRUE,_xll.ohTrigger(RecalcTrigger,Trigger6M)),NA())</f>
        <v>1.9404353004898178E-2</v>
      </c>
      <c r="Q3251" s="182">
        <f>IFERROR(_xll.qlIndexFixing(ONIndex1Y,I3251,TRUE,_xll.ohTrigger(RecalcTrigger,Trigger1Y)),NA())</f>
        <v>1.9492003360608301E-2</v>
      </c>
    </row>
    <row r="3252" spans="2:17" x14ac:dyDescent="0.2">
      <c r="B3252" s="39" t="s">
        <v>42</v>
      </c>
      <c r="D3252" s="42">
        <f>_xll.qlCalendarAdvance(Calendar,$D3251,B3252,"f",FALSE)</f>
        <v>62212</v>
      </c>
      <c r="E3252" s="176">
        <f>_xll.qlInterestRateIndexValueDate(IndexON,D3252)</f>
        <v>62212</v>
      </c>
      <c r="F3252" s="192">
        <f>IFERROR(_xll.qlIndexFixing(IndexON,D3252,TRUE,_xll.ohTrigger(RecalcTrigger,TriggerON)),NA())</f>
        <v>1.8675552454415767E-2</v>
      </c>
      <c r="H3252" s="42">
        <f>_xll.qlCalendarAdvance(Calendar,$H3251,B3252,"f",FALSE)</f>
        <v>62212</v>
      </c>
      <c r="I3252" s="176">
        <f>_xll.qlInterestRateIndexValueDate(Index1M,$H3252)</f>
        <v>62212</v>
      </c>
      <c r="J3252" s="181">
        <f>IFERROR(_xll.qlIndexFixing(Index1M,$H3252,TRUE,_xll.ohTrigger(RecalcTrigger,Trigger1M)),NA())</f>
        <v>1.903603031455629E-2</v>
      </c>
      <c r="K3252" s="44">
        <f>IFERROR(_xll.qlIndexFixing(Index3M,H3252,TRUE,_xll.ohTrigger(RecalcTrigger,Trigger3M)),NA())</f>
        <v>1.937427047002601E-2</v>
      </c>
      <c r="L3252" s="44">
        <f>IFERROR(_xll.qlIndexFixing(Index6M,$H3252,TRUE,_xll.ohTrigger(RecalcTrigger,Trigger6M)),NA())</f>
        <v>1.95537276370139E-2</v>
      </c>
      <c r="M3252" s="182">
        <f>IFERROR(_xll.qlIndexFixing(Index1Y,$H3252,TRUE,_xll.ohTrigger(RecalcTrigger,Trigger1Y)),NA())</f>
        <v>1.9787583028933797E-2</v>
      </c>
      <c r="N3252" s="181">
        <f>IFERROR(_xll.qlIndexFixing(ONIndex1M,I3252,TRUE,_xll.ohTrigger(RecalcTrigger,Trigger1M)),NA())</f>
        <v>1.9012571221077579E-2</v>
      </c>
      <c r="O3252" s="44">
        <f>IFERROR(_xll.qlIndexFixing(ONIndex3M,I3252,TRUE,_xll.ohTrigger(RecalcTrigger,Trigger3M)),NA())</f>
        <v>1.9301789220859122E-2</v>
      </c>
      <c r="P3252" s="44">
        <f>IFERROR(_xll.qlIndexFixing(ONIndex6M,I3252,TRUE,_xll.ohTrigger(RecalcTrigger,Trigger6M)),NA())</f>
        <v>1.9408379020473543E-2</v>
      </c>
      <c r="Q3252" s="182">
        <f>IFERROR(_xll.qlIndexFixing(ONIndex1Y,I3252,TRUE,_xll.ohTrigger(RecalcTrigger,Trigger1Y)),NA())</f>
        <v>1.9496059824298806E-2</v>
      </c>
    </row>
    <row r="3253" spans="2:17" x14ac:dyDescent="0.2">
      <c r="B3253" s="39" t="s">
        <v>42</v>
      </c>
      <c r="D3253" s="42">
        <f>_xll.qlCalendarAdvance(Calendar,$D3252,B3253,"f",FALSE)</f>
        <v>62219</v>
      </c>
      <c r="E3253" s="176">
        <f>_xll.qlInterestRateIndexValueDate(IndexON,D3253)</f>
        <v>62219</v>
      </c>
      <c r="F3253" s="192">
        <f>IFERROR(_xll.qlIndexFixing(IndexON,D3253,TRUE,_xll.ohTrigger(RecalcTrigger,TriggerON)),NA())</f>
        <v>1.8679833512587063E-2</v>
      </c>
      <c r="H3253" s="42">
        <f>_xll.qlCalendarAdvance(Calendar,$H3252,B3253,"f",FALSE)</f>
        <v>62219</v>
      </c>
      <c r="I3253" s="176">
        <f>_xll.qlInterestRateIndexValueDate(Index1M,$H3253)</f>
        <v>62219</v>
      </c>
      <c r="J3253" s="181">
        <f>IFERROR(_xll.qlIndexFixing(Index1M,$H3253,TRUE,_xll.ohTrigger(RecalcTrigger,Trigger1M)),NA())</f>
        <v>1.9041208578502354E-2</v>
      </c>
      <c r="K3253" s="44">
        <f>IFERROR(_xll.qlIndexFixing(Index3M,H3253,TRUE,_xll.ohTrigger(RecalcTrigger,Trigger3M)),NA())</f>
        <v>1.9379152587271738E-2</v>
      </c>
      <c r="L3253" s="44">
        <f>IFERROR(_xll.qlIndexFixing(Index6M,$H3253,TRUE,_xll.ohTrigger(RecalcTrigger,Trigger6M)),NA())</f>
        <v>1.9558385294212003E-2</v>
      </c>
      <c r="M3253" s="182">
        <f>IFERROR(_xll.qlIndexFixing(Index1Y,$H3253,TRUE,_xll.ohTrigger(RecalcTrigger,Trigger1Y)),NA())</f>
        <v>1.9791325294764794E-2</v>
      </c>
      <c r="N3253" s="181">
        <f>IFERROR(_xll.qlIndexFixing(ONIndex1M,I3253,TRUE,_xll.ohTrigger(RecalcTrigger,Trigger1M)),NA())</f>
        <v>1.9016967942260266E-2</v>
      </c>
      <c r="O3253" s="44">
        <f>IFERROR(_xll.qlIndexFixing(ONIndex3M,I3253,TRUE,_xll.ohTrigger(RecalcTrigger,Trigger3M)),NA())</f>
        <v>1.9305944397947084E-2</v>
      </c>
      <c r="P3253" s="44">
        <f>IFERROR(_xll.qlIndexFixing(ONIndex6M,I3253,TRUE,_xll.ohTrigger(RecalcTrigger,Trigger6M)),NA())</f>
        <v>1.9412390824421477E-2</v>
      </c>
      <c r="Q3253" s="182">
        <f>IFERROR(_xll.qlIndexFixing(ONIndex1Y,I3253,TRUE,_xll.ohTrigger(RecalcTrigger,Trigger1Y)),NA())</f>
        <v>1.9500101968651373E-2</v>
      </c>
    </row>
    <row r="3254" spans="2:17" x14ac:dyDescent="0.2">
      <c r="B3254" s="39" t="s">
        <v>42</v>
      </c>
      <c r="D3254" s="42">
        <f>_xll.qlCalendarAdvance(Calendar,$D3253,B3254,"f",FALSE)</f>
        <v>62226</v>
      </c>
      <c r="E3254" s="176">
        <f>_xll.qlInterestRateIndexValueDate(IndexON,D3254)</f>
        <v>62226</v>
      </c>
      <c r="F3254" s="192">
        <f>IFERROR(_xll.qlIndexFixing(IndexON,D3254,TRUE,_xll.ohTrigger(RecalcTrigger,TriggerON)),NA())</f>
        <v>1.8684099405054111E-2</v>
      </c>
      <c r="H3254" s="42">
        <f>_xll.qlCalendarAdvance(Calendar,$H3253,B3254,"f",FALSE)</f>
        <v>62226</v>
      </c>
      <c r="I3254" s="176">
        <f>_xll.qlInterestRateIndexValueDate(Index1M,$H3254)</f>
        <v>62226</v>
      </c>
      <c r="J3254" s="181">
        <f>IFERROR(_xll.qlIndexFixing(Index1M,$H3254,TRUE,_xll.ohTrigger(RecalcTrigger,Trigger1M)),NA())</f>
        <v>1.9045563153517051E-2</v>
      </c>
      <c r="K3254" s="44">
        <f>IFERROR(_xll.qlIndexFixing(Index3M,H3254,TRUE,_xll.ohTrigger(RecalcTrigger,Trigger3M)),NA())</f>
        <v>1.9383216910467609E-2</v>
      </c>
      <c r="L3254" s="44">
        <f>IFERROR(_xll.qlIndexFixing(Index6M,$H3254,TRUE,_xll.ohTrigger(RecalcTrigger,Trigger6M)),NA())</f>
        <v>1.9562234498878492E-2</v>
      </c>
      <c r="M3254" s="182">
        <f>IFERROR(_xll.qlIndexFixing(Index1Y,$H3254,TRUE,_xll.ohTrigger(RecalcTrigger,Trigger1Y)),NA())</f>
        <v>1.9795052972319205E-2</v>
      </c>
      <c r="N3254" s="181">
        <f>IFERROR(_xll.qlIndexFixing(ONIndex1M,I3254,TRUE,_xll.ohTrigger(RecalcTrigger,Trigger1M)),NA())</f>
        <v>1.9021349087968709E-2</v>
      </c>
      <c r="O3254" s="44">
        <f>IFERROR(_xll.qlIndexFixing(ONIndex3M,I3254,TRUE,_xll.ohTrigger(RecalcTrigger,Trigger3M)),NA())</f>
        <v>1.931008485532848E-2</v>
      </c>
      <c r="P3254" s="44">
        <f>IFERROR(_xll.qlIndexFixing(ONIndex6M,I3254,TRUE,_xll.ohTrigger(RecalcTrigger,Trigger6M)),NA())</f>
        <v>1.9416388416417796E-2</v>
      </c>
      <c r="Q3254" s="182">
        <f>IFERROR(_xll.qlIndexFixing(ONIndex1Y,I3254,TRUE,_xll.ohTrigger(RecalcTrigger,Trigger1Y)),NA())</f>
        <v>1.9504129793666003E-2</v>
      </c>
    </row>
    <row r="3255" spans="2:17" x14ac:dyDescent="0.2">
      <c r="B3255" s="39" t="s">
        <v>42</v>
      </c>
      <c r="D3255" s="42">
        <f>_xll.qlCalendarAdvance(Calendar,$D3254,B3255,"f",FALSE)</f>
        <v>62233</v>
      </c>
      <c r="E3255" s="176">
        <f>_xll.qlInterestRateIndexValueDate(IndexON,D3255)</f>
        <v>62233</v>
      </c>
      <c r="F3255" s="192">
        <f>IFERROR(_xll.qlIndexFixing(IndexON,D3255,TRUE,_xll.ohTrigger(RecalcTrigger,TriggerON)),NA())</f>
        <v>1.868835013206005E-2</v>
      </c>
      <c r="H3255" s="42">
        <f>_xll.qlCalendarAdvance(Calendar,$H3254,B3255,"f",FALSE)</f>
        <v>62233</v>
      </c>
      <c r="I3255" s="176">
        <f>_xll.qlInterestRateIndexValueDate(Index1M,$H3255)</f>
        <v>62233</v>
      </c>
      <c r="J3255" s="181">
        <f>IFERROR(_xll.qlIndexFixing(Index1M,$H3255,TRUE,_xll.ohTrigger(RecalcTrigger,Trigger1M)),NA())</f>
        <v>1.9049902130325331E-2</v>
      </c>
      <c r="K3255" s="44">
        <f>IFERROR(_xll.qlIndexFixing(Index3M,H3255,TRUE,_xll.ohTrigger(RecalcTrigger,Trigger3M)),NA())</f>
        <v>1.9387266446900808E-2</v>
      </c>
      <c r="L3255" s="44">
        <f>IFERROR(_xll.qlIndexFixing(Index6M,$H3255,TRUE,_xll.ohTrigger(RecalcTrigger,Trigger6M)),NA())</f>
        <v>1.9566069359669844E-2</v>
      </c>
      <c r="M3255" s="182">
        <f>IFERROR(_xll.qlIndexFixing(Index1Y,$H3255,TRUE,_xll.ohTrigger(RecalcTrigger,Trigger1Y)),NA())</f>
        <v>1.9798766061436712E-2</v>
      </c>
      <c r="N3255" s="181">
        <f>IFERROR(_xll.qlIndexFixing(ONIndex1M,I3255,TRUE,_xll.ohTrigger(RecalcTrigger,Trigger1M)),NA())</f>
        <v>1.9025714658527093E-2</v>
      </c>
      <c r="O3255" s="44">
        <f>IFERROR(_xll.qlIndexFixing(ONIndex3M,I3255,TRUE,_xll.ohTrigger(RecalcTrigger,Trigger3M)),NA())</f>
        <v>1.9314210593003311E-2</v>
      </c>
      <c r="P3255" s="44">
        <f>IFERROR(_xll.qlIndexFixing(ONIndex6M,I3255,TRUE,_xll.ohTrigger(RecalcTrigger,Trigger6M)),NA())</f>
        <v>1.9420371796705638E-2</v>
      </c>
      <c r="Q3255" s="182">
        <f>IFERROR(_xll.qlIndexFixing(ONIndex1Y,I3255,TRUE,_xll.ohTrigger(RecalcTrigger,Trigger1Y)),NA())</f>
        <v>1.9508143299504788E-2</v>
      </c>
    </row>
    <row r="3256" spans="2:17" x14ac:dyDescent="0.2">
      <c r="B3256" s="39" t="s">
        <v>42</v>
      </c>
      <c r="D3256" s="42">
        <f>_xll.qlCalendarAdvance(Calendar,$D3255,B3256,"f",FALSE)</f>
        <v>62240</v>
      </c>
      <c r="E3256" s="176">
        <f>_xll.qlInterestRateIndexValueDate(IndexON,D3256)</f>
        <v>62240</v>
      </c>
      <c r="F3256" s="192">
        <f>IFERROR(_xll.qlIndexFixing(IndexON,D3256,TRUE,_xll.ohTrigger(RecalcTrigger,TriggerON)),NA())</f>
        <v>1.8692585693280694E-2</v>
      </c>
      <c r="H3256" s="42">
        <f>_xll.qlCalendarAdvance(Calendar,$H3255,B3256,"f",FALSE)</f>
        <v>62240</v>
      </c>
      <c r="I3256" s="176">
        <f>_xll.qlInterestRateIndexValueDate(Index1M,$H3256)</f>
        <v>62240</v>
      </c>
      <c r="J3256" s="181">
        <f>IFERROR(_xll.qlIndexFixing(Index1M,$H3256,TRUE,_xll.ohTrigger(RecalcTrigger,Trigger1M)),NA())</f>
        <v>1.9054225508906279E-2</v>
      </c>
      <c r="K3256" s="44">
        <f>IFERROR(_xll.qlIndexFixing(Index3M,H3256,TRUE,_xll.ohTrigger(RecalcTrigger,Trigger3M)),NA())</f>
        <v>1.9391301196527287E-2</v>
      </c>
      <c r="L3256" s="44">
        <f>IFERROR(_xll.qlIndexFixing(Index6M,$H3256,TRUE,_xll.ohTrigger(RecalcTrigger,Trigger6M)),NA())</f>
        <v>1.9569889876505452E-2</v>
      </c>
      <c r="M3256" s="182">
        <f>IFERROR(_xll.qlIndexFixing(Index1Y,$H3256,TRUE,_xll.ohTrigger(RecalcTrigger,Trigger1Y)),NA())</f>
        <v>1.9802464561958333E-2</v>
      </c>
      <c r="N3256" s="181">
        <f>IFERROR(_xll.qlIndexFixing(ONIndex1M,I3256,TRUE,_xll.ohTrigger(RecalcTrigger,Trigger1M)),NA())</f>
        <v>1.9030064653611234E-2</v>
      </c>
      <c r="O3256" s="44">
        <f>IFERROR(_xll.qlIndexFixing(ONIndex3M,I3256,TRUE,_xll.ohTrigger(RecalcTrigger,Trigger3M)),NA())</f>
        <v>1.9318321610971578E-2</v>
      </c>
      <c r="P3256" s="44">
        <f>IFERROR(_xll.qlIndexFixing(ONIndex6M,I3256,TRUE,_xll.ohTrigger(RecalcTrigger,Trigger6M)),NA())</f>
        <v>1.9424340965041864E-2</v>
      </c>
      <c r="Q3256" s="182">
        <f>IFERROR(_xll.qlIndexFixing(ONIndex1Y,I3256,TRUE,_xll.ohTrigger(RecalcTrigger,Trigger1Y)),NA())</f>
        <v>1.9512142485843542E-2</v>
      </c>
    </row>
    <row r="3257" spans="2:17" x14ac:dyDescent="0.2">
      <c r="B3257" s="39" t="s">
        <v>42</v>
      </c>
      <c r="D3257" s="42">
        <f>_xll.qlCalendarAdvance(Calendar,$D3256,B3257,"f",FALSE)</f>
        <v>62247</v>
      </c>
      <c r="E3257" s="176">
        <f>_xll.qlInterestRateIndexValueDate(IndexON,D3257)</f>
        <v>62247</v>
      </c>
      <c r="F3257" s="192">
        <f>IFERROR(_xll.qlIndexFixing(IndexON,D3257,TRUE,_xll.ohTrigger(RecalcTrigger,TriggerON)),NA())</f>
        <v>1.8696806088959184E-2</v>
      </c>
      <c r="H3257" s="42">
        <f>_xll.qlCalendarAdvance(Calendar,$H3256,B3257,"f",FALSE)</f>
        <v>62247</v>
      </c>
      <c r="I3257" s="176">
        <f>_xll.qlInterestRateIndexValueDate(Index1M,$H3257)</f>
        <v>62247</v>
      </c>
      <c r="J3257" s="181">
        <f>IFERROR(_xll.qlIndexFixing(Index1M,$H3257,TRUE,_xll.ohTrigger(RecalcTrigger,Trigger1M)),NA())</f>
        <v>1.9057729637818304E-2</v>
      </c>
      <c r="K3257" s="44">
        <f>IFERROR(_xll.qlIndexFixing(Index3M,H3257,TRUE,_xll.ohTrigger(RecalcTrigger,Trigger3M)),NA())</f>
        <v>1.9395321159303001E-2</v>
      </c>
      <c r="L3257" s="44">
        <f>IFERROR(_xll.qlIndexFixing(Index6M,$H3257,TRUE,_xll.ohTrigger(RecalcTrigger,Trigger6M)),NA())</f>
        <v>1.9572906040485116E-2</v>
      </c>
      <c r="M3257" s="182">
        <f>IFERROR(_xll.qlIndexFixing(Index1Y,$H3257,TRUE,_xll.ohTrigger(RecalcTrigger,Trigger1Y)),NA())</f>
        <v>1.9806148473725083E-2</v>
      </c>
      <c r="N3257" s="181">
        <f>IFERROR(_xll.qlIndexFixing(ONIndex1M,I3257,TRUE,_xll.ohTrigger(RecalcTrigger,Trigger1M)),NA())</f>
        <v>1.9034399073221131E-2</v>
      </c>
      <c r="O3257" s="44">
        <f>IFERROR(_xll.qlIndexFixing(ONIndex3M,I3257,TRUE,_xll.ohTrigger(RecalcTrigger,Trigger3M)),NA())</f>
        <v>1.9322417909152234E-2</v>
      </c>
      <c r="P3257" s="44">
        <f>IFERROR(_xll.qlIndexFixing(ONIndex6M,I3257,TRUE,_xll.ohTrigger(RecalcTrigger,Trigger6M)),NA())</f>
        <v>1.9428295921669614E-2</v>
      </c>
      <c r="Q3257" s="182">
        <f>IFERROR(_xll.qlIndexFixing(ONIndex1Y,I3257,TRUE,_xll.ohTrigger(RecalcTrigger,Trigger1Y)),NA())</f>
        <v>1.9516127353087498E-2</v>
      </c>
    </row>
    <row r="3258" spans="2:17" x14ac:dyDescent="0.2">
      <c r="B3258" s="39" t="s">
        <v>42</v>
      </c>
      <c r="D3258" s="42">
        <f>_xll.qlCalendarAdvance(Calendar,$D3257,B3258,"f",FALSE)</f>
        <v>62254</v>
      </c>
      <c r="E3258" s="176">
        <f>_xll.qlInterestRateIndexValueDate(IndexON,D3258)</f>
        <v>62254</v>
      </c>
      <c r="F3258" s="192">
        <f>IFERROR(_xll.qlIndexFixing(IndexON,D3258,TRUE,_xll.ohTrigger(RecalcTrigger,TriggerON)),NA())</f>
        <v>1.8701011318852379E-2</v>
      </c>
      <c r="H3258" s="42">
        <f>_xll.qlCalendarAdvance(Calendar,$H3257,B3258,"f",FALSE)</f>
        <v>62254</v>
      </c>
      <c r="I3258" s="176">
        <f>_xll.qlInterestRateIndexValueDate(Index1M,$H3258)</f>
        <v>62254</v>
      </c>
      <c r="J3258" s="181">
        <f>IFERROR(_xll.qlIndexFixing(Index1M,$H3258,TRUE,_xll.ohTrigger(RecalcTrigger,Trigger1M)),NA())</f>
        <v>1.9062022710049829E-2</v>
      </c>
      <c r="K3258" s="44">
        <f>IFERROR(_xll.qlIndexFixing(Index3M,H3258,TRUE,_xll.ohTrigger(RecalcTrigger,Trigger3M)),NA())</f>
        <v>1.9399326335180378E-2</v>
      </c>
      <c r="L3258" s="44">
        <f>IFERROR(_xll.qlIndexFixing(Index6M,$H3258,TRUE,_xll.ohTrigger(RecalcTrigger,Trigger6M)),NA())</f>
        <v>1.9576698691339763E-2</v>
      </c>
      <c r="M3258" s="182">
        <f>IFERROR(_xll.qlIndexFixing(Index1Y,$H3258,TRUE,_xll.ohTrigger(RecalcTrigger,Trigger1Y)),NA())</f>
        <v>1.9809817796578644E-2</v>
      </c>
      <c r="N3258" s="181">
        <f>IFERROR(_xll.qlIndexFixing(ONIndex1M,I3258,TRUE,_xll.ohTrigger(RecalcTrigger,Trigger1M)),NA())</f>
        <v>1.9038717917599923E-2</v>
      </c>
      <c r="O3258" s="44">
        <f>IFERROR(_xll.qlIndexFixing(ONIndex3M,I3258,TRUE,_xll.ohTrigger(RecalcTrigger,Trigger3M)),NA())</f>
        <v>1.9326499487626325E-2</v>
      </c>
      <c r="P3258" s="44">
        <f>IFERROR(_xll.qlIndexFixing(ONIndex6M,I3258,TRUE,_xll.ohTrigger(RecalcTrigger,Trigger6M)),NA())</f>
        <v>1.9432236666345748E-2</v>
      </c>
      <c r="Q3258" s="182">
        <f>IFERROR(_xll.qlIndexFixing(ONIndex1Y,I3258,TRUE,_xll.ohTrigger(RecalcTrigger,Trigger1Y)),NA())</f>
        <v>1.952009790091247E-2</v>
      </c>
    </row>
    <row r="3259" spans="2:17" x14ac:dyDescent="0.2">
      <c r="B3259" s="39" t="s">
        <v>42</v>
      </c>
      <c r="D3259" s="42">
        <f>_xll.qlCalendarAdvance(Calendar,$D3258,B3259,"f",FALSE)</f>
        <v>62261</v>
      </c>
      <c r="E3259" s="176">
        <f>_xll.qlInterestRateIndexValueDate(IndexON,D3259)</f>
        <v>62261</v>
      </c>
      <c r="F3259" s="192">
        <f>IFERROR(_xll.qlIndexFixing(IndexON,D3259,TRUE,_xll.ohTrigger(RecalcTrigger,TriggerON)),NA())</f>
        <v>1.8705201383284464E-2</v>
      </c>
      <c r="H3259" s="42">
        <f>_xll.qlCalendarAdvance(Calendar,$H3258,B3259,"f",FALSE)</f>
        <v>62261</v>
      </c>
      <c r="I3259" s="176">
        <f>_xll.qlInterestRateIndexValueDate(Index1M,$H3259)</f>
        <v>62261</v>
      </c>
      <c r="J3259" s="181">
        <f>IFERROR(_xll.qlIndexFixing(Index1M,$H3259,TRUE,_xll.ohTrigger(RecalcTrigger,Trigger1M)),NA())</f>
        <v>1.9066300184765222E-2</v>
      </c>
      <c r="K3259" s="44">
        <f>IFERROR(_xll.qlIndexFixing(Index3M,H3259,TRUE,_xll.ohTrigger(RecalcTrigger,Trigger3M)),NA())</f>
        <v>1.9403316724118897E-2</v>
      </c>
      <c r="L3259" s="44">
        <f>IFERROR(_xll.qlIndexFixing(Index6M,$H3259,TRUE,_xll.ohTrigger(RecalcTrigger,Trigger6M)),NA())</f>
        <v>1.9580476998725053E-2</v>
      </c>
      <c r="M3259" s="182">
        <f>IFERROR(_xll.qlIndexFixing(Index1Y,$H3259,TRUE,_xll.ohTrigger(RecalcTrigger,Trigger1Y)),NA())</f>
        <v>1.9813472530361365E-2</v>
      </c>
      <c r="N3259" s="181">
        <f>IFERROR(_xll.qlIndexFixing(ONIndex1M,I3259,TRUE,_xll.ohTrigger(RecalcTrigger,Trigger1M)),NA())</f>
        <v>1.9043021186504472E-2</v>
      </c>
      <c r="O3259" s="44">
        <f>IFERROR(_xll.qlIndexFixing(ONIndex3M,I3259,TRUE,_xll.ohTrigger(RecalcTrigger,Trigger3M)),NA())</f>
        <v>1.9330566346555944E-2</v>
      </c>
      <c r="P3259" s="44">
        <f>IFERROR(_xll.qlIndexFixing(ONIndex6M,I3259,TRUE,_xll.ohTrigger(RecalcTrigger,Trigger6M)),NA())</f>
        <v>1.9436163199394452E-2</v>
      </c>
      <c r="Q3259" s="182">
        <f>IFERROR(_xll.qlIndexFixing(ONIndex1Y,I3259,TRUE,_xll.ohTrigger(RecalcTrigger,Trigger1Y)),NA())</f>
        <v>1.9524054129399504E-2</v>
      </c>
    </row>
    <row r="3260" spans="2:17" x14ac:dyDescent="0.2">
      <c r="B3260" s="39" t="s">
        <v>42</v>
      </c>
      <c r="D3260" s="42">
        <f>_xll.qlCalendarAdvance(Calendar,$D3259,B3260,"f",FALSE)</f>
        <v>62268</v>
      </c>
      <c r="E3260" s="176">
        <f>_xll.qlInterestRateIndexValueDate(IndexON,D3260)</f>
        <v>62268</v>
      </c>
      <c r="F3260" s="192">
        <f>IFERROR(_xll.qlIndexFixing(IndexON,D3260,TRUE,_xll.ohTrigger(RecalcTrigger,TriggerON)),NA())</f>
        <v>1.8709376282012302E-2</v>
      </c>
      <c r="H3260" s="42">
        <f>_xll.qlCalendarAdvance(Calendar,$H3259,B3260,"f",FALSE)</f>
        <v>62268</v>
      </c>
      <c r="I3260" s="176">
        <f>_xll.qlInterestRateIndexValueDate(Index1M,$H3260)</f>
        <v>62268</v>
      </c>
      <c r="J3260" s="181">
        <f>IFERROR(_xll.qlIndexFixing(Index1M,$H3260,TRUE,_xll.ohTrigger(RecalcTrigger,Trigger1M)),NA())</f>
        <v>1.9070562061959083E-2</v>
      </c>
      <c r="K3260" s="44">
        <f>IFERROR(_xll.qlIndexFixing(Index3M,H3260,TRUE,_xll.ohTrigger(RecalcTrigger,Trigger3M)),NA())</f>
        <v>1.9407292326071867E-2</v>
      </c>
      <c r="L3260" s="44">
        <f>IFERROR(_xll.qlIndexFixing(Index6M,$H3260,TRUE,_xll.ohTrigger(RecalcTrigger,Trigger6M)),NA())</f>
        <v>1.9584240962560385E-2</v>
      </c>
      <c r="M3260" s="182">
        <f>IFERROR(_xll.qlIndexFixing(Index1Y,$H3260,TRUE,_xll.ohTrigger(RecalcTrigger,Trigger1Y)),NA())</f>
        <v>1.9817112674916704E-2</v>
      </c>
      <c r="N3260" s="181">
        <f>IFERROR(_xll.qlIndexFixing(ONIndex1M,I3260,TRUE,_xll.ohTrigger(RecalcTrigger,Trigger1M)),NA())</f>
        <v>1.9047308880096869E-2</v>
      </c>
      <c r="O3260" s="44">
        <f>IFERROR(_xll.qlIndexFixing(ONIndex3M,I3260,TRUE,_xll.ohTrigger(RecalcTrigger,Trigger3M)),NA())</f>
        <v>1.9334618485697952E-2</v>
      </c>
      <c r="P3260" s="44">
        <f>IFERROR(_xll.qlIndexFixing(ONIndex6M,I3260,TRUE,_xll.ohTrigger(RecalcTrigger,Trigger6M)),NA())</f>
        <v>1.9440075520572586E-2</v>
      </c>
      <c r="Q3260" s="182">
        <f>IFERROR(_xll.qlIndexFixing(ONIndex1Y,I3260,TRUE,_xll.ohTrigger(RecalcTrigger,Trigger1Y)),NA())</f>
        <v>1.952799603879174E-2</v>
      </c>
    </row>
    <row r="3261" spans="2:17" x14ac:dyDescent="0.2">
      <c r="B3261" s="39" t="s">
        <v>42</v>
      </c>
      <c r="D3261" s="42">
        <f>_xll.qlCalendarAdvance(Calendar,$D3260,B3261,"f",FALSE)</f>
        <v>62275</v>
      </c>
      <c r="E3261" s="176">
        <f>_xll.qlInterestRateIndexValueDate(IndexON,D3261)</f>
        <v>62275</v>
      </c>
      <c r="F3261" s="192">
        <f>IFERROR(_xll.qlIndexFixing(IndexON,D3261,TRUE,_xll.ohTrigger(RecalcTrigger,TriggerON)),NA())</f>
        <v>1.8713536014954846E-2</v>
      </c>
      <c r="H3261" s="42">
        <f>_xll.qlCalendarAdvance(Calendar,$H3260,B3261,"f",FALSE)</f>
        <v>62275</v>
      </c>
      <c r="I3261" s="176">
        <f>_xll.qlInterestRateIndexValueDate(Index1M,$H3261)</f>
        <v>62275</v>
      </c>
      <c r="J3261" s="181">
        <f>IFERROR(_xll.qlIndexFixing(Index1M,$H3261,TRUE,_xll.ohTrigger(RecalcTrigger,Trigger1M)),NA())</f>
        <v>1.9075608427825838E-2</v>
      </c>
      <c r="K3261" s="44">
        <f>IFERROR(_xll.qlIndexFixing(Index3M,H3261,TRUE,_xll.ohTrigger(RecalcTrigger,Trigger3M)),NA())</f>
        <v>1.9411253140994358E-2</v>
      </c>
      <c r="L3261" s="44">
        <f>IFERROR(_xll.qlIndexFixing(Index6M,$H3261,TRUE,_xll.ohTrigger(RecalcTrigger,Trigger6M)),NA())</f>
        <v>1.9589563963312889E-2</v>
      </c>
      <c r="M3261" s="182">
        <f>IFERROR(_xll.qlIndexFixing(Index1Y,$H3261,TRUE,_xll.ohTrigger(RecalcTrigger,Trigger1Y)),NA())</f>
        <v>1.9820738230087898E-2</v>
      </c>
      <c r="N3261" s="181">
        <f>IFERROR(_xll.qlIndexFixing(ONIndex1M,I3261,TRUE,_xll.ohTrigger(RecalcTrigger,Trigger1M)),NA())</f>
        <v>1.9051580998296069E-2</v>
      </c>
      <c r="O3261" s="44">
        <f>IFERROR(_xll.qlIndexFixing(ONIndex3M,I3261,TRUE,_xll.ohTrigger(RecalcTrigger,Trigger3M)),NA())</f>
        <v>1.9338655905052349E-2</v>
      </c>
      <c r="P3261" s="44">
        <f>IFERROR(_xll.qlIndexFixing(ONIndex6M,I3261,TRUE,_xll.ohTrigger(RecalcTrigger,Trigger6M)),NA())</f>
        <v>1.9443973629718059E-2</v>
      </c>
      <c r="Q3261" s="182">
        <f>IFERROR(_xll.qlIndexFixing(ONIndex1Y,I3261,TRUE,_xll.ohTrigger(RecalcTrigger,Trigger1Y)),NA())</f>
        <v>1.9531923628683945E-2</v>
      </c>
    </row>
    <row r="3262" spans="2:17" x14ac:dyDescent="0.2">
      <c r="B3262" s="39" t="s">
        <v>42</v>
      </c>
      <c r="D3262" s="42">
        <f>_xll.qlCalendarAdvance(Calendar,$D3261,B3262,"f",FALSE)</f>
        <v>62282</v>
      </c>
      <c r="E3262" s="176">
        <f>_xll.qlInterestRateIndexValueDate(IndexON,D3262)</f>
        <v>62282</v>
      </c>
      <c r="F3262" s="192">
        <f>IFERROR(_xll.qlIndexFixing(IndexON,D3262,TRUE,_xll.ohTrigger(RecalcTrigger,TriggerON)),NA())</f>
        <v>1.8717680582355234E-2</v>
      </c>
      <c r="H3262" s="42">
        <f>_xll.qlCalendarAdvance(Calendar,$H3261,B3262,"f",FALSE)</f>
        <v>62282</v>
      </c>
      <c r="I3262" s="176">
        <f>_xll.qlInterestRateIndexValueDate(Index1M,$H3262)</f>
        <v>62282</v>
      </c>
      <c r="J3262" s="181">
        <f>IFERROR(_xll.qlIndexFixing(Index1M,$H3262,TRUE,_xll.ohTrigger(RecalcTrigger,Trigger1M)),NA())</f>
        <v>1.907983821669507E-2</v>
      </c>
      <c r="K3262" s="44">
        <f>IFERROR(_xll.qlIndexFixing(Index3M,H3262,TRUE,_xll.ohTrigger(RecalcTrigger,Trigger3M)),NA())</f>
        <v>1.9415199168843211E-2</v>
      </c>
      <c r="L3262" s="44">
        <f>IFERROR(_xll.qlIndexFixing(Index6M,$H3262,TRUE,_xll.ohTrigger(RecalcTrigger,Trigger6M)),NA())</f>
        <v>1.9592511749850824E-2</v>
      </c>
      <c r="M3262" s="182">
        <f>IFERROR(_xll.qlIndexFixing(Index1Y,$H3262,TRUE,_xll.ohTrigger(RecalcTrigger,Trigger1Y)),NA())</f>
        <v>1.9824349195719737E-2</v>
      </c>
      <c r="N3262" s="181">
        <f>IFERROR(_xll.qlIndexFixing(ONIndex1M,I3262,TRUE,_xll.ohTrigger(RecalcTrigger,Trigger1M)),NA())</f>
        <v>1.9055837541021026E-2</v>
      </c>
      <c r="O3262" s="44">
        <f>IFERROR(_xll.qlIndexFixing(ONIndex3M,I3262,TRUE,_xll.ohTrigger(RecalcTrigger,Trigger3M)),NA())</f>
        <v>1.9342678604619135E-2</v>
      </c>
      <c r="P3262" s="44">
        <f>IFERROR(_xll.qlIndexFixing(ONIndex6M,I3262,TRUE,_xll.ohTrigger(RecalcTrigger,Trigger6M)),NA())</f>
        <v>1.9447857527317147E-2</v>
      </c>
      <c r="Q3262" s="182">
        <f>IFERROR(_xll.qlIndexFixing(ONIndex1Y,I3262,TRUE,_xll.ohTrigger(RecalcTrigger,Trigger1Y)),NA())</f>
        <v>1.9535836899400305E-2</v>
      </c>
    </row>
    <row r="3263" spans="2:17" x14ac:dyDescent="0.2">
      <c r="B3263" s="39" t="s">
        <v>42</v>
      </c>
      <c r="D3263" s="42">
        <f>_xll.qlCalendarAdvance(Calendar,$D3262,B3263,"f",FALSE)</f>
        <v>62289</v>
      </c>
      <c r="E3263" s="176">
        <f>_xll.qlInterestRateIndexValueDate(IndexON,D3263)</f>
        <v>62289</v>
      </c>
      <c r="F3263" s="192">
        <f>IFERROR(_xll.qlIndexFixing(IndexON,D3263,TRUE,_xll.ohTrigger(RecalcTrigger,TriggerON)),NA())</f>
        <v>1.8721809984213467E-2</v>
      </c>
      <c r="H3263" s="42">
        <f>_xll.qlCalendarAdvance(Calendar,$H3262,B3263,"f",FALSE)</f>
        <v>62289</v>
      </c>
      <c r="I3263" s="176">
        <f>_xll.qlInterestRateIndexValueDate(Index1M,$H3263)</f>
        <v>62289</v>
      </c>
      <c r="J3263" s="181">
        <f>IFERROR(_xll.qlIndexFixing(Index1M,$H3263,TRUE,_xll.ohTrigger(RecalcTrigger,Trigger1M)),NA())</f>
        <v>1.9084052407214089E-2</v>
      </c>
      <c r="K3263" s="44">
        <f>IFERROR(_xll.qlIndexFixing(Index3M,H3263,TRUE,_xll.ohTrigger(RecalcTrigger,Trigger3M)),NA())</f>
        <v>1.9419130409575252E-2</v>
      </c>
      <c r="L3263" s="44">
        <f>IFERROR(_xll.qlIndexFixing(Index6M,$H3263,TRUE,_xll.ohTrigger(RecalcTrigger,Trigger6M)),NA())</f>
        <v>1.9596231856707537E-2</v>
      </c>
      <c r="M3263" s="182">
        <f>IFERROR(_xll.qlIndexFixing(Index1Y,$H3263,TRUE,_xll.ohTrigger(RecalcTrigger,Trigger1Y)),NA())</f>
        <v>1.9827945571656569E-2</v>
      </c>
      <c r="N3263" s="181">
        <f>IFERROR(_xll.qlIndexFixing(ONIndex1M,I3263,TRUE,_xll.ohTrigger(RecalcTrigger,Trigger1M)),NA())</f>
        <v>1.9060078508514877E-2</v>
      </c>
      <c r="O3263" s="44">
        <f>IFERROR(_xll.qlIndexFixing(ONIndex3M,I3263,TRUE,_xll.ohTrigger(RecalcTrigger,Trigger3M)),NA())</f>
        <v>1.9346686584641448E-2</v>
      </c>
      <c r="P3263" s="44">
        <f>IFERROR(_xll.qlIndexFixing(ONIndex6M,I3263,TRUE,_xll.ohTrigger(RecalcTrigger,Trigger6M)),NA())</f>
        <v>1.9451727213126713E-2</v>
      </c>
      <c r="Q3263" s="182">
        <f>IFERROR(_xll.qlIndexFixing(ONIndex1Y,I3263,TRUE,_xll.ohTrigger(RecalcTrigger,Trigger1Y)),NA())</f>
        <v>1.953973585094082E-2</v>
      </c>
    </row>
    <row r="3264" spans="2:17" x14ac:dyDescent="0.2">
      <c r="B3264" s="39" t="s">
        <v>42</v>
      </c>
      <c r="D3264" s="42">
        <f>_xll.qlCalendarAdvance(Calendar,$D3263,B3264,"f",FALSE)</f>
        <v>62296</v>
      </c>
      <c r="E3264" s="176">
        <f>_xll.qlInterestRateIndexValueDate(IndexON,D3264)</f>
        <v>62296</v>
      </c>
      <c r="F3264" s="192">
        <f>IFERROR(_xll.qlIndexFixing(IndexON,D3264,TRUE,_xll.ohTrigger(RecalcTrigger,TriggerON)),NA())</f>
        <v>1.8725924220286405E-2</v>
      </c>
      <c r="H3264" s="42">
        <f>_xll.qlCalendarAdvance(Calendar,$H3263,B3264,"f",FALSE)</f>
        <v>62296</v>
      </c>
      <c r="I3264" s="176">
        <f>_xll.qlInterestRateIndexValueDate(Index1M,$H3264)</f>
        <v>62296</v>
      </c>
      <c r="J3264" s="181">
        <f>IFERROR(_xll.qlIndexFixing(Index1M,$H3264,TRUE,_xll.ohTrigger(RecalcTrigger,Trigger1M)),NA())</f>
        <v>1.9088250999377672E-2</v>
      </c>
      <c r="K3264" s="44">
        <f>IFERROR(_xll.qlIndexFixing(Index3M,H3264,TRUE,_xll.ohTrigger(RecalcTrigger,Trigger3M)),NA())</f>
        <v>1.9423046863145554E-2</v>
      </c>
      <c r="L3264" s="44">
        <f>IFERROR(_xll.qlIndexFixing(Index6M,$H3264,TRUE,_xll.ohTrigger(RecalcTrigger,Trigger6M)),NA())</f>
        <v>1.9599937618960134E-2</v>
      </c>
      <c r="M3264" s="182">
        <f>IFERROR(_xll.qlIndexFixing(Index1Y,$H3264,TRUE,_xll.ohTrigger(RecalcTrigger,Trigger1Y)),NA())</f>
        <v>1.9831527357744516E-2</v>
      </c>
      <c r="N3264" s="181">
        <f>IFERROR(_xll.qlIndexFixing(ONIndex1M,I3264,TRUE,_xll.ohTrigger(RecalcTrigger,Trigger1M)),NA())</f>
        <v>1.9064303900534485E-2</v>
      </c>
      <c r="O3264" s="44">
        <f>IFERROR(_xll.qlIndexFixing(ONIndex3M,I3264,TRUE,_xll.ohTrigger(RecalcTrigger,Trigger3M)),NA())</f>
        <v>1.9350679844957197E-2</v>
      </c>
      <c r="P3264" s="44">
        <f>IFERROR(_xll.qlIndexFixing(ONIndex6M,I3264,TRUE,_xll.ohTrigger(RecalcTrigger,Trigger6M)),NA())</f>
        <v>1.9455582686984663E-2</v>
      </c>
      <c r="Q3264" s="182">
        <f>IFERROR(_xll.qlIndexFixing(ONIndex1Y,I3264,TRUE,_xll.ohTrigger(RecalcTrigger,Trigger1Y)),NA())</f>
        <v>1.9543620482981305E-2</v>
      </c>
    </row>
    <row r="3265" spans="2:17" x14ac:dyDescent="0.2">
      <c r="B3265" s="39" t="s">
        <v>42</v>
      </c>
      <c r="D3265" s="42">
        <f>_xll.qlCalendarAdvance(Calendar,$D3264,B3265,"f",FALSE)</f>
        <v>62303</v>
      </c>
      <c r="E3265" s="176">
        <f>_xll.qlInterestRateIndexValueDate(IndexON,D3265)</f>
        <v>62303</v>
      </c>
      <c r="F3265" s="192">
        <f>IFERROR(_xll.qlIndexFixing(IndexON,D3265,TRUE,_xll.ohTrigger(RecalcTrigger,TriggerON)),NA())</f>
        <v>1.8730023290655096E-2</v>
      </c>
      <c r="H3265" s="42">
        <f>_xll.qlCalendarAdvance(Calendar,$H3264,B3265,"f",FALSE)</f>
        <v>62303</v>
      </c>
      <c r="I3265" s="176">
        <f>_xll.qlInterestRateIndexValueDate(Index1M,$H3265)</f>
        <v>62303</v>
      </c>
      <c r="J3265" s="181">
        <f>IFERROR(_xll.qlIndexFixing(Index1M,$H3265,TRUE,_xll.ohTrigger(RecalcTrigger,Trigger1M)),NA())</f>
        <v>1.9092433993157056E-2</v>
      </c>
      <c r="K3265" s="44">
        <f>IFERROR(_xll.qlIndexFixing(Index3M,H3265,TRUE,_xll.ohTrigger(RecalcTrigger,Trigger3M)),NA())</f>
        <v>1.9426948529510959E-2</v>
      </c>
      <c r="L3265" s="44">
        <f>IFERROR(_xll.qlIndexFixing(Index6M,$H3265,TRUE,_xll.ohTrigger(RecalcTrigger,Trigger6M)),NA())</f>
        <v>1.960362903652757E-2</v>
      </c>
      <c r="M3265" s="182">
        <f>IFERROR(_xll.qlIndexFixing(Index1Y,$H3265,TRUE,_xll.ohTrigger(RecalcTrigger,Trigger1Y)),NA())</f>
        <v>1.9835094553829702E-2</v>
      </c>
      <c r="N3265" s="181">
        <f>IFERROR(_xll.qlIndexFixing(ONIndex1M,I3265,TRUE,_xll.ohTrigger(RecalcTrigger,Trigger1M)),NA())</f>
        <v>1.9068513717079849E-2</v>
      </c>
      <c r="O3265" s="44">
        <f>IFERROR(_xll.qlIndexFixing(ONIndex3M,I3265,TRUE,_xll.ohTrigger(RecalcTrigger,Trigger3M)),NA())</f>
        <v>1.9354658385404289E-2</v>
      </c>
      <c r="P3265" s="44">
        <f>IFERROR(_xll.qlIndexFixing(ONIndex6M,I3265,TRUE,_xll.ohTrigger(RecalcTrigger,Trigger6M)),NA())</f>
        <v>1.945942394905309E-2</v>
      </c>
      <c r="Q3265" s="182">
        <f>IFERROR(_xll.qlIndexFixing(ONIndex1Y,I3265,TRUE,_xll.ohTrigger(RecalcTrigger,Trigger1Y)),NA())</f>
        <v>1.9547490795764899E-2</v>
      </c>
    </row>
    <row r="3266" spans="2:17" x14ac:dyDescent="0.2">
      <c r="B3266" s="39" t="s">
        <v>42</v>
      </c>
      <c r="D3266" s="42">
        <f>_xll.qlCalendarAdvance(Calendar,$D3265,B3266,"f",FALSE)</f>
        <v>62310</v>
      </c>
      <c r="E3266" s="176">
        <f>_xll.qlInterestRateIndexValueDate(IndexON,D3266)</f>
        <v>62310</v>
      </c>
      <c r="F3266" s="192">
        <f>IFERROR(_xll.qlIndexFixing(IndexON,D3266,TRUE,_xll.ohTrigger(RecalcTrigger,TriggerON)),NA())</f>
        <v>1.8734107195562677E-2</v>
      </c>
      <c r="H3266" s="42">
        <f>_xll.qlCalendarAdvance(Calendar,$H3265,B3266,"f",FALSE)</f>
        <v>62310</v>
      </c>
      <c r="I3266" s="176">
        <f>_xll.qlInterestRateIndexValueDate(Index1M,$H3266)</f>
        <v>62310</v>
      </c>
      <c r="J3266" s="181">
        <f>IFERROR(_xll.qlIndexFixing(Index1M,$H3266,TRUE,_xll.ohTrigger(RecalcTrigger,Trigger1M)),NA())</f>
        <v>1.9096601388547015E-2</v>
      </c>
      <c r="K3266" s="44">
        <f>IFERROR(_xll.qlIndexFixing(Index3M,H3266,TRUE,_xll.ohTrigger(RecalcTrigger,Trigger3M)),NA())</f>
        <v>1.9430835408628291E-2</v>
      </c>
      <c r="L3266" s="44">
        <f>IFERROR(_xll.qlIndexFixing(Index6M,$H3266,TRUE,_xll.ohTrigger(RecalcTrigger,Trigger6M)),NA())</f>
        <v>1.9607306109331878E-2</v>
      </c>
      <c r="M3266" s="182">
        <f>IFERROR(_xll.qlIndexFixing(Index1Y,$H3266,TRUE,_xll.ohTrigger(RecalcTrigger,Trigger1Y)),NA())</f>
        <v>1.9838647159758249E-2</v>
      </c>
      <c r="N3266" s="181">
        <f>IFERROR(_xll.qlIndexFixing(ONIndex1M,I3266,TRUE,_xll.ohTrigger(RecalcTrigger,Trigger1M)),NA())</f>
        <v>1.9072707958475155E-2</v>
      </c>
      <c r="O3266" s="44">
        <f>IFERROR(_xll.qlIndexFixing(ONIndex3M,I3266,TRUE,_xll.ohTrigger(RecalcTrigger,Trigger3M)),NA())</f>
        <v>1.9358622206306908E-2</v>
      </c>
      <c r="P3266" s="44">
        <f>IFERROR(_xll.qlIndexFixing(ONIndex6M,I3266,TRUE,_xll.ohTrigger(RecalcTrigger,Trigger6M)),NA())</f>
        <v>1.946325099941304E-2</v>
      </c>
      <c r="Q3266" s="182">
        <f>IFERROR(_xll.qlIndexFixing(ONIndex1Y,I3266,TRUE,_xll.ohTrigger(RecalcTrigger,Trigger1Y)),NA())</f>
        <v>1.9551346789372648E-2</v>
      </c>
    </row>
    <row r="3267" spans="2:17" x14ac:dyDescent="0.2">
      <c r="B3267" s="39" t="s">
        <v>42</v>
      </c>
      <c r="D3267" s="42">
        <f>_xll.qlCalendarAdvance(Calendar,$D3266,B3267,"f",FALSE)</f>
        <v>62317</v>
      </c>
      <c r="E3267" s="176">
        <f>_xll.qlInterestRateIndexValueDate(IndexON,D3267)</f>
        <v>62317</v>
      </c>
      <c r="F3267" s="192">
        <f>IFERROR(_xll.qlIndexFixing(IndexON,D3267,TRUE,_xll.ohTrigger(RecalcTrigger,TriggerON)),NA())</f>
        <v>1.873817593476601E-2</v>
      </c>
      <c r="H3267" s="42">
        <f>_xll.qlCalendarAdvance(Calendar,$H3266,B3267,"f",FALSE)</f>
        <v>62317</v>
      </c>
      <c r="I3267" s="176">
        <f>_xll.qlInterestRateIndexValueDate(Index1M,$H3267)</f>
        <v>62317</v>
      </c>
      <c r="J3267" s="181">
        <f>IFERROR(_xll.qlIndexFixing(Index1M,$H3267,TRUE,_xll.ohTrigger(RecalcTrigger,Trigger1M)),NA())</f>
        <v>1.9100753185521402E-2</v>
      </c>
      <c r="K3267" s="44">
        <f>IFERROR(_xll.qlIndexFixing(Index3M,H3267,TRUE,_xll.ohTrigger(RecalcTrigger,Trigger3M)),NA())</f>
        <v>1.9434707500453507E-2</v>
      </c>
      <c r="L3267" s="44">
        <f>IFERROR(_xll.qlIndexFixing(Index6M,$H3267,TRUE,_xll.ohTrigger(RecalcTrigger,Trigger6M)),NA())</f>
        <v>1.9610968837293338E-2</v>
      </c>
      <c r="M3267" s="182">
        <f>IFERROR(_xll.qlIndexFixing(Index1Y,$H3267,TRUE,_xll.ohTrigger(RecalcTrigger,Trigger1Y)),NA())</f>
        <v>1.9842185175378502E-2</v>
      </c>
      <c r="N3267" s="181">
        <f>IFERROR(_xll.qlIndexFixing(ONIndex1M,I3267,TRUE,_xll.ohTrigger(RecalcTrigger,Trigger1M)),NA())</f>
        <v>1.907688662431517E-2</v>
      </c>
      <c r="O3267" s="44">
        <f>IFERROR(_xll.qlIndexFixing(ONIndex3M,I3267,TRUE,_xll.ohTrigger(RecalcTrigger,Trigger3M)),NA())</f>
        <v>1.9362571307421916E-2</v>
      </c>
      <c r="P3267" s="44">
        <f>IFERROR(_xll.qlIndexFixing(ONIndex6M,I3267,TRUE,_xll.ohTrigger(RecalcTrigger,Trigger6M)),NA())</f>
        <v>1.9467063837821375E-2</v>
      </c>
      <c r="Q3267" s="182">
        <f>IFERROR(_xll.qlIndexFixing(ONIndex1Y,I3267,TRUE,_xll.ohTrigger(RecalcTrigger,Trigger1Y)),NA())</f>
        <v>1.9555188463561413E-2</v>
      </c>
    </row>
    <row r="3268" spans="2:17" x14ac:dyDescent="0.2">
      <c r="B3268" s="39" t="s">
        <v>42</v>
      </c>
      <c r="D3268" s="42">
        <f>_xll.qlCalendarAdvance(Calendar,$D3267,B3268,"f",FALSE)</f>
        <v>62324</v>
      </c>
      <c r="E3268" s="176">
        <f>_xll.qlInterestRateIndexValueDate(IndexON,D3268)</f>
        <v>62324</v>
      </c>
      <c r="F3268" s="192">
        <f>IFERROR(_xll.qlIndexFixing(IndexON,D3268,TRUE,_xll.ohTrigger(RecalcTrigger,TriggerON)),NA())</f>
        <v>1.874222950818405E-2</v>
      </c>
      <c r="H3268" s="42">
        <f>_xll.qlCalendarAdvance(Calendar,$H3267,B3268,"f",FALSE)</f>
        <v>62324</v>
      </c>
      <c r="I3268" s="176">
        <f>_xll.qlInterestRateIndexValueDate(Index1M,$H3268)</f>
        <v>62324</v>
      </c>
      <c r="J3268" s="181">
        <f>IFERROR(_xll.qlIndexFixing(Index1M,$H3268,TRUE,_xll.ohTrigger(RecalcTrigger,Trigger1M)),NA())</f>
        <v>1.910488938406715E-2</v>
      </c>
      <c r="K3268" s="44">
        <f>IFERROR(_xll.qlIndexFixing(Index3M,H3268,TRUE,_xll.ohTrigger(RecalcTrigger,Trigger3M)),NA())</f>
        <v>1.9438564804944325E-2</v>
      </c>
      <c r="L3268" s="44">
        <f>IFERROR(_xll.qlIndexFixing(Index6M,$H3268,TRUE,_xll.ohTrigger(RecalcTrigger,Trigger6M)),NA())</f>
        <v>1.9614617220332666E-2</v>
      </c>
      <c r="M3268" s="182">
        <f>IFERROR(_xll.qlIndexFixing(Index1Y,$H3268,TRUE,_xll.ohTrigger(RecalcTrigger,Trigger1Y)),NA())</f>
        <v>1.9845708600537693E-2</v>
      </c>
      <c r="N3268" s="181">
        <f>IFERROR(_xll.qlIndexFixing(ONIndex1M,I3268,TRUE,_xll.ohTrigger(RecalcTrigger,Trigger1M)),NA())</f>
        <v>1.9081049714761988E-2</v>
      </c>
      <c r="O3268" s="44">
        <f>IFERROR(_xll.qlIndexFixing(ONIndex3M,I3268,TRUE,_xll.ohTrigger(RecalcTrigger,Trigger3M)),NA())</f>
        <v>1.9366505688749314E-2</v>
      </c>
      <c r="P3268" s="44">
        <f>IFERROR(_xll.qlIndexFixing(ONIndex6M,I3268,TRUE,_xll.ohTrigger(RecalcTrigger,Trigger6M)),NA())</f>
        <v>1.947086246435914E-2</v>
      </c>
      <c r="Q3268" s="182">
        <f>IFERROR(_xll.qlIndexFixing(ONIndex1Y,I3268,TRUE,_xll.ohTrigger(RecalcTrigger,Trigger1Y)),NA())</f>
        <v>1.955901581841224E-2</v>
      </c>
    </row>
    <row r="3269" spans="2:17" x14ac:dyDescent="0.2">
      <c r="B3269" s="39" t="s">
        <v>42</v>
      </c>
      <c r="D3269" s="42">
        <f>_xll.qlCalendarAdvance(Calendar,$D3268,B3269,"f",FALSE)</f>
        <v>62331</v>
      </c>
      <c r="E3269" s="176">
        <f>_xll.qlInterestRateIndexValueDate(IndexON,D3269)</f>
        <v>62331</v>
      </c>
      <c r="F3269" s="192">
        <f>IFERROR(_xll.qlIndexFixing(IndexON,D3269,TRUE,_xll.ohTrigger(RecalcTrigger,TriggerON)),NA())</f>
        <v>1.8746267915978887E-2</v>
      </c>
      <c r="H3269" s="42">
        <f>_xll.qlCalendarAdvance(Calendar,$H3268,B3269,"f",FALSE)</f>
        <v>62331</v>
      </c>
      <c r="I3269" s="176">
        <f>_xll.qlInterestRateIndexValueDate(Index1M,$H3269)</f>
        <v>62331</v>
      </c>
      <c r="J3269" s="181">
        <f>IFERROR(_xll.qlIndexFixing(Index1M,$H3269,TRUE,_xll.ohTrigger(RecalcTrigger,Trigger1M)),NA())</f>
        <v>1.910900998417641E-2</v>
      </c>
      <c r="K3269" s="44">
        <f>IFERROR(_xll.qlIndexFixing(Index3M,H3269,TRUE,_xll.ohTrigger(RecalcTrigger,Trigger3M)),NA())</f>
        <v>1.9442407322057577E-2</v>
      </c>
      <c r="L3269" s="44">
        <f>IFERROR(_xll.qlIndexFixing(Index6M,$H3269,TRUE,_xll.ohTrigger(RecalcTrigger,Trigger6M)),NA())</f>
        <v>1.9618251258372774E-2</v>
      </c>
      <c r="M3269" s="182">
        <f>IFERROR(_xll.qlIndexFixing(Index1Y,$H3269,TRUE,_xll.ohTrigger(RecalcTrigger,Trigger1Y)),NA())</f>
        <v>1.9849217435085276E-2</v>
      </c>
      <c r="N3269" s="181">
        <f>IFERROR(_xll.qlIndexFixing(ONIndex1M,I3269,TRUE,_xll.ohTrigger(RecalcTrigger,Trigger1M)),NA())</f>
        <v>1.9085197229977702E-2</v>
      </c>
      <c r="O3269" s="44">
        <f>IFERROR(_xll.qlIndexFixing(ONIndex3M,I3269,TRUE,_xll.ohTrigger(RecalcTrigger,Trigger3M)),NA())</f>
        <v>1.9370425350370146E-2</v>
      </c>
      <c r="P3269" s="44">
        <f>IFERROR(_xll.qlIndexFixing(ONIndex6M,I3269,TRUE,_xll.ohTrigger(RecalcTrigger,Trigger6M)),NA())</f>
        <v>1.9474646879107382E-2</v>
      </c>
      <c r="Q3269" s="182">
        <f>IFERROR(_xll.qlIndexFixing(ONIndex1Y,I3269,TRUE,_xll.ohTrigger(RecalcTrigger,Trigger1Y)),NA())</f>
        <v>1.9562828853925129E-2</v>
      </c>
    </row>
    <row r="3270" spans="2:17" x14ac:dyDescent="0.2">
      <c r="B3270" s="39" t="s">
        <v>42</v>
      </c>
      <c r="D3270" s="42">
        <f>_xll.qlCalendarAdvance(Calendar,$D3269,B3270,"f",FALSE)</f>
        <v>62338</v>
      </c>
      <c r="E3270" s="176">
        <f>_xll.qlInterestRateIndexValueDate(IndexON,D3270)</f>
        <v>62338</v>
      </c>
      <c r="F3270" s="192">
        <f>IFERROR(_xll.qlIndexFixing(IndexON,D3270,TRUE,_xll.ohTrigger(RecalcTrigger,TriggerON)),NA())</f>
        <v>1.8750291158312615E-2</v>
      </c>
      <c r="H3270" s="42">
        <f>_xll.qlCalendarAdvance(Calendar,$H3269,B3270,"f",FALSE)</f>
        <v>62338</v>
      </c>
      <c r="I3270" s="176">
        <f>_xll.qlInterestRateIndexValueDate(Index1M,$H3270)</f>
        <v>62338</v>
      </c>
      <c r="J3270" s="181">
        <f>IFERROR(_xll.qlIndexFixing(Index1M,$H3270,TRUE,_xll.ohTrigger(RecalcTrigger,Trigger1M)),NA())</f>
        <v>1.9112322966193439E-2</v>
      </c>
      <c r="K3270" s="44">
        <f>IFERROR(_xll.qlIndexFixing(Index3M,H3270,TRUE,_xll.ohTrigger(RecalcTrigger,Trigger3M)),NA())</f>
        <v>1.9445447280414949E-2</v>
      </c>
      <c r="L3270" s="44">
        <f>IFERROR(_xll.qlIndexFixing(Index6M,$H3270,TRUE,_xll.ohTrigger(RecalcTrigger,Trigger6M)),NA())</f>
        <v>1.9619533006551792E-2</v>
      </c>
      <c r="M3270" s="182">
        <f>IFERROR(_xll.qlIndexFixing(Index1Y,$H3270,TRUE,_xll.ohTrigger(RecalcTrigger,Trigger1Y)),NA())</f>
        <v>1.9852711678869817E-2</v>
      </c>
      <c r="N3270" s="181">
        <f>IFERROR(_xll.qlIndexFixing(ONIndex1M,I3270,TRUE,_xll.ohTrigger(RecalcTrigger,Trigger1M)),NA())</f>
        <v>1.9089329169638125E-2</v>
      </c>
      <c r="O3270" s="44">
        <f>IFERROR(_xll.qlIndexFixing(ONIndex3M,I3270,TRUE,_xll.ohTrigger(RecalcTrigger,Trigger3M)),NA())</f>
        <v>1.9374330292446507E-2</v>
      </c>
      <c r="P3270" s="44">
        <f>IFERROR(_xll.qlIndexFixing(ONIndex6M,I3270,TRUE,_xll.ohTrigger(RecalcTrigger,Trigger6M)),NA())</f>
        <v>1.9478417082228194E-2</v>
      </c>
      <c r="Q3270" s="182">
        <f>IFERROR(_xll.qlIndexFixing(ONIndex1Y,I3270,TRUE,_xll.ohTrigger(RecalcTrigger,Trigger1Y)),NA())</f>
        <v>1.956662757034322E-2</v>
      </c>
    </row>
    <row r="3271" spans="2:17" x14ac:dyDescent="0.2">
      <c r="B3271" s="39" t="s">
        <v>42</v>
      </c>
      <c r="D3271" s="42">
        <f>_xll.qlCalendarAdvance(Calendar,$D3270,B3271,"f",FALSE)</f>
        <v>62345</v>
      </c>
      <c r="E3271" s="176">
        <f>_xll.qlInterestRateIndexValueDate(IndexON,D3271)</f>
        <v>62345</v>
      </c>
      <c r="F3271" s="192">
        <f>IFERROR(_xll.qlIndexFixing(IndexON,D3271,TRUE,_xll.ohTrigger(RecalcTrigger,TriggerON)),NA())</f>
        <v>1.8754299234780003E-2</v>
      </c>
      <c r="H3271" s="42">
        <f>_xll.qlCalendarAdvance(Calendar,$H3270,B3271,"f",FALSE)</f>
        <v>62345</v>
      </c>
      <c r="I3271" s="176">
        <f>_xll.qlInterestRateIndexValueDate(Index1M,$H3271)</f>
        <v>62345</v>
      </c>
      <c r="J3271" s="181">
        <f>IFERROR(_xll.qlIndexFixing(Index1M,$H3271,TRUE,_xll.ohTrigger(RecalcTrigger,Trigger1M)),NA())</f>
        <v>1.9116413269502273E-2</v>
      </c>
      <c r="K3271" s="44">
        <f>IFERROR(_xll.qlIndexFixing(Index3M,H3271,TRUE,_xll.ohTrigger(RecalcTrigger,Trigger3M)),NA())</f>
        <v>1.9449261076180249E-2</v>
      </c>
      <c r="L3271" s="44">
        <f>IFERROR(_xll.qlIndexFixing(Index6M,$H3271,TRUE,_xll.ohTrigger(RecalcTrigger,Trigger6M)),NA())</f>
        <v>1.9623140849274544E-2</v>
      </c>
      <c r="M3271" s="182">
        <f>IFERROR(_xll.qlIndexFixing(Index1Y,$H3271,TRUE,_xll.ohTrigger(RecalcTrigger,Trigger1Y)),NA())</f>
        <v>1.9856191331742101E-2</v>
      </c>
      <c r="N3271" s="181">
        <f>IFERROR(_xll.qlIndexFixing(ONIndex1M,I3271,TRUE,_xll.ohTrigger(RecalcTrigger,Trigger1M)),NA())</f>
        <v>1.9093445533986397E-2</v>
      </c>
      <c r="O3271" s="44">
        <f>IFERROR(_xll.qlIndexFixing(ONIndex3M,I3271,TRUE,_xll.ohTrigger(RecalcTrigger,Trigger3M)),NA())</f>
        <v>1.937822051465421E-2</v>
      </c>
      <c r="P3271" s="44">
        <f>IFERROR(_xll.qlIndexFixing(ONIndex6M,I3271,TRUE,_xll.ohTrigger(RecalcTrigger,Trigger6M)),NA())</f>
        <v>1.9482173073397391E-2</v>
      </c>
      <c r="Q3271" s="182">
        <f>IFERROR(_xll.qlIndexFixing(ONIndex1Y,I3271,TRUE,_xll.ohTrigger(RecalcTrigger,Trigger1Y)),NA())</f>
        <v>1.9570411967423373E-2</v>
      </c>
    </row>
    <row r="3272" spans="2:17" x14ac:dyDescent="0.2">
      <c r="B3272" s="39" t="s">
        <v>42</v>
      </c>
      <c r="D3272" s="42">
        <f>_xll.qlCalendarAdvance(Calendar,$D3271,B3272,"f",FALSE)</f>
        <v>62352</v>
      </c>
      <c r="E3272" s="176">
        <f>_xll.qlInterestRateIndexValueDate(IndexON,D3272)</f>
        <v>62352</v>
      </c>
      <c r="F3272" s="192">
        <f>IFERROR(_xll.qlIndexFixing(IndexON,D3272,TRUE,_xll.ohTrigger(RecalcTrigger,TriggerON)),NA())</f>
        <v>1.8758292145705235E-2</v>
      </c>
      <c r="H3272" s="42">
        <f>_xll.qlCalendarAdvance(Calendar,$H3271,B3272,"f",FALSE)</f>
        <v>62352</v>
      </c>
      <c r="I3272" s="176">
        <f>_xll.qlInterestRateIndexValueDate(Index1M,$H3272)</f>
        <v>62352</v>
      </c>
      <c r="J3272" s="181">
        <f>IFERROR(_xll.qlIndexFixing(Index1M,$H3272,TRUE,_xll.ohTrigger(RecalcTrigger,Trigger1M)),NA())</f>
        <v>1.9120487975084255E-2</v>
      </c>
      <c r="K3272" s="44">
        <f>IFERROR(_xll.qlIndexFixing(Index3M,H3272,TRUE,_xll.ohTrigger(RecalcTrigger,Trigger3M)),NA())</f>
        <v>1.9453060085189666E-2</v>
      </c>
      <c r="L3272" s="44">
        <f>IFERROR(_xll.qlIndexFixing(Index6M,$H3272,TRUE,_xll.ohTrigger(RecalcTrigger,Trigger6M)),NA())</f>
        <v>1.9626734348977725E-2</v>
      </c>
      <c r="M3272" s="182">
        <f>IFERROR(_xll.qlIndexFixing(Index1Y,$H3272,TRUE,_xll.ohTrigger(RecalcTrigger,Trigger1Y)),NA())</f>
        <v>1.9859656393552028E-2</v>
      </c>
      <c r="N3272" s="181">
        <f>IFERROR(_xll.qlIndexFixing(ONIndex1M,I3272,TRUE,_xll.ohTrigger(RecalcTrigger,Trigger1M)),NA())</f>
        <v>1.9097546322941472E-2</v>
      </c>
      <c r="O3272" s="44">
        <f>IFERROR(_xll.qlIndexFixing(ONIndex3M,I3272,TRUE,_xll.ohTrigger(RecalcTrigger,Trigger3M)),NA())</f>
        <v>1.9382096017074302E-2</v>
      </c>
      <c r="P3272" s="44">
        <f>IFERROR(_xll.qlIndexFixing(ONIndex6M,I3272,TRUE,_xll.ohTrigger(RecalcTrigger,Trigger6M)),NA())</f>
        <v>1.9485914852696018E-2</v>
      </c>
      <c r="Q3272" s="182">
        <f>IFERROR(_xll.qlIndexFixing(ONIndex1Y,I3272,TRUE,_xll.ohTrigger(RecalcTrigger,Trigger1Y)),NA())</f>
        <v>1.9574182045003496E-2</v>
      </c>
    </row>
    <row r="3273" spans="2:17" x14ac:dyDescent="0.2">
      <c r="B3273" s="39" t="s">
        <v>42</v>
      </c>
      <c r="D3273" s="42">
        <f>_xll.qlCalendarAdvance(Calendar,$D3272,B3273,"f",FALSE)</f>
        <v>62359</v>
      </c>
      <c r="E3273" s="176">
        <f>_xll.qlInterestRateIndexValueDate(IndexON,D3273)</f>
        <v>62359</v>
      </c>
      <c r="F3273" s="192">
        <f>IFERROR(_xll.qlIndexFixing(IndexON,D3273,TRUE,_xll.ohTrigger(RecalcTrigger,TriggerON)),NA())</f>
        <v>1.876226989092622E-2</v>
      </c>
      <c r="H3273" s="42">
        <f>_xll.qlCalendarAdvance(Calendar,$H3272,B3273,"f",FALSE)</f>
        <v>62359</v>
      </c>
      <c r="I3273" s="176">
        <f>_xll.qlInterestRateIndexValueDate(Index1M,$H3273)</f>
        <v>62359</v>
      </c>
      <c r="J3273" s="181">
        <f>IFERROR(_xll.qlIndexFixing(Index1M,$H3273,TRUE,_xll.ohTrigger(RecalcTrigger,Trigger1M)),NA())</f>
        <v>1.9124547082931286E-2</v>
      </c>
      <c r="K3273" s="44">
        <f>IFERROR(_xll.qlIndexFixing(Index3M,H3273,TRUE,_xll.ohTrigger(RecalcTrigger,Trigger3M)),NA())</f>
        <v>1.9456844307402226E-2</v>
      </c>
      <c r="L3273" s="44">
        <f>IFERROR(_xll.qlIndexFixing(Index6M,$H3273,TRUE,_xll.ohTrigger(RecalcTrigger,Trigger6M)),NA())</f>
        <v>1.9630313505585213E-2</v>
      </c>
      <c r="M3273" s="182">
        <f>IFERROR(_xll.qlIndexFixing(Index1Y,$H3273,TRUE,_xll.ohTrigger(RecalcTrigger,Trigger1Y)),NA())</f>
        <v>1.9863106864151048E-2</v>
      </c>
      <c r="N3273" s="181">
        <f>IFERROR(_xll.qlIndexFixing(ONIndex1M,I3273,TRUE,_xll.ohTrigger(RecalcTrigger,Trigger1M)),NA())</f>
        <v>1.910163153650335E-2</v>
      </c>
      <c r="O3273" s="44">
        <f>IFERROR(_xll.qlIndexFixing(ONIndex3M,I3273,TRUE,_xll.ohTrigger(RecalcTrigger,Trigger3M)),NA())</f>
        <v>1.9385956799949922E-2</v>
      </c>
      <c r="P3273" s="44">
        <f>IFERROR(_xll.qlIndexFixing(ONIndex6M,I3273,TRUE,_xll.ohTrigger(RecalcTrigger,Trigger6M)),NA())</f>
        <v>1.9489642420124076E-2</v>
      </c>
      <c r="Q3273" s="182">
        <f>IFERROR(_xll.qlIndexFixing(ONIndex1Y,I3273,TRUE,_xll.ohTrigger(RecalcTrigger,Trigger1Y)),NA())</f>
        <v>1.9577937803326728E-2</v>
      </c>
    </row>
    <row r="3274" spans="2:17" x14ac:dyDescent="0.2">
      <c r="B3274" s="39" t="s">
        <v>42</v>
      </c>
      <c r="D3274" s="42">
        <f>_xll.qlCalendarAdvance(Calendar,$D3273,B3274,"f",FALSE)</f>
        <v>62366</v>
      </c>
      <c r="E3274" s="176">
        <f>_xll.qlInterestRateIndexValueDate(IndexON,D3274)</f>
        <v>62366</v>
      </c>
      <c r="F3274" s="192">
        <f>IFERROR(_xll.qlIndexFixing(IndexON,D3274,TRUE,_xll.ohTrigger(RecalcTrigger,TriggerON)),NA())</f>
        <v>1.8766232470605049E-2</v>
      </c>
      <c r="H3274" s="42">
        <f>_xll.qlCalendarAdvance(Calendar,$H3273,B3274,"f",FALSE)</f>
        <v>62366</v>
      </c>
      <c r="I3274" s="176">
        <f>_xll.qlInterestRateIndexValueDate(Index1M,$H3274)</f>
        <v>62366</v>
      </c>
      <c r="J3274" s="181">
        <f>IFERROR(_xll.qlIndexFixing(Index1M,$H3274,TRUE,_xll.ohTrigger(RecalcTrigger,Trigger1M)),NA())</f>
        <v>1.912937900746171E-2</v>
      </c>
      <c r="K3274" s="44">
        <f>IFERROR(_xll.qlIndexFixing(Index3M,H3274,TRUE,_xll.ohTrigger(RecalcTrigger,Trigger3M)),NA())</f>
        <v>1.9461398095468908E-2</v>
      </c>
      <c r="L3274" s="44">
        <f>IFERROR(_xll.qlIndexFixing(Index6M,$H3274,TRUE,_xll.ohTrigger(RecalcTrigger,Trigger6M)),NA())</f>
        <v>1.9634654355032585E-2</v>
      </c>
      <c r="M3274" s="182">
        <f>IFERROR(_xll.qlIndexFixing(Index1Y,$H3274,TRUE,_xll.ohTrigger(RecalcTrigger,Trigger1Y)),NA())</f>
        <v>1.986654274339128E-2</v>
      </c>
      <c r="N3274" s="181">
        <f>IFERROR(_xll.qlIndexFixing(ONIndex1M,I3274,TRUE,_xll.ohTrigger(RecalcTrigger,Trigger1M)),NA())</f>
        <v>1.9105701174834122E-2</v>
      </c>
      <c r="O3274" s="44">
        <f>IFERROR(_xll.qlIndexFixing(ONIndex3M,I3274,TRUE,_xll.ohTrigger(RecalcTrigger,Trigger3M)),NA())</f>
        <v>1.938980286303793E-2</v>
      </c>
      <c r="P3274" s="44">
        <f>IFERROR(_xll.qlIndexFixing(ONIndex6M,I3274,TRUE,_xll.ohTrigger(RecalcTrigger,Trigger6M)),NA())</f>
        <v>1.9493355775924703E-2</v>
      </c>
      <c r="Q3274" s="182">
        <f>IFERROR(_xll.qlIndexFixing(ONIndex1Y,I3274,TRUE,_xll.ohTrigger(RecalcTrigger,Trigger1Y)),NA())</f>
        <v>1.9581679242636207E-2</v>
      </c>
    </row>
    <row r="3275" spans="2:17" x14ac:dyDescent="0.2">
      <c r="B3275" s="39" t="s">
        <v>42</v>
      </c>
      <c r="D3275" s="42">
        <f>_xll.qlCalendarAdvance(Calendar,$D3274,B3275,"f",FALSE)</f>
        <v>62373</v>
      </c>
      <c r="E3275" s="176">
        <f>_xll.qlInterestRateIndexValueDate(IndexON,D3275)</f>
        <v>62373</v>
      </c>
      <c r="F3275" s="192">
        <f>IFERROR(_xll.qlIndexFixing(IndexON,D3275,TRUE,_xll.ohTrigger(RecalcTrigger,TriggerON)),NA())</f>
        <v>1.877017988457963E-2</v>
      </c>
      <c r="H3275" s="42">
        <f>_xll.qlCalendarAdvance(Calendar,$H3274,B3275,"f",FALSE)</f>
        <v>62373</v>
      </c>
      <c r="I3275" s="176">
        <f>_xll.qlInterestRateIndexValueDate(Index1M,$H3275)</f>
        <v>62373</v>
      </c>
      <c r="J3275" s="181">
        <f>IFERROR(_xll.qlIndexFixing(Index1M,$H3275,TRUE,_xll.ohTrigger(RecalcTrigger,Trigger1M)),NA())</f>
        <v>1.9133406016554673E-2</v>
      </c>
      <c r="K3275" s="44">
        <f>IFERROR(_xll.qlIndexFixing(Index3M,H3275,TRUE,_xll.ohTrigger(RecalcTrigger,Trigger3M)),NA())</f>
        <v>1.9465151887425251E-2</v>
      </c>
      <c r="L3275" s="44">
        <f>IFERROR(_xll.qlIndexFixing(Index6M,$H3275,TRUE,_xll.ohTrigger(RecalcTrigger,Trigger6M)),NA())</f>
        <v>1.9638203990723808E-2</v>
      </c>
      <c r="M3275" s="182">
        <f>IFERROR(_xll.qlIndexFixing(Index1Y,$H3275,TRUE,_xll.ohTrigger(RecalcTrigger,Trigger1Y)),NA())</f>
        <v>1.9869964031124621E-2</v>
      </c>
      <c r="N3275" s="181">
        <f>IFERROR(_xll.qlIndexFixing(ONIndex1M,I3275,TRUE,_xll.ohTrigger(RecalcTrigger,Trigger1M)),NA())</f>
        <v>1.9109755237528558E-2</v>
      </c>
      <c r="O3275" s="44">
        <f>IFERROR(_xll.qlIndexFixing(ONIndex3M,I3275,TRUE,_xll.ohTrigger(RecalcTrigger,Trigger3M)),NA())</f>
        <v>1.9393634206419375E-2</v>
      </c>
      <c r="P3275" s="44">
        <f>IFERROR(_xll.qlIndexFixing(ONIndex6M,I3275,TRUE,_xll.ohTrigger(RecalcTrigger,Trigger6M)),NA())</f>
        <v>1.9497054919773715E-2</v>
      </c>
      <c r="Q3275" s="182">
        <f>IFERROR(_xll.qlIndexFixing(ONIndex1Y,I3275,TRUE,_xll.ohTrigger(RecalcTrigger,Trigger1Y)),NA())</f>
        <v>1.958540636236461E-2</v>
      </c>
    </row>
    <row r="3276" spans="2:17" x14ac:dyDescent="0.2">
      <c r="B3276" s="39" t="s">
        <v>42</v>
      </c>
      <c r="D3276" s="42">
        <f>_xll.qlCalendarAdvance(Calendar,$D3275,B3276,"f",FALSE)</f>
        <v>62380</v>
      </c>
      <c r="E3276" s="176">
        <f>_xll.qlInterestRateIndexValueDate(IndexON,D3276)</f>
        <v>62380</v>
      </c>
      <c r="F3276" s="192">
        <f>IFERROR(_xll.qlIndexFixing(IndexON,D3276,TRUE,_xll.ohTrigger(RecalcTrigger,TriggerON)),NA())</f>
        <v>1.8774112132768916E-2</v>
      </c>
      <c r="H3276" s="42">
        <f>_xll.qlCalendarAdvance(Calendar,$H3275,B3276,"f",FALSE)</f>
        <v>62380</v>
      </c>
      <c r="I3276" s="176">
        <f>_xll.qlInterestRateIndexValueDate(Index1M,$H3276)</f>
        <v>62380</v>
      </c>
      <c r="J3276" s="181">
        <f>IFERROR(_xll.qlIndexFixing(Index1M,$H3276,TRUE,_xll.ohTrigger(RecalcTrigger,Trigger1M)),NA())</f>
        <v>1.9137417427098732E-2</v>
      </c>
      <c r="K3276" s="44">
        <f>IFERROR(_xll.qlIndexFixing(Index3M,H3276,TRUE,_xll.ohTrigger(RecalcTrigger,Trigger3M)),NA())</f>
        <v>1.9468890891708033E-2</v>
      </c>
      <c r="L3276" s="44">
        <f>IFERROR(_xll.qlIndexFixing(Index6M,$H3276,TRUE,_xll.ohTrigger(RecalcTrigger,Trigger6M)),NA())</f>
        <v>1.9641739282353972E-2</v>
      </c>
      <c r="M3276" s="182">
        <f>IFERROR(_xll.qlIndexFixing(Index1Y,$H3276,TRUE,_xll.ohTrigger(RecalcTrigger,Trigger1Y)),NA())</f>
        <v>1.9873370727204298E-2</v>
      </c>
      <c r="N3276" s="181">
        <f>IFERROR(_xll.qlIndexFixing(ONIndex1M,I3276,TRUE,_xll.ohTrigger(RecalcTrigger,Trigger1M)),NA())</f>
        <v>1.9113793724910844E-2</v>
      </c>
      <c r="O3276" s="44">
        <f>IFERROR(_xll.qlIndexFixing(ONIndex3M,I3276,TRUE,_xll.ohTrigger(RecalcTrigger,Trigger3M)),NA())</f>
        <v>1.9397450830013208E-2</v>
      </c>
      <c r="P3276" s="44">
        <f>IFERROR(_xll.qlIndexFixing(ONIndex6M,I3276,TRUE,_xll.ohTrigger(RecalcTrigger,Trigger6M)),NA())</f>
        <v>1.9500739851752158E-2</v>
      </c>
      <c r="Q3276" s="182">
        <f>IFERROR(_xll.qlIndexFixing(ONIndex1Y,I3276,TRUE,_xll.ohTrigger(RecalcTrigger,Trigger1Y)),NA())</f>
        <v>1.9589119162755075E-2</v>
      </c>
    </row>
    <row r="3277" spans="2:17" x14ac:dyDescent="0.2">
      <c r="B3277" s="39" t="s">
        <v>42</v>
      </c>
      <c r="D3277" s="42">
        <f>_xll.qlCalendarAdvance(Calendar,$D3276,B3277,"f",FALSE)</f>
        <v>62387</v>
      </c>
      <c r="E3277" s="176">
        <f>_xll.qlInterestRateIndexValueDate(IndexON,D3277)</f>
        <v>62387</v>
      </c>
      <c r="F3277" s="192">
        <f>IFERROR(_xll.qlIndexFixing(IndexON,D3277,TRUE,_xll.ohTrigger(RecalcTrigger,TriggerON)),NA())</f>
        <v>1.877802921557814E-2</v>
      </c>
      <c r="H3277" s="42">
        <f>_xll.qlCalendarAdvance(Calendar,$H3276,B3277,"f",FALSE)</f>
        <v>62387</v>
      </c>
      <c r="I3277" s="176">
        <f>_xll.qlInterestRateIndexValueDate(Index1M,$H3277)</f>
        <v>62387</v>
      </c>
      <c r="J3277" s="181">
        <f>IFERROR(_xll.qlIndexFixing(Index1M,$H3277,TRUE,_xll.ohTrigger(RecalcTrigger,Trigger1M)),NA())</f>
        <v>1.91414132390599E-2</v>
      </c>
      <c r="K3277" s="44">
        <f>IFERROR(_xll.qlIndexFixing(Index3M,H3277,TRUE,_xll.ohTrigger(RecalcTrigger,Trigger3M)),NA())</f>
        <v>1.9472615108273209E-2</v>
      </c>
      <c r="L3277" s="44">
        <f>IFERROR(_xll.qlIndexFixing(Index6M,$H3277,TRUE,_xll.ohTrigger(RecalcTrigger,Trigger6M)),NA())</f>
        <v>1.964526022984826E-2</v>
      </c>
      <c r="M3277" s="182">
        <f>IFERROR(_xll.qlIndexFixing(Index1Y,$H3277,TRUE,_xll.ohTrigger(RecalcTrigger,Trigger1Y)),NA())</f>
        <v>1.9876762831484429E-2</v>
      </c>
      <c r="N3277" s="181">
        <f>IFERROR(_xll.qlIndexFixing(ONIndex1M,I3277,TRUE,_xll.ohTrigger(RecalcTrigger,Trigger1M)),NA())</f>
        <v>1.9117816636899931E-2</v>
      </c>
      <c r="O3277" s="44">
        <f>IFERROR(_xll.qlIndexFixing(ONIndex3M,I3277,TRUE,_xll.ohTrigger(RecalcTrigger,Trigger3M)),NA())</f>
        <v>1.9401252733900476E-2</v>
      </c>
      <c r="P3277" s="44">
        <f>IFERROR(_xll.qlIndexFixing(ONIndex6M,I3277,TRUE,_xll.ohTrigger(RecalcTrigger,Trigger6M)),NA())</f>
        <v>1.9504410572022124E-2</v>
      </c>
      <c r="Q3277" s="182">
        <f>IFERROR(_xll.qlIndexFixing(ONIndex1Y,I3277,TRUE,_xll.ohTrigger(RecalcTrigger,Trigger1Y)),NA())</f>
        <v>1.9592817644131788E-2</v>
      </c>
    </row>
    <row r="3278" spans="2:17" x14ac:dyDescent="0.2">
      <c r="B3278" s="39" t="s">
        <v>42</v>
      </c>
      <c r="D3278" s="42">
        <f>_xll.qlCalendarAdvance(Calendar,$D3277,B3278,"f",FALSE)</f>
        <v>62394</v>
      </c>
      <c r="E3278" s="176">
        <f>_xll.qlInterestRateIndexValueDate(IndexON,D3278)</f>
        <v>62394</v>
      </c>
      <c r="F3278" s="192">
        <f>IFERROR(_xll.qlIndexFixing(IndexON,D3278,TRUE,_xll.ohTrigger(RecalcTrigger,TriggerON)),NA())</f>
        <v>1.8781931132439977E-2</v>
      </c>
      <c r="H3278" s="42">
        <f>_xll.qlCalendarAdvance(Calendar,$H3277,B3278,"f",FALSE)</f>
        <v>62394</v>
      </c>
      <c r="I3278" s="176">
        <f>_xll.qlInterestRateIndexValueDate(Index1M,$H3278)</f>
        <v>62394</v>
      </c>
      <c r="J3278" s="181">
        <f>IFERROR(_xll.qlIndexFixing(Index1M,$H3278,TRUE,_xll.ohTrigger(RecalcTrigger,Trigger1M)),NA())</f>
        <v>1.9145393452438174E-2</v>
      </c>
      <c r="K3278" s="44">
        <f>IFERROR(_xll.qlIndexFixing(Index3M,H3278,TRUE,_xll.ohTrigger(RecalcTrigger,Trigger3M)),NA())</f>
        <v>1.9476324537083773E-2</v>
      </c>
      <c r="L3278" s="44">
        <f>IFERROR(_xll.qlIndexFixing(Index6M,$H3278,TRUE,_xll.ohTrigger(RecalcTrigger,Trigger6M)),NA())</f>
        <v>1.9648766833130528E-2</v>
      </c>
      <c r="M3278" s="182">
        <f>IFERROR(_xll.qlIndexFixing(Index1Y,$H3278,TRUE,_xll.ohTrigger(RecalcTrigger,Trigger1Y)),NA())</f>
        <v>1.9880140343818686E-2</v>
      </c>
      <c r="N3278" s="181">
        <f>IFERROR(_xll.qlIndexFixing(ONIndex1M,I3278,TRUE,_xll.ohTrigger(RecalcTrigger,Trigger1M)),NA())</f>
        <v>1.9121823973576868E-2</v>
      </c>
      <c r="O3278" s="44">
        <f>IFERROR(_xll.qlIndexFixing(ONIndex3M,I3278,TRUE,_xll.ohTrigger(RecalcTrigger,Trigger3M)),NA())</f>
        <v>1.9405039918243272E-2</v>
      </c>
      <c r="P3278" s="44">
        <f>IFERROR(_xll.qlIndexFixing(ONIndex6M,I3278,TRUE,_xll.ohTrigger(RecalcTrigger,Trigger6M)),NA())</f>
        <v>1.9508067080583613E-2</v>
      </c>
      <c r="Q3278" s="182">
        <f>IFERROR(_xll.qlIndexFixing(ONIndex1Y,I3278,TRUE,_xll.ohTrigger(RecalcTrigger,Trigger1Y)),NA())</f>
        <v>1.9596501806008471E-2</v>
      </c>
    </row>
    <row r="3279" spans="2:17" x14ac:dyDescent="0.2">
      <c r="B3279" s="39" t="s">
        <v>42</v>
      </c>
      <c r="D3279" s="42">
        <f>_xll.qlCalendarAdvance(Calendar,$D3278,B3279,"f",FALSE)</f>
        <v>62401</v>
      </c>
      <c r="E3279" s="176">
        <f>_xll.qlInterestRateIndexValueDate(IndexON,D3279)</f>
        <v>62401</v>
      </c>
      <c r="F3279" s="192">
        <f>IFERROR(_xll.qlIndexFixing(IndexON,D3279,TRUE,_xll.ohTrigger(RecalcTrigger,TriggerON)),NA())</f>
        <v>1.8785817883759659E-2</v>
      </c>
      <c r="H3279" s="42">
        <f>_xll.qlCalendarAdvance(Calendar,$H3278,B3279,"f",FALSE)</f>
        <v>62401</v>
      </c>
      <c r="I3279" s="176">
        <f>_xll.qlInterestRateIndexValueDate(Index1M,$H3279)</f>
        <v>62401</v>
      </c>
      <c r="J3279" s="181">
        <f>IFERROR(_xll.qlIndexFixing(Index1M,$H3279,TRUE,_xll.ohTrigger(RecalcTrigger,Trigger1M)),NA())</f>
        <v>1.9148574176663567E-2</v>
      </c>
      <c r="K3279" s="44">
        <f>IFERROR(_xll.qlIndexFixing(Index3M,H3279,TRUE,_xll.ohTrigger(RecalcTrigger,Trigger3M)),NA())</f>
        <v>1.9480019178096566E-2</v>
      </c>
      <c r="L3279" s="44">
        <f>IFERROR(_xll.qlIndexFixing(Index6M,$H3279,TRUE,_xll.ohTrigger(RecalcTrigger,Trigger6M)),NA())</f>
        <v>1.9652259092127741E-2</v>
      </c>
      <c r="M3279" s="182">
        <f>IFERROR(_xll.qlIndexFixing(Index1Y,$H3279,TRUE,_xll.ohTrigger(RecalcTrigger,Trigger1Y)),NA())</f>
        <v>1.9883503264062075E-2</v>
      </c>
      <c r="N3279" s="181">
        <f>IFERROR(_xll.qlIndexFixing(ONIndex1M,I3279,TRUE,_xll.ohTrigger(RecalcTrigger,Trigger1M)),NA())</f>
        <v>1.9125815734779561E-2</v>
      </c>
      <c r="O3279" s="44">
        <f>IFERROR(_xll.qlIndexFixing(ONIndex3M,I3279,TRUE,_xll.ohTrigger(RecalcTrigger,Trigger3M)),NA())</f>
        <v>1.9408812382636365E-2</v>
      </c>
      <c r="P3279" s="44">
        <f>IFERROR(_xll.qlIndexFixing(ONIndex6M,I3279,TRUE,_xll.ohTrigger(RecalcTrigger,Trigger6M)),NA())</f>
        <v>1.9511709377112441E-2</v>
      </c>
      <c r="Q3279" s="182">
        <f>IFERROR(_xll.qlIndexFixing(ONIndex1Y,I3279,TRUE,_xll.ohTrigger(RecalcTrigger,Trigger1Y)),NA())</f>
        <v>1.9600171648547215E-2</v>
      </c>
    </row>
    <row r="3280" spans="2:17" x14ac:dyDescent="0.2">
      <c r="B3280" s="39" t="s">
        <v>42</v>
      </c>
      <c r="D3280" s="42">
        <f>_xll.qlCalendarAdvance(Calendar,$D3279,B3280,"f",FALSE)</f>
        <v>62408</v>
      </c>
      <c r="E3280" s="176">
        <f>_xll.qlInterestRateIndexValueDate(IndexON,D3280)</f>
        <v>62408</v>
      </c>
      <c r="F3280" s="192">
        <f>IFERROR(_xll.qlIndexFixing(IndexON,D3280,TRUE,_xll.ohTrigger(RecalcTrigger,TriggerON)),NA())</f>
        <v>1.8789689469456139E-2</v>
      </c>
      <c r="H3280" s="42">
        <f>_xll.qlCalendarAdvance(Calendar,$H3279,B3280,"f",FALSE)</f>
        <v>62408</v>
      </c>
      <c r="I3280" s="176">
        <f>_xll.qlInterestRateIndexValueDate(Index1M,$H3280)</f>
        <v>62408</v>
      </c>
      <c r="J3280" s="181">
        <f>IFERROR(_xll.qlIndexFixing(Index1M,$H3280,TRUE,_xll.ohTrigger(RecalcTrigger,Trigger1M)),NA())</f>
        <v>1.9152524099920153E-2</v>
      </c>
      <c r="K3280" s="44">
        <f>IFERROR(_xll.qlIndexFixing(Index3M,H3280,TRUE,_xll.ohTrigger(RecalcTrigger,Trigger3M)),NA())</f>
        <v>1.94836990312693E-2</v>
      </c>
      <c r="L3280" s="44">
        <f>IFERROR(_xll.qlIndexFixing(Index6M,$H3280,TRUE,_xll.ohTrigger(RecalcTrigger,Trigger6M)),NA())</f>
        <v>1.9654965988833508E-2</v>
      </c>
      <c r="M3280" s="182">
        <f>IFERROR(_xll.qlIndexFixing(Index1Y,$H3280,TRUE,_xll.ohTrigger(RecalcTrigger,Trigger1Y)),NA())</f>
        <v>1.9886851592070931E-2</v>
      </c>
      <c r="N3280" s="181">
        <f>IFERROR(_xll.qlIndexFixing(ONIndex1M,I3280,TRUE,_xll.ohTrigger(RecalcTrigger,Trigger1M)),NA())</f>
        <v>1.9129791920589057E-2</v>
      </c>
      <c r="O3280" s="44">
        <f>IFERROR(_xll.qlIndexFixing(ONIndex3M,I3280,TRUE,_xll.ohTrigger(RecalcTrigger,Trigger3M)),NA())</f>
        <v>1.9412570127322892E-2</v>
      </c>
      <c r="P3280" s="44">
        <f>IFERROR(_xll.qlIndexFixing(ONIndex6M,I3280,TRUE,_xll.ohTrigger(RecalcTrigger,Trigger6M)),NA())</f>
        <v>1.9515337461770699E-2</v>
      </c>
      <c r="Q3280" s="182">
        <f>IFERROR(_xll.qlIndexFixing(ONIndex1Y,I3280,TRUE,_xll.ohTrigger(RecalcTrigger,Trigger1Y)),NA())</f>
        <v>1.9603827171829069E-2</v>
      </c>
    </row>
    <row r="3281" spans="2:17" x14ac:dyDescent="0.2">
      <c r="B3281" s="39" t="s">
        <v>42</v>
      </c>
      <c r="D3281" s="42">
        <f>_xll.qlCalendarAdvance(Calendar,$D3280,B3281,"f",FALSE)</f>
        <v>62415</v>
      </c>
      <c r="E3281" s="176">
        <f>_xll.qlInterestRateIndexValueDate(IndexON,D3281)</f>
        <v>62415</v>
      </c>
      <c r="F3281" s="192">
        <f>IFERROR(_xll.qlIndexFixing(IndexON,D3281,TRUE,_xll.ohTrigger(RecalcTrigger,TriggerON)),NA())</f>
        <v>1.8793545889529417E-2</v>
      </c>
      <c r="H3281" s="42">
        <f>_xll.qlCalendarAdvance(Calendar,$H3280,B3281,"f",FALSE)</f>
        <v>62415</v>
      </c>
      <c r="I3281" s="176">
        <f>_xll.qlInterestRateIndexValueDate(Index1M,$H3281)</f>
        <v>62415</v>
      </c>
      <c r="J3281" s="181">
        <f>IFERROR(_xll.qlIndexFixing(Index1M,$H3281,TRUE,_xll.ohTrigger(RecalcTrigger,Trigger1M)),NA())</f>
        <v>1.9156458425314809E-2</v>
      </c>
      <c r="K3281" s="44">
        <f>IFERROR(_xll.qlIndexFixing(Index3M,H3281,TRUE,_xll.ohTrigger(RecalcTrigger,Trigger3M)),NA())</f>
        <v>1.9487364096562331E-2</v>
      </c>
      <c r="L3281" s="44">
        <f>IFERROR(_xll.qlIndexFixing(Index6M,$H3281,TRUE,_xll.ohTrigger(RecalcTrigger,Trigger6M)),NA())</f>
        <v>1.965843039797496E-2</v>
      </c>
      <c r="M3281" s="182">
        <f>IFERROR(_xll.qlIndexFixing(Index1Y,$H3281,TRUE,_xll.ohTrigger(RecalcTrigger,Trigger1Y)),NA())</f>
        <v>1.9890185327700927E-2</v>
      </c>
      <c r="N3281" s="181">
        <f>IFERROR(_xll.qlIndexFixing(ONIndex1M,I3281,TRUE,_xll.ohTrigger(RecalcTrigger,Trigger1M)),NA())</f>
        <v>1.9133752531086401E-2</v>
      </c>
      <c r="O3281" s="44">
        <f>IFERROR(_xll.qlIndexFixing(ONIndex3M,I3281,TRUE,_xll.ohTrigger(RecalcTrigger,Trigger3M)),NA())</f>
        <v>1.9416313152383902E-2</v>
      </c>
      <c r="P3281" s="44">
        <f>IFERROR(_xll.qlIndexFixing(ONIndex6M,I3281,TRUE,_xll.ohTrigger(RecalcTrigger,Trigger6M)),NA())</f>
        <v>1.951895133472048E-2</v>
      </c>
      <c r="Q3281" s="182">
        <f>IFERROR(_xll.qlIndexFixing(ONIndex1Y,I3281,TRUE,_xll.ohTrigger(RecalcTrigger,Trigger1Y)),NA())</f>
        <v>1.9607468375854031E-2</v>
      </c>
    </row>
    <row r="3282" spans="2:17" x14ac:dyDescent="0.2">
      <c r="B3282" s="39" t="s">
        <v>42</v>
      </c>
      <c r="D3282" s="42">
        <f>_xll.qlCalendarAdvance(Calendar,$D3281,B3282,"f",FALSE)</f>
        <v>62422</v>
      </c>
      <c r="E3282" s="176">
        <f>_xll.qlInterestRateIndexValueDate(IndexON,D3282)</f>
        <v>62422</v>
      </c>
      <c r="F3282" s="192">
        <f>IFERROR(_xll.qlIndexFixing(IndexON,D3282,TRUE,_xll.ohTrigger(RecalcTrigger,TriggerON)),NA())</f>
        <v>1.8797387143898447E-2</v>
      </c>
      <c r="H3282" s="42">
        <f>_xll.qlCalendarAdvance(Calendar,$H3281,B3282,"f",FALSE)</f>
        <v>62422</v>
      </c>
      <c r="I3282" s="176">
        <f>_xll.qlInterestRateIndexValueDate(Index1M,$H3282)</f>
        <v>62422</v>
      </c>
      <c r="J3282" s="181">
        <f>IFERROR(_xll.qlIndexFixing(Index1M,$H3282,TRUE,_xll.ohTrigger(RecalcTrigger,Trigger1M)),NA())</f>
        <v>1.9163501464465098E-2</v>
      </c>
      <c r="K3282" s="44">
        <f>IFERROR(_xll.qlIndexFixing(Index3M,H3282,TRUE,_xll.ohTrigger(RecalcTrigger,Trigger3M)),NA())</f>
        <v>1.94910143739369E-2</v>
      </c>
      <c r="L3282" s="44">
        <f>IFERROR(_xll.qlIndexFixing(Index6M,$H3282,TRUE,_xll.ohTrigger(RecalcTrigger,Trigger6M)),NA())</f>
        <v>1.9662649802662743E-2</v>
      </c>
      <c r="M3282" s="182">
        <f>IFERROR(_xll.qlIndexFixing(Index1Y,$H3282,TRUE,_xll.ohTrigger(RecalcTrigger,Trigger1Y)),NA())</f>
        <v>1.9893504470808843E-2</v>
      </c>
      <c r="N3282" s="181">
        <f>IFERROR(_xll.qlIndexFixing(ONIndex1M,I3282,TRUE,_xll.ohTrigger(RecalcTrigger,Trigger1M)),NA())</f>
        <v>1.9137697566190548E-2</v>
      </c>
      <c r="O3282" s="44">
        <f>IFERROR(_xll.qlIndexFixing(ONIndex3M,I3282,TRUE,_xll.ohTrigger(RecalcTrigger,Trigger3M)),NA())</f>
        <v>1.9420041457738346E-2</v>
      </c>
      <c r="P3282" s="44">
        <f>IFERROR(_xll.qlIndexFixing(ONIndex6M,I3282,TRUE,_xll.ohTrigger(RecalcTrigger,Trigger6M)),NA())</f>
        <v>1.9522550995961785E-2</v>
      </c>
      <c r="Q3282" s="182">
        <f>IFERROR(_xll.qlIndexFixing(ONIndex1Y,I3282,TRUE,_xll.ohTrigger(RecalcTrigger,Trigger1Y)),NA())</f>
        <v>1.961109526046001E-2</v>
      </c>
    </row>
    <row r="3283" spans="2:17" x14ac:dyDescent="0.2">
      <c r="B3283" s="39" t="s">
        <v>42</v>
      </c>
      <c r="D3283" s="42">
        <f>_xll.qlCalendarAdvance(Calendar,$D3282,B3283,"f",FALSE)</f>
        <v>62429</v>
      </c>
      <c r="E3283" s="176">
        <f>_xll.qlInterestRateIndexValueDate(IndexON,D3283)</f>
        <v>62429</v>
      </c>
      <c r="F3283" s="192">
        <f>IFERROR(_xll.qlIndexFixing(IndexON,D3283,TRUE,_xll.ohTrigger(RecalcTrigger,TriggerON)),NA())</f>
        <v>1.8801213232644276E-2</v>
      </c>
      <c r="H3283" s="42">
        <f>_xll.qlCalendarAdvance(Calendar,$H3282,B3283,"f",FALSE)</f>
        <v>62429</v>
      </c>
      <c r="I3283" s="176">
        <f>_xll.qlInterestRateIndexValueDate(Index1M,$H3283)</f>
        <v>62429</v>
      </c>
      <c r="J3283" s="181">
        <f>IFERROR(_xll.qlIndexFixing(Index1M,$H3283,TRUE,_xll.ohTrigger(RecalcTrigger,Trigger1M)),NA())</f>
        <v>1.9165060539932586E-2</v>
      </c>
      <c r="K3283" s="44">
        <f>IFERROR(_xll.qlIndexFixing(Index3M,H3283,TRUE,_xll.ohTrigger(RecalcTrigger,Trigger3M)),NA())</f>
        <v>1.9493096575038615E-2</v>
      </c>
      <c r="L3283" s="44">
        <f>IFERROR(_xll.qlIndexFixing(Index6M,$H3283,TRUE,_xll.ohTrigger(RecalcTrigger,Trigger6M)),NA())</f>
        <v>1.9666084683776532E-2</v>
      </c>
      <c r="M3283" s="182">
        <f>IFERROR(_xll.qlIndexFixing(Index1Y,$H3283,TRUE,_xll.ohTrigger(RecalcTrigger,Trigger1Y)),NA())</f>
        <v>1.9896809021252349E-2</v>
      </c>
      <c r="N3283" s="181">
        <f>IFERROR(_xll.qlIndexFixing(ONIndex1M,I3283,TRUE,_xll.ohTrigger(RecalcTrigger,Trigger1M)),NA())</f>
        <v>1.9141627025820451E-2</v>
      </c>
      <c r="O3283" s="44">
        <f>IFERROR(_xll.qlIndexFixing(ONIndex3M,I3283,TRUE,_xll.ohTrigger(RecalcTrigger,Trigger3M)),NA())</f>
        <v>1.942375504330518E-2</v>
      </c>
      <c r="P3283" s="44">
        <f>IFERROR(_xll.qlIndexFixing(ONIndex6M,I3283,TRUE,_xll.ohTrigger(RecalcTrigger,Trigger6M)),NA())</f>
        <v>1.9526136445170428E-2</v>
      </c>
      <c r="Q3283" s="182">
        <f>IFERROR(_xll.qlIndexFixing(ONIndex1Y,I3283,TRUE,_xll.ohTrigger(RecalcTrigger,Trigger1Y)),NA())</f>
        <v>1.9614707825809097E-2</v>
      </c>
    </row>
    <row r="3284" spans="2:17" x14ac:dyDescent="0.2">
      <c r="B3284" s="39" t="s">
        <v>42</v>
      </c>
      <c r="D3284" s="42">
        <f>_xll.qlCalendarAdvance(Calendar,$D3283,B3284,"f",FALSE)</f>
        <v>62436</v>
      </c>
      <c r="E3284" s="176">
        <f>_xll.qlInterestRateIndexValueDate(IndexON,D3284)</f>
        <v>62436</v>
      </c>
      <c r="F3284" s="192">
        <f>IFERROR(_xll.qlIndexFixing(IndexON,D3284,TRUE,_xll.ohTrigger(RecalcTrigger,TriggerON)),NA())</f>
        <v>1.8805024155766903E-2</v>
      </c>
      <c r="H3284" s="42">
        <f>_xll.qlCalendarAdvance(Calendar,$H3283,B3284,"f",FALSE)</f>
        <v>62436</v>
      </c>
      <c r="I3284" s="176">
        <f>_xll.qlInterestRateIndexValueDate(Index1M,$H3284)</f>
        <v>62436</v>
      </c>
      <c r="J3284" s="181">
        <f>IFERROR(_xll.qlIndexFixing(Index1M,$H3284,TRUE,_xll.ohTrigger(RecalcTrigger,Trigger1M)),NA())</f>
        <v>1.9168947161447496E-2</v>
      </c>
      <c r="K3284" s="44">
        <f>IFERROR(_xll.qlIndexFixing(Index3M,H3284,TRUE,_xll.ohTrigger(RecalcTrigger,Trigger3M)),NA())</f>
        <v>1.9496719002980754E-2</v>
      </c>
      <c r="L3284" s="44">
        <f>IFERROR(_xll.qlIndexFixing(Index6M,$H3284,TRUE,_xll.ohTrigger(RecalcTrigger,Trigger6M)),NA())</f>
        <v>1.9669505220237443E-2</v>
      </c>
      <c r="M3284" s="182">
        <f>IFERROR(_xll.qlIndexFixing(Index1Y,$H3284,TRUE,_xll.ohTrigger(RecalcTrigger,Trigger1Y)),NA())</f>
        <v>1.9900098978889114E-2</v>
      </c>
      <c r="N3284" s="181">
        <f>IFERROR(_xll.qlIndexFixing(ONIndex1M,I3284,TRUE,_xll.ohTrigger(RecalcTrigger,Trigger1M)),NA())</f>
        <v>1.9145540910138203E-2</v>
      </c>
      <c r="O3284" s="44">
        <f>IFERROR(_xll.qlIndexFixing(ONIndex3M,I3284,TRUE,_xll.ohTrigger(RecalcTrigger,Trigger3M)),NA())</f>
        <v>1.9427453909246495E-2</v>
      </c>
      <c r="P3284" s="44">
        <f>IFERROR(_xll.qlIndexFixing(ONIndex6M,I3284,TRUE,_xll.ohTrigger(RecalcTrigger,Trigger6M)),NA())</f>
        <v>1.9529707682670594E-2</v>
      </c>
      <c r="Q3284" s="182">
        <f>IFERROR(_xll.qlIndexFixing(ONIndex1Y,I3284,TRUE,_xll.ohTrigger(RecalcTrigger,Trigger1Y)),NA())</f>
        <v>1.9618306071901292E-2</v>
      </c>
    </row>
    <row r="3285" spans="2:17" x14ac:dyDescent="0.2">
      <c r="B3285" s="39" t="s">
        <v>42</v>
      </c>
      <c r="D3285" s="42">
        <f>_xll.qlCalendarAdvance(Calendar,$D3284,B3285,"f",FALSE)</f>
        <v>62443</v>
      </c>
      <c r="E3285" s="176">
        <f>_xll.qlInterestRateIndexValueDate(IndexON,D3285)</f>
        <v>62443</v>
      </c>
      <c r="F3285" s="192">
        <f>IFERROR(_xll.qlIndexFixing(IndexON,D3285,TRUE,_xll.ohTrigger(RecalcTrigger,TriggerON)),NA())</f>
        <v>1.8808819913104236E-2</v>
      </c>
      <c r="H3285" s="42">
        <f>_xll.qlCalendarAdvance(Calendar,$H3284,B3285,"f",FALSE)</f>
        <v>62443</v>
      </c>
      <c r="I3285" s="176">
        <f>_xll.qlInterestRateIndexValueDate(Index1M,$H3285)</f>
        <v>62443</v>
      </c>
      <c r="J3285" s="181">
        <f>IFERROR(_xll.qlIndexFixing(Index1M,$H3285,TRUE,_xll.ohTrigger(RecalcTrigger,Trigger1M)),NA())</f>
        <v>1.9172818184261871E-2</v>
      </c>
      <c r="K3285" s="44">
        <f>IFERROR(_xll.qlIndexFixing(Index3M,H3285,TRUE,_xll.ohTrigger(RecalcTrigger,Trigger3M)),NA())</f>
        <v>1.9500326644390067E-2</v>
      </c>
      <c r="L3285" s="44">
        <f>IFERROR(_xll.qlIndexFixing(Index6M,$H3285,TRUE,_xll.ohTrigger(RecalcTrigger,Trigger6M)),NA())</f>
        <v>1.9672911411972003E-2</v>
      </c>
      <c r="M3285" s="182">
        <f>IFERROR(_xll.qlIndexFixing(Index1Y,$H3285,TRUE,_xll.ohTrigger(RecalcTrigger,Trigger1Y)),NA())</f>
        <v>1.9903374343578584E-2</v>
      </c>
      <c r="N3285" s="181">
        <f>IFERROR(_xll.qlIndexFixing(ONIndex1M,I3285,TRUE,_xll.ohTrigger(RecalcTrigger,Trigger1M)),NA())</f>
        <v>1.9149439219062758E-2</v>
      </c>
      <c r="O3285" s="44">
        <f>IFERROR(_xll.qlIndexFixing(ONIndex3M,I3285,TRUE,_xll.ohTrigger(RecalcTrigger,Trigger3M)),NA())</f>
        <v>1.9431138055319153E-2</v>
      </c>
      <c r="P3285" s="44">
        <f>IFERROR(_xll.qlIndexFixing(ONIndex6M,I3285,TRUE,_xll.ohTrigger(RecalcTrigger,Trigger6M)),NA())</f>
        <v>1.9533264708300191E-2</v>
      </c>
      <c r="Q3285" s="182">
        <f>IFERROR(_xll.qlIndexFixing(ONIndex1Y,I3285,TRUE,_xll.ohTrigger(RecalcTrigger,Trigger1Y)),NA())</f>
        <v>1.9621889998655551E-2</v>
      </c>
    </row>
    <row r="3286" spans="2:17" x14ac:dyDescent="0.2">
      <c r="B3286" s="39" t="s">
        <v>42</v>
      </c>
      <c r="D3286" s="42">
        <f>_xll.qlCalendarAdvance(Calendar,$D3285,B3286,"f",FALSE)</f>
        <v>62450</v>
      </c>
      <c r="E3286" s="176">
        <f>_xll.qlInterestRateIndexValueDate(IndexON,D3286)</f>
        <v>62450</v>
      </c>
      <c r="F3286" s="192">
        <f>IFERROR(_xll.qlIndexFixing(IndexON,D3286,TRUE,_xll.ohTrigger(RecalcTrigger,TriggerON)),NA())</f>
        <v>1.8812600504818366E-2</v>
      </c>
      <c r="H3286" s="42">
        <f>_xll.qlCalendarAdvance(Calendar,$H3285,B3286,"f",FALSE)</f>
        <v>62450</v>
      </c>
      <c r="I3286" s="176">
        <f>_xll.qlInterestRateIndexValueDate(Index1M,$H3286)</f>
        <v>62450</v>
      </c>
      <c r="J3286" s="181">
        <f>IFERROR(_xll.qlIndexFixing(Index1M,$H3286,TRUE,_xll.ohTrigger(RecalcTrigger,Trigger1M)),NA())</f>
        <v>1.917667360836002E-2</v>
      </c>
      <c r="K3286" s="44">
        <f>IFERROR(_xll.qlIndexFixing(Index3M,H3286,TRUE,_xll.ohTrigger(RecalcTrigger,Trigger3M)),NA())</f>
        <v>1.9503919499229635E-2</v>
      </c>
      <c r="L3286" s="44">
        <f>IFERROR(_xll.qlIndexFixing(Index6M,$H3286,TRUE,_xll.ohTrigger(RecalcTrigger,Trigger6M)),NA())</f>
        <v>1.9676303258907176E-2</v>
      </c>
      <c r="M3286" s="182">
        <f>IFERROR(_xll.qlIndexFixing(Index1Y,$H3286,TRUE,_xll.ohTrigger(RecalcTrigger,Trigger1Y)),NA())</f>
        <v>1.9906635115179316E-2</v>
      </c>
      <c r="N3286" s="181">
        <f>IFERROR(_xll.qlIndexFixing(ONIndex1M,I3286,TRUE,_xll.ohTrigger(RecalcTrigger,Trigger1M)),NA())</f>
        <v>1.9153321952594116E-2</v>
      </c>
      <c r="O3286" s="44">
        <f>IFERROR(_xll.qlIndexFixing(ONIndex3M,I3286,TRUE,_xll.ohTrigger(RecalcTrigger,Trigger3M)),NA())</f>
        <v>1.9434807481766292E-2</v>
      </c>
      <c r="P3286" s="44">
        <f>IFERROR(_xll.qlIndexFixing(ONIndex6M,I3286,TRUE,_xll.ohTrigger(RecalcTrigger,Trigger6M)),NA())</f>
        <v>1.9536807522059219E-2</v>
      </c>
      <c r="Q3286" s="182">
        <f>IFERROR(_xll.qlIndexFixing(ONIndex1Y,I3286,TRUE,_xll.ohTrigger(RecalcTrigger,Trigger1Y)),NA())</f>
        <v>1.9625459606152917E-2</v>
      </c>
    </row>
    <row r="3287" spans="2:17" x14ac:dyDescent="0.2">
      <c r="B3287" s="39" t="s">
        <v>42</v>
      </c>
      <c r="D3287" s="42">
        <f>_xll.qlCalendarAdvance(Calendar,$D3286,B3287,"f",FALSE)</f>
        <v>62457</v>
      </c>
      <c r="E3287" s="176">
        <f>_xll.qlInterestRateIndexValueDate(IndexON,D3287)</f>
        <v>62457</v>
      </c>
      <c r="F3287" s="192">
        <f>IFERROR(_xll.qlIndexFixing(IndexON,D3287,TRUE,_xll.ohTrigger(RecalcTrigger,TriggerON)),NA())</f>
        <v>1.8816365930828249E-2</v>
      </c>
      <c r="H3287" s="42">
        <f>_xll.qlCalendarAdvance(Calendar,$H3286,B3287,"f",FALSE)</f>
        <v>62457</v>
      </c>
      <c r="I3287" s="176">
        <f>_xll.qlInterestRateIndexValueDate(Index1M,$H3287)</f>
        <v>62457</v>
      </c>
      <c r="J3287" s="181">
        <f>IFERROR(_xll.qlIndexFixing(Index1M,$H3287,TRUE,_xll.ohTrigger(RecalcTrigger,Trigger1M)),NA())</f>
        <v>1.9180513433731484E-2</v>
      </c>
      <c r="K3287" s="44">
        <f>IFERROR(_xll.qlIndexFixing(Index3M,H3287,TRUE,_xll.ohTrigger(RecalcTrigger,Trigger3M)),NA())</f>
        <v>1.9507497567458031E-2</v>
      </c>
      <c r="L3287" s="44">
        <f>IFERROR(_xll.qlIndexFixing(Index6M,$H3287,TRUE,_xll.ohTrigger(RecalcTrigger,Trigger6M)),NA())</f>
        <v>1.9679680760970829E-2</v>
      </c>
      <c r="M3287" s="182">
        <f>IFERROR(_xll.qlIndexFixing(Index1Y,$H3287,TRUE,_xll.ohTrigger(RecalcTrigger,Trigger1Y)),NA())</f>
        <v>1.9909881293551868E-2</v>
      </c>
      <c r="N3287" s="181">
        <f>IFERROR(_xll.qlIndexFixing(ONIndex1M,I3287,TRUE,_xll.ohTrigger(RecalcTrigger,Trigger1M)),NA())</f>
        <v>1.9157189110489137E-2</v>
      </c>
      <c r="O3287" s="44">
        <f>IFERROR(_xll.qlIndexFixing(ONIndex3M,I3287,TRUE,_xll.ohTrigger(RecalcTrigger,Trigger3M)),NA())</f>
        <v>1.9438462188344774E-2</v>
      </c>
      <c r="P3287" s="44">
        <f>IFERROR(_xll.qlIndexFixing(ONIndex6M,I3287,TRUE,_xll.ohTrigger(RecalcTrigger,Trigger6M)),NA())</f>
        <v>1.9540336124028723E-2</v>
      </c>
      <c r="Q3287" s="182">
        <f>IFERROR(_xll.qlIndexFixing(ONIndex1Y,I3287,TRUE,_xll.ohTrigger(RecalcTrigger,Trigger1Y)),NA())</f>
        <v>1.96290148942313E-2</v>
      </c>
    </row>
    <row r="3288" spans="2:17" x14ac:dyDescent="0.2">
      <c r="B3288" s="39" t="s">
        <v>42</v>
      </c>
      <c r="D3288" s="42">
        <f>_xll.qlCalendarAdvance(Calendar,$D3287,B3288,"f",FALSE)</f>
        <v>62464</v>
      </c>
      <c r="E3288" s="176">
        <f>_xll.qlInterestRateIndexValueDate(IndexON,D3288)</f>
        <v>62464</v>
      </c>
      <c r="F3288" s="192">
        <f>IFERROR(_xll.qlIndexFixing(IndexON,D3288,TRUE,_xll.ohTrigger(RecalcTrigger,TriggerON)),NA())</f>
        <v>1.8820116191377023E-2</v>
      </c>
      <c r="H3288" s="42">
        <f>_xll.qlCalendarAdvance(Calendar,$H3287,B3288,"f",FALSE)</f>
        <v>62464</v>
      </c>
      <c r="I3288" s="176">
        <f>_xll.qlInterestRateIndexValueDate(Index1M,$H3288)</f>
        <v>62464</v>
      </c>
      <c r="J3288" s="181">
        <f>IFERROR(_xll.qlIndexFixing(Index1M,$H3288,TRUE,_xll.ohTrigger(RecalcTrigger,Trigger1M)),NA())</f>
        <v>1.9184337660355349E-2</v>
      </c>
      <c r="K3288" s="44">
        <f>IFERROR(_xll.qlIndexFixing(Index3M,H3288,TRUE,_xll.ohTrigger(RecalcTrigger,Trigger3M)),NA())</f>
        <v>1.9511060849039235E-2</v>
      </c>
      <c r="L3288" s="44">
        <f>IFERROR(_xll.qlIndexFixing(Index6M,$H3288,TRUE,_xll.ohTrigger(RecalcTrigger,Trigger6M)),NA())</f>
        <v>1.9682279632457569E-2</v>
      </c>
      <c r="M3288" s="182">
        <f>IFERROR(_xll.qlIndexFixing(Index1Y,$H3288,TRUE,_xll.ohTrigger(RecalcTrigger,Trigger1Y)),NA())</f>
        <v>1.9913112878556349E-2</v>
      </c>
      <c r="N3288" s="181">
        <f>IFERROR(_xll.qlIndexFixing(ONIndex1M,I3288,TRUE,_xll.ohTrigger(RecalcTrigger,Trigger1M)),NA())</f>
        <v>1.9161040693315146E-2</v>
      </c>
      <c r="O3288" s="44">
        <f>IFERROR(_xll.qlIndexFixing(ONIndex3M,I3288,TRUE,_xll.ohTrigger(RecalcTrigger,Trigger3M)),NA())</f>
        <v>1.9442102175378784E-2</v>
      </c>
      <c r="P3288" s="44">
        <f>IFERROR(_xll.qlIndexFixing(ONIndex6M,I3288,TRUE,_xll.ohTrigger(RecalcTrigger,Trigger6M)),NA())</f>
        <v>1.9543850514370797E-2</v>
      </c>
      <c r="Q3288" s="182">
        <f>IFERROR(_xll.qlIndexFixing(ONIndex1Y,I3288,TRUE,_xll.ohTrigger(RecalcTrigger,Trigger1Y)),NA())</f>
        <v>1.9632555863052792E-2</v>
      </c>
    </row>
    <row r="3289" spans="2:17" x14ac:dyDescent="0.2">
      <c r="B3289" s="39" t="s">
        <v>42</v>
      </c>
      <c r="D3289" s="42">
        <f>_xll.qlCalendarAdvance(Calendar,$D3288,B3289,"f",FALSE)</f>
        <v>62471</v>
      </c>
      <c r="E3289" s="176">
        <f>_xll.qlInterestRateIndexValueDate(IndexON,D3289)</f>
        <v>62471</v>
      </c>
      <c r="F3289" s="192">
        <f>IFERROR(_xll.qlIndexFixing(IndexON,D3289,TRUE,_xll.ohTrigger(RecalcTrigger,TriggerON)),NA())</f>
        <v>1.8823851286140503E-2</v>
      </c>
      <c r="H3289" s="42">
        <f>_xll.qlCalendarAdvance(Calendar,$H3288,B3289,"f",FALSE)</f>
        <v>62471</v>
      </c>
      <c r="I3289" s="176">
        <f>_xll.qlInterestRateIndexValueDate(Index1M,$H3289)</f>
        <v>62471</v>
      </c>
      <c r="J3289" s="181">
        <f>IFERROR(_xll.qlIndexFixing(Index1M,$H3289,TRUE,_xll.ohTrigger(RecalcTrigger,Trigger1M)),NA())</f>
        <v>1.9188146288221162E-2</v>
      </c>
      <c r="K3289" s="44">
        <f>IFERROR(_xll.qlIndexFixing(Index3M,H3289,TRUE,_xll.ohTrigger(RecalcTrigger,Trigger3M)),NA())</f>
        <v>1.9514609343930924E-2</v>
      </c>
      <c r="L3289" s="44">
        <f>IFERROR(_xll.qlIndexFixing(Index6M,$H3289,TRUE,_xll.ohTrigger(RecalcTrigger,Trigger6M)),NA())</f>
        <v>1.9685629289446633E-2</v>
      </c>
      <c r="M3289" s="182">
        <f>IFERROR(_xll.qlIndexFixing(Index1Y,$H3289,TRUE,_xll.ohTrigger(RecalcTrigger,Trigger1Y)),NA())</f>
        <v>1.9916329870054428E-2</v>
      </c>
      <c r="N3289" s="181">
        <f>IFERROR(_xll.qlIndexFixing(ONIndex1M,I3289,TRUE,_xll.ohTrigger(RecalcTrigger,Trigger1M)),NA())</f>
        <v>1.9164876700585864E-2</v>
      </c>
      <c r="O3289" s="44">
        <f>IFERROR(_xll.qlIndexFixing(ONIndex3M,I3289,TRUE,_xll.ohTrigger(RecalcTrigger,Trigger3M)),NA())</f>
        <v>1.9445727442706229E-2</v>
      </c>
      <c r="P3289" s="44">
        <f>IFERROR(_xll.qlIndexFixing(ONIndex6M,I3289,TRUE,_xll.ohTrigger(RecalcTrigger,Trigger6M)),NA())</f>
        <v>1.9547350692518117E-2</v>
      </c>
      <c r="Q3289" s="182">
        <f>IFERROR(_xll.qlIndexFixing(ONIndex1Y,I3289,TRUE,_xll.ohTrigger(RecalcTrigger,Trigger1Y)),NA())</f>
        <v>1.9636082512536346E-2</v>
      </c>
    </row>
    <row r="3290" spans="2:17" x14ac:dyDescent="0.2">
      <c r="B3290" s="39" t="s">
        <v>42</v>
      </c>
      <c r="D3290" s="42">
        <f>_xll.qlCalendarAdvance(Calendar,$D3289,B3290,"f",FALSE)</f>
        <v>62478</v>
      </c>
      <c r="E3290" s="176">
        <f>_xll.qlInterestRateIndexValueDate(IndexON,D3290)</f>
        <v>62478</v>
      </c>
      <c r="F3290" s="192">
        <f>IFERROR(_xll.qlIndexFixing(IndexON,D3290,TRUE,_xll.ohTrigger(RecalcTrigger,TriggerON)),NA())</f>
        <v>1.8827571215199734E-2</v>
      </c>
      <c r="H3290" s="42">
        <f>_xll.qlCalendarAdvance(Calendar,$H3289,B3290,"f",FALSE)</f>
        <v>62478</v>
      </c>
      <c r="I3290" s="176">
        <f>_xll.qlInterestRateIndexValueDate(Index1M,$H3290)</f>
        <v>62478</v>
      </c>
      <c r="J3290" s="181">
        <f>IFERROR(_xll.qlIndexFixing(Index1M,$H3290,TRUE,_xll.ohTrigger(RecalcTrigger,Trigger1M)),NA())</f>
        <v>1.9191939317313229E-2</v>
      </c>
      <c r="K3290" s="44">
        <f>IFERROR(_xll.qlIndexFixing(Index3M,H3290,TRUE,_xll.ohTrigger(RecalcTrigger,Trigger3M)),NA())</f>
        <v>1.9518913665233877E-2</v>
      </c>
      <c r="L3290" s="44">
        <f>IFERROR(_xll.qlIndexFixing(Index6M,$H3290,TRUE,_xll.ohTrigger(RecalcTrigger,Trigger6M)),NA())</f>
        <v>1.9688964602094756E-2</v>
      </c>
      <c r="M3290" s="182">
        <f>IFERROR(_xll.qlIndexFixing(Index1Y,$H3290,TRUE,_xll.ohTrigger(RecalcTrigger,Trigger1Y)),NA())</f>
        <v>1.9919532267907547E-2</v>
      </c>
      <c r="N3290" s="181">
        <f>IFERROR(_xll.qlIndexFixing(ONIndex1M,I3290,TRUE,_xll.ohTrigger(RecalcTrigger,Trigger1M)),NA())</f>
        <v>1.9168697132463386E-2</v>
      </c>
      <c r="O3290" s="44">
        <f>IFERROR(_xll.qlIndexFixing(ONIndex3M,I3290,TRUE,_xll.ohTrigger(RecalcTrigger,Trigger3M)),NA())</f>
        <v>1.9449337990002924E-2</v>
      </c>
      <c r="P3290" s="44">
        <f>IFERROR(_xll.qlIndexFixing(ONIndex6M,I3290,TRUE,_xll.ohTrigger(RecalcTrigger,Trigger6M)),NA())</f>
        <v>1.9550836659038007E-2</v>
      </c>
      <c r="Q3290" s="182">
        <f>IFERROR(_xll.qlIndexFixing(ONIndex1Y,I3290,TRUE,_xll.ohTrigger(RecalcTrigger,Trigger1Y)),NA())</f>
        <v>1.9639594842763008E-2</v>
      </c>
    </row>
    <row r="3291" spans="2:17" x14ac:dyDescent="0.2">
      <c r="B3291" s="39" t="s">
        <v>42</v>
      </c>
      <c r="D3291" s="42">
        <f>_xll.qlCalendarAdvance(Calendar,$D3290,B3291,"f",FALSE)</f>
        <v>62485</v>
      </c>
      <c r="E3291" s="176">
        <f>_xll.qlInterestRateIndexValueDate(IndexON,D3291)</f>
        <v>62485</v>
      </c>
      <c r="F3291" s="192">
        <f>IFERROR(_xll.qlIndexFixing(IndexON,D3291,TRUE,_xll.ohTrigger(RecalcTrigger,TriggerON)),NA())</f>
        <v>1.8831275978554718E-2</v>
      </c>
      <c r="H3291" s="42">
        <f>_xll.qlCalendarAdvance(Calendar,$H3290,B3291,"f",FALSE)</f>
        <v>62485</v>
      </c>
      <c r="I3291" s="176">
        <f>_xll.qlInterestRateIndexValueDate(Index1M,$H3291)</f>
        <v>62485</v>
      </c>
      <c r="J3291" s="181">
        <f>IFERROR(_xll.qlIndexFixing(Index1M,$H3291,TRUE,_xll.ohTrigger(RecalcTrigger,Trigger1M)),NA())</f>
        <v>1.919571674761587E-2</v>
      </c>
      <c r="K3291" s="44">
        <f>IFERROR(_xll.qlIndexFixing(Index3M,H3291,TRUE,_xll.ohTrigger(RecalcTrigger,Trigger3M)),NA())</f>
        <v>1.9521661973497178E-2</v>
      </c>
      <c r="L3291" s="44">
        <f>IFERROR(_xll.qlIndexFixing(Index6M,$H3291,TRUE,_xll.ohTrigger(RecalcTrigger,Trigger6M)),NA())</f>
        <v>1.969228557033164E-2</v>
      </c>
      <c r="M3291" s="182">
        <f>IFERROR(_xll.qlIndexFixing(Index1Y,$H3291,TRUE,_xll.ohTrigger(RecalcTrigger,Trigger1Y)),NA())</f>
        <v>1.9922720071978484E-2</v>
      </c>
      <c r="N3291" s="181">
        <f>IFERROR(_xll.qlIndexFixing(ONIndex1M,I3291,TRUE,_xll.ohTrigger(RecalcTrigger,Trigger1M)),NA())</f>
        <v>1.9172501989028756E-2</v>
      </c>
      <c r="O3291" s="44">
        <f>IFERROR(_xll.qlIndexFixing(ONIndex3M,I3291,TRUE,_xll.ohTrigger(RecalcTrigger,Trigger3M)),NA())</f>
        <v>1.9452933817836193E-2</v>
      </c>
      <c r="P3291" s="44">
        <f>IFERROR(_xll.qlIndexFixing(ONIndex6M,I3291,TRUE,_xll.ohTrigger(RecalcTrigger,Trigger6M)),NA())</f>
        <v>1.9554308413768373E-2</v>
      </c>
      <c r="Q3291" s="182">
        <f>IFERROR(_xll.qlIndexFixing(ONIndex1Y,I3291,TRUE,_xll.ohTrigger(RecalcTrigger,Trigger1Y)),NA())</f>
        <v>1.9643092853651734E-2</v>
      </c>
    </row>
    <row r="3292" spans="2:17" x14ac:dyDescent="0.2">
      <c r="B3292" s="39" t="s">
        <v>42</v>
      </c>
      <c r="D3292" s="42">
        <f>_xll.qlCalendarAdvance(Calendar,$D3291,B3292,"f",FALSE)</f>
        <v>62492</v>
      </c>
      <c r="E3292" s="176">
        <f>_xll.qlInterestRateIndexValueDate(IndexON,D3292)</f>
        <v>62492</v>
      </c>
      <c r="F3292" s="192">
        <f>IFERROR(_xll.qlIndexFixing(IndexON,D3292,TRUE,_xll.ohTrigger(RecalcTrigger,TriggerON)),NA())</f>
        <v>1.8834965576448592E-2</v>
      </c>
      <c r="H3292" s="42">
        <f>_xll.qlCalendarAdvance(Calendar,$H3291,B3292,"f",FALSE)</f>
        <v>62492</v>
      </c>
      <c r="I3292" s="176">
        <f>_xll.qlInterestRateIndexValueDate(Index1M,$H3292)</f>
        <v>62492</v>
      </c>
      <c r="J3292" s="181">
        <f>IFERROR(_xll.qlIndexFixing(Index1M,$H3292,TRUE,_xll.ohTrigger(RecalcTrigger,Trigger1M)),NA())</f>
        <v>1.9197162285701348E-2</v>
      </c>
      <c r="K3292" s="44">
        <f>IFERROR(_xll.qlIndexFixing(Index3M,H3292,TRUE,_xll.ohTrigger(RecalcTrigger,Trigger3M)),NA())</f>
        <v>1.952593498344991E-2</v>
      </c>
      <c r="L3292" s="44">
        <f>IFERROR(_xll.qlIndexFixing(Index6M,$H3292,TRUE,_xll.ohTrigger(RecalcTrigger,Trigger6M)),NA())</f>
        <v>1.969559219408654E-2</v>
      </c>
      <c r="M3292" s="182">
        <f>IFERROR(_xll.qlIndexFixing(Index1Y,$H3292,TRUE,_xll.ohTrigger(RecalcTrigger,Trigger1Y)),NA())</f>
        <v>1.9925893282130458E-2</v>
      </c>
      <c r="N3292" s="181">
        <f>IFERROR(_xll.qlIndexFixing(ONIndex1M,I3292,TRUE,_xll.ohTrigger(RecalcTrigger,Trigger1M)),NA())</f>
        <v>1.9176291270119883E-2</v>
      </c>
      <c r="O3292" s="44">
        <f>IFERROR(_xll.qlIndexFixing(ONIndex3M,I3292,TRUE,_xll.ohTrigger(RecalcTrigger,Trigger3M)),NA())</f>
        <v>1.9456514925962898E-2</v>
      </c>
      <c r="P3292" s="44">
        <f>IFERROR(_xll.qlIndexFixing(ONIndex6M,I3292,TRUE,_xll.ohTrigger(RecalcTrigger,Trigger6M)),NA())</f>
        <v>1.9557765956709217E-2</v>
      </c>
      <c r="Q3292" s="182">
        <f>IFERROR(_xll.qlIndexFixing(ONIndex1Y,I3292,TRUE,_xll.ohTrigger(RecalcTrigger,Trigger1Y)),NA())</f>
        <v>1.9646576545283567E-2</v>
      </c>
    </row>
    <row r="3293" spans="2:17" x14ac:dyDescent="0.2">
      <c r="B3293" s="39" t="s">
        <v>42</v>
      </c>
      <c r="D3293" s="42">
        <f>_xll.qlCalendarAdvance(Calendar,$D3292,B3293,"f",FALSE)</f>
        <v>62499</v>
      </c>
      <c r="E3293" s="176">
        <f>_xll.qlInterestRateIndexValueDate(IndexON,D3293)</f>
        <v>62499</v>
      </c>
      <c r="F3293" s="192">
        <f>IFERROR(_xll.qlIndexFixing(IndexON,D3293,TRUE,_xll.ohTrigger(RecalcTrigger,TriggerON)),NA())</f>
        <v>1.8838640008557173E-2</v>
      </c>
      <c r="H3293" s="42">
        <f>_xll.qlCalendarAdvance(Calendar,$H3292,B3293,"f",FALSE)</f>
        <v>62499</v>
      </c>
      <c r="I3293" s="176">
        <f>_xll.qlInterestRateIndexValueDate(Index1M,$H3293)</f>
        <v>62499</v>
      </c>
      <c r="J3293" s="181">
        <f>IFERROR(_xll.qlIndexFixing(Index1M,$H3293,TRUE,_xll.ohTrigger(RecalcTrigger,Trigger1M)),NA())</f>
        <v>1.9200911269785671E-2</v>
      </c>
      <c r="K3293" s="44">
        <f>IFERROR(_xll.qlIndexFixing(Index3M,H3293,TRUE,_xll.ohTrigger(RecalcTrigger,Trigger3M)),NA())</f>
        <v>1.9528655455852414E-2</v>
      </c>
      <c r="L3293" s="44">
        <f>IFERROR(_xll.qlIndexFixing(Index6M,$H3293,TRUE,_xll.ohTrigger(RecalcTrigger,Trigger6M)),NA())</f>
        <v>1.9698884473290493E-2</v>
      </c>
      <c r="M3293" s="182">
        <f>IFERROR(_xll.qlIndexFixing(Index1Y,$H3293,TRUE,_xll.ohTrigger(RecalcTrigger,Trigger1Y)),NA())</f>
        <v>1.9929051898226691E-2</v>
      </c>
      <c r="N3293" s="181">
        <f>IFERROR(_xll.qlIndexFixing(ONIndex1M,I3293,TRUE,_xll.ohTrigger(RecalcTrigger,Trigger1M)),NA())</f>
        <v>1.9180064975817812E-2</v>
      </c>
      <c r="O3293" s="44">
        <f>IFERROR(_xll.qlIndexFixing(ONIndex3M,I3293,TRUE,_xll.ohTrigger(RecalcTrigger,Trigger3M)),NA())</f>
        <v>1.9460081314301991E-2</v>
      </c>
      <c r="P3293" s="44">
        <f>IFERROR(_xll.qlIndexFixing(ONIndex6M,I3293,TRUE,_xll.ohTrigger(RecalcTrigger,Trigger6M)),NA())</f>
        <v>1.9561209287698444E-2</v>
      </c>
      <c r="Q3293" s="182">
        <f>IFERROR(_xll.qlIndexFixing(ONIndex1Y,I3293,TRUE,_xll.ohTrigger(RecalcTrigger,Trigger1Y)),NA())</f>
        <v>1.9650045917577463E-2</v>
      </c>
    </row>
    <row r="3294" spans="2:17" x14ac:dyDescent="0.2">
      <c r="B3294" s="39" t="s">
        <v>42</v>
      </c>
      <c r="D3294" s="42">
        <f>_xll.qlCalendarAdvance(Calendar,$D3293,B3294,"f",FALSE)</f>
        <v>62506</v>
      </c>
      <c r="E3294" s="176">
        <f>_xll.qlInterestRateIndexValueDate(IndexON,D3294)</f>
        <v>62506</v>
      </c>
      <c r="F3294" s="192">
        <f>IFERROR(_xll.qlIndexFixing(IndexON,D3294,TRUE,_xll.ohTrigger(RecalcTrigger,TriggerON)),NA())</f>
        <v>1.8842299275042551E-2</v>
      </c>
      <c r="H3294" s="42">
        <f>_xll.qlCalendarAdvance(Calendar,$H3293,B3294,"f",FALSE)</f>
        <v>62506</v>
      </c>
      <c r="I3294" s="176">
        <f>_xll.qlInterestRateIndexValueDate(Index1M,$H3294)</f>
        <v>62506</v>
      </c>
      <c r="J3294" s="181">
        <f>IFERROR(_xll.qlIndexFixing(Index1M,$H3294,TRUE,_xll.ohTrigger(RecalcTrigger,Trigger1M)),NA())</f>
        <v>1.9204644657378714E-2</v>
      </c>
      <c r="K3294" s="44">
        <f>IFERROR(_xll.qlIndexFixing(Index3M,H3294,TRUE,_xll.ohTrigger(RecalcTrigger,Trigger3M)),NA())</f>
        <v>1.9532130016727402E-2</v>
      </c>
      <c r="L3294" s="44">
        <f>IFERROR(_xll.qlIndexFixing(Index6M,$H3294,TRUE,_xll.ohTrigger(RecalcTrigger,Trigger6M)),NA())</f>
        <v>1.9702162407873206E-2</v>
      </c>
      <c r="M3294" s="182">
        <f>IFERROR(_xll.qlIndexFixing(Index1Y,$H3294,TRUE,_xll.ohTrigger(RecalcTrigger,Trigger1Y)),NA())</f>
        <v>1.9932195920131734E-2</v>
      </c>
      <c r="N3294" s="181">
        <f>IFERROR(_xll.qlIndexFixing(ONIndex1M,I3294,TRUE,_xll.ohTrigger(RecalcTrigger,Trigger1M)),NA())</f>
        <v>1.9183823106122544E-2</v>
      </c>
      <c r="O3294" s="44">
        <f>IFERROR(_xll.qlIndexFixing(ONIndex3M,I3294,TRUE,_xll.ohTrigger(RecalcTrigger,Trigger3M)),NA())</f>
        <v>1.9463632982772427E-2</v>
      </c>
      <c r="P3294" s="44">
        <f>IFERROR(_xll.qlIndexFixing(ONIndex6M,I3294,TRUE,_xll.ohTrigger(RecalcTrigger,Trigger6M)),NA())</f>
        <v>1.9564638406817103E-2</v>
      </c>
      <c r="Q3294" s="182">
        <f>IFERROR(_xll.qlIndexFixing(ONIndex1Y,I3294,TRUE,_xll.ohTrigger(RecalcTrigger,Trigger1Y)),NA())</f>
        <v>1.9653500970452376E-2</v>
      </c>
    </row>
    <row r="3295" spans="2:17" x14ac:dyDescent="0.2">
      <c r="B3295" s="39" t="s">
        <v>42</v>
      </c>
      <c r="D3295" s="42">
        <f>_xll.qlCalendarAdvance(Calendar,$D3294,B3295,"f",FALSE)</f>
        <v>62513</v>
      </c>
      <c r="E3295" s="176">
        <f>_xll.qlInterestRateIndexValueDate(IndexON,D3295)</f>
        <v>62513</v>
      </c>
      <c r="F3295" s="192">
        <f>IFERROR(_xll.qlIndexFixing(IndexON,D3295,TRUE,_xll.ohTrigger(RecalcTrigger,TriggerON)),NA())</f>
        <v>1.8845943375823682E-2</v>
      </c>
      <c r="H3295" s="42">
        <f>_xll.qlCalendarAdvance(Calendar,$H3294,B3295,"f",FALSE)</f>
        <v>62513</v>
      </c>
      <c r="I3295" s="176">
        <f>_xll.qlInterestRateIndexValueDate(Index1M,$H3295)</f>
        <v>62513</v>
      </c>
      <c r="J3295" s="181">
        <f>IFERROR(_xll.qlIndexFixing(Index1M,$H3295,TRUE,_xll.ohTrigger(RecalcTrigger,Trigger1M)),NA())</f>
        <v>1.9208362448474688E-2</v>
      </c>
      <c r="K3295" s="44">
        <f>IFERROR(_xll.qlIndexFixing(Index3M,H3295,TRUE,_xll.ohTrigger(RecalcTrigger,Trigger3M)),NA())</f>
        <v>1.9536356053679003E-2</v>
      </c>
      <c r="L3295" s="44">
        <f>IFERROR(_xll.qlIndexFixing(Index6M,$H3295,TRUE,_xll.ohTrigger(RecalcTrigger,Trigger6M)),NA())</f>
        <v>1.9705425997765719E-2</v>
      </c>
      <c r="M3295" s="182">
        <f>IFERROR(_xll.qlIndexFixing(Index1Y,$H3295,TRUE,_xll.ohTrigger(RecalcTrigger,Trigger1Y)),NA())</f>
        <v>1.9935325347710808E-2</v>
      </c>
      <c r="N3295" s="181">
        <f>IFERROR(_xll.qlIndexFixing(ONIndex1M,I3295,TRUE,_xll.ohTrigger(RecalcTrigger,Trigger1M)),NA())</f>
        <v>1.9187565661115125E-2</v>
      </c>
      <c r="O3295" s="44">
        <f>IFERROR(_xll.qlIndexFixing(ONIndex3M,I3295,TRUE,_xll.ohTrigger(RecalcTrigger,Trigger3M)),NA())</f>
        <v>1.9467169931779438E-2</v>
      </c>
      <c r="P3295" s="44">
        <f>IFERROR(_xll.qlIndexFixing(ONIndex6M,I3295,TRUE,_xll.ohTrigger(RecalcTrigger,Trigger6M)),NA())</f>
        <v>1.9568053314227285E-2</v>
      </c>
      <c r="Q3295" s="182">
        <f>IFERROR(_xll.qlIndexFixing(ONIndex1Y,I3295,TRUE,_xll.ohTrigger(RecalcTrigger,Trigger1Y)),NA())</f>
        <v>1.9656941704232489E-2</v>
      </c>
    </row>
    <row r="3296" spans="2:17" x14ac:dyDescent="0.2">
      <c r="B3296" s="39" t="s">
        <v>42</v>
      </c>
      <c r="D3296" s="42">
        <f>_xll.qlCalendarAdvance(Calendar,$D3295,B3296,"f",FALSE)</f>
        <v>62520</v>
      </c>
      <c r="E3296" s="176">
        <f>_xll.qlInterestRateIndexValueDate(IndexON,D3296)</f>
        <v>62520</v>
      </c>
      <c r="F3296" s="192">
        <f>IFERROR(_xll.qlIndexFixing(IndexON,D3296,TRUE,_xll.ohTrigger(RecalcTrigger,TriggerON)),NA())</f>
        <v>1.884957231098161E-2</v>
      </c>
      <c r="H3296" s="42">
        <f>_xll.qlCalendarAdvance(Calendar,$H3295,B3296,"f",FALSE)</f>
        <v>62520</v>
      </c>
      <c r="I3296" s="176">
        <f>_xll.qlInterestRateIndexValueDate(Index1M,$H3296)</f>
        <v>62520</v>
      </c>
      <c r="J3296" s="181">
        <f>IFERROR(_xll.qlIndexFixing(Index1M,$H3296,TRUE,_xll.ohTrigger(RecalcTrigger,Trigger1M)),NA())</f>
        <v>1.9214369916759531E-2</v>
      </c>
      <c r="K3296" s="44">
        <f>IFERROR(_xll.qlIndexFixing(Index3M,H3296,TRUE,_xll.ohTrigger(RecalcTrigger,Trigger3M)),NA())</f>
        <v>1.9540565503031772E-2</v>
      </c>
      <c r="L3296" s="44">
        <f>IFERROR(_xll.qlIndexFixing(Index6M,$H3296,TRUE,_xll.ohTrigger(RecalcTrigger,Trigger6M)),NA())</f>
        <v>1.9710947597467249E-2</v>
      </c>
      <c r="M3296" s="182">
        <f>IFERROR(_xll.qlIndexFixing(Index1Y,$H3296,TRUE,_xll.ohTrigger(RecalcTrigger,Trigger1Y)),NA())</f>
        <v>1.9939194047431632E-2</v>
      </c>
      <c r="N3296" s="181">
        <f>IFERROR(_xll.qlIndexFixing(ONIndex1M,I3296,TRUE,_xll.ohTrigger(RecalcTrigger,Trigger1M)),NA())</f>
        <v>1.9191292640633462E-2</v>
      </c>
      <c r="O3296" s="44">
        <f>IFERROR(_xll.qlIndexFixing(ONIndex3M,I3296,TRUE,_xll.ohTrigger(RecalcTrigger,Trigger3M)),NA())</f>
        <v>1.9470692160836744E-2</v>
      </c>
      <c r="P3296" s="44">
        <f>IFERROR(_xll.qlIndexFixing(ONIndex6M,I3296,TRUE,_xll.ohTrigger(RecalcTrigger,Trigger6M)),NA())</f>
        <v>1.9571454009766898E-2</v>
      </c>
      <c r="Q3296" s="182">
        <f>IFERROR(_xll.qlIndexFixing(ONIndex1Y,I3296,TRUE,_xll.ohTrigger(RecalcTrigger,Trigger1Y)),NA())</f>
        <v>1.9660368118593619E-2</v>
      </c>
    </row>
    <row r="3297" spans="2:17" x14ac:dyDescent="0.2">
      <c r="B3297" s="39" t="s">
        <v>42</v>
      </c>
      <c r="D3297" s="42">
        <f>_xll.qlCalendarAdvance(Calendar,$D3296,B3297,"f",FALSE)</f>
        <v>62527</v>
      </c>
      <c r="E3297" s="176">
        <f>_xll.qlInterestRateIndexValueDate(IndexON,D3297)</f>
        <v>62527</v>
      </c>
      <c r="F3297" s="192">
        <f>IFERROR(_xll.qlIndexFixing(IndexON,D3297,TRUE,_xll.ohTrigger(RecalcTrigger,TriggerON)),NA())</f>
        <v>1.8853186080435291E-2</v>
      </c>
      <c r="H3297" s="42">
        <f>_xll.qlCalendarAdvance(Calendar,$H3296,B3297,"f",FALSE)</f>
        <v>62527</v>
      </c>
      <c r="I3297" s="176">
        <f>_xll.qlInterestRateIndexValueDate(Index1M,$H3297)</f>
        <v>62527</v>
      </c>
      <c r="J3297" s="181">
        <f>IFERROR(_xll.qlIndexFixing(Index1M,$H3297,TRUE,_xll.ohTrigger(RecalcTrigger,Trigger1M)),NA())</f>
        <v>1.9218053754006644E-2</v>
      </c>
      <c r="K3297" s="44">
        <f>IFERROR(_xll.qlIndexFixing(Index3M,H3297,TRUE,_xll.ohTrigger(RecalcTrigger,Trigger3M)),NA())</f>
        <v>1.9543993956810678E-2</v>
      </c>
      <c r="L3297" s="44">
        <f>IFERROR(_xll.qlIndexFixing(Index6M,$H3297,TRUE,_xll.ohTrigger(RecalcTrigger,Trigger6M)),NA())</f>
        <v>1.9714179944932131E-2</v>
      </c>
      <c r="M3297" s="182">
        <f>IFERROR(_xll.qlIndexFixing(Index1Y,$H3297,TRUE,_xll.ohTrigger(RecalcTrigger,Trigger1Y)),NA())</f>
        <v>1.9942293411101826E-2</v>
      </c>
      <c r="N3297" s="181">
        <f>IFERROR(_xll.qlIndexFixing(ONIndex1M,I3297,TRUE,_xll.ohTrigger(RecalcTrigger,Trigger1M)),NA())</f>
        <v>1.9195004044677555E-2</v>
      </c>
      <c r="O3297" s="44">
        <f>IFERROR(_xll.qlIndexFixing(ONIndex3M,I3297,TRUE,_xll.ohTrigger(RecalcTrigger,Trigger3M)),NA())</f>
        <v>1.9474199670268533E-2</v>
      </c>
      <c r="P3297" s="44">
        <f>IFERROR(_xll.qlIndexFixing(ONIndex6M,I3297,TRUE,_xll.ohTrigger(RecalcTrigger,Trigger6M)),NA())</f>
        <v>1.9574840493516987E-2</v>
      </c>
      <c r="Q3297" s="182">
        <f>IFERROR(_xll.qlIndexFixing(ONIndex1Y,I3297,TRUE,_xll.ohTrigger(RecalcTrigger,Trigger1Y)),NA())</f>
        <v>1.9663780213535764E-2</v>
      </c>
    </row>
    <row r="3298" spans="2:17" x14ac:dyDescent="0.2">
      <c r="B3298" s="39" t="s">
        <v>42</v>
      </c>
      <c r="D3298" s="42">
        <f>_xll.qlCalendarAdvance(Calendar,$D3297,B3298,"f",FALSE)</f>
        <v>62534</v>
      </c>
      <c r="E3298" s="176">
        <f>_xll.qlInterestRateIndexValueDate(IndexON,D3298)</f>
        <v>62534</v>
      </c>
      <c r="F3298" s="192">
        <f>IFERROR(_xll.qlIndexFixing(IndexON,D3298,TRUE,_xll.ohTrigger(RecalcTrigger,TriggerON)),NA())</f>
        <v>1.8856784684184724E-2</v>
      </c>
      <c r="H3298" s="42">
        <f>_xll.qlCalendarAdvance(Calendar,$H3297,B3298,"f",FALSE)</f>
        <v>62534</v>
      </c>
      <c r="I3298" s="176">
        <f>_xll.qlInterestRateIndexValueDate(Index1M,$H3298)</f>
        <v>62534</v>
      </c>
      <c r="J3298" s="181">
        <f>IFERROR(_xll.qlIndexFixing(Index1M,$H3298,TRUE,_xll.ohTrigger(RecalcTrigger,Trigger1M)),NA())</f>
        <v>1.9224787472120849E-2</v>
      </c>
      <c r="K3298" s="44">
        <f>IFERROR(_xll.qlIndexFixing(Index3M,H3298,TRUE,_xll.ohTrigger(RecalcTrigger,Trigger3M)),NA())</f>
        <v>1.9547407622039492E-2</v>
      </c>
      <c r="L3298" s="44">
        <f>IFERROR(_xll.qlIndexFixing(Index6M,$H3298,TRUE,_xll.ohTrigger(RecalcTrigger,Trigger6M)),NA())</f>
        <v>1.9717397945256676E-2</v>
      </c>
      <c r="M3298" s="182">
        <f>IFERROR(_xll.qlIndexFixing(Index1Y,$H3298,TRUE,_xll.ohTrigger(RecalcTrigger,Trigger1Y)),NA())</f>
        <v>1.9945378179271098E-2</v>
      </c>
      <c r="N3298" s="181">
        <f>IFERROR(_xll.qlIndexFixing(ONIndex1M,I3298,TRUE,_xll.ohTrigger(RecalcTrigger,Trigger1M)),NA())</f>
        <v>1.9198699873409497E-2</v>
      </c>
      <c r="O3298" s="44">
        <f>IFERROR(_xll.qlIndexFixing(ONIndex3M,I3298,TRUE,_xll.ohTrigger(RecalcTrigger,Trigger3M)),NA())</f>
        <v>1.947769245991271E-2</v>
      </c>
      <c r="P3298" s="44">
        <f>IFERROR(_xll.qlIndexFixing(ONIndex6M,I3298,TRUE,_xll.ohTrigger(RecalcTrigger,Trigger6M)),NA())</f>
        <v>1.9578212765315461E-2</v>
      </c>
      <c r="Q3298" s="182">
        <f>IFERROR(_xll.qlIndexFixing(ONIndex1Y,I3298,TRUE,_xll.ohTrigger(RecalcTrigger,Trigger1Y)),NA())</f>
        <v>1.9667177989221019E-2</v>
      </c>
    </row>
    <row r="3299" spans="2:17" x14ac:dyDescent="0.2">
      <c r="B3299" s="39" t="s">
        <v>42</v>
      </c>
      <c r="D3299" s="42">
        <f>_xll.qlCalendarAdvance(Calendar,$D3298,B3299,"f",FALSE)</f>
        <v>62541</v>
      </c>
      <c r="E3299" s="176">
        <f>_xll.qlInterestRateIndexValueDate(IndexON,D3299)</f>
        <v>62541</v>
      </c>
      <c r="F3299" s="192">
        <f>IFERROR(_xll.qlIndexFixing(IndexON,D3299,TRUE,_xll.ohTrigger(RecalcTrigger,TriggerON)),NA())</f>
        <v>1.8860368122310955E-2</v>
      </c>
      <c r="H3299" s="42">
        <f>_xll.qlCalendarAdvance(Calendar,$H3298,B3299,"f",FALSE)</f>
        <v>62541</v>
      </c>
      <c r="I3299" s="176">
        <f>_xll.qlInterestRateIndexValueDate(Index1M,$H3299)</f>
        <v>62541</v>
      </c>
      <c r="J3299" s="181">
        <f>IFERROR(_xll.qlIndexFixing(Index1M,$H3299,TRUE,_xll.ohTrigger(RecalcTrigger,Trigger1M)),NA())</f>
        <v>1.9225374631816242E-2</v>
      </c>
      <c r="K3299" s="44">
        <f>IFERROR(_xll.qlIndexFixing(Index3M,H3299,TRUE,_xll.ohTrigger(RecalcTrigger,Trigger3M)),NA())</f>
        <v>1.9550806498678564E-2</v>
      </c>
      <c r="L3299" s="44">
        <f>IFERROR(_xll.qlIndexFixing(Index6M,$H3299,TRUE,_xll.ohTrigger(RecalcTrigger,Trigger6M)),NA())</f>
        <v>1.9720601598373053E-2</v>
      </c>
      <c r="M3299" s="182">
        <f>IFERROR(_xll.qlIndexFixing(Index1Y,$H3299,TRUE,_xll.ohTrigger(RecalcTrigger,Trigger1Y)),NA())</f>
        <v>1.9948448351807466E-2</v>
      </c>
      <c r="N3299" s="181">
        <f>IFERROR(_xll.qlIndexFixing(ONIndex1M,I3299,TRUE,_xll.ohTrigger(RecalcTrigger,Trigger1M)),NA())</f>
        <v>1.9202380126910334E-2</v>
      </c>
      <c r="O3299" s="44">
        <f>IFERROR(_xll.qlIndexFixing(ONIndex3M,I3299,TRUE,_xll.ohTrigger(RecalcTrigger,Trigger3M)),NA())</f>
        <v>1.9481170529850322E-2</v>
      </c>
      <c r="P3299" s="44">
        <f>IFERROR(_xll.qlIndexFixing(ONIndex6M,I3299,TRUE,_xll.ohTrigger(RecalcTrigger,Trigger6M)),NA())</f>
        <v>1.9581570825324413E-2</v>
      </c>
      <c r="Q3299" s="182">
        <f>IFERROR(_xll.qlIndexFixing(ONIndex1Y,I3299,TRUE,_xll.ohTrigger(RecalcTrigger,Trigger1Y)),NA())</f>
        <v>1.9670561445730428E-2</v>
      </c>
    </row>
    <row r="3300" spans="2:17" x14ac:dyDescent="0.2">
      <c r="B3300" s="39" t="s">
        <v>42</v>
      </c>
      <c r="D3300" s="42">
        <f>_xll.qlCalendarAdvance(Calendar,$D3299,B3300,"f",FALSE)</f>
        <v>62548</v>
      </c>
      <c r="E3300" s="176">
        <f>_xll.qlInterestRateIndexValueDate(IndexON,D3300)</f>
        <v>62548</v>
      </c>
      <c r="F3300" s="192">
        <f>IFERROR(_xll.qlIndexFixing(IndexON,D3300,TRUE,_xll.ohTrigger(RecalcTrigger,TriggerON)),NA())</f>
        <v>1.8863936394813985E-2</v>
      </c>
      <c r="H3300" s="42">
        <f>_xll.qlCalendarAdvance(Calendar,$H3299,B3300,"f",FALSE)</f>
        <v>62548</v>
      </c>
      <c r="I3300" s="176">
        <f>_xll.qlInterestRateIndexValueDate(Index1M,$H3300)</f>
        <v>62548</v>
      </c>
      <c r="J3300" s="181">
        <f>IFERROR(_xll.qlIndexFixing(Index1M,$H3300,TRUE,_xll.ohTrigger(RecalcTrigger,Trigger1M)),NA())</f>
        <v>1.9228246994685026E-2</v>
      </c>
      <c r="K3300" s="44">
        <f>IFERROR(_xll.qlIndexFixing(Index3M,H3300,TRUE,_xll.ohTrigger(RecalcTrigger,Trigger3M)),NA())</f>
        <v>1.9553428749265789E-2</v>
      </c>
      <c r="L3300" s="44">
        <f>IFERROR(_xll.qlIndexFixing(Index6M,$H3300,TRUE,_xll.ohTrigger(RecalcTrigger,Trigger6M)),NA())</f>
        <v>1.9723036915540407E-2</v>
      </c>
      <c r="M3300" s="182">
        <f>IFERROR(_xll.qlIndexFixing(Index1Y,$H3300,TRUE,_xll.ohTrigger(RecalcTrigger,Trigger1Y)),NA())</f>
        <v>1.9951503928577849E-2</v>
      </c>
      <c r="N3300" s="181">
        <f>IFERROR(_xll.qlIndexFixing(ONIndex1M,I3300,TRUE,_xll.ohTrigger(RecalcTrigger,Trigger1M)),NA())</f>
        <v>1.9206044804774836E-2</v>
      </c>
      <c r="O3300" s="44">
        <f>IFERROR(_xll.qlIndexFixing(ONIndex3M,I3300,TRUE,_xll.ohTrigger(RecalcTrigger,Trigger3M)),NA())</f>
        <v>1.948463388008137E-2</v>
      </c>
      <c r="P3300" s="44">
        <f>IFERROR(_xll.qlIndexFixing(ONIndex6M,I3300,TRUE,_xll.ohTrigger(RecalcTrigger,Trigger6M)),NA())</f>
        <v>1.9584914673624887E-2</v>
      </c>
      <c r="Q3300" s="182">
        <f>IFERROR(_xll.qlIndexFixing(ONIndex1Y,I3300,TRUE,_xll.ohTrigger(RecalcTrigger,Trigger1Y)),NA())</f>
        <v>1.9673930582820853E-2</v>
      </c>
    </row>
    <row r="3301" spans="2:17" x14ac:dyDescent="0.2">
      <c r="B3301" s="39" t="s">
        <v>42</v>
      </c>
      <c r="D3301" s="42">
        <f>_xll.qlCalendarAdvance(Calendar,$D3300,B3301,"f",FALSE)</f>
        <v>62555</v>
      </c>
      <c r="E3301" s="176">
        <f>_xll.qlInterestRateIndexValueDate(IndexON,D3301)</f>
        <v>62555</v>
      </c>
      <c r="F3301" s="192">
        <f>IFERROR(_xll.qlIndexFixing(IndexON,D3301,TRUE,_xll.ohTrigger(RecalcTrigger,TriggerON)),NA())</f>
        <v>1.8867489501693813E-2</v>
      </c>
      <c r="H3301" s="42">
        <f>_xll.qlCalendarAdvance(Calendar,$H3300,B3301,"f",FALSE)</f>
        <v>62555</v>
      </c>
      <c r="I3301" s="176">
        <f>_xll.qlInterestRateIndexValueDate(Index1M,$H3301)</f>
        <v>62555</v>
      </c>
      <c r="J3301" s="181">
        <f>IFERROR(_xll.qlIndexFixing(Index1M,$H3301,TRUE,_xll.ohTrigger(RecalcTrigger,Trigger1M)),NA())</f>
        <v>1.9231869359788378E-2</v>
      </c>
      <c r="K3301" s="44">
        <f>IFERROR(_xll.qlIndexFixing(Index3M,H3301,TRUE,_xll.ohTrigger(RecalcTrigger,Trigger3M)),NA())</f>
        <v>1.9556798924825366E-2</v>
      </c>
      <c r="L3301" s="44">
        <f>IFERROR(_xll.qlIndexFixing(Index6M,$H3301,TRUE,_xll.ohTrigger(RecalcTrigger,Trigger6M)),NA())</f>
        <v>1.9726212728070482E-2</v>
      </c>
      <c r="M3301" s="182">
        <f>IFERROR(_xll.qlIndexFixing(Index1Y,$H3301,TRUE,_xll.ohTrigger(RecalcTrigger,Trigger1Y)),NA())</f>
        <v>1.9954544909450266E-2</v>
      </c>
      <c r="N3301" s="181">
        <f>IFERROR(_xll.qlIndexFixing(ONIndex1M,I3301,TRUE,_xll.ohTrigger(RecalcTrigger,Trigger1M)),NA())</f>
        <v>1.9209693907246139E-2</v>
      </c>
      <c r="O3301" s="44">
        <f>IFERROR(_xll.qlIndexFixing(ONIndex3M,I3301,TRUE,_xll.ohTrigger(RecalcTrigger,Trigger3M)),NA())</f>
        <v>1.9488082510605853E-2</v>
      </c>
      <c r="P3301" s="44">
        <f>IFERROR(_xll.qlIndexFixing(ONIndex6M,I3301,TRUE,_xll.ohTrigger(RecalcTrigger,Trigger6M)),NA())</f>
        <v>1.9588244309973746E-2</v>
      </c>
      <c r="Q3301" s="182">
        <f>IFERROR(_xll.qlIndexFixing(ONIndex1Y,I3301,TRUE,_xll.ohTrigger(RecalcTrigger,Trigger1Y)),NA())</f>
        <v>1.9677285400573341E-2</v>
      </c>
    </row>
    <row r="3302" spans="2:17" x14ac:dyDescent="0.2">
      <c r="B3302" s="39" t="s">
        <v>42</v>
      </c>
      <c r="D3302" s="42">
        <f>_xll.qlCalendarAdvance(Calendar,$D3301,B3302,"f",FALSE)</f>
        <v>62562</v>
      </c>
      <c r="E3302" s="176">
        <f>_xll.qlInterestRateIndexValueDate(IndexON,D3302)</f>
        <v>62562</v>
      </c>
      <c r="F3302" s="192">
        <f>IFERROR(_xll.qlIndexFixing(IndexON,D3302,TRUE,_xll.ohTrigger(RecalcTrigger,TriggerON)),NA())</f>
        <v>1.8871027442788346E-2</v>
      </c>
      <c r="H3302" s="42">
        <f>_xll.qlCalendarAdvance(Calendar,$H3301,B3302,"f",FALSE)</f>
        <v>62562</v>
      </c>
      <c r="I3302" s="176">
        <f>_xll.qlInterestRateIndexValueDate(Index1M,$H3302)</f>
        <v>62562</v>
      </c>
      <c r="J3302" s="181">
        <f>IFERROR(_xll.qlIndexFixing(Index1M,$H3302,TRUE,_xll.ohTrigger(RecalcTrigger,Trigger1M)),NA())</f>
        <v>1.9235476126724532E-2</v>
      </c>
      <c r="K3302" s="44">
        <f>IFERROR(_xll.qlIndexFixing(Index3M,H3302,TRUE,_xll.ohTrigger(RecalcTrigger,Trigger3M)),NA())</f>
        <v>1.9560154312446319E-2</v>
      </c>
      <c r="L3302" s="44">
        <f>IFERROR(_xll.qlIndexFixing(Index6M,$H3302,TRUE,_xll.ohTrigger(RecalcTrigger,Trigger6M)),NA())</f>
        <v>1.9729374193935854E-2</v>
      </c>
      <c r="M3302" s="182">
        <f>IFERROR(_xll.qlIndexFixing(Index1Y,$H3302,TRUE,_xll.ohTrigger(RecalcTrigger,Trigger1Y)),NA())</f>
        <v>1.9957571294295182E-2</v>
      </c>
      <c r="N3302" s="181">
        <f>IFERROR(_xll.qlIndexFixing(ONIndex1M,I3302,TRUE,_xll.ohTrigger(RecalcTrigger,Trigger1M)),NA())</f>
        <v>1.9213327434405292E-2</v>
      </c>
      <c r="O3302" s="44">
        <f>IFERROR(_xll.qlIndexFixing(ONIndex3M,I3302,TRUE,_xll.ohTrigger(RecalcTrigger,Trigger3M)),NA())</f>
        <v>1.9491516421261679E-2</v>
      </c>
      <c r="P3302" s="44">
        <f>IFERROR(_xll.qlIndexFixing(ONIndex6M,I3302,TRUE,_xll.ohTrigger(RecalcTrigger,Trigger6M)),NA())</f>
        <v>1.9591559734533082E-2</v>
      </c>
      <c r="Q3302" s="182">
        <f>IFERROR(_xll.qlIndexFixing(ONIndex1Y,I3302,TRUE,_xll.ohTrigger(RecalcTrigger,Trigger1Y)),NA())</f>
        <v>1.9680625899149984E-2</v>
      </c>
    </row>
    <row r="3303" spans="2:17" x14ac:dyDescent="0.2">
      <c r="B3303" s="39" t="s">
        <v>42</v>
      </c>
      <c r="D3303" s="42">
        <f>_xll.qlCalendarAdvance(Calendar,$D3302,B3303,"f",FALSE)</f>
        <v>62569</v>
      </c>
      <c r="E3303" s="176">
        <f>_xll.qlInterestRateIndexValueDate(IndexON,D3303)</f>
        <v>62569</v>
      </c>
      <c r="F3303" s="192">
        <f>IFERROR(_xll.qlIndexFixing(IndexON,D3303,TRUE,_xll.ohTrigger(RecalcTrigger,TriggerON)),NA())</f>
        <v>1.8874550218421771E-2</v>
      </c>
      <c r="H3303" s="42">
        <f>_xll.qlCalendarAdvance(Calendar,$H3302,B3303,"f",FALSE)</f>
        <v>62569</v>
      </c>
      <c r="I3303" s="176">
        <f>_xll.qlInterestRateIndexValueDate(Index1M,$H3303)</f>
        <v>62569</v>
      </c>
      <c r="J3303" s="181">
        <f>IFERROR(_xll.qlIndexFixing(Index1M,$H3303,TRUE,_xll.ohTrigger(RecalcTrigger,Trigger1M)),NA())</f>
        <v>1.9239067295485378E-2</v>
      </c>
      <c r="K3303" s="44">
        <f>IFERROR(_xll.qlIndexFixing(Index3M,H3303,TRUE,_xll.ohTrigger(RecalcTrigger,Trigger3M)),NA())</f>
        <v>1.9563494912088562E-2</v>
      </c>
      <c r="L3303" s="44">
        <f>IFERROR(_xll.qlIndexFixing(Index6M,$H3303,TRUE,_xll.ohTrigger(RecalcTrigger,Trigger6M)),NA())</f>
        <v>1.9732521313068758E-2</v>
      </c>
      <c r="M3303" s="182">
        <f>IFERROR(_xll.qlIndexFixing(Index1Y,$H3303,TRUE,_xll.ohTrigger(RecalcTrigger,Trigger1Y)),NA())</f>
        <v>1.9960583082981279E-2</v>
      </c>
      <c r="N3303" s="181">
        <f>IFERROR(_xll.qlIndexFixing(ONIndex1M,I3303,TRUE,_xll.ohTrigger(RecalcTrigger,Trigger1M)),NA())</f>
        <v>1.9216945386171247E-2</v>
      </c>
      <c r="O3303" s="44">
        <f>IFERROR(_xll.qlIndexFixing(ONIndex3M,I3303,TRUE,_xll.ohTrigger(RecalcTrigger,Trigger3M)),NA())</f>
        <v>1.9494935612291986E-2</v>
      </c>
      <c r="P3303" s="44">
        <f>IFERROR(_xll.qlIndexFixing(ONIndex6M,I3303,TRUE,_xll.ohTrigger(RecalcTrigger,Trigger6M)),NA())</f>
        <v>1.9594860947302895E-2</v>
      </c>
      <c r="Q3303" s="182">
        <f>IFERROR(_xll.qlIndexFixing(ONIndex1Y,I3303,TRUE,_xll.ohTrigger(RecalcTrigger,Trigger1Y)),NA())</f>
        <v>1.9683952078307643E-2</v>
      </c>
    </row>
    <row r="3304" spans="2:17" x14ac:dyDescent="0.2">
      <c r="B3304" s="39" t="s">
        <v>42</v>
      </c>
      <c r="D3304" s="42">
        <f>_xll.qlCalendarAdvance(Calendar,$D3303,B3304,"f",FALSE)</f>
        <v>62576</v>
      </c>
      <c r="E3304" s="176">
        <f>_xll.qlInterestRateIndexValueDate(IndexON,D3304)</f>
        <v>62576</v>
      </c>
      <c r="F3304" s="192">
        <f>IFERROR(_xll.qlIndexFixing(IndexON,D3304,TRUE,_xll.ohTrigger(RecalcTrigger,TriggerON)),NA())</f>
        <v>1.8878057828107808E-2</v>
      </c>
      <c r="H3304" s="42">
        <f>_xll.qlCalendarAdvance(Calendar,$H3303,B3304,"f",FALSE)</f>
        <v>62576</v>
      </c>
      <c r="I3304" s="176">
        <f>_xll.qlInterestRateIndexValueDate(Index1M,$H3304)</f>
        <v>62576</v>
      </c>
      <c r="J3304" s="181">
        <f>IFERROR(_xll.qlIndexFixing(Index1M,$H3304,TRUE,_xll.ohTrigger(RecalcTrigger,Trigger1M)),NA())</f>
        <v>1.9242642866049302E-2</v>
      </c>
      <c r="K3304" s="44">
        <f>IFERROR(_xll.qlIndexFixing(Index3M,H3304,TRUE,_xll.ohTrigger(RecalcTrigger,Trigger3M)),NA())</f>
        <v>1.9566820723718261E-2</v>
      </c>
      <c r="L3304" s="44">
        <f>IFERROR(_xll.qlIndexFixing(Index6M,$H3304,TRUE,_xll.ohTrigger(RecalcTrigger,Trigger6M)),NA())</f>
        <v>1.9735654085401434E-2</v>
      </c>
      <c r="M3304" s="182">
        <f>IFERROR(_xll.qlIndexFixing(Index1Y,$H3304,TRUE,_xll.ohTrigger(RecalcTrigger,Trigger1Y)),NA())</f>
        <v>1.9963580275378798E-2</v>
      </c>
      <c r="N3304" s="181">
        <f>IFERROR(_xll.qlIndexFixing(ONIndex1M,I3304,TRUE,_xll.ohTrigger(RecalcTrigger,Trigger1M)),NA())</f>
        <v>1.9220547762462958E-2</v>
      </c>
      <c r="O3304" s="44">
        <f>IFERROR(_xll.qlIndexFixing(ONIndex3M,I3304,TRUE,_xll.ohTrigger(RecalcTrigger,Trigger3M)),NA())</f>
        <v>1.9498340083534682E-2</v>
      </c>
      <c r="P3304" s="44">
        <f>IFERROR(_xll.qlIndexFixing(ONIndex6M,I3304,TRUE,_xll.ohTrigger(RecalcTrigger,Trigger6M)),NA())</f>
        <v>1.9598147948121092E-2</v>
      </c>
      <c r="Q3304" s="182">
        <f>IFERROR(_xll.qlIndexFixing(ONIndex1Y,I3304,TRUE,_xll.ohTrigger(RecalcTrigger,Trigger1Y)),NA())</f>
        <v>1.9687263938127364E-2</v>
      </c>
    </row>
    <row r="3305" spans="2:17" x14ac:dyDescent="0.2">
      <c r="B3305" s="39" t="s">
        <v>42</v>
      </c>
      <c r="D3305" s="42">
        <f>_xll.qlCalendarAdvance(Calendar,$D3304,B3305,"f",FALSE)</f>
        <v>62583</v>
      </c>
      <c r="E3305" s="176">
        <f>_xll.qlInterestRateIndexValueDate(IndexON,D3305)</f>
        <v>62583</v>
      </c>
      <c r="F3305" s="192">
        <f>IFERROR(_xll.qlIndexFixing(IndexON,D3305,TRUE,_xll.ohTrigger(RecalcTrigger,TriggerON)),NA())</f>
        <v>1.8881550272332737E-2</v>
      </c>
      <c r="H3305" s="42">
        <f>_xll.qlCalendarAdvance(Calendar,$H3304,B3305,"f",FALSE)</f>
        <v>62583</v>
      </c>
      <c r="I3305" s="176">
        <f>_xll.qlInterestRateIndexValueDate(Index1M,$H3305)</f>
        <v>62583</v>
      </c>
      <c r="J3305" s="181">
        <f>IFERROR(_xll.qlIndexFixing(Index1M,$H3305,TRUE,_xll.ohTrigger(RecalcTrigger,Trigger1M)),NA())</f>
        <v>1.9246962890641203E-2</v>
      </c>
      <c r="K3305" s="44">
        <f>IFERROR(_xll.qlIndexFixing(Index3M,H3305,TRUE,_xll.ohTrigger(RecalcTrigger,Trigger3M)),NA())</f>
        <v>1.9570889196043363E-2</v>
      </c>
      <c r="L3305" s="44">
        <f>IFERROR(_xll.qlIndexFixing(Index6M,$H3305,TRUE,_xll.ohTrigger(RecalcTrigger,Trigger6M)),NA())</f>
        <v>1.9739522221858461E-2</v>
      </c>
      <c r="M3305" s="182">
        <f>IFERROR(_xll.qlIndexFixing(Index1Y,$H3305,TRUE,_xll.ohTrigger(RecalcTrigger,Trigger1Y)),NA())</f>
        <v>1.9966562871359079E-2</v>
      </c>
      <c r="N3305" s="181">
        <f>IFERROR(_xll.qlIndexFixing(ONIndex1M,I3305,TRUE,_xll.ohTrigger(RecalcTrigger,Trigger1M)),NA())</f>
        <v>1.9224134563280426E-2</v>
      </c>
      <c r="O3305" s="44">
        <f>IFERROR(_xll.qlIndexFixing(ONIndex3M,I3305,TRUE,_xll.ohTrigger(RecalcTrigger,Trigger3M)),NA())</f>
        <v>1.950172983515186E-2</v>
      </c>
      <c r="P3305" s="44">
        <f>IFERROR(_xll.qlIndexFixing(ONIndex6M,I3305,TRUE,_xll.ohTrigger(RecalcTrigger,Trigger6M)),NA())</f>
        <v>1.9601420737149766E-2</v>
      </c>
      <c r="Q3305" s="182">
        <f>IFERROR(_xll.qlIndexFixing(ONIndex1Y,I3305,TRUE,_xll.ohTrigger(RecalcTrigger,Trigger1Y)),NA())</f>
        <v>1.9690561478690194E-2</v>
      </c>
    </row>
    <row r="3306" spans="2:17" x14ac:dyDescent="0.2">
      <c r="B3306" s="39" t="s">
        <v>42</v>
      </c>
      <c r="D3306" s="42">
        <f>_xll.qlCalendarAdvance(Calendar,$D3305,B3306,"f",FALSE)</f>
        <v>62590</v>
      </c>
      <c r="E3306" s="176">
        <f>_xll.qlInterestRateIndexValueDate(IndexON,D3306)</f>
        <v>62590</v>
      </c>
      <c r="F3306" s="192">
        <f>IFERROR(_xll.qlIndexFixing(IndexON,D3306,TRUE,_xll.ohTrigger(RecalcTrigger,TriggerON)),NA())</f>
        <v>1.8885027550853417E-2</v>
      </c>
      <c r="H3306" s="42">
        <f>_xll.qlCalendarAdvance(Calendar,$H3305,B3306,"f",FALSE)</f>
        <v>62590</v>
      </c>
      <c r="I3306" s="176">
        <f>_xll.qlInterestRateIndexValueDate(Index1M,$H3306)</f>
        <v>62590</v>
      </c>
      <c r="J3306" s="181">
        <f>IFERROR(_xll.qlIndexFixing(Index1M,$H3306,TRUE,_xll.ohTrigger(RecalcTrigger,Trigger1M)),NA())</f>
        <v>1.9250506337335081E-2</v>
      </c>
      <c r="K3306" s="44">
        <f>IFERROR(_xll.qlIndexFixing(Index3M,H3306,TRUE,_xll.ohTrigger(RecalcTrigger,Trigger3M)),NA())</f>
        <v>1.957418455151037E-2</v>
      </c>
      <c r="L3306" s="44">
        <f>IFERROR(_xll.qlIndexFixing(Index6M,$H3306,TRUE,_xll.ohTrigger(RecalcTrigger,Trigger6M)),NA())</f>
        <v>1.9742625442604706E-2</v>
      </c>
      <c r="M3306" s="182">
        <f>IFERROR(_xll.qlIndexFixing(Index1Y,$H3306,TRUE,_xll.ohTrigger(RecalcTrigger,Trigger1Y)),NA())</f>
        <v>1.9969530870793471E-2</v>
      </c>
      <c r="N3306" s="181">
        <f>IFERROR(_xll.qlIndexFixing(ONIndex1M,I3306,TRUE,_xll.ohTrigger(RecalcTrigger,Trigger1M)),NA())</f>
        <v>1.9227705788947835E-2</v>
      </c>
      <c r="O3306" s="44">
        <f>IFERROR(_xll.qlIndexFixing(ONIndex3M,I3306,TRUE,_xll.ohTrigger(RecalcTrigger,Trigger3M)),NA())</f>
        <v>1.9505104867062473E-2</v>
      </c>
      <c r="P3306" s="44">
        <f>IFERROR(_xll.qlIndexFixing(ONIndex6M,I3306,TRUE,_xll.ohTrigger(RecalcTrigger,Trigger6M)),NA())</f>
        <v>1.9604679314307871E-2</v>
      </c>
      <c r="Q3306" s="182">
        <f>IFERROR(_xll.qlIndexFixing(ONIndex1Y,I3306,TRUE,_xll.ohTrigger(RecalcTrigger,Trigger1Y)),NA())</f>
        <v>1.969384469983404E-2</v>
      </c>
    </row>
    <row r="3307" spans="2:17" x14ac:dyDescent="0.2">
      <c r="B3307" s="39" t="s">
        <v>42</v>
      </c>
      <c r="D3307" s="42">
        <f>_xll.qlCalendarAdvance(Calendar,$D3306,B3307,"f",FALSE)</f>
        <v>62597</v>
      </c>
      <c r="E3307" s="176">
        <f>_xll.qlInterestRateIndexValueDate(IndexON,D3307)</f>
        <v>62597</v>
      </c>
      <c r="F3307" s="192">
        <f>IFERROR(_xll.qlIndexFixing(IndexON,D3307,TRUE,_xll.ohTrigger(RecalcTrigger,TriggerON)),NA())</f>
        <v>1.8888489663507757E-2</v>
      </c>
      <c r="H3307" s="42">
        <f>_xll.qlCalendarAdvance(Calendar,$H3306,B3307,"f",FALSE)</f>
        <v>62597</v>
      </c>
      <c r="I3307" s="176">
        <f>_xll.qlInterestRateIndexValueDate(Index1M,$H3307)</f>
        <v>62597</v>
      </c>
      <c r="J3307" s="181">
        <f>IFERROR(_xll.qlIndexFixing(Index1M,$H3307,TRUE,_xll.ohTrigger(RecalcTrigger,Trigger1M)),NA())</f>
        <v>1.9254034185004237E-2</v>
      </c>
      <c r="K3307" s="44">
        <f>IFERROR(_xll.qlIndexFixing(Index3M,H3307,TRUE,_xll.ohTrigger(RecalcTrigger,Trigger3M)),NA())</f>
        <v>1.9577465118090762E-2</v>
      </c>
      <c r="L3307" s="44">
        <f>IFERROR(_xll.qlIndexFixing(Index6M,$H3307,TRUE,_xll.ohTrigger(RecalcTrigger,Trigger6M)),NA())</f>
        <v>1.9745714315601008E-2</v>
      </c>
      <c r="M3307" s="182">
        <f>IFERROR(_xll.qlIndexFixing(Index1Y,$H3307,TRUE,_xll.ohTrigger(RecalcTrigger,Trigger1Y)),NA())</f>
        <v>1.9972484273554202E-2</v>
      </c>
      <c r="N3307" s="181">
        <f>IFERROR(_xll.qlIndexFixing(ONIndex1M,I3307,TRUE,_xll.ohTrigger(RecalcTrigger,Trigger1M)),NA())</f>
        <v>1.9231261439059955E-2</v>
      </c>
      <c r="O3307" s="44">
        <f>IFERROR(_xll.qlIndexFixing(ONIndex3M,I3307,TRUE,_xll.ohTrigger(RecalcTrigger,Trigger3M)),NA())</f>
        <v>1.9508465179104428E-2</v>
      </c>
      <c r="P3307" s="44">
        <f>IFERROR(_xll.qlIndexFixing(ONIndex6M,I3307,TRUE,_xll.ohTrigger(RecalcTrigger,Trigger6M)),NA())</f>
        <v>1.9607923679838546E-2</v>
      </c>
      <c r="Q3307" s="182">
        <f>IFERROR(_xll.qlIndexFixing(ONIndex1Y,I3307,TRUE,_xll.ohTrigger(RecalcTrigger,Trigger1Y)),NA())</f>
        <v>1.9697113601802041E-2</v>
      </c>
    </row>
    <row r="3308" spans="2:17" x14ac:dyDescent="0.2">
      <c r="B3308" s="39" t="s">
        <v>42</v>
      </c>
      <c r="D3308" s="42">
        <f>_xll.qlCalendarAdvance(Calendar,$D3307,B3308,"f",FALSE)</f>
        <v>62604</v>
      </c>
      <c r="E3308" s="176">
        <f>_xll.qlInterestRateIndexValueDate(IndexON,D3308)</f>
        <v>62604</v>
      </c>
      <c r="F3308" s="192">
        <f>IFERROR(_xll.qlIndexFixing(IndexON,D3308,TRUE,_xll.ohTrigger(RecalcTrigger,TriggerON)),NA())</f>
        <v>1.8891936610700988E-2</v>
      </c>
      <c r="H3308" s="42">
        <f>_xll.qlCalendarAdvance(Calendar,$H3307,B3308,"f",FALSE)</f>
        <v>62604</v>
      </c>
      <c r="I3308" s="176">
        <f>_xll.qlInterestRateIndexValueDate(Index1M,$H3308)</f>
        <v>62604</v>
      </c>
      <c r="J3308" s="181">
        <f>IFERROR(_xll.qlIndexFixing(Index1M,$H3308,TRUE,_xll.ohTrigger(RecalcTrigger,Trigger1M)),NA())</f>
        <v>1.9257546433638209E-2</v>
      </c>
      <c r="K3308" s="44">
        <f>IFERROR(_xll.qlIndexFixing(Index3M,H3308,TRUE,_xll.ohTrigger(RecalcTrigger,Trigger3M)),NA())</f>
        <v>1.9580730895746662E-2</v>
      </c>
      <c r="L3308" s="44">
        <f>IFERROR(_xll.qlIndexFixing(Index6M,$H3308,TRUE,_xll.ohTrigger(RecalcTrigger,Trigger6M)),NA())</f>
        <v>1.9748788840779092E-2</v>
      </c>
      <c r="M3308" s="182">
        <f>IFERROR(_xll.qlIndexFixing(Index1Y,$H3308,TRUE,_xll.ohTrigger(RecalcTrigger,Trigger1Y)),NA())</f>
        <v>1.9975423079514169E-2</v>
      </c>
      <c r="N3308" s="181">
        <f>IFERROR(_xll.qlIndexFixing(ONIndex1M,I3308,TRUE,_xll.ohTrigger(RecalcTrigger,Trigger1M)),NA())</f>
        <v>1.923480151369783E-2</v>
      </c>
      <c r="O3308" s="44">
        <f>IFERROR(_xll.qlIndexFixing(ONIndex3M,I3308,TRUE,_xll.ohTrigger(RecalcTrigger,Trigger3M)),NA())</f>
        <v>1.9511810771439819E-2</v>
      </c>
      <c r="P3308" s="44">
        <f>IFERROR(_xll.qlIndexFixing(ONIndex6M,I3308,TRUE,_xll.ohTrigger(RecalcTrigger,Trigger6M)),NA())</f>
        <v>1.9611153833255512E-2</v>
      </c>
      <c r="Q3308" s="182">
        <f>IFERROR(_xll.qlIndexFixing(ONIndex1Y,I3308,TRUE,_xll.ohTrigger(RecalcTrigger,Trigger1Y)),NA())</f>
        <v>1.9700368184351058E-2</v>
      </c>
    </row>
    <row r="3309" spans="2:17" x14ac:dyDescent="0.2">
      <c r="B3309" s="39" t="s">
        <v>42</v>
      </c>
      <c r="D3309" s="42">
        <f>_xll.qlCalendarAdvance(Calendar,$D3308,B3309,"f",FALSE)</f>
        <v>62611</v>
      </c>
      <c r="E3309" s="176">
        <f>_xll.qlInterestRateIndexValueDate(IndexON,D3309)</f>
        <v>62611</v>
      </c>
      <c r="F3309" s="192">
        <f>IFERROR(_xll.qlIndexFixing(IndexON,D3309,TRUE,_xll.ohTrigger(RecalcTrigger,TriggerON)),NA())</f>
        <v>1.8895368392108924E-2</v>
      </c>
      <c r="H3309" s="42">
        <f>_xll.qlCalendarAdvance(Calendar,$H3308,B3309,"f",FALSE)</f>
        <v>62611</v>
      </c>
      <c r="I3309" s="176">
        <f>_xll.qlInterestRateIndexValueDate(Index1M,$H3309)</f>
        <v>62611</v>
      </c>
      <c r="J3309" s="181">
        <f>IFERROR(_xll.qlIndexFixing(Index1M,$H3309,TRUE,_xll.ohTrigger(RecalcTrigger,Trigger1M)),NA())</f>
        <v>1.9260286745518017E-2</v>
      </c>
      <c r="K3309" s="44">
        <f>IFERROR(_xll.qlIndexFixing(Index3M,H3309,TRUE,_xll.ohTrigger(RecalcTrigger,Trigger3M)),NA())</f>
        <v>1.9583981884443713E-2</v>
      </c>
      <c r="L3309" s="44">
        <f>IFERROR(_xll.qlIndexFixing(Index6M,$H3309,TRUE,_xll.ohTrigger(RecalcTrigger,Trigger6M)),NA())</f>
        <v>1.9751102742736327E-2</v>
      </c>
      <c r="M3309" s="182">
        <f>IFERROR(_xll.qlIndexFixing(Index1Y,$H3309,TRUE,_xll.ohTrigger(RecalcTrigger,Trigger1Y)),NA())</f>
        <v>1.9978347288546482E-2</v>
      </c>
      <c r="N3309" s="181">
        <f>IFERROR(_xll.qlIndexFixing(ONIndex1M,I3309,TRUE,_xll.ohTrigger(RecalcTrigger,Trigger1M)),NA())</f>
        <v>1.9238326012942508E-2</v>
      </c>
      <c r="O3309" s="44">
        <f>IFERROR(_xll.qlIndexFixing(ONIndex3M,I3309,TRUE,_xll.ohTrigger(RecalcTrigger,Trigger3M)),NA())</f>
        <v>1.9515141644068645E-2</v>
      </c>
      <c r="P3309" s="44">
        <f>IFERROR(_xll.qlIndexFixing(ONIndex6M,I3309,TRUE,_xll.ohTrigger(RecalcTrigger,Trigger6M)),NA())</f>
        <v>1.9614369774964002E-2</v>
      </c>
      <c r="Q3309" s="182">
        <f>IFERROR(_xll.qlIndexFixing(ONIndex1Y,I3309,TRUE,_xll.ohTrigger(RecalcTrigger,Trigger1Y)),NA())</f>
        <v>1.9703608447643184E-2</v>
      </c>
    </row>
    <row r="3310" spans="2:17" x14ac:dyDescent="0.2">
      <c r="B3310" s="39" t="s">
        <v>42</v>
      </c>
      <c r="D3310" s="42">
        <f>_xll.qlCalendarAdvance(Calendar,$D3309,B3310,"f",FALSE)</f>
        <v>62618</v>
      </c>
      <c r="E3310" s="176">
        <f>_xll.qlInterestRateIndexValueDate(IndexON,D3310)</f>
        <v>62618</v>
      </c>
      <c r="F3310" s="192">
        <f>IFERROR(_xll.qlIndexFixing(IndexON,D3310,TRUE,_xll.ohTrigger(RecalcTrigger,TriggerON)),NA())</f>
        <v>1.8898785008055752E-2</v>
      </c>
      <c r="H3310" s="42">
        <f>_xll.qlCalendarAdvance(Calendar,$H3309,B3310,"f",FALSE)</f>
        <v>62618</v>
      </c>
      <c r="I3310" s="176">
        <f>_xll.qlInterestRateIndexValueDate(Index1M,$H3310)</f>
        <v>62618</v>
      </c>
      <c r="J3310" s="181">
        <f>IFERROR(_xll.qlIndexFixing(Index1M,$H3310,TRUE,_xll.ohTrigger(RecalcTrigger,Trigger1M)),NA())</f>
        <v>1.926376872664378E-2</v>
      </c>
      <c r="K3310" s="44">
        <f>IFERROR(_xll.qlIndexFixing(Index3M,H3310,TRUE,_xll.ohTrigger(RecalcTrigger,Trigger3M)),NA())</f>
        <v>1.9587218084144913E-2</v>
      </c>
      <c r="L3310" s="44">
        <f>IFERROR(_xll.qlIndexFixing(Index6M,$H3310,TRUE,_xll.ohTrigger(RecalcTrigger,Trigger6M)),NA())</f>
        <v>1.9754149432875245E-2</v>
      </c>
      <c r="M3310" s="182">
        <f>IFERROR(_xll.qlIndexFixing(Index1Y,$H3310,TRUE,_xll.ohTrigger(RecalcTrigger,Trigger1Y)),NA())</f>
        <v>1.9981256900525594E-2</v>
      </c>
      <c r="N3310" s="181">
        <f>IFERROR(_xll.qlIndexFixing(ONIndex1M,I3310,TRUE,_xll.ohTrigger(RecalcTrigger,Trigger1M)),NA())</f>
        <v>1.9241834936956081E-2</v>
      </c>
      <c r="O3310" s="44">
        <f>IFERROR(_xll.qlIndexFixing(ONIndex3M,I3310,TRUE,_xll.ohTrigger(RecalcTrigger,Trigger3M)),NA())</f>
        <v>1.951845779690986E-2</v>
      </c>
      <c r="P3310" s="44">
        <f>IFERROR(_xll.qlIndexFixing(ONIndex6M,I3310,TRUE,_xll.ohTrigger(RecalcTrigger,Trigger6M)),NA())</f>
        <v>1.9617571504964015E-2</v>
      </c>
      <c r="Q3310" s="182">
        <f>IFERROR(_xll.qlIndexFixing(ONIndex1Y,I3310,TRUE,_xll.ohTrigger(RecalcTrigger,Trigger1Y)),NA())</f>
        <v>1.9706834391678418E-2</v>
      </c>
    </row>
    <row r="3311" spans="2:17" x14ac:dyDescent="0.2">
      <c r="B3311" s="39" t="s">
        <v>42</v>
      </c>
      <c r="D3311" s="42">
        <f>_xll.qlCalendarAdvance(Calendar,$D3310,B3311,"f",FALSE)</f>
        <v>62625</v>
      </c>
      <c r="E3311" s="176">
        <f>_xll.qlInterestRateIndexValueDate(IndexON,D3311)</f>
        <v>62625</v>
      </c>
      <c r="F3311" s="192">
        <f>IFERROR(_xll.qlIndexFixing(IndexON,D3311,TRUE,_xll.ohTrigger(RecalcTrigger,TriggerON)),NA())</f>
        <v>1.8902186458217285E-2</v>
      </c>
      <c r="H3311" s="42">
        <f>_xll.qlCalendarAdvance(Calendar,$H3310,B3311,"f",FALSE)</f>
        <v>62625</v>
      </c>
      <c r="I3311" s="176">
        <f>_xll.qlInterestRateIndexValueDate(Index1M,$H3311)</f>
        <v>62625</v>
      </c>
      <c r="J3311" s="181">
        <f>IFERROR(_xll.qlIndexFixing(Index1M,$H3311,TRUE,_xll.ohTrigger(RecalcTrigger,Trigger1M)),NA())</f>
        <v>1.9267235109488877E-2</v>
      </c>
      <c r="K3311" s="44">
        <f>IFERROR(_xll.qlIndexFixing(Index3M,H3311,TRUE,_xll.ohTrigger(RecalcTrigger,Trigger3M)),NA())</f>
        <v>1.9590439494814146E-2</v>
      </c>
      <c r="L3311" s="44">
        <f>IFERROR(_xll.qlIndexFixing(Index6M,$H3311,TRUE,_xll.ohTrigger(RecalcTrigger,Trigger6M)),NA())</f>
        <v>1.9757181775751576E-2</v>
      </c>
      <c r="M3311" s="182">
        <f>IFERROR(_xll.qlIndexFixing(Index1Y,$H3311,TRUE,_xll.ohTrigger(RecalcTrigger,Trigger1Y)),NA())</f>
        <v>1.9984151915326168E-2</v>
      </c>
      <c r="N3311" s="181">
        <f>IFERROR(_xll.qlIndexFixing(ONIndex1M,I3311,TRUE,_xll.ohTrigger(RecalcTrigger,Trigger1M)),NA())</f>
        <v>1.9245328285414365E-2</v>
      </c>
      <c r="O3311" s="44">
        <f>IFERROR(_xll.qlIndexFixing(ONIndex3M,I3311,TRUE,_xll.ohTrigger(RecalcTrigger,Trigger3M)),NA())</f>
        <v>1.9521759230044511E-2</v>
      </c>
      <c r="P3311" s="44">
        <f>IFERROR(_xll.qlIndexFixing(ONIndex6M,I3311,TRUE,_xll.ohTrigger(RecalcTrigger,Trigger6M)),NA())</f>
        <v>1.9620759022931367E-2</v>
      </c>
      <c r="Q3311" s="182">
        <f>IFERROR(_xll.qlIndexFixing(ONIndex1Y,I3311,TRUE,_xll.ohTrigger(RecalcTrigger,Trigger1Y)),NA())</f>
        <v>1.9710046016294669E-2</v>
      </c>
    </row>
    <row r="3312" spans="2:17" x14ac:dyDescent="0.2">
      <c r="B3312" s="39" t="s">
        <v>42</v>
      </c>
      <c r="D3312" s="42">
        <f>_xll.qlCalendarAdvance(Calendar,$D3311,B3312,"f",FALSE)</f>
        <v>62632</v>
      </c>
      <c r="E3312" s="176">
        <f>_xll.qlInterestRateIndexValueDate(IndexON,D3312)</f>
        <v>62632</v>
      </c>
      <c r="F3312" s="192">
        <f>IFERROR(_xll.qlIndexFixing(IndexON,D3312,TRUE,_xll.ohTrigger(RecalcTrigger,TriggerON)),NA())</f>
        <v>1.8905572742593524E-2</v>
      </c>
      <c r="H3312" s="42">
        <f>_xll.qlCalendarAdvance(Calendar,$H3311,B3312,"f",FALSE)</f>
        <v>62632</v>
      </c>
      <c r="I3312" s="176">
        <f>_xll.qlInterestRateIndexValueDate(Index1M,$H3312)</f>
        <v>62632</v>
      </c>
      <c r="J3312" s="181">
        <f>IFERROR(_xll.qlIndexFixing(Index1M,$H3312,TRUE,_xll.ohTrigger(RecalcTrigger,Trigger1M)),NA())</f>
        <v>1.9270685894023587E-2</v>
      </c>
      <c r="K3312" s="44">
        <f>IFERROR(_xll.qlIndexFixing(Index3M,H3312,TRUE,_xll.ohTrigger(RecalcTrigger,Trigger3M)),NA())</f>
        <v>1.9593646116415293E-2</v>
      </c>
      <c r="L3312" s="44">
        <f>IFERROR(_xll.qlIndexFixing(Index6M,$H3312,TRUE,_xll.ohTrigger(RecalcTrigger,Trigger6M)),NA())</f>
        <v>1.9760199771301099E-2</v>
      </c>
      <c r="M3312" s="182">
        <f>IFERROR(_xll.qlIndexFixing(Index1Y,$H3312,TRUE,_xll.ohTrigger(RecalcTrigger,Trigger1Y)),NA())</f>
        <v>1.9987032332823087E-2</v>
      </c>
      <c r="N3312" s="181">
        <f>IFERROR(_xll.qlIndexFixing(ONIndex1M,I3312,TRUE,_xll.ohTrigger(RecalcTrigger,Trigger1M)),NA())</f>
        <v>1.9248806058479451E-2</v>
      </c>
      <c r="O3312" s="44">
        <f>IFERROR(_xll.qlIndexFixing(ONIndex3M,I3312,TRUE,_xll.ohTrigger(RecalcTrigger,Trigger3M)),NA())</f>
        <v>1.952504594339155E-2</v>
      </c>
      <c r="P3312" s="44">
        <f>IFERROR(_xll.qlIndexFixing(ONIndex6M,I3312,TRUE,_xll.ohTrigger(RecalcTrigger,Trigger6M)),NA())</f>
        <v>1.9623932329109195E-2</v>
      </c>
      <c r="Q3312" s="182">
        <f>IFERROR(_xll.qlIndexFixing(ONIndex1Y,I3312,TRUE,_xll.ohTrigger(RecalcTrigger,Trigger1Y)),NA())</f>
        <v>1.9713243321410889E-2</v>
      </c>
    </row>
    <row r="3313" spans="2:17" x14ac:dyDescent="0.2">
      <c r="B3313" s="39" t="s">
        <v>42</v>
      </c>
      <c r="D3313" s="42">
        <f>_xll.qlCalendarAdvance(Calendar,$D3312,B3313,"f",FALSE)</f>
        <v>62639</v>
      </c>
      <c r="E3313" s="176">
        <f>_xll.qlInterestRateIndexValueDate(IndexON,D3313)</f>
        <v>62639</v>
      </c>
      <c r="F3313" s="192">
        <f>IFERROR(_xll.qlIndexFixing(IndexON,D3313,TRUE,_xll.ohTrigger(RecalcTrigger,TriggerON)),NA())</f>
        <v>1.8908943861346561E-2</v>
      </c>
      <c r="H3313" s="42">
        <f>_xll.qlCalendarAdvance(Calendar,$H3312,B3313,"f",FALSE)</f>
        <v>62639</v>
      </c>
      <c r="I3313" s="176">
        <f>_xll.qlInterestRateIndexValueDate(Index1M,$H3313)</f>
        <v>62639</v>
      </c>
      <c r="J3313" s="181">
        <f>IFERROR(_xll.qlIndexFixing(Index1M,$H3313,TRUE,_xll.ohTrigger(RecalcTrigger,Trigger1M)),NA())</f>
        <v>1.9274873690778384E-2</v>
      </c>
      <c r="K3313" s="44">
        <f>IFERROR(_xll.qlIndexFixing(Index3M,H3313,TRUE,_xll.ohTrigger(RecalcTrigger,Trigger3M)),NA())</f>
        <v>1.9596837948913117E-2</v>
      </c>
      <c r="L3313" s="44">
        <f>IFERROR(_xll.qlIndexFixing(Index6M,$H3313,TRUE,_xll.ohTrigger(RecalcTrigger,Trigger6M)),NA())</f>
        <v>1.9763946247114621E-2</v>
      </c>
      <c r="M3313" s="182">
        <f>IFERROR(_xll.qlIndexFixing(Index1Y,$H3313,TRUE,_xll.ohTrigger(RecalcTrigger,Trigger1Y)),NA())</f>
        <v>1.9989898152893017E-2</v>
      </c>
      <c r="N3313" s="181">
        <f>IFERROR(_xll.qlIndexFixing(ONIndex1M,I3313,TRUE,_xll.ohTrigger(RecalcTrigger,Trigger1M)),NA())</f>
        <v>1.9252268256070293E-2</v>
      </c>
      <c r="O3313" s="44">
        <f>IFERROR(_xll.qlIndexFixing(ONIndex3M,I3313,TRUE,_xll.ohTrigger(RecalcTrigger,Trigger3M)),NA())</f>
        <v>1.9528317937194117E-2</v>
      </c>
      <c r="P3313" s="44">
        <f>IFERROR(_xll.qlIndexFixing(ONIndex6M,I3313,TRUE,_xll.ohTrigger(RecalcTrigger,Trigger6M)),NA())</f>
        <v>1.96270914234975E-2</v>
      </c>
      <c r="Q3313" s="182">
        <f>IFERROR(_xll.qlIndexFixing(ONIndex1Y,I3313,TRUE,_xll.ohTrigger(RecalcTrigger,Trigger1Y)),NA())</f>
        <v>1.9716426307594404E-2</v>
      </c>
    </row>
    <row r="3314" spans="2:17" x14ac:dyDescent="0.2">
      <c r="B3314" s="39" t="s">
        <v>42</v>
      </c>
      <c r="D3314" s="42">
        <f>_xll.qlCalendarAdvance(Calendar,$D3313,B3314,"f",FALSE)</f>
        <v>62646</v>
      </c>
      <c r="E3314" s="176">
        <f>_xll.qlInterestRateIndexValueDate(IndexON,D3314)</f>
        <v>62646</v>
      </c>
      <c r="F3314" s="192">
        <f>IFERROR(_xll.qlIndexFixing(IndexON,D3314,TRUE,_xll.ohTrigger(RecalcTrigger,TriggerON)),NA())</f>
        <v>1.8912299814476397E-2</v>
      </c>
      <c r="H3314" s="42">
        <f>_xll.qlCalendarAdvance(Calendar,$H3313,B3314,"f",FALSE)</f>
        <v>62646</v>
      </c>
      <c r="I3314" s="176">
        <f>_xll.qlInterestRateIndexValueDate(Index1M,$H3314)</f>
        <v>62646</v>
      </c>
      <c r="J3314" s="181">
        <f>IFERROR(_xll.qlIndexFixing(Index1M,$H3314,TRUE,_xll.ohTrigger(RecalcTrigger,Trigger1M)),NA())</f>
        <v>1.9278292344908455E-2</v>
      </c>
      <c r="K3314" s="44">
        <f>IFERROR(_xll.qlIndexFixing(Index3M,H3314,TRUE,_xll.ohTrigger(RecalcTrigger,Trigger3M)),NA())</f>
        <v>1.9600014992272378E-2</v>
      </c>
      <c r="L3314" s="44">
        <f>IFERROR(_xll.qlIndexFixing(Index6M,$H3314,TRUE,_xll.ohTrigger(RecalcTrigger,Trigger6M)),NA())</f>
        <v>1.9766934684013981E-2</v>
      </c>
      <c r="M3314" s="182">
        <f>IFERROR(_xll.qlIndexFixing(Index1Y,$H3314,TRUE,_xll.ohTrigger(RecalcTrigger,Trigger1Y)),NA())</f>
        <v>1.9992749375411949E-2</v>
      </c>
      <c r="N3314" s="181">
        <f>IFERROR(_xll.qlIndexFixing(ONIndex1M,I3314,TRUE,_xll.ohTrigger(RecalcTrigger,Trigger1M)),NA())</f>
        <v>1.9255714878511077E-2</v>
      </c>
      <c r="O3314" s="44">
        <f>IFERROR(_xll.qlIndexFixing(ONIndex3M,I3314,TRUE,_xll.ohTrigger(RecalcTrigger,Trigger3M)),NA())</f>
        <v>1.9531575211209073E-2</v>
      </c>
      <c r="P3314" s="44">
        <f>IFERROR(_xll.qlIndexFixing(ONIndex6M,I3314,TRUE,_xll.ohTrigger(RecalcTrigger,Trigger6M)),NA())</f>
        <v>1.963023630593419E-2</v>
      </c>
      <c r="Q3314" s="182">
        <f>IFERROR(_xll.qlIndexFixing(ONIndex1Y,I3314,TRUE,_xll.ohTrigger(RecalcTrigger,Trigger1Y)),NA())</f>
        <v>1.9719594974277888E-2</v>
      </c>
    </row>
    <row r="3315" spans="2:17" x14ac:dyDescent="0.2">
      <c r="B3315" s="39" t="s">
        <v>42</v>
      </c>
      <c r="D3315" s="42">
        <f>_xll.qlCalendarAdvance(Calendar,$D3314,B3315,"f",FALSE)</f>
        <v>62653</v>
      </c>
      <c r="E3315" s="176">
        <f>_xll.qlInterestRateIndexValueDate(IndexON,D3315)</f>
        <v>62653</v>
      </c>
      <c r="F3315" s="192">
        <f>IFERROR(_xll.qlIndexFixing(IndexON,D3315,TRUE,_xll.ohTrigger(RecalcTrigger,TriggerON)),NA())</f>
        <v>1.8915640601901984E-2</v>
      </c>
      <c r="H3315" s="42">
        <f>_xll.qlCalendarAdvance(Calendar,$H3314,B3315,"f",FALSE)</f>
        <v>62653</v>
      </c>
      <c r="I3315" s="176">
        <f>_xll.qlInterestRateIndexValueDate(Index1M,$H3315)</f>
        <v>62653</v>
      </c>
      <c r="J3315" s="181">
        <f>IFERROR(_xll.qlIndexFixing(Index1M,$H3315,TRUE,_xll.ohTrigger(RecalcTrigger,Trigger1M)),NA())</f>
        <v>1.9281695399896152E-2</v>
      </c>
      <c r="K3315" s="44">
        <f>IFERROR(_xll.qlIndexFixing(Index3M,H3315,TRUE,_xll.ohTrigger(RecalcTrigger,Trigger3M)),NA())</f>
        <v>1.9603177246455199E-2</v>
      </c>
      <c r="L3315" s="44">
        <f>IFERROR(_xll.qlIndexFixing(Index6M,$H3315,TRUE,_xll.ohTrigger(RecalcTrigger,Trigger6M)),NA())</f>
        <v>1.9769908772640562E-2</v>
      </c>
      <c r="M3315" s="182">
        <f>IFERROR(_xll.qlIndexFixing(Index1Y,$H3315,TRUE,_xll.ohTrigger(RecalcTrigger,Trigger1Y)),NA())</f>
        <v>1.9995586000257207E-2</v>
      </c>
      <c r="N3315" s="181">
        <f>IFERROR(_xll.qlIndexFixing(ONIndex1M,I3315,TRUE,_xll.ohTrigger(RecalcTrigger,Trigger1M)),NA())</f>
        <v>1.9259145925315524E-2</v>
      </c>
      <c r="O3315" s="44">
        <f>IFERROR(_xll.qlIndexFixing(ONIndex3M,I3315,TRUE,_xll.ohTrigger(RecalcTrigger,Trigger3M)),NA())</f>
        <v>1.9534817765274326E-2</v>
      </c>
      <c r="P3315" s="44">
        <f>IFERROR(_xll.qlIndexFixing(ONIndex6M,I3315,TRUE,_xll.ohTrigger(RecalcTrigger,Trigger6M)),NA())</f>
        <v>1.9633366976581357E-2</v>
      </c>
      <c r="Q3315" s="182">
        <f>IFERROR(_xll.qlIndexFixing(ONIndex1Y,I3315,TRUE,_xll.ohTrigger(RecalcTrigger,Trigger1Y)),NA())</f>
        <v>1.9722749321461341E-2</v>
      </c>
    </row>
    <row r="3316" spans="2:17" x14ac:dyDescent="0.2">
      <c r="B3316" s="39" t="s">
        <v>42</v>
      </c>
      <c r="D3316" s="42">
        <f>_xll.qlCalendarAdvance(Calendar,$D3315,B3316,"f",FALSE)</f>
        <v>62660</v>
      </c>
      <c r="E3316" s="176">
        <f>_xll.qlInterestRateIndexValueDate(IndexON,D3316)</f>
        <v>62660</v>
      </c>
      <c r="F3316" s="192">
        <f>IFERROR(_xll.qlIndexFixing(IndexON,D3316,TRUE,_xll.ohTrigger(RecalcTrigger,TriggerON)),NA())</f>
        <v>1.891896622370437E-2</v>
      </c>
      <c r="H3316" s="42">
        <f>_xll.qlCalendarAdvance(Calendar,$H3315,B3316,"f",FALSE)</f>
        <v>62660</v>
      </c>
      <c r="I3316" s="176">
        <f>_xll.qlInterestRateIndexValueDate(Index1M,$H3316)</f>
        <v>62660</v>
      </c>
      <c r="J3316" s="181">
        <f>IFERROR(_xll.qlIndexFixing(Index1M,$H3316,TRUE,_xll.ohTrigger(RecalcTrigger,Trigger1M)),NA())</f>
        <v>1.9285082855749321E-2</v>
      </c>
      <c r="K3316" s="44">
        <f>IFERROR(_xll.qlIndexFixing(Index3M,H3316,TRUE,_xll.ohTrigger(RecalcTrigger,Trigger3M)),NA())</f>
        <v>1.9606324711430746E-2</v>
      </c>
      <c r="L3316" s="44">
        <f>IFERROR(_xll.qlIndexFixing(Index6M,$H3316,TRUE,_xll.ohTrigger(RecalcTrigger,Trigger6M)),NA())</f>
        <v>1.9772868512930933E-2</v>
      </c>
      <c r="M3316" s="182">
        <f>IFERROR(_xll.qlIndexFixing(Index1Y,$H3316,TRUE,_xll.ohTrigger(RecalcTrigger,Trigger1Y)),NA())</f>
        <v>1.9998408027306999E-2</v>
      </c>
      <c r="N3316" s="181">
        <f>IFERROR(_xll.qlIndexFixing(ONIndex1M,I3316,TRUE,_xll.ohTrigger(RecalcTrigger,Trigger1M)),NA())</f>
        <v>1.9262561396726774E-2</v>
      </c>
      <c r="O3316" s="44">
        <f>IFERROR(_xll.qlIndexFixing(ONIndex3M,I3316,TRUE,_xll.ohTrigger(RecalcTrigger,Trigger3M)),NA())</f>
        <v>1.9538045599795106E-2</v>
      </c>
      <c r="P3316" s="44">
        <f>IFERROR(_xll.qlIndexFixing(ONIndex6M,I3316,TRUE,_xll.ohTrigger(RecalcTrigger,Trigger6M)),NA())</f>
        <v>1.9636483435601093E-2</v>
      </c>
      <c r="Q3316" s="182">
        <f>IFERROR(_xll.qlIndexFixing(ONIndex1Y,I3316,TRUE,_xll.ohTrigger(RecalcTrigger,Trigger1Y)),NA())</f>
        <v>1.9725889349631043E-2</v>
      </c>
    </row>
    <row r="3317" spans="2:17" x14ac:dyDescent="0.2">
      <c r="B3317" s="39" t="s">
        <v>42</v>
      </c>
      <c r="D3317" s="42">
        <f>_xll.qlCalendarAdvance(Calendar,$D3316,B3317,"f",FALSE)</f>
        <v>62667</v>
      </c>
      <c r="E3317" s="176">
        <f>_xll.qlInterestRateIndexValueDate(IndexON,D3317)</f>
        <v>62667</v>
      </c>
      <c r="F3317" s="192">
        <f>IFERROR(_xll.qlIndexFixing(IndexON,D3317,TRUE,_xll.ohTrigger(RecalcTrigger,TriggerON)),NA())</f>
        <v>1.89222766799646E-2</v>
      </c>
      <c r="H3317" s="42">
        <f>_xll.qlCalendarAdvance(Calendar,$H3316,B3317,"f",FALSE)</f>
        <v>62667</v>
      </c>
      <c r="I3317" s="176">
        <f>_xll.qlInterestRateIndexValueDate(Index1M,$H3317)</f>
        <v>62667</v>
      </c>
      <c r="J3317" s="181">
        <f>IFERROR(_xll.qlIndexFixing(Index1M,$H3317,TRUE,_xll.ohTrigger(RecalcTrigger,Trigger1M)),NA())</f>
        <v>1.9288454712439201E-2</v>
      </c>
      <c r="K3317" s="44">
        <f>IFERROR(_xll.qlIndexFixing(Index3M,H3317,TRUE,_xll.ohTrigger(RecalcTrigger,Trigger3M)),NA())</f>
        <v>1.9609457387161137E-2</v>
      </c>
      <c r="L3317" s="44">
        <f>IFERROR(_xll.qlIndexFixing(Index6M,$H3317,TRUE,_xll.ohTrigger(RecalcTrigger,Trigger6M)),NA())</f>
        <v>1.9775813904819906E-2</v>
      </c>
      <c r="M3317" s="182">
        <f>IFERROR(_xll.qlIndexFixing(Index1Y,$H3317,TRUE,_xll.ohTrigger(RecalcTrigger,Trigger1Y)),NA())</f>
        <v>2.0001215456439316E-2</v>
      </c>
      <c r="N3317" s="181">
        <f>IFERROR(_xll.qlIndexFixing(ONIndex1M,I3317,TRUE,_xll.ohTrigger(RecalcTrigger,Trigger1M)),NA())</f>
        <v>1.9265961292825873E-2</v>
      </c>
      <c r="O3317" s="44">
        <f>IFERROR(_xll.qlIndexFixing(ONIndex3M,I3317,TRUE,_xll.ohTrigger(RecalcTrigger,Trigger3M)),NA())</f>
        <v>1.9541258714609322E-2</v>
      </c>
      <c r="P3317" s="44">
        <f>IFERROR(_xll.qlIndexFixing(ONIndex6M,I3317,TRUE,_xll.ohTrigger(RecalcTrigger,Trigger6M)),NA())</f>
        <v>1.9639585682588168E-2</v>
      </c>
      <c r="Q3317" s="182">
        <f>IFERROR(_xll.qlIndexFixing(ONIndex1Y,I3317,TRUE,_xll.ohTrigger(RecalcTrigger,Trigger1Y)),NA())</f>
        <v>1.9729015058462807E-2</v>
      </c>
    </row>
    <row r="3318" spans="2:17" x14ac:dyDescent="0.2">
      <c r="B3318" s="39" t="s">
        <v>42</v>
      </c>
      <c r="D3318" s="42">
        <f>_xll.qlCalendarAdvance(Calendar,$D3317,B3318,"f",FALSE)</f>
        <v>62674</v>
      </c>
      <c r="E3318" s="176">
        <f>_xll.qlInterestRateIndexValueDate(IndexON,D3318)</f>
        <v>62674</v>
      </c>
      <c r="F3318" s="192">
        <f>IFERROR(_xll.qlIndexFixing(IndexON,D3318,TRUE,_xll.ohTrigger(RecalcTrigger,TriggerON)),NA())</f>
        <v>1.8925571970439536E-2</v>
      </c>
      <c r="H3318" s="42">
        <f>_xll.qlCalendarAdvance(Calendar,$H3317,B3318,"f",FALSE)</f>
        <v>62674</v>
      </c>
      <c r="I3318" s="176">
        <f>_xll.qlInterestRateIndexValueDate(Index1M,$H3318)</f>
        <v>62674</v>
      </c>
      <c r="J3318" s="181">
        <f>IFERROR(_xll.qlIndexFixing(Index1M,$H3318,TRUE,_xll.ohTrigger(RecalcTrigger,Trigger1M)),NA())</f>
        <v>1.9291810969955338E-2</v>
      </c>
      <c r="K3318" s="44">
        <f>IFERROR(_xll.qlIndexFixing(Index3M,H3318,TRUE,_xll.ohTrigger(RecalcTrigger,Trigger3M)),NA())</f>
        <v>1.9612575273611137E-2</v>
      </c>
      <c r="L3318" s="44">
        <f>IFERROR(_xll.qlIndexFixing(Index6M,$H3318,TRUE,_xll.ohTrigger(RecalcTrigger,Trigger6M)),NA())</f>
        <v>1.9778744948245375E-2</v>
      </c>
      <c r="M3318" s="182">
        <f>IFERROR(_xll.qlIndexFixing(Index1Y,$H3318,TRUE,_xll.ohTrigger(RecalcTrigger,Trigger1Y)),NA())</f>
        <v>2.0004008287533692E-2</v>
      </c>
      <c r="N3318" s="181">
        <f>IFERROR(_xll.qlIndexFixing(ONIndex1M,I3318,TRUE,_xll.ohTrigger(RecalcTrigger,Trigger1M)),NA())</f>
        <v>1.9269345613531774E-2</v>
      </c>
      <c r="O3318" s="44">
        <f>IFERROR(_xll.qlIndexFixing(ONIndex3M,I3318,TRUE,_xll.ohTrigger(RecalcTrigger,Trigger3M)),NA())</f>
        <v>1.954445710955488E-2</v>
      </c>
      <c r="P3318" s="44">
        <f>IFERROR(_xll.qlIndexFixing(ONIndex6M,I3318,TRUE,_xll.ohTrigger(RecalcTrigger,Trigger6M)),NA())</f>
        <v>1.9642673717785719E-2</v>
      </c>
      <c r="Q3318" s="182">
        <f>IFERROR(_xll.qlIndexFixing(ONIndex1Y,I3318,TRUE,_xll.ohTrigger(RecalcTrigger,Trigger1Y)),NA())</f>
        <v>1.973212644779454E-2</v>
      </c>
    </row>
    <row r="3319" spans="2:17" x14ac:dyDescent="0.2">
      <c r="B3319" s="39" t="s">
        <v>42</v>
      </c>
      <c r="D3319" s="42">
        <f>_xll.qlCalendarAdvance(Calendar,$D3318,B3319,"f",FALSE)</f>
        <v>62681</v>
      </c>
      <c r="E3319" s="176">
        <f>_xll.qlInterestRateIndexValueDate(IndexON,D3319)</f>
        <v>62681</v>
      </c>
      <c r="F3319" s="192">
        <f>IFERROR(_xll.qlIndexFixing(IndexON,D3319,TRUE,_xll.ohTrigger(RecalcTrigger,TriggerON)),NA())</f>
        <v>1.8928852095129178E-2</v>
      </c>
      <c r="H3319" s="42">
        <f>_xll.qlCalendarAdvance(Calendar,$H3318,B3319,"f",FALSE)</f>
        <v>62681</v>
      </c>
      <c r="I3319" s="176">
        <f>_xll.qlInterestRateIndexValueDate(Index1M,$H3319)</f>
        <v>62681</v>
      </c>
      <c r="J3319" s="181">
        <f>IFERROR(_xll.qlIndexFixing(Index1M,$H3319,TRUE,_xll.ohTrigger(RecalcTrigger,Trigger1M)),NA())</f>
        <v>1.9295151628284657E-2</v>
      </c>
      <c r="K3319" s="44">
        <f>IFERROR(_xll.qlIndexFixing(Index3M,H3319,TRUE,_xll.ohTrigger(RecalcTrigger,Trigger3M)),NA())</f>
        <v>1.9615678370746386E-2</v>
      </c>
      <c r="L3319" s="44">
        <f>IFERROR(_xll.qlIndexFixing(Index6M,$H3319,TRUE,_xll.ohTrigger(RecalcTrigger,Trigger6M)),NA())</f>
        <v>1.9781661643143475E-2</v>
      </c>
      <c r="M3319" s="182">
        <f>IFERROR(_xll.qlIndexFixing(Index1Y,$H3319,TRUE,_xll.ohTrigger(RecalcTrigger,Trigger1Y)),NA())</f>
        <v>2.0006786520469447E-2</v>
      </c>
      <c r="N3319" s="181">
        <f>IFERROR(_xll.qlIndexFixing(ONIndex1M,I3319,TRUE,_xll.ohTrigger(RecalcTrigger,Trigger1M)),NA())</f>
        <v>1.9272714358682386E-2</v>
      </c>
      <c r="O3319" s="44">
        <f>IFERROR(_xll.qlIndexFixing(ONIndex3M,I3319,TRUE,_xll.ohTrigger(RecalcTrigger,Trigger3M)),NA())</f>
        <v>1.9547640784631781E-2</v>
      </c>
      <c r="P3319" s="44">
        <f>IFERROR(_xll.qlIndexFixing(ONIndex6M,I3319,TRUE,_xll.ohTrigger(RecalcTrigger,Trigger6M)),NA())</f>
        <v>1.9645747541112701E-2</v>
      </c>
      <c r="Q3319" s="182">
        <f>IFERROR(_xll.qlIndexFixing(ONIndex1Y,I3319,TRUE,_xll.ohTrigger(RecalcTrigger,Trigger1Y)),NA())</f>
        <v>1.9735223517788336E-2</v>
      </c>
    </row>
    <row r="3320" spans="2:17" x14ac:dyDescent="0.2">
      <c r="B3320" s="39" t="s">
        <v>42</v>
      </c>
      <c r="D3320" s="42">
        <f>_xll.qlCalendarAdvance(Calendar,$D3319,B3320,"f",FALSE)</f>
        <v>62688</v>
      </c>
      <c r="E3320" s="176">
        <f>_xll.qlInterestRateIndexValueDate(IndexON,D3320)</f>
        <v>62688</v>
      </c>
      <c r="F3320" s="192">
        <f>IFERROR(_xll.qlIndexFixing(IndexON,D3320,TRUE,_xll.ohTrigger(RecalcTrigger,TriggerON)),NA())</f>
        <v>1.8932117054276665E-2</v>
      </c>
      <c r="H3320" s="42">
        <f>_xll.qlCalendarAdvance(Calendar,$H3319,B3320,"f",FALSE)</f>
        <v>62688</v>
      </c>
      <c r="I3320" s="176">
        <f>_xll.qlInterestRateIndexValueDate(Index1M,$H3320)</f>
        <v>62688</v>
      </c>
      <c r="J3320" s="181">
        <f>IFERROR(_xll.qlIndexFixing(Index1M,$H3320,TRUE,_xll.ohTrigger(RecalcTrigger,Trigger1M)),NA())</f>
        <v>1.9298476687414089E-2</v>
      </c>
      <c r="K3320" s="44">
        <f>IFERROR(_xll.qlIndexFixing(Index3M,H3320,TRUE,_xll.ohTrigger(RecalcTrigger,Trigger3M)),NA())</f>
        <v>1.9618766678534294E-2</v>
      </c>
      <c r="L3320" s="44">
        <f>IFERROR(_xll.qlIndexFixing(Index6M,$H3320,TRUE,_xll.ohTrigger(RecalcTrigger,Trigger6M)),NA())</f>
        <v>1.9784563989451651E-2</v>
      </c>
      <c r="M3320" s="182">
        <f>IFERROR(_xll.qlIndexFixing(Index1Y,$H3320,TRUE,_xll.ohTrigger(RecalcTrigger,Trigger1Y)),NA())</f>
        <v>2.0009550155127221E-2</v>
      </c>
      <c r="N3320" s="181">
        <f>IFERROR(_xll.qlIndexFixing(ONIndex1M,I3320,TRUE,_xll.ohTrigger(RecalcTrigger,Trigger1M)),NA())</f>
        <v>1.9276067528601892E-2</v>
      </c>
      <c r="O3320" s="44">
        <f>IFERROR(_xll.qlIndexFixing(ONIndex3M,I3320,TRUE,_xll.ohTrigger(RecalcTrigger,Trigger3M)),NA())</f>
        <v>1.9550809740245256E-2</v>
      </c>
      <c r="P3320" s="44">
        <f>IFERROR(_xll.qlIndexFixing(ONIndex6M,I3320,TRUE,_xll.ohTrigger(RecalcTrigger,Trigger6M)),NA())</f>
        <v>1.9648807152650161E-2</v>
      </c>
      <c r="Q3320" s="182">
        <f>IFERROR(_xll.qlIndexFixing(ONIndex1Y,I3320,TRUE,_xll.ohTrigger(RecalcTrigger,Trigger1Y)),NA())</f>
        <v>1.9738306268606287E-2</v>
      </c>
    </row>
    <row r="3321" spans="2:17" x14ac:dyDescent="0.2">
      <c r="B3321" s="39" t="s">
        <v>42</v>
      </c>
      <c r="D3321" s="42">
        <f>_xll.qlCalendarAdvance(Calendar,$D3320,B3321,"f",FALSE)</f>
        <v>62695</v>
      </c>
      <c r="E3321" s="176">
        <f>_xll.qlInterestRateIndexValueDate(IndexON,D3321)</f>
        <v>62695</v>
      </c>
      <c r="F3321" s="192">
        <f>IFERROR(_xll.qlIndexFixing(IndexON,D3321,TRUE,_xll.ohTrigger(RecalcTrigger,TriggerON)),NA())</f>
        <v>1.8935366847719903E-2</v>
      </c>
      <c r="H3321" s="42">
        <f>_xll.qlCalendarAdvance(Calendar,$H3320,B3321,"f",FALSE)</f>
        <v>62695</v>
      </c>
      <c r="I3321" s="176">
        <f>_xll.qlInterestRateIndexValueDate(Index1M,$H3321)</f>
        <v>62695</v>
      </c>
      <c r="J3321" s="181">
        <f>IFERROR(_xll.qlIndexFixing(Index1M,$H3321,TRUE,_xll.ohTrigger(RecalcTrigger,Trigger1M)),NA())</f>
        <v>1.9301786147333171E-2</v>
      </c>
      <c r="K3321" s="44">
        <f>IFERROR(_xll.qlIndexFixing(Index3M,H3321,TRUE,_xll.ohTrigger(RecalcTrigger,Trigger3M)),NA())</f>
        <v>1.9621840196939622E-2</v>
      </c>
      <c r="L3321" s="44">
        <f>IFERROR(_xll.qlIndexFixing(Index6M,$H3321,TRUE,_xll.ohTrigger(RecalcTrigger,Trigger6M)),NA())</f>
        <v>1.9787451987109128E-2</v>
      </c>
      <c r="M3321" s="182">
        <f>IFERROR(_xll.qlIndexFixing(Index1Y,$H3321,TRUE,_xll.ohTrigger(RecalcTrigger,Trigger1Y)),NA())</f>
        <v>2.0012299191388108E-2</v>
      </c>
      <c r="N3321" s="181">
        <f>IFERROR(_xll.qlIndexFixing(ONIndex1M,I3321,TRUE,_xll.ohTrigger(RecalcTrigger,Trigger1M)),NA())</f>
        <v>1.9279405122966109E-2</v>
      </c>
      <c r="O3321" s="44">
        <f>IFERROR(_xll.qlIndexFixing(ONIndex3M,I3321,TRUE,_xll.ohTrigger(RecalcTrigger,Trigger3M)),NA())</f>
        <v>1.9553963975990074E-2</v>
      </c>
      <c r="P3321" s="44">
        <f>IFERROR(_xll.qlIndexFixing(ONIndex6M,I3321,TRUE,_xll.ohTrigger(RecalcTrigger,Trigger6M)),NA())</f>
        <v>1.9651852552236004E-2</v>
      </c>
      <c r="Q3321" s="182">
        <f>IFERROR(_xll.qlIndexFixing(ONIndex1Y,I3321,TRUE,_xll.ohTrigger(RecalcTrigger,Trigger1Y)),NA())</f>
        <v>1.9741374700167347E-2</v>
      </c>
    </row>
    <row r="3322" spans="2:17" x14ac:dyDescent="0.2">
      <c r="B3322" s="39" t="s">
        <v>42</v>
      </c>
      <c r="D3322" s="42">
        <f>_xll.qlCalendarAdvance(Calendar,$D3321,B3322,"f",FALSE)</f>
        <v>62702</v>
      </c>
      <c r="E3322" s="176">
        <f>_xll.qlInterestRateIndexValueDate(IndexON,D3322)</f>
        <v>62702</v>
      </c>
      <c r="F3322" s="192">
        <f>IFERROR(_xll.qlIndexFixing(IndexON,D3322,TRUE,_xll.ohTrigger(RecalcTrigger,TriggerON)),NA())</f>
        <v>1.8938601475458894E-2</v>
      </c>
      <c r="H3322" s="42">
        <f>_xll.qlCalendarAdvance(Calendar,$H3321,B3322,"f",FALSE)</f>
        <v>62702</v>
      </c>
      <c r="I3322" s="176">
        <f>_xll.qlInterestRateIndexValueDate(Index1M,$H3322)</f>
        <v>62702</v>
      </c>
      <c r="J3322" s="181">
        <f>IFERROR(_xll.qlIndexFixing(Index1M,$H3322,TRUE,_xll.ohTrigger(RecalcTrigger,Trigger1M)),NA())</f>
        <v>1.9304335830000574E-2</v>
      </c>
      <c r="K3322" s="44">
        <f>IFERROR(_xll.qlIndexFixing(Index3M,H3322,TRUE,_xll.ohTrigger(RecalcTrigger,Trigger3M)),NA())</f>
        <v>1.9624156541821036E-2</v>
      </c>
      <c r="L3322" s="44">
        <f>IFERROR(_xll.qlIndexFixing(Index6M,$H3322,TRUE,_xll.ohTrigger(RecalcTrigger,Trigger6M)),NA())</f>
        <v>1.9788855526761677E-2</v>
      </c>
      <c r="M3322" s="182">
        <f>IFERROR(_xll.qlIndexFixing(Index1Y,$H3322,TRUE,_xll.ohTrigger(RecalcTrigger,Trigger1Y)),NA())</f>
        <v>2.0015033629132966E-2</v>
      </c>
      <c r="N3322" s="181">
        <f>IFERROR(_xll.qlIndexFixing(ONIndex1M,I3322,TRUE,_xll.ohTrigger(RecalcTrigger,Trigger1M)),NA())</f>
        <v>1.9282727141937128E-2</v>
      </c>
      <c r="O3322" s="44">
        <f>IFERROR(_xll.qlIndexFixing(ONIndex3M,I3322,TRUE,_xll.ohTrigger(RecalcTrigger,Trigger3M)),NA())</f>
        <v>1.9557103491947281E-2</v>
      </c>
      <c r="P3322" s="44">
        <f>IFERROR(_xll.qlIndexFixing(ONIndex6M,I3322,TRUE,_xll.ohTrigger(RecalcTrigger,Trigger6M)),NA())</f>
        <v>1.9654883740113371E-2</v>
      </c>
      <c r="Q3322" s="182">
        <f>IFERROR(_xll.qlIndexFixing(ONIndex1Y,I3322,TRUE,_xll.ohTrigger(RecalcTrigger,Trigger1Y)),NA())</f>
        <v>1.9744428812309422E-2</v>
      </c>
    </row>
    <row r="3323" spans="2:17" x14ac:dyDescent="0.2">
      <c r="B3323" s="39" t="s">
        <v>42</v>
      </c>
      <c r="D3323" s="42">
        <f>_xll.qlCalendarAdvance(Calendar,$D3322,B3323,"f",FALSE)</f>
        <v>62709</v>
      </c>
      <c r="E3323" s="176">
        <f>_xll.qlInterestRateIndexValueDate(IndexON,D3323)</f>
        <v>62709</v>
      </c>
      <c r="F3323" s="192">
        <f>IFERROR(_xll.qlIndexFixing(IndexON,D3323,TRUE,_xll.ohTrigger(RecalcTrigger,TriggerON)),NA())</f>
        <v>1.894182093741259E-2</v>
      </c>
      <c r="H3323" s="42">
        <f>_xll.qlCalendarAdvance(Calendar,$H3322,B3323,"f",FALSE)</f>
        <v>62709</v>
      </c>
      <c r="I3323" s="176">
        <f>_xll.qlInterestRateIndexValueDate(Index1M,$H3323)</f>
        <v>62709</v>
      </c>
      <c r="J3323" s="181">
        <f>IFERROR(_xll.qlIndexFixing(Index1M,$H3323,TRUE,_xll.ohTrigger(RecalcTrigger,Trigger1M)),NA())</f>
        <v>1.9307615032367331E-2</v>
      </c>
      <c r="K3323" s="44">
        <f>IFERROR(_xll.qlIndexFixing(Index3M,H3323,TRUE,_xll.ohTrigger(RecalcTrigger,Trigger3M)),NA())</f>
        <v>1.96272013744258E-2</v>
      </c>
      <c r="L3323" s="44">
        <f>IFERROR(_xll.qlIndexFixing(Index6M,$H3323,TRUE,_xll.ohTrigger(RecalcTrigger,Trigger6M)),NA())</f>
        <v>1.9791716568023584E-2</v>
      </c>
      <c r="M3323" s="182">
        <f>IFERROR(_xll.qlIndexFixing(Index1Y,$H3323,TRUE,_xll.ohTrigger(RecalcTrigger,Trigger1Y)),NA())</f>
        <v>2.0017753468244442E-2</v>
      </c>
      <c r="N3323" s="181">
        <f>IFERROR(_xll.qlIndexFixing(ONIndex1M,I3323,TRUE,_xll.ohTrigger(RecalcTrigger,Trigger1M)),NA())</f>
        <v>1.928603358551495E-2</v>
      </c>
      <c r="O3323" s="44">
        <f>IFERROR(_xll.qlIndexFixing(ONIndex3M,I3323,TRUE,_xll.ohTrigger(RecalcTrigger,Trigger3M)),NA())</f>
        <v>1.9560228288278969E-2</v>
      </c>
      <c r="P3323" s="44">
        <f>IFERROR(_xll.qlIndexFixing(ONIndex6M,I3323,TRUE,_xll.ohTrigger(RecalcTrigger,Trigger6M)),NA())</f>
        <v>1.9657900716039123E-2</v>
      </c>
      <c r="Q3323" s="182">
        <f>IFERROR(_xll.qlIndexFixing(ONIndex1Y,I3323,TRUE,_xll.ohTrigger(RecalcTrigger,Trigger1Y)),NA())</f>
        <v>1.9747468604951468E-2</v>
      </c>
    </row>
    <row r="3324" spans="2:17" x14ac:dyDescent="0.2">
      <c r="B3324" s="39" t="s">
        <v>42</v>
      </c>
      <c r="D3324" s="42">
        <f>_xll.qlCalendarAdvance(Calendar,$D3323,B3324,"f",FALSE)</f>
        <v>62716</v>
      </c>
      <c r="E3324" s="176">
        <f>_xll.qlInterestRateIndexValueDate(IndexON,D3324)</f>
        <v>62716</v>
      </c>
      <c r="F3324" s="192">
        <f>IFERROR(_xll.qlIndexFixing(IndexON,D3324,TRUE,_xll.ohTrigger(RecalcTrigger,TriggerON)),NA())</f>
        <v>1.8945025233824131E-2</v>
      </c>
      <c r="H3324" s="42">
        <f>_xll.qlCalendarAdvance(Calendar,$H3323,B3324,"f",FALSE)</f>
        <v>62716</v>
      </c>
      <c r="I3324" s="176">
        <f>_xll.qlInterestRateIndexValueDate(Index1M,$H3324)</f>
        <v>62716</v>
      </c>
      <c r="J3324" s="181">
        <f>IFERROR(_xll.qlIndexFixing(Index1M,$H3324,TRUE,_xll.ohTrigger(RecalcTrigger,Trigger1M)),NA())</f>
        <v>1.9310878636285927E-2</v>
      </c>
      <c r="K3324" s="44">
        <f>IFERROR(_xll.qlIndexFixing(Index3M,H3324,TRUE,_xll.ohTrigger(RecalcTrigger,Trigger3M)),NA())</f>
        <v>1.9630231418317101E-2</v>
      </c>
      <c r="L3324" s="44">
        <f>IFERROR(_xll.qlIndexFixing(Index6M,$H3324,TRUE,_xll.ohTrigger(RecalcTrigger,Trigger6M)),NA())</f>
        <v>1.979456326196076E-2</v>
      </c>
      <c r="M3324" s="182">
        <f>IFERROR(_xll.qlIndexFixing(Index1Y,$H3324,TRUE,_xll.ohTrigger(RecalcTrigger,Trigger1Y)),NA())</f>
        <v>2.0020458708606279E-2</v>
      </c>
      <c r="N3324" s="181">
        <f>IFERROR(_xll.qlIndexFixing(ONIndex1M,I3324,TRUE,_xll.ohTrigger(RecalcTrigger,Trigger1M)),NA())</f>
        <v>1.9289324453699574E-2</v>
      </c>
      <c r="O3324" s="44">
        <f>IFERROR(_xll.qlIndexFixing(ONIndex3M,I3324,TRUE,_xll.ohTrigger(RecalcTrigger,Trigger3M)),NA())</f>
        <v>1.9563338364823046E-2</v>
      </c>
      <c r="P3324" s="44">
        <f>IFERROR(_xll.qlIndexFixing(ONIndex6M,I3324,TRUE,_xll.ohTrigger(RecalcTrigger,Trigger6M)),NA())</f>
        <v>1.9660903480175351E-2</v>
      </c>
      <c r="Q3324" s="182">
        <f>IFERROR(_xll.qlIndexFixing(ONIndex1Y,I3324,TRUE,_xll.ohTrigger(RecalcTrigger,Trigger1Y)),NA())</f>
        <v>1.9750494078579761E-2</v>
      </c>
    </row>
    <row r="3325" spans="2:17" x14ac:dyDescent="0.2">
      <c r="B3325" s="39" t="s">
        <v>42</v>
      </c>
      <c r="D3325" s="42">
        <f>_xll.qlCalendarAdvance(Calendar,$D3324,B3325,"f",FALSE)</f>
        <v>62723</v>
      </c>
      <c r="E3325" s="176">
        <f>_xll.qlInterestRateIndexValueDate(IndexON,D3325)</f>
        <v>62723</v>
      </c>
      <c r="F3325" s="192">
        <f>IFERROR(_xll.qlIndexFixing(IndexON,D3325,TRUE,_xll.ohTrigger(RecalcTrigger,TriggerON)),NA())</f>
        <v>1.894821436461247E-2</v>
      </c>
      <c r="H3325" s="42">
        <f>_xll.qlCalendarAdvance(Calendar,$H3324,B3325,"f",FALSE)</f>
        <v>62723</v>
      </c>
      <c r="I3325" s="176">
        <f>_xll.qlInterestRateIndexValueDate(Index1M,$H3325)</f>
        <v>62723</v>
      </c>
      <c r="J3325" s="181">
        <f>IFERROR(_xll.qlIndexFixing(Index1M,$H3325,TRUE,_xll.ohTrigger(RecalcTrigger,Trigger1M)),NA())</f>
        <v>1.9314126641737449E-2</v>
      </c>
      <c r="K3325" s="44">
        <f>IFERROR(_xll.qlIndexFixing(Index3M,H3325,TRUE,_xll.ohTrigger(RecalcTrigger,Trigger3M)),NA())</f>
        <v>1.9633246673459313E-2</v>
      </c>
      <c r="L3325" s="44">
        <f>IFERROR(_xll.qlIndexFixing(Index6M,$H3325,TRUE,_xll.ohTrigger(RecalcTrigger,Trigger6M)),NA())</f>
        <v>1.979739560851353E-2</v>
      </c>
      <c r="M3325" s="182">
        <f>IFERROR(_xll.qlIndexFixing(Index1Y,$H3325,TRUE,_xll.ohTrigger(RecalcTrigger,Trigger1Y)),NA())</f>
        <v>2.0023149350100668E-2</v>
      </c>
      <c r="N3325" s="181">
        <f>IFERROR(_xll.qlIndexFixing(ONIndex1M,I3325,TRUE,_xll.ohTrigger(RecalcTrigger,Trigger1M)),NA())</f>
        <v>1.9292599746572048E-2</v>
      </c>
      <c r="O3325" s="44">
        <f>IFERROR(_xll.qlIndexFixing(ONIndex3M,I3325,TRUE,_xll.ohTrigger(RecalcTrigger,Trigger3M)),NA())</f>
        <v>1.9566433721660559E-2</v>
      </c>
      <c r="P3325" s="44">
        <f>IFERROR(_xll.qlIndexFixing(ONIndex6M,I3325,TRUE,_xll.ohTrigger(RecalcTrigger,Trigger6M)),NA())</f>
        <v>1.966389203244101E-2</v>
      </c>
      <c r="Q3325" s="182">
        <f>IFERROR(_xll.qlIndexFixing(ONIndex1Y,I3325,TRUE,_xll.ohTrigger(RecalcTrigger,Trigger1Y)),NA())</f>
        <v>1.9753505232626978E-2</v>
      </c>
    </row>
    <row r="3326" spans="2:17" x14ac:dyDescent="0.2">
      <c r="B3326" s="39" t="s">
        <v>42</v>
      </c>
      <c r="D3326" s="42">
        <f>_xll.qlCalendarAdvance(Calendar,$D3325,B3326,"f",FALSE)</f>
        <v>62730</v>
      </c>
      <c r="E3326" s="176">
        <f>_xll.qlInterestRateIndexValueDate(IndexON,D3326)</f>
        <v>62730</v>
      </c>
      <c r="F3326" s="192">
        <f>IFERROR(_xll.qlIndexFixing(IndexON,D3326,TRUE,_xll.ohTrigger(RecalcTrigger,TriggerON)),NA())</f>
        <v>1.8951388329615515E-2</v>
      </c>
      <c r="H3326" s="42">
        <f>_xll.qlCalendarAdvance(Calendar,$H3325,B3326,"f",FALSE)</f>
        <v>62730</v>
      </c>
      <c r="I3326" s="176">
        <f>_xll.qlInterestRateIndexValueDate(Index1M,$H3326)</f>
        <v>62730</v>
      </c>
      <c r="J3326" s="181">
        <f>IFERROR(_xll.qlIndexFixing(Index1M,$H3326,TRUE,_xll.ohTrigger(RecalcTrigger,Trigger1M)),NA())</f>
        <v>1.9317359048700283E-2</v>
      </c>
      <c r="K3326" s="44">
        <f>IFERROR(_xll.qlIndexFixing(Index3M,H3326,TRUE,_xll.ohTrigger(RecalcTrigger,Trigger3M)),NA())</f>
        <v>1.9636247139820373E-2</v>
      </c>
      <c r="L3326" s="44">
        <f>IFERROR(_xll.qlIndexFixing(Index6M,$H3326,TRUE,_xll.ohTrigger(RecalcTrigger,Trigger6M)),NA())</f>
        <v>1.980021360762178E-2</v>
      </c>
      <c r="M3326" s="182">
        <f>IFERROR(_xll.qlIndexFixing(Index1Y,$H3326,TRUE,_xll.ohTrigger(RecalcTrigger,Trigger1Y)),NA())</f>
        <v>2.0025825392612238E-2</v>
      </c>
      <c r="N3326" s="181">
        <f>IFERROR(_xll.qlIndexFixing(ONIndex1M,I3326,TRUE,_xll.ohTrigger(RecalcTrigger,Trigger1M)),NA())</f>
        <v>1.9295859463889231E-2</v>
      </c>
      <c r="O3326" s="44">
        <f>IFERROR(_xll.qlIndexFixing(ONIndex3M,I3326,TRUE,_xll.ohTrigger(RecalcTrigger,Trigger3M)),NA())</f>
        <v>1.956951435871046E-2</v>
      </c>
      <c r="P3326" s="44">
        <f>IFERROR(_xll.qlIndexFixing(ONIndex6M,I3326,TRUE,_xll.ohTrigger(RecalcTrigger,Trigger6M)),NA())</f>
        <v>1.9666866372998193E-2</v>
      </c>
      <c r="Q3326" s="182">
        <f>IFERROR(_xll.qlIndexFixing(ONIndex1Y,I3326,TRUE,_xll.ohTrigger(RecalcTrigger,Trigger1Y)),NA())</f>
        <v>1.9756502067417303E-2</v>
      </c>
    </row>
    <row r="3327" spans="2:17" x14ac:dyDescent="0.2">
      <c r="B3327" s="39" t="s">
        <v>42</v>
      </c>
      <c r="D3327" s="42">
        <f>_xll.qlCalendarAdvance(Calendar,$D3326,B3327,"f",FALSE)</f>
        <v>62737</v>
      </c>
      <c r="E3327" s="176">
        <f>_xll.qlInterestRateIndexValueDate(IndexON,D3327)</f>
        <v>62737</v>
      </c>
      <c r="F3327" s="192">
        <f>IFERROR(_xll.qlIndexFixing(IndexON,D3327,TRUE,_xll.ohTrigger(RecalcTrigger,TriggerON)),NA())</f>
        <v>1.8954547128995358E-2</v>
      </c>
      <c r="H3327" s="42">
        <f>_xll.qlCalendarAdvance(Calendar,$H3326,B3327,"f",FALSE)</f>
        <v>62737</v>
      </c>
      <c r="I3327" s="176">
        <f>_xll.qlInterestRateIndexValueDate(Index1M,$H3327)</f>
        <v>62737</v>
      </c>
      <c r="J3327" s="181">
        <f>IFERROR(_xll.qlIndexFixing(Index1M,$H3327,TRUE,_xll.ohTrigger(RecalcTrigger,Trigger1M)),NA())</f>
        <v>1.9321315322651317E-2</v>
      </c>
      <c r="K3327" s="44">
        <f>IFERROR(_xll.qlIndexFixing(Index3M,H3327,TRUE,_xll.ohTrigger(RecalcTrigger,Trigger3M)),NA())</f>
        <v>1.9639970728415175E-2</v>
      </c>
      <c r="L3327" s="44">
        <f>IFERROR(_xll.qlIndexFixing(Index6M,$H3327,TRUE,_xll.ohTrigger(RecalcTrigger,Trigger6M)),NA())</f>
        <v>1.9803747982188952E-2</v>
      </c>
      <c r="M3327" s="182">
        <f>IFERROR(_xll.qlIndexFixing(Index1Y,$H3327,TRUE,_xll.ohTrigger(RecalcTrigger,Trigger1Y)),NA())</f>
        <v>2.0028486836025629E-2</v>
      </c>
      <c r="N3327" s="181">
        <f>IFERROR(_xll.qlIndexFixing(ONIndex1M,I3327,TRUE,_xll.ohTrigger(RecalcTrigger,Trigger1M)),NA())</f>
        <v>1.9299103605813217E-2</v>
      </c>
      <c r="O3327" s="44">
        <f>IFERROR(_xll.qlIndexFixing(ONIndex3M,I3327,TRUE,_xll.ohTrigger(RecalcTrigger,Trigger3M)),NA())</f>
        <v>1.9572580276053797E-2</v>
      </c>
      <c r="P3327" s="44">
        <f>IFERROR(_xll.qlIndexFixing(ONIndex6M,I3327,TRUE,_xll.ohTrigger(RecalcTrigger,Trigger6M)),NA())</f>
        <v>1.9669826501522714E-2</v>
      </c>
      <c r="Q3327" s="182">
        <f>IFERROR(_xll.qlIndexFixing(ONIndex1Y,I3327,TRUE,_xll.ohTrigger(RecalcTrigger,Trigger1Y)),NA())</f>
        <v>1.9759484582950737E-2</v>
      </c>
    </row>
    <row r="3328" spans="2:17" x14ac:dyDescent="0.2">
      <c r="B3328" s="39" t="s">
        <v>42</v>
      </c>
      <c r="D3328" s="42">
        <f>_xll.qlCalendarAdvance(Calendar,$D3327,B3328,"f",FALSE)</f>
        <v>62744</v>
      </c>
      <c r="E3328" s="176">
        <f>_xll.qlInterestRateIndexValueDate(IndexON,D3328)</f>
        <v>62744</v>
      </c>
      <c r="F3328" s="192">
        <f>IFERROR(_xll.qlIndexFixing(IndexON,D3328,TRUE,_xll.ohTrigger(RecalcTrigger,TriggerON)),NA())</f>
        <v>1.8957690762752E-2</v>
      </c>
      <c r="H3328" s="42">
        <f>_xll.qlCalendarAdvance(Calendar,$H3327,B3328,"f",FALSE)</f>
        <v>62744</v>
      </c>
      <c r="I3328" s="176">
        <f>_xll.qlInterestRateIndexValueDate(Index1M,$H3328)</f>
        <v>62744</v>
      </c>
      <c r="J3328" s="181">
        <f>IFERROR(_xll.qlIndexFixing(Index1M,$H3328,TRUE,_xll.ohTrigger(RecalcTrigger,Trigger1M)),NA())</f>
        <v>1.9324515587713659E-2</v>
      </c>
      <c r="K3328" s="44">
        <f>IFERROR(_xll.qlIndexFixing(Index3M,H3328,TRUE,_xll.ohTrigger(RecalcTrigger,Trigger3M)),NA())</f>
        <v>1.9642940720190141E-2</v>
      </c>
      <c r="L3328" s="44">
        <f>IFERROR(_xll.qlIndexFixing(Index6M,$H3328,TRUE,_xll.ohTrigger(RecalcTrigger,Trigger6M)),NA())</f>
        <v>1.9806536411943923E-2</v>
      </c>
      <c r="M3328" s="182">
        <f>IFERROR(_xll.qlIndexFixing(Index1Y,$H3328,TRUE,_xll.ohTrigger(RecalcTrigger,Trigger1Y)),NA())</f>
        <v>2.0031133680227017E-2</v>
      </c>
      <c r="N3328" s="181">
        <f>IFERROR(_xll.qlIndexFixing(ONIndex1M,I3328,TRUE,_xll.ohTrigger(RecalcTrigger,Trigger1M)),NA())</f>
        <v>1.9302332172344006E-2</v>
      </c>
      <c r="O3328" s="44">
        <f>IFERROR(_xll.qlIndexFixing(ONIndex3M,I3328,TRUE,_xll.ohTrigger(RecalcTrigger,Trigger3M)),NA())</f>
        <v>1.9575631473690569E-2</v>
      </c>
      <c r="P3328" s="44">
        <f>IFERROR(_xll.qlIndexFixing(ONIndex6M,I3328,TRUE,_xll.ohTrigger(RecalcTrigger,Trigger6M)),NA())</f>
        <v>1.9672772418257711E-2</v>
      </c>
      <c r="Q3328" s="182">
        <f>IFERROR(_xll.qlIndexFixing(ONIndex1Y,I3328,TRUE,_xll.ohTrigger(RecalcTrigger,Trigger1Y)),NA())</f>
        <v>1.9762452779308326E-2</v>
      </c>
    </row>
    <row r="3329" spans="2:17" x14ac:dyDescent="0.2">
      <c r="B3329" s="39" t="s">
        <v>42</v>
      </c>
      <c r="D3329" s="42">
        <f>_xll.qlCalendarAdvance(Calendar,$D3328,B3329,"f",FALSE)</f>
        <v>62751</v>
      </c>
      <c r="E3329" s="176">
        <f>_xll.qlInterestRateIndexValueDate(IndexON,D3329)</f>
        <v>62751</v>
      </c>
      <c r="F3329" s="192">
        <f>IFERROR(_xll.qlIndexFixing(IndexON,D3329,TRUE,_xll.ohTrigger(RecalcTrigger,TriggerON)),NA())</f>
        <v>1.8960819230804393E-2</v>
      </c>
      <c r="H3329" s="42">
        <f>_xll.qlCalendarAdvance(Calendar,$H3328,B3329,"f",FALSE)</f>
        <v>62751</v>
      </c>
      <c r="I3329" s="176">
        <f>_xll.qlInterestRateIndexValueDate(Index1M,$H3329)</f>
        <v>62751</v>
      </c>
      <c r="J3329" s="181">
        <f>IFERROR(_xll.qlIndexFixing(Index1M,$H3329,TRUE,_xll.ohTrigger(RecalcTrigger,Trigger1M)),NA())</f>
        <v>1.9327700253463698E-2</v>
      </c>
      <c r="K3329" s="44">
        <f>IFERROR(_xll.qlIndexFixing(Index3M,H3329,TRUE,_xll.ohTrigger(RecalcTrigger,Trigger3M)),NA())</f>
        <v>1.9645895922312081E-2</v>
      </c>
      <c r="L3329" s="44">
        <f>IFERROR(_xll.qlIndexFixing(Index6M,$H3329,TRUE,_xll.ohTrigger(RecalcTrigger,Trigger6M)),NA())</f>
        <v>1.9809310493318487E-2</v>
      </c>
      <c r="M3329" s="182">
        <f>IFERROR(_xll.qlIndexFixing(Index1Y,$H3329,TRUE,_xll.ohTrigger(RecalcTrigger,Trigger1Y)),NA())</f>
        <v>2.0033765925101251E-2</v>
      </c>
      <c r="N3329" s="181">
        <f>IFERROR(_xll.qlIndexFixing(ONIndex1M,I3329,TRUE,_xll.ohTrigger(RecalcTrigger,Trigger1M)),NA())</f>
        <v>1.9305545163481597E-2</v>
      </c>
      <c r="O3329" s="44">
        <f>IFERROR(_xll.qlIndexFixing(ONIndex3M,I3329,TRUE,_xll.ohTrigger(RecalcTrigger,Trigger3M)),NA())</f>
        <v>1.957866795153973E-2</v>
      </c>
      <c r="P3329" s="44">
        <f>IFERROR(_xll.qlIndexFixing(ONIndex6M,I3329,TRUE,_xll.ohTrigger(RecalcTrigger,Trigger6M)),NA())</f>
        <v>1.9675704123203186E-2</v>
      </c>
      <c r="Q3329" s="182">
        <f>IFERROR(_xll.qlIndexFixing(ONIndex1Y,I3329,TRUE,_xll.ohTrigger(RecalcTrigger,Trigger1Y)),NA())</f>
        <v>1.9765406656084838E-2</v>
      </c>
    </row>
    <row r="3330" spans="2:17" x14ac:dyDescent="0.2">
      <c r="B3330" s="39" t="s">
        <v>42</v>
      </c>
      <c r="D3330" s="42">
        <f>_xll.qlCalendarAdvance(Calendar,$D3329,B3330,"f",FALSE)</f>
        <v>62758</v>
      </c>
      <c r="E3330" s="176">
        <f>_xll.qlInterestRateIndexValueDate(IndexON,D3330)</f>
        <v>62758</v>
      </c>
      <c r="F3330" s="192">
        <f>IFERROR(_xll.qlIndexFixing(IndexON,D3330,TRUE,_xll.ohTrigger(RecalcTrigger,TriggerON)),NA())</f>
        <v>1.8963932533071493E-2</v>
      </c>
      <c r="H3330" s="42">
        <f>_xll.qlCalendarAdvance(Calendar,$H3329,B3330,"f",FALSE)</f>
        <v>62758</v>
      </c>
      <c r="I3330" s="176">
        <f>_xll.qlInterestRateIndexValueDate(Index1M,$H3330)</f>
        <v>62758</v>
      </c>
      <c r="J3330" s="181">
        <f>IFERROR(_xll.qlIndexFixing(Index1M,$H3330,TRUE,_xll.ohTrigger(RecalcTrigger,Trigger1M)),NA())</f>
        <v>1.9330869319885736E-2</v>
      </c>
      <c r="K3330" s="44">
        <f>IFERROR(_xll.qlIndexFixing(Index3M,H3330,TRUE,_xll.ohTrigger(RecalcTrigger,Trigger3M)),NA())</f>
        <v>1.9648836334748395E-2</v>
      </c>
      <c r="L3330" s="44">
        <f>IFERROR(_xll.qlIndexFixing(Index6M,$H3330,TRUE,_xll.ohTrigger(RecalcTrigger,Trigger6M)),NA())</f>
        <v>1.9812070226251526E-2</v>
      </c>
      <c r="M3330" s="182">
        <f>IFERROR(_xll.qlIndexFixing(Index1Y,$H3330,TRUE,_xll.ohTrigger(RecalcTrigger,Trigger1Y)),NA())</f>
        <v>2.0036383570535624E-2</v>
      </c>
      <c r="N3330" s="181">
        <f>IFERROR(_xll.qlIndexFixing(ONIndex1M,I3330,TRUE,_xll.ohTrigger(RecalcTrigger,Trigger1M)),NA())</f>
        <v>1.9308742579063898E-2</v>
      </c>
      <c r="O3330" s="44">
        <f>IFERROR(_xll.qlIndexFixing(ONIndex3M,I3330,TRUE,_xll.ohTrigger(RecalcTrigger,Trigger3M)),NA())</f>
        <v>1.958168970960128E-2</v>
      </c>
      <c r="P3330" s="44">
        <f>IFERROR(_xll.qlIndexFixing(ONIndex6M,I3330,TRUE,_xll.ohTrigger(RecalcTrigger,Trigger6M)),NA())</f>
        <v>1.9678621616278091E-2</v>
      </c>
      <c r="Q3330" s="182">
        <f>IFERROR(_xll.qlIndexFixing(ONIndex1Y,I3330,TRUE,_xll.ohTrigger(RecalcTrigger,Trigger1Y)),NA())</f>
        <v>1.976834621360446E-2</v>
      </c>
    </row>
    <row r="3331" spans="2:17" x14ac:dyDescent="0.2">
      <c r="B3331" s="39" t="s">
        <v>42</v>
      </c>
      <c r="D3331" s="42">
        <f>_xll.qlCalendarAdvance(Calendar,$D3330,B3331,"f",FALSE)</f>
        <v>62765</v>
      </c>
      <c r="E3331" s="176">
        <f>_xll.qlInterestRateIndexValueDate(IndexON,D3331)</f>
        <v>62765</v>
      </c>
      <c r="F3331" s="192">
        <f>IFERROR(_xll.qlIndexFixing(IndexON,D3331,TRUE,_xll.ohTrigger(RecalcTrigger,TriggerON)),NA())</f>
        <v>1.896703066971539E-2</v>
      </c>
      <c r="H3331" s="42">
        <f>_xll.qlCalendarAdvance(Calendar,$H3330,B3331,"f",FALSE)</f>
        <v>62765</v>
      </c>
      <c r="I3331" s="176">
        <f>_xll.qlInterestRateIndexValueDate(Index1M,$H3331)</f>
        <v>62765</v>
      </c>
      <c r="J3331" s="181">
        <f>IFERROR(_xll.qlIndexFixing(Index1M,$H3331,TRUE,_xll.ohTrigger(RecalcTrigger,Trigger1M)),NA())</f>
        <v>1.9333287105897805E-2</v>
      </c>
      <c r="K3331" s="44">
        <f>IFERROR(_xll.qlIndexFixing(Index3M,H3331,TRUE,_xll.ohTrigger(RecalcTrigger,Trigger3M)),NA())</f>
        <v>1.9651761957467373E-2</v>
      </c>
      <c r="L3331" s="44">
        <f>IFERROR(_xll.qlIndexFixing(Index6M,$H3331,TRUE,_xll.ohTrigger(RecalcTrigger,Trigger6M)),NA())</f>
        <v>1.9814088389400044E-2</v>
      </c>
      <c r="M3331" s="182">
        <f>IFERROR(_xll.qlIndexFixing(Index1Y,$H3331,TRUE,_xll.ohTrigger(RecalcTrigger,Trigger1Y)),NA())</f>
        <v>2.0038986616417644E-2</v>
      </c>
      <c r="N3331" s="181">
        <f>IFERROR(_xll.qlIndexFixing(ONIndex1M,I3331,TRUE,_xll.ohTrigger(RecalcTrigger,Trigger1M)),NA())</f>
        <v>1.931192441949614E-2</v>
      </c>
      <c r="O3331" s="44">
        <f>IFERROR(_xll.qlIndexFixing(ONIndex3M,I3331,TRUE,_xll.ohTrigger(RecalcTrigger,Trigger3M)),NA())</f>
        <v>1.9584696747956265E-2</v>
      </c>
      <c r="P3331" s="44">
        <f>IFERROR(_xll.qlIndexFixing(ONIndex6M,I3331,TRUE,_xll.ohTrigger(RecalcTrigger,Trigger6M)),NA())</f>
        <v>1.968152489764452E-2</v>
      </c>
      <c r="Q3331" s="182">
        <f>IFERROR(_xll.qlIndexFixing(ONIndex1Y,I3331,TRUE,_xll.ohTrigger(RecalcTrigger,Trigger1Y)),NA())</f>
        <v>1.9771271451867189E-2</v>
      </c>
    </row>
    <row r="3332" spans="2:17" x14ac:dyDescent="0.2">
      <c r="B3332" s="39" t="s">
        <v>42</v>
      </c>
      <c r="D3332" s="42">
        <f>_xll.qlCalendarAdvance(Calendar,$D3331,B3332,"f",FALSE)</f>
        <v>62772</v>
      </c>
      <c r="E3332" s="176">
        <f>_xll.qlInterestRateIndexValueDate(IndexON,D3332)</f>
        <v>62772</v>
      </c>
      <c r="F3332" s="192">
        <f>IFERROR(_xll.qlIndexFixing(IndexON,D3332,TRUE,_xll.ohTrigger(RecalcTrigger,TriggerON)),NA())</f>
        <v>1.897011364065504E-2</v>
      </c>
      <c r="H3332" s="42">
        <f>_xll.qlCalendarAdvance(Calendar,$H3331,B3332,"f",FALSE)</f>
        <v>62772</v>
      </c>
      <c r="I3332" s="176">
        <f>_xll.qlInterestRateIndexValueDate(Index1M,$H3332)</f>
        <v>62772</v>
      </c>
      <c r="J3332" s="181">
        <f>IFERROR(_xll.qlIndexFixing(Index1M,$H3332,TRUE,_xll.ohTrigger(RecalcTrigger,Trigger1M)),NA())</f>
        <v>1.9336425921725908E-2</v>
      </c>
      <c r="K3332" s="44">
        <f>IFERROR(_xll.qlIndexFixing(Index3M,H3332,TRUE,_xll.ohTrigger(RecalcTrigger,Trigger3M)),NA())</f>
        <v>1.9654672790436416E-2</v>
      </c>
      <c r="L3332" s="44">
        <f>IFERROR(_xll.qlIndexFixing(Index6M,$H3332,TRUE,_xll.ohTrigger(RecalcTrigger,Trigger6M)),NA())</f>
        <v>1.981682030259074E-2</v>
      </c>
      <c r="M3332" s="182">
        <f>IFERROR(_xll.qlIndexFixing(Index1Y,$H3332,TRUE,_xll.ohTrigger(RecalcTrigger,Trigger1Y)),NA())</f>
        <v>2.0041575062634154E-2</v>
      </c>
      <c r="N3332" s="181">
        <f>IFERROR(_xll.qlIndexFixing(ONIndex1M,I3332,TRUE,_xll.ohTrigger(RecalcTrigger,Trigger1M)),NA())</f>
        <v>1.9315090684373093E-2</v>
      </c>
      <c r="O3332" s="44">
        <f>IFERROR(_xll.qlIndexFixing(ONIndex3M,I3332,TRUE,_xll.ohTrigger(RecalcTrigger,Trigger3M)),NA())</f>
        <v>1.9587689066523639E-2</v>
      </c>
      <c r="P3332" s="44">
        <f>IFERROR(_xll.qlIndexFixing(ONIndex6M,I3332,TRUE,_xll.ohTrigger(RecalcTrigger,Trigger6M)),NA())</f>
        <v>1.9684413966978287E-2</v>
      </c>
      <c r="Q3332" s="182">
        <f>IFERROR(_xll.qlIndexFixing(ONIndex1Y,I3332,TRUE,_xll.ohTrigger(RecalcTrigger,Trigger1Y)),NA())</f>
        <v>1.9774182370710935E-2</v>
      </c>
    </row>
    <row r="3333" spans="2:17" x14ac:dyDescent="0.2">
      <c r="B3333" s="39" t="s">
        <v>42</v>
      </c>
      <c r="D3333" s="42">
        <f>_xll.qlCalendarAdvance(Calendar,$D3332,B3333,"f",FALSE)</f>
        <v>62779</v>
      </c>
      <c r="E3333" s="176">
        <f>_xll.qlInterestRateIndexValueDate(IndexON,D3333)</f>
        <v>62779</v>
      </c>
      <c r="F3333" s="192">
        <f>IFERROR(_xll.qlIndexFixing(IndexON,D3333,TRUE,_xll.ohTrigger(RecalcTrigger,TriggerON)),NA())</f>
        <v>1.8973181445971488E-2</v>
      </c>
      <c r="H3333" s="42">
        <f>_xll.qlCalendarAdvance(Calendar,$H3332,B3333,"f",FALSE)</f>
        <v>62779</v>
      </c>
      <c r="I3333" s="176">
        <f>_xll.qlInterestRateIndexValueDate(Index1M,$H3333)</f>
        <v>62779</v>
      </c>
      <c r="J3333" s="181">
        <f>IFERROR(_xll.qlIndexFixing(Index1M,$H3333,TRUE,_xll.ohTrigger(RecalcTrigger,Trigger1M)),NA())</f>
        <v>1.933954913898428E-2</v>
      </c>
      <c r="K3333" s="44">
        <f>IFERROR(_xll.qlIndexFixing(Index3M,H3333,TRUE,_xll.ohTrigger(RecalcTrigger,Trigger3M)),NA())</f>
        <v>1.9657568833622935E-2</v>
      </c>
      <c r="L3333" s="44">
        <f>IFERROR(_xll.qlIndexFixing(Index6M,$H3333,TRUE,_xll.ohTrigger(RecalcTrigger,Trigger6M)),NA())</f>
        <v>1.9819537867923672E-2</v>
      </c>
      <c r="M3333" s="182">
        <f>IFERROR(_xll.qlIndexFixing(Index1Y,$H3333,TRUE,_xll.ohTrigger(RecalcTrigger,Trigger1Y)),NA())</f>
        <v>2.0044148909074661E-2</v>
      </c>
      <c r="N3333" s="181">
        <f>IFERROR(_xll.qlIndexFixing(ONIndex1M,I3333,TRUE,_xll.ohTrigger(RecalcTrigger,Trigger1M)),NA())</f>
        <v>1.9318241373775802E-2</v>
      </c>
      <c r="O3333" s="44">
        <f>IFERROR(_xll.qlIndexFixing(ONIndex3M,I3333,TRUE,_xll.ohTrigger(RecalcTrigger,Trigger3M)),NA())</f>
        <v>1.9590666665465495E-2</v>
      </c>
      <c r="P3333" s="44">
        <f>IFERROR(_xll.qlIndexFixing(ONIndex6M,I3333,TRUE,_xll.ohTrigger(RecalcTrigger,Trigger6M)),NA())</f>
        <v>1.9687288824603577E-2</v>
      </c>
      <c r="Q3333" s="182">
        <f>IFERROR(_xll.qlIndexFixing(ONIndex1Y,I3333,TRUE,_xll.ohTrigger(RecalcTrigger,Trigger1Y)),NA())</f>
        <v>1.977707897029779E-2</v>
      </c>
    </row>
    <row r="3334" spans="2:17" x14ac:dyDescent="0.2">
      <c r="B3334" s="39" t="s">
        <v>42</v>
      </c>
      <c r="D3334" s="42">
        <f>_xll.qlCalendarAdvance(Calendar,$D3333,B3334,"f",FALSE)</f>
        <v>62786</v>
      </c>
      <c r="E3334" s="176">
        <f>_xll.qlInterestRateIndexValueDate(IndexON,D3334)</f>
        <v>62786</v>
      </c>
      <c r="F3334" s="192">
        <f>IFERROR(_xll.qlIndexFixing(IndexON,D3334,TRUE,_xll.ohTrigger(RecalcTrigger,TriggerON)),NA())</f>
        <v>1.8976234085664734E-2</v>
      </c>
      <c r="H3334" s="42">
        <f>_xll.qlCalendarAdvance(Calendar,$H3333,B3334,"f",FALSE)</f>
        <v>62786</v>
      </c>
      <c r="I3334" s="176">
        <f>_xll.qlInterestRateIndexValueDate(Index1M,$H3334)</f>
        <v>62786</v>
      </c>
      <c r="J3334" s="181">
        <f>IFERROR(_xll.qlIndexFixing(Index1M,$H3334,TRUE,_xll.ohTrigger(RecalcTrigger,Trigger1M)),NA())</f>
        <v>1.9342656757662113E-2</v>
      </c>
      <c r="K3334" s="44">
        <f>IFERROR(_xll.qlIndexFixing(Index3M,H3334,TRUE,_xll.ohTrigger(RecalcTrigger,Trigger3M)),NA())</f>
        <v>1.966045008699345E-2</v>
      </c>
      <c r="L3334" s="44">
        <f>IFERROR(_xll.qlIndexFixing(Index6M,$H3334,TRUE,_xll.ohTrigger(RecalcTrigger,Trigger6M)),NA())</f>
        <v>1.9822241085340499E-2</v>
      </c>
      <c r="M3334" s="182">
        <f>IFERROR(_xll.qlIndexFixing(Index1Y,$H3334,TRUE,_xll.ohTrigger(RecalcTrigger,Trigger1Y)),NA())</f>
        <v>2.0046708155627996E-2</v>
      </c>
      <c r="N3334" s="181">
        <f>IFERROR(_xll.qlIndexFixing(ONIndex1M,I3334,TRUE,_xll.ohTrigger(RecalcTrigger,Trigger1M)),NA())</f>
        <v>1.9321376487704267E-2</v>
      </c>
      <c r="O3334" s="44">
        <f>IFERROR(_xll.qlIndexFixing(ONIndex3M,I3334,TRUE,_xll.ohTrigger(RecalcTrigger,Trigger3M)),NA())</f>
        <v>1.9593629544538693E-2</v>
      </c>
      <c r="P3334" s="44">
        <f>IFERROR(_xll.qlIndexFixing(ONIndex6M,I3334,TRUE,_xll.ohTrigger(RecalcTrigger,Trigger6M)),NA())</f>
        <v>1.9690149470196205E-2</v>
      </c>
      <c r="Q3334" s="182">
        <f>IFERROR(_xll.qlIndexFixing(ONIndex1Y,I3334,TRUE,_xll.ohTrigger(RecalcTrigger,Trigger1Y)),NA())</f>
        <v>1.9779961250546707E-2</v>
      </c>
    </row>
    <row r="3335" spans="2:17" x14ac:dyDescent="0.2">
      <c r="B3335" s="39" t="s">
        <v>42</v>
      </c>
      <c r="D3335" s="42">
        <f>_xll.qlCalendarAdvance(Calendar,$D3334,B3335,"f",FALSE)</f>
        <v>62793</v>
      </c>
      <c r="E3335" s="176">
        <f>_xll.qlInterestRateIndexValueDate(IndexON,D3335)</f>
        <v>62793</v>
      </c>
      <c r="F3335" s="192">
        <f>IFERROR(_xll.qlIndexFixing(IndexON,D3335,TRUE,_xll.ohTrigger(RecalcTrigger,TriggerON)),NA())</f>
        <v>1.8979271559734778E-2</v>
      </c>
      <c r="H3335" s="42">
        <f>_xll.qlCalendarAdvance(Calendar,$H3334,B3335,"f",FALSE)</f>
        <v>62793</v>
      </c>
      <c r="I3335" s="176">
        <f>_xll.qlInterestRateIndexValueDate(Index1M,$H3335)</f>
        <v>62793</v>
      </c>
      <c r="J3335" s="181">
        <f>IFERROR(_xll.qlIndexFixing(Index1M,$H3335,TRUE,_xll.ohTrigger(RecalcTrigger,Trigger1M)),NA())</f>
        <v>1.9348675924517118E-2</v>
      </c>
      <c r="K3335" s="44">
        <f>IFERROR(_xll.qlIndexFixing(Index3M,H3335,TRUE,_xll.ohTrigger(RecalcTrigger,Trigger3M)),NA())</f>
        <v>1.9662585836520915E-2</v>
      </c>
      <c r="L3335" s="44">
        <f>IFERROR(_xll.qlIndexFixing(Index6M,$H3335,TRUE,_xll.ohTrigger(RecalcTrigger,Trigger6M)),NA())</f>
        <v>1.9825653662247332E-2</v>
      </c>
      <c r="M3335" s="182">
        <f>IFERROR(_xll.qlIndexFixing(Index1Y,$H3335,TRUE,_xll.ohTrigger(RecalcTrigger,Trigger1Y)),NA())</f>
        <v>2.0049252802183892E-2</v>
      </c>
      <c r="N3335" s="181">
        <f>IFERROR(_xll.qlIndexFixing(ONIndex1M,I3335,TRUE,_xll.ohTrigger(RecalcTrigger,Trigger1M)),NA())</f>
        <v>1.932449602656372E-2</v>
      </c>
      <c r="O3335" s="44">
        <f>IFERROR(_xll.qlIndexFixing(ONIndex3M,I3335,TRUE,_xll.ohTrigger(RecalcTrigger,Trigger3M)),NA())</f>
        <v>1.9596577703905327E-2</v>
      </c>
      <c r="P3335" s="44">
        <f>IFERROR(_xll.qlIndexFixing(ONIndex6M,I3335,TRUE,_xll.ohTrigger(RecalcTrigger,Trigger6M)),NA())</f>
        <v>1.9692995904161403E-2</v>
      </c>
      <c r="Q3335" s="182">
        <f>IFERROR(_xll.qlIndexFixing(ONIndex1Y,I3335,TRUE,_xll.ohTrigger(RecalcTrigger,Trigger1Y)),NA())</f>
        <v>1.9782829211538733E-2</v>
      </c>
    </row>
    <row r="3336" spans="2:17" x14ac:dyDescent="0.2">
      <c r="B3336" s="39" t="s">
        <v>42</v>
      </c>
      <c r="D3336" s="42">
        <f>_xll.qlCalendarAdvance(Calendar,$D3335,B3336,"f",FALSE)</f>
        <v>62800</v>
      </c>
      <c r="E3336" s="176">
        <f>_xll.qlInterestRateIndexValueDate(IndexON,D3336)</f>
        <v>62800</v>
      </c>
      <c r="F3336" s="192">
        <f>IFERROR(_xll.qlIndexFixing(IndexON,D3336,TRUE,_xll.ohTrigger(RecalcTrigger,TriggerON)),NA())</f>
        <v>1.8982293867938482E-2</v>
      </c>
      <c r="H3336" s="42">
        <f>_xll.qlCalendarAdvance(Calendar,$H3335,B3336,"f",FALSE)</f>
        <v>62800</v>
      </c>
      <c r="I3336" s="176">
        <f>_xll.qlInterestRateIndexValueDate(Index1M,$H3336)</f>
        <v>62800</v>
      </c>
      <c r="J3336" s="181">
        <f>IFERROR(_xll.qlIndexFixing(Index1M,$H3336,TRUE,_xll.ohTrigger(RecalcTrigger,Trigger1M)),NA())</f>
        <v>1.9349556131826838E-2</v>
      </c>
      <c r="K3336" s="44">
        <f>IFERROR(_xll.qlIndexFixing(Index3M,H3336,TRUE,_xll.ohTrigger(RecalcTrigger,Trigger3M)),NA())</f>
        <v>1.9665438413281201E-2</v>
      </c>
      <c r="L3336" s="44">
        <f>IFERROR(_xll.qlIndexFixing(Index6M,$H3336,TRUE,_xll.ohTrigger(RecalcTrigger,Trigger6M)),NA())</f>
        <v>1.9828327303306675E-2</v>
      </c>
      <c r="M3336" s="182">
        <f>IFERROR(_xll.qlIndexFixing(Index1Y,$H3336,TRUE,_xll.ohTrigger(RecalcTrigger,Trigger1Y)),NA())</f>
        <v>2.0051782848632953E-2</v>
      </c>
      <c r="N3336" s="181">
        <f>IFERROR(_xll.qlIndexFixing(ONIndex1M,I3336,TRUE,_xll.ohTrigger(RecalcTrigger,Trigger1M)),NA())</f>
        <v>1.9327599989786837E-2</v>
      </c>
      <c r="O3336" s="44">
        <f>IFERROR(_xll.qlIndexFixing(ONIndex3M,I3336,TRUE,_xll.ohTrigger(RecalcTrigger,Trigger3M)),NA())</f>
        <v>1.9599511143565396E-2</v>
      </c>
      <c r="P3336" s="44">
        <f>IFERROR(_xll.qlIndexFixing(ONIndex6M,I3336,TRUE,_xll.ohTrigger(RecalcTrigger,Trigger6M)),NA())</f>
        <v>1.9695828126256032E-2</v>
      </c>
      <c r="Q3336" s="182">
        <f>IFERROR(_xll.qlIndexFixing(ONIndex1Y,I3336,TRUE,_xll.ohTrigger(RecalcTrigger,Trigger1Y)),NA())</f>
        <v>1.9785682853030728E-2</v>
      </c>
    </row>
    <row r="3337" spans="2:17" x14ac:dyDescent="0.2">
      <c r="B3337" s="39" t="s">
        <v>42</v>
      </c>
      <c r="D3337" s="42">
        <f>_xll.qlCalendarAdvance(Calendar,$D3336,B3337,"f",FALSE)</f>
        <v>62807</v>
      </c>
      <c r="E3337" s="176">
        <f>_xll.qlInterestRateIndexValueDate(IndexON,D3337)</f>
        <v>62807</v>
      </c>
      <c r="F3337" s="192">
        <f>IFERROR(_xll.qlIndexFixing(IndexON,D3337,TRUE,_xll.ohTrigger(RecalcTrigger,TriggerON)),NA())</f>
        <v>1.8985301010437938E-2</v>
      </c>
      <c r="H3337" s="42">
        <f>_xll.qlCalendarAdvance(Calendar,$H3336,B3337,"f",FALSE)</f>
        <v>62807</v>
      </c>
      <c r="I3337" s="176">
        <f>_xll.qlInterestRateIndexValueDate(Index1M,$H3337)</f>
        <v>62807</v>
      </c>
      <c r="J3337" s="181">
        <f>IFERROR(_xll.qlIndexFixing(Index1M,$H3337,TRUE,_xll.ohTrigger(RecalcTrigger,Trigger1M)),NA())</f>
        <v>1.9352616002599975E-2</v>
      </c>
      <c r="K3337" s="44">
        <f>IFERROR(_xll.qlIndexFixing(Index3M,H3337,TRUE,_xll.ohTrigger(RecalcTrigger,Trigger3M)),NA())</f>
        <v>1.9668276200904087E-2</v>
      </c>
      <c r="L3337" s="44">
        <f>IFERROR(_xll.qlIndexFixing(Index6M,$H3337,TRUE,_xll.ohTrigger(RecalcTrigger,Trigger6M)),NA())</f>
        <v>1.9830986595517047E-2</v>
      </c>
      <c r="M3337" s="182">
        <f>IFERROR(_xll.qlIndexFixing(Index1Y,$H3337,TRUE,_xll.ohTrigger(RecalcTrigger,Trigger1Y)),NA())</f>
        <v>2.0054298294865786E-2</v>
      </c>
      <c r="N3337" s="181">
        <f>IFERROR(_xll.qlIndexFixing(ONIndex1M,I3337,TRUE,_xll.ohTrigger(RecalcTrigger,Trigger1M)),NA())</f>
        <v>1.9330688377454663E-2</v>
      </c>
      <c r="O3337" s="44">
        <f>IFERROR(_xll.qlIndexFixing(ONIndex3M,I3337,TRUE,_xll.ohTrigger(RecalcTrigger,Trigger3M)),NA())</f>
        <v>1.9602429863275761E-2</v>
      </c>
      <c r="P3337" s="44">
        <f>IFERROR(_xll.qlIndexFixing(ONIndex6M,I3337,TRUE,_xll.ohTrigger(RecalcTrigger,Trigger6M)),NA())</f>
        <v>1.9698646136317999E-2</v>
      </c>
      <c r="Q3337" s="182">
        <f>IFERROR(_xll.qlIndexFixing(ONIndex1Y,I3337,TRUE,_xll.ohTrigger(RecalcTrigger,Trigger1Y)),NA())</f>
        <v>1.9788522175346879E-2</v>
      </c>
    </row>
    <row r="3338" spans="2:17" x14ac:dyDescent="0.2">
      <c r="B3338" s="39" t="s">
        <v>42</v>
      </c>
      <c r="D3338" s="42">
        <f>_xll.qlCalendarAdvance(Calendar,$D3337,B3338,"f",FALSE)</f>
        <v>62814</v>
      </c>
      <c r="E3338" s="176">
        <f>_xll.qlInterestRateIndexValueDate(IndexON,D3338)</f>
        <v>62814</v>
      </c>
      <c r="F3338" s="192">
        <f>IFERROR(_xll.qlIndexFixing(IndexON,D3338,TRUE,_xll.ohTrigger(RecalcTrigger,TriggerON)),NA())</f>
        <v>1.8988292987314193E-2</v>
      </c>
      <c r="H3338" s="42">
        <f>_xll.qlCalendarAdvance(Calendar,$H3337,B3338,"f",FALSE)</f>
        <v>62814</v>
      </c>
      <c r="I3338" s="176">
        <f>_xll.qlInterestRateIndexValueDate(Index1M,$H3338)</f>
        <v>62814</v>
      </c>
      <c r="J3338" s="181">
        <f>IFERROR(_xll.qlIndexFixing(Index1M,$H3338,TRUE,_xll.ohTrigger(RecalcTrigger,Trigger1M)),NA())</f>
        <v>1.9355660273945773E-2</v>
      </c>
      <c r="K3338" s="44">
        <f>IFERROR(_xll.qlIndexFixing(Index3M,H3338,TRUE,_xll.ohTrigger(RecalcTrigger,Trigger3M)),NA())</f>
        <v>1.9671099199361077E-2</v>
      </c>
      <c r="L3338" s="44">
        <f>IFERROR(_xll.qlIndexFixing(Index6M,$H3338,TRUE,_xll.ohTrigger(RecalcTrigger,Trigger6M)),NA())</f>
        <v>1.983363153882442E-2</v>
      </c>
      <c r="M3338" s="182">
        <f>IFERROR(_xll.qlIndexFixing(Index1Y,$H3338,TRUE,_xll.ohTrigger(RecalcTrigger,Trigger1Y)),NA())</f>
        <v>2.0056799140774559E-2</v>
      </c>
      <c r="N3338" s="181">
        <f>IFERROR(_xll.qlIndexFixing(ONIndex1M,I3338,TRUE,_xll.ohTrigger(RecalcTrigger,Trigger1M)),NA())</f>
        <v>1.9333761189810339E-2</v>
      </c>
      <c r="O3338" s="44">
        <f>IFERROR(_xll.qlIndexFixing(ONIndex3M,I3338,TRUE,_xll.ohTrigger(RecalcTrigger,Trigger3M)),NA())</f>
        <v>1.96053338635227E-2</v>
      </c>
      <c r="P3338" s="44">
        <f>IFERROR(_xll.qlIndexFixing(ONIndex6M,I3338,TRUE,_xll.ohTrigger(RecalcTrigger,Trigger6M)),NA())</f>
        <v>1.9701449934671489E-2</v>
      </c>
      <c r="Q3338" s="182">
        <f>IFERROR(_xll.qlIndexFixing(ONIndex1Y,I3338,TRUE,_xll.ohTrigger(RecalcTrigger,Trigger1Y)),NA())</f>
        <v>1.9791347178162999E-2</v>
      </c>
    </row>
    <row r="3339" spans="2:17" x14ac:dyDescent="0.2">
      <c r="B3339" s="39" t="s">
        <v>42</v>
      </c>
      <c r="D3339" s="42">
        <f>_xll.qlCalendarAdvance(Calendar,$D3338,B3339,"f",FALSE)</f>
        <v>62821</v>
      </c>
      <c r="E3339" s="176">
        <f>_xll.qlInterestRateIndexValueDate(IndexON,D3339)</f>
        <v>62821</v>
      </c>
      <c r="F3339" s="192">
        <f>IFERROR(_xll.qlIndexFixing(IndexON,D3339,TRUE,_xll.ohTrigger(RecalcTrigger,TriggerON)),NA())</f>
        <v>1.8991269798567245E-2</v>
      </c>
      <c r="H3339" s="42">
        <f>_xll.qlCalendarAdvance(Calendar,$H3338,B3339,"f",FALSE)</f>
        <v>62821</v>
      </c>
      <c r="I3339" s="176">
        <f>_xll.qlInterestRateIndexValueDate(Index1M,$H3339)</f>
        <v>62821</v>
      </c>
      <c r="J3339" s="181">
        <f>IFERROR(_xll.qlIndexFixing(Index1M,$H3339,TRUE,_xll.ohTrigger(RecalcTrigger,Trigger1M)),NA())</f>
        <v>1.9358688945853773E-2</v>
      </c>
      <c r="K3339" s="44">
        <f>IFERROR(_xll.qlIndexFixing(Index3M,H3339,TRUE,_xll.ohTrigger(RecalcTrigger,Trigger3M)),NA())</f>
        <v>1.96739074086201E-2</v>
      </c>
      <c r="L3339" s="44">
        <f>IFERROR(_xll.qlIndexFixing(Index6M,$H3339,TRUE,_xll.ohTrigger(RecalcTrigger,Trigger6M)),NA())</f>
        <v>1.9836262133170777E-2</v>
      </c>
      <c r="M3339" s="182">
        <f>IFERROR(_xll.qlIndexFixing(Index1Y,$H3339,TRUE,_xll.ohTrigger(RecalcTrigger,Trigger1Y)),NA())</f>
        <v>2.0059285386251426E-2</v>
      </c>
      <c r="N3339" s="181">
        <f>IFERROR(_xll.qlIndexFixing(ONIndex1M,I3339,TRUE,_xll.ohTrigger(RecalcTrigger,Trigger1M)),NA())</f>
        <v>1.9336818426853863E-2</v>
      </c>
      <c r="O3339" s="44">
        <f>IFERROR(_xll.qlIndexFixing(ONIndex3M,I3339,TRUE,_xll.ohTrigger(RecalcTrigger,Trigger3M)),NA())</f>
        <v>1.9608223143900982E-2</v>
      </c>
      <c r="P3339" s="44">
        <f>IFERROR(_xll.qlIndexFixing(ONIndex6M,I3339,TRUE,_xll.ohTrigger(RecalcTrigger,Trigger6M)),NA())</f>
        <v>1.9704239521073363E-2</v>
      </c>
      <c r="Q3339" s="182">
        <f>IFERROR(_xll.qlIndexFixing(ONIndex1Y,I3339,TRUE,_xll.ohTrigger(RecalcTrigger,Trigger1Y)),NA())</f>
        <v>1.9794157861965367E-2</v>
      </c>
    </row>
    <row r="3340" spans="2:17" x14ac:dyDescent="0.2">
      <c r="B3340" s="39" t="s">
        <v>42</v>
      </c>
      <c r="D3340" s="42">
        <f>_xll.qlCalendarAdvance(Calendar,$D3339,B3340,"f",FALSE)</f>
        <v>62828</v>
      </c>
      <c r="E3340" s="176">
        <f>_xll.qlInterestRateIndexValueDate(IndexON,D3340)</f>
        <v>62828</v>
      </c>
      <c r="F3340" s="192">
        <f>IFERROR(_xll.qlIndexFixing(IndexON,D3340,TRUE,_xll.ohTrigger(RecalcTrigger,TriggerON)),NA())</f>
        <v>1.8994231444197096E-2</v>
      </c>
      <c r="H3340" s="42">
        <f>_xll.qlCalendarAdvance(Calendar,$H3339,B3340,"f",FALSE)</f>
        <v>62828</v>
      </c>
      <c r="I3340" s="176">
        <f>_xll.qlInterestRateIndexValueDate(Index1M,$H3340)</f>
        <v>62828</v>
      </c>
      <c r="J3340" s="181">
        <f>IFERROR(_xll.qlIndexFixing(Index1M,$H3340,TRUE,_xll.ohTrigger(RecalcTrigger,Trigger1M)),NA())</f>
        <v>1.9361702018308287E-2</v>
      </c>
      <c r="K3340" s="44">
        <f>IFERROR(_xll.qlIndexFixing(Index3M,H3340,TRUE,_xll.ohTrigger(RecalcTrigger,Trigger3M)),NA())</f>
        <v>1.9676700828650886E-2</v>
      </c>
      <c r="L3340" s="44">
        <f>IFERROR(_xll.qlIndexFixing(Index6M,$H3340,TRUE,_xll.ohTrigger(RecalcTrigger,Trigger6M)),NA())</f>
        <v>1.9838159080418003E-2</v>
      </c>
      <c r="M3340" s="182">
        <f>IFERROR(_xll.qlIndexFixing(Index1Y,$H3340,TRUE,_xll.ohTrigger(RecalcTrigger,Trigger1Y)),NA())</f>
        <v>2.0061757031189214E-2</v>
      </c>
      <c r="N3340" s="181">
        <f>IFERROR(_xll.qlIndexFixing(ONIndex1M,I3340,TRUE,_xll.ohTrigger(RecalcTrigger,Trigger1M)),NA())</f>
        <v>1.9339860088342098E-2</v>
      </c>
      <c r="O3340" s="44">
        <f>IFERROR(_xll.qlIndexFixing(ONIndex3M,I3340,TRUE,_xll.ohTrigger(RecalcTrigger,Trigger3M)),NA())</f>
        <v>1.9611097704653746E-2</v>
      </c>
      <c r="P3340" s="44">
        <f>IFERROR(_xll.qlIndexFixing(ONIndex6M,I3340,TRUE,_xll.ohTrigger(RecalcTrigger,Trigger6M)),NA())</f>
        <v>1.9707014895766761E-2</v>
      </c>
      <c r="Q3340" s="182">
        <f>IFERROR(_xll.qlIndexFixing(ONIndex1Y,I3340,TRUE,_xll.ohTrigger(RecalcTrigger,Trigger1Y)),NA())</f>
        <v>1.9796954226105612E-2</v>
      </c>
    </row>
    <row r="3341" spans="2:17" x14ac:dyDescent="0.2">
      <c r="B3341" s="39" t="s">
        <v>42</v>
      </c>
      <c r="D3341" s="42">
        <f>_xll.qlCalendarAdvance(Calendar,$D3340,B3341,"f",FALSE)</f>
        <v>62835</v>
      </c>
      <c r="E3341" s="176">
        <f>_xll.qlInterestRateIndexValueDate(IndexON,D3341)</f>
        <v>62835</v>
      </c>
      <c r="F3341" s="192">
        <f>IFERROR(_xll.qlIndexFixing(IndexON,D3341,TRUE,_xll.ohTrigger(RecalcTrigger,TriggerON)),NA())</f>
        <v>1.8997177924041653E-2</v>
      </c>
      <c r="H3341" s="42">
        <f>_xll.qlCalendarAdvance(Calendar,$H3340,B3341,"f",FALSE)</f>
        <v>62835</v>
      </c>
      <c r="I3341" s="176">
        <f>_xll.qlInterestRateIndexValueDate(Index1M,$H3341)</f>
        <v>62835</v>
      </c>
      <c r="J3341" s="181">
        <f>IFERROR(_xll.qlIndexFixing(Index1M,$H3341,TRUE,_xll.ohTrigger(RecalcTrigger,Trigger1M)),NA())</f>
        <v>1.9364699491306699E-2</v>
      </c>
      <c r="K3341" s="44">
        <f>IFERROR(_xll.qlIndexFixing(Index3M,H3341,TRUE,_xll.ohTrigger(RecalcTrigger,Trigger3M)),NA())</f>
        <v>1.9679479459421365E-2</v>
      </c>
      <c r="L3341" s="44">
        <f>IFERROR(_xll.qlIndexFixing(Index6M,$H3341,TRUE,_xll.ohTrigger(RecalcTrigger,Trigger6M)),NA())</f>
        <v>1.9840761860833691E-2</v>
      </c>
      <c r="M3341" s="182">
        <f>IFERROR(_xll.qlIndexFixing(Index1Y,$H3341,TRUE,_xll.ohTrigger(RecalcTrigger,Trigger1Y)),NA())</f>
        <v>2.0064214075481406E-2</v>
      </c>
      <c r="N3341" s="181">
        <f>IFERROR(_xll.qlIndexFixing(ONIndex1M,I3341,TRUE,_xll.ohTrigger(RecalcTrigger,Trigger1M)),NA())</f>
        <v>1.9342886174518181E-2</v>
      </c>
      <c r="O3341" s="44">
        <f>IFERROR(_xll.qlIndexFixing(ONIndex3M,I3341,TRUE,_xll.ohTrigger(RecalcTrigger,Trigger3M)),NA())</f>
        <v>1.9613957545537852E-2</v>
      </c>
      <c r="P3341" s="44">
        <f>IFERROR(_xll.qlIndexFixing(ONIndex6M,I3341,TRUE,_xll.ohTrigger(RecalcTrigger,Trigger6M)),NA())</f>
        <v>1.970977605858959E-2</v>
      </c>
      <c r="Q3341" s="182">
        <f>IFERROR(_xll.qlIndexFixing(ONIndex1Y,I3341,TRUE,_xll.ohTrigger(RecalcTrigger,Trigger1Y)),NA())</f>
        <v>1.9799736271151058E-2</v>
      </c>
    </row>
    <row r="3342" spans="2:17" x14ac:dyDescent="0.2">
      <c r="B3342" s="39" t="s">
        <v>42</v>
      </c>
      <c r="D3342" s="42">
        <f>_xll.qlCalendarAdvance(Calendar,$D3341,B3342,"f",FALSE)</f>
        <v>62842</v>
      </c>
      <c r="E3342" s="176">
        <f>_xll.qlInterestRateIndexValueDate(IndexON,D3342)</f>
        <v>62842</v>
      </c>
      <c r="F3342" s="192">
        <f>IFERROR(_xll.qlIndexFixing(IndexON,D3342,TRUE,_xll.ohTrigger(RecalcTrigger,TriggerON)),NA())</f>
        <v>1.9000109238263008E-2</v>
      </c>
      <c r="H3342" s="42">
        <f>_xll.qlCalendarAdvance(Calendar,$H3341,B3342,"f",FALSE)</f>
        <v>62842</v>
      </c>
      <c r="I3342" s="176">
        <f>_xll.qlInterestRateIndexValueDate(Index1M,$H3342)</f>
        <v>62842</v>
      </c>
      <c r="J3342" s="181">
        <f>IFERROR(_xll.qlIndexFixing(Index1M,$H3342,TRUE,_xll.ohTrigger(RecalcTrigger,Trigger1M)),NA())</f>
        <v>1.9367681364822871E-2</v>
      </c>
      <c r="K3342" s="44">
        <f>IFERROR(_xll.qlIndexFixing(Index3M,H3342,TRUE,_xll.ohTrigger(RecalcTrigger,Trigger3M)),NA())</f>
        <v>1.9682243300902146E-2</v>
      </c>
      <c r="L3342" s="44">
        <f>IFERROR(_xll.qlIndexFixing(Index6M,$H3342,TRUE,_xll.ohTrigger(RecalcTrigger,Trigger6M)),NA())</f>
        <v>1.9843350292883068E-2</v>
      </c>
      <c r="M3342" s="182">
        <f>IFERROR(_xll.qlIndexFixing(Index1Y,$H3342,TRUE,_xll.ohTrigger(RecalcTrigger,Trigger1Y)),NA())</f>
        <v>2.0066656519022383E-2</v>
      </c>
      <c r="N3342" s="181">
        <f>IFERROR(_xll.qlIndexFixing(ONIndex1M,I3342,TRUE,_xll.ohTrigger(RecalcTrigger,Trigger1M)),NA())</f>
        <v>1.9345896685220021E-2</v>
      </c>
      <c r="O3342" s="44">
        <f>IFERROR(_xll.qlIndexFixing(ONIndex3M,I3342,TRUE,_xll.ohTrigger(RecalcTrigger,Trigger3M)),NA())</f>
        <v>1.9616802666634348E-2</v>
      </c>
      <c r="P3342" s="44">
        <f>IFERROR(_xll.qlIndexFixing(ONIndex6M,I3342,TRUE,_xll.ohTrigger(RecalcTrigger,Trigger6M)),NA())</f>
        <v>1.9712523009541849E-2</v>
      </c>
      <c r="Q3342" s="182">
        <f>IFERROR(_xll.qlIndexFixing(ONIndex1Y,I3342,TRUE,_xll.ohTrigger(RecalcTrigger,Trigger1Y)),NA())</f>
        <v>1.9802503996696474E-2</v>
      </c>
    </row>
    <row r="3343" spans="2:17" x14ac:dyDescent="0.2">
      <c r="B3343" s="39" t="s">
        <v>42</v>
      </c>
      <c r="D3343" s="42">
        <f>_xll.qlCalendarAdvance(Calendar,$D3342,B3343,"f",FALSE)</f>
        <v>62849</v>
      </c>
      <c r="E3343" s="176">
        <f>_xll.qlInterestRateIndexValueDate(IndexON,D3343)</f>
        <v>62849</v>
      </c>
      <c r="F3343" s="192">
        <f>IFERROR(_xll.qlIndexFixing(IndexON,D3343,TRUE,_xll.ohTrigger(RecalcTrigger,TriggerON)),NA())</f>
        <v>1.9003025386780115E-2</v>
      </c>
      <c r="H3343" s="42">
        <f>_xll.qlCalendarAdvance(Calendar,$H3342,B3343,"f",FALSE)</f>
        <v>62849</v>
      </c>
      <c r="I3343" s="176">
        <f>_xll.qlInterestRateIndexValueDate(Index1M,$H3343)</f>
        <v>62849</v>
      </c>
      <c r="J3343" s="181">
        <f>IFERROR(_xll.qlIndexFixing(Index1M,$H3343,TRUE,_xll.ohTrigger(RecalcTrigger,Trigger1M)),NA())</f>
        <v>1.9370647638848954E-2</v>
      </c>
      <c r="K3343" s="44">
        <f>IFERROR(_xll.qlIndexFixing(Index3M,H3343,TRUE,_xll.ohTrigger(RecalcTrigger,Trigger3M)),NA())</f>
        <v>1.9684992353062064E-2</v>
      </c>
      <c r="L3343" s="44">
        <f>IFERROR(_xll.qlIndexFixing(Index6M,$H3343,TRUE,_xll.ohTrigger(RecalcTrigger,Trigger6M)),NA())</f>
        <v>1.9845924376509581E-2</v>
      </c>
      <c r="M3343" s="182">
        <f>IFERROR(_xll.qlIndexFixing(Index1Y,$H3343,TRUE,_xll.ohTrigger(RecalcTrigger,Trigger1Y)),NA())</f>
        <v>2.0069084361706957E-2</v>
      </c>
      <c r="N3343" s="181">
        <f>IFERROR(_xll.qlIndexFixing(ONIndex1M,I3343,TRUE,_xll.ohTrigger(RecalcTrigger,Trigger1M)),NA())</f>
        <v>1.9348891620528663E-2</v>
      </c>
      <c r="O3343" s="44">
        <f>IFERROR(_xll.qlIndexFixing(ONIndex3M,I3343,TRUE,_xll.ohTrigger(RecalcTrigger,Trigger3M)),NA())</f>
        <v>1.9619633068105324E-2</v>
      </c>
      <c r="P3343" s="44">
        <f>IFERROR(_xll.qlIndexFixing(ONIndex6M,I3343,TRUE,_xll.ohTrigger(RecalcTrigger,Trigger6M)),NA())</f>
        <v>1.9715255748704585E-2</v>
      </c>
      <c r="Q3343" s="182">
        <f>IFERROR(_xll.qlIndexFixing(ONIndex1Y,I3343,TRUE,_xll.ohTrigger(RecalcTrigger,Trigger1Y)),NA())</f>
        <v>1.9805257402984999E-2</v>
      </c>
    </row>
    <row r="3344" spans="2:17" x14ac:dyDescent="0.2">
      <c r="B3344" s="39" t="s">
        <v>42</v>
      </c>
      <c r="D3344" s="42">
        <f>_xll.qlCalendarAdvance(Calendar,$D3343,B3344,"f",FALSE)</f>
        <v>62856</v>
      </c>
      <c r="E3344" s="176">
        <f>_xll.qlInterestRateIndexValueDate(IndexON,D3344)</f>
        <v>62856</v>
      </c>
      <c r="F3344" s="192">
        <f>IFERROR(_xll.qlIndexFixing(IndexON,D3344,TRUE,_xll.ohTrigger(RecalcTrigger,TriggerON)),NA())</f>
        <v>1.9005926369592974E-2</v>
      </c>
      <c r="H3344" s="42">
        <f>_xll.qlCalendarAdvance(Calendar,$H3343,B3344,"f",FALSE)</f>
        <v>62856</v>
      </c>
      <c r="I3344" s="176">
        <f>_xll.qlInterestRateIndexValueDate(Index1M,$H3344)</f>
        <v>62856</v>
      </c>
      <c r="J3344" s="181">
        <f>IFERROR(_xll.qlIndexFixing(Index1M,$H3344,TRUE,_xll.ohTrigger(RecalcTrigger,Trigger1M)),NA())</f>
        <v>1.9372151661046316E-2</v>
      </c>
      <c r="K3344" s="44">
        <f>IFERROR(_xll.qlIndexFixing(Index3M,H3344,TRUE,_xll.ohTrigger(RecalcTrigger,Trigger3M)),NA())</f>
        <v>1.9687726615869941E-2</v>
      </c>
      <c r="L3344" s="44">
        <f>IFERROR(_xll.qlIndexFixing(Index6M,$H3344,TRUE,_xll.ohTrigger(RecalcTrigger,Trigger6M)),NA())</f>
        <v>1.9848484111659792E-2</v>
      </c>
      <c r="M3344" s="182">
        <f>IFERROR(_xll.qlIndexFixing(Index1Y,$H3344,TRUE,_xll.ohTrigger(RecalcTrigger,Trigger1Y)),NA())</f>
        <v>2.0071497603430168E-2</v>
      </c>
      <c r="N3344" s="181">
        <f>IFERROR(_xll.qlIndexFixing(ONIndex1M,I3344,TRUE,_xll.ohTrigger(RecalcTrigger,Trigger1M)),NA())</f>
        <v>1.9351870980363062E-2</v>
      </c>
      <c r="O3344" s="44">
        <f>IFERROR(_xll.qlIndexFixing(ONIndex3M,I3344,TRUE,_xll.ohTrigger(RecalcTrigger,Trigger3M)),NA())</f>
        <v>1.962244874978869E-2</v>
      </c>
      <c r="P3344" s="44">
        <f>IFERROR(_xll.qlIndexFixing(ONIndex6M,I3344,TRUE,_xll.ohTrigger(RecalcTrigger,Trigger6M)),NA())</f>
        <v>1.9717974275915706E-2</v>
      </c>
      <c r="Q3344" s="182">
        <f>IFERROR(_xll.qlIndexFixing(ONIndex1Y,I3344,TRUE,_xll.ohTrigger(RecalcTrigger,Trigger1Y)),NA())</f>
        <v>1.9807996490016633E-2</v>
      </c>
    </row>
    <row r="3345" spans="2:17" x14ac:dyDescent="0.2">
      <c r="B3345" s="39" t="s">
        <v>42</v>
      </c>
      <c r="D3345" s="42">
        <f>_xll.qlCalendarAdvance(Calendar,$D3344,B3345,"f",FALSE)</f>
        <v>62863</v>
      </c>
      <c r="E3345" s="176">
        <f>_xll.qlInterestRateIndexValueDate(IndexON,D3345)</f>
        <v>62863</v>
      </c>
      <c r="F3345" s="192">
        <f>IFERROR(_xll.qlIndexFixing(IndexON,D3345,TRUE,_xll.ohTrigger(RecalcTrigger,TriggerON)),NA())</f>
        <v>1.9008812186701585E-2</v>
      </c>
      <c r="H3345" s="42">
        <f>_xll.qlCalendarAdvance(Calendar,$H3344,B3345,"f",FALSE)</f>
        <v>62863</v>
      </c>
      <c r="I3345" s="176">
        <f>_xll.qlInterestRateIndexValueDate(Index1M,$H3345)</f>
        <v>62863</v>
      </c>
      <c r="J3345" s="181">
        <f>IFERROR(_xll.qlIndexFixing(Index1M,$H3345,TRUE,_xll.ohTrigger(RecalcTrigger,Trigger1M)),NA())</f>
        <v>1.9375088653012382E-2</v>
      </c>
      <c r="K3345" s="44">
        <f>IFERROR(_xll.qlIndexFixing(Index3M,H3345,TRUE,_xll.ohTrigger(RecalcTrigger,Trigger3M)),NA())</f>
        <v>1.9689724380385843E-2</v>
      </c>
      <c r="L3345" s="44">
        <f>IFERROR(_xll.qlIndexFixing(Index6M,$H3345,TRUE,_xll.ohTrigger(RecalcTrigger,Trigger6M)),NA())</f>
        <v>1.9851029498279816E-2</v>
      </c>
      <c r="M3345" s="182">
        <f>IFERROR(_xll.qlIndexFixing(Index1Y,$H3345,TRUE,_xll.ohTrigger(RecalcTrigger,Trigger1Y)),NA())</f>
        <v>2.0073896244088382E-2</v>
      </c>
      <c r="N3345" s="181">
        <f>IFERROR(_xll.qlIndexFixing(ONIndex1M,I3345,TRUE,_xll.ohTrigger(RecalcTrigger,Trigger1M)),NA())</f>
        <v>1.9354834764885309E-2</v>
      </c>
      <c r="O3345" s="44">
        <f>IFERROR(_xll.qlIndexFixing(ONIndex3M,I3345,TRUE,_xll.ohTrigger(RecalcTrigger,Trigger3M)),NA())</f>
        <v>1.9625249711603399E-2</v>
      </c>
      <c r="P3345" s="44">
        <f>IFERROR(_xll.qlIndexFixing(ONIndex6M,I3345,TRUE,_xll.ohTrigger(RecalcTrigger,Trigger6M)),NA())</f>
        <v>1.9720678591337304E-2</v>
      </c>
      <c r="Q3345" s="182">
        <f>IFERROR(_xll.qlIndexFixing(ONIndex1Y,I3345,TRUE,_xll.ohTrigger(RecalcTrigger,Trigger1Y)),NA())</f>
        <v>1.9810721257629282E-2</v>
      </c>
    </row>
    <row r="3346" spans="2:17" x14ac:dyDescent="0.2">
      <c r="B3346" s="39" t="s">
        <v>42</v>
      </c>
      <c r="D3346" s="42">
        <f>_xll.qlCalendarAdvance(Calendar,$D3345,B3346,"f",FALSE)</f>
        <v>62870</v>
      </c>
      <c r="E3346" s="176">
        <f>_xll.qlInterestRateIndexValueDate(IndexON,D3346)</f>
        <v>62870</v>
      </c>
      <c r="F3346" s="192">
        <f>IFERROR(_xll.qlIndexFixing(IndexON,D3346,TRUE,_xll.ohTrigger(RecalcTrigger,TriggerON)),NA())</f>
        <v>1.9011682838186994E-2</v>
      </c>
      <c r="H3346" s="42">
        <f>_xll.qlCalendarAdvance(Calendar,$H3345,B3346,"f",FALSE)</f>
        <v>62870</v>
      </c>
      <c r="I3346" s="176">
        <f>_xll.qlInterestRateIndexValueDate(Index1M,$H3346)</f>
        <v>62870</v>
      </c>
      <c r="J3346" s="181">
        <f>IFERROR(_xll.qlIndexFixing(Index1M,$H3346,TRUE,_xll.ohTrigger(RecalcTrigger,Trigger1M)),NA())</f>
        <v>1.9378010047062768E-2</v>
      </c>
      <c r="K3346" s="44">
        <f>IFERROR(_xll.qlIndexFixing(Index3M,H3346,TRUE,_xll.ohTrigger(RecalcTrigger,Trigger3M)),NA())</f>
        <v>1.9692429975180614E-2</v>
      </c>
      <c r="L3346" s="44">
        <f>IFERROR(_xll.qlIndexFixing(Index6M,$H3346,TRUE,_xll.ohTrigger(RecalcTrigger,Trigger6M)),NA())</f>
        <v>1.9853560536313548E-2</v>
      </c>
      <c r="M3346" s="182">
        <f>IFERROR(_xll.qlIndexFixing(Index1Y,$H3346,TRUE,_xll.ohTrigger(RecalcTrigger,Trigger1Y)),NA())</f>
        <v>2.0076280283578413E-2</v>
      </c>
      <c r="N3346" s="181">
        <f>IFERROR(_xll.qlIndexFixing(ONIndex1M,I3346,TRUE,_xll.ohTrigger(RecalcTrigger,Trigger1M)),NA())</f>
        <v>1.9357782973933313E-2</v>
      </c>
      <c r="O3346" s="44">
        <f>IFERROR(_xll.qlIndexFixing(ONIndex3M,I3346,TRUE,_xll.ohTrigger(RecalcTrigger,Trigger3M)),NA())</f>
        <v>1.9628035953873635E-2</v>
      </c>
      <c r="P3346" s="44">
        <f>IFERROR(_xll.qlIndexFixing(ONIndex6M,I3346,TRUE,_xll.ohTrigger(RecalcTrigger,Trigger6M)),NA())</f>
        <v>1.9723368694888332E-2</v>
      </c>
      <c r="Q3346" s="182">
        <f>IFERROR(_xll.qlIndexFixing(ONIndex1Y,I3346,TRUE,_xll.ohTrigger(RecalcTrigger,Trigger1Y)),NA())</f>
        <v>1.9813431705985041E-2</v>
      </c>
    </row>
    <row r="3347" spans="2:17" x14ac:dyDescent="0.2">
      <c r="B3347" s="39" t="s">
        <v>42</v>
      </c>
      <c r="D3347" s="42">
        <f>_xll.qlCalendarAdvance(Calendar,$D3346,B3347,"f",FALSE)</f>
        <v>62877</v>
      </c>
      <c r="E3347" s="176">
        <f>_xll.qlInterestRateIndexValueDate(IndexON,D3347)</f>
        <v>62877</v>
      </c>
      <c r="F3347" s="192">
        <f>IFERROR(_xll.qlIndexFixing(IndexON,D3347,TRUE,_xll.ohTrigger(RecalcTrigger,TriggerON)),NA())</f>
        <v>1.9014538323887109E-2</v>
      </c>
      <c r="H3347" s="42">
        <f>_xll.qlCalendarAdvance(Calendar,$H3346,B3347,"f",FALSE)</f>
        <v>62877</v>
      </c>
      <c r="I3347" s="176">
        <f>_xll.qlInterestRateIndexValueDate(Index1M,$H3347)</f>
        <v>62877</v>
      </c>
      <c r="J3347" s="181">
        <f>IFERROR(_xll.qlIndexFixing(Index1M,$H3347,TRUE,_xll.ohTrigger(RecalcTrigger,Trigger1M)),NA())</f>
        <v>1.9380915843189093E-2</v>
      </c>
      <c r="K3347" s="44">
        <f>IFERROR(_xll.qlIndexFixing(Index3M,H3347,TRUE,_xll.ohTrigger(RecalcTrigger,Trigger3M)),NA())</f>
        <v>1.9695120781311047E-2</v>
      </c>
      <c r="L3347" s="44">
        <f>IFERROR(_xll.qlIndexFixing(Index6M,$H3347,TRUE,_xll.ohTrigger(RecalcTrigger,Trigger6M)),NA())</f>
        <v>1.9856077225709777E-2</v>
      </c>
      <c r="M3347" s="182">
        <f>IFERROR(_xll.qlIndexFixing(Index1Y,$H3347,TRUE,_xll.ohTrigger(RecalcTrigger,Trigger1Y)),NA())</f>
        <v>2.0078649721797511E-2</v>
      </c>
      <c r="N3347" s="181">
        <f>IFERROR(_xll.qlIndexFixing(ONIndex1M,I3347,TRUE,_xll.ohTrigger(RecalcTrigger,Trigger1M)),NA())</f>
        <v>1.9360715607507073E-2</v>
      </c>
      <c r="O3347" s="44">
        <f>IFERROR(_xll.qlIndexFixing(ONIndex3M,I3347,TRUE,_xll.ohTrigger(RecalcTrigger,Trigger3M)),NA())</f>
        <v>1.963080747635626E-2</v>
      </c>
      <c r="P3347" s="44">
        <f>IFERROR(_xll.qlIndexFixing(ONIndex6M,I3347,TRUE,_xll.ohTrigger(RecalcTrigger,Trigger6M)),NA())</f>
        <v>1.9726044586568792E-2</v>
      </c>
      <c r="Q3347" s="182">
        <f>IFERROR(_xll.qlIndexFixing(ONIndex1Y,I3347,TRUE,_xll.ohTrigger(RecalcTrigger,Trigger1Y)),NA())</f>
        <v>1.9816127834921815E-2</v>
      </c>
    </row>
    <row r="3348" spans="2:17" x14ac:dyDescent="0.2">
      <c r="B3348" s="39" t="s">
        <v>42</v>
      </c>
      <c r="D3348" s="42">
        <f>_xll.qlCalendarAdvance(Calendar,$D3347,B3348,"f",FALSE)</f>
        <v>62884</v>
      </c>
      <c r="E3348" s="176">
        <f>_xll.qlInterestRateIndexValueDate(IndexON,D3348)</f>
        <v>62884</v>
      </c>
      <c r="F3348" s="192">
        <f>IFERROR(_xll.qlIndexFixing(IndexON,D3348,TRUE,_xll.ohTrigger(RecalcTrigger,TriggerON)),NA())</f>
        <v>1.9017378643964022E-2</v>
      </c>
      <c r="H3348" s="42">
        <f>_xll.qlCalendarAdvance(Calendar,$H3347,B3348,"f",FALSE)</f>
        <v>62884</v>
      </c>
      <c r="I3348" s="176">
        <f>_xll.qlInterestRateIndexValueDate(Index1M,$H3348)</f>
        <v>62884</v>
      </c>
      <c r="J3348" s="181">
        <f>IFERROR(_xll.qlIndexFixing(Index1M,$H3348,TRUE,_xll.ohTrigger(RecalcTrigger,Trigger1M)),NA())</f>
        <v>1.9385245016288199E-2</v>
      </c>
      <c r="K3348" s="44">
        <f>IFERROR(_xll.qlIndexFixing(Index3M,H3348,TRUE,_xll.ohTrigger(RecalcTrigger,Trigger3M)),NA())</f>
        <v>1.9699234685960076E-2</v>
      </c>
      <c r="L3348" s="44">
        <f>IFERROR(_xll.qlIndexFixing(Index6M,$H3348,TRUE,_xll.ohTrigger(RecalcTrigger,Trigger6M)),NA())</f>
        <v>1.9860003913972375E-2</v>
      </c>
      <c r="M3348" s="182">
        <f>IFERROR(_xll.qlIndexFixing(Index1Y,$H3348,TRUE,_xll.ohTrigger(RecalcTrigger,Trigger1Y)),NA())</f>
        <v>2.0080297216465981E-2</v>
      </c>
      <c r="N3348" s="181">
        <f>IFERROR(_xll.qlIndexFixing(ONIndex1M,I3348,TRUE,_xll.ohTrigger(RecalcTrigger,Trigger1M)),NA())</f>
        <v>1.9363632665687636E-2</v>
      </c>
      <c r="O3348" s="44">
        <f>IFERROR(_xll.qlIndexFixing(ONIndex3M,I3348,TRUE,_xll.ohTrigger(RecalcTrigger,Trigger3M)),NA())</f>
        <v>1.9633564278889182E-2</v>
      </c>
      <c r="P3348" s="44">
        <f>IFERROR(_xll.qlIndexFixing(ONIndex6M,I3348,TRUE,_xll.ohTrigger(RecalcTrigger,Trigger6M)),NA())</f>
        <v>1.9728706266459728E-2</v>
      </c>
      <c r="Q3348" s="182">
        <f>IFERROR(_xll.qlIndexFixing(ONIndex1Y,I3348,TRUE,_xll.ohTrigger(RecalcTrigger,Trigger1Y)),NA())</f>
        <v>1.9818809644601698E-2</v>
      </c>
    </row>
    <row r="3349" spans="2:17" x14ac:dyDescent="0.2">
      <c r="B3349" s="39" t="s">
        <v>42</v>
      </c>
      <c r="D3349" s="42">
        <f>_xll.qlCalendarAdvance(Calendar,$D3348,B3349,"f",FALSE)</f>
        <v>62891</v>
      </c>
      <c r="E3349" s="176">
        <f>_xll.qlInterestRateIndexValueDate(IndexON,D3349)</f>
        <v>62891</v>
      </c>
      <c r="F3349" s="192">
        <f>IFERROR(_xll.qlIndexFixing(IndexON,D3349,TRUE,_xll.ohTrigger(RecalcTrigger,TriggerON)),NA())</f>
        <v>1.9020203798336688E-2</v>
      </c>
      <c r="H3349" s="42">
        <f>_xll.qlCalendarAdvance(Calendar,$H3348,B3349,"f",FALSE)</f>
        <v>62891</v>
      </c>
      <c r="I3349" s="176">
        <f>_xll.qlInterestRateIndexValueDate(Index1M,$H3349)</f>
        <v>62891</v>
      </c>
      <c r="J3349" s="181">
        <f>IFERROR(_xll.qlIndexFixing(Index1M,$H3349,TRUE,_xll.ohTrigger(RecalcTrigger,Trigger1M)),NA())</f>
        <v>1.9390991000778061E-2</v>
      </c>
      <c r="K3349" s="44">
        <f>IFERROR(_xll.qlIndexFixing(Index3M,H3349,TRUE,_xll.ohTrigger(RecalcTrigger,Trigger3M)),NA())</f>
        <v>1.9701894088350092E-2</v>
      </c>
      <c r="L3349" s="44">
        <f>IFERROR(_xll.qlIndexFixing(Index6M,$H3349,TRUE,_xll.ohTrigger(RecalcTrigger,Trigger6M)),NA())</f>
        <v>1.9862490125305044E-2</v>
      </c>
      <c r="M3349" s="182">
        <f>IFERROR(_xll.qlIndexFixing(Index1Y,$H3349,TRUE,_xll.ohTrigger(RecalcTrigger,Trigger1Y)),NA())</f>
        <v>2.0082638367292294E-2</v>
      </c>
      <c r="N3349" s="181">
        <f>IFERROR(_xll.qlIndexFixing(ONIndex1M,I3349,TRUE,_xll.ohTrigger(RecalcTrigger,Trigger1M)),NA())</f>
        <v>1.9366534148475001E-2</v>
      </c>
      <c r="O3349" s="44">
        <f>IFERROR(_xll.qlIndexFixing(ONIndex3M,I3349,TRUE,_xll.ohTrigger(RecalcTrigger,Trigger3M)),NA())</f>
        <v>1.9636306361796585E-2</v>
      </c>
      <c r="P3349" s="44">
        <f>IFERROR(_xll.qlIndexFixing(ONIndex6M,I3349,TRUE,_xll.ohTrigger(RecalcTrigger,Trigger6M)),NA())</f>
        <v>1.9731353734561141E-2</v>
      </c>
      <c r="Q3349" s="182">
        <f>IFERROR(_xll.qlIndexFixing(ONIndex1Y,I3349,TRUE,_xll.ohTrigger(RecalcTrigger,Trigger1Y)),NA())</f>
        <v>1.9821477134943644E-2</v>
      </c>
    </row>
    <row r="3350" spans="2:17" x14ac:dyDescent="0.2">
      <c r="B3350" s="39" t="s">
        <v>42</v>
      </c>
      <c r="D3350" s="42">
        <f>_xll.qlCalendarAdvance(Calendar,$D3349,B3350,"f",FALSE)</f>
        <v>62898</v>
      </c>
      <c r="E3350" s="176">
        <f>_xll.qlInterestRateIndexValueDate(IndexON,D3350)</f>
        <v>62898</v>
      </c>
      <c r="F3350" s="192">
        <f>IFERROR(_xll.qlIndexFixing(IndexON,D3350,TRUE,_xll.ohTrigger(RecalcTrigger,TriggerON)),NA())</f>
        <v>1.9023013787248244E-2</v>
      </c>
      <c r="H3350" s="42">
        <f>_xll.qlCalendarAdvance(Calendar,$H3349,B3350,"f",FALSE)</f>
        <v>62898</v>
      </c>
      <c r="I3350" s="176">
        <f>_xll.qlInterestRateIndexValueDate(Index1M,$H3350)</f>
        <v>62898</v>
      </c>
      <c r="J3350" s="181">
        <f>IFERROR(_xll.qlIndexFixing(Index1M,$H3350,TRUE,_xll.ohTrigger(RecalcTrigger,Trigger1M)),NA())</f>
        <v>1.9390974770443742E-2</v>
      </c>
      <c r="K3350" s="44">
        <f>IFERROR(_xll.qlIndexFixing(Index3M,H3350,TRUE,_xll.ohTrigger(RecalcTrigger,Trigger3M)),NA())</f>
        <v>1.9704538700432546E-2</v>
      </c>
      <c r="L3350" s="44">
        <f>IFERROR(_xll.qlIndexFixing(Index6M,$H3350,TRUE,_xll.ohTrigger(RecalcTrigger,Trigger6M)),NA())</f>
        <v>1.986496198631147E-2</v>
      </c>
      <c r="M3350" s="182">
        <f>IFERROR(_xll.qlIndexFixing(Index1Y,$H3350,TRUE,_xll.ohTrigger(RecalcTrigger,Trigger1Y)),NA())</f>
        <v>2.008496491733136E-2</v>
      </c>
      <c r="N3350" s="181">
        <f>IFERROR(_xll.qlIndexFixing(ONIndex1M,I3350,TRUE,_xll.ohTrigger(RecalcTrigger,Trigger1M)),NA())</f>
        <v>1.9369420055788122E-2</v>
      </c>
      <c r="O3350" s="44">
        <f>IFERROR(_xll.qlIndexFixing(ONIndex3M,I3350,TRUE,_xll.ohTrigger(RecalcTrigger,Trigger3M)),NA())</f>
        <v>1.9639033724997423E-2</v>
      </c>
      <c r="P3350" s="44">
        <f>IFERROR(_xll.qlIndexFixing(ONIndex6M,I3350,TRUE,_xll.ohTrigger(RecalcTrigger,Trigger6M)),NA())</f>
        <v>1.9733986990710939E-2</v>
      </c>
      <c r="Q3350" s="182">
        <f>IFERROR(_xll.qlIndexFixing(ONIndex1Y,I3350,TRUE,_xll.ohTrigger(RecalcTrigger,Trigger1Y)),NA())</f>
        <v>1.9824130305947651E-2</v>
      </c>
    </row>
    <row r="3351" spans="2:17" x14ac:dyDescent="0.2">
      <c r="B3351" s="39" t="s">
        <v>42</v>
      </c>
      <c r="D3351" s="42">
        <f>_xll.qlCalendarAdvance(Calendar,$D3350,B3351,"f",FALSE)</f>
        <v>62905</v>
      </c>
      <c r="E3351" s="176">
        <f>_xll.qlInterestRateIndexValueDate(IndexON,D3351)</f>
        <v>62905</v>
      </c>
      <c r="F3351" s="192">
        <f>IFERROR(_xll.qlIndexFixing(IndexON,D3351,TRUE,_xll.ohTrigger(RecalcTrigger,TriggerON)),NA())</f>
        <v>1.9025808610212414E-2</v>
      </c>
      <c r="H3351" s="42">
        <f>_xll.qlCalendarAdvance(Calendar,$H3350,B3351,"f",FALSE)</f>
        <v>62905</v>
      </c>
      <c r="I3351" s="176">
        <f>_xll.qlInterestRateIndexValueDate(Index1M,$H3351)</f>
        <v>62905</v>
      </c>
      <c r="J3351" s="181">
        <f>IFERROR(_xll.qlIndexFixing(Index1M,$H3351,TRUE,_xll.ohTrigger(RecalcTrigger,Trigger1M)),NA())</f>
        <v>1.93938162481622E-2</v>
      </c>
      <c r="K3351" s="44">
        <f>IFERROR(_xll.qlIndexFixing(Index3M,H3351,TRUE,_xll.ohTrigger(RecalcTrigger,Trigger3M)),NA())</f>
        <v>1.9707168522179245E-2</v>
      </c>
      <c r="L3351" s="44">
        <f>IFERROR(_xll.qlIndexFixing(Index6M,$H3351,TRUE,_xll.ohTrigger(RecalcTrigger,Trigger6M)),NA())</f>
        <v>1.9867419496937471E-2</v>
      </c>
      <c r="M3351" s="182">
        <f>IFERROR(_xll.qlIndexFixing(Index1Y,$H3351,TRUE,_xll.ohTrigger(RecalcTrigger,Trigger1Y)),NA())</f>
        <v>2.0087276866482595E-2</v>
      </c>
      <c r="N3351" s="181">
        <f>IFERROR(_xll.qlIndexFixing(ONIndex1M,I3351,TRUE,_xll.ohTrigger(RecalcTrigger,Trigger1M)),NA())</f>
        <v>1.9372290387708047E-2</v>
      </c>
      <c r="O3351" s="44">
        <f>IFERROR(_xll.qlIndexFixing(ONIndex3M,I3351,TRUE,_xll.ohTrigger(RecalcTrigger,Trigger3M)),NA())</f>
        <v>1.9641746368410651E-2</v>
      </c>
      <c r="P3351" s="44">
        <f>IFERROR(_xll.qlIndexFixing(ONIndex6M,I3351,TRUE,_xll.ohTrigger(RecalcTrigger,Trigger6M)),NA())</f>
        <v>1.9736606034990167E-2</v>
      </c>
      <c r="Q3351" s="182">
        <f>IFERROR(_xll.qlIndexFixing(ONIndex1Y,I3351,TRUE,_xll.ohTrigger(RecalcTrigger,Trigger1Y)),NA())</f>
        <v>1.9826769157613722E-2</v>
      </c>
    </row>
    <row r="3352" spans="2:17" x14ac:dyDescent="0.2">
      <c r="B3352" s="39" t="s">
        <v>42</v>
      </c>
      <c r="D3352" s="42">
        <f>_xll.qlCalendarAdvance(Calendar,$D3351,B3352,"f",FALSE)</f>
        <v>62912</v>
      </c>
      <c r="E3352" s="176">
        <f>_xll.qlInterestRateIndexValueDate(IndexON,D3352)</f>
        <v>62912</v>
      </c>
      <c r="F3352" s="192">
        <f>IFERROR(_xll.qlIndexFixing(IndexON,D3352,TRUE,_xll.ohTrigger(RecalcTrigger,TriggerON)),NA())</f>
        <v>1.9028588267553381E-2</v>
      </c>
      <c r="H3352" s="42">
        <f>_xll.qlCalendarAdvance(Calendar,$H3351,B3352,"f",FALSE)</f>
        <v>62912</v>
      </c>
      <c r="I3352" s="176">
        <f>_xll.qlInterestRateIndexValueDate(Index1M,$H3352)</f>
        <v>62912</v>
      </c>
      <c r="J3352" s="181">
        <f>IFERROR(_xll.qlIndexFixing(Index1M,$H3352,TRUE,_xll.ohTrigger(RecalcTrigger,Trigger1M)),NA())</f>
        <v>1.9396642126280769E-2</v>
      </c>
      <c r="K3352" s="44">
        <f>IFERROR(_xll.qlIndexFixing(Index3M,H3352,TRUE,_xll.ohTrigger(RecalcTrigger,Trigger3M)),NA())</f>
        <v>1.9709783553555831E-2</v>
      </c>
      <c r="L3352" s="44">
        <f>IFERROR(_xll.qlIndexFixing(Index6M,$H3352,TRUE,_xll.ohTrigger(RecalcTrigger,Trigger6M)),NA())</f>
        <v>1.9869862657131511E-2</v>
      </c>
      <c r="M3352" s="182">
        <f>IFERROR(_xll.qlIndexFixing(Index1Y,$H3352,TRUE,_xll.ohTrigger(RecalcTrigger,Trigger1Y)),NA())</f>
        <v>2.0089574214647632E-2</v>
      </c>
      <c r="N3352" s="181">
        <f>IFERROR(_xll.qlIndexFixing(ONIndex1M,I3352,TRUE,_xll.ohTrigger(RecalcTrigger,Trigger1M)),NA())</f>
        <v>1.9375145144234773E-2</v>
      </c>
      <c r="O3352" s="44">
        <f>IFERROR(_xll.qlIndexFixing(ONIndex3M,I3352,TRUE,_xll.ohTrigger(RecalcTrigger,Trigger3M)),NA())</f>
        <v>1.9644444292036267E-2</v>
      </c>
      <c r="P3352" s="44">
        <f>IFERROR(_xll.qlIndexFixing(ONIndex6M,I3352,TRUE,_xll.ohTrigger(RecalcTrigger,Trigger6M)),NA())</f>
        <v>1.9739210867398826E-2</v>
      </c>
      <c r="Q3352" s="182">
        <f>IFERROR(_xll.qlIndexFixing(ONIndex1Y,I3352,TRUE,_xll.ohTrigger(RecalcTrigger,Trigger1Y)),NA())</f>
        <v>1.9829393689779762E-2</v>
      </c>
    </row>
    <row r="3353" spans="2:17" x14ac:dyDescent="0.2">
      <c r="B3353" s="39" t="s">
        <v>42</v>
      </c>
      <c r="D3353" s="42">
        <f>_xll.qlCalendarAdvance(Calendar,$D3352,B3353,"f",FALSE)</f>
        <v>62919</v>
      </c>
      <c r="E3353" s="176">
        <f>_xll.qlInterestRateIndexValueDate(IndexON,D3353)</f>
        <v>62919</v>
      </c>
      <c r="F3353" s="192">
        <f>IFERROR(_xll.qlIndexFixing(IndexON,D3353,TRUE,_xll.ohTrigger(RecalcTrigger,TriggerON)),NA())</f>
        <v>1.9031352759271147E-2</v>
      </c>
      <c r="H3353" s="42">
        <f>_xll.qlCalendarAdvance(Calendar,$H3352,B3353,"f",FALSE)</f>
        <v>62919</v>
      </c>
      <c r="I3353" s="176">
        <f>_xll.qlInterestRateIndexValueDate(Index1M,$H3353)</f>
        <v>62919</v>
      </c>
      <c r="J3353" s="181">
        <f>IFERROR(_xll.qlIndexFixing(Index1M,$H3353,TRUE,_xll.ohTrigger(RecalcTrigger,Trigger1M)),NA())</f>
        <v>1.9398737767231593E-2</v>
      </c>
      <c r="K3353" s="44">
        <f>IFERROR(_xll.qlIndexFixing(Index3M,H3353,TRUE,_xll.ohTrigger(RecalcTrigger,Trigger3M)),NA())</f>
        <v>1.9711669455450585E-2</v>
      </c>
      <c r="L3353" s="44">
        <f>IFERROR(_xll.qlIndexFixing(Index6M,$H3353,TRUE,_xll.ohTrigger(RecalcTrigger,Trigger6M)),NA())</f>
        <v>1.9871583782202377E-2</v>
      </c>
      <c r="M3353" s="182">
        <f>IFERROR(_xll.qlIndexFixing(Index1Y,$H3353,TRUE,_xll.ohTrigger(RecalcTrigger,Trigger1Y)),NA())</f>
        <v>2.0091856961727217E-2</v>
      </c>
      <c r="N3353" s="181">
        <f>IFERROR(_xll.qlIndexFixing(ONIndex1M,I3353,TRUE,_xll.ohTrigger(RecalcTrigger,Trigger1M)),NA())</f>
        <v>1.9377984325449349E-2</v>
      </c>
      <c r="O3353" s="44">
        <f>IFERROR(_xll.qlIndexFixing(ONIndex3M,I3353,TRUE,_xll.ohTrigger(RecalcTrigger,Trigger3M)),NA())</f>
        <v>1.9647127496036365E-2</v>
      </c>
      <c r="P3353" s="44">
        <f>IFERROR(_xll.qlIndexFixing(ONIndex6M,I3353,TRUE,_xll.ohTrigger(RecalcTrigger,Trigger6M)),NA())</f>
        <v>1.9741801488017963E-2</v>
      </c>
      <c r="Q3353" s="182">
        <f>IFERROR(_xll.qlIndexFixing(ONIndex1Y,I3353,TRUE,_xll.ohTrigger(RecalcTrigger,Trigger1Y)),NA())</f>
        <v>1.9832003902932049E-2</v>
      </c>
    </row>
    <row r="3354" spans="2:17" x14ac:dyDescent="0.2">
      <c r="B3354" s="39" t="s">
        <v>42</v>
      </c>
      <c r="D3354" s="42">
        <f>_xll.qlCalendarAdvance(Calendar,$D3353,B3354,"f",FALSE)</f>
        <v>62926</v>
      </c>
      <c r="E3354" s="176">
        <f>_xll.qlInterestRateIndexValueDate(IndexON,D3354)</f>
        <v>62926</v>
      </c>
      <c r="F3354" s="192">
        <f>IFERROR(_xll.qlIndexFixing(IndexON,D3354,TRUE,_xll.ohTrigger(RecalcTrigger,TriggerON)),NA())</f>
        <v>1.9034102085203619E-2</v>
      </c>
      <c r="H3354" s="42">
        <f>_xll.qlCalendarAdvance(Calendar,$H3353,B3354,"f",FALSE)</f>
        <v>62926</v>
      </c>
      <c r="I3354" s="176">
        <f>_xll.qlInterestRateIndexValueDate(Index1M,$H3354)</f>
        <v>62926</v>
      </c>
      <c r="J3354" s="181">
        <f>IFERROR(_xll.qlIndexFixing(Index1M,$H3354,TRUE,_xll.ohTrigger(RecalcTrigger,Trigger1M)),NA())</f>
        <v>1.9401533411918602E-2</v>
      </c>
      <c r="K3354" s="44">
        <f>IFERROR(_xll.qlIndexFixing(Index3M,H3354,TRUE,_xll.ohTrigger(RecalcTrigger,Trigger3M)),NA())</f>
        <v>1.9714255823122494E-2</v>
      </c>
      <c r="L3354" s="44">
        <f>IFERROR(_xll.qlIndexFixing(Index6M,$H3354,TRUE,_xll.ohTrigger(RecalcTrigger,Trigger6M)),NA())</f>
        <v>1.9873999135560746E-2</v>
      </c>
      <c r="M3354" s="182">
        <f>IFERROR(_xll.qlIndexFixing(Index1Y,$H3354,TRUE,_xll.ohTrigger(RecalcTrigger,Trigger1Y)),NA())</f>
        <v>2.0094125107623428E-2</v>
      </c>
      <c r="N3354" s="181">
        <f>IFERROR(_xll.qlIndexFixing(ONIndex1M,I3354,TRUE,_xll.ohTrigger(RecalcTrigger,Trigger1M)),NA())</f>
        <v>1.9380807931027588E-2</v>
      </c>
      <c r="O3354" s="44">
        <f>IFERROR(_xll.qlIndexFixing(ONIndex3M,I3354,TRUE,_xll.ohTrigger(RecalcTrigger,Trigger3M)),NA())</f>
        <v>1.9649795980167806E-2</v>
      </c>
      <c r="P3354" s="44">
        <f>IFERROR(_xll.qlIndexFixing(ONIndex6M,I3354,TRUE,_xll.ohTrigger(RecalcTrigger,Trigger6M)),NA())</f>
        <v>1.974437789676653E-2</v>
      </c>
      <c r="Q3354" s="182">
        <f>IFERROR(_xll.qlIndexFixing(ONIndex1Y,I3354,TRUE,_xll.ohTrigger(RecalcTrigger,Trigger1Y)),NA())</f>
        <v>1.9834599796584307E-2</v>
      </c>
    </row>
    <row r="3355" spans="2:17" x14ac:dyDescent="0.2">
      <c r="B3355" s="39" t="s">
        <v>42</v>
      </c>
      <c r="D3355" s="42">
        <f>_xll.qlCalendarAdvance(Calendar,$D3354,B3355,"f",FALSE)</f>
        <v>62933</v>
      </c>
      <c r="E3355" s="176">
        <f>_xll.qlInterestRateIndexValueDate(IndexON,D3355)</f>
        <v>62933</v>
      </c>
      <c r="F3355" s="192">
        <f>IFERROR(_xll.qlIndexFixing(IndexON,D3355,TRUE,_xll.ohTrigger(RecalcTrigger,TriggerON)),NA())</f>
        <v>1.9036836245512889E-2</v>
      </c>
      <c r="H3355" s="42">
        <f>_xll.qlCalendarAdvance(Calendar,$H3354,B3355,"f",FALSE)</f>
        <v>62933</v>
      </c>
      <c r="I3355" s="176">
        <f>_xll.qlInterestRateIndexValueDate(Index1M,$H3355)</f>
        <v>62933</v>
      </c>
      <c r="J3355" s="181">
        <f>IFERROR(_xll.qlIndexFixing(Index1M,$H3355,TRUE,_xll.ohTrigger(RecalcTrigger,Trigger1M)),NA())</f>
        <v>1.9404313457798139E-2</v>
      </c>
      <c r="K3355" s="44">
        <f>IFERROR(_xll.qlIndexFixing(Index3M,H3355,TRUE,_xll.ohTrigger(RecalcTrigger,Trigger3M)),NA())</f>
        <v>1.9716827401119963E-2</v>
      </c>
      <c r="L3355" s="44">
        <f>IFERROR(_xll.qlIndexFixing(Index6M,$H3355,TRUE,_xll.ohTrigger(RecalcTrigger,Trigger6M)),NA())</f>
        <v>1.987640013909538E-2</v>
      </c>
      <c r="M3355" s="182">
        <f>IFERROR(_xll.qlIndexFixing(Index1Y,$H3355,TRUE,_xll.ohTrigger(RecalcTrigger,Trigger1Y)),NA())</f>
        <v>2.0096378652238789E-2</v>
      </c>
      <c r="N3355" s="181">
        <f>IFERROR(_xll.qlIndexFixing(ONIndex1M,I3355,TRUE,_xll.ohTrigger(RecalcTrigger,Trigger1M)),NA())</f>
        <v>1.938361596121263E-2</v>
      </c>
      <c r="O3355" s="44">
        <f>IFERROR(_xll.qlIndexFixing(ONIndex3M,I3355,TRUE,_xll.ohTrigger(RecalcTrigger,Trigger3M)),NA())</f>
        <v>1.9652449744511635E-2</v>
      </c>
      <c r="P3355" s="44">
        <f>IFERROR(_xll.qlIndexFixing(ONIndex6M,I3355,TRUE,_xll.ohTrigger(RecalcTrigger,Trigger6M)),NA())</f>
        <v>1.9746940093644527E-2</v>
      </c>
      <c r="Q3355" s="182">
        <f>IFERROR(_xll.qlIndexFixing(ONIndex1Y,I3355,TRUE,_xll.ohTrigger(RecalcTrigger,Trigger1Y)),NA())</f>
        <v>1.9837181370898627E-2</v>
      </c>
    </row>
    <row r="3356" spans="2:17" x14ac:dyDescent="0.2">
      <c r="B3356" s="39" t="s">
        <v>42</v>
      </c>
      <c r="D3356" s="42">
        <f>_xll.qlCalendarAdvance(Calendar,$D3355,B3356,"f",FALSE)</f>
        <v>62940</v>
      </c>
      <c r="E3356" s="176">
        <f>_xll.qlInterestRateIndexValueDate(IndexON,D3356)</f>
        <v>62940</v>
      </c>
      <c r="F3356" s="192">
        <f>IFERROR(_xll.qlIndexFixing(IndexON,D3356,TRUE,_xll.ohTrigger(RecalcTrigger,TriggerON)),NA())</f>
        <v>1.9039555240117911E-2</v>
      </c>
      <c r="H3356" s="42">
        <f>_xll.qlCalendarAdvance(Calendar,$H3355,B3356,"f",FALSE)</f>
        <v>62940</v>
      </c>
      <c r="I3356" s="176">
        <f>_xll.qlInterestRateIndexValueDate(Index1M,$H3356)</f>
        <v>62940</v>
      </c>
      <c r="J3356" s="181">
        <f>IFERROR(_xll.qlIndexFixing(Index1M,$H3356,TRUE,_xll.ohTrigger(RecalcTrigger,Trigger1M)),NA())</f>
        <v>1.9407077904843195E-2</v>
      </c>
      <c r="K3356" s="44">
        <f>IFERROR(_xll.qlIndexFixing(Index3M,H3356,TRUE,_xll.ohTrigger(RecalcTrigger,Trigger3M)),NA())</f>
        <v>1.9719384189417162E-2</v>
      </c>
      <c r="L3356" s="44">
        <f>IFERROR(_xll.qlIndexFixing(Index6M,$H3356,TRUE,_xll.ohTrigger(RecalcTrigger,Trigger6M)),NA())</f>
        <v>1.987878679275534E-2</v>
      </c>
      <c r="M3356" s="182">
        <f>IFERROR(_xll.qlIndexFixing(Index1Y,$H3356,TRUE,_xll.ohTrigger(RecalcTrigger,Trigger1Y)),NA())</f>
        <v>2.0098617595476709E-2</v>
      </c>
      <c r="N3356" s="181">
        <f>IFERROR(_xll.qlIndexFixing(ONIndex1M,I3356,TRUE,_xll.ohTrigger(RecalcTrigger,Trigger1M)),NA())</f>
        <v>1.9386408416085521E-2</v>
      </c>
      <c r="O3356" s="44">
        <f>IFERROR(_xll.qlIndexFixing(ONIndex3M,I3356,TRUE,_xll.ohTrigger(RecalcTrigger,Trigger3M)),NA())</f>
        <v>1.96550887891489E-2</v>
      </c>
      <c r="P3356" s="44">
        <f>IFERROR(_xll.qlIndexFixing(ONIndex6M,I3356,TRUE,_xll.ohTrigger(RecalcTrigger,Trigger6M)),NA())</f>
        <v>1.9749488078733002E-2</v>
      </c>
      <c r="Q3356" s="182">
        <f>IFERROR(_xll.qlIndexFixing(ONIndex1Y,I3356,TRUE,_xll.ohTrigger(RecalcTrigger,Trigger1Y)),NA())</f>
        <v>1.9839748625875009E-2</v>
      </c>
    </row>
    <row r="3357" spans="2:17" x14ac:dyDescent="0.2">
      <c r="B3357" s="39" t="s">
        <v>42</v>
      </c>
      <c r="D3357" s="42">
        <f>_xll.qlCalendarAdvance(Calendar,$D3356,B3357,"f",FALSE)</f>
        <v>62947</v>
      </c>
      <c r="E3357" s="176">
        <f>_xll.qlInterestRateIndexValueDate(IndexON,D3357)</f>
        <v>62947</v>
      </c>
      <c r="F3357" s="192">
        <f>IFERROR(_xll.qlIndexFixing(IndexON,D3357,TRUE,_xll.ohTrigger(RecalcTrigger,TriggerON)),NA())</f>
        <v>1.9042259069018685E-2</v>
      </c>
      <c r="H3357" s="42">
        <f>_xll.qlCalendarAdvance(Calendar,$H3356,B3357,"f",FALSE)</f>
        <v>62947</v>
      </c>
      <c r="I3357" s="176">
        <f>_xll.qlInterestRateIndexValueDate(Index1M,$H3357)</f>
        <v>62947</v>
      </c>
      <c r="J3357" s="181">
        <f>IFERROR(_xll.qlIndexFixing(Index1M,$H3357,TRUE,_xll.ohTrigger(RecalcTrigger,Trigger1M)),NA())</f>
        <v>1.9410537522650397E-2</v>
      </c>
      <c r="K3357" s="44">
        <f>IFERROR(_xll.qlIndexFixing(Index3M,H3357,TRUE,_xll.ohTrigger(RecalcTrigger,Trigger3M)),NA())</f>
        <v>1.9722636853927732E-2</v>
      </c>
      <c r="L3357" s="44">
        <f>IFERROR(_xll.qlIndexFixing(Index6M,$H3357,TRUE,_xll.ohTrigger(RecalcTrigger,Trigger6M)),NA())</f>
        <v>1.9881863199788196E-2</v>
      </c>
      <c r="M3357" s="182">
        <f>IFERROR(_xll.qlIndexFixing(Index1Y,$H3357,TRUE,_xll.ohTrigger(RecalcTrigger,Trigger1Y)),NA())</f>
        <v>2.0100841937240821E-2</v>
      </c>
      <c r="N3357" s="181">
        <f>IFERROR(_xll.qlIndexFixing(ONIndex1M,I3357,TRUE,_xll.ohTrigger(RecalcTrigger,Trigger1M)),NA())</f>
        <v>1.9389185295484168E-2</v>
      </c>
      <c r="O3357" s="44">
        <f>IFERROR(_xll.qlIndexFixing(ONIndex3M,I3357,TRUE,_xll.ohTrigger(RecalcTrigger,Trigger3M)),NA())</f>
        <v>1.9657713114160646E-2</v>
      </c>
      <c r="P3357" s="44">
        <f>IFERROR(_xll.qlIndexFixing(ONIndex6M,I3357,TRUE,_xll.ohTrigger(RecalcTrigger,Trigger6M)),NA())</f>
        <v>1.9752021852031953E-2</v>
      </c>
      <c r="Q3357" s="182">
        <f>IFERROR(_xll.qlIndexFixing(ONIndex1Y,I3357,TRUE,_xll.ohTrigger(RecalcTrigger,Trigger1Y)),NA())</f>
        <v>1.9842301561513453E-2</v>
      </c>
    </row>
    <row r="3358" spans="2:17" x14ac:dyDescent="0.2">
      <c r="B3358" s="39" t="s">
        <v>42</v>
      </c>
      <c r="D3358" s="42">
        <f>_xll.qlCalendarAdvance(Calendar,$D3357,B3358,"f",FALSE)</f>
        <v>62954</v>
      </c>
      <c r="E3358" s="176">
        <f>_xll.qlInterestRateIndexValueDate(IndexON,D3358)</f>
        <v>62954</v>
      </c>
      <c r="F3358" s="192">
        <f>IFERROR(_xll.qlIndexFixing(IndexON,D3358,TRUE,_xll.ohTrigger(RecalcTrigger,TriggerON)),NA())</f>
        <v>1.9044947732296258E-2</v>
      </c>
      <c r="H3358" s="42">
        <f>_xll.qlCalendarAdvance(Calendar,$H3357,B3358,"f",FALSE)</f>
        <v>62954</v>
      </c>
      <c r="I3358" s="176">
        <f>_xll.qlInterestRateIndexValueDate(Index1M,$H3358)</f>
        <v>62954</v>
      </c>
      <c r="J3358" s="181">
        <f>IFERROR(_xll.qlIndexFixing(Index1M,$H3358,TRUE,_xll.ohTrigger(RecalcTrigger,Trigger1M)),NA())</f>
        <v>1.9413269802997065E-2</v>
      </c>
      <c r="K3358" s="44">
        <f>IFERROR(_xll.qlIndexFixing(Index3M,H3358,TRUE,_xll.ohTrigger(RecalcTrigger,Trigger3M)),NA())</f>
        <v>1.9725163142498701E-2</v>
      </c>
      <c r="L3358" s="44">
        <f>IFERROR(_xll.qlIndexFixing(Index6M,$H3358,TRUE,_xll.ohTrigger(RecalcTrigger,Trigger6M)),NA())</f>
        <v>1.9884220256295913E-2</v>
      </c>
      <c r="M3358" s="182">
        <f>IFERROR(_xll.qlIndexFixing(Index1Y,$H3358,TRUE,_xll.ohTrigger(RecalcTrigger,Trigger1Y)),NA())</f>
        <v>2.0103051677435646E-2</v>
      </c>
      <c r="N3358" s="181">
        <f>IFERROR(_xll.qlIndexFixing(ONIndex1M,I3358,TRUE,_xll.ohTrigger(RecalcTrigger,Trigger1M)),NA())</f>
        <v>1.9391946599408572E-2</v>
      </c>
      <c r="O3358" s="44">
        <f>IFERROR(_xll.qlIndexFixing(ONIndex3M,I3358,TRUE,_xll.ohTrigger(RecalcTrigger,Trigger3M)),NA())</f>
        <v>1.9660322719222689E-2</v>
      </c>
      <c r="P3358" s="44">
        <f>IFERROR(_xll.qlIndexFixing(ONIndex6M,I3358,TRUE,_xll.ohTrigger(RecalcTrigger,Trigger6M)),NA())</f>
        <v>1.9754541413460336E-2</v>
      </c>
      <c r="Q3358" s="182">
        <f>IFERROR(_xll.qlIndexFixing(ONIndex1Y,I3358,TRUE,_xll.ohTrigger(RecalcTrigger,Trigger1Y)),NA())</f>
        <v>1.9844840177976053E-2</v>
      </c>
    </row>
    <row r="3359" spans="2:17" x14ac:dyDescent="0.2">
      <c r="B3359" s="39" t="s">
        <v>42</v>
      </c>
      <c r="D3359" s="42">
        <f>_xll.qlCalendarAdvance(Calendar,$D3358,B3359,"f",FALSE)</f>
        <v>62961</v>
      </c>
      <c r="E3359" s="176">
        <f>_xll.qlInterestRateIndexValueDate(IndexON,D3359)</f>
        <v>62961</v>
      </c>
      <c r="F3359" s="192">
        <f>IFERROR(_xll.qlIndexFixing(IndexON,D3359,TRUE,_xll.ohTrigger(RecalcTrigger,TriggerON)),NA())</f>
        <v>1.904762122970749E-2</v>
      </c>
      <c r="H3359" s="42">
        <f>_xll.qlCalendarAdvance(Calendar,$H3358,B3359,"f",FALSE)</f>
        <v>62961</v>
      </c>
      <c r="I3359" s="176">
        <f>_xll.qlInterestRateIndexValueDate(Index1M,$H3359)</f>
        <v>62961</v>
      </c>
      <c r="J3359" s="181">
        <f>IFERROR(_xll.qlIndexFixing(Index1M,$H3359,TRUE,_xll.ohTrigger(RecalcTrigger,Trigger1M)),NA())</f>
        <v>1.941598648367587E-2</v>
      </c>
      <c r="K3359" s="44">
        <f>IFERROR(_xll.qlIndexFixing(Index3M,H3359,TRUE,_xll.ohTrigger(RecalcTrigger,Trigger3M)),NA())</f>
        <v>1.9727674640502228E-2</v>
      </c>
      <c r="L3359" s="44">
        <f>IFERROR(_xll.qlIndexFixing(Index6M,$H3359,TRUE,_xll.ohTrigger(RecalcTrigger,Trigger6M)),NA())</f>
        <v>1.9886562962009163E-2</v>
      </c>
      <c r="M3359" s="182">
        <f>IFERROR(_xll.qlIndexFixing(Index1Y,$H3359,TRUE,_xll.ohTrigger(RecalcTrigger,Trigger1Y)),NA())</f>
        <v>2.0105246815966593E-2</v>
      </c>
      <c r="N3359" s="181">
        <f>IFERROR(_xll.qlIndexFixing(ONIndex1M,I3359,TRUE,_xll.ohTrigger(RecalcTrigger,Trigger1M)),NA())</f>
        <v>1.9394692327939778E-2</v>
      </c>
      <c r="O3359" s="44">
        <f>IFERROR(_xll.qlIndexFixing(ONIndex3M,I3359,TRUE,_xll.ohTrigger(RecalcTrigger,Trigger3M)),NA())</f>
        <v>1.966291760474026E-2</v>
      </c>
      <c r="P3359" s="44">
        <f>IFERROR(_xll.qlIndexFixing(ONIndex6M,I3359,TRUE,_xll.ohTrigger(RecalcTrigger,Trigger6M)),NA())</f>
        <v>1.975704676277501E-2</v>
      </c>
      <c r="Q3359" s="182">
        <f>IFERROR(_xll.qlIndexFixing(ONIndex1Y,I3359,TRUE,_xll.ohTrigger(RecalcTrigger,Trigger1Y)),NA())</f>
        <v>1.9847364474938622E-2</v>
      </c>
    </row>
    <row r="3360" spans="2:17" x14ac:dyDescent="0.2">
      <c r="B3360" s="39" t="s">
        <v>42</v>
      </c>
      <c r="D3360" s="42">
        <f>_xll.qlCalendarAdvance(Calendar,$D3359,B3360,"f",FALSE)</f>
        <v>62968</v>
      </c>
      <c r="E3360" s="176">
        <f>_xll.qlInterestRateIndexValueDate(IndexON,D3360)</f>
        <v>62968</v>
      </c>
      <c r="F3360" s="192">
        <f>IFERROR(_xll.qlIndexFixing(IndexON,D3360,TRUE,_xll.ohTrigger(RecalcTrigger,TriggerON)),NA())</f>
        <v>1.9050279561657613E-2</v>
      </c>
      <c r="H3360" s="42">
        <f>_xll.qlCalendarAdvance(Calendar,$H3359,B3360,"f",FALSE)</f>
        <v>62968</v>
      </c>
      <c r="I3360" s="176">
        <f>_xll.qlInterestRateIndexValueDate(Index1M,$H3360)</f>
        <v>62968</v>
      </c>
      <c r="J3360" s="181">
        <f>IFERROR(_xll.qlIndexFixing(Index1M,$H3360,TRUE,_xll.ohTrigger(RecalcTrigger,Trigger1M)),NA())</f>
        <v>1.9418687564673735E-2</v>
      </c>
      <c r="K3360" s="44">
        <f>IFERROR(_xll.qlIndexFixing(Index3M,H3360,TRUE,_xll.ohTrigger(RecalcTrigger,Trigger3M)),NA())</f>
        <v>1.9730171347909244E-2</v>
      </c>
      <c r="L3360" s="44">
        <f>IFERROR(_xll.qlIndexFixing(Index6M,$H3360,TRUE,_xll.ohTrigger(RecalcTrigger,Trigger6M)),NA())</f>
        <v>1.9888891316879494E-2</v>
      </c>
      <c r="M3360" s="182">
        <f>IFERROR(_xll.qlIndexFixing(Index1Y,$H3360,TRUE,_xll.ohTrigger(RecalcTrigger,Trigger1Y)),NA())</f>
        <v>2.0107427352738627E-2</v>
      </c>
      <c r="N3360" s="181">
        <f>IFERROR(_xll.qlIndexFixing(ONIndex1M,I3360,TRUE,_xll.ohTrigger(RecalcTrigger,Trigger1M)),NA())</f>
        <v>1.9397422481077786E-2</v>
      </c>
      <c r="O3360" s="44">
        <f>IFERROR(_xll.qlIndexFixing(ONIndex3M,I3360,TRUE,_xll.ohTrigger(RecalcTrigger,Trigger3M)),NA())</f>
        <v>1.9665497770308127E-2</v>
      </c>
      <c r="P3360" s="44">
        <f>IFERROR(_xll.qlIndexFixing(ONIndex6M,I3360,TRUE,_xll.ohTrigger(RecalcTrigger,Trigger6M)),NA())</f>
        <v>1.97595379005433E-2</v>
      </c>
      <c r="Q3360" s="182">
        <f>IFERROR(_xll.qlIndexFixing(ONIndex1Y,I3360,TRUE,_xll.ohTrigger(RecalcTrigger,Trigger1Y)),NA())</f>
        <v>1.9849874452644301E-2</v>
      </c>
    </row>
    <row r="3361" spans="2:17" x14ac:dyDescent="0.2">
      <c r="B3361" s="39" t="s">
        <v>42</v>
      </c>
      <c r="D3361" s="42">
        <f>_xll.qlCalendarAdvance(Calendar,$D3360,B3361,"f",FALSE)</f>
        <v>62975</v>
      </c>
      <c r="E3361" s="176">
        <f>_xll.qlInterestRateIndexValueDate(IndexON,D3361)</f>
        <v>62975</v>
      </c>
      <c r="F3361" s="192">
        <f>IFERROR(_xll.qlIndexFixing(IndexON,D3361,TRUE,_xll.ohTrigger(RecalcTrigger,TriggerON)),NA())</f>
        <v>1.9052922727822441E-2</v>
      </c>
      <c r="H3361" s="42">
        <f>_xll.qlCalendarAdvance(Calendar,$H3360,B3361,"f",FALSE)</f>
        <v>62975</v>
      </c>
      <c r="I3361" s="176">
        <f>_xll.qlInterestRateIndexValueDate(Index1M,$H3361)</f>
        <v>62975</v>
      </c>
      <c r="J3361" s="181">
        <f>IFERROR(_xll.qlIndexFixing(Index1M,$H3361,TRUE,_xll.ohTrigger(RecalcTrigger,Trigger1M)),NA())</f>
        <v>1.9420666157305387E-2</v>
      </c>
      <c r="K3361" s="44">
        <f>IFERROR(_xll.qlIndexFixing(Index3M,H3361,TRUE,_xll.ohTrigger(RecalcTrigger,Trigger3M)),NA())</f>
        <v>1.9732653264695078E-2</v>
      </c>
      <c r="L3361" s="44">
        <f>IFERROR(_xll.qlIndexFixing(Index6M,$H3361,TRUE,_xll.ohTrigger(RecalcTrigger,Trigger6M)),NA())</f>
        <v>1.9890504811155167E-2</v>
      </c>
      <c r="M3361" s="182">
        <f>IFERROR(_xll.qlIndexFixing(Index1Y,$H3361,TRUE,_xll.ohTrigger(RecalcTrigger,Trigger1Y)),NA())</f>
        <v>2.0109593287659155E-2</v>
      </c>
      <c r="N3361" s="181">
        <f>IFERROR(_xll.qlIndexFixing(ONIndex1M,I3361,TRUE,_xll.ohTrigger(RecalcTrigger,Trigger1M)),NA())</f>
        <v>1.9400137058741551E-2</v>
      </c>
      <c r="O3361" s="44">
        <f>IFERROR(_xll.qlIndexFixing(ONIndex3M,I3361,TRUE,_xll.ohTrigger(RecalcTrigger,Trigger3M)),NA())</f>
        <v>1.9668063216250475E-2</v>
      </c>
      <c r="P3361" s="44">
        <f>IFERROR(_xll.qlIndexFixing(ONIndex6M,I3361,TRUE,_xll.ohTrigger(RecalcTrigger,Trigger6M)),NA())</f>
        <v>1.9762014826278929E-2</v>
      </c>
      <c r="Q3361" s="182">
        <f>IFERROR(_xll.qlIndexFixing(ONIndex1Y,I3361,TRUE,_xll.ohTrigger(RecalcTrigger,Trigger1Y)),NA())</f>
        <v>1.9852370111012041E-2</v>
      </c>
    </row>
    <row r="3362" spans="2:17" x14ac:dyDescent="0.2">
      <c r="B3362" s="39" t="s">
        <v>42</v>
      </c>
      <c r="D3362" s="42">
        <f>_xll.qlCalendarAdvance(Calendar,$D3361,B3362,"f",FALSE)</f>
        <v>62982</v>
      </c>
      <c r="E3362" s="176">
        <f>_xll.qlInterestRateIndexValueDate(IndexON,D3362)</f>
        <v>62982</v>
      </c>
      <c r="F3362" s="192">
        <f>IFERROR(_xll.qlIndexFixing(IndexON,D3362,TRUE,_xll.ohTrigger(RecalcTrigger,TriggerON)),NA())</f>
        <v>1.9055550728283022E-2</v>
      </c>
      <c r="H3362" s="42">
        <f>_xll.qlCalendarAdvance(Calendar,$H3361,B3362,"f",FALSE)</f>
        <v>62982</v>
      </c>
      <c r="I3362" s="176">
        <f>_xll.qlInterestRateIndexValueDate(Index1M,$H3362)</f>
        <v>62982</v>
      </c>
      <c r="J3362" s="181">
        <f>IFERROR(_xll.qlIndexFixing(Index1M,$H3362,TRUE,_xll.ohTrigger(RecalcTrigger,Trigger1M)),NA())</f>
        <v>1.9423337011170643E-2</v>
      </c>
      <c r="K3362" s="44">
        <f>IFERROR(_xll.qlIndexFixing(Index3M,H3362,TRUE,_xll.ohTrigger(RecalcTrigger,Trigger3M)),NA())</f>
        <v>1.973512039082978E-2</v>
      </c>
      <c r="L3362" s="44">
        <f>IFERROR(_xll.qlIndexFixing(Index6M,$H3362,TRUE,_xll.ohTrigger(RecalcTrigger,Trigger6M)),NA())</f>
        <v>1.9892805364504648E-2</v>
      </c>
      <c r="M3362" s="182">
        <f>IFERROR(_xll.qlIndexFixing(Index1Y,$H3362,TRUE,_xll.ohTrigger(RecalcTrigger,Trigger1Y)),NA())</f>
        <v>2.0111744620634031E-2</v>
      </c>
      <c r="N3362" s="181">
        <f>IFERROR(_xll.qlIndexFixing(ONIndex1M,I3362,TRUE,_xll.ohTrigger(RecalcTrigger,Trigger1M)),NA())</f>
        <v>1.9402836061012119E-2</v>
      </c>
      <c r="O3362" s="44">
        <f>IFERROR(_xll.qlIndexFixing(ONIndex3M,I3362,TRUE,_xll.ohTrigger(RecalcTrigger,Trigger3M)),NA())</f>
        <v>1.9670613942324167E-2</v>
      </c>
      <c r="P3362" s="44">
        <f>IFERROR(_xll.qlIndexFixing(ONIndex6M,I3362,TRUE,_xll.ohTrigger(RecalcTrigger,Trigger6M)),NA())</f>
        <v>1.9764477540225034E-2</v>
      </c>
      <c r="Q3362" s="182">
        <f>IFERROR(_xll.qlIndexFixing(ONIndex1Y,I3362,TRUE,_xll.ohTrigger(RecalcTrigger,Trigger1Y)),NA())</f>
        <v>1.9854851449960798E-2</v>
      </c>
    </row>
    <row r="3363" spans="2:17" x14ac:dyDescent="0.2">
      <c r="B3363" s="39" t="s">
        <v>42</v>
      </c>
      <c r="D3363" s="42">
        <f>_xll.qlCalendarAdvance(Calendar,$D3362,B3363,"f",FALSE)</f>
        <v>62989</v>
      </c>
      <c r="E3363" s="176">
        <f>_xll.qlInterestRateIndexValueDate(IndexON,D3363)</f>
        <v>62989</v>
      </c>
      <c r="F3363" s="192">
        <f>IFERROR(_xll.qlIndexFixing(IndexON,D3363,TRUE,_xll.ohTrigger(RecalcTrigger,TriggerON)),NA())</f>
        <v>1.9058163563039354E-2</v>
      </c>
      <c r="H3363" s="42">
        <f>_xll.qlCalendarAdvance(Calendar,$H3362,B3363,"f",FALSE)</f>
        <v>62989</v>
      </c>
      <c r="I3363" s="176">
        <f>_xll.qlInterestRateIndexValueDate(Index1M,$H3363)</f>
        <v>62989</v>
      </c>
      <c r="J3363" s="181">
        <f>IFERROR(_xll.qlIndexFixing(Index1M,$H3363,TRUE,_xll.ohTrigger(RecalcTrigger,Trigger1M)),NA())</f>
        <v>1.9425992266136581E-2</v>
      </c>
      <c r="K3363" s="44">
        <f>IFERROR(_xll.qlIndexFixing(Index3M,H3363,TRUE,_xll.ohTrigger(RecalcTrigger,Trigger3M)),NA())</f>
        <v>1.9737572726286925E-2</v>
      </c>
      <c r="L3363" s="44">
        <f>IFERROR(_xll.qlIndexFixing(Index6M,$H3363,TRUE,_xll.ohTrigger(RecalcTrigger,Trigger6M)),NA())</f>
        <v>1.9895091567628698E-2</v>
      </c>
      <c r="M3363" s="182">
        <f>IFERROR(_xll.qlIndexFixing(Index1Y,$H3363,TRUE,_xll.ohTrigger(RecalcTrigger,Trigger1Y)),NA())</f>
        <v>2.0113881351571328E-2</v>
      </c>
      <c r="N3363" s="181">
        <f>IFERROR(_xll.qlIndexFixing(ONIndex1M,I3363,TRUE,_xll.ohTrigger(RecalcTrigger,Trigger1M)),NA())</f>
        <v>1.9405519487889489E-2</v>
      </c>
      <c r="O3363" s="44">
        <f>IFERROR(_xll.qlIndexFixing(ONIndex3M,I3363,TRUE,_xll.ohTrigger(RecalcTrigger,Trigger3M)),NA())</f>
        <v>1.9673149948772339E-2</v>
      </c>
      <c r="P3363" s="44">
        <f>IFERROR(_xll.qlIndexFixing(ONIndex6M,I3363,TRUE,_xll.ohTrigger(RecalcTrigger,Trigger6M)),NA())</f>
        <v>1.976692604230057E-2</v>
      </c>
      <c r="Q3363" s="182">
        <f>IFERROR(_xll.qlIndexFixing(ONIndex1Y,I3363,TRUE,_xll.ohTrigger(RecalcTrigger,Trigger1Y)),NA())</f>
        <v>1.9857318469571617E-2</v>
      </c>
    </row>
    <row r="3364" spans="2:17" x14ac:dyDescent="0.2">
      <c r="B3364" s="39" t="s">
        <v>42</v>
      </c>
      <c r="D3364" s="42">
        <f>_xll.qlCalendarAdvance(Calendar,$D3363,B3364,"f",FALSE)</f>
        <v>62996</v>
      </c>
      <c r="E3364" s="176">
        <f>_xll.qlInterestRateIndexValueDate(IndexON,D3364)</f>
        <v>62996</v>
      </c>
      <c r="F3364" s="192">
        <f>IFERROR(_xll.qlIndexFixing(IndexON,D3364,TRUE,_xll.ohTrigger(RecalcTrigger,TriggerON)),NA())</f>
        <v>1.9060761232172485E-2</v>
      </c>
      <c r="H3364" s="42">
        <f>_xll.qlCalendarAdvance(Calendar,$H3363,B3364,"f",FALSE)</f>
        <v>62996</v>
      </c>
      <c r="I3364" s="176">
        <f>_xll.qlInterestRateIndexValueDate(Index1M,$H3364)</f>
        <v>62996</v>
      </c>
      <c r="J3364" s="181">
        <f>IFERROR(_xll.qlIndexFixing(Index1M,$H3364,TRUE,_xll.ohTrigger(RecalcTrigger,Trigger1M)),NA())</f>
        <v>1.942863192219239E-2</v>
      </c>
      <c r="K3364" s="44">
        <f>IFERROR(_xll.qlIndexFixing(Index3M,H3364,TRUE,_xll.ohTrigger(RecalcTrigger,Trigger3M)),NA())</f>
        <v>1.9740010271038316E-2</v>
      </c>
      <c r="L3364" s="44">
        <f>IFERROR(_xll.qlIndexFixing(Index6M,$H3364,TRUE,_xll.ohTrigger(RecalcTrigger,Trigger6M)),NA())</f>
        <v>1.989736342047816E-2</v>
      </c>
      <c r="M3364" s="182">
        <f>IFERROR(_xll.qlIndexFixing(Index1Y,$H3364,TRUE,_xll.ohTrigger(RecalcTrigger,Trigger1Y)),NA())</f>
        <v>2.0116003480379341E-2</v>
      </c>
      <c r="N3364" s="181">
        <f>IFERROR(_xll.qlIndexFixing(ONIndex1M,I3364,TRUE,_xll.ohTrigger(RecalcTrigger,Trigger1M)),NA())</f>
        <v>1.9408187339373661E-2</v>
      </c>
      <c r="O3364" s="44">
        <f>IFERROR(_xll.qlIndexFixing(ONIndex3M,I3364,TRUE,_xll.ohTrigger(RecalcTrigger,Trigger3M)),NA())</f>
        <v>1.9675671235432901E-2</v>
      </c>
      <c r="P3364" s="44">
        <f>IFERROR(_xll.qlIndexFixing(ONIndex6M,I3364,TRUE,_xll.ohTrigger(RecalcTrigger,Trigger6M)),NA())</f>
        <v>1.9769360332586583E-2</v>
      </c>
      <c r="Q3364" s="182">
        <f>IFERROR(_xll.qlIndexFixing(ONIndex1Y,I3364,TRUE,_xll.ohTrigger(RecalcTrigger,Trigger1Y)),NA())</f>
        <v>1.9859771169925544E-2</v>
      </c>
    </row>
    <row r="3365" spans="2:17" x14ac:dyDescent="0.2">
      <c r="B3365" s="39" t="s">
        <v>42</v>
      </c>
      <c r="D3365" s="42">
        <f>_xll.qlCalendarAdvance(Calendar,$D3364,B3365,"f",FALSE)</f>
        <v>63003</v>
      </c>
      <c r="E3365" s="176">
        <f>_xll.qlInterestRateIndexValueDate(IndexON,D3365)</f>
        <v>63003</v>
      </c>
      <c r="F3365" s="192">
        <f>IFERROR(_xll.qlIndexFixing(IndexON,D3365,TRUE,_xll.ohTrigger(RecalcTrigger,TriggerON)),NA())</f>
        <v>1.9063343735682414E-2</v>
      </c>
      <c r="H3365" s="42">
        <f>_xll.qlCalendarAdvance(Calendar,$H3364,B3365,"f",FALSE)</f>
        <v>63003</v>
      </c>
      <c r="I3365" s="176">
        <f>_xll.qlInterestRateIndexValueDate(Index1M,$H3365)</f>
        <v>63003</v>
      </c>
      <c r="J3365" s="181">
        <f>IFERROR(_xll.qlIndexFixing(Index1M,$H3365,TRUE,_xll.ohTrigger(RecalcTrigger,Trigger1M)),NA())</f>
        <v>1.9431255979327267E-2</v>
      </c>
      <c r="K3365" s="44">
        <f>IFERROR(_xll.qlIndexFixing(Index3M,H3365,TRUE,_xll.ohTrigger(RecalcTrigger,Trigger3M)),NA())</f>
        <v>1.9742433025056651E-2</v>
      </c>
      <c r="L3365" s="44">
        <f>IFERROR(_xll.qlIndexFixing(Index6M,$H3365,TRUE,_xll.ohTrigger(RecalcTrigger,Trigger6M)),NA())</f>
        <v>1.9899620923004763E-2</v>
      </c>
      <c r="M3365" s="182">
        <f>IFERROR(_xll.qlIndexFixing(Index1Y,$H3365,TRUE,_xll.ohTrigger(RecalcTrigger,Trigger1Y)),NA())</f>
        <v>2.0118111006967032E-2</v>
      </c>
      <c r="N3365" s="181">
        <f>IFERROR(_xll.qlIndexFixing(ONIndex1M,I3365,TRUE,_xll.ohTrigger(RecalcTrigger,Trigger1M)),NA())</f>
        <v>1.9410839615302544E-2</v>
      </c>
      <c r="O3365" s="44">
        <f>IFERROR(_xll.qlIndexFixing(ONIndex3M,I3365,TRUE,_xll.ohTrigger(RecalcTrigger,Trigger3M)),NA())</f>
        <v>1.9678177802224806E-2</v>
      </c>
      <c r="P3365" s="44">
        <f>IFERROR(_xll.qlIndexFixing(ONIndex6M,I3365,TRUE,_xll.ohTrigger(RecalcTrigger,Trigger6M)),NA())</f>
        <v>1.9771780411002027E-2</v>
      </c>
      <c r="Q3365" s="182">
        <f>IFERROR(_xll.qlIndexFixing(ONIndex1Y,I3365,TRUE,_xll.ohTrigger(RecalcTrigger,Trigger1Y)),NA())</f>
        <v>1.9862209550941534E-2</v>
      </c>
    </row>
    <row r="3366" spans="2:17" x14ac:dyDescent="0.2">
      <c r="B3366" s="39" t="s">
        <v>42</v>
      </c>
      <c r="D3366" s="42">
        <f>_xll.qlCalendarAdvance(Calendar,$D3365,B3366,"f",FALSE)</f>
        <v>63010</v>
      </c>
      <c r="E3366" s="176">
        <f>_xll.qlInterestRateIndexValueDate(IndexON,D3366)</f>
        <v>63010</v>
      </c>
      <c r="F3366" s="192">
        <f>IFERROR(_xll.qlIndexFixing(IndexON,D3366,TRUE,_xll.ohTrigger(RecalcTrigger,TriggerON)),NA())</f>
        <v>1.9065911073244957E-2</v>
      </c>
      <c r="H3366" s="42">
        <f>_xll.qlCalendarAdvance(Calendar,$H3365,B3366,"f",FALSE)</f>
        <v>63010</v>
      </c>
      <c r="I3366" s="176">
        <f>_xll.qlInterestRateIndexValueDate(Index1M,$H3366)</f>
        <v>63010</v>
      </c>
      <c r="J3366" s="181">
        <f>IFERROR(_xll.qlIndexFixing(Index1M,$H3366,TRUE,_xll.ohTrigger(RecalcTrigger,Trigger1M)),NA())</f>
        <v>1.9434566456814826E-2</v>
      </c>
      <c r="K3366" s="44">
        <f>IFERROR(_xll.qlIndexFixing(Index3M,H3366,TRUE,_xll.ohTrigger(RecalcTrigger,Trigger3M)),NA())</f>
        <v>1.9744840988314621E-2</v>
      </c>
      <c r="L3366" s="44">
        <f>IFERROR(_xll.qlIndexFixing(Index6M,$H3366,TRUE,_xll.ohTrigger(RecalcTrigger,Trigger6M)),NA())</f>
        <v>1.9902560075597518E-2</v>
      </c>
      <c r="M3366" s="182">
        <f>IFERROR(_xll.qlIndexFixing(Index1Y,$H3366,TRUE,_xll.ohTrigger(RecalcTrigger,Trigger1Y)),NA())</f>
        <v>2.0120203931243807E-2</v>
      </c>
      <c r="N3366" s="181">
        <f>IFERROR(_xll.qlIndexFixing(ONIndex1M,I3366,TRUE,_xll.ohTrigger(RecalcTrigger,Trigger1M)),NA())</f>
        <v>1.9413476315757183E-2</v>
      </c>
      <c r="O3366" s="44">
        <f>IFERROR(_xll.qlIndexFixing(ONIndex3M,I3366,TRUE,_xll.ohTrigger(RecalcTrigger,Trigger3M)),NA())</f>
        <v>1.9680669649229099E-2</v>
      </c>
      <c r="P3366" s="44">
        <f>IFERROR(_xll.qlIndexFixing(ONIndex6M,I3366,TRUE,_xll.ohTrigger(RecalcTrigger,Trigger6M)),NA())</f>
        <v>1.9774186277546901E-2</v>
      </c>
      <c r="Q3366" s="182">
        <f>IFERROR(_xll.qlIndexFixing(ONIndex1Y,I3366,TRUE,_xll.ohTrigger(RecalcTrigger,Trigger1Y)),NA())</f>
        <v>1.9864633612619587E-2</v>
      </c>
    </row>
    <row r="3367" spans="2:17" x14ac:dyDescent="0.2">
      <c r="B3367" s="39" t="s">
        <v>42</v>
      </c>
      <c r="D3367" s="42">
        <f>_xll.qlCalendarAdvance(Calendar,$D3366,B3367,"f",FALSE)</f>
        <v>63017</v>
      </c>
      <c r="E3367" s="176">
        <f>_xll.qlInterestRateIndexValueDate(IndexON,D3367)</f>
        <v>63017</v>
      </c>
      <c r="F3367" s="192">
        <f>IFERROR(_xll.qlIndexFixing(IndexON,D3367,TRUE,_xll.ohTrigger(RecalcTrigger,TriggerON)),NA())</f>
        <v>1.906846324534639E-2</v>
      </c>
      <c r="H3367" s="42">
        <f>_xll.qlCalendarAdvance(Calendar,$H3366,B3367,"f",FALSE)</f>
        <v>63017</v>
      </c>
      <c r="I3367" s="176">
        <f>_xll.qlInterestRateIndexValueDate(Index1M,$H3367)</f>
        <v>63017</v>
      </c>
      <c r="J3367" s="181">
        <f>IFERROR(_xll.qlIndexFixing(Index1M,$H3367,TRUE,_xll.ohTrigger(RecalcTrigger,Trigger1M)),NA())</f>
        <v>1.9437158339769001E-2</v>
      </c>
      <c r="K3367" s="44">
        <f>IFERROR(_xll.qlIndexFixing(Index3M,H3367,TRUE,_xll.ohTrigger(RecalcTrigger,Trigger3M)),NA())</f>
        <v>1.9747234160787552E-2</v>
      </c>
      <c r="L3367" s="44">
        <f>IFERROR(_xll.qlIndexFixing(Index6M,$H3367,TRUE,_xll.ohTrigger(RecalcTrigger,Trigger6M)),NA())</f>
        <v>1.9904787973176866E-2</v>
      </c>
      <c r="M3367" s="182">
        <f>IFERROR(_xll.qlIndexFixing(Index1Y,$H3367,TRUE,_xll.ohTrigger(RecalcTrigger,Trigger1Y)),NA())</f>
        <v>2.0122282253119739E-2</v>
      </c>
      <c r="N3367" s="181">
        <f>IFERROR(_xll.qlIndexFixing(ONIndex1M,I3367,TRUE,_xll.ohTrigger(RecalcTrigger,Trigger1M)),NA())</f>
        <v>1.9416097440899671E-2</v>
      </c>
      <c r="O3367" s="44">
        <f>IFERROR(_xll.qlIndexFixing(ONIndex3M,I3367,TRUE,_xll.ohTrigger(RecalcTrigger,Trigger3M)),NA())</f>
        <v>1.9683146776769966E-2</v>
      </c>
      <c r="P3367" s="44">
        <f>IFERROR(_xll.qlIndexFixing(ONIndex6M,I3367,TRUE,_xll.ohTrigger(RecalcTrigger,Trigger6M)),NA())</f>
        <v>1.9776577932221207E-2</v>
      </c>
      <c r="Q3367" s="182">
        <f>IFERROR(_xll.qlIndexFixing(ONIndex1Y,I3367,TRUE,_xll.ohTrigger(RecalcTrigger,Trigger1Y)),NA())</f>
        <v>1.9867043354959701E-2</v>
      </c>
    </row>
    <row r="3368" spans="2:17" x14ac:dyDescent="0.2">
      <c r="B3368" s="39" t="s">
        <v>42</v>
      </c>
      <c r="D3368" s="42">
        <f>_xll.qlCalendarAdvance(Calendar,$D3367,B3368,"f",FALSE)</f>
        <v>63024</v>
      </c>
      <c r="E3368" s="176">
        <f>_xll.qlInterestRateIndexValueDate(IndexON,D3368)</f>
        <v>63024</v>
      </c>
      <c r="F3368" s="192">
        <f>IFERROR(_xll.qlIndexFixing(IndexON,D3368,TRUE,_xll.ohTrigger(RecalcTrigger,TriggerON)),NA())</f>
        <v>1.9071000251743575E-2</v>
      </c>
      <c r="H3368" s="42">
        <f>_xll.qlCalendarAdvance(Calendar,$H3367,B3368,"f",FALSE)</f>
        <v>63024</v>
      </c>
      <c r="I3368" s="176">
        <f>_xll.qlInterestRateIndexValueDate(Index1M,$H3368)</f>
        <v>63024</v>
      </c>
      <c r="J3368" s="181">
        <f>IFERROR(_xll.qlIndexFixing(Index1M,$H3368,TRUE,_xll.ohTrigger(RecalcTrigger,Trigger1M)),NA())</f>
        <v>1.9439734622958577E-2</v>
      </c>
      <c r="K3368" s="44">
        <f>IFERROR(_xll.qlIndexFixing(Index3M,H3368,TRUE,_xll.ohTrigger(RecalcTrigger,Trigger3M)),NA())</f>
        <v>1.9749612542449026E-2</v>
      </c>
      <c r="L3368" s="44">
        <f>IFERROR(_xll.qlIndexFixing(Index6M,$H3368,TRUE,_xll.ohTrigger(RecalcTrigger,Trigger6M)),NA())</f>
        <v>1.9907001519520399E-2</v>
      </c>
      <c r="M3368" s="182">
        <f>IFERROR(_xll.qlIndexFixing(Index1Y,$H3368,TRUE,_xll.ohTrigger(RecalcTrigger,Trigger1Y)),NA())</f>
        <v>2.012434597250512E-2</v>
      </c>
      <c r="N3368" s="181">
        <f>IFERROR(_xll.qlIndexFixing(ONIndex1M,I3368,TRUE,_xll.ohTrigger(RecalcTrigger,Trigger1M)),NA())</f>
        <v>1.9418702990730008E-2</v>
      </c>
      <c r="O3368" s="44">
        <f>IFERROR(_xll.qlIndexFixing(ONIndex3M,I3368,TRUE,_xll.ohTrigger(RecalcTrigger,Trigger3M)),NA())</f>
        <v>1.9685609184442177E-2</v>
      </c>
      <c r="P3368" s="44">
        <f>IFERROR(_xll.qlIndexFixing(ONIndex6M,I3368,TRUE,_xll.ohTrigger(RecalcTrigger,Trigger6M)),NA())</f>
        <v>1.9778955374943896E-2</v>
      </c>
      <c r="Q3368" s="182">
        <f>IFERROR(_xll.qlIndexFixing(ONIndex1Y,I3368,TRUE,_xll.ohTrigger(RecalcTrigger,Trigger1Y)),NA())</f>
        <v>1.9869438777880832E-2</v>
      </c>
    </row>
    <row r="3369" spans="2:17" x14ac:dyDescent="0.2">
      <c r="B3369" s="39" t="s">
        <v>42</v>
      </c>
      <c r="D3369" s="42">
        <f>_xll.qlCalendarAdvance(Calendar,$D3368,B3369,"f",FALSE)</f>
        <v>63031</v>
      </c>
      <c r="E3369" s="176">
        <f>_xll.qlInterestRateIndexValueDate(IndexON,D3369)</f>
        <v>63031</v>
      </c>
      <c r="F3369" s="192">
        <f>IFERROR(_xll.qlIndexFixing(IndexON,D3369,TRUE,_xll.ohTrigger(RecalcTrigger,TriggerON)),NA())</f>
        <v>1.9073522092436512E-2</v>
      </c>
      <c r="H3369" s="42">
        <f>_xll.qlCalendarAdvance(Calendar,$H3368,B3369,"f",FALSE)</f>
        <v>63031</v>
      </c>
      <c r="I3369" s="176">
        <f>_xll.qlInterestRateIndexValueDate(Index1M,$H3369)</f>
        <v>63031</v>
      </c>
      <c r="J3369" s="181">
        <f>IFERROR(_xll.qlIndexFixing(Index1M,$H3369,TRUE,_xll.ohTrigger(RecalcTrigger,Trigger1M)),NA())</f>
        <v>1.9442295306370486E-2</v>
      </c>
      <c r="K3369" s="44">
        <f>IFERROR(_xll.qlIndexFixing(Index3M,H3369,TRUE,_xll.ohTrigger(RecalcTrigger,Trigger3M)),NA())</f>
        <v>1.9751976133269962E-2</v>
      </c>
      <c r="L3369" s="44">
        <f>IFERROR(_xll.qlIndexFixing(Index6M,$H3369,TRUE,_xll.ohTrigger(RecalcTrigger,Trigger6M)),NA())</f>
        <v>1.990920071458099E-2</v>
      </c>
      <c r="M3369" s="182">
        <f>IFERROR(_xll.qlIndexFixing(Index1Y,$H3369,TRUE,_xll.ohTrigger(RecalcTrigger,Trigger1Y)),NA())</f>
        <v>2.0126395089312243E-2</v>
      </c>
      <c r="N3369" s="181">
        <f>IFERROR(_xll.qlIndexFixing(ONIndex1M,I3369,TRUE,_xll.ohTrigger(RecalcTrigger,Trigger1M)),NA())</f>
        <v>1.9421292964924008E-2</v>
      </c>
      <c r="O3369" s="44">
        <f>IFERROR(_xll.qlIndexFixing(ONIndex3M,I3369,TRUE,_xll.ohTrigger(RecalcTrigger,Trigger3M)),NA())</f>
        <v>1.9688056872245729E-2</v>
      </c>
      <c r="P3369" s="44">
        <f>IFERROR(_xll.qlIndexFixing(ONIndex6M,I3369,TRUE,_xll.ohTrigger(RecalcTrigger,Trigger6M)),NA())</f>
        <v>1.9781318606039155E-2</v>
      </c>
      <c r="Q3369" s="182">
        <f>IFERROR(_xll.qlIndexFixing(ONIndex1Y,I3369,TRUE,_xll.ohTrigger(RecalcTrigger,Trigger1Y)),NA())</f>
        <v>1.9871819881626118E-2</v>
      </c>
    </row>
    <row r="3370" spans="2:17" x14ac:dyDescent="0.2">
      <c r="B3370" s="39" t="s">
        <v>42</v>
      </c>
      <c r="D3370" s="42">
        <f>_xll.qlCalendarAdvance(Calendar,$D3369,B3370,"f",FALSE)</f>
        <v>63038</v>
      </c>
      <c r="E3370" s="176">
        <f>_xll.qlInterestRateIndexValueDate(IndexON,D3370)</f>
        <v>63038</v>
      </c>
      <c r="F3370" s="192">
        <f>IFERROR(_xll.qlIndexFixing(IndexON,D3370,TRUE,_xll.ohTrigger(RecalcTrigger,TriggerON)),NA())</f>
        <v>1.9076028767263109E-2</v>
      </c>
      <c r="H3370" s="42">
        <f>_xll.qlCalendarAdvance(Calendar,$H3369,B3370,"f",FALSE)</f>
        <v>63038</v>
      </c>
      <c r="I3370" s="176">
        <f>_xll.qlInterestRateIndexValueDate(Index1M,$H3370)</f>
        <v>63038</v>
      </c>
      <c r="J3370" s="181">
        <f>IFERROR(_xll.qlIndexFixing(Index1M,$H3370,TRUE,_xll.ohTrigger(RecalcTrigger,Trigger1M)),NA())</f>
        <v>1.9444840389999492E-2</v>
      </c>
      <c r="K3370" s="44">
        <f>IFERROR(_xll.qlIndexFixing(Index3M,H3370,TRUE,_xll.ohTrigger(RecalcTrigger,Trigger3M)),NA())</f>
        <v>1.9754324933224821E-2</v>
      </c>
      <c r="L3370" s="44">
        <f>IFERROR(_xll.qlIndexFixing(Index6M,$H3370,TRUE,_xll.ohTrigger(RecalcTrigger,Trigger6M)),NA())</f>
        <v>1.991138555831062E-2</v>
      </c>
      <c r="M3370" s="182">
        <f>IFERROR(_xll.qlIndexFixing(Index1Y,$H3370,TRUE,_xll.ohTrigger(RecalcTrigger,Trigger1Y)),NA())</f>
        <v>2.0128429603452069E-2</v>
      </c>
      <c r="N3370" s="181">
        <f>IFERROR(_xll.qlIndexFixing(ONIndex1M,I3370,TRUE,_xll.ohTrigger(RecalcTrigger,Trigger1M)),NA())</f>
        <v>1.9423867363724812E-2</v>
      </c>
      <c r="O3370" s="44">
        <f>IFERROR(_xll.qlIndexFixing(ONIndex3M,I3370,TRUE,_xll.ohTrigger(RecalcTrigger,Trigger3M)),NA())</f>
        <v>1.9690489840261671E-2</v>
      </c>
      <c r="P3370" s="44">
        <f>IFERROR(_xll.qlIndexFixing(ONIndex6M,I3370,TRUE,_xll.ohTrigger(RecalcTrigger,Trigger6M)),NA())</f>
        <v>1.9783667625182799E-2</v>
      </c>
      <c r="Q3370" s="182">
        <f>IFERROR(_xll.qlIndexFixing(ONIndex1Y,I3370,TRUE,_xll.ohTrigger(RecalcTrigger,Trigger1Y)),NA())</f>
        <v>1.9874186665871374E-2</v>
      </c>
    </row>
    <row r="3371" spans="2:17" x14ac:dyDescent="0.2">
      <c r="B3371" s="39" t="s">
        <v>42</v>
      </c>
      <c r="D3371" s="42">
        <f>_xll.qlCalendarAdvance(Calendar,$D3370,B3371,"f",FALSE)</f>
        <v>63045</v>
      </c>
      <c r="E3371" s="176">
        <f>_xll.qlInterestRateIndexValueDate(IndexON,D3371)</f>
        <v>63045</v>
      </c>
      <c r="F3371" s="192">
        <f>IFERROR(_xll.qlIndexFixing(IndexON,D3371,TRUE,_xll.ohTrigger(RecalcTrigger,TriggerON)),NA())</f>
        <v>1.9078520276709643E-2</v>
      </c>
      <c r="H3371" s="42">
        <f>_xll.qlCalendarAdvance(Calendar,$H3370,B3371,"f",FALSE)</f>
        <v>63045</v>
      </c>
      <c r="I3371" s="176">
        <f>_xll.qlInterestRateIndexValueDate(Index1M,$H3371)</f>
        <v>63045</v>
      </c>
      <c r="J3371" s="181">
        <f>IFERROR(_xll.qlIndexFixing(Index1M,$H3371,TRUE,_xll.ohTrigger(RecalcTrigger,Trigger1M)),NA())</f>
        <v>1.9447369873840374E-2</v>
      </c>
      <c r="K3371" s="44">
        <f>IFERROR(_xll.qlIndexFixing(Index3M,H3371,TRUE,_xll.ohTrigger(RecalcTrigger,Trigger3M)),NA())</f>
        <v>1.9756658942288053E-2</v>
      </c>
      <c r="L3371" s="44">
        <f>IFERROR(_xll.qlIndexFixing(Index6M,$H3371,TRUE,_xll.ohTrigger(RecalcTrigger,Trigger6M)),NA())</f>
        <v>1.9913556050663927E-2</v>
      </c>
      <c r="M3371" s="182">
        <f>IFERROR(_xll.qlIndexFixing(Index1Y,$H3371,TRUE,_xll.ohTrigger(RecalcTrigger,Trigger1Y)),NA())</f>
        <v>2.0130449514837556E-2</v>
      </c>
      <c r="N3371" s="181">
        <f>IFERROR(_xll.qlIndexFixing(ONIndex1M,I3371,TRUE,_xll.ohTrigger(RecalcTrigger,Trigger1M)),NA())</f>
        <v>1.9426426187213464E-2</v>
      </c>
      <c r="O3371" s="44">
        <f>IFERROR(_xll.qlIndexFixing(ONIndex3M,I3371,TRUE,_xll.ohTrigger(RecalcTrigger,Trigger3M)),NA())</f>
        <v>1.9692908088733141E-2</v>
      </c>
      <c r="P3371" s="44">
        <f>IFERROR(_xll.qlIndexFixing(ONIndex6M,I3371,TRUE,_xll.ohTrigger(RecalcTrigger,Trigger6M)),NA())</f>
        <v>1.9786002432455874E-2</v>
      </c>
      <c r="Q3371" s="182">
        <f>IFERROR(_xll.qlIndexFixing(ONIndex1Y,I3371,TRUE,_xll.ohTrigger(RecalcTrigger,Trigger1Y)),NA())</f>
        <v>1.9876539130859738E-2</v>
      </c>
    </row>
    <row r="3372" spans="2:17" x14ac:dyDescent="0.2">
      <c r="B3372" s="39" t="s">
        <v>42</v>
      </c>
      <c r="D3372" s="42">
        <f>_xll.qlCalendarAdvance(Calendar,$D3371,B3372,"f",FALSE)</f>
        <v>63052</v>
      </c>
      <c r="E3372" s="176">
        <f>_xll.qlInterestRateIndexValueDate(IndexON,D3372)</f>
        <v>63052</v>
      </c>
      <c r="F3372" s="192">
        <f>IFERROR(_xll.qlIndexFixing(IndexON,D3372,TRUE,_xll.ohTrigger(RecalcTrigger,TriggerON)),NA())</f>
        <v>1.908099662020879E-2</v>
      </c>
      <c r="H3372" s="42">
        <f>_xll.qlCalendarAdvance(Calendar,$H3371,B3372,"f",FALSE)</f>
        <v>63052</v>
      </c>
      <c r="I3372" s="176">
        <f>_xll.qlInterestRateIndexValueDate(Index1M,$H3372)</f>
        <v>63052</v>
      </c>
      <c r="J3372" s="181">
        <f>IFERROR(_xll.qlIndexFixing(Index1M,$H3372,TRUE,_xll.ohTrigger(RecalcTrigger,Trigger1M)),NA())</f>
        <v>1.9449883757877439E-2</v>
      </c>
      <c r="K3372" s="44">
        <f>IFERROR(_xll.qlIndexFixing(Index3M,H3372,TRUE,_xll.ohTrigger(RecalcTrigger,Trigger3M)),NA())</f>
        <v>1.9758978160433229E-2</v>
      </c>
      <c r="L3372" s="44">
        <f>IFERROR(_xll.qlIndexFixing(Index6M,$H3372,TRUE,_xll.ohTrigger(RecalcTrigger,Trigger6M)),NA())</f>
        <v>1.9915712191593337E-2</v>
      </c>
      <c r="M3372" s="182">
        <f>IFERROR(_xll.qlIndexFixing(Index1Y,$H3372,TRUE,_xll.ohTrigger(RecalcTrigger,Trigger1Y)),NA())</f>
        <v>2.0132454823382773E-2</v>
      </c>
      <c r="N3372" s="181">
        <f>IFERROR(_xll.qlIndexFixing(ONIndex1M,I3372,TRUE,_xll.ohTrigger(RecalcTrigger,Trigger1M)),NA())</f>
        <v>1.9428969435146826E-2</v>
      </c>
      <c r="O3372" s="44">
        <f>IFERROR(_xll.qlIndexFixing(ONIndex3M,I3372,TRUE,_xll.ohTrigger(RecalcTrigger,Trigger3M)),NA())</f>
        <v>1.9695311617254907E-2</v>
      </c>
      <c r="P3372" s="44">
        <f>IFERROR(_xll.qlIndexFixing(ONIndex6M,I3372,TRUE,_xll.ohTrigger(RecalcTrigger,Trigger6M)),NA())</f>
        <v>1.9788323027858379E-2</v>
      </c>
      <c r="Q3372" s="182">
        <f>IFERROR(_xll.qlIndexFixing(ONIndex1Y,I3372,TRUE,_xll.ohTrigger(RecalcTrigger,Trigger1Y)),NA())</f>
        <v>1.9878877276591211E-2</v>
      </c>
    </row>
    <row r="3373" spans="2:17" x14ac:dyDescent="0.2">
      <c r="B3373" s="39" t="s">
        <v>42</v>
      </c>
      <c r="D3373" s="42">
        <f>_xll.qlCalendarAdvance(Calendar,$D3372,B3373,"f",FALSE)</f>
        <v>63059</v>
      </c>
      <c r="E3373" s="176">
        <f>_xll.qlInterestRateIndexValueDate(IndexON,D3373)</f>
        <v>63059</v>
      </c>
      <c r="F3373" s="192">
        <f>IFERROR(_xll.qlIndexFixing(IndexON,D3373,TRUE,_xll.ohTrigger(RecalcTrigger,TriggerON)),NA())</f>
        <v>1.9083457798084735E-2</v>
      </c>
      <c r="H3373" s="42">
        <f>_xll.qlCalendarAdvance(Calendar,$H3372,B3373,"f",FALSE)</f>
        <v>63059</v>
      </c>
      <c r="I3373" s="176">
        <f>_xll.qlInterestRateIndexValueDate(Index1M,$H3373)</f>
        <v>63059</v>
      </c>
      <c r="J3373" s="181">
        <f>IFERROR(_xll.qlIndexFixing(Index1M,$H3373,TRUE,_xll.ohTrigger(RecalcTrigger,Trigger1M)),NA())</f>
        <v>1.9452382042097618E-2</v>
      </c>
      <c r="K3373" s="44">
        <f>IFERROR(_xll.qlIndexFixing(Index3M,H3373,TRUE,_xll.ohTrigger(RecalcTrigger,Trigger3M)),NA())</f>
        <v>1.9761282587635681E-2</v>
      </c>
      <c r="L3373" s="44">
        <f>IFERROR(_xll.qlIndexFixing(Index6M,$H3373,TRUE,_xll.ohTrigger(RecalcTrigger,Trigger6M)),NA())</f>
        <v>1.9917853981050841E-2</v>
      </c>
      <c r="M3373" s="182">
        <f>IFERROR(_xll.qlIndexFixing(Index1Y,$H3373,TRUE,_xll.ohTrigger(RecalcTrigger,Trigger1Y)),NA())</f>
        <v>2.0134445529000677E-2</v>
      </c>
      <c r="N3373" s="181">
        <f>IFERROR(_xll.qlIndexFixing(ONIndex1M,I3373,TRUE,_xll.ohTrigger(RecalcTrigger,Trigger1M)),NA())</f>
        <v>1.9431497107768037E-2</v>
      </c>
      <c r="O3373" s="44">
        <f>IFERROR(_xll.qlIndexFixing(ONIndex3M,I3373,TRUE,_xll.ohTrigger(RecalcTrigger,Trigger3M)),NA())</f>
        <v>1.9697700425989062E-2</v>
      </c>
      <c r="P3373" s="44">
        <f>IFERROR(_xll.qlIndexFixing(ONIndex6M,I3373,TRUE,_xll.ohTrigger(RecalcTrigger,Trigger6M)),NA())</f>
        <v>1.9790629411309268E-2</v>
      </c>
      <c r="Q3373" s="182">
        <f>IFERROR(_xll.qlIndexFixing(ONIndex1Y,I3373,TRUE,_xll.ohTrigger(RecalcTrigger,Trigger1Y)),NA())</f>
        <v>1.9881201102822654E-2</v>
      </c>
    </row>
    <row r="3374" spans="2:17" x14ac:dyDescent="0.2">
      <c r="B3374" s="39" t="s">
        <v>42</v>
      </c>
      <c r="D3374" s="42">
        <f>_xll.qlCalendarAdvance(Calendar,$D3373,B3374,"f",FALSE)</f>
        <v>63066</v>
      </c>
      <c r="E3374" s="176">
        <f>_xll.qlInterestRateIndexValueDate(IndexON,D3374)</f>
        <v>63066</v>
      </c>
      <c r="F3374" s="192">
        <f>IFERROR(_xll.qlIndexFixing(IndexON,D3374,TRUE,_xll.ohTrigger(RecalcTrigger,TriggerON)),NA())</f>
        <v>1.9085903810337479E-2</v>
      </c>
      <c r="H3374" s="42">
        <f>_xll.qlCalendarAdvance(Calendar,$H3373,B3374,"f",FALSE)</f>
        <v>63066</v>
      </c>
      <c r="I3374" s="176">
        <f>_xll.qlInterestRateIndexValueDate(Index1M,$H3374)</f>
        <v>63066</v>
      </c>
      <c r="J3374" s="181">
        <f>IFERROR(_xll.qlIndexFixing(Index1M,$H3374,TRUE,_xll.ohTrigger(RecalcTrigger,Trigger1M)),NA())</f>
        <v>1.9454864726495682E-2</v>
      </c>
      <c r="K3374" s="44">
        <f>IFERROR(_xll.qlIndexFixing(Index3M,H3374,TRUE,_xll.ohTrigger(RecalcTrigger,Trigger3M)),NA())</f>
        <v>1.9763572223866342E-2</v>
      </c>
      <c r="L3374" s="44">
        <f>IFERROR(_xll.qlIndexFixing(Index6M,$H3374,TRUE,_xll.ohTrigger(RecalcTrigger,Trigger6M)),NA())</f>
        <v>1.9918603865668388E-2</v>
      </c>
      <c r="M3374" s="182">
        <f>IFERROR(_xll.qlIndexFixing(Index1Y,$H3374,TRUE,_xll.ohTrigger(RecalcTrigger,Trigger1Y)),NA())</f>
        <v>2.0136421631605783E-2</v>
      </c>
      <c r="N3374" s="181">
        <f>IFERROR(_xll.qlIndexFixing(ONIndex1M,I3374,TRUE,_xll.ohTrigger(RecalcTrigger,Trigger1M)),NA())</f>
        <v>1.9434009204833957E-2</v>
      </c>
      <c r="O3374" s="44">
        <f>IFERROR(_xll.qlIndexFixing(ONIndex3M,I3374,TRUE,_xll.ohTrigger(RecalcTrigger,Trigger3M)),NA())</f>
        <v>1.9700074515097699E-2</v>
      </c>
      <c r="P3374" s="44">
        <f>IFERROR(_xll.qlIndexFixing(ONIndex6M,I3374,TRUE,_xll.ohTrigger(RecalcTrigger,Trigger6M)),NA())</f>
        <v>1.9792921583051681E-2</v>
      </c>
      <c r="Q3374" s="182">
        <f>IFERROR(_xll.qlIndexFixing(ONIndex1Y,I3374,TRUE,_xll.ohTrigger(RecalcTrigger,Trigger1Y)),NA())</f>
        <v>1.988351060971616E-2</v>
      </c>
    </row>
    <row r="3375" spans="2:17" x14ac:dyDescent="0.2">
      <c r="B3375" s="39" t="s">
        <v>42</v>
      </c>
      <c r="D3375" s="42">
        <f>_xll.qlCalendarAdvance(Calendar,$D3374,B3375,"f",FALSE)</f>
        <v>63073</v>
      </c>
      <c r="E3375" s="176">
        <f>_xll.qlInterestRateIndexValueDate(IndexON,D3375)</f>
        <v>63073</v>
      </c>
      <c r="F3375" s="192">
        <f>IFERROR(_xll.qlIndexFixing(IndexON,D3375,TRUE,_xll.ohTrigger(RecalcTrigger,TriggerON)),NA())</f>
        <v>1.9088334656804928E-2</v>
      </c>
      <c r="H3375" s="42">
        <f>_xll.qlCalendarAdvance(Calendar,$H3374,B3375,"f",FALSE)</f>
        <v>63073</v>
      </c>
      <c r="I3375" s="176">
        <f>_xll.qlInterestRateIndexValueDate(Index1M,$H3375)</f>
        <v>63073</v>
      </c>
      <c r="J3375" s="181">
        <f>IFERROR(_xll.qlIndexFixing(Index1M,$H3375,TRUE,_xll.ohTrigger(RecalcTrigger,Trigger1M)),NA())</f>
        <v>1.9456638607866211E-2</v>
      </c>
      <c r="K3375" s="44">
        <f>IFERROR(_xll.qlIndexFixing(Index3M,H3375,TRUE,_xll.ohTrigger(RecalcTrigger,Trigger3M)),NA())</f>
        <v>1.9765153087358274E-2</v>
      </c>
      <c r="L3375" s="44">
        <f>IFERROR(_xll.qlIndexFixing(Index6M,$H3375,TRUE,_xll.ohTrigger(RecalcTrigger,Trigger6M)),NA())</f>
        <v>1.9920030812980764E-2</v>
      </c>
      <c r="M3375" s="182">
        <f>IFERROR(_xll.qlIndexFixing(Index1Y,$H3375,TRUE,_xll.ohTrigger(RecalcTrigger,Trigger1Y)),NA())</f>
        <v>2.0138383131113491E-2</v>
      </c>
      <c r="N3375" s="181">
        <f>IFERROR(_xll.qlIndexFixing(ONIndex1M,I3375,TRUE,_xll.ohTrigger(RecalcTrigger,Trigger1M)),NA())</f>
        <v>1.9436505726668774E-2</v>
      </c>
      <c r="O3375" s="44">
        <f>IFERROR(_xll.qlIndexFixing(ONIndex3M,I3375,TRUE,_xll.ohTrigger(RecalcTrigger,Trigger3M)),NA())</f>
        <v>1.970243388449977E-2</v>
      </c>
      <c r="P3375" s="44">
        <f>IFERROR(_xll.qlIndexFixing(ONIndex6M,I3375,TRUE,_xll.ohTrigger(RecalcTrigger,Trigger6M)),NA())</f>
        <v>1.9795199543004571E-2</v>
      </c>
      <c r="Q3375" s="182">
        <f>IFERROR(_xll.qlIndexFixing(ONIndex1Y,I3375,TRUE,_xll.ohTrigger(RecalcTrigger,Trigger1Y)),NA())</f>
        <v>1.988580579743382E-2</v>
      </c>
    </row>
    <row r="3376" spans="2:17" x14ac:dyDescent="0.2">
      <c r="B3376" s="39" t="s">
        <v>42</v>
      </c>
      <c r="D3376" s="42">
        <f>_xll.qlCalendarAdvance(Calendar,$D3375,B3376,"f",FALSE)</f>
        <v>63080</v>
      </c>
      <c r="E3376" s="176">
        <f>_xll.qlInterestRateIndexValueDate(IndexON,D3376)</f>
        <v>63080</v>
      </c>
      <c r="F3376" s="192">
        <f>IFERROR(_xll.qlIndexFixing(IndexON,D3376,TRUE,_xll.ohTrigger(RecalcTrigger,TriggerON)),NA())</f>
        <v>1.9090750337649176E-2</v>
      </c>
      <c r="H3376" s="42">
        <f>_xll.qlCalendarAdvance(Calendar,$H3375,B3376,"f",FALSE)</f>
        <v>63080</v>
      </c>
      <c r="I3376" s="176">
        <f>_xll.qlInterestRateIndexValueDate(Index1M,$H3376)</f>
        <v>63080</v>
      </c>
      <c r="J3376" s="181">
        <f>IFERROR(_xll.qlIndexFixing(Index1M,$H3376,TRUE,_xll.ohTrigger(RecalcTrigger,Trigger1M)),NA())</f>
        <v>1.9459091076227862E-2</v>
      </c>
      <c r="K3376" s="44">
        <f>IFERROR(_xll.qlIndexFixing(Index3M,H3376,TRUE,_xll.ohTrigger(RecalcTrigger,Trigger3M)),NA())</f>
        <v>1.9767414075935855E-2</v>
      </c>
      <c r="L3376" s="44">
        <f>IFERROR(_xll.qlIndexFixing(Index6M,$H3376,TRUE,_xll.ohTrigger(RecalcTrigger,Trigger6M)),NA())</f>
        <v>1.9922132280692183E-2</v>
      </c>
      <c r="M3376" s="182">
        <f>IFERROR(_xll.qlIndexFixing(Index1Y,$H3376,TRUE,_xll.ohTrigger(RecalcTrigger,Trigger1Y)),NA())</f>
        <v>2.0140330027439424E-2</v>
      </c>
      <c r="N3376" s="181">
        <f>IFERROR(_xll.qlIndexFixing(ONIndex1M,I3376,TRUE,_xll.ohTrigger(RecalcTrigger,Trigger1M)),NA())</f>
        <v>1.9438986672867253E-2</v>
      </c>
      <c r="O3376" s="44">
        <f>IFERROR(_xll.qlIndexFixing(ONIndex3M,I3376,TRUE,_xll.ohTrigger(RecalcTrigger,Trigger3M)),NA())</f>
        <v>1.9704778534114231E-2</v>
      </c>
      <c r="P3376" s="44">
        <f>IFERROR(_xll.qlIndexFixing(ONIndex6M,I3376,TRUE,_xll.ohTrigger(RecalcTrigger,Trigger6M)),NA())</f>
        <v>1.9797463290924799E-2</v>
      </c>
      <c r="Q3376" s="182">
        <f>IFERROR(_xll.qlIndexFixing(ONIndex1Y,I3376,TRUE,_xll.ohTrigger(RecalcTrigger,Trigger1Y)),NA())</f>
        <v>1.9888086665813542E-2</v>
      </c>
    </row>
    <row r="3377" spans="2:17" x14ac:dyDescent="0.2">
      <c r="B3377" s="39" t="s">
        <v>42</v>
      </c>
      <c r="D3377" s="42">
        <f>_xll.qlCalendarAdvance(Calendar,$D3376,B3377,"f",FALSE)</f>
        <v>63087</v>
      </c>
      <c r="E3377" s="176">
        <f>_xll.qlInterestRateIndexValueDate(IndexON,D3377)</f>
        <v>63087</v>
      </c>
      <c r="F3377" s="192">
        <f>IFERROR(_xll.qlIndexFixing(IndexON,D3377,TRUE,_xll.ohTrigger(RecalcTrigger,TriggerON)),NA())</f>
        <v>1.9093150852627083E-2</v>
      </c>
      <c r="H3377" s="42">
        <f>_xll.qlCalendarAdvance(Calendar,$H3376,B3377,"f",FALSE)</f>
        <v>63087</v>
      </c>
      <c r="I3377" s="176">
        <f>_xll.qlInterestRateIndexValueDate(Index1M,$H3377)</f>
        <v>63087</v>
      </c>
      <c r="J3377" s="181">
        <f>IFERROR(_xll.qlIndexFixing(Index1M,$H3377,TRUE,_xll.ohTrigger(RecalcTrigger,Trigger1M)),NA())</f>
        <v>1.9461527945549711E-2</v>
      </c>
      <c r="K3377" s="44">
        <f>IFERROR(_xll.qlIndexFixing(Index3M,H3377,TRUE,_xll.ohTrigger(RecalcTrigger,Trigger3M)),NA())</f>
        <v>1.9769660274252972E-2</v>
      </c>
      <c r="L3377" s="44">
        <f>IFERROR(_xll.qlIndexFixing(Index6M,$H3377,TRUE,_xll.ohTrigger(RecalcTrigger,Trigger6M)),NA())</f>
        <v>1.9924219399063765E-2</v>
      </c>
      <c r="M3377" s="182">
        <f>IFERROR(_xll.qlIndexFixing(Index1Y,$H3377,TRUE,_xll.ohTrigger(RecalcTrigger,Trigger1Y)),NA())</f>
        <v>2.0142262320500315E-2</v>
      </c>
      <c r="N3377" s="181">
        <f>IFERROR(_xll.qlIndexFixing(ONIndex1M,I3377,TRUE,_xll.ohTrigger(RecalcTrigger,Trigger1M)),NA())</f>
        <v>1.9441452043672536E-2</v>
      </c>
      <c r="O3377" s="44">
        <f>IFERROR(_xll.qlIndexFixing(ONIndex3M,I3377,TRUE,_xll.ohTrigger(RecalcTrigger,Trigger3M)),NA())</f>
        <v>1.9707108463778988E-2</v>
      </c>
      <c r="P3377" s="44">
        <f>IFERROR(_xll.qlIndexFixing(ONIndex6M,I3377,TRUE,_xll.ohTrigger(RecalcTrigger,Trigger6M)),NA())</f>
        <v>1.9799712827055505E-2</v>
      </c>
      <c r="Q3377" s="182">
        <f>IFERROR(_xll.qlIndexFixing(ONIndex1Y,I3377,TRUE,_xll.ohTrigger(RecalcTrigger,Trigger1Y)),NA())</f>
        <v>1.9890353214693235E-2</v>
      </c>
    </row>
    <row r="3378" spans="2:17" x14ac:dyDescent="0.2">
      <c r="B3378" s="39" t="s">
        <v>42</v>
      </c>
      <c r="D3378" s="42">
        <f>_xll.qlCalendarAdvance(Calendar,$D3377,B3378,"f",FALSE)</f>
        <v>63094</v>
      </c>
      <c r="E3378" s="176">
        <f>_xll.qlInterestRateIndexValueDate(IndexON,D3378)</f>
        <v>63094</v>
      </c>
      <c r="F3378" s="192">
        <f>IFERROR(_xll.qlIndexFixing(IndexON,D3378,TRUE,_xll.ohTrigger(RecalcTrigger,TriggerON)),NA())</f>
        <v>1.9095536202224928E-2</v>
      </c>
      <c r="H3378" s="42">
        <f>_xll.qlCalendarAdvance(Calendar,$H3377,B3378,"f",FALSE)</f>
        <v>63094</v>
      </c>
      <c r="I3378" s="176">
        <f>_xll.qlInterestRateIndexValueDate(Index1M,$H3378)</f>
        <v>63094</v>
      </c>
      <c r="J3378" s="181">
        <f>IFERROR(_xll.qlIndexFixing(Index1M,$H3378,TRUE,_xll.ohTrigger(RecalcTrigger,Trigger1M)),NA())</f>
        <v>1.9463949215823655E-2</v>
      </c>
      <c r="K3378" s="44">
        <f>IFERROR(_xll.qlIndexFixing(Index3M,H3378,TRUE,_xll.ohTrigger(RecalcTrigger,Trigger3M)),NA())</f>
        <v>1.9772582858598873E-2</v>
      </c>
      <c r="L3378" s="44">
        <f>IFERROR(_xll.qlIndexFixing(Index6M,$H3378,TRUE,_xll.ohTrigger(RecalcTrigger,Trigger6M)),NA())</f>
        <v>1.9926977392699798E-2</v>
      </c>
      <c r="M3378" s="182">
        <f>IFERROR(_xll.qlIndexFixing(Index1Y,$H3378,TRUE,_xll.ohTrigger(RecalcTrigger,Trigger1Y)),NA())</f>
        <v>2.0144180010212231E-2</v>
      </c>
      <c r="N3378" s="181">
        <f>IFERROR(_xll.qlIndexFixing(ONIndex1M,I3378,TRUE,_xll.ohTrigger(RecalcTrigger,Trigger1M)),NA())</f>
        <v>1.9443901839084621E-2</v>
      </c>
      <c r="O3378" s="44">
        <f>IFERROR(_xll.qlIndexFixing(ONIndex3M,I3378,TRUE,_xll.ohTrigger(RecalcTrigger,Trigger3M)),NA())</f>
        <v>1.9709423673899273E-2</v>
      </c>
      <c r="P3378" s="44">
        <f>IFERROR(_xll.qlIndexFixing(ONIndex6M,I3378,TRUE,_xll.ohTrigger(RecalcTrigger,Trigger6M)),NA())</f>
        <v>1.980194815131564E-2</v>
      </c>
      <c r="Q3378" s="182">
        <f>IFERROR(_xll.qlIndexFixing(ONIndex1Y,I3378,TRUE,_xll.ohTrigger(RecalcTrigger,Trigger1Y)),NA())</f>
        <v>1.9892605444316036E-2</v>
      </c>
    </row>
    <row r="3379" spans="2:17" x14ac:dyDescent="0.2">
      <c r="B3379" s="39" t="s">
        <v>42</v>
      </c>
      <c r="D3379" s="42">
        <f>_xll.qlCalendarAdvance(Calendar,$D3378,B3379,"f",FALSE)</f>
        <v>63101</v>
      </c>
      <c r="E3379" s="176">
        <f>_xll.qlInterestRateIndexValueDate(IndexON,D3379)</f>
        <v>63101</v>
      </c>
      <c r="F3379" s="192">
        <f>IFERROR(_xll.qlIndexFixing(IndexON,D3379,TRUE,_xll.ohTrigger(RecalcTrigger,TriggerON)),NA())</f>
        <v>1.9097906385956431E-2</v>
      </c>
      <c r="H3379" s="42">
        <f>_xll.qlCalendarAdvance(Calendar,$H3378,B3379,"f",FALSE)</f>
        <v>63101</v>
      </c>
      <c r="I3379" s="176">
        <f>_xll.qlInterestRateIndexValueDate(Index1M,$H3379)</f>
        <v>63101</v>
      </c>
      <c r="J3379" s="181">
        <f>IFERROR(_xll.qlIndexFixing(Index1M,$H3379,TRUE,_xll.ohTrigger(RecalcTrigger,Trigger1M)),NA())</f>
        <v>1.9467044150798717E-2</v>
      </c>
      <c r="K3379" s="44">
        <f>IFERROR(_xll.qlIndexFixing(Index3M,H3379,TRUE,_xll.ohTrigger(RecalcTrigger,Trigger3M)),NA())</f>
        <v>1.9774798539606744E-2</v>
      </c>
      <c r="L3379" s="44">
        <f>IFERROR(_xll.qlIndexFixing(Index6M,$H3379,TRUE,_xll.ohTrigger(RecalcTrigger,Trigger6M)),NA())</f>
        <v>1.9929034899069966E-2</v>
      </c>
      <c r="M3379" s="182">
        <f>IFERROR(_xll.qlIndexFixing(Index1Y,$H3379,TRUE,_xll.ohTrigger(RecalcTrigger,Trigger1Y)),NA())</f>
        <v>2.0146083096493905E-2</v>
      </c>
      <c r="N3379" s="181">
        <f>IFERROR(_xll.qlIndexFixing(ONIndex1M,I3379,TRUE,_xll.ohTrigger(RecalcTrigger,Trigger1M)),NA())</f>
        <v>1.9446336059103508E-2</v>
      </c>
      <c r="O3379" s="44">
        <f>IFERROR(_xll.qlIndexFixing(ONIndex3M,I3379,TRUE,_xll.ohTrigger(RecalcTrigger,Trigger3M)),NA())</f>
        <v>1.9711724164231947E-2</v>
      </c>
      <c r="P3379" s="44">
        <f>IFERROR(_xll.qlIndexFixing(ONIndex6M,I3379,TRUE,_xll.ohTrigger(RecalcTrigger,Trigger6M)),NA())</f>
        <v>1.9804169263786253E-2</v>
      </c>
      <c r="Q3379" s="182">
        <f>IFERROR(_xll.qlIndexFixing(ONIndex1Y,I3379,TRUE,_xll.ohTrigger(RecalcTrigger,Trigger1Y)),NA())</f>
        <v>1.9894843354519853E-2</v>
      </c>
    </row>
    <row r="3380" spans="2:17" x14ac:dyDescent="0.2">
      <c r="B3380" s="39" t="s">
        <v>42</v>
      </c>
      <c r="D3380" s="42">
        <f>_xll.qlCalendarAdvance(Calendar,$D3379,B3380,"f",FALSE)</f>
        <v>63108</v>
      </c>
      <c r="E3380" s="176">
        <f>_xll.qlInterestRateIndexValueDate(IndexON,D3380)</f>
        <v>63108</v>
      </c>
      <c r="F3380" s="192">
        <f>IFERROR(_xll.qlIndexFixing(IndexON,D3380,TRUE,_xll.ohTrigger(RecalcTrigger,TriggerON)),NA())</f>
        <v>1.9100261403821595E-2</v>
      </c>
      <c r="H3380" s="42">
        <f>_xll.qlCalendarAdvance(Calendar,$H3379,B3380,"f",FALSE)</f>
        <v>63108</v>
      </c>
      <c r="I3380" s="176">
        <f>_xll.qlInterestRateIndexValueDate(Index1M,$H3380)</f>
        <v>63108</v>
      </c>
      <c r="J3380" s="181">
        <f>IFERROR(_xll.qlIndexFixing(Index1M,$H3380,TRUE,_xll.ohTrigger(RecalcTrigger,Trigger1M)),NA())</f>
        <v>1.9469433236054941E-2</v>
      </c>
      <c r="K3380" s="44">
        <f>IFERROR(_xll.qlIndexFixing(Index3M,H3380,TRUE,_xll.ohTrigger(RecalcTrigger,Trigger3M)),NA())</f>
        <v>1.9776999429494822E-2</v>
      </c>
      <c r="L3380" s="44">
        <f>IFERROR(_xll.qlIndexFixing(Index6M,$H3380,TRUE,_xll.ohTrigger(RecalcTrigger,Trigger6M)),NA())</f>
        <v>1.9931078055196401E-2</v>
      </c>
      <c r="M3380" s="182">
        <f>IFERROR(_xll.qlIndexFixing(Index1Y,$H3380,TRUE,_xll.ohTrigger(RecalcTrigger,Trigger1Y)),NA())</f>
        <v>2.014797157926318E-2</v>
      </c>
      <c r="N3380" s="181">
        <f>IFERROR(_xll.qlIndexFixing(ONIndex1M,I3380,TRUE,_xll.ohTrigger(RecalcTrigger,Trigger1M)),NA())</f>
        <v>1.9448754703648152E-2</v>
      </c>
      <c r="O3380" s="44">
        <f>IFERROR(_xll.qlIndexFixing(ONIndex3M,I3380,TRUE,_xll.ohTrigger(RecalcTrigger,Trigger3M)),NA())</f>
        <v>1.9714009934614918E-2</v>
      </c>
      <c r="P3380" s="44">
        <f>IFERROR(_xll.qlIndexFixing(ONIndex6M,I3380,TRUE,_xll.ohTrigger(RecalcTrigger,Trigger6M)),NA())</f>
        <v>1.9806376164224204E-2</v>
      </c>
      <c r="Q3380" s="182">
        <f>IFERROR(_xll.qlIndexFixing(ONIndex1Y,I3380,TRUE,_xll.ohTrigger(RecalcTrigger,Trigger1Y)),NA())</f>
        <v>1.9897066945547826E-2</v>
      </c>
    </row>
    <row r="3381" spans="2:17" x14ac:dyDescent="0.2">
      <c r="B3381" s="39" t="s">
        <v>42</v>
      </c>
      <c r="D3381" s="42">
        <f>_xll.qlCalendarAdvance(Calendar,$D3380,B3381,"f",FALSE)</f>
        <v>63115</v>
      </c>
      <c r="E3381" s="176">
        <f>_xll.qlInterestRateIndexValueDate(IndexON,D3381)</f>
        <v>63115</v>
      </c>
      <c r="F3381" s="192">
        <f>IFERROR(_xll.qlIndexFixing(IndexON,D3381,TRUE,_xll.ohTrigger(RecalcTrigger,TriggerON)),NA())</f>
        <v>1.9102601256225649E-2</v>
      </c>
      <c r="H3381" s="42">
        <f>_xll.qlCalendarAdvance(Calendar,$H3380,B3381,"f",FALSE)</f>
        <v>63115</v>
      </c>
      <c r="I3381" s="176">
        <f>_xll.qlInterestRateIndexValueDate(Index1M,$H3381)</f>
        <v>63115</v>
      </c>
      <c r="J3381" s="181">
        <f>IFERROR(_xll.qlIndexFixing(Index1M,$H3381,TRUE,_xll.ohTrigger(RecalcTrigger,Trigger1M)),NA())</f>
        <v>1.9471806721415845E-2</v>
      </c>
      <c r="K3381" s="44">
        <f>IFERROR(_xll.qlIndexFixing(Index3M,H3381,TRUE,_xll.ohTrigger(RecalcTrigger,Trigger3M)),NA())</f>
        <v>1.9779185528236685E-2</v>
      </c>
      <c r="L3381" s="44">
        <f>IFERROR(_xll.qlIndexFixing(Index6M,$H3381,TRUE,_xll.ohTrigger(RecalcTrigger,Trigger6M)),NA())</f>
        <v>1.9933106861036796E-2</v>
      </c>
      <c r="M3381" s="182">
        <f>IFERROR(_xll.qlIndexFixing(Index1Y,$H3381,TRUE,_xll.ohTrigger(RecalcTrigger,Trigger1Y)),NA())</f>
        <v>2.0149845458439009E-2</v>
      </c>
      <c r="N3381" s="181">
        <f>IFERROR(_xll.qlIndexFixing(ONIndex1M,I3381,TRUE,_xll.ohTrigger(RecalcTrigger,Trigger1M)),NA())</f>
        <v>1.9451157772637506E-2</v>
      </c>
      <c r="O3381" s="44">
        <f>IFERROR(_xll.qlIndexFixing(ONIndex3M,I3381,TRUE,_xll.ohTrigger(RecalcTrigger,Trigger3M)),NA())</f>
        <v>1.9716280985453416E-2</v>
      </c>
      <c r="P3381" s="44">
        <f>IFERROR(_xll.qlIndexFixing(ONIndex6M,I3381,TRUE,_xll.ohTrigger(RecalcTrigger,Trigger6M)),NA())</f>
        <v>1.9808568852953679E-2</v>
      </c>
      <c r="Q3381" s="182">
        <f>IFERROR(_xll.qlIndexFixing(ONIndex1Y,I3381,TRUE,_xll.ohTrigger(RecalcTrigger,Trigger1Y)),NA())</f>
        <v>1.9899276217156814E-2</v>
      </c>
    </row>
    <row r="3382" spans="2:17" x14ac:dyDescent="0.2">
      <c r="B3382" s="39" t="s">
        <v>42</v>
      </c>
      <c r="D3382" s="42">
        <f>_xll.qlCalendarAdvance(Calendar,$D3381,B3382,"f",FALSE)</f>
        <v>63122</v>
      </c>
      <c r="E3382" s="176">
        <f>_xll.qlInterestRateIndexValueDate(IndexON,D3382)</f>
        <v>63122</v>
      </c>
      <c r="F3382" s="192">
        <f>IFERROR(_xll.qlIndexFixing(IndexON,D3382,TRUE,_xll.ohTrigger(RecalcTrigger,TriggerON)),NA())</f>
        <v>1.9104925942925455E-2</v>
      </c>
      <c r="H3382" s="42">
        <f>_xll.qlCalendarAdvance(Calendar,$H3381,B3382,"f",FALSE)</f>
        <v>63122</v>
      </c>
      <c r="I3382" s="176">
        <f>_xll.qlInterestRateIndexValueDate(Index1M,$H3382)</f>
        <v>63122</v>
      </c>
      <c r="J3382" s="181">
        <f>IFERROR(_xll.qlIndexFixing(Index1M,$H3382,TRUE,_xll.ohTrigger(RecalcTrigger,Trigger1M)),NA())</f>
        <v>1.9474164606878813E-2</v>
      </c>
      <c r="K3382" s="44">
        <f>IFERROR(_xll.qlIndexFixing(Index3M,H3382,TRUE,_xll.ohTrigger(RecalcTrigger,Trigger3M)),NA())</f>
        <v>1.9781356835812065E-2</v>
      </c>
      <c r="L3382" s="44">
        <f>IFERROR(_xll.qlIndexFixing(Index6M,$H3382,TRUE,_xll.ohTrigger(RecalcTrigger,Trigger6M)),NA())</f>
        <v>1.9935121316546622E-2</v>
      </c>
      <c r="M3382" s="182">
        <f>IFERROR(_xll.qlIndexFixing(Index1Y,$H3382,TRUE,_xll.ohTrigger(RecalcTrigger,Trigger1Y)),NA())</f>
        <v>2.0151704733940345E-2</v>
      </c>
      <c r="N3382" s="181">
        <f>IFERROR(_xll.qlIndexFixing(ONIndex1M,I3382,TRUE,_xll.ohTrigger(RecalcTrigger,Trigger1M)),NA())</f>
        <v>1.9453545266476802E-2</v>
      </c>
      <c r="O3382" s="44">
        <f>IFERROR(_xll.qlIndexFixing(ONIndex3M,I3382,TRUE,_xll.ohTrigger(RecalcTrigger,Trigger3M)),NA())</f>
        <v>1.9718537316423257E-2</v>
      </c>
      <c r="P3382" s="44">
        <f>IFERROR(_xll.qlIndexFixing(ONIndex6M,I3382,TRUE,_xll.ohTrigger(RecalcTrigger,Trigger6M)),NA())</f>
        <v>1.9810747329812584E-2</v>
      </c>
      <c r="Q3382" s="182">
        <f>IFERROR(_xll.qlIndexFixing(ONIndex1Y,I3382,TRUE,_xll.ohTrigger(RecalcTrigger,Trigger1Y)),NA())</f>
        <v>1.9901471169346818E-2</v>
      </c>
    </row>
    <row r="3383" spans="2:17" x14ac:dyDescent="0.2">
      <c r="B3383" s="39" t="s">
        <v>42</v>
      </c>
      <c r="D3383" s="42">
        <f>_xll.qlCalendarAdvance(Calendar,$D3382,B3383,"f",FALSE)</f>
        <v>63129</v>
      </c>
      <c r="E3383" s="176">
        <f>_xll.qlInterestRateIndexValueDate(IndexON,D3383)</f>
        <v>63129</v>
      </c>
      <c r="F3383" s="192">
        <f>IFERROR(_xll.qlIndexFixing(IndexON,D3383,TRUE,_xll.ohTrigger(RecalcTrigger,TriggerON)),NA())</f>
        <v>1.9107235463921013E-2</v>
      </c>
      <c r="H3383" s="42">
        <f>_xll.qlCalendarAdvance(Calendar,$H3382,B3383,"f",FALSE)</f>
        <v>63129</v>
      </c>
      <c r="I3383" s="176">
        <f>_xll.qlInterestRateIndexValueDate(Index1M,$H3383)</f>
        <v>63129</v>
      </c>
      <c r="J3383" s="181">
        <f>IFERROR(_xll.qlIndexFixing(Index1M,$H3383,TRUE,_xll.ohTrigger(RecalcTrigger,Trigger1M)),NA())</f>
        <v>1.947582158118033E-2</v>
      </c>
      <c r="K3383" s="44">
        <f>IFERROR(_xll.qlIndexFixing(Index3M,H3383,TRUE,_xll.ohTrigger(RecalcTrigger,Trigger3M)),NA())</f>
        <v>1.9783513352195418E-2</v>
      </c>
      <c r="L3383" s="44">
        <f>IFERROR(_xll.qlIndexFixing(Index6M,$H3383,TRUE,_xll.ohTrigger(RecalcTrigger,Trigger6M)),NA())</f>
        <v>1.9937121421684464E-2</v>
      </c>
      <c r="M3383" s="182">
        <f>IFERROR(_xll.qlIndexFixing(Index1Y,$H3383,TRUE,_xll.ohTrigger(RecalcTrigger,Trigger1Y)),NA())</f>
        <v>2.0153549405688143E-2</v>
      </c>
      <c r="N3383" s="181">
        <f>IFERROR(_xll.qlIndexFixing(ONIndex1M,I3383,TRUE,_xll.ohTrigger(RecalcTrigger,Trigger1M)),NA())</f>
        <v>1.9455917184598714E-2</v>
      </c>
      <c r="O3383" s="44">
        <f>IFERROR(_xll.qlIndexFixing(ONIndex3M,I3383,TRUE,_xll.ohTrigger(RecalcTrigger,Trigger3M)),NA())</f>
        <v>1.9720778927767579E-2</v>
      </c>
      <c r="P3383" s="44">
        <f>IFERROR(_xll.qlIndexFixing(ONIndex6M,I3383,TRUE,_xll.ohTrigger(RecalcTrigger,Trigger6M)),NA())</f>
        <v>1.9812911594800919E-2</v>
      </c>
      <c r="Q3383" s="182">
        <f>IFERROR(_xll.qlIndexFixing(ONIndex1Y,I3383,TRUE,_xll.ohTrigger(RecalcTrigger,Trigger1Y)),NA())</f>
        <v>1.9903651802279931E-2</v>
      </c>
    </row>
    <row r="3384" spans="2:17" x14ac:dyDescent="0.2">
      <c r="B3384" s="39" t="s">
        <v>42</v>
      </c>
      <c r="D3384" s="42">
        <f>_xll.qlCalendarAdvance(Calendar,$D3383,B3384,"f",FALSE)</f>
        <v>63136</v>
      </c>
      <c r="E3384" s="176">
        <f>_xll.qlInterestRateIndexValueDate(IndexON,D3384)</f>
        <v>63136</v>
      </c>
      <c r="F3384" s="192">
        <f>IFERROR(_xll.qlIndexFixing(IndexON,D3384,TRUE,_xll.ohTrigger(RecalcTrigger,TriggerON)),NA())</f>
        <v>1.9109529818969184E-2</v>
      </c>
      <c r="H3384" s="42">
        <f>_xll.qlCalendarAdvance(Calendar,$H3383,B3384,"f",FALSE)</f>
        <v>63136</v>
      </c>
      <c r="I3384" s="176">
        <f>_xll.qlInterestRateIndexValueDate(Index1M,$H3384)</f>
        <v>63136</v>
      </c>
      <c r="J3384" s="181">
        <f>IFERROR(_xll.qlIndexFixing(Index1M,$H3384,TRUE,_xll.ohTrigger(RecalcTrigger,Trigger1M)),NA())</f>
        <v>1.947814925698314E-2</v>
      </c>
      <c r="K3384" s="44">
        <f>IFERROR(_xll.qlIndexFixing(Index3M,H3384,TRUE,_xll.ohTrigger(RecalcTrigger,Trigger3M)),NA())</f>
        <v>1.9785655077360315E-2</v>
      </c>
      <c r="L3384" s="44">
        <f>IFERROR(_xll.qlIndexFixing(Index6M,$H3384,TRUE,_xll.ohTrigger(RecalcTrigger,Trigger6M)),NA())</f>
        <v>1.9938427442461978E-2</v>
      </c>
      <c r="M3384" s="182">
        <f>IFERROR(_xll.qlIndexFixing(Index1Y,$H3384,TRUE,_xll.ohTrigger(RecalcTrigger,Trigger1Y)),NA())</f>
        <v>2.0155379473602686E-2</v>
      </c>
      <c r="N3384" s="181">
        <f>IFERROR(_xll.qlIndexFixing(ONIndex1M,I3384,TRUE,_xll.ohTrigger(RecalcTrigger,Trigger1M)),NA())</f>
        <v>1.9458273527489522E-2</v>
      </c>
      <c r="O3384" s="44">
        <f>IFERROR(_xll.qlIndexFixing(ONIndex3M,I3384,TRUE,_xll.ohTrigger(RecalcTrigger,Trigger3M)),NA())</f>
        <v>1.9723005819162198E-2</v>
      </c>
      <c r="P3384" s="44">
        <f>IFERROR(_xll.qlIndexFixing(ONIndex6M,I3384,TRUE,_xll.ohTrigger(RecalcTrigger,Trigger6M)),NA())</f>
        <v>1.981506164783764E-2</v>
      </c>
      <c r="Q3384" s="182">
        <f>IFERROR(_xll.qlIndexFixing(ONIndex1Y,I3384,TRUE,_xll.ohTrigger(RecalcTrigger,Trigger1Y)),NA())</f>
        <v>1.9905818115794061E-2</v>
      </c>
    </row>
    <row r="3385" spans="2:17" x14ac:dyDescent="0.2">
      <c r="B3385" s="39" t="s">
        <v>42</v>
      </c>
      <c r="D3385" s="42">
        <f>_xll.qlCalendarAdvance(Calendar,$D3384,B3385,"f",FALSE)</f>
        <v>63143</v>
      </c>
      <c r="E3385" s="176">
        <f>_xll.qlInterestRateIndexValueDate(IndexON,D3385)</f>
        <v>63143</v>
      </c>
      <c r="F3385" s="192">
        <f>IFERROR(_xll.qlIndexFixing(IndexON,D3385,TRUE,_xll.ohTrigger(RecalcTrigger,TriggerON)),NA())</f>
        <v>1.9111809008637293E-2</v>
      </c>
      <c r="H3385" s="42">
        <f>_xll.qlCalendarAdvance(Calendar,$H3384,B3385,"f",FALSE)</f>
        <v>63143</v>
      </c>
      <c r="I3385" s="176">
        <f>_xll.qlInterestRateIndexValueDate(Index1M,$H3385)</f>
        <v>63143</v>
      </c>
      <c r="J3385" s="181">
        <f>IFERROR(_xll.qlIndexFixing(Index1M,$H3385,TRUE,_xll.ohTrigger(RecalcTrigger,Trigger1M)),NA())</f>
        <v>1.9480461333673205E-2</v>
      </c>
      <c r="K3385" s="44">
        <f>IFERROR(_xll.qlIndexFixing(Index3M,H3385,TRUE,_xll.ohTrigger(RecalcTrigger,Trigger3M)),NA())</f>
        <v>1.9787782011286496E-2</v>
      </c>
      <c r="L3385" s="44">
        <f>IFERROR(_xll.qlIndexFixing(Index6M,$H3385,TRUE,_xll.ohTrigger(RecalcTrigger,Trigger6M)),NA())</f>
        <v>1.9940399764546767E-2</v>
      </c>
      <c r="M3385" s="182">
        <f>IFERROR(_xll.qlIndexFixing(Index1Y,$H3385,TRUE,_xll.ohTrigger(RecalcTrigger,Trigger1Y)),NA())</f>
        <v>2.015719493760515E-2</v>
      </c>
      <c r="N3385" s="181">
        <f>IFERROR(_xll.qlIndexFixing(ONIndex1M,I3385,TRUE,_xll.ohTrigger(RecalcTrigger,Trigger1M)),NA())</f>
        <v>1.946061429482504E-2</v>
      </c>
      <c r="O3385" s="44">
        <f>IFERROR(_xll.qlIndexFixing(ONIndex3M,I3385,TRUE,_xll.ohTrigger(RecalcTrigger,Trigger3M)),NA())</f>
        <v>1.9725217990931299E-2</v>
      </c>
      <c r="P3385" s="44">
        <f>IFERROR(_xll.qlIndexFixing(ONIndex6M,I3385,TRUE,_xll.ohTrigger(RecalcTrigger,Trigger6M)),NA())</f>
        <v>1.9817197489246929E-2</v>
      </c>
      <c r="Q3385" s="182">
        <f>IFERROR(_xll.qlIndexFixing(ONIndex1Y,I3385,TRUE,_xll.ohTrigger(RecalcTrigger,Trigger1Y)),NA())</f>
        <v>1.9907970110051298E-2</v>
      </c>
    </row>
    <row r="3386" spans="2:17" x14ac:dyDescent="0.2">
      <c r="B3386" s="39" t="s">
        <v>42</v>
      </c>
      <c r="D3386" s="42">
        <f>_xll.qlCalendarAdvance(Calendar,$D3385,B3386,"f",FALSE)</f>
        <v>63150</v>
      </c>
      <c r="E3386" s="176">
        <f>_xll.qlInterestRateIndexValueDate(IndexON,D3386)</f>
        <v>63150</v>
      </c>
      <c r="F3386" s="192">
        <f>IFERROR(_xll.qlIndexFixing(IndexON,D3386,TRUE,_xll.ohTrigger(RecalcTrigger,TriggerON)),NA())</f>
        <v>1.9114073032520107E-2</v>
      </c>
      <c r="H3386" s="42">
        <f>_xll.qlCalendarAdvance(Calendar,$H3385,B3386,"f",FALSE)</f>
        <v>63150</v>
      </c>
      <c r="I3386" s="176">
        <f>_xll.qlInterestRateIndexValueDate(Index1M,$H3386)</f>
        <v>63150</v>
      </c>
      <c r="J3386" s="181">
        <f>IFERROR(_xll.qlIndexFixing(Index1M,$H3386,TRUE,_xll.ohTrigger(RecalcTrigger,Trigger1M)),NA())</f>
        <v>1.9482757811245126E-2</v>
      </c>
      <c r="K3386" s="44">
        <f>IFERROR(_xll.qlIndexFixing(Index3M,H3386,TRUE,_xll.ohTrigger(RecalcTrigger,Trigger3M)),NA())</f>
        <v>1.9789894153947534E-2</v>
      </c>
      <c r="L3386" s="44">
        <f>IFERROR(_xll.qlIndexFixing(Index6M,$H3386,TRUE,_xll.ohTrigger(RecalcTrigger,Trigger6M)),NA())</f>
        <v>1.9942357736904844E-2</v>
      </c>
      <c r="M3386" s="182">
        <f>IFERROR(_xll.qlIndexFixing(Index1Y,$H3386,TRUE,_xll.ohTrigger(RecalcTrigger,Trigger1Y)),NA())</f>
        <v>2.0158995797618262E-2</v>
      </c>
      <c r="N3386" s="181">
        <f>IFERROR(_xll.qlIndexFixing(ONIndex1M,I3386,TRUE,_xll.ohTrigger(RecalcTrigger,Trigger1M)),NA())</f>
        <v>1.9462939486848407E-2</v>
      </c>
      <c r="O3386" s="44">
        <f>IFERROR(_xll.qlIndexFixing(ONIndex3M,I3386,TRUE,_xll.ohTrigger(RecalcTrigger,Trigger3M)),NA())</f>
        <v>1.9727415442912788E-2</v>
      </c>
      <c r="P3386" s="44">
        <f>IFERROR(_xll.qlIndexFixing(ONIndex6M,I3386,TRUE,_xll.ohTrigger(RecalcTrigger,Trigger6M)),NA())</f>
        <v>1.9819319118623557E-2</v>
      </c>
      <c r="Q3386" s="182">
        <f>IFERROR(_xll.qlIndexFixing(ONIndex1Y,I3386,TRUE,_xll.ohTrigger(RecalcTrigger,Trigger1Y)),NA())</f>
        <v>1.9910107784970599E-2</v>
      </c>
    </row>
    <row r="3387" spans="2:17" x14ac:dyDescent="0.2">
      <c r="B3387" s="39" t="s">
        <v>42</v>
      </c>
      <c r="D3387" s="42">
        <f>_xll.qlCalendarAdvance(Calendar,$D3386,B3387,"f",FALSE)</f>
        <v>63157</v>
      </c>
      <c r="E3387" s="176">
        <f>_xll.qlInterestRateIndexValueDate(IndexON,D3387)</f>
        <v>63157</v>
      </c>
      <c r="F3387" s="192">
        <f>IFERROR(_xll.qlIndexFixing(IndexON,D3387,TRUE,_xll.ohTrigger(RecalcTrigger,TriggerON)),NA())</f>
        <v>1.9116321890617627E-2</v>
      </c>
      <c r="H3387" s="42">
        <f>_xll.qlCalendarAdvance(Calendar,$H3386,B3387,"f",FALSE)</f>
        <v>63157</v>
      </c>
      <c r="I3387" s="176">
        <f>_xll.qlInterestRateIndexValueDate(Index1M,$H3387)</f>
        <v>63157</v>
      </c>
      <c r="J3387" s="181">
        <f>IFERROR(_xll.qlIndexFixing(Index1M,$H3387,TRUE,_xll.ohTrigger(RecalcTrigger,Trigger1M)),NA())</f>
        <v>1.9485038689690797E-2</v>
      </c>
      <c r="K3387" s="44">
        <f>IFERROR(_xll.qlIndexFixing(Index3M,H3387,TRUE,_xll.ohTrigger(RecalcTrigger,Trigger3M)),NA())</f>
        <v>1.9791308787879276E-2</v>
      </c>
      <c r="L3387" s="44">
        <f>IFERROR(_xll.qlIndexFixing(Index6M,$H3387,TRUE,_xll.ohTrigger(RecalcTrigger,Trigger6M)),NA())</f>
        <v>1.9944978337663233E-2</v>
      </c>
      <c r="M3387" s="182">
        <f>IFERROR(_xll.qlIndexFixing(Index1Y,$H3387,TRUE,_xll.ohTrigger(RecalcTrigger,Trigger1Y)),NA())</f>
        <v>2.016078205356453E-2</v>
      </c>
      <c r="N3387" s="181">
        <f>IFERROR(_xll.qlIndexFixing(ONIndex1M,I3387,TRUE,_xll.ohTrigger(RecalcTrigger,Trigger1M)),NA())</f>
        <v>1.9465249103397531E-2</v>
      </c>
      <c r="O3387" s="44">
        <f>IFERROR(_xll.qlIndexFixing(ONIndex3M,I3387,TRUE,_xll.ohTrigger(RecalcTrigger,Trigger3M)),NA())</f>
        <v>1.972959817502562E-2</v>
      </c>
      <c r="P3387" s="44">
        <f>IFERROR(_xll.qlIndexFixing(ONIndex6M,I3387,TRUE,_xll.ohTrigger(RecalcTrigger,Trigger6M)),NA())</f>
        <v>1.9821426536210662E-2</v>
      </c>
      <c r="Q3387" s="182">
        <f>IFERROR(_xll.qlIndexFixing(ONIndex1Y,I3387,TRUE,_xll.ohTrigger(RecalcTrigger,Trigger1Y)),NA())</f>
        <v>1.9912231140633008E-2</v>
      </c>
    </row>
    <row r="3388" spans="2:17" x14ac:dyDescent="0.2">
      <c r="B3388" s="39" t="s">
        <v>42</v>
      </c>
      <c r="D3388" s="42">
        <f>_xll.qlCalendarAdvance(Calendar,$D3387,B3388,"f",FALSE)</f>
        <v>63164</v>
      </c>
      <c r="E3388" s="176">
        <f>_xll.qlInterestRateIndexValueDate(IndexON,D3388)</f>
        <v>63164</v>
      </c>
      <c r="F3388" s="192">
        <f>IFERROR(_xll.qlIndexFixing(IndexON,D3388,TRUE,_xll.ohTrigger(RecalcTrigger,TriggerON)),NA())</f>
        <v>1.9118555583172991E-2</v>
      </c>
      <c r="H3388" s="42">
        <f>_xll.qlCalendarAdvance(Calendar,$H3387,B3388,"f",FALSE)</f>
        <v>63164</v>
      </c>
      <c r="I3388" s="176">
        <f>_xll.qlInterestRateIndexValueDate(Index1M,$H3388)</f>
        <v>63164</v>
      </c>
      <c r="J3388" s="181">
        <f>IFERROR(_xll.qlIndexFixing(Index1M,$H3388,TRUE,_xll.ohTrigger(RecalcTrigger,Trigger1M)),NA())</f>
        <v>1.9487984321232735E-2</v>
      </c>
      <c r="K3388" s="44">
        <f>IFERROR(_xll.qlIndexFixing(Index3M,H3388,TRUE,_xll.ohTrigger(RecalcTrigger,Trigger3M)),NA())</f>
        <v>1.9792710452647241E-2</v>
      </c>
      <c r="L3388" s="44">
        <f>IFERROR(_xll.qlIndexFixing(Index6M,$H3388,TRUE,_xll.ohTrigger(RecalcTrigger,Trigger6M)),NA())</f>
        <v>1.9946906690305702E-2</v>
      </c>
      <c r="M3388" s="182">
        <f>IFERROR(_xll.qlIndexFixing(Index1Y,$H3388,TRUE,_xll.ohTrigger(RecalcTrigger,Trigger1Y)),NA())</f>
        <v>2.0162553705366681E-2</v>
      </c>
      <c r="N3388" s="181">
        <f>IFERROR(_xll.qlIndexFixing(ONIndex1M,I3388,TRUE,_xll.ohTrigger(RecalcTrigger,Trigger1M)),NA())</f>
        <v>1.9467543144310318E-2</v>
      </c>
      <c r="O3388" s="44">
        <f>IFERROR(_xll.qlIndexFixing(ONIndex3M,I3388,TRUE,_xll.ohTrigger(RecalcTrigger,Trigger3M)),NA())</f>
        <v>1.973176618759398E-2</v>
      </c>
      <c r="P3388" s="44">
        <f>IFERROR(_xll.qlIndexFixing(ONIndex6M,I3388,TRUE,_xll.ohTrigger(RecalcTrigger,Trigger6M)),NA())</f>
        <v>1.9823519741927198E-2</v>
      </c>
      <c r="Q3388" s="182">
        <f>IFERROR(_xll.qlIndexFixing(ONIndex1Y,I3388,TRUE,_xll.ohTrigger(RecalcTrigger,Trigger1Y)),NA())</f>
        <v>1.991434017671434E-2</v>
      </c>
    </row>
    <row r="3389" spans="2:17" x14ac:dyDescent="0.2">
      <c r="B3389" s="39" t="s">
        <v>42</v>
      </c>
      <c r="D3389" s="42">
        <f>_xll.qlCalendarAdvance(Calendar,$D3388,B3389,"f",FALSE)</f>
        <v>63171</v>
      </c>
      <c r="E3389" s="176">
        <f>_xll.qlInterestRateIndexValueDate(IndexON,D3389)</f>
        <v>63171</v>
      </c>
      <c r="F3389" s="192">
        <f>IFERROR(_xll.qlIndexFixing(IndexON,D3389,TRUE,_xll.ohTrigger(RecalcTrigger,TriggerON)),NA())</f>
        <v>1.9120774109862015E-2</v>
      </c>
      <c r="H3389" s="42">
        <f>_xll.qlCalendarAdvance(Calendar,$H3388,B3389,"f",FALSE)</f>
        <v>63171</v>
      </c>
      <c r="I3389" s="176">
        <f>_xll.qlInterestRateIndexValueDate(Index1M,$H3389)</f>
        <v>63171</v>
      </c>
      <c r="J3389" s="181">
        <f>IFERROR(_xll.qlIndexFixing(Index1M,$H3389,TRUE,_xll.ohTrigger(RecalcTrigger,Trigger1M)),NA())</f>
        <v>1.9490233007135666E-2</v>
      </c>
      <c r="K3389" s="44">
        <f>IFERROR(_xll.qlIndexFixing(Index3M,H3389,TRUE,_xll.ohTrigger(RecalcTrigger,Trigger3M)),NA())</f>
        <v>1.9794780110487558E-2</v>
      </c>
      <c r="L3389" s="44">
        <f>IFERROR(_xll.qlIndexFixing(Index6M,$H3389,TRUE,_xll.ohTrigger(RecalcTrigger,Trigger6M)),NA())</f>
        <v>1.9948820692325921E-2</v>
      </c>
      <c r="M3389" s="182">
        <f>IFERROR(_xll.qlIndexFixing(Index1Y,$H3389,TRUE,_xll.ohTrigger(RecalcTrigger,Trigger1Y)),NA())</f>
        <v>2.0164310752949E-2</v>
      </c>
      <c r="N3389" s="181">
        <f>IFERROR(_xll.qlIndexFixing(ONIndex1M,I3389,TRUE,_xll.ohTrigger(RecalcTrigger,Trigger1M)),NA())</f>
        <v>1.9469821610073046E-2</v>
      </c>
      <c r="O3389" s="44">
        <f>IFERROR(_xll.qlIndexFixing(ONIndex3M,I3389,TRUE,_xll.ohTrigger(RecalcTrigger,Trigger3M)),NA())</f>
        <v>1.973391948013159E-2</v>
      </c>
      <c r="P3389" s="44">
        <f>IFERROR(_xll.qlIndexFixing(ONIndex6M,I3389,TRUE,_xll.ohTrigger(RecalcTrigger,Trigger6M)),NA())</f>
        <v>1.9825598735692118E-2</v>
      </c>
      <c r="Q3389" s="182">
        <f>IFERROR(_xll.qlIndexFixing(ONIndex1Y,I3389,TRUE,_xll.ohTrigger(RecalcTrigger,Trigger1Y)),NA())</f>
        <v>1.9916434893700874E-2</v>
      </c>
    </row>
    <row r="3390" spans="2:17" x14ac:dyDescent="0.2">
      <c r="B3390" s="39" t="s">
        <v>42</v>
      </c>
      <c r="D3390" s="42">
        <f>_xll.qlCalendarAdvance(Calendar,$D3389,B3390,"f",FALSE)</f>
        <v>63178</v>
      </c>
      <c r="E3390" s="176">
        <f>_xll.qlInterestRateIndexValueDate(IndexON,D3390)</f>
        <v>63178</v>
      </c>
      <c r="F3390" s="192">
        <f>IFERROR(_xll.qlIndexFixing(IndexON,D3390,TRUE,_xll.ohTrigger(RecalcTrigger,TriggerON)),NA())</f>
        <v>1.9122977471008884E-2</v>
      </c>
      <c r="H3390" s="42">
        <f>_xll.qlCalendarAdvance(Calendar,$H3389,B3390,"f",FALSE)</f>
        <v>63178</v>
      </c>
      <c r="I3390" s="176">
        <f>_xll.qlInterestRateIndexValueDate(Index1M,$H3390)</f>
        <v>63178</v>
      </c>
      <c r="J3390" s="181">
        <f>IFERROR(_xll.qlIndexFixing(Index1M,$H3390,TRUE,_xll.ohTrigger(RecalcTrigger,Trigger1M)),NA())</f>
        <v>1.9492466093062231E-2</v>
      </c>
      <c r="K3390" s="44">
        <f>IFERROR(_xll.qlIndexFixing(Index3M,H3390,TRUE,_xll.ohTrigger(RecalcTrigger,Trigger3M)),NA())</f>
        <v>1.9796834978552301E-2</v>
      </c>
      <c r="L3390" s="44">
        <f>IFERROR(_xll.qlIndexFixing(Index6M,$H3390,TRUE,_xll.ohTrigger(RecalcTrigger,Trigger6M)),NA())</f>
        <v>1.9950720343681592E-2</v>
      </c>
      <c r="M3390" s="182">
        <f>IFERROR(_xll.qlIndexFixing(Index1Y,$H3390,TRUE,_xll.ohTrigger(RecalcTrigger,Trigger1Y)),NA())</f>
        <v>2.0166053196235767E-2</v>
      </c>
      <c r="N3390" s="181">
        <f>IFERROR(_xll.qlIndexFixing(ONIndex1M,I3390,TRUE,_xll.ohTrigger(RecalcTrigger,Trigger1M)),NA())</f>
        <v>1.9472084500199438E-2</v>
      </c>
      <c r="O3390" s="44">
        <f>IFERROR(_xll.qlIndexFixing(ONIndex3M,I3390,TRUE,_xll.ohTrigger(RecalcTrigger,Trigger3M)),NA())</f>
        <v>1.9736058053043681E-2</v>
      </c>
      <c r="P3390" s="44">
        <f>IFERROR(_xll.qlIndexFixing(ONIndex6M,I3390,TRUE,_xll.ohTrigger(RecalcTrigger,Trigger6M)),NA())</f>
        <v>1.9827663517586469E-2</v>
      </c>
      <c r="Q3390" s="182">
        <f>IFERROR(_xll.qlIndexFixing(ONIndex1Y,I3390,TRUE,_xll.ohTrigger(RecalcTrigger,Trigger1Y)),NA())</f>
        <v>1.9918515291268424E-2</v>
      </c>
    </row>
    <row r="3391" spans="2:17" x14ac:dyDescent="0.2">
      <c r="B3391" s="39" t="s">
        <v>42</v>
      </c>
      <c r="D3391" s="42">
        <f>_xll.qlCalendarAdvance(Calendar,$D3390,B3391,"f",FALSE)</f>
        <v>63186</v>
      </c>
      <c r="E3391" s="176">
        <f>_xll.qlInterestRateIndexValueDate(IndexON,D3391)</f>
        <v>63186</v>
      </c>
      <c r="F3391" s="192">
        <f>IFERROR(_xll.qlIndexFixing(IndexON,D3391,TRUE,_xll.ohTrigger(RecalcTrigger,TriggerON)),NA())</f>
        <v>1.9125477027783777E-2</v>
      </c>
      <c r="H3391" s="42">
        <f>_xll.qlCalendarAdvance(Calendar,$H3390,B3391,"f",FALSE)</f>
        <v>63186</v>
      </c>
      <c r="I3391" s="176">
        <f>_xll.qlInterestRateIndexValueDate(Index1M,$H3391)</f>
        <v>63186</v>
      </c>
      <c r="J3391" s="181">
        <f>IFERROR(_xll.qlIndexFixing(Index1M,$H3391,TRUE,_xll.ohTrigger(RecalcTrigger,Trigger1M)),NA())</f>
        <v>1.9496353325950913E-2</v>
      </c>
      <c r="K3391" s="44">
        <f>IFERROR(_xll.qlIndexFixing(Index3M,H3391,TRUE,_xll.ohTrigger(RecalcTrigger,Trigger3M)),NA())</f>
        <v>1.9799165289238137E-2</v>
      </c>
      <c r="L3391" s="44">
        <f>IFERROR(_xll.qlIndexFixing(Index6M,$H3391,TRUE,_xll.ohTrigger(RecalcTrigger,Trigger6M)),NA())</f>
        <v>1.9952873801509528E-2</v>
      </c>
      <c r="M3391" s="182">
        <f>IFERROR(_xll.qlIndexFixing(Index1Y,$H3391,TRUE,_xll.ohTrigger(RecalcTrigger,Trigger1Y)),NA())</f>
        <v>2.0168026677085171E-2</v>
      </c>
      <c r="N3391" s="181">
        <f>IFERROR(_xll.qlIndexFixing(ONIndex1M,I3391,TRUE,_xll.ohTrigger(RecalcTrigger,Trigger1M)),NA())</f>
        <v>1.9474651588463621E-2</v>
      </c>
      <c r="O3391" s="44">
        <f>IFERROR(_xll.qlIndexFixing(ONIndex3M,I3391,TRUE,_xll.ohTrigger(RecalcTrigger,Trigger3M)),NA())</f>
        <v>1.9738484112269417E-2</v>
      </c>
      <c r="P3391" s="44">
        <f>IFERROR(_xll.qlIndexFixing(ONIndex6M,I3391,TRUE,_xll.ohTrigger(RecalcTrigger,Trigger6M)),NA())</f>
        <v>1.9830005866134925E-2</v>
      </c>
      <c r="Q3391" s="182">
        <f>IFERROR(_xll.qlIndexFixing(ONIndex1Y,I3391,TRUE,_xll.ohTrigger(RecalcTrigger,Trigger1Y)),NA())</f>
        <v>1.9920875354426659E-2</v>
      </c>
    </row>
    <row r="3392" spans="2:17" x14ac:dyDescent="0.2">
      <c r="B3392" s="39" t="s">
        <v>42</v>
      </c>
      <c r="D3392" s="42">
        <f>_xll.qlCalendarAdvance(Calendar,$D3391,B3392,"f",FALSE)</f>
        <v>63193</v>
      </c>
      <c r="E3392" s="176">
        <f>_xll.qlInterestRateIndexValueDate(IndexON,D3392)</f>
        <v>63193</v>
      </c>
      <c r="F3392" s="192">
        <f>IFERROR(_xll.qlIndexFixing(IndexON,D3392,TRUE,_xll.ohTrigger(RecalcTrigger,TriggerON)),NA())</f>
        <v>1.9127647890911925E-2</v>
      </c>
      <c r="H3392" s="42">
        <f>_xll.qlCalendarAdvance(Calendar,$H3391,B3392,"f",FALSE)</f>
        <v>63193</v>
      </c>
      <c r="I3392" s="176">
        <f>_xll.qlInterestRateIndexValueDate(Index1M,$H3392)</f>
        <v>63193</v>
      </c>
      <c r="J3392" s="181">
        <f>IFERROR(_xll.qlIndexFixing(Index1M,$H3392,TRUE,_xll.ohTrigger(RecalcTrigger,Trigger1M)),NA())</f>
        <v>1.9498550989333029E-2</v>
      </c>
      <c r="K3392" s="44">
        <f>IFERROR(_xll.qlIndexFixing(Index3M,H3392,TRUE,_xll.ohTrigger(RecalcTrigger,Trigger3M)),NA())</f>
        <v>1.9801188464847266E-2</v>
      </c>
      <c r="L3392" s="44">
        <f>IFERROR(_xll.qlIndexFixing(Index6M,$H3392,TRUE,_xll.ohTrigger(RecalcTrigger,Trigger6M)),NA())</f>
        <v>1.9954070463517631E-2</v>
      </c>
      <c r="M3392" s="182">
        <f>IFERROR(_xll.qlIndexFixing(Index1Y,$H3392,TRUE,_xll.ohTrigger(RecalcTrigger,Trigger1Y)),NA())</f>
        <v>2.0169737825202594E-2</v>
      </c>
      <c r="N3392" s="181">
        <f>IFERROR(_xll.qlIndexFixing(ONIndex1M,I3392,TRUE,_xll.ohTrigger(RecalcTrigger,Trigger1M)),NA())</f>
        <v>1.9476881102759025E-2</v>
      </c>
      <c r="O3392" s="44">
        <f>IFERROR(_xll.qlIndexFixing(ONIndex3M,I3392,TRUE,_xll.ohTrigger(RecalcTrigger,Trigger3M)),NA())</f>
        <v>1.9740591142860531E-2</v>
      </c>
      <c r="P3392" s="44">
        <f>IFERROR(_xll.qlIndexFixing(ONIndex6M,I3392,TRUE,_xll.ohTrigger(RecalcTrigger,Trigger6M)),NA())</f>
        <v>1.9832040194078804E-2</v>
      </c>
      <c r="Q3392" s="182">
        <f>IFERROR(_xll.qlIndexFixing(ONIndex1Y,I3392,TRUE,_xll.ohTrigger(RecalcTrigger,Trigger1Y)),NA())</f>
        <v>1.9922925067710207E-2</v>
      </c>
    </row>
    <row r="3393" spans="2:17" x14ac:dyDescent="0.2">
      <c r="B3393" s="39" t="s">
        <v>42</v>
      </c>
      <c r="D3393" s="42">
        <f>_xll.qlCalendarAdvance(Calendar,$D3392,B3393,"f",FALSE)</f>
        <v>63200</v>
      </c>
      <c r="E3393" s="176">
        <f>_xll.qlInterestRateIndexValueDate(IndexON,D3393)</f>
        <v>63200</v>
      </c>
      <c r="F3393" s="192">
        <f>IFERROR(_xll.qlIndexFixing(IndexON,D3393,TRUE,_xll.ohTrigger(RecalcTrigger,TriggerON)),NA())</f>
        <v>1.9129803588254779E-2</v>
      </c>
      <c r="H3393" s="42">
        <f>_xll.qlCalendarAdvance(Calendar,$H3392,B3393,"f",FALSE)</f>
        <v>63200</v>
      </c>
      <c r="I3393" s="176">
        <f>_xll.qlInterestRateIndexValueDate(Index1M,$H3393)</f>
        <v>63200</v>
      </c>
      <c r="J3393" s="181">
        <f>IFERROR(_xll.qlIndexFixing(Index1M,$H3393,TRUE,_xll.ohTrigger(RecalcTrigger,Trigger1M)),NA())</f>
        <v>1.9500733051075234E-2</v>
      </c>
      <c r="K3393" s="44">
        <f>IFERROR(_xll.qlIndexFixing(Index3M,H3393,TRUE,_xll.ohTrigger(RecalcTrigger,Trigger3M)),NA())</f>
        <v>1.9803196850610581E-2</v>
      </c>
      <c r="L3393" s="44">
        <f>IFERROR(_xll.qlIndexFixing(Index6M,$H3393,TRUE,_xll.ohTrigger(RecalcTrigger,Trigger6M)),NA())</f>
        <v>1.9955925936641698E-2</v>
      </c>
      <c r="M3393" s="182">
        <f>IFERROR(_xll.qlIndexFixing(Index1Y,$H3393,TRUE,_xll.ohTrigger(RecalcTrigger,Trigger1Y)),NA())</f>
        <v>2.0171434368791097E-2</v>
      </c>
      <c r="N3393" s="181">
        <f>IFERROR(_xll.qlIndexFixing(ONIndex1M,I3393,TRUE,_xll.ohTrigger(RecalcTrigger,Trigger1M)),NA())</f>
        <v>1.9479095041580186E-2</v>
      </c>
      <c r="O3393" s="44">
        <f>IFERROR(_xll.qlIndexFixing(ONIndex3M,I3393,TRUE,_xll.ohTrigger(RecalcTrigger,Trigger3M)),NA())</f>
        <v>1.9742683453582988E-2</v>
      </c>
      <c r="P3393" s="44">
        <f>IFERROR(_xll.qlIndexFixing(ONIndex6M,I3393,TRUE,_xll.ohTrigger(RecalcTrigger,Trigger6M)),NA())</f>
        <v>1.9834060310152113E-2</v>
      </c>
      <c r="Q3393" s="182">
        <f>IFERROR(_xll.qlIndexFixing(ONIndex1Y,I3393,TRUE,_xll.ohTrigger(RecalcTrigger,Trigger1Y)),NA())</f>
        <v>1.992496046157477E-2</v>
      </c>
    </row>
    <row r="3394" spans="2:17" x14ac:dyDescent="0.2">
      <c r="B3394" s="39" t="s">
        <v>42</v>
      </c>
      <c r="D3394" s="42">
        <f>_xll.qlCalendarAdvance(Calendar,$D3393,B3394,"f",FALSE)</f>
        <v>63207</v>
      </c>
      <c r="E3394" s="176">
        <f>_xll.qlInterestRateIndexValueDate(IndexON,D3394)</f>
        <v>63207</v>
      </c>
      <c r="F3394" s="192">
        <f>IFERROR(_xll.qlIndexFixing(IndexON,D3394,TRUE,_xll.ohTrigger(RecalcTrigger,TriggerON)),NA())</f>
        <v>1.9131944120055477E-2</v>
      </c>
      <c r="H3394" s="42">
        <f>_xll.qlCalendarAdvance(Calendar,$H3393,B3394,"f",FALSE)</f>
        <v>63207</v>
      </c>
      <c r="I3394" s="176">
        <f>_xll.qlInterestRateIndexValueDate(Index1M,$H3394)</f>
        <v>63207</v>
      </c>
      <c r="J3394" s="181">
        <f>IFERROR(_xll.qlIndexFixing(Index1M,$H3394,TRUE,_xll.ohTrigger(RecalcTrigger,Trigger1M)),NA())</f>
        <v>1.9502899511165246E-2</v>
      </c>
      <c r="K3394" s="44">
        <f>IFERROR(_xll.qlIndexFixing(Index3M,H3394,TRUE,_xll.ohTrigger(RecalcTrigger,Trigger3M)),NA())</f>
        <v>1.9805190446506468E-2</v>
      </c>
      <c r="L3394" s="44">
        <f>IFERROR(_xll.qlIndexFixing(Index6M,$H3394,TRUE,_xll.ohTrigger(RecalcTrigger,Trigger6M)),NA())</f>
        <v>1.9957767059712181E-2</v>
      </c>
      <c r="M3394" s="182">
        <f>IFERROR(_xll.qlIndexFixing(Index1Y,$H3394,TRUE,_xll.ohTrigger(RecalcTrigger,Trigger1Y)),NA())</f>
        <v>2.0173116307778294E-2</v>
      </c>
      <c r="N3394" s="181">
        <f>IFERROR(_xll.qlIndexFixing(ONIndex1M,I3394,TRUE,_xll.ohTrigger(RecalcTrigger,Trigger1M)),NA())</f>
        <v>1.9481293405089195E-2</v>
      </c>
      <c r="O3394" s="44">
        <f>IFERROR(_xll.qlIndexFixing(ONIndex3M,I3394,TRUE,_xll.ohTrigger(RecalcTrigger,Trigger3M)),NA())</f>
        <v>1.9744761044760972E-2</v>
      </c>
      <c r="P3394" s="44">
        <f>IFERROR(_xll.qlIndexFixing(ONIndex6M,I3394,TRUE,_xll.ohTrigger(RecalcTrigger,Trigger6M)),NA())</f>
        <v>1.9836066214516945E-2</v>
      </c>
      <c r="Q3394" s="182">
        <f>IFERROR(_xll.qlIndexFixing(ONIndex1Y,I3394,TRUE,_xll.ohTrigger(RecalcTrigger,Trigger1Y)),NA())</f>
        <v>1.9926981536182442E-2</v>
      </c>
    </row>
    <row r="3395" spans="2:17" x14ac:dyDescent="0.2">
      <c r="B3395" s="39" t="s">
        <v>42</v>
      </c>
      <c r="D3395" s="42">
        <f>_xll.qlCalendarAdvance(Calendar,$D3394,B3395,"f",FALSE)</f>
        <v>63214</v>
      </c>
      <c r="E3395" s="176">
        <f>_xll.qlInterestRateIndexValueDate(IndexON,D3395)</f>
        <v>63214</v>
      </c>
      <c r="F3395" s="192">
        <f>IFERROR(_xll.qlIndexFixing(IndexON,D3395,TRUE,_xll.ohTrigger(RecalcTrigger,TriggerON)),NA())</f>
        <v>1.9134069486151928E-2</v>
      </c>
      <c r="H3395" s="42">
        <f>_xll.qlCalendarAdvance(Calendar,$H3394,B3395,"f",FALSE)</f>
        <v>63214</v>
      </c>
      <c r="I3395" s="176">
        <f>_xll.qlInterestRateIndexValueDate(Index1M,$H3395)</f>
        <v>63214</v>
      </c>
      <c r="J3395" s="181">
        <f>IFERROR(_xll.qlIndexFixing(Index1M,$H3395,TRUE,_xll.ohTrigger(RecalcTrigger,Trigger1M)),NA())</f>
        <v>1.9505050369595697E-2</v>
      </c>
      <c r="K3395" s="44">
        <f>IFERROR(_xll.qlIndexFixing(Index3M,H3395,TRUE,_xll.ohTrigger(RecalcTrigger,Trigger3M)),NA())</f>
        <v>1.9807169252510606E-2</v>
      </c>
      <c r="L3395" s="44">
        <f>IFERROR(_xll.qlIndexFixing(Index6M,$H3395,TRUE,_xll.ohTrigger(RecalcTrigger,Trigger6M)),NA())</f>
        <v>1.9959593832687885E-2</v>
      </c>
      <c r="M3395" s="182">
        <f>IFERROR(_xll.qlIndexFixing(Index1Y,$H3395,TRUE,_xll.ohTrigger(RecalcTrigger,Trigger1Y)),NA())</f>
        <v>2.0174783642091798E-2</v>
      </c>
      <c r="N3395" s="181">
        <f>IFERROR(_xll.qlIndexFixing(ONIndex1M,I3395,TRUE,_xll.ohTrigger(RecalcTrigger,Trigger1M)),NA())</f>
        <v>1.9483476192961868E-2</v>
      </c>
      <c r="O3395" s="44">
        <f>IFERROR(_xll.qlIndexFixing(ONIndex3M,I3395,TRUE,_xll.ohTrigger(RecalcTrigger,Trigger3M)),NA())</f>
        <v>1.9746823915989253E-2</v>
      </c>
      <c r="P3395" s="44">
        <f>IFERROR(_xll.qlIndexFixing(ONIndex6M,I3395,TRUE,_xll.ohTrigger(RecalcTrigger,Trigger6M)),NA())</f>
        <v>1.9838057906849116E-2</v>
      </c>
      <c r="Q3395" s="182">
        <f>IFERROR(_xll.qlIndexFixing(ONIndex1Y,I3395,TRUE,_xll.ohTrigger(RecalcTrigger,Trigger1Y)),NA())</f>
        <v>1.992898829137113E-2</v>
      </c>
    </row>
    <row r="3396" spans="2:17" x14ac:dyDescent="0.2">
      <c r="B3396" s="39" t="s">
        <v>42</v>
      </c>
      <c r="D3396" s="42">
        <f>_xll.qlCalendarAdvance(Calendar,$D3395,B3396,"f",FALSE)</f>
        <v>63221</v>
      </c>
      <c r="E3396" s="176">
        <f>_xll.qlInterestRateIndexValueDate(IndexON,D3396)</f>
        <v>63221</v>
      </c>
      <c r="F3396" s="192">
        <f>IFERROR(_xll.qlIndexFixing(IndexON,D3396,TRUE,_xll.ohTrigger(RecalcTrigger,TriggerON)),NA())</f>
        <v>1.9136179686463084E-2</v>
      </c>
      <c r="H3396" s="42">
        <f>_xll.qlCalendarAdvance(Calendar,$H3395,B3396,"f",FALSE)</f>
        <v>63221</v>
      </c>
      <c r="I3396" s="176">
        <f>_xll.qlInterestRateIndexValueDate(Index1M,$H3396)</f>
        <v>63221</v>
      </c>
      <c r="J3396" s="181">
        <f>IFERROR(_xll.qlIndexFixing(Index1M,$H3396,TRUE,_xll.ohTrigger(RecalcTrigger,Trigger1M)),NA())</f>
        <v>1.9503824465022326E-2</v>
      </c>
      <c r="K3396" s="44">
        <f>IFERROR(_xll.qlIndexFixing(Index3M,H3396,TRUE,_xll.ohTrigger(RecalcTrigger,Trigger3M)),NA())</f>
        <v>1.9809133268604995E-2</v>
      </c>
      <c r="L3396" s="44">
        <f>IFERROR(_xll.qlIndexFixing(Index6M,$H3396,TRUE,_xll.ohTrigger(RecalcTrigger,Trigger6M)),NA())</f>
        <v>1.9961406255532096E-2</v>
      </c>
      <c r="M3396" s="182">
        <f>IFERROR(_xll.qlIndexFixing(Index1Y,$H3396,TRUE,_xll.ohTrigger(RecalcTrigger,Trigger1Y)),NA())</f>
        <v>2.0176436371660111E-2</v>
      </c>
      <c r="N3396" s="181">
        <f>IFERROR(_xll.qlIndexFixing(ONIndex1M,I3396,TRUE,_xll.ohTrigger(RecalcTrigger,Trigger1M)),NA())</f>
        <v>1.948564340552239E-2</v>
      </c>
      <c r="O3396" s="44">
        <f>IFERROR(_xll.qlIndexFixing(ONIndex3M,I3396,TRUE,_xll.ohTrigger(RecalcTrigger,Trigger3M)),NA())</f>
        <v>1.974887206751097E-2</v>
      </c>
      <c r="P3396" s="44">
        <f>IFERROR(_xll.qlIndexFixing(ONIndex6M,I3396,TRUE,_xll.ohTrigger(RecalcTrigger,Trigger6M)),NA())</f>
        <v>1.9840035387391763E-2</v>
      </c>
      <c r="Q3396" s="182">
        <f>IFERROR(_xll.qlIndexFixing(ONIndex1Y,I3396,TRUE,_xll.ohTrigger(RecalcTrigger,Trigger1Y)),NA())</f>
        <v>1.9930980727140835E-2</v>
      </c>
    </row>
    <row r="3397" spans="2:17" x14ac:dyDescent="0.2">
      <c r="B3397" s="39" t="s">
        <v>42</v>
      </c>
      <c r="D3397" s="42">
        <f>_xll.qlCalendarAdvance(Calendar,$D3396,B3397,"f",FALSE)</f>
        <v>63228</v>
      </c>
      <c r="E3397" s="176">
        <f>_xll.qlInterestRateIndexValueDate(IndexON,D3397)</f>
        <v>63228</v>
      </c>
      <c r="F3397" s="192">
        <f>IFERROR(_xll.qlIndexFixing(IndexON,D3397,TRUE,_xll.ohTrigger(RecalcTrigger,TriggerON)),NA())</f>
        <v>1.9138274721151038E-2</v>
      </c>
      <c r="H3397" s="42">
        <f>_xll.qlCalendarAdvance(Calendar,$H3396,B3397,"f",FALSE)</f>
        <v>63228</v>
      </c>
      <c r="I3397" s="176">
        <f>_xll.qlInterestRateIndexValueDate(Index1M,$H3397)</f>
        <v>63228</v>
      </c>
      <c r="J3397" s="181">
        <f>IFERROR(_xll.qlIndexFixing(Index1M,$H3397,TRUE,_xll.ohTrigger(RecalcTrigger,Trigger1M)),NA())</f>
        <v>1.9505949124794648E-2</v>
      </c>
      <c r="K3397" s="44">
        <f>IFERROR(_xll.qlIndexFixing(Index3M,H3397,TRUE,_xll.ohTrigger(RecalcTrigger,Trigger3M)),NA())</f>
        <v>1.9810409254085372E-2</v>
      </c>
      <c r="L3397" s="44">
        <f>IFERROR(_xll.qlIndexFixing(Index6M,$H3397,TRUE,_xll.ohTrigger(RecalcTrigger,Trigger6M)),NA())</f>
        <v>1.9963204328204961E-2</v>
      </c>
      <c r="M3397" s="182">
        <f>IFERROR(_xll.qlIndexFixing(Index1Y,$H3397,TRUE,_xll.ohTrigger(RecalcTrigger,Trigger1Y)),NA())</f>
        <v>2.0178074496412401E-2</v>
      </c>
      <c r="N3397" s="181">
        <f>IFERROR(_xll.qlIndexFixing(ONIndex1M,I3397,TRUE,_xll.ohTrigger(RecalcTrigger,Trigger1M)),NA())</f>
        <v>1.9487795042608669E-2</v>
      </c>
      <c r="O3397" s="44">
        <f>IFERROR(_xll.qlIndexFixing(ONIndex3M,I3397,TRUE,_xll.ohTrigger(RecalcTrigger,Trigger3M)),NA())</f>
        <v>1.9750905499326121E-2</v>
      </c>
      <c r="P3397" s="44">
        <f>IFERROR(_xll.qlIndexFixing(ONIndex6M,I3397,TRUE,_xll.ohTrigger(RecalcTrigger,Trigger6M)),NA())</f>
        <v>1.9841998656063842E-2</v>
      </c>
      <c r="Q3397" s="182">
        <f>IFERROR(_xll.qlIndexFixing(ONIndex1Y,I3397,TRUE,_xll.ohTrigger(RecalcTrigger,Trigger1Y)),NA())</f>
        <v>1.9932958843653648E-2</v>
      </c>
    </row>
    <row r="3398" spans="2:17" x14ac:dyDescent="0.2">
      <c r="B3398" s="39" t="s">
        <v>42</v>
      </c>
      <c r="D3398" s="42">
        <f>_xll.qlCalendarAdvance(Calendar,$D3397,B3398,"f",FALSE)</f>
        <v>63235</v>
      </c>
      <c r="E3398" s="176">
        <f>_xll.qlInterestRateIndexValueDate(IndexON,D3398)</f>
        <v>63235</v>
      </c>
      <c r="F3398" s="192">
        <f>IFERROR(_xll.qlIndexFixing(IndexON,D3398,TRUE,_xll.ohTrigger(RecalcTrigger,TriggerON)),NA())</f>
        <v>1.9140354590134745E-2</v>
      </c>
      <c r="H3398" s="42">
        <f>_xll.qlCalendarAdvance(Calendar,$H3397,B3398,"f",FALSE)</f>
        <v>63235</v>
      </c>
      <c r="I3398" s="176">
        <f>_xll.qlInterestRateIndexValueDate(Index1M,$H3398)</f>
        <v>63235</v>
      </c>
      <c r="J3398" s="181">
        <f>IFERROR(_xll.qlIndexFixing(Index1M,$H3398,TRUE,_xll.ohTrigger(RecalcTrigger,Trigger1M)),NA())</f>
        <v>1.9508058186987354E-2</v>
      </c>
      <c r="K3398" s="44">
        <f>IFERROR(_xll.qlIndexFixing(Index3M,H3398,TRUE,_xll.ohTrigger(RecalcTrigger,Trigger3M)),NA())</f>
        <v>1.9812344641919846E-2</v>
      </c>
      <c r="L3398" s="44">
        <f>IFERROR(_xll.qlIndexFixing(Index6M,$H3398,TRUE,_xll.ohTrigger(RecalcTrigger,Trigger6M)),NA())</f>
        <v>1.9964988050669766E-2</v>
      </c>
      <c r="M3398" s="182">
        <f>IFERROR(_xll.qlIndexFixing(Index1Y,$H3398,TRUE,_xll.ohTrigger(RecalcTrigger,Trigger1Y)),NA())</f>
        <v>2.0179698016278058E-2</v>
      </c>
      <c r="N3398" s="181">
        <f>IFERROR(_xll.qlIndexFixing(ONIndex1M,I3398,TRUE,_xll.ohTrigger(RecalcTrigger,Trigger1M)),NA())</f>
        <v>1.9489931104382796E-2</v>
      </c>
      <c r="O3398" s="44">
        <f>IFERROR(_xll.qlIndexFixing(ONIndex3M,I3398,TRUE,_xll.ohTrigger(RecalcTrigger,Trigger3M)),NA())</f>
        <v>1.9752924211272616E-2</v>
      </c>
      <c r="P3398" s="44">
        <f>IFERROR(_xll.qlIndexFixing(ONIndex6M,I3398,TRUE,_xll.ohTrigger(RecalcTrigger,Trigger6M)),NA())</f>
        <v>1.9843947712946397E-2</v>
      </c>
      <c r="Q3398" s="182">
        <f>IFERROR(_xll.qlIndexFixing(ONIndex1Y,I3398,TRUE,_xll.ohTrigger(RecalcTrigger,Trigger1Y)),NA())</f>
        <v>1.9934922640828523E-2</v>
      </c>
    </row>
    <row r="3399" spans="2:17" x14ac:dyDescent="0.2">
      <c r="B3399" s="39" t="s">
        <v>42</v>
      </c>
      <c r="D3399" s="42">
        <f>_xll.qlCalendarAdvance(Calendar,$D3398,B3399,"f",FALSE)</f>
        <v>63242</v>
      </c>
      <c r="E3399" s="176">
        <f>_xll.qlInterestRateIndexValueDate(IndexON,D3399)</f>
        <v>63242</v>
      </c>
      <c r="F3399" s="192">
        <f>IFERROR(_xll.qlIndexFixing(IndexON,D3399,TRUE,_xll.ohTrigger(RecalcTrigger,TriggerON)),NA())</f>
        <v>1.9142419293333157E-2</v>
      </c>
      <c r="H3399" s="42">
        <f>_xll.qlCalendarAdvance(Calendar,$H3398,B3399,"f",FALSE)</f>
        <v>63242</v>
      </c>
      <c r="I3399" s="176">
        <f>_xll.qlInterestRateIndexValueDate(Index1M,$H3399)</f>
        <v>63242</v>
      </c>
      <c r="J3399" s="181">
        <f>IFERROR(_xll.qlIndexFixing(Index1M,$H3399,TRUE,_xll.ohTrigger(RecalcTrigger,Trigger1M)),NA())</f>
        <v>1.9510151651600447E-2</v>
      </c>
      <c r="K3399" s="44">
        <f>IFERROR(_xll.qlIndexFixing(Index3M,H3399,TRUE,_xll.ohTrigger(RecalcTrigger,Trigger3M)),NA())</f>
        <v>1.9814265240571973E-2</v>
      </c>
      <c r="L3399" s="44">
        <f>IFERROR(_xll.qlIndexFixing(Index6M,$H3399,TRUE,_xll.ohTrigger(RecalcTrigger,Trigger6M)),NA())</f>
        <v>1.9966757422887102E-2</v>
      </c>
      <c r="M3399" s="182">
        <f>IFERROR(_xll.qlIndexFixing(Index1Y,$H3399,TRUE,_xll.ohTrigger(RecalcTrigger,Trigger1Y)),NA())</f>
        <v>2.0181306931187581E-2</v>
      </c>
      <c r="N3399" s="181">
        <f>IFERROR(_xll.qlIndexFixing(ONIndex1M,I3399,TRUE,_xll.ohTrigger(RecalcTrigger,Trigger1M)),NA())</f>
        <v>1.9492051590601633E-2</v>
      </c>
      <c r="O3399" s="44">
        <f>IFERROR(_xll.qlIndexFixing(ONIndex3M,I3399,TRUE,_xll.ohTrigger(RecalcTrigger,Trigger3M)),NA())</f>
        <v>1.9754928203512545E-2</v>
      </c>
      <c r="P3399" s="44">
        <f>IFERROR(_xll.qlIndexFixing(ONIndex6M,I3399,TRUE,_xll.ohTrigger(RecalcTrigger,Trigger6M)),NA())</f>
        <v>1.9845882557796291E-2</v>
      </c>
      <c r="Q3399" s="182">
        <f>IFERROR(_xll.qlIndexFixing(ONIndex1Y,I3399,TRUE,_xll.ohTrigger(RecalcTrigger,Trigger1Y)),NA())</f>
        <v>1.9936872118665461E-2</v>
      </c>
    </row>
    <row r="3400" spans="2:17" x14ac:dyDescent="0.2">
      <c r="B3400" s="39" t="s">
        <v>42</v>
      </c>
      <c r="D3400" s="42">
        <f>_xll.qlCalendarAdvance(Calendar,$D3399,B3400,"f",FALSE)</f>
        <v>63249</v>
      </c>
      <c r="E3400" s="176">
        <f>_xll.qlInterestRateIndexValueDate(IndexON,D3400)</f>
        <v>63249</v>
      </c>
      <c r="F3400" s="192">
        <f>IFERROR(_xll.qlIndexFixing(IndexON,D3400,TRUE,_xll.ohTrigger(RecalcTrigger,TriggerON)),NA())</f>
        <v>1.9144468830908368E-2</v>
      </c>
      <c r="H3400" s="42">
        <f>_xll.qlCalendarAdvance(Calendar,$H3399,B3400,"f",FALSE)</f>
        <v>63249</v>
      </c>
      <c r="I3400" s="176">
        <f>_xll.qlInterestRateIndexValueDate(Index1M,$H3400)</f>
        <v>63249</v>
      </c>
      <c r="J3400" s="181">
        <f>IFERROR(_xll.qlIndexFixing(Index1M,$H3400,TRUE,_xll.ohTrigger(RecalcTrigger,Trigger1M)),NA())</f>
        <v>1.9515570636532822E-2</v>
      </c>
      <c r="K3400" s="44">
        <f>IFERROR(_xll.qlIndexFixing(Index3M,H3400,TRUE,_xll.ohTrigger(RecalcTrigger,Trigger3M)),NA())</f>
        <v>1.9818181999918996E-2</v>
      </c>
      <c r="L3400" s="44">
        <f>IFERROR(_xll.qlIndexFixing(Index6M,$H3400,TRUE,_xll.ohTrigger(RecalcTrigger,Trigger6M)),NA())</f>
        <v>1.997050672005616E-2</v>
      </c>
      <c r="M3400" s="182">
        <f>IFERROR(_xll.qlIndexFixing(Index1Y,$H3400,TRUE,_xll.ohTrigger(RecalcTrigger,Trigger1Y)),NA())</f>
        <v>2.0182901241071249E-2</v>
      </c>
      <c r="N3400" s="181">
        <f>IFERROR(_xll.qlIndexFixing(ONIndex1M,I3400,TRUE,_xll.ohTrigger(RecalcTrigger,Trigger1M)),NA())</f>
        <v>1.9494156501184134E-2</v>
      </c>
      <c r="O3400" s="44">
        <f>IFERROR(_xll.qlIndexFixing(ONIndex3M,I3400,TRUE,_xll.ohTrigger(RecalcTrigger,Trigger3M)),NA())</f>
        <v>1.9756917475883817E-2</v>
      </c>
      <c r="P3400" s="44">
        <f>IFERROR(_xll.qlIndexFixing(ONIndex6M,I3400,TRUE,_xll.ohTrigger(RecalcTrigger,Trigger6M)),NA())</f>
        <v>1.9847803190856661E-2</v>
      </c>
      <c r="Q3400" s="182">
        <f>IFERROR(_xll.qlIndexFixing(ONIndex1Y,I3400,TRUE,_xll.ohTrigger(RecalcTrigger,Trigger1Y)),NA())</f>
        <v>1.9938807277245507E-2</v>
      </c>
    </row>
    <row r="3401" spans="2:17" x14ac:dyDescent="0.2">
      <c r="B3401" s="39" t="s">
        <v>42</v>
      </c>
      <c r="D3401" s="42">
        <f>_xll.qlCalendarAdvance(Calendar,$D3400,B3401,"f",FALSE)</f>
        <v>63256</v>
      </c>
      <c r="E3401" s="176">
        <f>_xll.qlInterestRateIndexValueDate(IndexON,D3401)</f>
        <v>63256</v>
      </c>
      <c r="F3401" s="192">
        <f>IFERROR(_xll.qlIndexFixing(IndexON,D3401,TRUE,_xll.ohTrigger(RecalcTrigger,TriggerON)),NA())</f>
        <v>1.9146503202698284E-2</v>
      </c>
      <c r="H3401" s="42">
        <f>_xll.qlCalendarAdvance(Calendar,$H3400,B3401,"f",FALSE)</f>
        <v>63256</v>
      </c>
      <c r="I3401" s="176">
        <f>_xll.qlInterestRateIndexValueDate(Index1M,$H3401)</f>
        <v>63256</v>
      </c>
      <c r="J3401" s="181">
        <f>IFERROR(_xll.qlIndexFixing(Index1M,$H3401,TRUE,_xll.ohTrigger(RecalcTrigger,Trigger1M)),NA())</f>
        <v>1.9517627884819262E-2</v>
      </c>
      <c r="K3401" s="44">
        <f>IFERROR(_xll.qlIndexFixing(Index3M,H3401,TRUE,_xll.ohTrigger(RecalcTrigger,Trigger3M)),NA())</f>
        <v>1.9820070157801604E-2</v>
      </c>
      <c r="L3401" s="44">
        <f>IFERROR(_xll.qlIndexFixing(Index6M,$H3401,TRUE,_xll.ohTrigger(RecalcTrigger,Trigger6M)),NA())</f>
        <v>1.9972244600404854E-2</v>
      </c>
      <c r="M3401" s="182">
        <f>IFERROR(_xll.qlIndexFixing(Index1Y,$H3401,TRUE,_xll.ohTrigger(RecalcTrigger,Trigger1Y)),NA())</f>
        <v>2.0184480945861116E-2</v>
      </c>
      <c r="N3401" s="181">
        <f>IFERROR(_xll.qlIndexFixing(ONIndex1M,I3401,TRUE,_xll.ohTrigger(RecalcTrigger,Trigger1M)),NA())</f>
        <v>1.9496245836697623E-2</v>
      </c>
      <c r="O3401" s="44">
        <f>IFERROR(_xll.qlIndexFixing(ONIndex3M,I3401,TRUE,_xll.ohTrigger(RecalcTrigger,Trigger3M)),NA())</f>
        <v>1.9758892028710617E-2</v>
      </c>
      <c r="P3401" s="44">
        <f>IFERROR(_xll.qlIndexFixing(ONIndex6M,I3401,TRUE,_xll.ohTrigger(RecalcTrigger,Trigger6M)),NA())</f>
        <v>1.9849709612208555E-2</v>
      </c>
      <c r="Q3401" s="182">
        <f>IFERROR(_xll.qlIndexFixing(ONIndex1Y,I3401,TRUE,_xll.ohTrigger(RecalcTrigger,Trigger1Y)),NA())</f>
        <v>1.994072811640657E-2</v>
      </c>
    </row>
    <row r="3402" spans="2:17" x14ac:dyDescent="0.2">
      <c r="B3402" s="39" t="s">
        <v>42</v>
      </c>
      <c r="D3402" s="42">
        <f>_xll.qlCalendarAdvance(Calendar,$D3401,B3402,"f",FALSE)</f>
        <v>63263</v>
      </c>
      <c r="E3402" s="176">
        <f>_xll.qlInterestRateIndexValueDate(IndexON,D3402)</f>
        <v>63263</v>
      </c>
      <c r="F3402" s="192">
        <f>IFERROR(_xll.qlIndexFixing(IndexON,D3402,TRUE,_xll.ohTrigger(RecalcTrigger,TriggerON)),NA())</f>
        <v>1.9148522409027091E-2</v>
      </c>
      <c r="H3402" s="42">
        <f>_xll.qlCalendarAdvance(Calendar,$H3401,B3402,"f",FALSE)</f>
        <v>63263</v>
      </c>
      <c r="I3402" s="176">
        <f>_xll.qlInterestRateIndexValueDate(Index1M,$H3402)</f>
        <v>63263</v>
      </c>
      <c r="J3402" s="181">
        <f>IFERROR(_xll.qlIndexFixing(Index1M,$H3402,TRUE,_xll.ohTrigger(RecalcTrigger,Trigger1M)),NA())</f>
        <v>1.9519669531379829E-2</v>
      </c>
      <c r="K3402" s="44">
        <f>IFERROR(_xll.qlIndexFixing(Index3M,H3402,TRUE,_xll.ohTrigger(RecalcTrigger,Trigger3M)),NA())</f>
        <v>1.9821943524061404E-2</v>
      </c>
      <c r="L3402" s="44">
        <f>IFERROR(_xll.qlIndexFixing(Index6M,$H3402,TRUE,_xll.ohTrigger(RecalcTrigger,Trigger6M)),NA())</f>
        <v>1.9973968128068148E-2</v>
      </c>
      <c r="M3402" s="182">
        <f>IFERROR(_xll.qlIndexFixing(Index1Y,$H3402,TRUE,_xll.ohTrigger(RecalcTrigger,Trigger1Y)),NA())</f>
        <v>2.0186046045489237E-2</v>
      </c>
      <c r="N3402" s="181">
        <f>IFERROR(_xll.qlIndexFixing(ONIndex1M,I3402,TRUE,_xll.ohTrigger(RecalcTrigger,Trigger1M)),NA())</f>
        <v>1.9498319596574776E-2</v>
      </c>
      <c r="O3402" s="44">
        <f>IFERROR(_xll.qlIndexFixing(ONIndex3M,I3402,TRUE,_xll.ohTrigger(RecalcTrigger,Trigger3M)),NA())</f>
        <v>1.976085186166876E-2</v>
      </c>
      <c r="P3402" s="44">
        <f>IFERROR(_xll.qlIndexFixing(ONIndex6M,I3402,TRUE,_xll.ohTrigger(RecalcTrigger,Trigger6M)),NA())</f>
        <v>1.985160182144674E-2</v>
      </c>
      <c r="Q3402" s="182">
        <f>IFERROR(_xll.qlIndexFixing(ONIndex1Y,I3402,TRUE,_xll.ohTrigger(RecalcTrigger,Trigger1Y)),NA())</f>
        <v>1.9942634636067602E-2</v>
      </c>
    </row>
    <row r="3403" spans="2:17" x14ac:dyDescent="0.2">
      <c r="B3403" s="39" t="s">
        <v>42</v>
      </c>
      <c r="D3403" s="42">
        <f>_xll.qlCalendarAdvance(Calendar,$D3402,B3403,"f",FALSE)</f>
        <v>63270</v>
      </c>
      <c r="E3403" s="176">
        <f>_xll.qlInterestRateIndexValueDate(IndexON,D3403)</f>
        <v>63270</v>
      </c>
      <c r="F3403" s="192">
        <f>IFERROR(_xll.qlIndexFixing(IndexON,D3403,TRUE,_xll.ohTrigger(RecalcTrigger,TriggerON)),NA())</f>
        <v>1.9150526449489558E-2</v>
      </c>
      <c r="H3403" s="42">
        <f>_xll.qlCalendarAdvance(Calendar,$H3402,B3403,"f",FALSE)</f>
        <v>63270</v>
      </c>
      <c r="I3403" s="176">
        <f>_xll.qlInterestRateIndexValueDate(Index1M,$H3403)</f>
        <v>63270</v>
      </c>
      <c r="J3403" s="181">
        <f>IFERROR(_xll.qlIndexFixing(Index1M,$H3403,TRUE,_xll.ohTrigger(RecalcTrigger,Trigger1M)),NA())</f>
        <v>1.9521695576207157E-2</v>
      </c>
      <c r="K3403" s="44">
        <f>IFERROR(_xll.qlIndexFixing(Index3M,H3403,TRUE,_xll.ohTrigger(RecalcTrigger,Trigger3M)),NA())</f>
        <v>1.9823802098676374E-2</v>
      </c>
      <c r="L3403" s="44">
        <f>IFERROR(_xll.qlIndexFixing(Index6M,$H3403,TRUE,_xll.ohTrigger(RecalcTrigger,Trigger6M)),NA())</f>
        <v>1.9975677303009923E-2</v>
      </c>
      <c r="M3403" s="182">
        <f>IFERROR(_xll.qlIndexFixing(Index1Y,$H3403,TRUE,_xll.ohTrigger(RecalcTrigger,Trigger1Y)),NA())</f>
        <v>2.0187596539888775E-2</v>
      </c>
      <c r="N3403" s="181">
        <f>IFERROR(_xll.qlIndexFixing(ONIndex1M,I3403,TRUE,_xll.ohTrigger(RecalcTrigger,Trigger1M)),NA())</f>
        <v>1.9500377780977685E-2</v>
      </c>
      <c r="O3403" s="44">
        <f>IFERROR(_xll.qlIndexFixing(ONIndex3M,I3403,TRUE,_xll.ohTrigger(RecalcTrigger,Trigger3M)),NA())</f>
        <v>1.9762796974758245E-2</v>
      </c>
      <c r="P3403" s="44">
        <f>IFERROR(_xll.qlIndexFixing(ONIndex6M,I3403,TRUE,_xll.ohTrigger(RecalcTrigger,Trigger6M)),NA())</f>
        <v>1.9853479819057496E-2</v>
      </c>
      <c r="Q3403" s="182">
        <f>IFERROR(_xll.qlIndexFixing(ONIndex1Y,I3403,TRUE,_xll.ohTrigger(RecalcTrigger,Trigger1Y)),NA())</f>
        <v>1.9944526836552789E-2</v>
      </c>
    </row>
    <row r="3404" spans="2:17" x14ac:dyDescent="0.2">
      <c r="B3404" s="39" t="s">
        <v>42</v>
      </c>
      <c r="D3404" s="42">
        <f>_xll.qlCalendarAdvance(Calendar,$D3403,B3404,"f",FALSE)</f>
        <v>63277</v>
      </c>
      <c r="E3404" s="176">
        <f>_xll.qlInterestRateIndexValueDate(IndexON,D3404)</f>
        <v>63277</v>
      </c>
      <c r="F3404" s="192">
        <f>IFERROR(_xll.qlIndexFixing(IndexON,D3404,TRUE,_xll.ohTrigger(RecalcTrigger,TriggerON)),NA())</f>
        <v>1.9152515324085684E-2</v>
      </c>
      <c r="H3404" s="42">
        <f>_xll.qlCalendarAdvance(Calendar,$H3403,B3404,"f",FALSE)</f>
        <v>63277</v>
      </c>
      <c r="I3404" s="176">
        <f>_xll.qlInterestRateIndexValueDate(Index1M,$H3404)</f>
        <v>63277</v>
      </c>
      <c r="J3404" s="181">
        <f>IFERROR(_xll.qlIndexFixing(Index1M,$H3404,TRUE,_xll.ohTrigger(RecalcTrigger,Trigger1M)),NA())</f>
        <v>1.9521713630964742E-2</v>
      </c>
      <c r="K3404" s="44">
        <f>IFERROR(_xll.qlIndexFixing(Index3M,H3404,TRUE,_xll.ohTrigger(RecalcTrigger,Trigger3M)),NA())</f>
        <v>1.9825645881625373E-2</v>
      </c>
      <c r="L3404" s="44">
        <f>IFERROR(_xll.qlIndexFixing(Index6M,$H3404,TRUE,_xll.ohTrigger(RecalcTrigger,Trigger6M)),NA())</f>
        <v>1.9977372125191423E-2</v>
      </c>
      <c r="M3404" s="182">
        <f>IFERROR(_xll.qlIndexFixing(Index1Y,$H3404,TRUE,_xll.ohTrigger(RecalcTrigger,Trigger1Y)),NA())</f>
        <v>2.0189132428992673E-2</v>
      </c>
      <c r="N3404" s="181">
        <f>IFERROR(_xll.qlIndexFixing(ONIndex1M,I3404,TRUE,_xll.ohTrigger(RecalcTrigger,Trigger1M)),NA())</f>
        <v>1.9502420390068442E-2</v>
      </c>
      <c r="O3404" s="44">
        <f>IFERROR(_xll.qlIndexFixing(ONIndex3M,I3404,TRUE,_xll.ohTrigger(RecalcTrigger,Trigger3M)),NA())</f>
        <v>1.9764727368141166E-2</v>
      </c>
      <c r="P3404" s="44">
        <f>IFERROR(_xll.qlIndexFixing(ONIndex6M,I3404,TRUE,_xll.ohTrigger(RecalcTrigger,Trigger6M)),NA())</f>
        <v>1.9855343604635589E-2</v>
      </c>
      <c r="Q3404" s="182">
        <f>IFERROR(_xll.qlIndexFixing(ONIndex1Y,I3404,TRUE,_xll.ohTrigger(RecalcTrigger,Trigger1Y)),NA())</f>
        <v>1.9946404717618993E-2</v>
      </c>
    </row>
    <row r="3405" spans="2:17" x14ac:dyDescent="0.2">
      <c r="B3405" s="39" t="s">
        <v>42</v>
      </c>
      <c r="D3405" s="42">
        <f>_xll.qlCalendarAdvance(Calendar,$D3404,B3405,"f",FALSE)</f>
        <v>63284</v>
      </c>
      <c r="E3405" s="176">
        <f>_xll.qlInterestRateIndexValueDate(IndexON,D3405)</f>
        <v>63284</v>
      </c>
      <c r="F3405" s="192">
        <f>IFERROR(_xll.qlIndexFixing(IndexON,D3405,TRUE,_xll.ohTrigger(RecalcTrigger,TriggerON)),NA())</f>
        <v>1.9154489033301747E-2</v>
      </c>
      <c r="H3405" s="42">
        <f>_xll.qlCalendarAdvance(Calendar,$H3404,B3405,"f",FALSE)</f>
        <v>63284</v>
      </c>
      <c r="I3405" s="176">
        <f>_xll.qlInterestRateIndexValueDate(Index1M,$H3405)</f>
        <v>63284</v>
      </c>
      <c r="J3405" s="181">
        <f>IFERROR(_xll.qlIndexFixing(Index1M,$H3405,TRUE,_xll.ohTrigger(RecalcTrigger,Trigger1M)),NA())</f>
        <v>1.9523711495195422E-2</v>
      </c>
      <c r="K3405" s="44">
        <f>IFERROR(_xll.qlIndexFixing(Index3M,H3405,TRUE,_xll.ohTrigger(RecalcTrigger,Trigger3M)),NA())</f>
        <v>1.9826809402082275E-2</v>
      </c>
      <c r="L3405" s="44">
        <f>IFERROR(_xll.qlIndexFixing(Index6M,$H3405,TRUE,_xll.ohTrigger(RecalcTrigger,Trigger6M)),NA())</f>
        <v>1.997839256132268E-2</v>
      </c>
      <c r="M3405" s="182">
        <f>IFERROR(_xll.qlIndexFixing(Index1Y,$H3405,TRUE,_xll.ohTrigger(RecalcTrigger,Trigger1Y)),NA())</f>
        <v>2.0190653712734763E-2</v>
      </c>
      <c r="N3405" s="181">
        <f>IFERROR(_xll.qlIndexFixing(ONIndex1M,I3405,TRUE,_xll.ohTrigger(RecalcTrigger,Trigger1M)),NA())</f>
        <v>1.9504447423766003E-2</v>
      </c>
      <c r="O3405" s="44">
        <f>IFERROR(_xll.qlIndexFixing(ONIndex3M,I3405,TRUE,_xll.ohTrigger(RecalcTrigger,Trigger3M)),NA())</f>
        <v>1.9766643041817522E-2</v>
      </c>
      <c r="P3405" s="44">
        <f>IFERROR(_xll.qlIndexFixing(ONIndex6M,I3405,TRUE,_xll.ohTrigger(RecalcTrigger,Trigger6M)),NA())</f>
        <v>1.9857193178505206E-2</v>
      </c>
      <c r="Q3405" s="182">
        <f>IFERROR(_xll.qlIndexFixing(ONIndex1Y,I3405,TRUE,_xll.ohTrigger(RecalcTrigger,Trigger1Y)),NA())</f>
        <v>1.9948268279347259E-2</v>
      </c>
    </row>
    <row r="3406" spans="2:17" x14ac:dyDescent="0.2">
      <c r="B3406" s="39" t="s">
        <v>42</v>
      </c>
      <c r="D3406" s="42">
        <f>_xll.qlCalendarAdvance(Calendar,$D3405,B3406,"f",FALSE)</f>
        <v>63291</v>
      </c>
      <c r="E3406" s="176">
        <f>_xll.qlInterestRateIndexValueDate(IndexON,D3406)</f>
        <v>63291</v>
      </c>
      <c r="F3406" s="192">
        <f>IFERROR(_xll.qlIndexFixing(IndexON,D3406,TRUE,_xll.ohTrigger(RecalcTrigger,TriggerON)),NA())</f>
        <v>1.9156447576570423E-2</v>
      </c>
      <c r="H3406" s="42">
        <f>_xll.qlCalendarAdvance(Calendar,$H3405,B3406,"f",FALSE)</f>
        <v>63291</v>
      </c>
      <c r="I3406" s="176">
        <f>_xll.qlInterestRateIndexValueDate(Index1M,$H3406)</f>
        <v>63291</v>
      </c>
      <c r="J3406" s="181">
        <f>IFERROR(_xll.qlIndexFixing(Index1M,$H3406,TRUE,_xll.ohTrigger(RecalcTrigger,Trigger1M)),NA())</f>
        <v>1.9525693760143164E-2</v>
      </c>
      <c r="K3406" s="44">
        <f>IFERROR(_xll.qlIndexFixing(Index3M,H3406,TRUE,_xll.ohTrigger(RecalcTrigger,Trigger3M)),NA())</f>
        <v>1.9828624559828655E-2</v>
      </c>
      <c r="L3406" s="44">
        <f>IFERROR(_xll.qlIndexFixing(Index6M,$H3406,TRUE,_xll.ohTrigger(RecalcTrigger,Trigger6M)),NA())</f>
        <v>1.9980059612285828E-2</v>
      </c>
      <c r="M3406" s="182">
        <f>IFERROR(_xll.qlIndexFixing(Index1Y,$H3406,TRUE,_xll.ohTrigger(RecalcTrigger,Trigger1Y)),NA())</f>
        <v>2.0192160391049985E-2</v>
      </c>
      <c r="N3406" s="181">
        <f>IFERROR(_xll.qlIndexFixing(ONIndex1M,I3406,TRUE,_xll.ohTrigger(RecalcTrigger,Trigger1M)),NA())</f>
        <v>1.9506458881908273E-2</v>
      </c>
      <c r="O3406" s="44">
        <f>IFERROR(_xll.qlIndexFixing(ONIndex3M,I3406,TRUE,_xll.ohTrigger(RecalcTrigger,Trigger3M)),NA())</f>
        <v>1.9768543995787313E-2</v>
      </c>
      <c r="P3406" s="44">
        <f>IFERROR(_xll.qlIndexFixing(ONIndex6M,I3406,TRUE,_xll.ohTrigger(RecalcTrigger,Trigger6M)),NA())</f>
        <v>1.9859028540261114E-2</v>
      </c>
      <c r="Q3406" s="182">
        <f>IFERROR(_xll.qlIndexFixing(ONIndex1Y,I3406,TRUE,_xll.ohTrigger(RecalcTrigger,Trigger1Y)),NA())</f>
        <v>1.9950117521818633E-2</v>
      </c>
    </row>
    <row r="3407" spans="2:17" x14ac:dyDescent="0.2">
      <c r="B3407" s="39" t="s">
        <v>42</v>
      </c>
      <c r="D3407" s="42">
        <f>_xll.qlCalendarAdvance(Calendar,$D3406,B3407,"f",FALSE)</f>
        <v>63298</v>
      </c>
      <c r="E3407" s="176">
        <f>_xll.qlInterestRateIndexValueDate(IndexON,D3407)</f>
        <v>63298</v>
      </c>
      <c r="F3407" s="192">
        <f>IFERROR(_xll.qlIndexFixing(IndexON,D3407,TRUE,_xll.ohTrigger(RecalcTrigger,TriggerON)),NA())</f>
        <v>1.9158390954296944E-2</v>
      </c>
      <c r="H3407" s="42">
        <f>_xll.qlCalendarAdvance(Calendar,$H3406,B3407,"f",FALSE)</f>
        <v>63298</v>
      </c>
      <c r="I3407" s="176">
        <f>_xll.qlInterestRateIndexValueDate(Index1M,$H3407)</f>
        <v>63298</v>
      </c>
      <c r="J3407" s="181">
        <f>IFERROR(_xll.qlIndexFixing(Index1M,$H3407,TRUE,_xll.ohTrigger(RecalcTrigger,Trigger1M)),NA())</f>
        <v>1.9527660425789056E-2</v>
      </c>
      <c r="K3407" s="44">
        <f>IFERROR(_xll.qlIndexFixing(Index3M,H3407,TRUE,_xll.ohTrigger(RecalcTrigger,Trigger3M)),NA())</f>
        <v>1.9830424926642148E-2</v>
      </c>
      <c r="L3407" s="44">
        <f>IFERROR(_xll.qlIndexFixing(Index6M,$H3407,TRUE,_xll.ohTrigger(RecalcTrigger,Trigger6M)),NA())</f>
        <v>1.9981712311158157E-2</v>
      </c>
      <c r="M3407" s="182">
        <f>IFERROR(_xll.qlIndexFixing(Index1Y,$H3407,TRUE,_xll.ohTrigger(RecalcTrigger,Trigger1Y)),NA())</f>
        <v>2.0193652463873724E-2</v>
      </c>
      <c r="N3407" s="181">
        <f>IFERROR(_xll.qlIndexFixing(ONIndex1M,I3407,TRUE,_xll.ohTrigger(RecalcTrigger,Trigger1M)),NA())</f>
        <v>1.9508454764414207E-2</v>
      </c>
      <c r="O3407" s="44">
        <f>IFERROR(_xll.qlIndexFixing(ONIndex3M,I3407,TRUE,_xll.ohTrigger(RecalcTrigger,Trigger3M)),NA())</f>
        <v>1.9770430229726355E-2</v>
      </c>
      <c r="P3407" s="44">
        <f>IFERROR(_xll.qlIndexFixing(ONIndex6M,I3407,TRUE,_xll.ohTrigger(RecalcTrigger,Trigger6M)),NA())</f>
        <v>1.9860849690389593E-2</v>
      </c>
      <c r="Q3407" s="182">
        <f>IFERROR(_xll.qlIndexFixing(ONIndex1Y,I3407,TRUE,_xll.ohTrigger(RecalcTrigger,Trigger1Y)),NA())</f>
        <v>1.9951952444871024E-2</v>
      </c>
    </row>
    <row r="3408" spans="2:17" x14ac:dyDescent="0.2">
      <c r="B3408" s="39" t="s">
        <v>42</v>
      </c>
      <c r="D3408" s="42">
        <f>_xll.qlCalendarAdvance(Calendar,$D3407,B3408,"f",FALSE)</f>
        <v>63305</v>
      </c>
      <c r="E3408" s="176">
        <f>_xll.qlInterestRateIndexValueDate(IndexON,D3408)</f>
        <v>63305</v>
      </c>
      <c r="F3408" s="192">
        <f>IFERROR(_xll.qlIndexFixing(IndexON,D3408,TRUE,_xll.ohTrigger(RecalcTrigger,TriggerON)),NA())</f>
        <v>1.9160319166238171E-2</v>
      </c>
      <c r="H3408" s="42">
        <f>_xll.qlCalendarAdvance(Calendar,$H3407,B3408,"f",FALSE)</f>
        <v>63305</v>
      </c>
      <c r="I3408" s="176">
        <f>_xll.qlInterestRateIndexValueDate(Index1M,$H3408)</f>
        <v>63305</v>
      </c>
      <c r="J3408" s="181">
        <f>IFERROR(_xll.qlIndexFixing(Index1M,$H3408,TRUE,_xll.ohTrigger(RecalcTrigger,Trigger1M)),NA())</f>
        <v>1.9529611492138499E-2</v>
      </c>
      <c r="K3408" s="44">
        <f>IFERROR(_xll.qlIndexFixing(Index3M,H3408,TRUE,_xll.ohTrigger(RecalcTrigger,Trigger3M)),NA())</f>
        <v>1.9832210502504943E-2</v>
      </c>
      <c r="L3408" s="44">
        <f>IFERROR(_xll.qlIndexFixing(Index6M,$H3408,TRUE,_xll.ohTrigger(RecalcTrigger,Trigger6M)),NA())</f>
        <v>1.9983350657905564E-2</v>
      </c>
      <c r="M3408" s="182">
        <f>IFERROR(_xll.qlIndexFixing(Index1Y,$H3408,TRUE,_xll.ohTrigger(RecalcTrigger,Trigger1Y)),NA())</f>
        <v>2.0195129931141587E-2</v>
      </c>
      <c r="N3408" s="181">
        <f>IFERROR(_xll.qlIndexFixing(ONIndex1M,I3408,TRUE,_xll.ohTrigger(RecalcTrigger,Trigger1M)),NA())</f>
        <v>1.9510435071851129E-2</v>
      </c>
      <c r="O3408" s="44">
        <f>IFERROR(_xll.qlIndexFixing(ONIndex3M,I3408,TRUE,_xll.ohTrigger(RecalcTrigger,Trigger3M)),NA())</f>
        <v>1.977230174420197E-2</v>
      </c>
      <c r="P3408" s="44">
        <f>IFERROR(_xll.qlIndexFixing(ONIndex6M,I3408,TRUE,_xll.ohTrigger(RecalcTrigger,Trigger6M)),NA())</f>
        <v>1.9862656628566455E-2</v>
      </c>
      <c r="Q3408" s="182">
        <f>IFERROR(_xll.qlIndexFixing(ONIndex1Y,I3408,TRUE,_xll.ohTrigger(RecalcTrigger,Trigger1Y)),NA())</f>
        <v>1.9953773048504431E-2</v>
      </c>
    </row>
    <row r="3409" spans="2:17" x14ac:dyDescent="0.2">
      <c r="B3409" s="39" t="s">
        <v>42</v>
      </c>
      <c r="D3409" s="42">
        <f>_xll.qlCalendarAdvance(Calendar,$D3408,B3409,"f",FALSE)</f>
        <v>63312</v>
      </c>
      <c r="E3409" s="176">
        <f>_xll.qlInterestRateIndexValueDate(IndexON,D3409)</f>
        <v>63312</v>
      </c>
      <c r="F3409" s="192">
        <f>IFERROR(_xll.qlIndexFixing(IndexON,D3409,TRUE,_xll.ohTrigger(RecalcTrigger,TriggerON)),NA())</f>
        <v>1.916223221247515E-2</v>
      </c>
      <c r="H3409" s="42">
        <f>_xll.qlCalendarAdvance(Calendar,$H3408,B3409,"f",FALSE)</f>
        <v>63312</v>
      </c>
      <c r="I3409" s="176">
        <f>_xll.qlInterestRateIndexValueDate(Index1M,$H3409)</f>
        <v>63312</v>
      </c>
      <c r="J3409" s="181">
        <f>IFERROR(_xll.qlIndexFixing(Index1M,$H3409,TRUE,_xll.ohTrigger(RecalcTrigger,Trigger1M)),NA())</f>
        <v>1.9533524208377711E-2</v>
      </c>
      <c r="K3409" s="44">
        <f>IFERROR(_xll.qlIndexFixing(Index3M,H3409,TRUE,_xll.ohTrigger(RecalcTrigger,Trigger3M)),NA())</f>
        <v>1.983464292068397E-2</v>
      </c>
      <c r="L3409" s="44">
        <f>IFERROR(_xll.qlIndexFixing(Index6M,$H3409,TRUE,_xll.ohTrigger(RecalcTrigger,Trigger6M)),NA())</f>
        <v>1.9985630943452171E-2</v>
      </c>
      <c r="M3409" s="182">
        <f>IFERROR(_xll.qlIndexFixing(Index1Y,$H3409,TRUE,_xll.ohTrigger(RecalcTrigger,Trigger1Y)),NA())</f>
        <v>2.0196592792790735E-2</v>
      </c>
      <c r="N3409" s="181">
        <f>IFERROR(_xll.qlIndexFixing(ONIndex1M,I3409,TRUE,_xll.ohTrigger(RecalcTrigger,Trigger1M)),NA())</f>
        <v>1.9512399803732761E-2</v>
      </c>
      <c r="O3409" s="44">
        <f>IFERROR(_xll.qlIndexFixing(ONIndex3M,I3409,TRUE,_xll.ohTrigger(RecalcTrigger,Trigger3M)),NA())</f>
        <v>1.9774158538889974E-2</v>
      </c>
      <c r="P3409" s="44">
        <f>IFERROR(_xll.qlIndexFixing(ONIndex6M,I3409,TRUE,_xll.ohTrigger(RecalcTrigger,Trigger6M)),NA())</f>
        <v>1.9864449354872749E-2</v>
      </c>
      <c r="Q3409" s="182">
        <f>IFERROR(_xll.qlIndexFixing(ONIndex1Y,I3409,TRUE,_xll.ohTrigger(RecalcTrigger,Trigger1Y)),NA())</f>
        <v>1.9955579333043039E-2</v>
      </c>
    </row>
    <row r="3410" spans="2:17" x14ac:dyDescent="0.2">
      <c r="B3410" s="39" t="s">
        <v>42</v>
      </c>
      <c r="D3410" s="42">
        <f>_xll.qlCalendarAdvance(Calendar,$D3409,B3410,"f",FALSE)</f>
        <v>63319</v>
      </c>
      <c r="E3410" s="176">
        <f>_xll.qlInterestRateIndexValueDate(IndexON,D3410)</f>
        <v>63319</v>
      </c>
      <c r="F3410" s="192">
        <f>IFERROR(_xll.qlIndexFixing(IndexON,D3410,TRUE,_xll.ohTrigger(RecalcTrigger,TriggerON)),NA())</f>
        <v>1.9164130093088927E-2</v>
      </c>
      <c r="H3410" s="42">
        <f>_xll.qlCalendarAdvance(Calendar,$H3409,B3410,"f",FALSE)</f>
        <v>63319</v>
      </c>
      <c r="I3410" s="176">
        <f>_xll.qlInterestRateIndexValueDate(Index1M,$H3410)</f>
        <v>63319</v>
      </c>
      <c r="J3410" s="181">
        <f>IFERROR(_xll.qlIndexFixing(Index1M,$H3410,TRUE,_xll.ohTrigger(RecalcTrigger,Trigger1M)),NA())</f>
        <v>1.9535441040858702E-2</v>
      </c>
      <c r="K3410" s="44">
        <f>IFERROR(_xll.qlIndexFixing(Index3M,H3410,TRUE,_xll.ohTrigger(RecalcTrigger,Trigger3M)),NA())</f>
        <v>1.9836397953218694E-2</v>
      </c>
      <c r="L3410" s="44">
        <f>IFERROR(_xll.qlIndexFixing(Index6M,$H3410,TRUE,_xll.ohTrigger(RecalcTrigger,Trigger6M)),NA())</f>
        <v>1.9987239648326285E-2</v>
      </c>
      <c r="M3410" s="182">
        <f>IFERROR(_xll.qlIndexFixing(Index1Y,$H3410,TRUE,_xll.ohTrigger(RecalcTrigger,Trigger1Y)),NA())</f>
        <v>2.0198041048757664E-2</v>
      </c>
      <c r="N3410" s="181">
        <f>IFERROR(_xll.qlIndexFixing(ONIndex1M,I3410,TRUE,_xll.ohTrigger(RecalcTrigger,Trigger1M)),NA())</f>
        <v>1.9514348960059102E-2</v>
      </c>
      <c r="O3410" s="44">
        <f>IFERROR(_xll.qlIndexFixing(ONIndex3M,I3410,TRUE,_xll.ohTrigger(RecalcTrigger,Trigger3M)),NA())</f>
        <v>1.9776000613628275E-2</v>
      </c>
      <c r="P3410" s="44">
        <f>IFERROR(_xll.qlIndexFixing(ONIndex6M,I3410,TRUE,_xll.ohTrigger(RecalcTrigger,Trigger6M)),NA())</f>
        <v>1.9866227869308473E-2</v>
      </c>
      <c r="Q3410" s="182">
        <f>IFERROR(_xll.qlIndexFixing(ONIndex1Y,I3410,TRUE,_xll.ohTrigger(RecalcTrigger,Trigger1Y)),NA())</f>
        <v>1.9957371298081616E-2</v>
      </c>
    </row>
    <row r="3411" spans="2:17" x14ac:dyDescent="0.2">
      <c r="B3411" s="39" t="s">
        <v>42</v>
      </c>
      <c r="D3411" s="42">
        <f>_xll.qlCalendarAdvance(Calendar,$D3410,B3411,"f",FALSE)</f>
        <v>63326</v>
      </c>
      <c r="E3411" s="176">
        <f>_xll.qlInterestRateIndexValueDate(IndexON,D3411)</f>
        <v>63326</v>
      </c>
      <c r="F3411" s="192">
        <f>IFERROR(_xll.qlIndexFixing(IndexON,D3411,TRUE,_xll.ohTrigger(RecalcTrigger,TriggerON)),NA())</f>
        <v>1.9166012807836363E-2</v>
      </c>
      <c r="H3411" s="42">
        <f>_xll.qlCalendarAdvance(Calendar,$H3410,B3411,"f",FALSE)</f>
        <v>63326</v>
      </c>
      <c r="I3411" s="176">
        <f>_xll.qlInterestRateIndexValueDate(Index1M,$H3411)</f>
        <v>63326</v>
      </c>
      <c r="J3411" s="181">
        <f>IFERROR(_xll.qlIndexFixing(Index1M,$H3411,TRUE,_xll.ohTrigger(RecalcTrigger,Trigger1M)),NA())</f>
        <v>1.9537342271537687E-2</v>
      </c>
      <c r="K3411" s="44">
        <f>IFERROR(_xll.qlIndexFixing(Index3M,H3411,TRUE,_xll.ohTrigger(RecalcTrigger,Trigger3M)),NA())</f>
        <v>1.9838138193947377E-2</v>
      </c>
      <c r="L3411" s="44">
        <f>IFERROR(_xll.qlIndexFixing(Index6M,$H3411,TRUE,_xll.ohTrigger(RecalcTrigger,Trigger6M)),NA())</f>
        <v>1.9988834000192576E-2</v>
      </c>
      <c r="M3411" s="182">
        <f>IFERROR(_xll.qlIndexFixing(Index1Y,$H3411,TRUE,_xll.ohTrigger(RecalcTrigger,Trigger1Y)),NA())</f>
        <v>2.0199474698980202E-2</v>
      </c>
      <c r="N3411" s="181">
        <f>IFERROR(_xll.qlIndexFixing(ONIndex1M,I3411,TRUE,_xll.ohTrigger(RecalcTrigger,Trigger1M)),NA())</f>
        <v>1.9516282540992247E-2</v>
      </c>
      <c r="O3411" s="44">
        <f>IFERROR(_xll.qlIndexFixing(ONIndex3M,I3411,TRUE,_xll.ohTrigger(RecalcTrigger,Trigger3M)),NA())</f>
        <v>1.9777827968578965E-2</v>
      </c>
      <c r="P3411" s="44">
        <f>IFERROR(_xll.qlIndexFixing(ONIndex6M,I3411,TRUE,_xll.ohTrigger(RecalcTrigger,Trigger6M)),NA())</f>
        <v>1.9867992171873627E-2</v>
      </c>
      <c r="Q3411" s="182">
        <f>IFERROR(_xll.qlIndexFixing(ONIndex1Y,I3411,TRUE,_xll.ohTrigger(RecalcTrigger,Trigger1Y)),NA())</f>
        <v>1.9959148943620164E-2</v>
      </c>
    </row>
    <row r="3412" spans="2:17" x14ac:dyDescent="0.2">
      <c r="B3412" s="39" t="s">
        <v>42</v>
      </c>
      <c r="D3412" s="42">
        <f>_xll.qlCalendarAdvance(Calendar,$D3411,B3412,"f",FALSE)</f>
        <v>63333</v>
      </c>
      <c r="E3412" s="176">
        <f>_xll.qlInterestRateIndexValueDate(IndexON,D3412)</f>
        <v>63333</v>
      </c>
      <c r="F3412" s="192">
        <f>IFERROR(_xll.qlIndexFixing(IndexON,D3412,TRUE,_xll.ohTrigger(RecalcTrigger,TriggerON)),NA())</f>
        <v>1.9167880357041645E-2</v>
      </c>
      <c r="H3412" s="42">
        <f>_xll.qlCalendarAdvance(Calendar,$H3411,B3412,"f",FALSE)</f>
        <v>63333</v>
      </c>
      <c r="I3412" s="176">
        <f>_xll.qlInterestRateIndexValueDate(Index1M,$H3412)</f>
        <v>63333</v>
      </c>
      <c r="J3412" s="181">
        <f>IFERROR(_xll.qlIndexFixing(Index1M,$H3412,TRUE,_xll.ohTrigger(RecalcTrigger,Trigger1M)),NA())</f>
        <v>1.9539227900414666E-2</v>
      </c>
      <c r="K3412" s="44">
        <f>IFERROR(_xll.qlIndexFixing(Index3M,H3412,TRUE,_xll.ohTrigger(RecalcTrigger,Trigger3M)),NA())</f>
        <v>1.9839863642851518E-2</v>
      </c>
      <c r="L3412" s="44">
        <f>IFERROR(_xll.qlIndexFixing(Index6M,$H3412,TRUE,_xll.ohTrigger(RecalcTrigger,Trigger6M)),NA())</f>
        <v>1.9990413999016687E-2</v>
      </c>
      <c r="M3412" s="182">
        <f>IFERROR(_xll.qlIndexFixing(Index1Y,$H3412,TRUE,_xll.ohTrigger(RecalcTrigger,Trigger1Y)),NA())</f>
        <v>2.0200893743397064E-2</v>
      </c>
      <c r="N3412" s="181">
        <f>IFERROR(_xll.qlIndexFixing(ONIndex1M,I3412,TRUE,_xll.ohTrigger(RecalcTrigger,Trigger1M)),NA())</f>
        <v>1.9518200546532194E-2</v>
      </c>
      <c r="O3412" s="44">
        <f>IFERROR(_xll.qlIndexFixing(ONIndex3M,I3412,TRUE,_xll.ohTrigger(RecalcTrigger,Trigger3M)),NA())</f>
        <v>1.9779640603904136E-2</v>
      </c>
      <c r="P3412" s="44">
        <f>IFERROR(_xll.qlIndexFixing(ONIndex6M,I3412,TRUE,_xll.ohTrigger(RecalcTrigger,Trigger6M)),NA())</f>
        <v>1.9869742262568213E-2</v>
      </c>
      <c r="Q3412" s="182">
        <f>IFERROR(_xll.qlIndexFixing(ONIndex1Y,I3412,TRUE,_xll.ohTrigger(RecalcTrigger,Trigger1Y)),NA())</f>
        <v>1.9960912270063913E-2</v>
      </c>
    </row>
    <row r="3413" spans="2:17" x14ac:dyDescent="0.2">
      <c r="B3413" s="39" t="s">
        <v>42</v>
      </c>
      <c r="D3413" s="42">
        <f>_xll.qlCalendarAdvance(Calendar,$D3412,B3413,"f",FALSE)</f>
        <v>63340</v>
      </c>
      <c r="E3413" s="176">
        <f>_xll.qlInterestRateIndexValueDate(IndexON,D3413)</f>
        <v>63340</v>
      </c>
      <c r="F3413" s="192">
        <f>IFERROR(_xll.qlIndexFixing(IndexON,D3413,TRUE,_xll.ohTrigger(RecalcTrigger,TriggerON)),NA())</f>
        <v>1.9169732740542678E-2</v>
      </c>
      <c r="H3413" s="42">
        <f>_xll.qlCalendarAdvance(Calendar,$H3412,B3413,"f",FALSE)</f>
        <v>63340</v>
      </c>
      <c r="I3413" s="176">
        <f>_xll.qlInterestRateIndexValueDate(Index1M,$H3413)</f>
        <v>63340</v>
      </c>
      <c r="J3413" s="181">
        <f>IFERROR(_xll.qlIndexFixing(Index1M,$H3413,TRUE,_xll.ohTrigger(RecalcTrigger,Trigger1M)),NA())</f>
        <v>1.9539132834120232E-2</v>
      </c>
      <c r="K3413" s="44">
        <f>IFERROR(_xll.qlIndexFixing(Index3M,H3413,TRUE,_xll.ohTrigger(RecalcTrigger,Trigger3M)),NA())</f>
        <v>1.9841574299910857E-2</v>
      </c>
      <c r="L3413" s="44">
        <f>IFERROR(_xll.qlIndexFixing(Index6M,$H3413,TRUE,_xll.ohTrigger(RecalcTrigger,Trigger6M)),NA())</f>
        <v>1.9991327108536672E-2</v>
      </c>
      <c r="M3413" s="182">
        <f>IFERROR(_xll.qlIndexFixing(Index1Y,$H3413,TRUE,_xll.ohTrigger(RecalcTrigger,Trigger1Y)),NA())</f>
        <v>2.0202298181947187E-2</v>
      </c>
      <c r="N3413" s="181">
        <f>IFERROR(_xll.qlIndexFixing(ONIndex1M,I3413,TRUE,_xll.ohTrigger(RecalcTrigger,Trigger1M)),NA())</f>
        <v>1.9520102976597897E-2</v>
      </c>
      <c r="O3413" s="44">
        <f>IFERROR(_xll.qlIndexFixing(ONIndex3M,I3413,TRUE,_xll.ohTrigger(RecalcTrigger,Trigger3M)),NA())</f>
        <v>1.9781438519441696E-2</v>
      </c>
      <c r="P3413" s="44">
        <f>IFERROR(_xll.qlIndexFixing(ONIndex6M,I3413,TRUE,_xll.ohTrigger(RecalcTrigger,Trigger6M)),NA())</f>
        <v>1.9871478141473276E-2</v>
      </c>
      <c r="Q3413" s="182">
        <f>IFERROR(_xll.qlIndexFixing(ONIndex1Y,I3413,TRUE,_xll.ohTrigger(RecalcTrigger,Trigger1Y)),NA())</f>
        <v>1.9962661277007632E-2</v>
      </c>
    </row>
    <row r="3414" spans="2:17" x14ac:dyDescent="0.2">
      <c r="B3414" s="39" t="s">
        <v>42</v>
      </c>
      <c r="D3414" s="42">
        <f>_xll.qlCalendarAdvance(Calendar,$D3413,B3414,"f",FALSE)</f>
        <v>63347</v>
      </c>
      <c r="E3414" s="176">
        <f>_xll.qlInterestRateIndexValueDate(IndexON,D3414)</f>
        <v>63347</v>
      </c>
      <c r="F3414" s="192">
        <f>IFERROR(_xll.qlIndexFixing(IndexON,D3414,TRUE,_xll.ohTrigger(RecalcTrigger,TriggerON)),NA())</f>
        <v>1.9171569958096324E-2</v>
      </c>
      <c r="H3414" s="42">
        <f>_xll.qlCalendarAdvance(Calendar,$H3413,B3414,"f",FALSE)</f>
        <v>63347</v>
      </c>
      <c r="I3414" s="176">
        <f>_xll.qlInterestRateIndexValueDate(Index1M,$H3414)</f>
        <v>63347</v>
      </c>
      <c r="J3414" s="181">
        <f>IFERROR(_xll.qlIndexFixing(Index1M,$H3414,TRUE,_xll.ohTrigger(RecalcTrigger,Trigger1M)),NA())</f>
        <v>1.9540990304509991E-2</v>
      </c>
      <c r="K3414" s="44">
        <f>IFERROR(_xll.qlIndexFixing(Index3M,H3414,TRUE,_xll.ohTrigger(RecalcTrigger,Trigger3M)),NA())</f>
        <v>1.9843270165108656E-2</v>
      </c>
      <c r="L3414" s="44">
        <f>IFERROR(_xll.qlIndexFixing(Index6M,$H3414,TRUE,_xll.ohTrigger(RecalcTrigger,Trigger6M)),NA())</f>
        <v>1.999287934180291E-2</v>
      </c>
      <c r="M3414" s="182">
        <f>IFERROR(_xll.qlIndexFixing(Index1Y,$H3414,TRUE,_xll.ohTrigger(RecalcTrigger,Trigger1Y)),NA())</f>
        <v>2.0203688014570398E-2</v>
      </c>
      <c r="N3414" s="181">
        <f>IFERROR(_xll.qlIndexFixing(ONIndex1M,I3414,TRUE,_xll.ohTrigger(RecalcTrigger,Trigger1M)),NA())</f>
        <v>1.9521989831189357E-2</v>
      </c>
      <c r="O3414" s="44">
        <f>IFERROR(_xll.qlIndexFixing(ONIndex3M,I3414,TRUE,_xll.ohTrigger(RecalcTrigger,Trigger3M)),NA())</f>
        <v>1.9783221715110599E-2</v>
      </c>
      <c r="P3414" s="44">
        <f>IFERROR(_xll.qlIndexFixing(ONIndex6M,I3414,TRUE,_xll.ohTrigger(RecalcTrigger,Trigger6M)),NA())</f>
        <v>1.9873199808426723E-2</v>
      </c>
      <c r="Q3414" s="182">
        <f>IFERROR(_xll.qlIndexFixing(ONIndex1Y,I3414,TRUE,_xll.ohTrigger(RecalcTrigger,Trigger1Y)),NA())</f>
        <v>1.9964395964613413E-2</v>
      </c>
    </row>
    <row r="3415" spans="2:17" x14ac:dyDescent="0.2">
      <c r="B3415" s="39" t="s">
        <v>42</v>
      </c>
      <c r="D3415" s="42">
        <f>_xll.qlCalendarAdvance(Calendar,$D3414,B3415,"f",FALSE)</f>
        <v>63354</v>
      </c>
      <c r="E3415" s="176">
        <f>_xll.qlInterestRateIndexValueDate(IndexON,D3415)</f>
        <v>63354</v>
      </c>
      <c r="F3415" s="192">
        <f>IFERROR(_xll.qlIndexFixing(IndexON,D3415,TRUE,_xll.ohTrigger(RecalcTrigger,TriggerON)),NA())</f>
        <v>1.9173392010188861E-2</v>
      </c>
      <c r="H3415" s="42">
        <f>_xll.qlCalendarAdvance(Calendar,$H3414,B3415,"f",FALSE)</f>
        <v>63354</v>
      </c>
      <c r="I3415" s="176">
        <f>_xll.qlInterestRateIndexValueDate(Index1M,$H3415)</f>
        <v>63354</v>
      </c>
      <c r="J3415" s="181">
        <f>IFERROR(_xll.qlIndexFixing(Index1M,$H3415,TRUE,_xll.ohTrigger(RecalcTrigger,Trigger1M)),NA())</f>
        <v>1.9542832175551972E-2</v>
      </c>
      <c r="K3415" s="44">
        <f>IFERROR(_xll.qlIndexFixing(Index3M,H3415,TRUE,_xll.ohTrigger(RecalcTrigger,Trigger3M)),NA())</f>
        <v>1.9844951238423773E-2</v>
      </c>
      <c r="L3415" s="44">
        <f>IFERROR(_xll.qlIndexFixing(Index6M,$H3415,TRUE,_xll.ohTrigger(RecalcTrigger,Trigger6M)),NA())</f>
        <v>1.9994417222705518E-2</v>
      </c>
      <c r="M3415" s="182">
        <f>IFERROR(_xll.qlIndexFixing(Index1Y,$H3415,TRUE,_xll.ohTrigger(RecalcTrigger,Trigger1Y)),NA())</f>
        <v>2.0205063241206966E-2</v>
      </c>
      <c r="N3415" s="181">
        <f>IFERROR(_xll.qlIndexFixing(ONIndex1M,I3415,TRUE,_xll.ohTrigger(RecalcTrigger,Trigger1M)),NA())</f>
        <v>1.9523861110387619E-2</v>
      </c>
      <c r="O3415" s="44">
        <f>IFERROR(_xll.qlIndexFixing(ONIndex3M,I3415,TRUE,_xll.ohTrigger(RecalcTrigger,Trigger3M)),NA())</f>
        <v>1.9784990191072938E-2</v>
      </c>
      <c r="P3415" s="44">
        <f>IFERROR(_xll.qlIndexFixing(ONIndex6M,I3415,TRUE,_xll.ohTrigger(RecalcTrigger,Trigger6M)),NA())</f>
        <v>1.9874907263590647E-2</v>
      </c>
      <c r="Q3415" s="182">
        <f>IFERROR(_xll.qlIndexFixing(ONIndex1Y,I3415,TRUE,_xll.ohTrigger(RecalcTrigger,Trigger1Y)),NA())</f>
        <v>1.9966116332962303E-2</v>
      </c>
    </row>
    <row r="3416" spans="2:17" x14ac:dyDescent="0.2">
      <c r="B3416" s="39" t="s">
        <v>42</v>
      </c>
      <c r="D3416" s="42">
        <f>_xll.qlCalendarAdvance(Calendar,$D3415,B3416,"f",FALSE)</f>
        <v>63361</v>
      </c>
      <c r="E3416" s="176">
        <f>_xll.qlInterestRateIndexValueDate(IndexON,D3416)</f>
        <v>63361</v>
      </c>
      <c r="F3416" s="192">
        <f>IFERROR(_xll.qlIndexFixing(IndexON,D3416,TRUE,_xll.ohTrigger(RecalcTrigger,TriggerON)),NA())</f>
        <v>1.9175198896658197E-2</v>
      </c>
      <c r="H3416" s="42">
        <f>_xll.qlCalendarAdvance(Calendar,$H3415,B3416,"f",FALSE)</f>
        <v>63361</v>
      </c>
      <c r="I3416" s="176">
        <f>_xll.qlInterestRateIndexValueDate(Index1M,$H3416)</f>
        <v>63361</v>
      </c>
      <c r="J3416" s="181">
        <f>IFERROR(_xll.qlIndexFixing(Index1M,$H3416,TRUE,_xll.ohTrigger(RecalcTrigger,Trigger1M)),NA())</f>
        <v>1.9544658447229968E-2</v>
      </c>
      <c r="K3416" s="44">
        <f>IFERROR(_xll.qlIndexFixing(Index3M,H3416,TRUE,_xll.ohTrigger(RecalcTrigger,Trigger3M)),NA())</f>
        <v>1.9846617519839471E-2</v>
      </c>
      <c r="L3416" s="44">
        <f>IFERROR(_xll.qlIndexFixing(Index6M,$H3416,TRUE,_xll.ohTrigger(RecalcTrigger,Trigger6M)),NA())</f>
        <v>1.9995940751209945E-2</v>
      </c>
      <c r="M3416" s="182">
        <f>IFERROR(_xll.qlIndexFixing(Index1Y,$H3416,TRUE,_xll.ohTrigger(RecalcTrigger,Trigger1Y)),NA())</f>
        <v>2.0206423861797607E-2</v>
      </c>
      <c r="N3416" s="181">
        <f>IFERROR(_xll.qlIndexFixing(ONIndex1M,I3416,TRUE,_xll.ohTrigger(RecalcTrigger,Trigger1M)),NA())</f>
        <v>1.9525716814192684E-2</v>
      </c>
      <c r="O3416" s="44">
        <f>IFERROR(_xll.qlIndexFixing(ONIndex3M,I3416,TRUE,_xll.ohTrigger(RecalcTrigger,Trigger3M)),NA())</f>
        <v>1.9786743947409757E-2</v>
      </c>
      <c r="P3416" s="44">
        <f>IFERROR(_xll.qlIndexFixing(ONIndex6M,I3416,TRUE,_xll.ohTrigger(RecalcTrigger,Trigger6M)),NA())</f>
        <v>1.9876600506884001E-2</v>
      </c>
      <c r="Q3416" s="182">
        <f>IFERROR(_xll.qlIndexFixing(ONIndex1Y,I3416,TRUE,_xll.ohTrigger(RecalcTrigger,Trigger1Y)),NA())</f>
        <v>1.9967822381892208E-2</v>
      </c>
    </row>
    <row r="3417" spans="2:17" x14ac:dyDescent="0.2">
      <c r="B3417" s="39" t="s">
        <v>42</v>
      </c>
      <c r="D3417" s="42">
        <f>_xll.qlCalendarAdvance(Calendar,$D3416,B3417,"f",FALSE)</f>
        <v>63368</v>
      </c>
      <c r="E3417" s="176">
        <f>_xll.qlInterestRateIndexValueDate(IndexON,D3417)</f>
        <v>63368</v>
      </c>
      <c r="F3417" s="192">
        <f>IFERROR(_xll.qlIndexFixing(IndexON,D3417,TRUE,_xll.ohTrigger(RecalcTrigger,TriggerON)),NA())</f>
        <v>1.9176990617261191E-2</v>
      </c>
      <c r="H3417" s="42">
        <f>_xll.qlCalendarAdvance(Calendar,$H3416,B3417,"f",FALSE)</f>
        <v>63368</v>
      </c>
      <c r="I3417" s="176">
        <f>_xll.qlInterestRateIndexValueDate(Index1M,$H3417)</f>
        <v>63368</v>
      </c>
      <c r="J3417" s="181">
        <f>IFERROR(_xll.qlIndexFixing(Index1M,$H3417,TRUE,_xll.ohTrigger(RecalcTrigger,Trigger1M)),NA())</f>
        <v>1.9546469119546682E-2</v>
      </c>
      <c r="K3417" s="44">
        <f>IFERROR(_xll.qlIndexFixing(Index3M,H3417,TRUE,_xll.ohTrigger(RecalcTrigger,Trigger3M)),NA())</f>
        <v>1.9848269009336367E-2</v>
      </c>
      <c r="L3417" s="44">
        <f>IFERROR(_xll.qlIndexFixing(Index6M,$H3417,TRUE,_xll.ohTrigger(RecalcTrigger,Trigger6M)),NA())</f>
        <v>1.9997449927285197E-2</v>
      </c>
      <c r="M3417" s="182">
        <f>IFERROR(_xll.qlIndexFixing(Index1Y,$H3417,TRUE,_xll.ohTrigger(RecalcTrigger,Trigger1Y)),NA())</f>
        <v>2.0207769876283921E-2</v>
      </c>
      <c r="N3417" s="181">
        <f>IFERROR(_xll.qlIndexFixing(ONIndex1M,I3417,TRUE,_xll.ohTrigger(RecalcTrigger,Trigger1M)),NA())</f>
        <v>1.9527556942523505E-2</v>
      </c>
      <c r="O3417" s="44">
        <f>IFERROR(_xll.qlIndexFixing(ONIndex3M,I3417,TRUE,_xll.ohTrigger(RecalcTrigger,Trigger3M)),NA())</f>
        <v>1.978848298387792E-2</v>
      </c>
      <c r="P3417" s="44">
        <f>IFERROR(_xll.qlIndexFixing(ONIndex6M,I3417,TRUE,_xll.ohTrigger(RecalcTrigger,Trigger6M)),NA())</f>
        <v>1.987827953822574E-2</v>
      </c>
      <c r="Q3417" s="182">
        <f>IFERROR(_xll.qlIndexFixing(ONIndex1Y,I3417,TRUE,_xll.ohTrigger(RecalcTrigger,Trigger1Y)),NA())</f>
        <v>1.9969514111565223E-2</v>
      </c>
    </row>
    <row r="3418" spans="2:17" x14ac:dyDescent="0.2">
      <c r="B3418" s="39" t="s">
        <v>42</v>
      </c>
      <c r="D3418" s="42">
        <f>_xll.qlCalendarAdvance(Calendar,$D3417,B3418,"f",FALSE)</f>
        <v>63375</v>
      </c>
      <c r="E3418" s="176">
        <f>_xll.qlInterestRateIndexValueDate(IndexON,D3418)</f>
        <v>63375</v>
      </c>
      <c r="F3418" s="192">
        <f>IFERROR(_xll.qlIndexFixing(IndexON,D3418,TRUE,_xll.ohTrigger(RecalcTrigger,TriggerON)),NA())</f>
        <v>1.9178767172078892E-2</v>
      </c>
      <c r="H3418" s="42">
        <f>_xll.qlCalendarAdvance(Calendar,$H3417,B3418,"f",FALSE)</f>
        <v>63375</v>
      </c>
      <c r="I3418" s="176">
        <f>_xll.qlInterestRateIndexValueDate(Index1M,$H3418)</f>
        <v>63375</v>
      </c>
      <c r="J3418" s="181">
        <f>IFERROR(_xll.qlIndexFixing(Index1M,$H3418,TRUE,_xll.ohTrigger(RecalcTrigger,Trigger1M)),NA())</f>
        <v>1.9550214035328514E-2</v>
      </c>
      <c r="K3418" s="44">
        <f>IFERROR(_xll.qlIndexFixing(Index3M,H3418,TRUE,_xll.ohTrigger(RecalcTrigger,Trigger3M)),NA())</f>
        <v>1.9849905706893319E-2</v>
      </c>
      <c r="L3418" s="44">
        <f>IFERROR(_xll.qlIndexFixing(Index6M,$H3418,TRUE,_xll.ohTrigger(RecalcTrigger,Trigger6M)),NA())</f>
        <v>1.9999592576206697E-2</v>
      </c>
      <c r="M3418" s="182">
        <f>IFERROR(_xll.qlIndexFixing(Index1Y,$H3418,TRUE,_xll.ohTrigger(RecalcTrigger,Trigger1Y)),NA())</f>
        <v>2.0209101284607955E-2</v>
      </c>
      <c r="N3418" s="181">
        <f>IFERROR(_xll.qlIndexFixing(ONIndex1M,I3418,TRUE,_xll.ohTrigger(RecalcTrigger,Trigger1M)),NA())</f>
        <v>1.9529381495380083E-2</v>
      </c>
      <c r="O3418" s="44">
        <f>IFERROR(_xll.qlIndexFixing(ONIndex3M,I3418,TRUE,_xll.ohTrigger(RecalcTrigger,Trigger3M)),NA())</f>
        <v>1.9790207300396379E-2</v>
      </c>
      <c r="P3418" s="44">
        <f>IFERROR(_xll.qlIndexFixing(ONIndex6M,I3418,TRUE,_xll.ohTrigger(RecalcTrigger,Trigger6M)),NA())</f>
        <v>1.9879944357777957E-2</v>
      </c>
      <c r="Q3418" s="182">
        <f>IFERROR(_xll.qlIndexFixing(ONIndex1Y,I3418,TRUE,_xll.ohTrigger(RecalcTrigger,Trigger1Y)),NA())</f>
        <v>1.9971191521819254E-2</v>
      </c>
    </row>
    <row r="3419" spans="2:17" x14ac:dyDescent="0.2">
      <c r="B3419" s="39" t="s">
        <v>42</v>
      </c>
      <c r="D3419" s="42">
        <f>_xll.qlCalendarAdvance(Calendar,$D3418,B3419,"f",FALSE)</f>
        <v>63382</v>
      </c>
      <c r="E3419" s="176">
        <f>_xll.qlInterestRateIndexValueDate(IndexON,D3419)</f>
        <v>63382</v>
      </c>
      <c r="F3419" s="192">
        <f>IFERROR(_xll.qlIndexFixing(IndexON,D3419,TRUE,_xll.ohTrigger(RecalcTrigger,TriggerON)),NA())</f>
        <v>1.9180528561354437E-2</v>
      </c>
      <c r="H3419" s="42">
        <f>_xll.qlCalendarAdvance(Calendar,$H3418,B3419,"f",FALSE)</f>
        <v>63382</v>
      </c>
      <c r="I3419" s="176">
        <f>_xll.qlInterestRateIndexValueDate(Index1M,$H3419)</f>
        <v>63382</v>
      </c>
      <c r="J3419" s="181">
        <f>IFERROR(_xll.qlIndexFixing(Index1M,$H3419,TRUE,_xll.ohTrigger(RecalcTrigger,Trigger1M)),NA())</f>
        <v>1.9551990451345862E-2</v>
      </c>
      <c r="K3419" s="44">
        <f>IFERROR(_xll.qlIndexFixing(Index3M,H3419,TRUE,_xll.ohTrigger(RecalcTrigger,Trigger3M)),NA())</f>
        <v>1.9851527612497113E-2</v>
      </c>
      <c r="L3419" s="44">
        <f>IFERROR(_xll.qlIndexFixing(Index6M,$H3419,TRUE,_xll.ohTrigger(RecalcTrigger,Trigger6M)),NA())</f>
        <v>2.0001072102805287E-2</v>
      </c>
      <c r="M3419" s="182">
        <f>IFERROR(_xll.qlIndexFixing(Index1Y,$H3419,TRUE,_xll.ohTrigger(RecalcTrigger,Trigger1Y)),NA())</f>
        <v>2.0210418086712645E-2</v>
      </c>
      <c r="N3419" s="181">
        <f>IFERROR(_xll.qlIndexFixing(ONIndex1M,I3419,TRUE,_xll.ohTrigger(RecalcTrigger,Trigger1M)),NA())</f>
        <v>1.9531190472762416E-2</v>
      </c>
      <c r="O3419" s="44">
        <f>IFERROR(_xll.qlIndexFixing(ONIndex3M,I3419,TRUE,_xll.ohTrigger(RecalcTrigger,Trigger3M)),NA())</f>
        <v>1.9791916897370365E-2</v>
      </c>
      <c r="P3419" s="44">
        <f>IFERROR(_xll.qlIndexFixing(ONIndex6M,I3419,TRUE,_xll.ohTrigger(RecalcTrigger,Trigger6M)),NA())</f>
        <v>1.9881594965459604E-2</v>
      </c>
      <c r="Q3419" s="182">
        <f>IFERROR(_xll.qlIndexFixing(ONIndex1Y,I3419,TRUE,_xll.ohTrigger(RecalcTrigger,Trigger1Y)),NA())</f>
        <v>1.9972854612654301E-2</v>
      </c>
    </row>
    <row r="3420" spans="2:17" x14ac:dyDescent="0.2">
      <c r="B3420" s="39" t="s">
        <v>42</v>
      </c>
      <c r="D3420" s="42">
        <f>_xll.qlCalendarAdvance(Calendar,$D3419,B3420,"f",FALSE)</f>
        <v>63389</v>
      </c>
      <c r="E3420" s="176">
        <f>_xll.qlInterestRateIndexValueDate(IndexON,D3420)</f>
        <v>63389</v>
      </c>
      <c r="F3420" s="192">
        <f>IFERROR(_xll.qlIndexFixing(IndexON,D3420,TRUE,_xll.ohTrigger(RecalcTrigger,TriggerON)),NA())</f>
        <v>1.9182274784925735E-2</v>
      </c>
      <c r="H3420" s="42">
        <f>_xll.qlCalendarAdvance(Calendar,$H3419,B3420,"f",FALSE)</f>
        <v>63389</v>
      </c>
      <c r="I3420" s="176">
        <f>_xll.qlInterestRateIndexValueDate(Index1M,$H3420)</f>
        <v>63389</v>
      </c>
      <c r="J3420" s="181">
        <f>IFERROR(_xll.qlIndexFixing(Index1M,$H3420,TRUE,_xll.ohTrigger(RecalcTrigger,Trigger1M)),NA())</f>
        <v>1.9553751265499807E-2</v>
      </c>
      <c r="K3420" s="44">
        <f>IFERROR(_xll.qlIndexFixing(Index3M,H3420,TRUE,_xll.ohTrigger(RecalcTrigger,Trigger3M)),NA())</f>
        <v>1.9853134726127489E-2</v>
      </c>
      <c r="L3420" s="44">
        <f>IFERROR(_xll.qlIndexFixing(Index6M,$H3420,TRUE,_xll.ohTrigger(RecalcTrigger,Trigger6M)),NA())</f>
        <v>2.000253727609962E-2</v>
      </c>
      <c r="M3420" s="182">
        <f>IFERROR(_xll.qlIndexFixing(Index1Y,$H3420,TRUE,_xll.ohTrigger(RecalcTrigger,Trigger1Y)),NA())</f>
        <v>2.0211720282542034E-2</v>
      </c>
      <c r="N3420" s="181">
        <f>IFERROR(_xll.qlIndexFixing(ONIndex1M,I3420,TRUE,_xll.ohTrigger(RecalcTrigger,Trigger1M)),NA())</f>
        <v>1.9532983874832599E-2</v>
      </c>
      <c r="O3420" s="44">
        <f>IFERROR(_xll.qlIndexFixing(ONIndex3M,I3420,TRUE,_xll.ohTrigger(RecalcTrigger,Trigger3M)),NA())</f>
        <v>1.9793611774556741E-2</v>
      </c>
      <c r="P3420" s="44">
        <f>IFERROR(_xll.qlIndexFixing(ONIndex6M,I3420,TRUE,_xll.ohTrigger(RecalcTrigger,Trigger6M)),NA())</f>
        <v>1.9883231361270681E-2</v>
      </c>
      <c r="Q3420" s="182">
        <f>IFERROR(_xll.qlIndexFixing(ONIndex1Y,I3420,TRUE,_xll.ohTrigger(RecalcTrigger,Trigger1Y)),NA())</f>
        <v>1.9974503384232456E-2</v>
      </c>
    </row>
    <row r="3421" spans="2:17" x14ac:dyDescent="0.2">
      <c r="B3421" s="39" t="s">
        <v>42</v>
      </c>
      <c r="D3421" s="42">
        <f>_xll.qlCalendarAdvance(Calendar,$D3420,B3421,"f",FALSE)</f>
        <v>63396</v>
      </c>
      <c r="E3421" s="176">
        <f>_xll.qlInterestRateIndexValueDate(IndexON,D3421)</f>
        <v>63396</v>
      </c>
      <c r="F3421" s="192">
        <f>IFERROR(_xll.qlIndexFixing(IndexON,D3421,TRUE,_xll.ohTrigger(RecalcTrigger,TriggerON)),NA())</f>
        <v>1.9184005842711738E-2</v>
      </c>
      <c r="H3421" s="42">
        <f>_xll.qlCalendarAdvance(Calendar,$H3420,B3421,"f",FALSE)</f>
        <v>63396</v>
      </c>
      <c r="I3421" s="176">
        <f>_xll.qlInterestRateIndexValueDate(Index1M,$H3421)</f>
        <v>63396</v>
      </c>
      <c r="J3421" s="181">
        <f>IFERROR(_xll.qlIndexFixing(Index1M,$H3421,TRUE,_xll.ohTrigger(RecalcTrigger,Trigger1M)),NA())</f>
        <v>1.9556143216879419E-2</v>
      </c>
      <c r="K3421" s="44">
        <f>IFERROR(_xll.qlIndexFixing(Index3M,H3421,TRUE,_xll.ohTrigger(RecalcTrigger,Trigger3M)),NA())</f>
        <v>1.9854727047765947E-2</v>
      </c>
      <c r="L3421" s="44">
        <f>IFERROR(_xll.qlIndexFixing(Index6M,$H3421,TRUE,_xll.ohTrigger(RecalcTrigger,Trigger6M)),NA())</f>
        <v>2.00039880960571E-2</v>
      </c>
      <c r="M3421" s="182">
        <f>IFERROR(_xll.qlIndexFixing(Index1Y,$H3421,TRUE,_xll.ohTrigger(RecalcTrigger,Trigger1Y)),NA())</f>
        <v>2.0213007872039057E-2</v>
      </c>
      <c r="N3421" s="181">
        <f>IFERROR(_xll.qlIndexFixing(ONIndex1M,I3421,TRUE,_xll.ohTrigger(RecalcTrigger,Trigger1M)),NA())</f>
        <v>1.9534761701347492E-2</v>
      </c>
      <c r="O3421" s="44">
        <f>IFERROR(_xll.qlIndexFixing(ONIndex3M,I3421,TRUE,_xll.ohTrigger(RecalcTrigger,Trigger3M)),NA())</f>
        <v>1.9795291931874459E-2</v>
      </c>
      <c r="P3421" s="44">
        <f>IFERROR(_xll.qlIndexFixing(ONIndex6M,I3421,TRUE,_xll.ohTrigger(RecalcTrigger,Trigger6M)),NA())</f>
        <v>1.9884853545049097E-2</v>
      </c>
      <c r="Q3421" s="182">
        <f>IFERROR(_xll.qlIndexFixing(ONIndex1Y,I3421,TRUE,_xll.ohTrigger(RecalcTrigger,Trigger1Y)),NA())</f>
        <v>1.9976137836391628E-2</v>
      </c>
    </row>
    <row r="3422" spans="2:17" x14ac:dyDescent="0.2">
      <c r="B3422" s="39" t="s">
        <v>42</v>
      </c>
      <c r="D3422" s="42">
        <f>_xll.qlCalendarAdvance(Calendar,$D3421,B3422,"f",FALSE)</f>
        <v>63403</v>
      </c>
      <c r="E3422" s="176">
        <f>_xll.qlInterestRateIndexValueDate(IndexON,D3422)</f>
        <v>63403</v>
      </c>
      <c r="F3422" s="192">
        <f>IFERROR(_xll.qlIndexFixing(IndexON,D3422,TRUE,_xll.ohTrigger(RecalcTrigger,TriggerON)),NA())</f>
        <v>1.9185721734712446E-2</v>
      </c>
      <c r="H3422" s="42">
        <f>_xll.qlCalendarAdvance(Calendar,$H3421,B3422,"f",FALSE)</f>
        <v>63403</v>
      </c>
      <c r="I3422" s="176">
        <f>_xll.qlInterestRateIndexValueDate(Index1M,$H3422)</f>
        <v>63403</v>
      </c>
      <c r="J3422" s="181">
        <f>IFERROR(_xll.qlIndexFixing(Index1M,$H3422,TRUE,_xll.ohTrigger(RecalcTrigger,Trigger1M)),NA())</f>
        <v>1.9557226088178191E-2</v>
      </c>
      <c r="K3422" s="44">
        <f>IFERROR(_xll.qlIndexFixing(Index3M,H3422,TRUE,_xll.ohTrigger(RecalcTrigger,Trigger3M)),NA())</f>
        <v>1.9856304577393985E-2</v>
      </c>
      <c r="L3422" s="44">
        <f>IFERROR(_xll.qlIndexFixing(Index6M,$H3422,TRUE,_xll.ohTrigger(RecalcTrigger,Trigger6M)),NA())</f>
        <v>2.0005424562646895E-2</v>
      </c>
      <c r="M3422" s="182">
        <f>IFERROR(_xll.qlIndexFixing(Index1Y,$H3422,TRUE,_xll.ohTrigger(RecalcTrigger,Trigger1Y)),NA())</f>
        <v>2.0214280855149314E-2</v>
      </c>
      <c r="N3422" s="181">
        <f>IFERROR(_xll.qlIndexFixing(ONIndex1M,I3422,TRUE,_xll.ohTrigger(RecalcTrigger,Trigger1M)),NA())</f>
        <v>1.9536523952307094E-2</v>
      </c>
      <c r="O3422" s="44">
        <f>IFERROR(_xll.qlIndexFixing(ONIndex3M,I3422,TRUE,_xll.ohTrigger(RecalcTrigger,Trigger3M)),NA())</f>
        <v>1.9796957369404566E-2</v>
      </c>
      <c r="P3422" s="44">
        <f>IFERROR(_xll.qlIndexFixing(ONIndex6M,I3422,TRUE,_xll.ohTrigger(RecalcTrigger,Trigger6M)),NA())</f>
        <v>1.9886461517200082E-2</v>
      </c>
      <c r="Q3422" s="182">
        <f>IFERROR(_xll.qlIndexFixing(ONIndex1Y,I3422,TRUE,_xll.ohTrigger(RecalcTrigger,Trigger1Y)),NA())</f>
        <v>1.9977757969212862E-2</v>
      </c>
    </row>
    <row r="3423" spans="2:17" x14ac:dyDescent="0.2">
      <c r="B3423" s="39" t="s">
        <v>42</v>
      </c>
      <c r="D3423" s="42">
        <f>_xll.qlCalendarAdvance(Calendar,$D3422,B3423,"f",FALSE)</f>
        <v>63410</v>
      </c>
      <c r="E3423" s="176">
        <f>_xll.qlInterestRateIndexValueDate(IndexON,D3423)</f>
        <v>63410</v>
      </c>
      <c r="F3423" s="192">
        <f>IFERROR(_xll.qlIndexFixing(IndexON,D3423,TRUE,_xll.ohTrigger(RecalcTrigger,TriggerON)),NA())</f>
        <v>1.9187422461171E-2</v>
      </c>
      <c r="H3423" s="42">
        <f>_xll.qlCalendarAdvance(Calendar,$H3422,B3423,"f",FALSE)</f>
        <v>63410</v>
      </c>
      <c r="I3423" s="176">
        <f>_xll.qlInterestRateIndexValueDate(Index1M,$H3423)</f>
        <v>63410</v>
      </c>
      <c r="J3423" s="181">
        <f>IFERROR(_xll.qlIndexFixing(Index1M,$H3423,TRUE,_xll.ohTrigger(RecalcTrigger,Trigger1M)),NA())</f>
        <v>1.9558940096682981E-2</v>
      </c>
      <c r="K3423" s="44">
        <f>IFERROR(_xll.qlIndexFixing(Index3M,H3423,TRUE,_xll.ohTrigger(RecalcTrigger,Trigger3M)),NA())</f>
        <v>1.985786731499575E-2</v>
      </c>
      <c r="L3423" s="44">
        <f>IFERROR(_xll.qlIndexFixing(Index6M,$H3423,TRUE,_xll.ohTrigger(RecalcTrigger,Trigger6M)),NA())</f>
        <v>2.0006846675838613E-2</v>
      </c>
      <c r="M3423" s="182">
        <f>IFERROR(_xll.qlIndexFixing(Index1Y,$H3423,TRUE,_xll.ohTrigger(RecalcTrigger,Trigger1Y)),NA())</f>
        <v>2.0215539231817958E-2</v>
      </c>
      <c r="N3423" s="181">
        <f>IFERROR(_xll.qlIndexFixing(ONIndex1M,I3423,TRUE,_xll.ohTrigger(RecalcTrigger,Trigger1M)),NA())</f>
        <v>1.9538270628035592E-2</v>
      </c>
      <c r="O3423" s="44">
        <f>IFERROR(_xll.qlIndexFixing(ONIndex3M,I3423,TRUE,_xll.ohTrigger(RecalcTrigger,Trigger3M)),NA())</f>
        <v>1.9798608087309155E-2</v>
      </c>
      <c r="P3423" s="44">
        <f>IFERROR(_xll.qlIndexFixing(ONIndex6M,I3423,TRUE,_xll.ohTrigger(RecalcTrigger,Trigger6M)),NA())</f>
        <v>1.9888055277399452E-2</v>
      </c>
      <c r="Q3423" s="182">
        <f>IFERROR(_xll.qlIndexFixing(ONIndex1Y,I3423,TRUE,_xll.ohTrigger(RecalcTrigger,Trigger1Y)),NA())</f>
        <v>1.997936378285825E-2</v>
      </c>
    </row>
    <row r="3424" spans="2:17" x14ac:dyDescent="0.2">
      <c r="B3424" s="39" t="s">
        <v>42</v>
      </c>
      <c r="D3424" s="42">
        <f>_xll.qlCalendarAdvance(Calendar,$D3423,B3424,"f",FALSE)</f>
        <v>63417</v>
      </c>
      <c r="E3424" s="176">
        <f>_xll.qlInterestRateIndexValueDate(IndexON,D3424)</f>
        <v>63417</v>
      </c>
      <c r="F3424" s="192">
        <f>IFERROR(_xll.qlIndexFixing(IndexON,D3424,TRUE,_xll.ohTrigger(RecalcTrigger,TriggerON)),NA())</f>
        <v>1.9189108021925305E-2</v>
      </c>
      <c r="H3424" s="42">
        <f>_xll.qlCalendarAdvance(Calendar,$H3423,B3424,"f",FALSE)</f>
        <v>63417</v>
      </c>
      <c r="I3424" s="176">
        <f>_xll.qlInterestRateIndexValueDate(Index1M,$H3424)</f>
        <v>63417</v>
      </c>
      <c r="J3424" s="181">
        <f>IFERROR(_xll.qlIndexFixing(Index1M,$H3424,TRUE,_xll.ohTrigger(RecalcTrigger,Trigger1M)),NA())</f>
        <v>1.9560638503297353E-2</v>
      </c>
      <c r="K3424" s="44">
        <f>IFERROR(_xll.qlIndexFixing(Index3M,H3424,TRUE,_xll.ohTrigger(RecalcTrigger,Trigger3M)),NA())</f>
        <v>1.9859415260553615E-2</v>
      </c>
      <c r="L3424" s="44">
        <f>IFERROR(_xll.qlIndexFixing(Index6M,$H3424,TRUE,_xll.ohTrigger(RecalcTrigger,Trigger6M)),NA())</f>
        <v>2.0008254435602304E-2</v>
      </c>
      <c r="M3424" s="182">
        <f>IFERROR(_xll.qlIndexFixing(Index1Y,$H3424,TRUE,_xll.ohTrigger(RecalcTrigger,Trigger1Y)),NA())</f>
        <v>2.0216783001990368E-2</v>
      </c>
      <c r="N3424" s="181">
        <f>IFERROR(_xll.qlIndexFixing(ONIndex1M,I3424,TRUE,_xll.ohTrigger(RecalcTrigger,Trigger1M)),NA())</f>
        <v>1.9540001728289846E-2</v>
      </c>
      <c r="O3424" s="44">
        <f>IFERROR(_xll.qlIndexFixing(ONIndex3M,I3424,TRUE,_xll.ohTrigger(RecalcTrigger,Trigger3M)),NA())</f>
        <v>1.9800244085426133E-2</v>
      </c>
      <c r="P3424" s="44">
        <f>IFERROR(_xll.qlIndexFixing(ONIndex6M,I3424,TRUE,_xll.ohTrigger(RecalcTrigger,Trigger6M)),NA())</f>
        <v>1.9889634825728253E-2</v>
      </c>
      <c r="Q3424" s="182">
        <f>IFERROR(_xll.qlIndexFixing(ONIndex1Y,I3424,TRUE,_xll.ohTrigger(RecalcTrigger,Trigger1Y)),NA())</f>
        <v>1.9980955276922563E-2</v>
      </c>
    </row>
    <row r="3425" spans="2:17" x14ac:dyDescent="0.2">
      <c r="B3425" s="39" t="s">
        <v>42</v>
      </c>
      <c r="D3425" s="42">
        <f>_xll.qlCalendarAdvance(Calendar,$D3424,B3425,"f",FALSE)</f>
        <v>63424</v>
      </c>
      <c r="E3425" s="176">
        <f>_xll.qlInterestRateIndexValueDate(IndexON,D3425)</f>
        <v>63424</v>
      </c>
      <c r="F3425" s="192">
        <f>IFERROR(_xll.qlIndexFixing(IndexON,D3425,TRUE,_xll.ohTrigger(RecalcTrigger,TriggerON)),NA())</f>
        <v>1.9190778416732224E-2</v>
      </c>
      <c r="H3425" s="42">
        <f>_xll.qlCalendarAdvance(Calendar,$H3424,B3425,"f",FALSE)</f>
        <v>63424</v>
      </c>
      <c r="I3425" s="176">
        <f>_xll.qlInterestRateIndexValueDate(Index1M,$H3425)</f>
        <v>63424</v>
      </c>
      <c r="J3425" s="181">
        <f>IFERROR(_xll.qlIndexFixing(Index1M,$H3425,TRUE,_xll.ohTrigger(RecalcTrigger,Trigger1M)),NA())</f>
        <v>1.9562321308006569E-2</v>
      </c>
      <c r="K3425" s="44">
        <f>IFERROR(_xll.qlIndexFixing(Index3M,H3425,TRUE,_xll.ohTrigger(RecalcTrigger,Trigger3M)),NA())</f>
        <v>1.9860948414050852E-2</v>
      </c>
      <c r="L3425" s="44">
        <f>IFERROR(_xll.qlIndexFixing(Index6M,$H3425,TRUE,_xll.ohTrigger(RecalcTrigger,Trigger6M)),NA())</f>
        <v>2.0009647841905367E-2</v>
      </c>
      <c r="M3425" s="182">
        <f>IFERROR(_xll.qlIndexFixing(Index1Y,$H3425,TRUE,_xll.ohTrigger(RecalcTrigger,Trigger1Y)),NA())</f>
        <v>2.0218012165613697E-2</v>
      </c>
      <c r="N3425" s="181">
        <f>IFERROR(_xll.qlIndexFixing(ONIndex1M,I3425,TRUE,_xll.ohTrigger(RecalcTrigger,Trigger1M)),NA())</f>
        <v>1.9541717252988811E-2</v>
      </c>
      <c r="O3425" s="44">
        <f>IFERROR(_xll.qlIndexFixing(ONIndex3M,I3425,TRUE,_xll.ohTrigger(RecalcTrigger,Trigger3M)),NA())</f>
        <v>1.9801865363593407E-2</v>
      </c>
      <c r="P3425" s="44">
        <f>IFERROR(_xll.qlIndexFixing(ONIndex6M,I3425,TRUE,_xll.ohTrigger(RecalcTrigger,Trigger6M)),NA())</f>
        <v>1.9891200162105438E-2</v>
      </c>
      <c r="Q3425" s="182">
        <f>IFERROR(_xll.qlIndexFixing(ONIndex1Y,I3425,TRUE,_xll.ohTrigger(RecalcTrigger,Trigger1Y)),NA())</f>
        <v>1.9982532451567891E-2</v>
      </c>
    </row>
    <row r="3426" spans="2:17" x14ac:dyDescent="0.2">
      <c r="B3426" s="39" t="s">
        <v>42</v>
      </c>
      <c r="D3426" s="42">
        <f>_xll.qlCalendarAdvance(Calendar,$D3425,B3426,"f",FALSE)</f>
        <v>63431</v>
      </c>
      <c r="E3426" s="176">
        <f>_xll.qlInterestRateIndexValueDate(IndexON,D3426)</f>
        <v>63431</v>
      </c>
      <c r="F3426" s="192">
        <f>IFERROR(_xll.qlIndexFixing(IndexON,D3426,TRUE,_xll.ohTrigger(RecalcTrigger,TriggerON)),NA())</f>
        <v>1.9192433646078033E-2</v>
      </c>
      <c r="H3426" s="42">
        <f>_xll.qlCalendarAdvance(Calendar,$H3425,B3426,"f",FALSE)</f>
        <v>63431</v>
      </c>
      <c r="I3426" s="176">
        <f>_xll.qlInterestRateIndexValueDate(Index1M,$H3426)</f>
        <v>63431</v>
      </c>
      <c r="J3426" s="181">
        <f>IFERROR(_xll.qlIndexFixing(Index1M,$H3426,TRUE,_xll.ohTrigger(RecalcTrigger,Trigger1M)),NA())</f>
        <v>1.9562063197785827E-2</v>
      </c>
      <c r="K3426" s="44">
        <f>IFERROR(_xll.qlIndexFixing(Index3M,H3426,TRUE,_xll.ohTrigger(RecalcTrigger,Trigger3M)),NA())</f>
        <v>1.9862466775468077E-2</v>
      </c>
      <c r="L3426" s="44">
        <f>IFERROR(_xll.qlIndexFixing(Index6M,$H3426,TRUE,_xll.ohTrigger(RecalcTrigger,Trigger6M)),NA())</f>
        <v>2.0009746332517918E-2</v>
      </c>
      <c r="M3426" s="182">
        <f>IFERROR(_xll.qlIndexFixing(Index1Y,$H3426,TRUE,_xll.ohTrigger(RecalcTrigger,Trigger1Y)),NA())</f>
        <v>2.0219226722635097E-2</v>
      </c>
      <c r="N3426" s="181">
        <f>IFERROR(_xll.qlIndexFixing(ONIndex1M,I3426,TRUE,_xll.ohTrigger(RecalcTrigger,Trigger1M)),NA())</f>
        <v>1.954341720245667E-2</v>
      </c>
      <c r="O3426" s="44">
        <f>IFERROR(_xll.qlIndexFixing(ONIndex3M,I3426,TRUE,_xll.ohTrigger(RecalcTrigger,Trigger3M)),NA())</f>
        <v>1.9803471922135163E-2</v>
      </c>
      <c r="P3426" s="44">
        <f>IFERROR(_xll.qlIndexFixing(ONIndex6M,I3426,TRUE,_xll.ohTrigger(RecalcTrigger,Trigger6M)),NA())</f>
        <v>1.98927512866931E-2</v>
      </c>
      <c r="Q3426" s="182">
        <f>IFERROR(_xll.qlIndexFixing(ONIndex1Y,I3426,TRUE,_xll.ohTrigger(RecalcTrigger,Trigger1Y)),NA())</f>
        <v>1.9984095307118421E-2</v>
      </c>
    </row>
    <row r="3427" spans="2:17" x14ac:dyDescent="0.2">
      <c r="B3427" s="39" t="s">
        <v>42</v>
      </c>
      <c r="D3427" s="42">
        <f>_xll.qlCalendarAdvance(Calendar,$D3426,B3427,"f",FALSE)</f>
        <v>63438</v>
      </c>
      <c r="E3427" s="176">
        <f>_xll.qlInterestRateIndexValueDate(IndexON,D3427)</f>
        <v>63438</v>
      </c>
      <c r="F3427" s="192">
        <f>IFERROR(_xll.qlIndexFixing(IndexON,D3427,TRUE,_xll.ohTrigger(RecalcTrigger,TriggerON)),NA())</f>
        <v>1.9194073709719595E-2</v>
      </c>
      <c r="H3427" s="42">
        <f>_xll.qlCalendarAdvance(Calendar,$H3426,B3427,"f",FALSE)</f>
        <v>63438</v>
      </c>
      <c r="I3427" s="176">
        <f>_xll.qlInterestRateIndexValueDate(Index1M,$H3427)</f>
        <v>63438</v>
      </c>
      <c r="J3427" s="181">
        <f>IFERROR(_xll.qlIndexFixing(Index1M,$H3427,TRUE,_xll.ohTrigger(RecalcTrigger,Trigger1M)),NA())</f>
        <v>1.9563717876068254E-2</v>
      </c>
      <c r="K3427" s="44">
        <f>IFERROR(_xll.qlIndexFixing(Index3M,H3427,TRUE,_xll.ohTrigger(RecalcTrigger,Trigger3M)),NA())</f>
        <v>1.9863326137866663E-2</v>
      </c>
      <c r="L3427" s="44">
        <f>IFERROR(_xll.qlIndexFixing(Index6M,$H3427,TRUE,_xll.ohTrigger(RecalcTrigger,Trigger6M)),NA())</f>
        <v>2.0010473501373301E-2</v>
      </c>
      <c r="M3427" s="182">
        <f>IFERROR(_xll.qlIndexFixing(Index1Y,$H3427,TRUE,_xll.ohTrigger(RecalcTrigger,Trigger1Y)),NA())</f>
        <v>2.022042667300239E-2</v>
      </c>
      <c r="N3427" s="181">
        <f>IFERROR(_xll.qlIndexFixing(ONIndex1M,I3427,TRUE,_xll.ohTrigger(RecalcTrigger,Trigger1M)),NA())</f>
        <v>1.9545101576207147E-2</v>
      </c>
      <c r="O3427" s="44">
        <f>IFERROR(_xll.qlIndexFixing(ONIndex3M,I3427,TRUE,_xll.ohTrigger(RecalcTrigger,Trigger3M)),NA())</f>
        <v>1.9805063760889308E-2</v>
      </c>
      <c r="P3427" s="44">
        <f>IFERROR(_xll.qlIndexFixing(ONIndex6M,I3427,TRUE,_xll.ohTrigger(RecalcTrigger,Trigger6M)),NA())</f>
        <v>1.9894288199491239E-2</v>
      </c>
      <c r="Q3427" s="182">
        <f>IFERROR(_xll.qlIndexFixing(ONIndex1Y,I3427,TRUE,_xll.ohTrigger(RecalcTrigger,Trigger1Y)),NA())</f>
        <v>1.9985643843249967E-2</v>
      </c>
    </row>
    <row r="3428" spans="2:17" x14ac:dyDescent="0.2">
      <c r="B3428" s="39" t="s">
        <v>42</v>
      </c>
      <c r="D3428" s="42">
        <f>_xll.qlCalendarAdvance(Calendar,$D3427,B3428,"f",FALSE)</f>
        <v>63445</v>
      </c>
      <c r="E3428" s="176">
        <f>_xll.qlInterestRateIndexValueDate(IndexON,D3428)</f>
        <v>63445</v>
      </c>
      <c r="F3428" s="192">
        <f>IFERROR(_xll.qlIndexFixing(IndexON,D3428,TRUE,_xll.ohTrigger(RecalcTrigger,TriggerON)),NA())</f>
        <v>1.9195698607656908E-2</v>
      </c>
      <c r="H3428" s="42">
        <f>_xll.qlCalendarAdvance(Calendar,$H3427,B3428,"f",FALSE)</f>
        <v>63445</v>
      </c>
      <c r="I3428" s="176">
        <f>_xll.qlInterestRateIndexValueDate(Index1M,$H3428)</f>
        <v>63445</v>
      </c>
      <c r="J3428" s="181">
        <f>IFERROR(_xll.qlIndexFixing(Index1M,$H3428,TRUE,_xll.ohTrigger(RecalcTrigger,Trigger1M)),NA())</f>
        <v>1.9565356954913758E-2</v>
      </c>
      <c r="K3428" s="44">
        <f>IFERROR(_xll.qlIndexFixing(Index3M,H3428,TRUE,_xll.ohTrigger(RecalcTrigger,Trigger3M)),NA())</f>
        <v>1.9864815890780735E-2</v>
      </c>
      <c r="L3428" s="44">
        <f>IFERROR(_xll.qlIndexFixing(Index6M,$H3428,TRUE,_xll.ohTrigger(RecalcTrigger,Trigger6M)),NA())</f>
        <v>2.0011826701403525E-2</v>
      </c>
      <c r="M3428" s="182">
        <f>IFERROR(_xll.qlIndexFixing(Index1Y,$H3428,TRUE,_xll.ohTrigger(RecalcTrigger,Trigger1Y)),NA())</f>
        <v>2.0221612016663837E-2</v>
      </c>
      <c r="N3428" s="181">
        <f>IFERROR(_xll.qlIndexFixing(ONIndex1M,I3428,TRUE,_xll.ohTrigger(RecalcTrigger,Trigger1M)),NA())</f>
        <v>1.9546770374726519E-2</v>
      </c>
      <c r="O3428" s="44">
        <f>IFERROR(_xll.qlIndexFixing(ONIndex3M,I3428,TRUE,_xll.ohTrigger(RecalcTrigger,Trigger3M)),NA())</f>
        <v>1.9806640879855841E-2</v>
      </c>
      <c r="P3428" s="44">
        <f>IFERROR(_xll.qlIndexFixing(ONIndex6M,I3428,TRUE,_xll.ohTrigger(RecalcTrigger,Trigger6M)),NA())</f>
        <v>1.989581090017567E-2</v>
      </c>
      <c r="Q3428" s="182">
        <f>IFERROR(_xll.qlIndexFixing(ONIndex1Y,I3428,TRUE,_xll.ohTrigger(RecalcTrigger,Trigger1Y)),NA())</f>
        <v>1.9987178060043576E-2</v>
      </c>
    </row>
    <row r="3429" spans="2:17" x14ac:dyDescent="0.2">
      <c r="B3429" s="39" t="s">
        <v>42</v>
      </c>
      <c r="D3429" s="42">
        <f>_xll.qlCalendarAdvance(Calendar,$D3428,B3429,"f",FALSE)</f>
        <v>63452</v>
      </c>
      <c r="E3429" s="176">
        <f>_xll.qlInterestRateIndexValueDate(IndexON,D3429)</f>
        <v>63452</v>
      </c>
      <c r="F3429" s="192">
        <f>IFERROR(_xll.qlIndexFixing(IndexON,D3429,TRUE,_xll.ohTrigger(RecalcTrigger,TriggerON)),NA())</f>
        <v>1.9197308339727881E-2</v>
      </c>
      <c r="H3429" s="42">
        <f>_xll.qlCalendarAdvance(Calendar,$H3428,B3429,"f",FALSE)</f>
        <v>63452</v>
      </c>
      <c r="I3429" s="176">
        <f>_xll.qlInterestRateIndexValueDate(Index1M,$H3429)</f>
        <v>63452</v>
      </c>
      <c r="J3429" s="181">
        <f>IFERROR(_xll.qlIndexFixing(Index1M,$H3429,TRUE,_xll.ohTrigger(RecalcTrigger,Trigger1M)),NA())</f>
        <v>1.9566980434311525E-2</v>
      </c>
      <c r="K3429" s="44">
        <f>IFERROR(_xll.qlIndexFixing(Index3M,H3429,TRUE,_xll.ohTrigger(RecalcTrigger,Trigger3M)),NA())</f>
        <v>1.9866290852364705E-2</v>
      </c>
      <c r="L3429" s="44">
        <f>IFERROR(_xll.qlIndexFixing(Index6M,$H3429,TRUE,_xll.ohTrigger(RecalcTrigger,Trigger6M)),NA())</f>
        <v>2.0013165550197609E-2</v>
      </c>
      <c r="M3429" s="182">
        <f>IFERROR(_xll.qlIndexFixing(Index1Y,$H3429,TRUE,_xll.ohTrigger(RecalcTrigger,Trigger1Y)),NA())</f>
        <v>2.0222782753568369E-2</v>
      </c>
      <c r="N3429" s="181">
        <f>IFERROR(_xll.qlIndexFixing(ONIndex1M,I3429,TRUE,_xll.ohTrigger(RecalcTrigger,Trigger1M)),NA())</f>
        <v>1.9548423597609554E-2</v>
      </c>
      <c r="O3429" s="44">
        <f>IFERROR(_xll.qlIndexFixing(ONIndex3M,I3429,TRUE,_xll.ohTrigger(RecalcTrigger,Trigger3M)),NA())</f>
        <v>1.980820327911581E-2</v>
      </c>
      <c r="P3429" s="44">
        <f>IFERROR(_xll.qlIndexFixing(ONIndex6M,I3429,TRUE,_xll.ohTrigger(RecalcTrigger,Trigger6M)),NA())</f>
        <v>1.9897319389232671E-2</v>
      </c>
      <c r="Q3429" s="182">
        <f>IFERROR(_xll.qlIndexFixing(ONIndex1Y,I3429,TRUE,_xll.ohTrigger(RecalcTrigger,Trigger1Y)),NA())</f>
        <v>1.9988697957337154E-2</v>
      </c>
    </row>
    <row r="3430" spans="2:17" x14ac:dyDescent="0.2">
      <c r="B3430" s="39" t="s">
        <v>42</v>
      </c>
      <c r="D3430" s="42">
        <f>_xll.qlCalendarAdvance(Calendar,$D3429,B3430,"f",FALSE)</f>
        <v>63459</v>
      </c>
      <c r="E3430" s="176">
        <f>_xll.qlInterestRateIndexValueDate(IndexON,D3430)</f>
        <v>63459</v>
      </c>
      <c r="F3430" s="192">
        <f>IFERROR(_xll.qlIndexFixing(IndexON,D3430,TRUE,_xll.ohTrigger(RecalcTrigger,TriggerON)),NA())</f>
        <v>1.9198902906256698E-2</v>
      </c>
      <c r="H3430" s="42">
        <f>_xll.qlCalendarAdvance(Calendar,$H3429,B3430,"f",FALSE)</f>
        <v>63459</v>
      </c>
      <c r="I3430" s="176">
        <f>_xll.qlInterestRateIndexValueDate(Index1M,$H3430)</f>
        <v>63459</v>
      </c>
      <c r="J3430" s="181">
        <f>IFERROR(_xll.qlIndexFixing(Index1M,$H3430,TRUE,_xll.ohTrigger(RecalcTrigger,Trigger1M)),NA())</f>
        <v>1.9568588314256157E-2</v>
      </c>
      <c r="K3430" s="44">
        <f>IFERROR(_xll.qlIndexFixing(Index3M,H3430,TRUE,_xll.ohTrigger(RecalcTrigger,Trigger3M)),NA())</f>
        <v>1.9867751022600758E-2</v>
      </c>
      <c r="L3430" s="44">
        <f>IFERROR(_xll.qlIndexFixing(Index6M,$H3430,TRUE,_xll.ohTrigger(RecalcTrigger,Trigger6M)),NA())</f>
        <v>2.0014490047727342E-2</v>
      </c>
      <c r="M3430" s="182">
        <f>IFERROR(_xll.qlIndexFixing(Index1Y,$H3430,TRUE,_xll.ohTrigger(RecalcTrigger,Trigger1Y)),NA())</f>
        <v>2.0223938883666248E-2</v>
      </c>
      <c r="N3430" s="181">
        <f>IFERROR(_xll.qlIndexFixing(ONIndex1M,I3430,TRUE,_xll.ohTrigger(RecalcTrigger,Trigger1M)),NA())</f>
        <v>1.9550061245180439E-2</v>
      </c>
      <c r="O3430" s="44">
        <f>IFERROR(_xll.qlIndexFixing(ONIndex3M,I3430,TRUE,_xll.ohTrigger(RecalcTrigger,Trigger3M)),NA())</f>
        <v>1.9809750958507122E-2</v>
      </c>
      <c r="P3430" s="44">
        <f>IFERROR(_xll.qlIndexFixing(ONIndex6M,I3430,TRUE,_xll.ohTrigger(RecalcTrigger,Trigger6M)),NA())</f>
        <v>1.9898813666419102E-2</v>
      </c>
      <c r="Q3430" s="182">
        <f>IFERROR(_xll.qlIndexFixing(ONIndex1Y,I3430,TRUE,_xll.ohTrigger(RecalcTrigger,Trigger1Y)),NA())</f>
        <v>1.9990203535616979E-2</v>
      </c>
    </row>
    <row r="3431" spans="2:17" x14ac:dyDescent="0.2">
      <c r="B3431" s="39" t="s">
        <v>42</v>
      </c>
      <c r="D3431" s="42">
        <f>_xll.qlCalendarAdvance(Calendar,$D3430,B3431,"f",FALSE)</f>
        <v>63466</v>
      </c>
      <c r="E3431" s="176">
        <f>_xll.qlInterestRateIndexValueDate(IndexON,D3431)</f>
        <v>63466</v>
      </c>
      <c r="F3431" s="192">
        <f>IFERROR(_xll.qlIndexFixing(IndexON,D3431,TRUE,_xll.ohTrigger(RecalcTrigger,TriggerON)),NA())</f>
        <v>1.9200482307000222E-2</v>
      </c>
      <c r="H3431" s="42">
        <f>_xll.qlCalendarAdvance(Calendar,$H3430,B3431,"f",FALSE)</f>
        <v>63466</v>
      </c>
      <c r="I3431" s="176">
        <f>_xll.qlInterestRateIndexValueDate(Index1M,$H3431)</f>
        <v>63466</v>
      </c>
      <c r="J3431" s="181">
        <f>IFERROR(_xll.qlIndexFixing(Index1M,$H3431,TRUE,_xll.ohTrigger(RecalcTrigger,Trigger1M)),NA())</f>
        <v>1.9572090495880306E-2</v>
      </c>
      <c r="K3431" s="44">
        <f>IFERROR(_xll.qlIndexFixing(Index3M,H3431,TRUE,_xll.ohTrigger(RecalcTrigger,Trigger3M)),NA())</f>
        <v>1.9869836700794619E-2</v>
      </c>
      <c r="L3431" s="44">
        <f>IFERROR(_xll.qlIndexFixing(Index6M,$H3431,TRUE,_xll.ohTrigger(RecalcTrigger,Trigger6M)),NA())</f>
        <v>2.0016435815845137E-2</v>
      </c>
      <c r="M3431" s="182">
        <f>IFERROR(_xll.qlIndexFixing(Index1Y,$H3431,TRUE,_xll.ohTrigger(RecalcTrigger,Trigger1Y)),NA())</f>
        <v>2.0225080406907514E-2</v>
      </c>
      <c r="N3431" s="181">
        <f>IFERROR(_xll.qlIndexFixing(ONIndex1M,I3431,TRUE,_xll.ohTrigger(RecalcTrigger,Trigger1M)),NA())</f>
        <v>1.955168331727708E-2</v>
      </c>
      <c r="O3431" s="44">
        <f>IFERROR(_xll.qlIndexFixing(ONIndex3M,I3431,TRUE,_xll.ohTrigger(RecalcTrigger,Trigger3M)),NA())</f>
        <v>1.9811283918191869E-2</v>
      </c>
      <c r="P3431" s="44">
        <f>IFERROR(_xll.qlIndexFixing(ONIndex6M,I3431,TRUE,_xll.ohTrigger(RecalcTrigger,Trigger6M)),NA())</f>
        <v>1.9900293731653917E-2</v>
      </c>
      <c r="Q3431" s="182">
        <f>IFERROR(_xll.qlIndexFixing(ONIndex1Y,I3431,TRUE,_xll.ohTrigger(RecalcTrigger,Trigger1Y)),NA())</f>
        <v>1.9991694794234682E-2</v>
      </c>
    </row>
    <row r="3432" spans="2:17" x14ac:dyDescent="0.2">
      <c r="B3432" s="39" t="s">
        <v>42</v>
      </c>
      <c r="D3432" s="42">
        <f>_xll.qlCalendarAdvance(Calendar,$D3431,B3432,"f",FALSE)</f>
        <v>63473</v>
      </c>
      <c r="E3432" s="176">
        <f>_xll.qlInterestRateIndexValueDate(IndexON,D3432)</f>
        <v>63473</v>
      </c>
      <c r="F3432" s="192">
        <f>IFERROR(_xll.qlIndexFixing(IndexON,D3432,TRUE,_xll.ohTrigger(RecalcTrigger,TriggerON)),NA())</f>
        <v>1.9202046542120543E-2</v>
      </c>
      <c r="H3432" s="42">
        <f>_xll.qlCalendarAdvance(Calendar,$H3431,B3432,"f",FALSE)</f>
        <v>63473</v>
      </c>
      <c r="I3432" s="176">
        <f>_xll.qlInterestRateIndexValueDate(Index1M,$H3432)</f>
        <v>63473</v>
      </c>
      <c r="J3432" s="181">
        <f>IFERROR(_xll.qlIndexFixing(Index1M,$H3432,TRUE,_xll.ohTrigger(RecalcTrigger,Trigger1M)),NA())</f>
        <v>1.9573664087064329E-2</v>
      </c>
      <c r="K3432" s="44">
        <f>IFERROR(_xll.qlIndexFixing(Index3M,H3432,TRUE,_xll.ohTrigger(RecalcTrigger,Trigger3M)),NA())</f>
        <v>1.9871266309392604E-2</v>
      </c>
      <c r="L3432" s="44">
        <f>IFERROR(_xll.qlIndexFixing(Index6M,$H3432,TRUE,_xll.ohTrigger(RecalcTrigger,Trigger6M)),NA())</f>
        <v>2.0017730656318726E-2</v>
      </c>
      <c r="M3432" s="182">
        <f>IFERROR(_xll.qlIndexFixing(Index1Y,$H3432,TRUE,_xll.ohTrigger(RecalcTrigger,Trigger1Y)),NA())</f>
        <v>2.0226207323243095E-2</v>
      </c>
      <c r="N3432" s="181">
        <f>IFERROR(_xll.qlIndexFixing(ONIndex1M,I3432,TRUE,_xll.ohTrigger(RecalcTrigger,Trigger1M)),NA())</f>
        <v>1.9553289813899477E-2</v>
      </c>
      <c r="O3432" s="44">
        <f>IFERROR(_xll.qlIndexFixing(ONIndex3M,I3432,TRUE,_xll.ohTrigger(RecalcTrigger,Trigger3M)),NA())</f>
        <v>1.9812802158089005E-2</v>
      </c>
      <c r="P3432" s="44">
        <f>IFERROR(_xll.qlIndexFixing(ONIndex6M,I3432,TRUE,_xll.ohTrigger(RecalcTrigger,Trigger6M)),NA())</f>
        <v>1.9901759585018164E-2</v>
      </c>
      <c r="Q3432" s="182">
        <f>IFERROR(_xll.qlIndexFixing(ONIndex1Y,I3432,TRUE,_xll.ohTrigger(RecalcTrigger,Trigger1Y)),NA())</f>
        <v>1.999317173367654E-2</v>
      </c>
    </row>
    <row r="3433" spans="2:17" x14ac:dyDescent="0.2">
      <c r="B3433" s="39" t="s">
        <v>42</v>
      </c>
      <c r="D3433" s="42">
        <f>_xll.qlCalendarAdvance(Calendar,$D3432,B3433,"f",FALSE)</f>
        <v>63480</v>
      </c>
      <c r="E3433" s="176">
        <f>_xll.qlInterestRateIndexValueDate(IndexON,D3433)</f>
        <v>63480</v>
      </c>
      <c r="F3433" s="192">
        <f>IFERROR(_xll.qlIndexFixing(IndexON,D3433,TRUE,_xll.ohTrigger(RecalcTrigger,TriggerON)),NA())</f>
        <v>1.9203595611293478E-2</v>
      </c>
      <c r="H3433" s="42">
        <f>_xll.qlCalendarAdvance(Calendar,$H3432,B3433,"f",FALSE)</f>
        <v>63480</v>
      </c>
      <c r="I3433" s="176">
        <f>_xll.qlInterestRateIndexValueDate(Index1M,$H3433)</f>
        <v>63480</v>
      </c>
      <c r="J3433" s="181">
        <f>IFERROR(_xll.qlIndexFixing(Index1M,$H3433,TRUE,_xll.ohTrigger(RecalcTrigger,Trigger1M)),NA())</f>
        <v>1.9575222076294078E-2</v>
      </c>
      <c r="K3433" s="44">
        <f>IFERROR(_xll.qlIndexFixing(Index3M,H3433,TRUE,_xll.ohTrigger(RecalcTrigger,Trigger3M)),NA())</f>
        <v>1.9872681125796939E-2</v>
      </c>
      <c r="L3433" s="44">
        <f>IFERROR(_xll.qlIndexFixing(Index6M,$H3433,TRUE,_xll.ohTrigger(RecalcTrigger,Trigger6M)),NA())</f>
        <v>2.0019011144664034E-2</v>
      </c>
      <c r="M3433" s="182">
        <f>IFERROR(_xll.qlIndexFixing(Index1Y,$H3433,TRUE,_xll.ohTrigger(RecalcTrigger,Trigger1Y)),NA())</f>
        <v>2.0227319632624585E-2</v>
      </c>
      <c r="N3433" s="181">
        <f>IFERROR(_xll.qlIndexFixing(ONIndex1M,I3433,TRUE,_xll.ohTrigger(RecalcTrigger,Trigger1M)),NA())</f>
        <v>1.9554880735128677E-2</v>
      </c>
      <c r="O3433" s="44">
        <f>IFERROR(_xll.qlIndexFixing(ONIndex3M,I3433,TRUE,_xll.ohTrigger(RecalcTrigger,Trigger3M)),NA())</f>
        <v>1.9814305678117483E-2</v>
      </c>
      <c r="P3433" s="44">
        <f>IFERROR(_xll.qlIndexFixing(ONIndex6M,I3433,TRUE,_xll.ohTrigger(RecalcTrigger,Trigger6M)),NA())</f>
        <v>1.9903211226349748E-2</v>
      </c>
      <c r="Q3433" s="182">
        <f>IFERROR(_xll.qlIndexFixing(ONIndex1Y,I3433,TRUE,_xll.ohTrigger(RecalcTrigger,Trigger1Y)),NA())</f>
        <v>1.9994634353618368E-2</v>
      </c>
    </row>
    <row r="3434" spans="2:17" x14ac:dyDescent="0.2">
      <c r="B3434" s="39" t="s">
        <v>42</v>
      </c>
      <c r="D3434" s="42">
        <f>_xll.qlCalendarAdvance(Calendar,$D3433,B3434,"f",FALSE)</f>
        <v>63487</v>
      </c>
      <c r="E3434" s="176">
        <f>_xll.qlInterestRateIndexValueDate(IndexON,D3434)</f>
        <v>63487</v>
      </c>
      <c r="F3434" s="192">
        <f>IFERROR(_xll.qlIndexFixing(IndexON,D3434,TRUE,_xll.ohTrigger(RecalcTrigger,TriggerON)),NA())</f>
        <v>1.920512951508635E-2</v>
      </c>
      <c r="H3434" s="42">
        <f>_xll.qlCalendarAdvance(Calendar,$H3433,B3434,"f",FALSE)</f>
        <v>63487</v>
      </c>
      <c r="I3434" s="176">
        <f>_xll.qlInterestRateIndexValueDate(Index1M,$H3434)</f>
        <v>63487</v>
      </c>
      <c r="J3434" s="181">
        <f>IFERROR(_xll.qlIndexFixing(Index1M,$H3434,TRUE,_xll.ohTrigger(RecalcTrigger,Trigger1M)),NA())</f>
        <v>1.9576764463557276E-2</v>
      </c>
      <c r="K3434" s="44">
        <f>IFERROR(_xll.qlIndexFixing(Index3M,H3434,TRUE,_xll.ohTrigger(RecalcTrigger,Trigger3M)),NA())</f>
        <v>1.9874081149991764E-2</v>
      </c>
      <c r="L3434" s="44">
        <f>IFERROR(_xll.qlIndexFixing(Index6M,$H3434,TRUE,_xll.ohTrigger(RecalcTrigger,Trigger6M)),NA())</f>
        <v>2.0020277280853451E-2</v>
      </c>
      <c r="M3434" s="182">
        <f>IFERROR(_xll.qlIndexFixing(Index1Y,$H3434,TRUE,_xll.ohTrigger(RecalcTrigger,Trigger1Y)),NA())</f>
        <v>2.0228417335004023E-2</v>
      </c>
      <c r="N3434" s="181">
        <f>IFERROR(_xll.qlIndexFixing(ONIndex1M,I3434,TRUE,_xll.ohTrigger(RecalcTrigger,Trigger1M)),NA())</f>
        <v>1.9556456080883633E-2</v>
      </c>
      <c r="O3434" s="44">
        <f>IFERROR(_xll.qlIndexFixing(ONIndex3M,I3434,TRUE,_xll.ohTrigger(RecalcTrigger,Trigger3M)),NA())</f>
        <v>1.9815794478601489E-2</v>
      </c>
      <c r="P3434" s="44">
        <f>IFERROR(_xll.qlIndexFixing(ONIndex6M,I3434,TRUE,_xll.ohTrigger(RecalcTrigger,Trigger6M)),NA())</f>
        <v>1.9904648656134949E-2</v>
      </c>
      <c r="Q3434" s="182">
        <f>IFERROR(_xll.qlIndexFixing(ONIndex1Y,I3434,TRUE,_xll.ohTrigger(RecalcTrigger,Trigger1Y)),NA())</f>
        <v>1.9996082654303304E-2</v>
      </c>
    </row>
    <row r="3435" spans="2:17" x14ac:dyDescent="0.2">
      <c r="B3435" s="39" t="s">
        <v>42</v>
      </c>
      <c r="D3435" s="42">
        <f>_xll.qlCalendarAdvance(Calendar,$D3434,B3435,"f",FALSE)</f>
        <v>63494</v>
      </c>
      <c r="E3435" s="176">
        <f>_xll.qlInterestRateIndexValueDate(IndexON,D3435)</f>
        <v>63494</v>
      </c>
      <c r="F3435" s="192">
        <f>IFERROR(_xll.qlIndexFixing(IndexON,D3435,TRUE,_xll.ohTrigger(RecalcTrigger,TriggerON)),NA())</f>
        <v>1.9206648253012881E-2</v>
      </c>
      <c r="H3435" s="42">
        <f>_xll.qlCalendarAdvance(Calendar,$H3434,B3435,"f",FALSE)</f>
        <v>63494</v>
      </c>
      <c r="I3435" s="176">
        <f>_xll.qlInterestRateIndexValueDate(Index1M,$H3435)</f>
        <v>63494</v>
      </c>
      <c r="J3435" s="181">
        <f>IFERROR(_xll.qlIndexFixing(Index1M,$H3435,TRUE,_xll.ohTrigger(RecalcTrigger,Trigger1M)),NA())</f>
        <v>1.9576393722006667E-2</v>
      </c>
      <c r="K3435" s="44">
        <f>IFERROR(_xll.qlIndexFixing(Index3M,H3435,TRUE,_xll.ohTrigger(RecalcTrigger,Trigger3M)),NA())</f>
        <v>1.9875466381962102E-2</v>
      </c>
      <c r="L3435" s="44">
        <f>IFERROR(_xll.qlIndexFixing(Index6M,$H3435,TRUE,_xll.ohTrigger(RecalcTrigger,Trigger6M)),NA())</f>
        <v>2.0020897265429223E-2</v>
      </c>
      <c r="M3435" s="182">
        <f>IFERROR(_xll.qlIndexFixing(Index1Y,$H3435,TRUE,_xll.ohTrigger(RecalcTrigger,Trigger1Y)),NA())</f>
        <v>2.0229500430334557E-2</v>
      </c>
      <c r="N3435" s="181">
        <f>IFERROR(_xll.qlIndexFixing(ONIndex1M,I3435,TRUE,_xll.ohTrigger(RecalcTrigger,Trigger1M)),NA())</f>
        <v>1.9558015851326438E-2</v>
      </c>
      <c r="O3435" s="44">
        <f>IFERROR(_xll.qlIndexFixing(ONIndex3M,I3435,TRUE,_xll.ohTrigger(RecalcTrigger,Trigger3M)),NA())</f>
        <v>1.9817268559135792E-2</v>
      </c>
      <c r="P3435" s="44">
        <f>IFERROR(_xll.qlIndexFixing(ONIndex6M,I3435,TRUE,_xll.ohTrigger(RecalcTrigger,Trigger6M)),NA())</f>
        <v>1.9906071873968534E-2</v>
      </c>
      <c r="Q3435" s="182">
        <f>IFERROR(_xll.qlIndexFixing(ONIndex1Y,I3435,TRUE,_xll.ohTrigger(RecalcTrigger,Trigger1Y)),NA())</f>
        <v>1.9997516635569257E-2</v>
      </c>
    </row>
    <row r="3436" spans="2:17" x14ac:dyDescent="0.2">
      <c r="B3436" s="39" t="s">
        <v>42</v>
      </c>
      <c r="D3436" s="42">
        <f>_xll.qlCalendarAdvance(Calendar,$D3435,B3436,"f",FALSE)</f>
        <v>63501</v>
      </c>
      <c r="E3436" s="176">
        <f>_xll.qlInterestRateIndexValueDate(IndexON,D3436)</f>
        <v>63501</v>
      </c>
      <c r="F3436" s="192">
        <f>IFERROR(_xll.qlIndexFixing(IndexON,D3436,TRUE,_xll.ohTrigger(RecalcTrigger,TriggerON)),NA())</f>
        <v>1.9208151825154118E-2</v>
      </c>
      <c r="H3436" s="42">
        <f>_xll.qlCalendarAdvance(Calendar,$H3435,B3436,"f",FALSE)</f>
        <v>63501</v>
      </c>
      <c r="I3436" s="176">
        <f>_xll.qlInterestRateIndexValueDate(Index1M,$H3436)</f>
        <v>63501</v>
      </c>
      <c r="J3436" s="181">
        <f>IFERROR(_xll.qlIndexFixing(Index1M,$H3436,TRUE,_xll.ohTrigger(RecalcTrigger,Trigger1M)),NA())</f>
        <v>1.9577908005116312E-2</v>
      </c>
      <c r="K3436" s="44">
        <f>IFERROR(_xll.qlIndexFixing(Index3M,H3436,TRUE,_xll.ohTrigger(RecalcTrigger,Trigger3M)),NA())</f>
        <v>1.9876836821692976E-2</v>
      </c>
      <c r="L3436" s="44">
        <f>IFERROR(_xll.qlIndexFixing(Index6M,$H3436,TRUE,_xll.ohTrigger(RecalcTrigger,Trigger6M)),NA())</f>
        <v>2.0022135654791193E-2</v>
      </c>
      <c r="M3436" s="182">
        <f>IFERROR(_xll.qlIndexFixing(Index1Y,$H3436,TRUE,_xll.ohTrigger(RecalcTrigger,Trigger1Y)),NA())</f>
        <v>2.023056891856978E-2</v>
      </c>
      <c r="N3436" s="181">
        <f>IFERROR(_xll.qlIndexFixing(ONIndex1M,I3436,TRUE,_xll.ohTrigger(RecalcTrigger,Trigger1M)),NA())</f>
        <v>1.955956004605186E-2</v>
      </c>
      <c r="O3436" s="44">
        <f>IFERROR(_xll.qlIndexFixing(ONIndex3M,I3436,TRUE,_xll.ohTrigger(RecalcTrigger,Trigger3M)),NA())</f>
        <v>1.981872791996353E-2</v>
      </c>
      <c r="P3436" s="44">
        <f>IFERROR(_xll.qlIndexFixing(ONIndex6M,I3436,TRUE,_xll.ohTrigger(RecalcTrigger,Trigger6M)),NA())</f>
        <v>1.9907480879850503E-2</v>
      </c>
      <c r="Q3436" s="182">
        <f>IFERROR(_xll.qlIndexFixing(ONIndex1Y,I3436,TRUE,_xll.ohTrigger(RecalcTrigger,Trigger1Y)),NA())</f>
        <v>1.9998936297497272E-2</v>
      </c>
    </row>
    <row r="3437" spans="2:17" x14ac:dyDescent="0.2">
      <c r="B3437" s="39" t="s">
        <v>42</v>
      </c>
      <c r="D3437" s="42">
        <f>_xll.qlCalendarAdvance(Calendar,$D3436,B3437,"f",FALSE)</f>
        <v>63508</v>
      </c>
      <c r="E3437" s="176">
        <f>_xll.qlInterestRateIndexValueDate(IndexON,D3437)</f>
        <v>63508</v>
      </c>
      <c r="F3437" s="192">
        <f>IFERROR(_xll.qlIndexFixing(IndexON,D3437,TRUE,_xll.ohTrigger(RecalcTrigger,TriggerON)),NA())</f>
        <v>1.9209640231591107E-2</v>
      </c>
      <c r="H3437" s="42">
        <f>_xll.qlCalendarAdvance(Calendar,$H3436,B3437,"f",FALSE)</f>
        <v>63508</v>
      </c>
      <c r="I3437" s="176">
        <f>_xll.qlInterestRateIndexValueDate(Index1M,$H3437)</f>
        <v>63508</v>
      </c>
      <c r="J3437" s="181">
        <f>IFERROR(_xll.qlIndexFixing(Index1M,$H3437,TRUE,_xll.ohTrigger(RecalcTrigger,Trigger1M)),NA())</f>
        <v>1.9579406688729595E-2</v>
      </c>
      <c r="K3437" s="44">
        <f>IFERROR(_xll.qlIndexFixing(Index3M,H3437,TRUE,_xll.ohTrigger(RecalcTrigger,Trigger3M)),NA())</f>
        <v>1.9878192469169415E-2</v>
      </c>
      <c r="L3437" s="44">
        <f>IFERROR(_xll.qlIndexFixing(Index6M,$H3437,TRUE,_xll.ohTrigger(RecalcTrigger,Trigger6M)),NA())</f>
        <v>2.0023359692698063E-2</v>
      </c>
      <c r="M3437" s="182">
        <f>IFERROR(_xll.qlIndexFixing(Index1Y,$H3437,TRUE,_xll.ohTrigger(RecalcTrigger,Trigger1Y)),NA())</f>
        <v>2.0231622799663729E-2</v>
      </c>
      <c r="N3437" s="181">
        <f>IFERROR(_xll.qlIndexFixing(ONIndex1M,I3437,TRUE,_xll.ohTrigger(RecalcTrigger,Trigger1M)),NA())</f>
        <v>1.9561088665465132E-2</v>
      </c>
      <c r="O3437" s="44">
        <f>IFERROR(_xll.qlIndexFixing(ONIndex3M,I3437,TRUE,_xll.ohTrigger(RecalcTrigger,Trigger3M)),NA())</f>
        <v>1.9820172561003657E-2</v>
      </c>
      <c r="P3437" s="44">
        <f>IFERROR(_xll.qlIndexFixing(ONIndex6M,I3437,TRUE,_xll.ohTrigger(RecalcTrigger,Trigger6M)),NA())</f>
        <v>1.9908875673780857E-2</v>
      </c>
      <c r="Q3437" s="182">
        <f>IFERROR(_xll.qlIndexFixing(ONIndex1Y,I3437,TRUE,_xll.ohTrigger(RecalcTrigger,Trigger1Y)),NA())</f>
        <v>2.0000341640168395E-2</v>
      </c>
    </row>
    <row r="3438" spans="2:17" x14ac:dyDescent="0.2">
      <c r="B3438" s="39" t="s">
        <v>42</v>
      </c>
      <c r="D3438" s="42">
        <f>_xll.qlCalendarAdvance(Calendar,$D3437,B3438,"f",FALSE)</f>
        <v>63515</v>
      </c>
      <c r="E3438" s="176">
        <f>_xll.qlInterestRateIndexValueDate(IndexON,D3438)</f>
        <v>63515</v>
      </c>
      <c r="F3438" s="192">
        <f>IFERROR(_xll.qlIndexFixing(IndexON,D3438,TRUE,_xll.ohTrigger(RecalcTrigger,TriggerON)),NA())</f>
        <v>1.9211113472485941E-2</v>
      </c>
      <c r="H3438" s="42">
        <f>_xll.qlCalendarAdvance(Calendar,$H3437,B3438,"f",FALSE)</f>
        <v>63515</v>
      </c>
      <c r="I3438" s="176">
        <f>_xll.qlInterestRateIndexValueDate(Index1M,$H3438)</f>
        <v>63515</v>
      </c>
      <c r="J3438" s="181">
        <f>IFERROR(_xll.qlIndexFixing(Index1M,$H3438,TRUE,_xll.ohTrigger(RecalcTrigger,Trigger1M)),NA())</f>
        <v>1.958088977284652E-2</v>
      </c>
      <c r="K3438" s="44">
        <f>IFERROR(_xll.qlIndexFixing(Index3M,H3438,TRUE,_xll.ohTrigger(RecalcTrigger,Trigger3M)),NA())</f>
        <v>1.9879533324372912E-2</v>
      </c>
      <c r="L3438" s="44">
        <f>IFERROR(_xll.qlIndexFixing(Index6M,$H3438,TRUE,_xll.ohTrigger(RecalcTrigger,Trigger6M)),NA())</f>
        <v>2.0024569379125206E-2</v>
      </c>
      <c r="M3438" s="182">
        <f>IFERROR(_xll.qlIndexFixing(Index1Y,$H3438,TRUE,_xll.ohTrigger(RecalcTrigger,Trigger1Y)),NA())</f>
        <v>2.0232662073570884E-2</v>
      </c>
      <c r="N3438" s="181">
        <f>IFERROR(_xll.qlIndexFixing(ONIndex1M,I3438,TRUE,_xll.ohTrigger(RecalcTrigger,Trigger1M)),NA())</f>
        <v>1.9562601709404159E-2</v>
      </c>
      <c r="O3438" s="44">
        <f>IFERROR(_xll.qlIndexFixing(ONIndex3M,I3438,TRUE,_xll.ohTrigger(RecalcTrigger,Trigger3M)),NA())</f>
        <v>1.9821602482337219E-2</v>
      </c>
      <c r="P3438" s="44">
        <f>IFERROR(_xll.qlIndexFixing(ONIndex6M,I3438,TRUE,_xll.ohTrigger(RecalcTrigger,Trigger6M)),NA())</f>
        <v>1.9910256256002734E-2</v>
      </c>
      <c r="Q3438" s="182">
        <f>IFERROR(_xll.qlIndexFixing(ONIndex1Y,I3438,TRUE,_xll.ohTrigger(RecalcTrigger,Trigger1Y)),NA())</f>
        <v>2.0001732663420535E-2</v>
      </c>
    </row>
    <row r="3439" spans="2:17" x14ac:dyDescent="0.2">
      <c r="B3439" s="39" t="s">
        <v>42</v>
      </c>
      <c r="D3439" s="42">
        <f>_xll.qlCalendarAdvance(Calendar,$D3438,B3439,"f",FALSE)</f>
        <v>63522</v>
      </c>
      <c r="E3439" s="176">
        <f>_xll.qlInterestRateIndexValueDate(IndexON,D3439)</f>
        <v>63522</v>
      </c>
      <c r="F3439" s="192">
        <f>IFERROR(_xll.qlIndexFixing(IndexON,D3439,TRUE,_xll.ohTrigger(RecalcTrigger,TriggerON)),NA())</f>
        <v>1.9212571547514434E-2</v>
      </c>
      <c r="H3439" s="42">
        <f>_xll.qlCalendarAdvance(Calendar,$H3438,B3439,"f",FALSE)</f>
        <v>63522</v>
      </c>
      <c r="I3439" s="176">
        <f>_xll.qlInterestRateIndexValueDate(Index1M,$H3439)</f>
        <v>63522</v>
      </c>
      <c r="J3439" s="181">
        <f>IFERROR(_xll.qlIndexFixing(Index1M,$H3439,TRUE,_xll.ohTrigger(RecalcTrigger,Trigger1M)),NA())</f>
        <v>1.9582357257461679E-2</v>
      </c>
      <c r="K3439" s="44">
        <f>IFERROR(_xll.qlIndexFixing(Index3M,H3439,TRUE,_xll.ohTrigger(RecalcTrigger,Trigger3M)),NA())</f>
        <v>1.9880226941527263E-2</v>
      </c>
      <c r="L3439" s="44">
        <f>IFERROR(_xll.qlIndexFixing(Index6M,$H3439,TRUE,_xll.ohTrigger(RecalcTrigger,Trigger6M)),NA())</f>
        <v>2.0025764714046202E-2</v>
      </c>
      <c r="M3439" s="182">
        <f>IFERROR(_xll.qlIndexFixing(Index1Y,$H3439,TRUE,_xll.ohTrigger(RecalcTrigger,Trigger1Y)),NA())</f>
        <v>2.0233686740246393E-2</v>
      </c>
      <c r="N3439" s="181">
        <f>IFERROR(_xll.qlIndexFixing(ONIndex1M,I3439,TRUE,_xll.ohTrigger(RecalcTrigger,Trigger1M)),NA())</f>
        <v>1.9564099178031036E-2</v>
      </c>
      <c r="O3439" s="44">
        <f>IFERROR(_xll.qlIndexFixing(ONIndex3M,I3439,TRUE,_xll.ohTrigger(RecalcTrigger,Trigger3M)),NA())</f>
        <v>1.9823017683721078E-2</v>
      </c>
      <c r="P3439" s="44">
        <f>IFERROR(_xll.qlIndexFixing(ONIndex6M,I3439,TRUE,_xll.ohTrigger(RecalcTrigger,Trigger6M)),NA())</f>
        <v>1.9911622626435088E-2</v>
      </c>
      <c r="Q3439" s="182">
        <f>IFERROR(_xll.qlIndexFixing(ONIndex1Y,I3439,TRUE,_xll.ohTrigger(RecalcTrigger,Trigger1Y)),NA())</f>
        <v>2.0003109367172645E-2</v>
      </c>
    </row>
    <row r="3440" spans="2:17" x14ac:dyDescent="0.2">
      <c r="B3440" s="39" t="s">
        <v>42</v>
      </c>
      <c r="D3440" s="42">
        <f>_xll.qlCalendarAdvance(Calendar,$D3439,B3440,"f",FALSE)</f>
        <v>63529</v>
      </c>
      <c r="E3440" s="176">
        <f>_xll.qlInterestRateIndexValueDate(IndexON,D3440)</f>
        <v>63529</v>
      </c>
      <c r="F3440" s="192">
        <f>IFERROR(_xll.qlIndexFixing(IndexON,D3440,TRUE,_xll.ohTrigger(RecalcTrigger,TriggerON)),NA())</f>
        <v>1.9214014456919726E-2</v>
      </c>
      <c r="H3440" s="42">
        <f>_xll.qlCalendarAdvance(Calendar,$H3439,B3440,"f",FALSE)</f>
        <v>63529</v>
      </c>
      <c r="I3440" s="176">
        <f>_xll.qlInterestRateIndexValueDate(Index1M,$H3440)</f>
        <v>63529</v>
      </c>
      <c r="J3440" s="181">
        <f>IFERROR(_xll.qlIndexFixing(Index1M,$H3440,TRUE,_xll.ohTrigger(RecalcTrigger,Trigger1M)),NA())</f>
        <v>1.9585691145497443E-2</v>
      </c>
      <c r="K3440" s="44">
        <f>IFERROR(_xll.qlIndexFixing(Index3M,H3440,TRUE,_xll.ohTrigger(RecalcTrigger,Trigger3M)),NA())</f>
        <v>1.9880907665812818E-2</v>
      </c>
      <c r="L3440" s="44">
        <f>IFERROR(_xll.qlIndexFixing(Index6M,$H3440,TRUE,_xll.ohTrigger(RecalcTrigger,Trigger6M)),NA())</f>
        <v>2.0027572701231098E-2</v>
      </c>
      <c r="M3440" s="182">
        <f>IFERROR(_xll.qlIndexFixing(Index1Y,$H3440,TRUE,_xll.ohTrigger(RecalcTrigger,Trigger1Y)),NA())</f>
        <v>2.0234696799646734E-2</v>
      </c>
      <c r="N3440" s="181">
        <f>IFERROR(_xll.qlIndexFixing(ONIndex1M,I3440,TRUE,_xll.ohTrigger(RecalcTrigger,Trigger1M)),NA())</f>
        <v>1.9565581071102622E-2</v>
      </c>
      <c r="O3440" s="44">
        <f>IFERROR(_xll.qlIndexFixing(ONIndex3M,I3440,TRUE,_xll.ohTrigger(RecalcTrigger,Trigger3M)),NA())</f>
        <v>1.9824418165479418E-2</v>
      </c>
      <c r="P3440" s="44">
        <f>IFERROR(_xll.qlIndexFixing(ONIndex6M,I3440,TRUE,_xll.ohTrigger(RecalcTrigger,Trigger6M)),NA())</f>
        <v>1.9912974784672688E-2</v>
      </c>
      <c r="Q3440" s="182">
        <f>IFERROR(_xll.qlIndexFixing(ONIndex1Y,I3440,TRUE,_xll.ohTrigger(RecalcTrigger,Trigger1Y)),NA())</f>
        <v>2.0004471751748909E-2</v>
      </c>
    </row>
    <row r="3441" spans="2:17" x14ac:dyDescent="0.2">
      <c r="B3441" s="39" t="s">
        <v>42</v>
      </c>
      <c r="D3441" s="42">
        <f>_xll.qlCalendarAdvance(Calendar,$D3440,B3441,"f",FALSE)</f>
        <v>63536</v>
      </c>
      <c r="E3441" s="176">
        <f>_xll.qlInterestRateIndexValueDate(IndexON,D3441)</f>
        <v>63536</v>
      </c>
      <c r="F3441" s="192">
        <f>IFERROR(_xll.qlIndexFixing(IndexON,D3441,TRUE,_xll.ohTrigger(RecalcTrigger,TriggerON)),NA())</f>
        <v>1.9215442200701816E-2</v>
      </c>
      <c r="H3441" s="42">
        <f>_xll.qlCalendarAdvance(Calendar,$H3440,B3441,"f",FALSE)</f>
        <v>63536</v>
      </c>
      <c r="I3441" s="176">
        <f>_xll.qlInterestRateIndexValueDate(Index1M,$H3441)</f>
        <v>63536</v>
      </c>
      <c r="J3441" s="181">
        <f>IFERROR(_xll.qlIndexFixing(Index1M,$H3441,TRUE,_xll.ohTrigger(RecalcTrigger,Trigger1M)),NA())</f>
        <v>1.9587124318822844E-2</v>
      </c>
      <c r="K3441" s="44">
        <f>IFERROR(_xll.qlIndexFixing(Index3M,H3441,TRUE,_xll.ohTrigger(RecalcTrigger,Trigger3M)),NA())</f>
        <v>1.9882206116191195E-2</v>
      </c>
      <c r="L3441" s="44">
        <f>IFERROR(_xll.qlIndexFixing(Index6M,$H3441,TRUE,_xll.ohTrigger(RecalcTrigger,Trigger6M)),NA())</f>
        <v>2.0028738371593614E-2</v>
      </c>
      <c r="M3441" s="182">
        <f>IFERROR(_xll.qlIndexFixing(Index1Y,$H3441,TRUE,_xll.ohTrigger(RecalcTrigger,Trigger1Y)),NA())</f>
        <v>2.023569225172861E-2</v>
      </c>
      <c r="N3441" s="181">
        <f>IFERROR(_xll.qlIndexFixing(ONIndex1M,I3441,TRUE,_xll.ohTrigger(RecalcTrigger,Trigger1M)),NA())</f>
        <v>1.9567047388781011E-2</v>
      </c>
      <c r="O3441" s="44">
        <f>IFERROR(_xll.qlIndexFixing(ONIndex3M,I3441,TRUE,_xll.ohTrigger(RecalcTrigger,Trigger3M)),NA())</f>
        <v>1.9825803927450147E-2</v>
      </c>
      <c r="P3441" s="44">
        <f>IFERROR(_xll.qlIndexFixing(ONIndex6M,I3441,TRUE,_xll.ohTrigger(RecalcTrigger,Trigger6M)),NA())</f>
        <v>1.9914312731363903E-2</v>
      </c>
      <c r="Q3441" s="182">
        <f>IFERROR(_xll.qlIndexFixing(ONIndex1Y,I3441,TRUE,_xll.ohTrigger(RecalcTrigger,Trigger1Y)),NA())</f>
        <v>2.0005819816987236E-2</v>
      </c>
    </row>
    <row r="3442" spans="2:17" x14ac:dyDescent="0.2">
      <c r="B3442" s="39" t="s">
        <v>42</v>
      </c>
      <c r="D3442" s="42">
        <f>_xll.qlCalendarAdvance(Calendar,$D3441,B3442,"f",FALSE)</f>
        <v>63543</v>
      </c>
      <c r="E3442" s="176">
        <f>_xll.qlInterestRateIndexValueDate(IndexON,D3442)</f>
        <v>63543</v>
      </c>
      <c r="F3442" s="192">
        <f>IFERROR(_xll.qlIndexFixing(IndexON,D3442,TRUE,_xll.ohTrigger(RecalcTrigger,TriggerON)),NA())</f>
        <v>1.9216854778617565E-2</v>
      </c>
      <c r="H3442" s="42">
        <f>_xll.qlCalendarAdvance(Calendar,$H3441,B3442,"f",FALSE)</f>
        <v>63543</v>
      </c>
      <c r="I3442" s="176">
        <f>_xll.qlInterestRateIndexValueDate(Index1M,$H3442)</f>
        <v>63543</v>
      </c>
      <c r="J3442" s="181">
        <f>IFERROR(_xll.qlIndexFixing(Index1M,$H3442,TRUE,_xll.ohTrigger(RecalcTrigger,Trigger1M)),NA())</f>
        <v>1.9588541890132576E-2</v>
      </c>
      <c r="K3442" s="44">
        <f>IFERROR(_xll.qlIndexFixing(Index3M,H3442,TRUE,_xll.ohTrigger(RecalcTrigger,Trigger3M)),NA())</f>
        <v>1.9883489775842152E-2</v>
      </c>
      <c r="L3442" s="44">
        <f>IFERROR(_xll.qlIndexFixing(Index6M,$H3442,TRUE,_xll.ohTrigger(RecalcTrigger,Trigger6M)),NA())</f>
        <v>2.0029889689592729E-2</v>
      </c>
      <c r="M3442" s="182">
        <f>IFERROR(_xll.qlIndexFixing(Index1Y,$H3442,TRUE,_xll.ohTrigger(RecalcTrigger,Trigger1Y)),NA())</f>
        <v>2.0236673096448943E-2</v>
      </c>
      <c r="N3442" s="181">
        <f>IFERROR(_xll.qlIndexFixing(ONIndex1M,I3442,TRUE,_xll.ohTrigger(RecalcTrigger,Trigger1M)),NA())</f>
        <v>1.9568498130904111E-2</v>
      </c>
      <c r="O3442" s="44">
        <f>IFERROR(_xll.qlIndexFixing(ONIndex3M,I3442,TRUE,_xll.ohTrigger(RecalcTrigger,Trigger3M)),NA())</f>
        <v>1.9827174969633266E-2</v>
      </c>
      <c r="P3442" s="44">
        <f>IFERROR(_xll.qlIndexFixing(ONIndex6M,I3442,TRUE,_xll.ohTrigger(RecalcTrigger,Trigger6M)),NA())</f>
        <v>1.9915636466022457E-2</v>
      </c>
      <c r="Q3442" s="182">
        <f>IFERROR(_xll.qlIndexFixing(ONIndex1Y,I3442,TRUE,_xll.ohTrigger(RecalcTrigger,Trigger1Y)),NA())</f>
        <v>2.0007153562887625E-2</v>
      </c>
    </row>
    <row r="3443" spans="2:17" x14ac:dyDescent="0.2">
      <c r="B3443" s="39" t="s">
        <v>42</v>
      </c>
      <c r="D3443" s="42">
        <f>_xll.qlCalendarAdvance(Calendar,$D3442,B3443,"f",FALSE)</f>
        <v>63550</v>
      </c>
      <c r="E3443" s="176">
        <f>_xll.qlInterestRateIndexValueDate(IndexON,D3443)</f>
        <v>63550</v>
      </c>
      <c r="F3443" s="192">
        <f>IFERROR(_xll.qlIndexFixing(IndexON,D3443,TRUE,_xll.ohTrigger(RecalcTrigger,TriggerON)),NA())</f>
        <v>1.9218252190829066E-2</v>
      </c>
      <c r="H3443" s="42">
        <f>_xll.qlCalendarAdvance(Calendar,$H3442,B3443,"f",FALSE)</f>
        <v>63550</v>
      </c>
      <c r="I3443" s="176">
        <f>_xll.qlInterestRateIndexValueDate(Index1M,$H3443)</f>
        <v>63550</v>
      </c>
      <c r="J3443" s="181">
        <f>IFERROR(_xll.qlIndexFixing(Index1M,$H3443,TRUE,_xll.ohTrigger(RecalcTrigger,Trigger1M)),NA())</f>
        <v>1.9589943859421723E-2</v>
      </c>
      <c r="K3443" s="44">
        <f>IFERROR(_xll.qlIndexFixing(Index3M,H3443,TRUE,_xll.ohTrigger(RecalcTrigger,Trigger3M)),NA())</f>
        <v>1.9884758644751279E-2</v>
      </c>
      <c r="L3443" s="44">
        <f>IFERROR(_xll.qlIndexFixing(Index6M,$H3443,TRUE,_xll.ohTrigger(RecalcTrigger,Trigger6M)),NA())</f>
        <v>2.003102665520394E-2</v>
      </c>
      <c r="M3443" s="182">
        <f>IFERROR(_xll.qlIndexFixing(Index1Y,$H3443,TRUE,_xll.ohTrigger(RecalcTrigger,Trigger1Y)),NA())</f>
        <v>2.0237639333765323E-2</v>
      </c>
      <c r="N3443" s="181">
        <f>IFERROR(_xll.qlIndexFixing(ONIndex1M,I3443,TRUE,_xll.ohTrigger(RecalcTrigger,Trigger1M)),NA())</f>
        <v>1.9569933297634012E-2</v>
      </c>
      <c r="O3443" s="44">
        <f>IFERROR(_xll.qlIndexFixing(ONIndex3M,I3443,TRUE,_xll.ohTrigger(RecalcTrigger,Trigger3M)),NA())</f>
        <v>1.9828531292028773E-2</v>
      </c>
      <c r="P3443" s="44">
        <f>IFERROR(_xll.qlIndexFixing(ONIndex6M,I3443,TRUE,_xll.ohTrigger(RecalcTrigger,Trigger6M)),NA())</f>
        <v>1.9916945988810442E-2</v>
      </c>
      <c r="Q3443" s="182">
        <f>IFERROR(_xll.qlIndexFixing(ONIndex1Y,I3443,TRUE,_xll.ohTrigger(RecalcTrigger,Trigger1Y)),NA())</f>
        <v>2.0008472989287984E-2</v>
      </c>
    </row>
    <row r="3444" spans="2:17" x14ac:dyDescent="0.2">
      <c r="B3444" s="39" t="s">
        <v>42</v>
      </c>
      <c r="D3444" s="42">
        <f>_xll.qlCalendarAdvance(Calendar,$D3443,B3444,"f",FALSE)</f>
        <v>63557</v>
      </c>
      <c r="E3444" s="176">
        <f>_xll.qlInterestRateIndexValueDate(IndexON,D3444)</f>
        <v>63557</v>
      </c>
      <c r="F3444" s="192">
        <f>IFERROR(_xll.qlIndexFixing(IndexON,D3444,TRUE,_xll.ohTrigger(RecalcTrigger,TriggerON)),NA())</f>
        <v>1.9219634437417366E-2</v>
      </c>
      <c r="H3444" s="42">
        <f>_xll.qlCalendarAdvance(Calendar,$H3443,B3444,"f",FALSE)</f>
        <v>63557</v>
      </c>
      <c r="I3444" s="176">
        <f>_xll.qlInterestRateIndexValueDate(Index1M,$H3444)</f>
        <v>63557</v>
      </c>
      <c r="J3444" s="181">
        <f>IFERROR(_xll.qlIndexFixing(Index1M,$H3444,TRUE,_xll.ohTrigger(RecalcTrigger,Trigger1M)),NA())</f>
        <v>1.9591330226682916E-2</v>
      </c>
      <c r="K3444" s="44">
        <f>IFERROR(_xll.qlIndexFixing(Index3M,H3444,TRUE,_xll.ohTrigger(RecalcTrigger,Trigger3M)),NA())</f>
        <v>1.988601272290327E-2</v>
      </c>
      <c r="L3444" s="44">
        <f>IFERROR(_xll.qlIndexFixing(Index6M,$H3444,TRUE,_xll.ohTrigger(RecalcTrigger,Trigger6M)),NA())</f>
        <v>2.0031526115185379E-2</v>
      </c>
      <c r="M3444" s="182">
        <f>IFERROR(_xll.qlIndexFixing(Index1Y,$H3444,TRUE,_xll.ohTrigger(RecalcTrigger,Trigger1Y)),NA())</f>
        <v>2.0238590963637115E-2</v>
      </c>
      <c r="N3444" s="181">
        <f>IFERROR(_xll.qlIndexFixing(ONIndex1M,I3444,TRUE,_xll.ohTrigger(RecalcTrigger,Trigger1M)),NA())</f>
        <v>1.957135288888967E-2</v>
      </c>
      <c r="O3444" s="44">
        <f>IFERROR(_xll.qlIndexFixing(ONIndex3M,I3444,TRUE,_xll.ohTrigger(RecalcTrigger,Trigger3M)),NA())</f>
        <v>1.9829872894717715E-2</v>
      </c>
      <c r="P3444" s="44">
        <f>IFERROR(_xll.qlIndexFixing(ONIndex6M,I3444,TRUE,_xll.ohTrigger(RecalcTrigger,Trigger6M)),NA())</f>
        <v>1.9918241299646811E-2</v>
      </c>
      <c r="Q3444" s="182">
        <f>IFERROR(_xll.qlIndexFixing(ONIndex1Y,I3444,TRUE,_xll.ohTrigger(RecalcTrigger,Trigger1Y)),NA())</f>
        <v>2.0009778096512498E-2</v>
      </c>
    </row>
    <row r="3445" spans="2:17" x14ac:dyDescent="0.2">
      <c r="B3445" s="39" t="s">
        <v>42</v>
      </c>
      <c r="D3445" s="42">
        <f>_xll.qlCalendarAdvance(Calendar,$D3444,B3445,"f",FALSE)</f>
        <v>63564</v>
      </c>
      <c r="E3445" s="176">
        <f>_xll.qlInterestRateIndexValueDate(IndexON,D3445)</f>
        <v>63564</v>
      </c>
      <c r="F3445" s="192">
        <f>IFERROR(_xll.qlIndexFixing(IndexON,D3445,TRUE,_xll.ohTrigger(RecalcTrigger,TriggerON)),NA())</f>
        <v>1.9221001518301417E-2</v>
      </c>
      <c r="H3445" s="42">
        <f>_xll.qlCalendarAdvance(Calendar,$H3444,B3445,"f",FALSE)</f>
        <v>63564</v>
      </c>
      <c r="I3445" s="176">
        <f>_xll.qlInterestRateIndexValueDate(Index1M,$H3445)</f>
        <v>63564</v>
      </c>
      <c r="J3445" s="181">
        <f>IFERROR(_xll.qlIndexFixing(Index1M,$H3445,TRUE,_xll.ohTrigger(RecalcTrigger,Trigger1M)),NA())</f>
        <v>1.9592700991913702E-2</v>
      </c>
      <c r="K3445" s="44">
        <f>IFERROR(_xll.qlIndexFixing(Index3M,H3445,TRUE,_xll.ohTrigger(RecalcTrigger,Trigger3M)),NA())</f>
        <v>1.9887252010283716E-2</v>
      </c>
      <c r="L3445" s="44">
        <f>IFERROR(_xll.qlIndexFixing(Index6M,$H3445,TRUE,_xll.ohTrigger(RecalcTrigger,Trigger6M)),NA())</f>
        <v>2.0032635340549634E-2</v>
      </c>
      <c r="M3445" s="182">
        <f>IFERROR(_xll.qlIndexFixing(Index1Y,$H3445,TRUE,_xll.ohTrigger(RecalcTrigger,Trigger1Y)),NA())</f>
        <v>2.0239527986022576E-2</v>
      </c>
      <c r="N3445" s="181">
        <f>IFERROR(_xll.qlIndexFixing(ONIndex1M,I3445,TRUE,_xll.ohTrigger(RecalcTrigger,Trigger1M)),NA())</f>
        <v>1.9572756904833177E-2</v>
      </c>
      <c r="O3445" s="44">
        <f>IFERROR(_xll.qlIndexFixing(ONIndex3M,I3445,TRUE,_xll.ohTrigger(RecalcTrigger,Trigger3M)),NA())</f>
        <v>1.9831199777538E-2</v>
      </c>
      <c r="P3445" s="44">
        <f>IFERROR(_xll.qlIndexFixing(ONIndex6M,I3445,TRUE,_xll.ohTrigger(RecalcTrigger,Trigger6M)),NA())</f>
        <v>1.9919522398774703E-2</v>
      </c>
      <c r="Q3445" s="182">
        <f>IFERROR(_xll.qlIndexFixing(ONIndex1Y,I3445,TRUE,_xll.ohTrigger(RecalcTrigger,Trigger1Y)),NA())</f>
        <v>2.0011068884318028E-2</v>
      </c>
    </row>
    <row r="3446" spans="2:17" x14ac:dyDescent="0.2">
      <c r="B3446" s="39" t="s">
        <v>42</v>
      </c>
      <c r="D3446" s="42">
        <f>_xll.qlCalendarAdvance(Calendar,$D3445,B3446,"f",FALSE)</f>
        <v>63571</v>
      </c>
      <c r="E3446" s="176">
        <f>_xll.qlInterestRateIndexValueDate(IndexON,D3446)</f>
        <v>63571</v>
      </c>
      <c r="F3446" s="192">
        <f>IFERROR(_xll.qlIndexFixing(IndexON,D3446,TRUE,_xll.ohTrigger(RecalcTrigger,TriggerON)),NA())</f>
        <v>1.9222353433319128E-2</v>
      </c>
      <c r="H3446" s="42">
        <f>_xll.qlCalendarAdvance(Calendar,$H3445,B3446,"f",FALSE)</f>
        <v>63571</v>
      </c>
      <c r="I3446" s="176">
        <f>_xll.qlInterestRateIndexValueDate(Index1M,$H3446)</f>
        <v>63571</v>
      </c>
      <c r="J3446" s="181">
        <f>IFERROR(_xll.qlIndexFixing(Index1M,$H3446,TRUE,_xll.ohTrigger(RecalcTrigger,Trigger1M)),NA())</f>
        <v>1.9594056155101798E-2</v>
      </c>
      <c r="K3446" s="44">
        <f>IFERROR(_xll.qlIndexFixing(Index3M,H3446,TRUE,_xll.ohTrigger(RecalcTrigger,Trigger3M)),NA())</f>
        <v>1.988847650688361E-2</v>
      </c>
      <c r="L3446" s="44">
        <f>IFERROR(_xll.qlIndexFixing(Index6M,$H3446,TRUE,_xll.ohTrigger(RecalcTrigger,Trigger6M)),NA())</f>
        <v>2.003373021423804E-2</v>
      </c>
      <c r="M3446" s="182">
        <f>IFERROR(_xll.qlIndexFixing(Index1Y,$H3446,TRUE,_xll.ohTrigger(RecalcTrigger,Trigger1Y)),NA())</f>
        <v>2.024045040088196E-2</v>
      </c>
      <c r="N3446" s="181">
        <f>IFERROR(_xll.qlIndexFixing(ONIndex1M,I3446,TRUE,_xll.ohTrigger(RecalcTrigger,Trigger1M)),NA())</f>
        <v>1.9574145345221394E-2</v>
      </c>
      <c r="O3446" s="44">
        <f>IFERROR(_xll.qlIndexFixing(ONIndex3M,I3446,TRUE,_xll.ohTrigger(RecalcTrigger,Trigger3M)),NA())</f>
        <v>1.983251194065172E-2</v>
      </c>
      <c r="P3446" s="44">
        <f>IFERROR(_xll.qlIndexFixing(ONIndex6M,I3446,TRUE,_xll.ohTrigger(RecalcTrigger,Trigger6M)),NA())</f>
        <v>1.9920789286032026E-2</v>
      </c>
      <c r="Q3446" s="182">
        <f>IFERROR(_xll.qlIndexFixing(ONIndex1Y,I3446,TRUE,_xll.ohTrigger(RecalcTrigger,Trigger1Y)),NA())</f>
        <v>2.0012345352704575E-2</v>
      </c>
    </row>
    <row r="3447" spans="2:17" x14ac:dyDescent="0.2">
      <c r="B3447" s="39" t="s">
        <v>42</v>
      </c>
      <c r="D3447" s="42">
        <f>_xll.qlCalendarAdvance(Calendar,$D3446,B3447,"f",FALSE)</f>
        <v>63578</v>
      </c>
      <c r="E3447" s="176">
        <f>_xll.qlInterestRateIndexValueDate(IndexON,D3447)</f>
        <v>63578</v>
      </c>
      <c r="F3447" s="192">
        <f>IFERROR(_xll.qlIndexFixing(IndexON,D3447,TRUE,_xll.ohTrigger(RecalcTrigger,TriggerON)),NA())</f>
        <v>1.9223690182794684E-2</v>
      </c>
      <c r="H3447" s="42">
        <f>_xll.qlCalendarAdvance(Calendar,$H3446,B3447,"f",FALSE)</f>
        <v>63578</v>
      </c>
      <c r="I3447" s="176">
        <f>_xll.qlInterestRateIndexValueDate(Index1M,$H3447)</f>
        <v>63578</v>
      </c>
      <c r="J3447" s="181">
        <f>IFERROR(_xll.qlIndexFixing(Index1M,$H3447,TRUE,_xll.ohTrigger(RecalcTrigger,Trigger1M)),NA())</f>
        <v>1.9595395716244749E-2</v>
      </c>
      <c r="K3447" s="44">
        <f>IFERROR(_xll.qlIndexFixing(Index3M,H3447,TRUE,_xll.ohTrigger(RecalcTrigger,Trigger3M)),NA())</f>
        <v>1.9889686212684044E-2</v>
      </c>
      <c r="L3447" s="44">
        <f>IFERROR(_xll.qlIndexFixing(Index6M,$H3447,TRUE,_xll.ohTrigger(RecalcTrigger,Trigger6M)),NA())</f>
        <v>2.0034810736225962E-2</v>
      </c>
      <c r="M3447" s="182">
        <f>IFERROR(_xll.qlIndexFixing(Index1Y,$H3447,TRUE,_xll.ohTrigger(RecalcTrigger,Trigger1Y)),NA())</f>
        <v>2.0241358208175519E-2</v>
      </c>
      <c r="N3447" s="181">
        <f>IFERROR(_xll.qlIndexFixing(ONIndex1M,I3447,TRUE,_xll.ohTrigger(RecalcTrigger,Trigger1M)),NA())</f>
        <v>1.9575518210135368E-2</v>
      </c>
      <c r="O3447" s="44">
        <f>IFERROR(_xll.qlIndexFixing(ONIndex3M,I3447,TRUE,_xll.ohTrigger(RecalcTrigger,Trigger3M)),NA())</f>
        <v>1.9833809383815737E-2</v>
      </c>
      <c r="P3447" s="44">
        <f>IFERROR(_xll.qlIndexFixing(ONIndex6M,I3447,TRUE,_xll.ohTrigger(RecalcTrigger,Trigger6M)),NA())</f>
        <v>1.9922041961256687E-2</v>
      </c>
      <c r="Q3447" s="182">
        <f>IFERROR(_xll.qlIndexFixing(ONIndex1Y,I3447,TRUE,_xll.ohTrigger(RecalcTrigger,Trigger1Y)),NA())</f>
        <v>2.0013607501753183E-2</v>
      </c>
    </row>
    <row r="3448" spans="2:17" x14ac:dyDescent="0.2">
      <c r="B3448" s="39" t="s">
        <v>42</v>
      </c>
      <c r="D3448" s="42">
        <f>_xll.qlCalendarAdvance(Calendar,$D3447,B3448,"f",FALSE)</f>
        <v>63585</v>
      </c>
      <c r="E3448" s="176">
        <f>_xll.qlInterestRateIndexValueDate(IndexON,D3448)</f>
        <v>63585</v>
      </c>
      <c r="F3448" s="192">
        <f>IFERROR(_xll.qlIndexFixing(IndexON,D3448,TRUE,_xll.ohTrigger(RecalcTrigger,TriggerON)),NA())</f>
        <v>1.9225011766565991E-2</v>
      </c>
      <c r="H3448" s="42">
        <f>_xll.qlCalendarAdvance(Calendar,$H3447,B3448,"f",FALSE)</f>
        <v>63585</v>
      </c>
      <c r="I3448" s="176">
        <f>_xll.qlInterestRateIndexValueDate(Index1M,$H3448)</f>
        <v>63585</v>
      </c>
      <c r="J3448" s="181">
        <f>IFERROR(_xll.qlIndexFixing(Index1M,$H3448,TRUE,_xll.ohTrigger(RecalcTrigger,Trigger1M)),NA())</f>
        <v>1.9593624230501941E-2</v>
      </c>
      <c r="K3448" s="44">
        <f>IFERROR(_xll.qlIndexFixing(Index3M,H3448,TRUE,_xll.ohTrigger(RecalcTrigger,Trigger3M)),NA())</f>
        <v>1.9890257434294206E-2</v>
      </c>
      <c r="L3448" s="44">
        <f>IFERROR(_xll.qlIndexFixing(Index6M,$H3448,TRUE,_xll.ohTrigger(RecalcTrigger,Trigger6M)),NA())</f>
        <v>2.0035876906491019E-2</v>
      </c>
      <c r="M3448" s="182">
        <f>IFERROR(_xll.qlIndexFixing(Index1Y,$H3448,TRUE,_xll.ohTrigger(RecalcTrigger,Trigger1Y)),NA())</f>
        <v>2.024225140786351E-2</v>
      </c>
      <c r="N3448" s="181">
        <f>IFERROR(_xll.qlIndexFixing(ONIndex1M,I3448,TRUE,_xll.ohTrigger(RecalcTrigger,Trigger1M)),NA())</f>
        <v>1.957687549973719E-2</v>
      </c>
      <c r="O3448" s="44">
        <f>IFERROR(_xll.qlIndexFixing(ONIndex3M,I3448,TRUE,_xll.ohTrigger(RecalcTrigger,Trigger3M)),NA())</f>
        <v>1.9835092107435282E-2</v>
      </c>
      <c r="P3448" s="44">
        <f>IFERROR(_xll.qlIndexFixing(ONIndex6M,I3448,TRUE,_xll.ohTrigger(RecalcTrigger,Trigger6M)),NA())</f>
        <v>1.9923280424772871E-2</v>
      </c>
      <c r="Q3448" s="182">
        <f>IFERROR(_xll.qlIndexFixing(ONIndex1Y,I3448,TRUE,_xll.ohTrigger(RecalcTrigger,Trigger1Y)),NA())</f>
        <v>2.0014855331463854E-2</v>
      </c>
    </row>
    <row r="3449" spans="2:17" x14ac:dyDescent="0.2">
      <c r="B3449" s="39" t="s">
        <v>42</v>
      </c>
      <c r="D3449" s="42">
        <f>_xll.qlCalendarAdvance(Calendar,$D3448,B3449,"f",FALSE)</f>
        <v>63592</v>
      </c>
      <c r="E3449" s="176">
        <f>_xll.qlInterestRateIndexValueDate(IndexON,D3449)</f>
        <v>63592</v>
      </c>
      <c r="F3449" s="192">
        <f>IFERROR(_xll.qlIndexFixing(IndexON,D3449,TRUE,_xll.ohTrigger(RecalcTrigger,TriggerON)),NA())</f>
        <v>1.9226318184552005E-2</v>
      </c>
      <c r="H3449" s="42">
        <f>_xll.qlCalendarAdvance(Calendar,$H3448,B3449,"f",FALSE)</f>
        <v>63592</v>
      </c>
      <c r="I3449" s="176">
        <f>_xll.qlInterestRateIndexValueDate(Index1M,$H3449)</f>
        <v>63592</v>
      </c>
      <c r="J3449" s="181">
        <f>IFERROR(_xll.qlIndexFixing(Index1M,$H3449,TRUE,_xll.ohTrigger(RecalcTrigger,Trigger1M)),NA())</f>
        <v>1.9594937807337776E-2</v>
      </c>
      <c r="K3449" s="44">
        <f>IFERROR(_xll.qlIndexFixing(Index3M,H3449,TRUE,_xll.ohTrigger(RecalcTrigger,Trigger3M)),NA())</f>
        <v>1.9892061251843299E-2</v>
      </c>
      <c r="L3449" s="44">
        <f>IFERROR(_xll.qlIndexFixing(Index6M,$H3449,TRUE,_xll.ohTrigger(RecalcTrigger,Trigger6M)),NA())</f>
        <v>2.0036928725011716E-2</v>
      </c>
      <c r="M3449" s="182">
        <f>IFERROR(_xll.qlIndexFixing(Index1Y,$H3449,TRUE,_xll.ohTrigger(RecalcTrigger,Trigger1Y)),NA())</f>
        <v>2.0243129999909293E-2</v>
      </c>
      <c r="N3449" s="181">
        <f>IFERROR(_xll.qlIndexFixing(ONIndex1M,I3449,TRUE,_xll.ohTrigger(RecalcTrigger,Trigger1M)),NA())</f>
        <v>1.9578217213783722E-2</v>
      </c>
      <c r="O3449" s="44">
        <f>IFERROR(_xll.qlIndexFixing(ONIndex3M,I3449,TRUE,_xll.ohTrigger(RecalcTrigger,Trigger3M)),NA())</f>
        <v>1.9836360111267215E-2</v>
      </c>
      <c r="P3449" s="44">
        <f>IFERROR(_xll.qlIndexFixing(ONIndex6M,I3449,TRUE,_xll.ohTrigger(RecalcTrigger,Trigger6M)),NA())</f>
        <v>1.992450467633744E-2</v>
      </c>
      <c r="Q3449" s="182">
        <f>IFERROR(_xll.qlIndexFixing(ONIndex1Y,I3449,TRUE,_xll.ohTrigger(RecalcTrigger,Trigger1Y)),NA())</f>
        <v>2.0016088841917634E-2</v>
      </c>
    </row>
    <row r="3450" spans="2:17" x14ac:dyDescent="0.2">
      <c r="B3450" s="39" t="s">
        <v>42</v>
      </c>
      <c r="D3450" s="42">
        <f>_xll.qlCalendarAdvance(Calendar,$D3449,B3450,"f",FALSE)</f>
        <v>63599</v>
      </c>
      <c r="E3450" s="176">
        <f>_xll.qlInterestRateIndexValueDate(IndexON,D3450)</f>
        <v>63599</v>
      </c>
      <c r="F3450" s="192">
        <f>IFERROR(_xll.qlIndexFixing(IndexON,D3450,TRUE,_xll.ohTrigger(RecalcTrigger,TriggerON)),NA())</f>
        <v>1.9227609436752724E-2</v>
      </c>
      <c r="H3450" s="42">
        <f>_xll.qlCalendarAdvance(Calendar,$H3449,B3450,"f",FALSE)</f>
        <v>63599</v>
      </c>
      <c r="I3450" s="176">
        <f>_xll.qlInterestRateIndexValueDate(Index1M,$H3450)</f>
        <v>63599</v>
      </c>
      <c r="J3450" s="181">
        <f>IFERROR(_xll.qlIndexFixing(Index1M,$H3450,TRUE,_xll.ohTrigger(RecalcTrigger,Trigger1M)),NA())</f>
        <v>1.95962357862756E-2</v>
      </c>
      <c r="K3450" s="44">
        <f>IFERROR(_xll.qlIndexFixing(Index3M,H3450,TRUE,_xll.ohTrigger(RecalcTrigger,Trigger3M)),NA())</f>
        <v>1.989260487715052E-2</v>
      </c>
      <c r="L3450" s="44">
        <f>IFERROR(_xll.qlIndexFixing(Index6M,$H3450,TRUE,_xll.ohTrigger(RecalcTrigger,Trigger6M)),NA())</f>
        <v>2.0037966191764772E-2</v>
      </c>
      <c r="M3450" s="182">
        <f>IFERROR(_xll.qlIndexFixing(Index1Y,$H3450,TRUE,_xll.ohTrigger(RecalcTrigger,Trigger1Y)),NA())</f>
        <v>2.0243993984273567E-2</v>
      </c>
      <c r="N3450" s="181">
        <f>IFERROR(_xll.qlIndexFixing(ONIndex1M,I3450,TRUE,_xll.ohTrigger(RecalcTrigger,Trigger1M)),NA())</f>
        <v>1.9579543352274964E-2</v>
      </c>
      <c r="O3450" s="44">
        <f>IFERROR(_xll.qlIndexFixing(ONIndex3M,I3450,TRUE,_xll.ohTrigger(RecalcTrigger,Trigger3M)),NA())</f>
        <v>1.9837613395230491E-2</v>
      </c>
      <c r="P3450" s="44">
        <f>IFERROR(_xll.qlIndexFixing(ONIndex6M,I3450,TRUE,_xll.ohTrigger(RecalcTrigger,Trigger6M)),NA())</f>
        <v>1.992571471603144E-2</v>
      </c>
      <c r="Q3450" s="182">
        <f>IFERROR(_xll.qlIndexFixing(ONIndex1Y,I3450,TRUE,_xll.ohTrigger(RecalcTrigger,Trigger1Y)),NA())</f>
        <v>2.001730803295243E-2</v>
      </c>
    </row>
    <row r="3451" spans="2:17" x14ac:dyDescent="0.2">
      <c r="B3451" s="39" t="s">
        <v>42</v>
      </c>
      <c r="D3451" s="42">
        <f>_xll.qlCalendarAdvance(Calendar,$D3450,B3451,"f",FALSE)</f>
        <v>63606</v>
      </c>
      <c r="E3451" s="176">
        <f>_xll.qlInterestRateIndexValueDate(IndexON,D3451)</f>
        <v>63606</v>
      </c>
      <c r="F3451" s="192">
        <f>IFERROR(_xll.qlIndexFixing(IndexON,D3451,TRUE,_xll.ohTrigger(RecalcTrigger,TriggerON)),NA())</f>
        <v>1.9228885523249195E-2</v>
      </c>
      <c r="H3451" s="42">
        <f>_xll.qlCalendarAdvance(Calendar,$H3450,B3451,"f",FALSE)</f>
        <v>63606</v>
      </c>
      <c r="I3451" s="176">
        <f>_xll.qlInterestRateIndexValueDate(Index1M,$H3451)</f>
        <v>63606</v>
      </c>
      <c r="J3451" s="181">
        <f>IFERROR(_xll.qlIndexFixing(Index1M,$H3451,TRUE,_xll.ohTrigger(RecalcTrigger,Trigger1M)),NA())</f>
        <v>1.9597518167306729E-2</v>
      </c>
      <c r="K3451" s="44">
        <f>IFERROR(_xll.qlIndexFixing(Index3M,H3451,TRUE,_xll.ohTrigger(RecalcTrigger,Trigger3M)),NA())</f>
        <v>1.9893756413511144E-2</v>
      </c>
      <c r="L3451" s="44">
        <f>IFERROR(_xll.qlIndexFixing(Index6M,$H3451,TRUE,_xll.ohTrigger(RecalcTrigger,Trigger6M)),NA())</f>
        <v>2.0038989306727789E-2</v>
      </c>
      <c r="M3451" s="182">
        <f>IFERROR(_xll.qlIndexFixing(Index1Y,$H3451,TRUE,_xll.ohTrigger(RecalcTrigger,Trigger1Y)),NA())</f>
        <v>2.0244843360919917E-2</v>
      </c>
      <c r="N3451" s="181">
        <f>IFERROR(_xll.qlIndexFixing(ONIndex1M,I3451,TRUE,_xll.ohTrigger(RecalcTrigger,Trigger1M)),NA())</f>
        <v>1.9580853915535101E-2</v>
      </c>
      <c r="O3451" s="44">
        <f>IFERROR(_xll.qlIndexFixing(ONIndex3M,I3451,TRUE,_xll.ohTrigger(RecalcTrigger,Trigger3M)),NA())</f>
        <v>1.983885195932511E-2</v>
      </c>
      <c r="P3451" s="44">
        <f>IFERROR(_xll.qlIndexFixing(ONIndex6M,I3451,TRUE,_xll.ohTrigger(RecalcTrigger,Trigger6M)),NA())</f>
        <v>1.992691054385487E-2</v>
      </c>
      <c r="Q3451" s="182">
        <f>IFERROR(_xll.qlIndexFixing(ONIndex1Y,I3451,TRUE,_xll.ohTrigger(RecalcTrigger,Trigger1Y)),NA())</f>
        <v>2.0018512904568242E-2</v>
      </c>
    </row>
    <row r="3452" spans="2:17" x14ac:dyDescent="0.2">
      <c r="B3452" s="39" t="s">
        <v>42</v>
      </c>
      <c r="D3452" s="42">
        <f>_xll.qlCalendarAdvance(Calendar,$D3451,B3452,"f",FALSE)</f>
        <v>63613</v>
      </c>
      <c r="E3452" s="176">
        <f>_xll.qlInterestRateIndexValueDate(IndexON,D3452)</f>
        <v>63613</v>
      </c>
      <c r="F3452" s="192">
        <f>IFERROR(_xll.qlIndexFixing(IndexON,D3452,TRUE,_xll.ohTrigger(RecalcTrigger,TriggerON)),NA())</f>
        <v>1.9230146444284557E-2</v>
      </c>
      <c r="H3452" s="42">
        <f>_xll.qlCalendarAdvance(Calendar,$H3451,B3452,"f",FALSE)</f>
        <v>63613</v>
      </c>
      <c r="I3452" s="176">
        <f>_xll.qlInterestRateIndexValueDate(Index1M,$H3452)</f>
        <v>63613</v>
      </c>
      <c r="J3452" s="181">
        <f>IFERROR(_xll.qlIndexFixing(Index1M,$H3452,TRUE,_xll.ohTrigger(RecalcTrigger,Trigger1M)),NA())</f>
        <v>1.9600014999975067E-2</v>
      </c>
      <c r="K3452" s="44">
        <f>IFERROR(_xll.qlIndexFixing(Index3M,H3452,TRUE,_xll.ohTrigger(RecalcTrigger,Trigger3M)),NA())</f>
        <v>1.9896752100790022E-2</v>
      </c>
      <c r="L3452" s="44">
        <f>IFERROR(_xll.qlIndexFixing(Index6M,$H3452,TRUE,_xll.ohTrigger(RecalcTrigger,Trigger6M)),NA())</f>
        <v>2.0041844102456852E-2</v>
      </c>
      <c r="M3452" s="182">
        <f>IFERROR(_xll.qlIndexFixing(Index1Y,$H3452,TRUE,_xll.ohTrigger(RecalcTrigger,Trigger1Y)),NA())</f>
        <v>2.0245678129811484E-2</v>
      </c>
      <c r="N3452" s="181">
        <f>IFERROR(_xll.qlIndexFixing(ONIndex1M,I3452,TRUE,_xll.ohTrigger(RecalcTrigger,Trigger1M)),NA())</f>
        <v>1.9582148903158902E-2</v>
      </c>
      <c r="O3452" s="44">
        <f>IFERROR(_xll.qlIndexFixing(ONIndex3M,I3452,TRUE,_xll.ohTrigger(RecalcTrigger,Trigger3M)),NA())</f>
        <v>1.9840075803956303E-2</v>
      </c>
      <c r="P3452" s="44">
        <f>IFERROR(_xll.qlIndexFixing(ONIndex6M,I3452,TRUE,_xll.ohTrigger(RecalcTrigger,Trigger6M)),NA())</f>
        <v>1.9928092159888777E-2</v>
      </c>
      <c r="Q3452" s="182">
        <f>IFERROR(_xll.qlIndexFixing(ONIndex1Y,I3452,TRUE,_xll.ohTrigger(RecalcTrigger,Trigger1Y)),NA())</f>
        <v>2.0019703456927163E-2</v>
      </c>
    </row>
    <row r="3453" spans="2:17" x14ac:dyDescent="0.2">
      <c r="B3453" s="39" t="s">
        <v>42</v>
      </c>
      <c r="D3453" s="42">
        <f>_xll.qlCalendarAdvance(Calendar,$D3452,B3453,"f",FALSE)</f>
        <v>63620</v>
      </c>
      <c r="E3453" s="176">
        <f>_xll.qlInterestRateIndexValueDate(IndexON,D3453)</f>
        <v>63620</v>
      </c>
      <c r="F3453" s="192">
        <f>IFERROR(_xll.qlIndexFixing(IndexON,D3453,TRUE,_xll.ohTrigger(RecalcTrigger,TriggerON)),NA())</f>
        <v>1.9231392199453579E-2</v>
      </c>
      <c r="H3453" s="42">
        <f>_xll.qlCalendarAdvance(Calendar,$H3452,B3453,"f",FALSE)</f>
        <v>63620</v>
      </c>
      <c r="I3453" s="176">
        <f>_xll.qlInterestRateIndexValueDate(Index1M,$H3453)</f>
        <v>63620</v>
      </c>
      <c r="J3453" s="181">
        <f>IFERROR(_xll.qlIndexFixing(Index1M,$H3453,TRUE,_xll.ohTrigger(RecalcTrigger,Trigger1M)),NA())</f>
        <v>1.9603105439854815E-2</v>
      </c>
      <c r="K3453" s="44">
        <f>IFERROR(_xll.qlIndexFixing(Index3M,H3453,TRUE,_xll.ohTrigger(RecalcTrigger,Trigger3M)),NA())</f>
        <v>1.9897871070240648E-2</v>
      </c>
      <c r="L3453" s="44">
        <f>IFERROR(_xll.qlIndexFixing(Index6M,$H3453,TRUE,_xll.ohTrigger(RecalcTrigger,Trigger6M)),NA())</f>
        <v>2.0042835600874501E-2</v>
      </c>
      <c r="M3453" s="182">
        <f>IFERROR(_xll.qlIndexFixing(Index1Y,$H3453,TRUE,_xll.ohTrigger(RecalcTrigger,Trigger1Y)),NA())</f>
        <v>2.0246498290912962E-2</v>
      </c>
      <c r="N3453" s="181">
        <f>IFERROR(_xll.qlIndexFixing(ONIndex1M,I3453,TRUE,_xll.ohTrigger(RecalcTrigger,Trigger1M)),NA())</f>
        <v>1.9583428315470552E-2</v>
      </c>
      <c r="O3453" s="44">
        <f>IFERROR(_xll.qlIndexFixing(ONIndex3M,I3453,TRUE,_xll.ohTrigger(RecalcTrigger,Trigger3M)),NA())</f>
        <v>1.9841284928637792E-2</v>
      </c>
      <c r="P3453" s="44">
        <f>IFERROR(_xll.qlIndexFixing(ONIndex6M,I3453,TRUE,_xll.ohTrigger(RecalcTrigger,Trigger6M)),NA())</f>
        <v>1.9929259563971069E-2</v>
      </c>
      <c r="Q3453" s="182">
        <f>IFERROR(_xll.qlIndexFixing(ONIndex1Y,I3453,TRUE,_xll.ohTrigger(RecalcTrigger,Trigger1Y)),NA())</f>
        <v>2.0020879689867099E-2</v>
      </c>
    </row>
    <row r="3454" spans="2:17" x14ac:dyDescent="0.2">
      <c r="B3454" s="39" t="s">
        <v>42</v>
      </c>
      <c r="D3454" s="42">
        <f>_xll.qlCalendarAdvance(Calendar,$D3453,B3454,"f",FALSE)</f>
        <v>63627</v>
      </c>
      <c r="E3454" s="176">
        <f>_xll.qlInterestRateIndexValueDate(IndexON,D3454)</f>
        <v>63627</v>
      </c>
      <c r="F3454" s="192">
        <f>IFERROR(_xll.qlIndexFixing(IndexON,D3454,TRUE,_xll.ohTrigger(RecalcTrigger,TriggerON)),NA())</f>
        <v>1.9232622788837306E-2</v>
      </c>
      <c r="H3454" s="42">
        <f>_xll.qlCalendarAdvance(Calendar,$H3453,B3454,"f",FALSE)</f>
        <v>63627</v>
      </c>
      <c r="I3454" s="176">
        <f>_xll.qlInterestRateIndexValueDate(Index1M,$H3454)</f>
        <v>63627</v>
      </c>
      <c r="J3454" s="181">
        <f>IFERROR(_xll.qlIndexFixing(Index1M,$H3454,TRUE,_xll.ohTrigger(RecalcTrigger,Trigger1M)),NA())</f>
        <v>1.9604948365214717E-2</v>
      </c>
      <c r="K3454" s="44">
        <f>IFERROR(_xll.qlIndexFixing(Index3M,H3454,TRUE,_xll.ohTrigger(RecalcTrigger,Trigger3M)),NA())</f>
        <v>1.9898975247198979E-2</v>
      </c>
      <c r="L3454" s="44">
        <f>IFERROR(_xll.qlIndexFixing(Index6M,$H3454,TRUE,_xll.ohTrigger(RecalcTrigger,Trigger6M)),NA())</f>
        <v>2.0043812745088457E-2</v>
      </c>
      <c r="M3454" s="182">
        <f>IFERROR(_xll.qlIndexFixing(Index1Y,$H3454,TRUE,_xll.ohTrigger(RecalcTrigger,Trigger1Y)),NA())</f>
        <v>2.0247303844188602E-2</v>
      </c>
      <c r="N3454" s="181">
        <f>IFERROR(_xll.qlIndexFixing(ONIndex1M,I3454,TRUE,_xll.ohTrigger(RecalcTrigger,Trigger1M)),NA())</f>
        <v>1.9584692152226912E-2</v>
      </c>
      <c r="O3454" s="44">
        <f>IFERROR(_xll.qlIndexFixing(ONIndex3M,I3454,TRUE,_xll.ohTrigger(RecalcTrigger,Trigger3M)),NA())</f>
        <v>1.9842479333369578E-2</v>
      </c>
      <c r="P3454" s="44">
        <f>IFERROR(_xll.qlIndexFixing(ONIndex6M,I3454,TRUE,_xll.ohTrigger(RecalcTrigger,Trigger6M)),NA())</f>
        <v>1.9930412756101745E-2</v>
      </c>
      <c r="Q3454" s="182">
        <f>IFERROR(_xll.qlIndexFixing(ONIndex1Y,I3454,TRUE,_xll.ohTrigger(RecalcTrigger,Trigger1Y)),NA())</f>
        <v>2.0022041603388052E-2</v>
      </c>
    </row>
    <row r="3455" spans="2:17" x14ac:dyDescent="0.2">
      <c r="B3455" s="39" t="s">
        <v>42</v>
      </c>
      <c r="D3455" s="42">
        <f>_xll.qlCalendarAdvance(Calendar,$D3454,B3455,"f",FALSE)</f>
        <v>63634</v>
      </c>
      <c r="E3455" s="176">
        <f>_xll.qlInterestRateIndexValueDate(IndexON,D3455)</f>
        <v>63634</v>
      </c>
      <c r="F3455" s="192">
        <f>IFERROR(_xll.qlIndexFixing(IndexON,D3455,TRUE,_xll.ohTrigger(RecalcTrigger,TriggerON)),NA())</f>
        <v>1.9233838212597831E-2</v>
      </c>
      <c r="H3455" s="42">
        <f>_xll.qlCalendarAdvance(Calendar,$H3454,B3455,"f",FALSE)</f>
        <v>63634</v>
      </c>
      <c r="I3455" s="176">
        <f>_xll.qlInterestRateIndexValueDate(Index1M,$H3455)</f>
        <v>63634</v>
      </c>
      <c r="J3455" s="181">
        <f>IFERROR(_xll.qlIndexFixing(Index1M,$H3455,TRUE,_xll.ohTrigger(RecalcTrigger,Trigger1M)),NA())</f>
        <v>1.9605550531119727E-2</v>
      </c>
      <c r="K3455" s="44">
        <f>IFERROR(_xll.qlIndexFixing(Index3M,H3455,TRUE,_xll.ohTrigger(RecalcTrigger,Trigger3M)),NA())</f>
        <v>1.9900064631657974E-2</v>
      </c>
      <c r="L3455" s="44">
        <f>IFERROR(_xll.qlIndexFixing(Index6M,$H3455,TRUE,_xll.ohTrigger(RecalcTrigger,Trigger6M)),NA())</f>
        <v>2.0044775535079336E-2</v>
      </c>
      <c r="M3455" s="182">
        <f>IFERROR(_xll.qlIndexFixing(Index1Y,$H3455,TRUE,_xll.ohTrigger(RecalcTrigger,Trigger1Y)),NA())</f>
        <v>2.0248094789603988E-2</v>
      </c>
      <c r="N3455" s="181">
        <f>IFERROR(_xll.qlIndexFixing(ONIndex1M,I3455,TRUE,_xll.ohTrigger(RecalcTrigger,Trigger1M)),NA())</f>
        <v>1.9585940413671121E-2</v>
      </c>
      <c r="O3455" s="44">
        <f>IFERROR(_xll.qlIndexFixing(ONIndex3M,I3455,TRUE,_xll.ohTrigger(RecalcTrigger,Trigger3M)),NA())</f>
        <v>1.9843659018475845E-2</v>
      </c>
      <c r="P3455" s="44">
        <f>IFERROR(_xll.qlIndexFixing(ONIndex6M,I3455,TRUE,_xll.ohTrigger(RecalcTrigger,Trigger6M)),NA())</f>
        <v>1.9931551736442898E-2</v>
      </c>
      <c r="Q3455" s="182">
        <f>IFERROR(_xll.qlIndexFixing(ONIndex1Y,I3455,TRUE,_xll.ohTrigger(RecalcTrigger,Trigger1Y)),NA())</f>
        <v>2.0023189197652114E-2</v>
      </c>
    </row>
    <row r="3456" spans="2:17" x14ac:dyDescent="0.2">
      <c r="B3456" s="39" t="s">
        <v>42</v>
      </c>
      <c r="D3456" s="42">
        <f>_xll.qlCalendarAdvance(Calendar,$D3455,B3456,"f",FALSE)</f>
        <v>63641</v>
      </c>
      <c r="E3456" s="176">
        <f>_xll.qlInterestRateIndexValueDate(IndexON,D3456)</f>
        <v>63641</v>
      </c>
      <c r="F3456" s="192">
        <f>IFERROR(_xll.qlIndexFixing(IndexON,D3456,TRUE,_xll.ohTrigger(RecalcTrigger,TriggerON)),NA())</f>
        <v>1.9235038470654109E-2</v>
      </c>
      <c r="H3456" s="42">
        <f>_xll.qlCalendarAdvance(Calendar,$H3455,B3456,"f",FALSE)</f>
        <v>63641</v>
      </c>
      <c r="I3456" s="176">
        <f>_xll.qlInterestRateIndexValueDate(Index1M,$H3456)</f>
        <v>63641</v>
      </c>
      <c r="J3456" s="181">
        <f>IFERROR(_xll.qlIndexFixing(Index1M,$H3456,TRUE,_xll.ohTrigger(RecalcTrigger,Trigger1M)),NA())</f>
        <v>1.9606749673613245E-2</v>
      </c>
      <c r="K3456" s="44">
        <f>IFERROR(_xll.qlIndexFixing(Index3M,H3456,TRUE,_xll.ohTrigger(RecalcTrigger,Trigger3M)),NA())</f>
        <v>1.9901139223604414E-2</v>
      </c>
      <c r="L3456" s="44">
        <f>IFERROR(_xll.qlIndexFixing(Index6M,$H3456,TRUE,_xll.ohTrigger(RecalcTrigger,Trigger6M)),NA())</f>
        <v>2.0045723970826875E-2</v>
      </c>
      <c r="M3456" s="182">
        <f>IFERROR(_xll.qlIndexFixing(Index1Y,$H3456,TRUE,_xll.ohTrigger(RecalcTrigger,Trigger1Y)),NA())</f>
        <v>2.0248871127125367E-2</v>
      </c>
      <c r="N3456" s="181">
        <f>IFERROR(_xll.qlIndexFixing(ONIndex1M,I3456,TRUE,_xll.ohTrigger(RecalcTrigger,Trigger1M)),NA())</f>
        <v>1.958717309956004E-2</v>
      </c>
      <c r="O3456" s="44">
        <f>IFERROR(_xll.qlIndexFixing(ONIndex3M,I3456,TRUE,_xll.ohTrigger(RecalcTrigger,Trigger3M)),NA())</f>
        <v>1.9844823983875548E-2</v>
      </c>
      <c r="P3456" s="44">
        <f>IFERROR(_xll.qlIndexFixing(ONIndex6M,I3456,TRUE,_xll.ohTrigger(RecalcTrigger,Trigger6M)),NA())</f>
        <v>1.9932676504994529E-2</v>
      </c>
      <c r="Q3456" s="182">
        <f>IFERROR(_xll.qlIndexFixing(ONIndex1Y,I3456,TRUE,_xll.ohTrigger(RecalcTrigger,Trigger1Y)),NA())</f>
        <v>2.002432247274033E-2</v>
      </c>
    </row>
    <row r="3457" spans="2:17" x14ac:dyDescent="0.2">
      <c r="B3457" s="39" t="s">
        <v>42</v>
      </c>
      <c r="D3457" s="42">
        <f>_xll.qlCalendarAdvance(Calendar,$D3456,B3457,"f",FALSE)</f>
        <v>63648</v>
      </c>
      <c r="E3457" s="176">
        <f>_xll.qlInterestRateIndexValueDate(IndexON,D3457)</f>
        <v>63648</v>
      </c>
      <c r="F3457" s="192">
        <f>IFERROR(_xll.qlIndexFixing(IndexON,D3457,TRUE,_xll.ohTrigger(RecalcTrigger,TriggerON)),NA())</f>
        <v>1.9236223563006138E-2</v>
      </c>
      <c r="H3457" s="42">
        <f>_xll.qlCalendarAdvance(Calendar,$H3456,B3457,"f",FALSE)</f>
        <v>63648</v>
      </c>
      <c r="I3457" s="176">
        <f>_xll.qlInterestRateIndexValueDate(Index1M,$H3457)</f>
        <v>63648</v>
      </c>
      <c r="J3457" s="181">
        <f>IFERROR(_xll.qlIndexFixing(Index1M,$H3457,TRUE,_xll.ohTrigger(RecalcTrigger,Trigger1M)),NA())</f>
        <v>1.9606104458984364E-2</v>
      </c>
      <c r="K3457" s="44">
        <f>IFERROR(_xll.qlIndexFixing(Index3M,H3457,TRUE,_xll.ohTrigger(RecalcTrigger,Trigger3M)),NA())</f>
        <v>1.9901584435053753E-2</v>
      </c>
      <c r="L3457" s="44">
        <f>IFERROR(_xll.qlIndexFixing(Index6M,$H3457,TRUE,_xll.ohTrigger(RecalcTrigger,Trigger6M)),NA())</f>
        <v>2.0046047641667755E-2</v>
      </c>
      <c r="M3457" s="182">
        <f>IFERROR(_xll.qlIndexFixing(Index1Y,$H3457,TRUE,_xll.ohTrigger(RecalcTrigger,Trigger1Y)),NA())</f>
        <v>2.0249632856718769E-2</v>
      </c>
      <c r="N3457" s="181">
        <f>IFERROR(_xll.qlIndexFixing(ONIndex1M,I3457,TRUE,_xll.ohTrigger(RecalcTrigger,Trigger1M)),NA())</f>
        <v>1.9588390210055762E-2</v>
      </c>
      <c r="O3457" s="44">
        <f>IFERROR(_xll.qlIndexFixing(ONIndex3M,I3457,TRUE,_xll.ohTrigger(RecalcTrigger,Trigger3M)),NA())</f>
        <v>1.984597422948764E-2</v>
      </c>
      <c r="P3457" s="44">
        <f>IFERROR(_xll.qlIndexFixing(ONIndex6M,I3457,TRUE,_xll.ohTrigger(RecalcTrigger,Trigger6M)),NA())</f>
        <v>1.9933787061513497E-2</v>
      </c>
      <c r="Q3457" s="182">
        <f>IFERROR(_xll.qlIndexFixing(ONIndex1Y,I3457,TRUE,_xll.ohTrigger(RecalcTrigger,Trigger1Y)),NA())</f>
        <v>2.0025441428166424E-2</v>
      </c>
    </row>
    <row r="3458" spans="2:17" x14ac:dyDescent="0.2">
      <c r="B3458" s="39" t="s">
        <v>42</v>
      </c>
      <c r="D3458" s="42">
        <f>_xll.qlCalendarAdvance(Calendar,$D3457,B3458,"f",FALSE)</f>
        <v>63655</v>
      </c>
      <c r="E3458" s="176">
        <f>_xll.qlInterestRateIndexValueDate(IndexON,D3458)</f>
        <v>63655</v>
      </c>
      <c r="F3458" s="192">
        <f>IFERROR(_xll.qlIndexFixing(IndexON,D3458,TRUE,_xll.ohTrigger(RecalcTrigger,TriggerON)),NA())</f>
        <v>1.9237393489491827E-2</v>
      </c>
      <c r="H3458" s="42">
        <f>_xll.qlCalendarAdvance(Calendar,$H3457,B3458,"f",FALSE)</f>
        <v>63655</v>
      </c>
      <c r="I3458" s="176">
        <f>_xll.qlInterestRateIndexValueDate(Index1M,$H3458)</f>
        <v>63655</v>
      </c>
      <c r="J3458" s="181">
        <f>IFERROR(_xll.qlIndexFixing(Index1M,$H3458,TRUE,_xll.ohTrigger(RecalcTrigger,Trigger1M)),NA())</f>
        <v>1.9607275551998891E-2</v>
      </c>
      <c r="K3458" s="44">
        <f>IFERROR(_xll.qlIndexFixing(Index3M,H3458,TRUE,_xll.ohTrigger(RecalcTrigger,Trigger3M)),NA())</f>
        <v>1.9902630441650526E-2</v>
      </c>
      <c r="L3458" s="44">
        <f>IFERROR(_xll.qlIndexFixing(Index6M,$H3458,TRUE,_xll.ohTrigger(RecalcTrigger,Trigger6M)),NA())</f>
        <v>2.004696834385894E-2</v>
      </c>
      <c r="M3458" s="182">
        <f>IFERROR(_xll.qlIndexFixing(Index1Y,$H3458,TRUE,_xll.ohTrigger(RecalcTrigger,Trigger1Y)),NA())</f>
        <v>2.025037997835244E-2</v>
      </c>
      <c r="N3458" s="181">
        <f>IFERROR(_xll.qlIndexFixing(ONIndex1M,I3458,TRUE,_xll.ohTrigger(RecalcTrigger,Trigger1M)),NA())</f>
        <v>1.9589591745077239E-2</v>
      </c>
      <c r="O3458" s="44">
        <f>IFERROR(_xll.qlIndexFixing(ONIndex3M,I3458,TRUE,_xll.ohTrigger(RecalcTrigger,Trigger3M)),NA())</f>
        <v>1.9847109755231074E-2</v>
      </c>
      <c r="P3458" s="44">
        <f>IFERROR(_xll.qlIndexFixing(ONIndex6M,I3458,TRUE,_xll.ohTrigger(RecalcTrigger,Trigger6M)),NA())</f>
        <v>1.9934883406242943E-2</v>
      </c>
      <c r="Q3458" s="182">
        <f>IFERROR(_xll.qlIndexFixing(ONIndex1Y,I3458,TRUE,_xll.ohTrigger(RecalcTrigger,Trigger1Y)),NA())</f>
        <v>2.002654606425458E-2</v>
      </c>
    </row>
    <row r="3459" spans="2:17" x14ac:dyDescent="0.2">
      <c r="B3459" s="39" t="s">
        <v>42</v>
      </c>
      <c r="D3459" s="42">
        <f>_xll.qlCalendarAdvance(Calendar,$D3458,B3459,"f",FALSE)</f>
        <v>63662</v>
      </c>
      <c r="E3459" s="176">
        <f>_xll.qlInterestRateIndexValueDate(IndexON,D3459)</f>
        <v>63662</v>
      </c>
      <c r="F3459" s="192">
        <f>IFERROR(_xll.qlIndexFixing(IndexON,D3459,TRUE,_xll.ohTrigger(RecalcTrigger,TriggerON)),NA())</f>
        <v>1.9238548250516407E-2</v>
      </c>
      <c r="H3459" s="42">
        <f>_xll.qlCalendarAdvance(Calendar,$H3458,B3459,"f",FALSE)</f>
        <v>63662</v>
      </c>
      <c r="I3459" s="176">
        <f>_xll.qlInterestRateIndexValueDate(Index1M,$H3459)</f>
        <v>63662</v>
      </c>
      <c r="J3459" s="181">
        <f>IFERROR(_xll.qlIndexFixing(Index1M,$H3459,TRUE,_xll.ohTrigger(RecalcTrigger,Trigger1M)),NA())</f>
        <v>1.960843104540359E-2</v>
      </c>
      <c r="K3459" s="44">
        <f>IFERROR(_xll.qlIndexFixing(Index3M,H3459,TRUE,_xll.ohTrigger(RecalcTrigger,Trigger3M)),NA())</f>
        <v>1.9903661656501277E-2</v>
      </c>
      <c r="L3459" s="44">
        <f>IFERROR(_xll.qlIndexFixing(Index6M,$H3459,TRUE,_xll.ohTrigger(RecalcTrigger,Trigger6M)),NA())</f>
        <v>2.0047874692530141E-2</v>
      </c>
      <c r="M3459" s="182">
        <f>IFERROR(_xll.qlIndexFixing(Index1Y,$H3459,TRUE,_xll.ohTrigger(RecalcTrigger,Trigger1Y)),NA())</f>
        <v>2.0251112491993295E-2</v>
      </c>
      <c r="N3459" s="181">
        <f>IFERROR(_xll.qlIndexFixing(ONIndex1M,I3459,TRUE,_xll.ohTrigger(RecalcTrigger,Trigger1M)),NA())</f>
        <v>1.9590777704624474E-2</v>
      </c>
      <c r="O3459" s="44">
        <f>IFERROR(_xll.qlIndexFixing(ONIndex3M,I3459,TRUE,_xll.ohTrigger(RecalcTrigger,Trigger3M)),NA())</f>
        <v>1.9848230561267943E-2</v>
      </c>
      <c r="P3459" s="44">
        <f>IFERROR(_xll.qlIndexFixing(ONIndex6M,I3459,TRUE,_xll.ohTrigger(RecalcTrigger,Trigger6M)),NA())</f>
        <v>1.9935965539182865E-2</v>
      </c>
      <c r="Q3459" s="182">
        <f>IFERROR(_xll.qlIndexFixing(ONIndex1Y,I3459,TRUE,_xll.ohTrigger(RecalcTrigger,Trigger1Y)),NA())</f>
        <v>2.0027636381085845E-2</v>
      </c>
    </row>
    <row r="3460" spans="2:17" x14ac:dyDescent="0.2">
      <c r="B3460" s="39" t="s">
        <v>42</v>
      </c>
      <c r="D3460" s="42">
        <f>_xll.qlCalendarAdvance(Calendar,$D3459,B3460,"f",FALSE)</f>
        <v>63669</v>
      </c>
      <c r="E3460" s="176">
        <f>_xll.qlInterestRateIndexValueDate(IndexON,D3460)</f>
        <v>63669</v>
      </c>
      <c r="F3460" s="192">
        <f>IFERROR(_xll.qlIndexFixing(IndexON,D3460,TRUE,_xll.ohTrigger(RecalcTrigger,TriggerON)),NA())</f>
        <v>1.9239687845674647E-2</v>
      </c>
      <c r="H3460" s="42">
        <f>_xll.qlCalendarAdvance(Calendar,$H3459,B3460,"f",FALSE)</f>
        <v>63669</v>
      </c>
      <c r="I3460" s="176">
        <f>_xll.qlInterestRateIndexValueDate(Index1M,$H3460)</f>
        <v>63669</v>
      </c>
      <c r="J3460" s="181">
        <f>IFERROR(_xll.qlIndexFixing(Index1M,$H3460,TRUE,_xll.ohTrigger(RecalcTrigger,Trigger1M)),NA())</f>
        <v>1.9609570939203867E-2</v>
      </c>
      <c r="K3460" s="44">
        <f>IFERROR(_xll.qlIndexFixing(Index3M,H3460,TRUE,_xll.ohTrigger(RecalcTrigger,Trigger3M)),NA())</f>
        <v>1.9904678079593539E-2</v>
      </c>
      <c r="L3460" s="44">
        <f>IFERROR(_xll.qlIndexFixing(Index6M,$H3460,TRUE,_xll.ohTrigger(RecalcTrigger,Trigger6M)),NA())</f>
        <v>2.0048766687660549E-2</v>
      </c>
      <c r="M3460" s="182">
        <f>IFERROR(_xll.qlIndexFixing(Index1Y,$H3460,TRUE,_xll.ohTrigger(RecalcTrigger,Trigger1Y)),NA())</f>
        <v>2.0251830397610471E-2</v>
      </c>
      <c r="N3460" s="181">
        <f>IFERROR(_xll.qlIndexFixing(ONIndex1M,I3460,TRUE,_xll.ohTrigger(RecalcTrigger,Trigger1M)),NA())</f>
        <v>1.9591948088697464E-2</v>
      </c>
      <c r="O3460" s="44">
        <f>IFERROR(_xll.qlIndexFixing(ONIndex3M,I3460,TRUE,_xll.ohTrigger(RecalcTrigger,Trigger3M)),NA())</f>
        <v>1.9849336647517202E-2</v>
      </c>
      <c r="P3460" s="44">
        <f>IFERROR(_xll.qlIndexFixing(ONIndex6M,I3460,TRUE,_xll.ohTrigger(RecalcTrigger,Trigger6M)),NA())</f>
        <v>1.9937033460171172E-2</v>
      </c>
      <c r="Q3460" s="182">
        <f>IFERROR(_xll.qlIndexFixing(ONIndex1Y,I3460,TRUE,_xll.ohTrigger(RecalcTrigger,Trigger1Y)),NA())</f>
        <v>2.0028712378660218E-2</v>
      </c>
    </row>
    <row r="3461" spans="2:17" x14ac:dyDescent="0.2">
      <c r="B3461" s="39" t="s">
        <v>42</v>
      </c>
      <c r="D3461" s="42">
        <f>_xll.qlCalendarAdvance(Calendar,$D3460,B3461,"f",FALSE)</f>
        <v>63676</v>
      </c>
      <c r="E3461" s="176">
        <f>_xll.qlInterestRateIndexValueDate(IndexON,D3461)</f>
        <v>63676</v>
      </c>
      <c r="F3461" s="192">
        <f>IFERROR(_xll.qlIndexFixing(IndexON,D3461,TRUE,_xll.ohTrigger(RecalcTrigger,TriggerON)),NA())</f>
        <v>1.9240812275047592E-2</v>
      </c>
      <c r="H3461" s="42">
        <f>_xll.qlCalendarAdvance(Calendar,$H3460,B3461,"f",FALSE)</f>
        <v>63676</v>
      </c>
      <c r="I3461" s="176">
        <f>_xll.qlInterestRateIndexValueDate(Index1M,$H3461)</f>
        <v>63676</v>
      </c>
      <c r="J3461" s="181">
        <f>IFERROR(_xll.qlIndexFixing(Index1M,$H3461,TRUE,_xll.ohTrigger(RecalcTrigger,Trigger1M)),NA())</f>
        <v>1.9612511354507253E-2</v>
      </c>
      <c r="K3461" s="44">
        <f>IFERROR(_xll.qlIndexFixing(Index3M,H3461,TRUE,_xll.ohTrigger(RecalcTrigger,Trigger3M)),NA())</f>
        <v>1.9906290295208733E-2</v>
      </c>
      <c r="L3461" s="44">
        <f>IFERROR(_xll.qlIndexFixing(Index6M,$H3461,TRUE,_xll.ohTrigger(RecalcTrigger,Trigger6M)),NA())</f>
        <v>2.00502508351992E-2</v>
      </c>
      <c r="M3461" s="182">
        <f>IFERROR(_xll.qlIndexFixing(Index1Y,$H3461,TRUE,_xll.ohTrigger(RecalcTrigger,Trigger1Y)),NA())</f>
        <v>2.0252533695172659E-2</v>
      </c>
      <c r="N3461" s="181">
        <f>IFERROR(_xll.qlIndexFixing(ONIndex1M,I3461,TRUE,_xll.ohTrigger(RecalcTrigger,Trigger1M)),NA())</f>
        <v>1.9593102897377257E-2</v>
      </c>
      <c r="O3461" s="44">
        <f>IFERROR(_xll.qlIndexFixing(ONIndex3M,I3461,TRUE,_xll.ohTrigger(RecalcTrigger,Trigger3M)),NA())</f>
        <v>1.9850428013897803E-2</v>
      </c>
      <c r="P3461" s="44">
        <f>IFERROR(_xll.qlIndexFixing(ONIndex6M,I3461,TRUE,_xll.ohTrigger(RecalcTrigger,Trigger6M)),NA())</f>
        <v>1.9938087169207863E-2</v>
      </c>
      <c r="Q3461" s="182">
        <f>IFERROR(_xll.qlIndexFixing(ONIndex1Y,I3461,TRUE,_xll.ohTrigger(RecalcTrigger,Trigger1Y)),NA())</f>
        <v>2.0029774056734562E-2</v>
      </c>
    </row>
    <row r="3462" spans="2:17" x14ac:dyDescent="0.2">
      <c r="B3462" s="39" t="s">
        <v>42</v>
      </c>
      <c r="D3462" s="42">
        <f>_xll.qlCalendarAdvance(Calendar,$D3461,B3462,"f",FALSE)</f>
        <v>63683</v>
      </c>
      <c r="E3462" s="176">
        <f>_xll.qlInterestRateIndexValueDate(IndexON,D3462)</f>
        <v>63683</v>
      </c>
      <c r="F3462" s="192">
        <f>IFERROR(_xll.qlIndexFixing(IndexON,D3462,TRUE,_xll.ohTrigger(RecalcTrigger,TriggerON)),NA())</f>
        <v>1.9241921538878382E-2</v>
      </c>
      <c r="H3462" s="42">
        <f>_xll.qlCalendarAdvance(Calendar,$H3461,B3462,"f",FALSE)</f>
        <v>63683</v>
      </c>
      <c r="I3462" s="176">
        <f>_xll.qlInterestRateIndexValueDate(Index1M,$H3462)</f>
        <v>63683</v>
      </c>
      <c r="J3462" s="181">
        <f>IFERROR(_xll.qlIndexFixing(Index1M,$H3462,TRUE,_xll.ohTrigger(RecalcTrigger,Trigger1M)),NA())</f>
        <v>1.9613616884334498E-2</v>
      </c>
      <c r="K3462" s="44">
        <f>IFERROR(_xll.qlIndexFixing(Index3M,H3462,TRUE,_xll.ohTrigger(RecalcTrigger,Trigger3M)),NA())</f>
        <v>1.9907276131824383E-2</v>
      </c>
      <c r="L3462" s="44">
        <f>IFERROR(_xll.qlIndexFixing(Index6M,$H3462,TRUE,_xll.ohTrigger(RecalcTrigger,Trigger6M)),NA())</f>
        <v>2.0051113145064747E-2</v>
      </c>
      <c r="M3462" s="182">
        <f>IFERROR(_xll.qlIndexFixing(Index1Y,$H3462,TRUE,_xll.ohTrigger(RecalcTrigger,Trigger1Y)),NA())</f>
        <v>2.0253222384650105E-2</v>
      </c>
      <c r="N3462" s="181">
        <f>IFERROR(_xll.qlIndexFixing(ONIndex1M,I3462,TRUE,_xll.ohTrigger(RecalcTrigger,Trigger1M)),NA())</f>
        <v>1.9594242130582806E-2</v>
      </c>
      <c r="O3462" s="44">
        <f>IFERROR(_xll.qlIndexFixing(ONIndex3M,I3462,TRUE,_xll.ohTrigger(RecalcTrigger,Trigger3M)),NA())</f>
        <v>1.9851504660652886E-2</v>
      </c>
      <c r="P3462" s="44">
        <f>IFERROR(_xll.qlIndexFixing(ONIndex6M,I3462,TRUE,_xll.ohTrigger(RecalcTrigger,Trigger6M)),NA())</f>
        <v>1.9939126666455032E-2</v>
      </c>
      <c r="Q3462" s="182">
        <f>IFERROR(_xll.qlIndexFixing(ONIndex1Y,I3462,TRUE,_xll.ohTrigger(RecalcTrigger,Trigger1Y)),NA())</f>
        <v>2.0030821415470967E-2</v>
      </c>
    </row>
    <row r="3463" spans="2:17" x14ac:dyDescent="0.2">
      <c r="B3463" s="39" t="s">
        <v>42</v>
      </c>
      <c r="D3463" s="42">
        <f>_xll.qlCalendarAdvance(Calendar,$D3462,B3463,"f",FALSE)</f>
        <v>63690</v>
      </c>
      <c r="E3463" s="176">
        <f>_xll.qlInterestRateIndexValueDate(IndexON,D3463)</f>
        <v>63690</v>
      </c>
      <c r="F3463" s="192">
        <f>IFERROR(_xll.qlIndexFixing(IndexON,D3463,TRUE,_xll.ohTrigger(RecalcTrigger,TriggerON)),NA())</f>
        <v>1.9243015636842831E-2</v>
      </c>
      <c r="H3463" s="42">
        <f>_xll.qlCalendarAdvance(Calendar,$H3462,B3463,"f",FALSE)</f>
        <v>63690</v>
      </c>
      <c r="I3463" s="176">
        <f>_xll.qlInterestRateIndexValueDate(Index1M,$H3463)</f>
        <v>63690</v>
      </c>
      <c r="J3463" s="181">
        <f>IFERROR(_xll.qlIndexFixing(Index1M,$H3463,TRUE,_xll.ohTrigger(RecalcTrigger,Trigger1M)),NA())</f>
        <v>1.9614706812038009E-2</v>
      </c>
      <c r="K3463" s="44">
        <f>IFERROR(_xll.qlIndexFixing(Index3M,H3463,TRUE,_xll.ohTrigger(RecalcTrigger,Trigger3M)),NA())</f>
        <v>1.9908247175847316E-2</v>
      </c>
      <c r="L3463" s="44">
        <f>IFERROR(_xll.qlIndexFixing(Index6M,$H3463,TRUE,_xll.ohTrigger(RecalcTrigger,Trigger6M)),NA())</f>
        <v>2.0051961100550412E-2</v>
      </c>
      <c r="M3463" s="182">
        <f>IFERROR(_xll.qlIndexFixing(Index1Y,$H3463,TRUE,_xll.ohTrigger(RecalcTrigger,Trigger1Y)),NA())</f>
        <v>2.0253896466013277E-2</v>
      </c>
      <c r="N3463" s="181">
        <f>IFERROR(_xll.qlIndexFixing(ONIndex1M,I3463,TRUE,_xll.ohTrigger(RecalcTrigger,Trigger1M)),NA())</f>
        <v>1.9595365788476204E-2</v>
      </c>
      <c r="O3463" s="44">
        <f>IFERROR(_xll.qlIndexFixing(ONIndex3M,I3463,TRUE,_xll.ohTrigger(RecalcTrigger,Trigger3M)),NA())</f>
        <v>1.9852566587620357E-2</v>
      </c>
      <c r="P3463" s="44">
        <f>IFERROR(_xll.qlIndexFixing(ONIndex6M,I3463,TRUE,_xll.ohTrigger(RecalcTrigger,Trigger6M)),NA())</f>
        <v>1.9940151951831631E-2</v>
      </c>
      <c r="Q3463" s="182">
        <f>IFERROR(_xll.qlIndexFixing(ONIndex1Y,I3463,TRUE,_xll.ohTrigger(RecalcTrigger,Trigger1Y)),NA())</f>
        <v>2.0031854454950482E-2</v>
      </c>
    </row>
    <row r="3464" spans="2:17" x14ac:dyDescent="0.2">
      <c r="B3464" s="39" t="s">
        <v>42</v>
      </c>
      <c r="D3464" s="42">
        <f>_xll.qlCalendarAdvance(Calendar,$D3463,B3464,"f",FALSE)</f>
        <v>63697</v>
      </c>
      <c r="E3464" s="176">
        <f>_xll.qlInterestRateIndexValueDate(IndexON,D3464)</f>
        <v>63697</v>
      </c>
      <c r="F3464" s="192">
        <f>IFERROR(_xll.qlIndexFixing(IndexON,D3464,TRUE,_xll.ohTrigger(RecalcTrigger,TriggerON)),NA())</f>
        <v>1.9244094569265124E-2</v>
      </c>
      <c r="H3464" s="42">
        <f>_xll.qlCalendarAdvance(Calendar,$H3463,B3464,"f",FALSE)</f>
        <v>63697</v>
      </c>
      <c r="I3464" s="176">
        <f>_xll.qlInterestRateIndexValueDate(Index1M,$H3464)</f>
        <v>63697</v>
      </c>
      <c r="J3464" s="181">
        <f>IFERROR(_xll.qlIndexFixing(Index1M,$H3464,TRUE,_xll.ohTrigger(RecalcTrigger,Trigger1M)),NA())</f>
        <v>1.9615781137605506E-2</v>
      </c>
      <c r="K3464" s="44">
        <f>IFERROR(_xll.qlIndexFixing(Index3M,H3464,TRUE,_xll.ohTrigger(RecalcTrigger,Trigger3M)),NA())</f>
        <v>1.9909203427265196E-2</v>
      </c>
      <c r="L3464" s="44">
        <f>IFERROR(_xll.qlIndexFixing(Index6M,$H3464,TRUE,_xll.ohTrigger(RecalcTrigger,Trigger6M)),NA())</f>
        <v>2.0052794701638135E-2</v>
      </c>
      <c r="M3464" s="182">
        <f>IFERROR(_xll.qlIndexFixing(Index1Y,$H3464,TRUE,_xll.ohTrigger(RecalcTrigger,Trigger1Y)),NA())</f>
        <v>2.0254555939232644E-2</v>
      </c>
      <c r="N3464" s="181">
        <f>IFERROR(_xll.qlIndexFixing(ONIndex1M,I3464,TRUE,_xll.ohTrigger(RecalcTrigger,Trigger1M)),NA())</f>
        <v>1.959647387065222E-2</v>
      </c>
      <c r="O3464" s="44">
        <f>IFERROR(_xll.qlIndexFixing(ONIndex3M,I3464,TRUE,_xll.ohTrigger(RecalcTrigger,Trigger3M)),NA())</f>
        <v>1.9853613794719172E-2</v>
      </c>
      <c r="P3464" s="44">
        <f>IFERROR(_xll.qlIndexFixing(ONIndex6M,I3464,TRUE,_xll.ohTrigger(RecalcTrigger,Trigger6M)),NA())</f>
        <v>1.9941163025418707E-2</v>
      </c>
      <c r="Q3464" s="182">
        <f>IFERROR(_xll.qlIndexFixing(ONIndex1Y,I3464,TRUE,_xll.ohTrigger(RecalcTrigger,Trigger1Y)),NA())</f>
        <v>2.0032873175011012E-2</v>
      </c>
    </row>
    <row r="3465" spans="2:17" x14ac:dyDescent="0.2">
      <c r="B3465" s="39" t="s">
        <v>42</v>
      </c>
      <c r="D3465" s="42">
        <f>_xll.qlCalendarAdvance(Calendar,$D3464,B3465,"f",FALSE)</f>
        <v>63704</v>
      </c>
      <c r="E3465" s="176">
        <f>_xll.qlInterestRateIndexValueDate(IndexON,D3465)</f>
        <v>63704</v>
      </c>
      <c r="F3465" s="192">
        <f>IFERROR(_xll.qlIndexFixing(IndexON,D3465,TRUE,_xll.ohTrigger(RecalcTrigger,TriggerON)),NA())</f>
        <v>1.9245158335740031E-2</v>
      </c>
      <c r="H3465" s="42">
        <f>_xll.qlCalendarAdvance(Calendar,$H3464,B3465,"f",FALSE)</f>
        <v>63704</v>
      </c>
      <c r="I3465" s="176">
        <f>_xll.qlInterestRateIndexValueDate(Index1M,$H3465)</f>
        <v>63704</v>
      </c>
      <c r="J3465" s="181">
        <f>IFERROR(_xll.qlIndexFixing(Index1M,$H3465,TRUE,_xll.ohTrigger(RecalcTrigger,Trigger1M)),NA())</f>
        <v>1.9615036413876852E-2</v>
      </c>
      <c r="K3465" s="44">
        <f>IFERROR(_xll.qlIndexFixing(Index3M,H3465,TRUE,_xll.ohTrigger(RecalcTrigger,Trigger3M)),NA())</f>
        <v>1.9910144886065691E-2</v>
      </c>
      <c r="L3465" s="44">
        <f>IFERROR(_xll.qlIndexFixing(Index6M,$H3465,TRUE,_xll.ohTrigger(RecalcTrigger,Trigger6M)),NA())</f>
        <v>2.0053613948308534E-2</v>
      </c>
      <c r="M3465" s="182">
        <f>IFERROR(_xll.qlIndexFixing(Index1Y,$H3465,TRUE,_xll.ohTrigger(RecalcTrigger,Trigger1Y)),NA())</f>
        <v>2.0255200804280449E-2</v>
      </c>
      <c r="N3465" s="181">
        <f>IFERROR(_xll.qlIndexFixing(ONIndex1M,I3465,TRUE,_xll.ohTrigger(RecalcTrigger,Trigger1M)),NA())</f>
        <v>1.9597566377516085E-2</v>
      </c>
      <c r="O3465" s="44">
        <f>IFERROR(_xll.qlIndexFixing(ONIndex3M,I3465,TRUE,_xll.ohTrigger(RecalcTrigger,Trigger3M)),NA())</f>
        <v>1.9854646282111421E-2</v>
      </c>
      <c r="P3465" s="44">
        <f>IFERROR(_xll.qlIndexFixing(ONIndex6M,I3465,TRUE,_xll.ohTrigger(RecalcTrigger,Trigger6M)),NA())</f>
        <v>1.9942159886892075E-2</v>
      </c>
      <c r="Q3465" s="182">
        <f>IFERROR(_xll.qlIndexFixing(ONIndex1Y,I3465,TRUE,_xll.ohTrigger(RecalcTrigger,Trigger1Y)),NA())</f>
        <v>2.0033877575652559E-2</v>
      </c>
    </row>
    <row r="3466" spans="2:17" x14ac:dyDescent="0.2">
      <c r="B3466" s="39" t="s">
        <v>42</v>
      </c>
      <c r="D3466" s="42">
        <f>_xll.qlCalendarAdvance(Calendar,$D3465,B3466,"f",FALSE)</f>
        <v>63711</v>
      </c>
      <c r="E3466" s="176">
        <f>_xll.qlInterestRateIndexValueDate(IndexON,D3466)</f>
        <v>63711</v>
      </c>
      <c r="F3466" s="192">
        <f>IFERROR(_xll.qlIndexFixing(IndexON,D3466,TRUE,_xll.ohTrigger(RecalcTrigger,TriggerON)),NA())</f>
        <v>1.9246206936672783E-2</v>
      </c>
      <c r="H3466" s="42">
        <f>_xll.qlCalendarAdvance(Calendar,$H3465,B3466,"f",FALSE)</f>
        <v>63711</v>
      </c>
      <c r="I3466" s="176">
        <f>_xll.qlInterestRateIndexValueDate(Index1M,$H3466)</f>
        <v>63711</v>
      </c>
      <c r="J3466" s="181">
        <f>IFERROR(_xll.qlIndexFixing(Index1M,$H3466,TRUE,_xll.ohTrigger(RecalcTrigger,Trigger1M)),NA())</f>
        <v>1.9616082709920917E-2</v>
      </c>
      <c r="K3466" s="44">
        <f>IFERROR(_xll.qlIndexFixing(Index3M,H3466,TRUE,_xll.ohTrigger(RecalcTrigger,Trigger3M)),NA())</f>
        <v>1.9911071552241755E-2</v>
      </c>
      <c r="L3466" s="44">
        <f>IFERROR(_xll.qlIndexFixing(Index6M,$H3466,TRUE,_xll.ohTrigger(RecalcTrigger,Trigger6M)),NA())</f>
        <v>2.0053817233055236E-2</v>
      </c>
      <c r="M3466" s="182">
        <f>IFERROR(_xll.qlIndexFixing(Index1Y,$H3466,TRUE,_xll.ohTrigger(RecalcTrigger,Trigger1Y)),NA())</f>
        <v>2.0255831061128937E-2</v>
      </c>
      <c r="N3466" s="181">
        <f>IFERROR(_xll.qlIndexFixing(ONIndex1M,I3466,TRUE,_xll.ohTrigger(RecalcTrigger,Trigger1M)),NA())</f>
        <v>1.9598643308986752E-2</v>
      </c>
      <c r="O3466" s="44">
        <f>IFERROR(_xll.qlIndexFixing(ONIndex3M,I3466,TRUE,_xll.ohTrigger(RecalcTrigger,Trigger3M)),NA())</f>
        <v>1.9855664049635013E-2</v>
      </c>
      <c r="P3466" s="44">
        <f>IFERROR(_xll.qlIndexFixing(ONIndex6M,I3466,TRUE,_xll.ohTrigger(RecalcTrigger,Trigger6M)),NA())</f>
        <v>1.9943142536738012E-2</v>
      </c>
      <c r="Q3466" s="182">
        <f>IFERROR(_xll.qlIndexFixing(ONIndex1Y,I3466,TRUE,_xll.ohTrigger(RecalcTrigger,Trigger1Y)),NA())</f>
        <v>2.0034867657037214E-2</v>
      </c>
    </row>
    <row r="3467" spans="2:17" x14ac:dyDescent="0.2">
      <c r="B3467" s="39" t="s">
        <v>42</v>
      </c>
      <c r="D3467" s="42">
        <f>_xll.qlCalendarAdvance(Calendar,$D3466,B3467,"f",FALSE)</f>
        <v>63718</v>
      </c>
      <c r="E3467" s="176">
        <f>_xll.qlInterestRateIndexValueDate(IndexON,D3467)</f>
        <v>63718</v>
      </c>
      <c r="F3467" s="192">
        <f>IFERROR(_xll.qlIndexFixing(IndexON,D3467,TRUE,_xll.ohTrigger(RecalcTrigger,TriggerON)),NA())</f>
        <v>1.9247240372063379E-2</v>
      </c>
      <c r="H3467" s="42">
        <f>_xll.qlCalendarAdvance(Calendar,$H3466,B3467,"f",FALSE)</f>
        <v>63718</v>
      </c>
      <c r="I3467" s="176">
        <f>_xll.qlInterestRateIndexValueDate(Index1M,$H3467)</f>
        <v>63718</v>
      </c>
      <c r="J3467" s="181">
        <f>IFERROR(_xll.qlIndexFixing(Index1M,$H3467,TRUE,_xll.ohTrigger(RecalcTrigger,Trigger1M)),NA())</f>
        <v>1.9617113406322738E-2</v>
      </c>
      <c r="K3467" s="44">
        <f>IFERROR(_xll.qlIndexFixing(Index3M,H3467,TRUE,_xll.ohTrigger(RecalcTrigger,Trigger3M)),NA())</f>
        <v>1.9911983425780173E-2</v>
      </c>
      <c r="L3467" s="44">
        <f>IFERROR(_xll.qlIndexFixing(Index6M,$H3467,TRUE,_xll.ohTrigger(RecalcTrigger,Trigger6M)),NA())</f>
        <v>2.0054608752888101E-2</v>
      </c>
      <c r="M3467" s="182">
        <f>IFERROR(_xll.qlIndexFixing(Index1Y,$H3467,TRUE,_xll.ohTrigger(RecalcTrigger,Trigger1Y)),NA())</f>
        <v>2.0256446709750797E-2</v>
      </c>
      <c r="N3467" s="181">
        <f>IFERROR(_xll.qlIndexFixing(ONIndex1M,I3467,TRUE,_xll.ohTrigger(RecalcTrigger,Trigger1M)),NA())</f>
        <v>1.9599704664983175E-2</v>
      </c>
      <c r="O3467" s="44">
        <f>IFERROR(_xll.qlIndexFixing(ONIndex3M,I3467,TRUE,_xll.ohTrigger(RecalcTrigger,Trigger3M)),NA())</f>
        <v>1.9856667097370995E-2</v>
      </c>
      <c r="P3467" s="44">
        <f>IFERROR(_xll.qlIndexFixing(ONIndex6M,I3467,TRUE,_xll.ohTrigger(RecalcTrigger,Trigger6M)),NA())</f>
        <v>1.9944110974632334E-2</v>
      </c>
      <c r="Q3467" s="182">
        <f>IFERROR(_xll.qlIndexFixing(ONIndex1Y,I3467,TRUE,_xll.ohTrigger(RecalcTrigger,Trigger1Y)),NA())</f>
        <v>2.0035843419002886E-2</v>
      </c>
    </row>
    <row r="3468" spans="2:17" x14ac:dyDescent="0.2">
      <c r="B3468" s="39" t="s">
        <v>42</v>
      </c>
      <c r="D3468" s="42">
        <f>_xll.qlCalendarAdvance(Calendar,$D3467,B3468,"f",FALSE)</f>
        <v>63725</v>
      </c>
      <c r="E3468" s="176">
        <f>_xll.qlInterestRateIndexValueDate(IndexON,D3468)</f>
        <v>63725</v>
      </c>
      <c r="F3468" s="192">
        <f>IFERROR(_xll.qlIndexFixing(IndexON,D3468,TRUE,_xll.ohTrigger(RecalcTrigger,TriggerON)),NA())</f>
        <v>1.9248258641425542E-2</v>
      </c>
      <c r="H3468" s="42">
        <f>_xll.qlCalendarAdvance(Calendar,$H3467,B3468,"f",FALSE)</f>
        <v>63725</v>
      </c>
      <c r="I3468" s="176">
        <f>_xll.qlInterestRateIndexValueDate(Index1M,$H3468)</f>
        <v>63725</v>
      </c>
      <c r="J3468" s="181">
        <f>IFERROR(_xll.qlIndexFixing(Index1M,$H3468,TRUE,_xll.ohTrigger(RecalcTrigger,Trigger1M)),NA())</f>
        <v>1.9618128503079611E-2</v>
      </c>
      <c r="K3468" s="44">
        <f>IFERROR(_xll.qlIndexFixing(Index3M,H3468,TRUE,_xll.ohTrigger(RecalcTrigger,Trigger3M)),NA())</f>
        <v>1.9912880506674779E-2</v>
      </c>
      <c r="L3468" s="44">
        <f>IFERROR(_xll.qlIndexFixing(Index6M,$H3468,TRUE,_xll.ohTrigger(RecalcTrigger,Trigger6M)),NA())</f>
        <v>2.0055385919037563E-2</v>
      </c>
      <c r="M3468" s="182">
        <f>IFERROR(_xll.qlIndexFixing(Index1Y,$H3468,TRUE,_xll.ohTrigger(RecalcTrigger,Trigger1Y)),NA())</f>
        <v>2.0257047750119606E-2</v>
      </c>
      <c r="N3468" s="181">
        <f>IFERROR(_xll.qlIndexFixing(ONIndex1M,I3468,TRUE,_xll.ohTrigger(RecalcTrigger,Trigger1M)),NA())</f>
        <v>1.9600750445424309E-2</v>
      </c>
      <c r="O3468" s="44">
        <f>IFERROR(_xll.qlIndexFixing(ONIndex3M,I3468,TRUE,_xll.ohTrigger(RecalcTrigger,Trigger3M)),NA())</f>
        <v>1.9857655425400411E-2</v>
      </c>
      <c r="P3468" s="44">
        <f>IFERROR(_xll.qlIndexFixing(ONIndex6M,I3468,TRUE,_xll.ohTrigger(RecalcTrigger,Trigger6M)),NA())</f>
        <v>1.9945065200575041E-2</v>
      </c>
      <c r="Q3468" s="182">
        <f>IFERROR(_xll.qlIndexFixing(ONIndex1Y,I3468,TRUE,_xll.ohTrigger(RecalcTrigger,Trigger1Y)),NA())</f>
        <v>2.0036804861711666E-2</v>
      </c>
    </row>
    <row r="3469" spans="2:17" x14ac:dyDescent="0.2">
      <c r="B3469" s="39" t="s">
        <v>42</v>
      </c>
      <c r="D3469" s="42">
        <f>_xll.qlCalendarAdvance(Calendar,$D3468,B3469,"f",FALSE)</f>
        <v>63732</v>
      </c>
      <c r="E3469" s="176">
        <f>_xll.qlInterestRateIndexValueDate(IndexON,D3469)</f>
        <v>63732</v>
      </c>
      <c r="F3469" s="192">
        <f>IFERROR(_xll.qlIndexFixing(IndexON,D3469,TRUE,_xll.ohTrigger(RecalcTrigger,TriggerON)),NA())</f>
        <v>1.9249261745164503E-2</v>
      </c>
      <c r="H3469" s="42">
        <f>_xll.qlCalendarAdvance(Calendar,$H3468,B3469,"f",FALSE)</f>
        <v>63732</v>
      </c>
      <c r="I3469" s="176">
        <f>_xll.qlInterestRateIndexValueDate(Index1M,$H3469)</f>
        <v>63732</v>
      </c>
      <c r="J3469" s="181">
        <f>IFERROR(_xll.qlIndexFixing(Index1M,$H3469,TRUE,_xll.ohTrigger(RecalcTrigger,Trigger1M)),NA())</f>
        <v>1.9619128000188835E-2</v>
      </c>
      <c r="K3469" s="44">
        <f>IFERROR(_xll.qlIndexFixing(Index3M,H3469,TRUE,_xll.ohTrigger(RecalcTrigger,Trigger3M)),NA())</f>
        <v>1.9913762794910594E-2</v>
      </c>
      <c r="L3469" s="44">
        <f>IFERROR(_xll.qlIndexFixing(Index6M,$H3469,TRUE,_xll.ohTrigger(RecalcTrigger,Trigger6M)),NA())</f>
        <v>2.005614873148635E-2</v>
      </c>
      <c r="M3469" s="182">
        <f>IFERROR(_xll.qlIndexFixing(Index1Y,$H3469,TRUE,_xll.ohTrigger(RecalcTrigger,Trigger1Y)),NA())</f>
        <v>2.0257634182209605E-2</v>
      </c>
      <c r="N3469" s="181">
        <f>IFERROR(_xll.qlIndexFixing(ONIndex1M,I3469,TRUE,_xll.ohTrigger(RecalcTrigger,Trigger1M)),NA())</f>
        <v>1.9601780650391198E-2</v>
      </c>
      <c r="O3469" s="44">
        <f>IFERROR(_xll.qlIndexFixing(ONIndex3M,I3469,TRUE,_xll.ohTrigger(RecalcTrigger,Trigger3M)),NA())</f>
        <v>1.9858629033723263E-2</v>
      </c>
      <c r="P3469" s="44">
        <f>IFERROR(_xll.qlIndexFixing(ONIndex6M,I3469,TRUE,_xll.ohTrigger(RecalcTrigger,Trigger6M)),NA())</f>
        <v>1.9946005214728224E-2</v>
      </c>
      <c r="Q3469" s="182">
        <f>IFERROR(_xll.qlIndexFixing(ONIndex1Y,I3469,TRUE,_xll.ohTrigger(RecalcTrigger,Trigger1Y)),NA())</f>
        <v>2.0037751984920416E-2</v>
      </c>
    </row>
    <row r="3470" spans="2:17" x14ac:dyDescent="0.2">
      <c r="B3470" s="39" t="s">
        <v>42</v>
      </c>
      <c r="D3470" s="42">
        <f>_xll.qlCalendarAdvance(Calendar,$D3469,B3470,"f",FALSE)</f>
        <v>63739</v>
      </c>
      <c r="E3470" s="176">
        <f>_xll.qlInterestRateIndexValueDate(IndexON,D3470)</f>
        <v>63739</v>
      </c>
      <c r="F3470" s="192">
        <f>IFERROR(_xll.qlIndexFixing(IndexON,D3470,TRUE,_xll.ohTrigger(RecalcTrigger,TriggerON)),NA())</f>
        <v>1.9250249683280263E-2</v>
      </c>
      <c r="H3470" s="42">
        <f>_xll.qlCalendarAdvance(Calendar,$H3469,B3470,"f",FALSE)</f>
        <v>63739</v>
      </c>
      <c r="I3470" s="176">
        <f>_xll.qlInterestRateIndexValueDate(Index1M,$H3470)</f>
        <v>63739</v>
      </c>
      <c r="J3470" s="181">
        <f>IFERROR(_xll.qlIndexFixing(Index1M,$H3470,TRUE,_xll.ohTrigger(RecalcTrigger,Trigger1M)),NA())</f>
        <v>1.9621899445997012E-2</v>
      </c>
      <c r="K3470" s="44">
        <f>IFERROR(_xll.qlIndexFixing(Index3M,H3470,TRUE,_xll.ohTrigger(RecalcTrigger,Trigger3M)),NA())</f>
        <v>1.9914630290481454E-2</v>
      </c>
      <c r="L3470" s="44">
        <f>IFERROR(_xll.qlIndexFixing(Index6M,$H3470,TRUE,_xll.ohTrigger(RecalcTrigger,Trigger6M)),NA())</f>
        <v>2.0057494864810465E-2</v>
      </c>
      <c r="M3470" s="182">
        <f>IFERROR(_xll.qlIndexFixing(Index1Y,$H3470,TRUE,_xll.ohTrigger(RecalcTrigger,Trigger1Y)),NA())</f>
        <v>2.0258206005995261E-2</v>
      </c>
      <c r="N3470" s="181">
        <f>IFERROR(_xll.qlIndexFixing(ONIndex1M,I3470,TRUE,_xll.ohTrigger(RecalcTrigger,Trigger1M)),NA())</f>
        <v>1.9602795280126983E-2</v>
      </c>
      <c r="O3470" s="44">
        <f>IFERROR(_xll.qlIndexFixing(ONIndex3M,I3470,TRUE,_xll.ohTrigger(RecalcTrigger,Trigger3M)),NA())</f>
        <v>1.9859587922258504E-2</v>
      </c>
      <c r="P3470" s="44">
        <f>IFERROR(_xll.qlIndexFixing(ONIndex6M,I3470,TRUE,_xll.ohTrigger(RecalcTrigger,Trigger6M)),NA())</f>
        <v>1.9946931016929792E-2</v>
      </c>
      <c r="Q3470" s="182">
        <f>IFERROR(_xll.qlIndexFixing(ONIndex1Y,I3470,TRUE,_xll.ohTrigger(RecalcTrigger,Trigger1Y)),NA())</f>
        <v>2.0038684788791228E-2</v>
      </c>
    </row>
    <row r="3471" spans="2:17" x14ac:dyDescent="0.2">
      <c r="B3471" s="39" t="s">
        <v>42</v>
      </c>
      <c r="D3471" s="42">
        <f>_xll.qlCalendarAdvance(Calendar,$D3470,B3471,"f",FALSE)</f>
        <v>63746</v>
      </c>
      <c r="E3471" s="176">
        <f>_xll.qlInterestRateIndexValueDate(IndexON,D3471)</f>
        <v>63746</v>
      </c>
      <c r="F3471" s="192">
        <f>IFERROR(_xll.qlIndexFixing(IndexON,D3471,TRUE,_xll.ohTrigger(RecalcTrigger,TriggerON)),NA())</f>
        <v>1.9251222455529682E-2</v>
      </c>
      <c r="H3471" s="42">
        <f>_xll.qlCalendarAdvance(Calendar,$H3470,B3471,"f",FALSE)</f>
        <v>63746</v>
      </c>
      <c r="I3471" s="176">
        <f>_xll.qlInterestRateIndexValueDate(Index1M,$H3471)</f>
        <v>63746</v>
      </c>
      <c r="J3471" s="181">
        <f>IFERROR(_xll.qlIndexFixing(Index1M,$H3471,TRUE,_xll.ohTrigger(RecalcTrigger,Trigger1M)),NA())</f>
        <v>1.9622864556516628E-2</v>
      </c>
      <c r="K3471" s="44">
        <f>IFERROR(_xll.qlIndexFixing(Index3M,H3471,TRUE,_xll.ohTrigger(RecalcTrigger,Trigger3M)),NA())</f>
        <v>1.9915482993374145E-2</v>
      </c>
      <c r="L3471" s="44">
        <f>IFERROR(_xll.qlIndexFixing(Index6M,$H3471,TRUE,_xll.ohTrigger(RecalcTrigger,Trigger6M)),NA())</f>
        <v>2.0058227984624116E-2</v>
      </c>
      <c r="M3471" s="182">
        <f>IFERROR(_xll.qlIndexFixing(Index1Y,$H3471,TRUE,_xll.ohTrigger(RecalcTrigger,Trigger1Y)),NA())</f>
        <v>2.0258763221453258E-2</v>
      </c>
      <c r="N3471" s="181">
        <f>IFERROR(_xll.qlIndexFixing(ONIndex1M,I3471,TRUE,_xll.ohTrigger(RecalcTrigger,Trigger1M)),NA())</f>
        <v>1.9603794334307478E-2</v>
      </c>
      <c r="O3471" s="44">
        <f>IFERROR(_xll.qlIndexFixing(ONIndex3M,I3471,TRUE,_xll.ohTrigger(RecalcTrigger,Trigger3M)),NA())</f>
        <v>1.9860532090844041E-2</v>
      </c>
      <c r="P3471" s="44">
        <f>IFERROR(_xll.qlIndexFixing(ONIndex6M,I3471,TRUE,_xll.ohTrigger(RecalcTrigger,Trigger6M)),NA())</f>
        <v>1.9947842607260791E-2</v>
      </c>
      <c r="Q3471" s="182">
        <f>IFERROR(_xll.qlIndexFixing(ONIndex1Y,I3471,TRUE,_xll.ohTrigger(RecalcTrigger,Trigger1Y)),NA())</f>
        <v>2.0039603273486195E-2</v>
      </c>
    </row>
    <row r="3472" spans="2:17" x14ac:dyDescent="0.2">
      <c r="B3472" s="39" t="s">
        <v>42</v>
      </c>
      <c r="D3472" s="42">
        <f>_xll.qlCalendarAdvance(Calendar,$D3471,B3472,"f",FALSE)</f>
        <v>63753</v>
      </c>
      <c r="E3472" s="176">
        <f>_xll.qlInterestRateIndexValueDate(IndexON,D3472)</f>
        <v>63753</v>
      </c>
      <c r="F3472" s="192">
        <f>IFERROR(_xll.qlIndexFixing(IndexON,D3472,TRUE,_xll.ohTrigger(RecalcTrigger,TriggerON)),NA())</f>
        <v>1.9252180062155899E-2</v>
      </c>
      <c r="H3472" s="42">
        <f>_xll.qlCalendarAdvance(Calendar,$H3471,B3472,"f",FALSE)</f>
        <v>63753</v>
      </c>
      <c r="I3472" s="176">
        <f>_xll.qlInterestRateIndexValueDate(Index1M,$H3472)</f>
        <v>63753</v>
      </c>
      <c r="J3472" s="181">
        <f>IFERROR(_xll.qlIndexFixing(Index1M,$H3472,TRUE,_xll.ohTrigger(RecalcTrigger,Trigger1M)),NA())</f>
        <v>1.9623814064870758E-2</v>
      </c>
      <c r="K3472" s="44">
        <f>IFERROR(_xll.qlIndexFixing(Index3M,H3472,TRUE,_xll.ohTrigger(RecalcTrigger,Trigger3M)),NA())</f>
        <v>1.9916320903583383E-2</v>
      </c>
      <c r="L3472" s="44">
        <f>IFERROR(_xll.qlIndexFixing(Index6M,$H3472,TRUE,_xll.ohTrigger(RecalcTrigger,Trigger6M)),NA())</f>
        <v>2.0058946749904598E-2</v>
      </c>
      <c r="M3472" s="182">
        <f>IFERROR(_xll.qlIndexFixing(Index1Y,$H3472,TRUE,_xll.ohTrigger(RecalcTrigger,Trigger1Y)),NA())</f>
        <v>2.0259305828558061E-2</v>
      </c>
      <c r="N3472" s="181">
        <f>IFERROR(_xll.qlIndexFixing(ONIndex1M,I3472,TRUE,_xll.ohTrigger(RecalcTrigger,Trigger1M)),NA())</f>
        <v>1.9604777812932683E-2</v>
      </c>
      <c r="O3472" s="44">
        <f>IFERROR(_xll.qlIndexFixing(ONIndex3M,I3472,TRUE,_xll.ohTrigger(RecalcTrigger,Trigger3M)),NA())</f>
        <v>1.9861461539804059E-2</v>
      </c>
      <c r="P3472" s="44">
        <f>IFERROR(_xll.qlIndexFixing(ONIndex6M,I3472,TRUE,_xll.ohTrigger(RecalcTrigger,Trigger6M)),NA())</f>
        <v>1.994873998572122E-2</v>
      </c>
      <c r="Q3472" s="182">
        <f>IFERROR(_xll.qlIndexFixing(ONIndex1Y,I3472,TRUE,_xll.ohTrigger(RecalcTrigger,Trigger1Y)),NA())</f>
        <v>2.0040507438600086E-2</v>
      </c>
    </row>
    <row r="3473" spans="2:17" x14ac:dyDescent="0.2">
      <c r="B3473" s="39" t="s">
        <v>42</v>
      </c>
      <c r="D3473" s="42">
        <f>_xll.qlCalendarAdvance(Calendar,$D3472,B3473,"f",FALSE)</f>
        <v>63760</v>
      </c>
      <c r="E3473" s="176">
        <f>_xll.qlInterestRateIndexValueDate(IndexON,D3473)</f>
        <v>63760</v>
      </c>
      <c r="F3473" s="192">
        <f>IFERROR(_xll.qlIndexFixing(IndexON,D3473,TRUE,_xll.ohTrigger(RecalcTrigger,TriggerON)),NA())</f>
        <v>1.9253122503077869E-2</v>
      </c>
      <c r="H3473" s="42">
        <f>_xll.qlCalendarAdvance(Calendar,$H3472,B3473,"f",FALSE)</f>
        <v>63760</v>
      </c>
      <c r="I3473" s="176">
        <f>_xll.qlInterestRateIndexValueDate(Index1M,$H3473)</f>
        <v>63760</v>
      </c>
      <c r="J3473" s="181">
        <f>IFERROR(_xll.qlIndexFixing(Index1M,$H3473,TRUE,_xll.ohTrigger(RecalcTrigger,Trigger1M)),NA())</f>
        <v>1.9625340470263104E-2</v>
      </c>
      <c r="K3473" s="44">
        <f>IFERROR(_xll.qlIndexFixing(Index3M,H3473,TRUE,_xll.ohTrigger(RecalcTrigger,Trigger3M)),NA())</f>
        <v>1.9917144021097712E-2</v>
      </c>
      <c r="L3473" s="44">
        <f>IFERROR(_xll.qlIndexFixing(Index6M,$H3473,TRUE,_xll.ohTrigger(RecalcTrigger,Trigger6M)),NA())</f>
        <v>2.0059651160636058E-2</v>
      </c>
      <c r="M3473" s="182">
        <f>IFERROR(_xll.qlIndexFixing(Index1Y,$H3473,TRUE,_xll.ohTrigger(RecalcTrigger,Trigger1Y)),NA())</f>
        <v>2.0259833827287244E-2</v>
      </c>
      <c r="N3473" s="181">
        <f>IFERROR(_xll.qlIndexFixing(ONIndex1M,I3473,TRUE,_xll.ohTrigger(RecalcTrigger,Trigger1M)),NA())</f>
        <v>1.9605745716164691E-2</v>
      </c>
      <c r="O3473" s="44">
        <f>IFERROR(_xll.qlIndexFixing(ONIndex3M,I3473,TRUE,_xll.ohTrigger(RecalcTrigger,Trigger3M)),NA())</f>
        <v>1.9862376268976467E-2</v>
      </c>
      <c r="P3473" s="44">
        <f>IFERROR(_xll.qlIndexFixing(ONIndex6M,I3473,TRUE,_xll.ohTrigger(RecalcTrigger,Trigger6M)),NA())</f>
        <v>1.9949623152392126E-2</v>
      </c>
      <c r="Q3473" s="182">
        <f>IFERROR(_xll.qlIndexFixing(ONIndex1Y,I3473,TRUE,_xll.ohTrigger(RecalcTrigger,Trigger1Y)),NA())</f>
        <v>2.0041397284457085E-2</v>
      </c>
    </row>
    <row r="3474" spans="2:17" x14ac:dyDescent="0.2">
      <c r="B3474" s="39" t="s">
        <v>42</v>
      </c>
      <c r="D3474" s="42">
        <f>_xll.qlCalendarAdvance(Calendar,$D3473,B3474,"f",FALSE)</f>
        <v>63767</v>
      </c>
      <c r="E3474" s="176">
        <f>_xll.qlInterestRateIndexValueDate(IndexON,D3474)</f>
        <v>63767</v>
      </c>
      <c r="F3474" s="192">
        <f>IFERROR(_xll.qlIndexFixing(IndexON,D3474,TRUE,_xll.ohTrigger(RecalcTrigger,TriggerON)),NA())</f>
        <v>1.9254049778457683E-2</v>
      </c>
      <c r="H3474" s="42">
        <f>_xll.qlCalendarAdvance(Calendar,$H3473,B3474,"f",FALSE)</f>
        <v>63767</v>
      </c>
      <c r="I3474" s="176">
        <f>_xll.qlInterestRateIndexValueDate(Index1M,$H3474)</f>
        <v>63767</v>
      </c>
      <c r="J3474" s="181">
        <f>IFERROR(_xll.qlIndexFixing(Index1M,$H3474,TRUE,_xll.ohTrigger(RecalcTrigger,Trigger1M)),NA())</f>
        <v>1.9625666275065373E-2</v>
      </c>
      <c r="K3474" s="44">
        <f>IFERROR(_xll.qlIndexFixing(Index3M,H3474,TRUE,_xll.ohTrigger(RecalcTrigger,Trigger3M)),NA())</f>
        <v>1.9917952345906563E-2</v>
      </c>
      <c r="L3474" s="44">
        <f>IFERROR(_xll.qlIndexFixing(Index6M,$H3474,TRUE,_xll.ohTrigger(RecalcTrigger,Trigger6M)),NA())</f>
        <v>2.00603412168044E-2</v>
      </c>
      <c r="M3474" s="182">
        <f>IFERROR(_xll.qlIndexFixing(Index1Y,$H3474,TRUE,_xll.ohTrigger(RecalcTrigger,Trigger1Y)),NA())</f>
        <v>2.0260347217617936E-2</v>
      </c>
      <c r="N3474" s="181">
        <f>IFERROR(_xll.qlIndexFixing(ONIndex1M,I3474,TRUE,_xll.ohTrigger(RecalcTrigger,Trigger1M)),NA())</f>
        <v>1.9606698044003501E-2</v>
      </c>
      <c r="O3474" s="44">
        <f>IFERROR(_xll.qlIndexFixing(ONIndex3M,I3474,TRUE,_xll.ohTrigger(RecalcTrigger,Trigger3M)),NA())</f>
        <v>1.9863276278361264E-2</v>
      </c>
      <c r="P3474" s="44">
        <f>IFERROR(_xll.qlIndexFixing(ONIndex6M,I3474,TRUE,_xll.ohTrigger(RecalcTrigger,Trigger6M)),NA())</f>
        <v>1.995049210727351E-2</v>
      </c>
      <c r="Q3474" s="182">
        <f>IFERROR(_xll.qlIndexFixing(ONIndex1Y,I3474,TRUE,_xll.ohTrigger(RecalcTrigger,Trigger1Y)),NA())</f>
        <v>2.0042272811057193E-2</v>
      </c>
    </row>
    <row r="3475" spans="2:17" x14ac:dyDescent="0.2">
      <c r="B3475" s="39" t="s">
        <v>42</v>
      </c>
      <c r="D3475" s="42">
        <f>_xll.qlCalendarAdvance(Calendar,$D3474,B3475,"f",FALSE)</f>
        <v>63774</v>
      </c>
      <c r="E3475" s="176">
        <f>_xll.qlInterestRateIndexValueDate(IndexON,D3475)</f>
        <v>63774</v>
      </c>
      <c r="F3475" s="192">
        <f>IFERROR(_xll.qlIndexFixing(IndexON,D3475,TRUE,_xll.ohTrigger(RecalcTrigger,TriggerON)),NA())</f>
        <v>1.925496188789011E-2</v>
      </c>
      <c r="H3475" s="42">
        <f>_xll.qlCalendarAdvance(Calendar,$H3474,B3475,"f",FALSE)</f>
        <v>63774</v>
      </c>
      <c r="I3475" s="176">
        <f>_xll.qlInterestRateIndexValueDate(Index1M,$H3475)</f>
        <v>63774</v>
      </c>
      <c r="J3475" s="181">
        <f>IFERROR(_xll.qlIndexFixing(Index1M,$H3475,TRUE,_xll.ohTrigger(RecalcTrigger,Trigger1M)),NA())</f>
        <v>1.9626568976898486E-2</v>
      </c>
      <c r="K3475" s="44">
        <f>IFERROR(_xll.qlIndexFixing(Index3M,H3475,TRUE,_xll.ohTrigger(RecalcTrigger,Trigger3M)),NA())</f>
        <v>1.9918745878005531E-2</v>
      </c>
      <c r="L3475" s="44">
        <f>IFERROR(_xll.qlIndexFixing(Index6M,$H3475,TRUE,_xll.ohTrigger(RecalcTrigger,Trigger6M)),NA())</f>
        <v>2.0061016918393765E-2</v>
      </c>
      <c r="M3475" s="182">
        <f>IFERROR(_xll.qlIndexFixing(Index1Y,$H3475,TRUE,_xll.ohTrigger(RecalcTrigger,Trigger1Y)),NA())</f>
        <v>2.0260845999528154E-2</v>
      </c>
      <c r="N3475" s="181">
        <f>IFERROR(_xll.qlIndexFixing(ONIndex1M,I3475,TRUE,_xll.ohTrigger(RecalcTrigger,Trigger1M)),NA())</f>
        <v>1.9607634796368067E-2</v>
      </c>
      <c r="O3475" s="44">
        <f>IFERROR(_xll.qlIndexFixing(ONIndex3M,I3475,TRUE,_xll.ohTrigger(RecalcTrigger,Trigger3M)),NA())</f>
        <v>1.9864161568039496E-2</v>
      </c>
      <c r="P3475" s="44">
        <f>IFERROR(_xll.qlIndexFixing(ONIndex6M,I3475,TRUE,_xll.ohTrigger(RecalcTrigger,Trigger6M)),NA())</f>
        <v>1.9951346850122231E-2</v>
      </c>
      <c r="Q3475" s="182">
        <f>IFERROR(_xll.qlIndexFixing(ONIndex1Y,I3475,TRUE,_xll.ohTrigger(RecalcTrigger,Trigger1Y)),NA())</f>
        <v>2.0043134018238318E-2</v>
      </c>
    </row>
    <row r="3476" spans="2:17" x14ac:dyDescent="0.2">
      <c r="B3476" s="39" t="s">
        <v>42</v>
      </c>
      <c r="D3476" s="42">
        <f>_xll.qlCalendarAdvance(Calendar,$D3475,B3476,"f",FALSE)</f>
        <v>63781</v>
      </c>
      <c r="E3476" s="176">
        <f>_xll.qlInterestRateIndexValueDate(IndexON,D3476)</f>
        <v>63781</v>
      </c>
      <c r="F3476" s="192">
        <f>IFERROR(_xll.qlIndexFixing(IndexON,D3476,TRUE,_xll.ohTrigger(RecalcTrigger,TriggerON)),NA())</f>
        <v>1.9255858831537243E-2</v>
      </c>
      <c r="H3476" s="42">
        <f>_xll.qlCalendarAdvance(Calendar,$H3475,B3476,"f",FALSE)</f>
        <v>63781</v>
      </c>
      <c r="I3476" s="176">
        <f>_xll.qlInterestRateIndexValueDate(Index1M,$H3476)</f>
        <v>63781</v>
      </c>
      <c r="J3476" s="181">
        <f>IFERROR(_xll.qlIndexFixing(Index1M,$H3476,TRUE,_xll.ohTrigger(RecalcTrigger,Trigger1M)),NA())</f>
        <v>1.9627456076546469E-2</v>
      </c>
      <c r="K3476" s="44">
        <f>IFERROR(_xll.qlIndexFixing(Index3M,H3476,TRUE,_xll.ohTrigger(RecalcTrigger,Trigger3M)),NA())</f>
        <v>1.9919524617379638E-2</v>
      </c>
      <c r="L3476" s="44">
        <f>IFERROR(_xll.qlIndexFixing(Index6M,$H3476,TRUE,_xll.ohTrigger(RecalcTrigger,Trigger6M)),NA())</f>
        <v>2.0061678265389623E-2</v>
      </c>
      <c r="M3476" s="182">
        <f>IFERROR(_xll.qlIndexFixing(Index1Y,$H3476,TRUE,_xll.ohTrigger(RecalcTrigger,Trigger1Y)),NA())</f>
        <v>2.0261330172996361E-2</v>
      </c>
      <c r="N3476" s="181">
        <f>IFERROR(_xll.qlIndexFixing(ONIndex1M,I3476,TRUE,_xll.ohTrigger(RecalcTrigger,Trigger1M)),NA())</f>
        <v>1.960855597325839E-2</v>
      </c>
      <c r="O3476" s="44">
        <f>IFERROR(_xll.qlIndexFixing(ONIndex3M,I3476,TRUE,_xll.ohTrigger(RecalcTrigger,Trigger3M)),NA())</f>
        <v>1.9865032137768024E-2</v>
      </c>
      <c r="P3476" s="44">
        <f>IFERROR(_xll.qlIndexFixing(ONIndex6M,I3476,TRUE,_xll.ohTrigger(RecalcTrigger,Trigger6M)),NA())</f>
        <v>1.9952187381100384E-2</v>
      </c>
      <c r="Q3476" s="182">
        <f>IFERROR(_xll.qlIndexFixing(ONIndex1Y,I3476,TRUE,_xll.ohTrigger(RecalcTrigger,Trigger1Y)),NA())</f>
        <v>2.0043980905838366E-2</v>
      </c>
    </row>
    <row r="3477" spans="2:17" x14ac:dyDescent="0.2">
      <c r="B3477" s="39" t="s">
        <v>42</v>
      </c>
      <c r="D3477" s="42">
        <f>_xll.qlCalendarAdvance(Calendar,$D3476,B3477,"f",FALSE)</f>
        <v>63788</v>
      </c>
      <c r="E3477" s="176">
        <f>_xll.qlInterestRateIndexValueDate(IndexON,D3477)</f>
        <v>63788</v>
      </c>
      <c r="F3477" s="192">
        <f>IFERROR(_xll.qlIndexFixing(IndexON,D3477,TRUE,_xll.ohTrigger(RecalcTrigger,TriggerON)),NA())</f>
        <v>1.9256740609723266E-2</v>
      </c>
      <c r="H3477" s="42">
        <f>_xll.qlCalendarAdvance(Calendar,$H3476,B3477,"f",FALSE)</f>
        <v>63788</v>
      </c>
      <c r="I3477" s="176">
        <f>_xll.qlInterestRateIndexValueDate(Index1M,$H3477)</f>
        <v>63788</v>
      </c>
      <c r="J3477" s="181">
        <f>IFERROR(_xll.qlIndexFixing(Index1M,$H3477,TRUE,_xll.ohTrigger(RecalcTrigger,Trigger1M)),NA())</f>
        <v>1.9628327574009317E-2</v>
      </c>
      <c r="K3477" s="44">
        <f>IFERROR(_xll.qlIndexFixing(Index3M,H3477,TRUE,_xll.ohTrigger(RecalcTrigger,Trigger3M)),NA())</f>
        <v>1.9920288564023603E-2</v>
      </c>
      <c r="L3477" s="44">
        <f>IFERROR(_xll.qlIndexFixing(Index6M,$H3477,TRUE,_xll.ohTrigger(RecalcTrigger,Trigger6M)),NA())</f>
        <v>2.0062325257778756E-2</v>
      </c>
      <c r="M3477" s="182">
        <f>IFERROR(_xll.qlIndexFixing(Index1Y,$H3477,TRUE,_xll.ohTrigger(RecalcTrigger,Trigger1Y)),NA())</f>
        <v>2.0261799738001907E-2</v>
      </c>
      <c r="N3477" s="181">
        <f>IFERROR(_xll.qlIndexFixing(ONIndex1M,I3477,TRUE,_xll.ohTrigger(RecalcTrigger,Trigger1M)),NA())</f>
        <v>1.9609461574755516E-2</v>
      </c>
      <c r="O3477" s="44">
        <f>IFERROR(_xll.qlIndexFixing(ONIndex3M,I3477,TRUE,_xll.ohTrigger(RecalcTrigger,Trigger3M)),NA())</f>
        <v>1.9865887987871034E-2</v>
      </c>
      <c r="P3477" s="44">
        <f>IFERROR(_xll.qlIndexFixing(ONIndex6M,I3477,TRUE,_xll.ohTrigger(RecalcTrigger,Trigger6M)),NA())</f>
        <v>1.9953013700207967E-2</v>
      </c>
      <c r="Q3477" s="182">
        <f>IFERROR(_xll.qlIndexFixing(ONIndex1Y,I3477,TRUE,_xll.ohTrigger(RecalcTrigger,Trigger1Y)),NA())</f>
        <v>2.0044813474424661E-2</v>
      </c>
    </row>
    <row r="3478" spans="2:17" x14ac:dyDescent="0.2">
      <c r="B3478" s="39" t="s">
        <v>42</v>
      </c>
      <c r="D3478" s="42">
        <f>_xll.qlCalendarAdvance(Calendar,$D3477,B3478,"f",FALSE)</f>
        <v>63795</v>
      </c>
      <c r="E3478" s="176">
        <f>_xll.qlInterestRateIndexValueDate(IndexON,D3478)</f>
        <v>63795</v>
      </c>
      <c r="F3478" s="192">
        <f>IFERROR(_xll.qlIndexFixing(IndexON,D3478,TRUE,_xll.ohTrigger(RecalcTrigger,TriggerON)),NA())</f>
        <v>1.925760722204295E-2</v>
      </c>
      <c r="H3478" s="42">
        <f>_xll.qlCalendarAdvance(Calendar,$H3477,B3478,"f",FALSE)</f>
        <v>63795</v>
      </c>
      <c r="I3478" s="176">
        <f>_xll.qlInterestRateIndexValueDate(Index1M,$H3478)</f>
        <v>63795</v>
      </c>
      <c r="J3478" s="181">
        <f>IFERROR(_xll.qlIndexFixing(Index1M,$H3478,TRUE,_xll.ohTrigger(RecalcTrigger,Trigger1M)),NA())</f>
        <v>1.9627421489409068E-2</v>
      </c>
      <c r="K3478" s="44">
        <f>IFERROR(_xll.qlIndexFixing(Index3M,H3478,TRUE,_xll.ohTrigger(RecalcTrigger,Trigger3M)),NA())</f>
        <v>1.9921037717929493E-2</v>
      </c>
      <c r="L3478" s="44">
        <f>IFERROR(_xll.qlIndexFixing(Index6M,$H3478,TRUE,_xll.ohTrigger(RecalcTrigger,Trigger6M)),NA())</f>
        <v>2.0062368124404234E-2</v>
      </c>
      <c r="M3478" s="182">
        <f>IFERROR(_xll.qlIndexFixing(Index1Y,$H3478,TRUE,_xll.ohTrigger(RecalcTrigger,Trigger1Y)),NA())</f>
        <v>2.0262254694524362E-2</v>
      </c>
      <c r="N3478" s="181">
        <f>IFERROR(_xll.qlIndexFixing(ONIndex1M,I3478,TRUE,_xll.ohTrigger(RecalcTrigger,Trigger1M)),NA())</f>
        <v>1.9610351600697351E-2</v>
      </c>
      <c r="O3478" s="44">
        <f>IFERROR(_xll.qlIndexFixing(ONIndex3M,I3478,TRUE,_xll.ohTrigger(RecalcTrigger,Trigger3M)),NA())</f>
        <v>1.9866729118105386E-2</v>
      </c>
      <c r="P3478" s="44">
        <f>IFERROR(_xll.qlIndexFixing(ONIndex6M,I3478,TRUE,_xll.ohTrigger(RecalcTrigger,Trigger6M)),NA())</f>
        <v>1.9953825807526027E-2</v>
      </c>
      <c r="Q3478" s="182">
        <f>IFERROR(_xll.qlIndexFixing(ONIndex1Y,I3478,TRUE,_xll.ohTrigger(RecalcTrigger,Trigger1Y)),NA())</f>
        <v>2.0045631723510926E-2</v>
      </c>
    </row>
    <row r="3479" spans="2:17" x14ac:dyDescent="0.2">
      <c r="B3479" s="39" t="s">
        <v>42</v>
      </c>
      <c r="D3479" s="42">
        <f>_xll.qlCalendarAdvance(Calendar,$D3478,B3479,"f",FALSE)</f>
        <v>63802</v>
      </c>
      <c r="E3479" s="176">
        <f>_xll.qlInterestRateIndexValueDate(IndexON,D3479)</f>
        <v>63802</v>
      </c>
      <c r="F3479" s="192">
        <f>IFERROR(_xll.qlIndexFixing(IndexON,D3479,TRUE,_xll.ohTrigger(RecalcTrigger,TriggerON)),NA())</f>
        <v>1.9258458668577338E-2</v>
      </c>
      <c r="H3479" s="42">
        <f>_xll.qlCalendarAdvance(Calendar,$H3478,B3479,"f",FALSE)</f>
        <v>63802</v>
      </c>
      <c r="I3479" s="176">
        <f>_xll.qlInterestRateIndexValueDate(Index1M,$H3479)</f>
        <v>63802</v>
      </c>
      <c r="J3479" s="181">
        <f>IFERROR(_xll.qlIndexFixing(Index1M,$H3479,TRUE,_xll.ohTrigger(RecalcTrigger,Trigger1M)),NA())</f>
        <v>1.9628264989836497E-2</v>
      </c>
      <c r="K3479" s="44">
        <f>IFERROR(_xll.qlIndexFixing(Index3M,H3479,TRUE,_xll.ohTrigger(RecalcTrigger,Trigger3M)),NA())</f>
        <v>1.9921179670388822E-2</v>
      </c>
      <c r="L3479" s="44">
        <f>IFERROR(_xll.qlIndexFixing(Index6M,$H3479,TRUE,_xll.ohTrigger(RecalcTrigger,Trigger6M)),NA())</f>
        <v>2.0061809619761818E-2</v>
      </c>
      <c r="M3479" s="182">
        <f>IFERROR(_xll.qlIndexFixing(Index1Y,$H3479,TRUE,_xll.ohTrigger(RecalcTrigger,Trigger1Y)),NA())</f>
        <v>2.0262695042544632E-2</v>
      </c>
      <c r="N3479" s="181">
        <f>IFERROR(_xll.qlIndexFixing(ONIndex1M,I3479,TRUE,_xll.ohTrigger(RecalcTrigger,Trigger1M)),NA())</f>
        <v>1.9611226051164943E-2</v>
      </c>
      <c r="O3479" s="44">
        <f>IFERROR(_xll.qlIndexFixing(ONIndex3M,I3479,TRUE,_xll.ohTrigger(RecalcTrigger,Trigger3M)),NA())</f>
        <v>1.9867555528552128E-2</v>
      </c>
      <c r="P3479" s="44">
        <f>IFERROR(_xll.qlIndexFixing(ONIndex6M,I3479,TRUE,_xll.ohTrigger(RecalcTrigger,Trigger6M)),NA())</f>
        <v>1.9954623702811425E-2</v>
      </c>
      <c r="Q3479" s="182">
        <f>IFERROR(_xll.qlIndexFixing(ONIndex1Y,I3479,TRUE,_xll.ohTrigger(RecalcTrigger,Trigger1Y)),NA())</f>
        <v>2.0046435653178207E-2</v>
      </c>
    </row>
    <row r="3480" spans="2:17" x14ac:dyDescent="0.2">
      <c r="B3480" s="39" t="s">
        <v>42</v>
      </c>
      <c r="D3480" s="42">
        <f>_xll.qlCalendarAdvance(Calendar,$D3479,B3480,"f",FALSE)</f>
        <v>63809</v>
      </c>
      <c r="E3480" s="176">
        <f>_xll.qlInterestRateIndexValueDate(IndexON,D3480)</f>
        <v>63809</v>
      </c>
      <c r="F3480" s="192">
        <f>IFERROR(_xll.qlIndexFixing(IndexON,D3480,TRUE,_xll.ohTrigger(RecalcTrigger,TriggerON)),NA())</f>
        <v>1.9259294949569572E-2</v>
      </c>
      <c r="H3480" s="42">
        <f>_xll.qlCalendarAdvance(Calendar,$H3479,B3480,"f",FALSE)</f>
        <v>63809</v>
      </c>
      <c r="I3480" s="176">
        <f>_xll.qlInterestRateIndexValueDate(Index1M,$H3480)</f>
        <v>63809</v>
      </c>
      <c r="J3480" s="181">
        <f>IFERROR(_xll.qlIndexFixing(Index1M,$H3480,TRUE,_xll.ohTrigger(RecalcTrigger,Trigger1M)),NA())</f>
        <v>1.962909289057576E-2</v>
      </c>
      <c r="K3480" s="44">
        <f>IFERROR(_xll.qlIndexFixing(Index3M,H3480,TRUE,_xll.ohTrigger(RecalcTrigger,Trigger3M)),NA())</f>
        <v>1.9921900256185385E-2</v>
      </c>
      <c r="L3480" s="44">
        <f>IFERROR(_xll.qlIndexFixing(Index6M,$H3480,TRUE,_xll.ohTrigger(RecalcTrigger,Trigger6M)),NA())</f>
        <v>2.0062416524659562E-2</v>
      </c>
      <c r="M3480" s="182">
        <f>IFERROR(_xll.qlIndexFixing(Index1Y,$H3480,TRUE,_xll.ohTrigger(RecalcTrigger,Trigger1Y)),NA())</f>
        <v>2.0263120782042954E-2</v>
      </c>
      <c r="N3480" s="181">
        <f>IFERROR(_xll.qlIndexFixing(ONIndex1M,I3480,TRUE,_xll.ohTrigger(RecalcTrigger,Trigger1M)),NA())</f>
        <v>1.9612084926239337E-2</v>
      </c>
      <c r="O3480" s="44">
        <f>IFERROR(_xll.qlIndexFixing(ONIndex3M,I3480,TRUE,_xll.ohTrigger(RecalcTrigger,Trigger3M)),NA())</f>
        <v>1.9868367219211258E-2</v>
      </c>
      <c r="P3480" s="44">
        <f>IFERROR(_xll.qlIndexFixing(ONIndex6M,I3480,TRUE,_xll.ohTrigger(RecalcTrigger,Trigger6M)),NA())</f>
        <v>1.9955407386226254E-2</v>
      </c>
      <c r="Q3480" s="182">
        <f>IFERROR(_xll.qlIndexFixing(ONIndex1Y,I3480,TRUE,_xll.ohTrigger(RecalcTrigger,Trigger1Y)),NA())</f>
        <v>2.0047225263426505E-2</v>
      </c>
    </row>
    <row r="3481" spans="2:17" x14ac:dyDescent="0.2">
      <c r="B3481" s="39" t="s">
        <v>42</v>
      </c>
      <c r="D3481" s="42">
        <f>_xll.qlCalendarAdvance(Calendar,$D3480,B3481,"f",FALSE)</f>
        <v>63816</v>
      </c>
      <c r="E3481" s="176">
        <f>_xll.qlInterestRateIndexValueDate(IndexON,D3481)</f>
        <v>63816</v>
      </c>
      <c r="F3481" s="192">
        <f>IFERROR(_xll.qlIndexFixing(IndexON,D3481,TRUE,_xll.ohTrigger(RecalcTrigger,TriggerON)),NA())</f>
        <v>1.9260116064776511E-2</v>
      </c>
      <c r="H3481" s="42">
        <f>_xll.qlCalendarAdvance(Calendar,$H3480,B3481,"f",FALSE)</f>
        <v>63816</v>
      </c>
      <c r="I3481" s="176">
        <f>_xll.qlInterestRateIndexValueDate(Index1M,$H3481)</f>
        <v>63816</v>
      </c>
      <c r="J3481" s="181">
        <f>IFERROR(_xll.qlIndexFixing(Index1M,$H3481,TRUE,_xll.ohTrigger(RecalcTrigger,Trigger1M)),NA())</f>
        <v>1.9629905191632251E-2</v>
      </c>
      <c r="K3481" s="44">
        <f>IFERROR(_xll.qlIndexFixing(Index3M,H3481,TRUE,_xll.ohTrigger(RecalcTrigger,Trigger3M)),NA())</f>
        <v>1.9922606050022176E-2</v>
      </c>
      <c r="L3481" s="44">
        <f>IFERROR(_xll.qlIndexFixing(Index6M,$H3481,TRUE,_xll.ohTrigger(RecalcTrigger,Trigger6M)),NA())</f>
        <v>2.0063009077251441E-2</v>
      </c>
      <c r="M3481" s="182">
        <f>IFERROR(_xll.qlIndexFixing(Index1Y,$H3481,TRUE,_xll.ohTrigger(RecalcTrigger,Trigger1Y)),NA())</f>
        <v>2.0263531913002009E-2</v>
      </c>
      <c r="N3481" s="181">
        <f>IFERROR(_xll.qlIndexFixing(ONIndex1M,I3481,TRUE,_xll.ohTrigger(RecalcTrigger,Trigger1M)),NA())</f>
        <v>1.9612928225920534E-2</v>
      </c>
      <c r="O3481" s="44">
        <f>IFERROR(_xll.qlIndexFixing(ONIndex3M,I3481,TRUE,_xll.ohTrigger(RecalcTrigger,Trigger3M)),NA())</f>
        <v>1.9869164190325916E-2</v>
      </c>
      <c r="P3481" s="44">
        <f>IFERROR(_xll.qlIndexFixing(ONIndex6M,I3481,TRUE,_xll.ohTrigger(RecalcTrigger,Trigger6M)),NA())</f>
        <v>1.9956176857932606E-2</v>
      </c>
      <c r="Q3481" s="182">
        <f>IFERROR(_xll.qlIndexFixing(ONIndex1Y,I3481,TRUE,_xll.ohTrigger(RecalcTrigger,Trigger1Y)),NA())</f>
        <v>2.0048000554498957E-2</v>
      </c>
    </row>
    <row r="3482" spans="2:17" x14ac:dyDescent="0.2">
      <c r="B3482" s="39" t="s">
        <v>42</v>
      </c>
      <c r="D3482" s="42">
        <f>_xll.qlCalendarAdvance(Calendar,$D3481,B3482,"f",FALSE)</f>
        <v>63823</v>
      </c>
      <c r="E3482" s="176">
        <f>_xll.qlInterestRateIndexValueDate(IndexON,D3482)</f>
        <v>63823</v>
      </c>
      <c r="F3482" s="192">
        <f>IFERROR(_xll.qlIndexFixing(IndexON,D3482,TRUE,_xll.ohTrigger(RecalcTrigger,TriggerON)),NA())</f>
        <v>1.9260922014279203E-2</v>
      </c>
      <c r="H3482" s="42">
        <f>_xll.qlCalendarAdvance(Calendar,$H3481,B3482,"f",FALSE)</f>
        <v>63823</v>
      </c>
      <c r="I3482" s="176">
        <f>_xll.qlInterestRateIndexValueDate(Index1M,$H3482)</f>
        <v>63823</v>
      </c>
      <c r="J3482" s="181">
        <f>IFERROR(_xll.qlIndexFixing(Index1M,$H3482,TRUE,_xll.ohTrigger(RecalcTrigger,Trigger1M)),NA())</f>
        <v>1.9630701892987067E-2</v>
      </c>
      <c r="K3482" s="44">
        <f>IFERROR(_xll.qlIndexFixing(Index3M,H3482,TRUE,_xll.ohTrigger(RecalcTrigger,Trigger3M)),NA())</f>
        <v>1.9923886405999663E-2</v>
      </c>
      <c r="L3482" s="44">
        <f>IFERROR(_xll.qlIndexFixing(Index6M,$H3482,TRUE,_xll.ohTrigger(RecalcTrigger,Trigger6M)),NA())</f>
        <v>2.0063587277523578E-2</v>
      </c>
      <c r="M3482" s="182">
        <f>IFERROR(_xll.qlIndexFixing(Index1Y,$H3482,TRUE,_xll.ohTrigger(RecalcTrigger,Trigger1Y)),NA())</f>
        <v>2.0263928435403811E-2</v>
      </c>
      <c r="N3482" s="181">
        <f>IFERROR(_xll.qlIndexFixing(ONIndex1M,I3482,TRUE,_xll.ohTrigger(RecalcTrigger,Trigger1M)),NA())</f>
        <v>1.9613755950046441E-2</v>
      </c>
      <c r="O3482" s="44">
        <f>IFERROR(_xll.qlIndexFixing(ONIndex3M,I3482,TRUE,_xll.ohTrigger(RecalcTrigger,Trigger3M)),NA())</f>
        <v>1.9869946441409825E-2</v>
      </c>
      <c r="P3482" s="44">
        <f>IFERROR(_xll.qlIndexFixing(ONIndex6M,I3482,TRUE,_xll.ohTrigger(RecalcTrigger,Trigger6M)),NA())</f>
        <v>1.9956932117687343E-2</v>
      </c>
      <c r="Q3482" s="182">
        <f>IFERROR(_xll.qlIndexFixing(ONIndex1Y,I3482,TRUE,_xll.ohTrigger(RecalcTrigger,Trigger1Y)),NA())</f>
        <v>2.0048761526152425E-2</v>
      </c>
    </row>
    <row r="3483" spans="2:17" x14ac:dyDescent="0.2">
      <c r="B3483" s="39" t="s">
        <v>42</v>
      </c>
      <c r="D3483" s="42">
        <f>_xll.qlCalendarAdvance(Calendar,$D3482,B3483,"f",FALSE)</f>
        <v>63830</v>
      </c>
      <c r="E3483" s="176">
        <f>_xll.qlInterestRateIndexValueDate(IndexON,D3483)</f>
        <v>63830</v>
      </c>
      <c r="F3483" s="192">
        <f>IFERROR(_xll.qlIndexFixing(IndexON,D3483,TRUE,_xll.ohTrigger(RecalcTrigger,TriggerON)),NA())</f>
        <v>1.92617127979966E-2</v>
      </c>
      <c r="H3483" s="42">
        <f>_xll.qlCalendarAdvance(Calendar,$H3482,B3483,"f",FALSE)</f>
        <v>63830</v>
      </c>
      <c r="I3483" s="176">
        <f>_xll.qlInterestRateIndexValueDate(Index1M,$H3483)</f>
        <v>63830</v>
      </c>
      <c r="J3483" s="181">
        <f>IFERROR(_xll.qlIndexFixing(Index1M,$H3483,TRUE,_xll.ohTrigger(RecalcTrigger,Trigger1M)),NA())</f>
        <v>1.9633228912677578E-2</v>
      </c>
      <c r="K3483" s="44">
        <f>IFERROR(_xll.qlIndexFixing(Index3M,H3483,TRUE,_xll.ohTrigger(RecalcTrigger,Trigger3M)),NA())</f>
        <v>1.9924561596089213E-2</v>
      </c>
      <c r="L3483" s="44">
        <f>IFERROR(_xll.qlIndexFixing(Index6M,$H3483,TRUE,_xll.ohTrigger(RecalcTrigger,Trigger6M)),NA())</f>
        <v>2.0064736078906738E-2</v>
      </c>
      <c r="M3483" s="182">
        <f>IFERROR(_xll.qlIndexFixing(Index1Y,$H3483,TRUE,_xll.ohTrigger(RecalcTrigger,Trigger1Y)),NA())</f>
        <v>2.0264310352906767E-2</v>
      </c>
      <c r="N3483" s="181">
        <f>IFERROR(_xll.qlIndexFixing(ONIndex1M,I3483,TRUE,_xll.ohTrigger(RecalcTrigger,Trigger1M)),NA())</f>
        <v>1.961456809877915E-2</v>
      </c>
      <c r="O3483" s="44">
        <f>IFERROR(_xll.qlIndexFixing(ONIndex3M,I3483,TRUE,_xll.ohTrigger(RecalcTrigger,Trigger3M)),NA())</f>
        <v>1.9870713972706122E-2</v>
      </c>
      <c r="P3483" s="44">
        <f>IFERROR(_xll.qlIndexFixing(ONIndex6M,I3483,TRUE,_xll.ohTrigger(RecalcTrigger,Trigger6M)),NA())</f>
        <v>1.995767316557151E-2</v>
      </c>
      <c r="Q3483" s="182">
        <f>IFERROR(_xll.qlIndexFixing(ONIndex1Y,I3483,TRUE,_xll.ohTrigger(RecalcTrigger,Trigger1Y)),NA())</f>
        <v>2.004950817838691E-2</v>
      </c>
    </row>
    <row r="3484" spans="2:17" x14ac:dyDescent="0.2">
      <c r="B3484" s="39" t="s">
        <v>42</v>
      </c>
      <c r="D3484" s="42">
        <f>_xll.qlCalendarAdvance(Calendar,$D3483,B3484,"f",FALSE)</f>
        <v>63837</v>
      </c>
      <c r="E3484" s="176">
        <f>_xll.qlInterestRateIndexValueDate(IndexON,D3484)</f>
        <v>63837</v>
      </c>
      <c r="F3484" s="192">
        <f>IFERROR(_xll.qlIndexFixing(IndexON,D3484,TRUE,_xll.ohTrigger(RecalcTrigger,TriggerON)),NA())</f>
        <v>1.9262488416090795E-2</v>
      </c>
      <c r="H3484" s="42">
        <f>_xll.qlCalendarAdvance(Calendar,$H3483,B3484,"f",FALSE)</f>
        <v>63837</v>
      </c>
      <c r="I3484" s="176">
        <f>_xll.qlInterestRateIndexValueDate(Index1M,$H3484)</f>
        <v>63837</v>
      </c>
      <c r="J3484" s="181">
        <f>IFERROR(_xll.qlIndexFixing(Index1M,$H3484,TRUE,_xll.ohTrigger(RecalcTrigger,Trigger1M)),NA())</f>
        <v>1.9633991194736435E-2</v>
      </c>
      <c r="K3484" s="44">
        <f>IFERROR(_xll.qlIndexFixing(Index3M,H3484,TRUE,_xll.ohTrigger(RecalcTrigger,Trigger3M)),NA())</f>
        <v>1.9925221993391359E-2</v>
      </c>
      <c r="L3484" s="44">
        <f>IFERROR(_xll.qlIndexFixing(Index6M,$H3484,TRUE,_xll.ohTrigger(RecalcTrigger,Trigger6M)),NA())</f>
        <v>2.0065284579338344E-2</v>
      </c>
      <c r="M3484" s="182" t="e">
        <f>IFERROR(_xll.qlIndexFixing(Index1Y,$H3484,TRUE,_xll.ohTrigger(RecalcTrigger,Trigger1Y)),NA())</f>
        <v>#N/A</v>
      </c>
      <c r="N3484" s="181">
        <f>IFERROR(_xll.qlIndexFixing(ONIndex1M,I3484,TRUE,_xll.ohTrigger(RecalcTrigger,Trigger1M)),NA())</f>
        <v>1.961536467195657E-2</v>
      </c>
      <c r="O3484" s="44">
        <f>IFERROR(_xll.qlIndexFixing(ONIndex3M,I3484,TRUE,_xll.ohTrigger(RecalcTrigger,Trigger3M)),NA())</f>
        <v>1.9871466784295855E-2</v>
      </c>
      <c r="P3484" s="44">
        <f>IFERROR(_xll.qlIndexFixing(ONIndex6M,I3484,TRUE,_xll.ohTrigger(RecalcTrigger,Trigger6M)),NA())</f>
        <v>1.9958400001504062E-2</v>
      </c>
      <c r="Q3484" s="182">
        <f>IFERROR(_xll.qlIndexFixing(ONIndex1Y,I3484,TRUE,_xll.ohTrigger(RecalcTrigger,Trigger1Y)),NA())</f>
        <v>2.0050240511283457E-2</v>
      </c>
    </row>
    <row r="3485" spans="2:17" x14ac:dyDescent="0.2">
      <c r="B3485" s="39" t="s">
        <v>42</v>
      </c>
      <c r="D3485" s="42">
        <f>_xll.qlCalendarAdvance(Calendar,$D3484,B3485,"f",FALSE)</f>
        <v>63844</v>
      </c>
      <c r="E3485" s="176">
        <f>_xll.qlInterestRateIndexValueDate(IndexON,D3485)</f>
        <v>63844</v>
      </c>
      <c r="F3485" s="192">
        <f>IFERROR(_xll.qlIndexFixing(IndexON,D3485,TRUE,_xll.ohTrigger(RecalcTrigger,TriggerON)),NA())</f>
        <v>1.9263248868399696E-2</v>
      </c>
      <c r="H3485" s="42">
        <f>_xll.qlCalendarAdvance(Calendar,$H3484,B3485,"f",FALSE)</f>
        <v>63844</v>
      </c>
      <c r="I3485" s="176">
        <f>_xll.qlInterestRateIndexValueDate(Index1M,$H3485)</f>
        <v>63844</v>
      </c>
      <c r="J3485" s="181">
        <f>IFERROR(_xll.qlIndexFixing(Index1M,$H3485,TRUE,_xll.ohTrigger(RecalcTrigger,Trigger1M)),NA())</f>
        <v>1.9634737874588054E-2</v>
      </c>
      <c r="K3485" s="44">
        <f>IFERROR(_xll.qlIndexFixing(Index3M,H3485,TRUE,_xll.ohTrigger(RecalcTrigger,Trigger3M)),NA())</f>
        <v>1.9925867597899931E-2</v>
      </c>
      <c r="L3485" s="44">
        <f>IFERROR(_xll.qlIndexFixing(Index6M,$H3485,TRUE,_xll.ohTrigger(RecalcTrigger,Trigger6M)),NA())</f>
        <v>2.0065818726629926E-2</v>
      </c>
      <c r="M3485" s="182" t="e">
        <f>IFERROR(_xll.qlIndexFixing(Index1Y,$H3485,TRUE,_xll.ohTrigger(RecalcTrigger,Trigger1Y)),NA())</f>
        <v>#N/A</v>
      </c>
      <c r="N3485" s="181">
        <f>IFERROR(_xll.qlIndexFixing(ONIndex1M,I3485,TRUE,_xll.ohTrigger(RecalcTrigger,Trigger1M)),NA())</f>
        <v>1.9616145669902885E-2</v>
      </c>
      <c r="O3485" s="44">
        <f>IFERROR(_xll.qlIndexFixing(ONIndex3M,I3485,TRUE,_xll.ohTrigger(RecalcTrigger,Trigger3M)),NA())</f>
        <v>1.9872204876179023E-2</v>
      </c>
      <c r="P3485" s="44">
        <f>IFERROR(_xll.qlIndexFixing(ONIndex6M,I3485,TRUE,_xll.ohTrigger(RecalcTrigger,Trigger6M)),NA())</f>
        <v>1.9959112625728137E-2</v>
      </c>
      <c r="Q3485" s="182">
        <f>IFERROR(_xll.qlIndexFixing(ONIndex1Y,I3485,TRUE,_xll.ohTrigger(RecalcTrigger,Trigger1Y)),NA())</f>
        <v>2.0050958525004159E-2</v>
      </c>
    </row>
    <row r="3486" spans="2:17" x14ac:dyDescent="0.2">
      <c r="B3486" s="39" t="s">
        <v>42</v>
      </c>
      <c r="D3486" s="42">
        <f>_xll.qlCalendarAdvance(Calendar,$D3485,B3486,"f",FALSE)</f>
        <v>63851</v>
      </c>
      <c r="E3486" s="176">
        <f>_xll.qlInterestRateIndexValueDate(IndexON,D3486)</f>
        <v>63851</v>
      </c>
      <c r="F3486" s="192">
        <f>IFERROR(_xll.qlIndexFixing(IndexON,D3486,TRUE,_xll.ohTrigger(RecalcTrigger,TriggerON)),NA())</f>
        <v>1.9263994155004349E-2</v>
      </c>
      <c r="H3486" s="42">
        <f>_xll.qlCalendarAdvance(Calendar,$H3485,B3486,"f",FALSE)</f>
        <v>63851</v>
      </c>
      <c r="I3486" s="176">
        <f>_xll.qlInterestRateIndexValueDate(Index1M,$H3486)</f>
        <v>63851</v>
      </c>
      <c r="J3486" s="181">
        <f>IFERROR(_xll.qlIndexFixing(Index1M,$H3486,TRUE,_xll.ohTrigger(RecalcTrigger,Trigger1M)),NA())</f>
        <v>1.9635468952222609E-2</v>
      </c>
      <c r="K3486" s="44">
        <f>IFERROR(_xll.qlIndexFixing(Index3M,H3486,TRUE,_xll.ohTrigger(RecalcTrigger,Trigger3M)),NA())</f>
        <v>1.9926498409608764E-2</v>
      </c>
      <c r="L3486" s="44">
        <f>IFERROR(_xll.qlIndexFixing(Index6M,$H3486,TRUE,_xll.ohTrigger(RecalcTrigger,Trigger6M)),NA())</f>
        <v>2.0066338520771682E-2</v>
      </c>
      <c r="M3486" s="182" t="e">
        <f>IFERROR(_xll.qlIndexFixing(Index1Y,$H3486,TRUE,_xll.ohTrigger(RecalcTrigger,Trigger1Y)),NA())</f>
        <v>#N/A</v>
      </c>
      <c r="N3486" s="181">
        <f>IFERROR(_xll.qlIndexFixing(ONIndex1M,I3486,TRUE,_xll.ohTrigger(RecalcTrigger,Trigger1M)),NA())</f>
        <v>1.9616911092293909E-2</v>
      </c>
      <c r="O3486" s="44">
        <f>IFERROR(_xll.qlIndexFixing(ONIndex3M,I3486,TRUE,_xll.ohTrigger(RecalcTrigger,Trigger3M)),NA())</f>
        <v>1.9872928248274579E-2</v>
      </c>
      <c r="P3486" s="44">
        <f>IFERROR(_xll.qlIndexFixing(ONIndex6M,I3486,TRUE,_xll.ohTrigger(RecalcTrigger,Trigger6M)),NA())</f>
        <v>1.995981103791955E-2</v>
      </c>
      <c r="Q3486" s="182">
        <f>IFERROR(_xll.qlIndexFixing(ONIndex1Y,I3486,TRUE,_xll.ohTrigger(RecalcTrigger,Trigger1Y)),NA())</f>
        <v>2.0051662219143784E-2</v>
      </c>
    </row>
    <row r="3487" spans="2:17" x14ac:dyDescent="0.2">
      <c r="B3487" s="39" t="s">
        <v>42</v>
      </c>
      <c r="D3487" s="42">
        <f>_xll.qlCalendarAdvance(Calendar,$D3486,B3487,"f",FALSE)</f>
        <v>63858</v>
      </c>
      <c r="E3487" s="176">
        <f>_xll.qlInterestRateIndexValueDate(IndexON,D3487)</f>
        <v>63858</v>
      </c>
      <c r="F3487" s="192">
        <f>IFERROR(_xll.qlIndexFixing(IndexON,D3487,TRUE,_xll.ohTrigger(RecalcTrigger,TriggerON)),NA())</f>
        <v>1.9264724275985801E-2</v>
      </c>
      <c r="H3487" s="42">
        <f>_xll.qlCalendarAdvance(Calendar,$H3486,B3487,"f",FALSE)</f>
        <v>63858</v>
      </c>
      <c r="I3487" s="176">
        <f>_xll.qlInterestRateIndexValueDate(Index1M,$H3487)</f>
        <v>63858</v>
      </c>
      <c r="J3487" s="181">
        <f>IFERROR(_xll.qlIndexFixing(Index1M,$H3487,TRUE,_xll.ohTrigger(RecalcTrigger,Trigger1M)),NA())</f>
        <v>1.9634451404273778E-2</v>
      </c>
      <c r="K3487" s="44">
        <f>IFERROR(_xll.qlIndexFixing(Index3M,H3487,TRUE,_xll.ohTrigger(RecalcTrigger,Trigger3M)),NA())</f>
        <v>1.9927114428509054E-2</v>
      </c>
      <c r="L3487" s="44">
        <f>IFERROR(_xll.qlIndexFixing(Index6M,$H3487,TRUE,_xll.ohTrigger(RecalcTrigger,Trigger6M)),NA())</f>
        <v>2.0066262993687793E-2</v>
      </c>
      <c r="M3487" s="182" t="e">
        <f>IFERROR(_xll.qlIndexFixing(Index1Y,$H3487,TRUE,_xll.ohTrigger(RecalcTrigger,Trigger1Y)),NA())</f>
        <v>#N/A</v>
      </c>
      <c r="N3487" s="181">
        <f>IFERROR(_xll.qlIndexFixing(ONIndex1M,I3487,TRUE,_xll.ohTrigger(RecalcTrigger,Trigger1M)),NA())</f>
        <v>1.9617660939129644E-2</v>
      </c>
      <c r="O3487" s="44">
        <f>IFERROR(_xll.qlIndexFixing(ONIndex3M,I3487,TRUE,_xll.ohTrigger(RecalcTrigger,Trigger3M)),NA())</f>
        <v>1.9873636900420433E-2</v>
      </c>
      <c r="P3487" s="44">
        <f>IFERROR(_xll.qlIndexFixing(ONIndex6M,I3487,TRUE,_xll.ohTrigger(RecalcTrigger,Trigger6M)),NA())</f>
        <v>1.9960495238159348E-2</v>
      </c>
      <c r="Q3487" s="182">
        <f>IFERROR(_xll.qlIndexFixing(ONIndex1Y,I3487,TRUE,_xll.ohTrigger(RecalcTrigger,Trigger1Y)),NA())</f>
        <v>2.0052351593864426E-2</v>
      </c>
    </row>
    <row r="3488" spans="2:17" x14ac:dyDescent="0.2">
      <c r="B3488" s="39" t="s">
        <v>42</v>
      </c>
      <c r="D3488" s="42">
        <f>_xll.qlCalendarAdvance(Calendar,$D3487,B3488,"f",FALSE)</f>
        <v>63865</v>
      </c>
      <c r="E3488" s="176">
        <f>_xll.qlInterestRateIndexValueDate(IndexON,D3488)</f>
        <v>63865</v>
      </c>
      <c r="F3488" s="192">
        <f>IFERROR(_xll.qlIndexFixing(IndexON,D3488,TRUE,_xll.ohTrigger(RecalcTrigger,TriggerON)),NA())</f>
        <v>1.9265439231181958E-2</v>
      </c>
      <c r="H3488" s="42">
        <f>_xll.qlCalendarAdvance(Calendar,$H3487,B3488,"f",FALSE)</f>
        <v>63865</v>
      </c>
      <c r="I3488" s="176">
        <f>_xll.qlInterestRateIndexValueDate(Index1M,$H3488)</f>
        <v>63865</v>
      </c>
      <c r="J3488" s="181">
        <f>IFERROR(_xll.qlIndexFixing(Index1M,$H3488,TRUE,_xll.ohTrigger(RecalcTrigger,Trigger1M)),NA())</f>
        <v>1.9635154507410418E-2</v>
      </c>
      <c r="K3488" s="44">
        <f>IFERROR(_xll.qlIndexFixing(Index3M,H3488,TRUE,_xll.ohTrigger(RecalcTrigger,Trigger3M)),NA())</f>
        <v>1.9927715654592861E-2</v>
      </c>
      <c r="L3488" s="44">
        <f>IFERROR(_xll.qlIndexFixing(Index6M,$H3488,TRUE,_xll.ohTrigger(RecalcTrigger,Trigger6M)),NA())</f>
        <v>2.0066755079801907E-2</v>
      </c>
      <c r="M3488" s="182" t="e">
        <f>IFERROR(_xll.qlIndexFixing(Index1Y,$H3488,TRUE,_xll.ohTrigger(RecalcTrigger,Trigger1Y)),NA())</f>
        <v>#N/A</v>
      </c>
      <c r="N3488" s="181">
        <f>IFERROR(_xll.qlIndexFixing(ONIndex1M,I3488,TRUE,_xll.ohTrigger(RecalcTrigger,Trigger1M)),NA())</f>
        <v>1.9618395210653228E-2</v>
      </c>
      <c r="O3488" s="44">
        <f>IFERROR(_xll.qlIndexFixing(ONIndex3M,I3488,TRUE,_xll.ohTrigger(RecalcTrigger,Trigger3M)),NA())</f>
        <v>1.9874330832940768E-2</v>
      </c>
      <c r="P3488" s="44">
        <f>IFERROR(_xll.qlIndexFixing(ONIndex6M,I3488,TRUE,_xll.ohTrigger(RecalcTrigger,Trigger6M)),NA())</f>
        <v>1.9961165226771715E-2</v>
      </c>
      <c r="Q3488" s="182">
        <f>IFERROR(_xll.qlIndexFixing(ONIndex1Y,I3488,TRUE,_xll.ohTrigger(RecalcTrigger,Trigger1Y)),NA())</f>
        <v>2.0053026649490269E-2</v>
      </c>
    </row>
    <row r="3489" spans="2:17" x14ac:dyDescent="0.2">
      <c r="B3489" s="39" t="s">
        <v>42</v>
      </c>
      <c r="D3489" s="42">
        <f>_xll.qlCalendarAdvance(Calendar,$D3488,B3489,"f",FALSE)</f>
        <v>63872</v>
      </c>
      <c r="E3489" s="176">
        <f>_xll.qlInterestRateIndexValueDate(IndexON,D3489)</f>
        <v>63872</v>
      </c>
      <c r="F3489" s="192">
        <f>IFERROR(_xll.qlIndexFixing(IndexON,D3489,TRUE,_xll.ohTrigger(RecalcTrigger,TriggerON)),NA())</f>
        <v>1.9266139020673867E-2</v>
      </c>
      <c r="H3489" s="42">
        <f>_xll.qlCalendarAdvance(Calendar,$H3488,B3489,"f",FALSE)</f>
        <v>63872</v>
      </c>
      <c r="I3489" s="176">
        <f>_xll.qlInterestRateIndexValueDate(Index1M,$H3489)</f>
        <v>63872</v>
      </c>
      <c r="J3489" s="181">
        <f>IFERROR(_xll.qlIndexFixing(Index1M,$H3489,TRUE,_xll.ohTrigger(RecalcTrigger,Trigger1M)),NA())</f>
        <v>1.9635842010837273E-2</v>
      </c>
      <c r="K3489" s="44">
        <f>IFERROR(_xll.qlIndexFixing(Index3M,H3489,TRUE,_xll.ohTrigger(RecalcTrigger,Trigger3M)),NA())</f>
        <v>1.9928302087856672E-2</v>
      </c>
      <c r="L3489" s="44">
        <f>IFERROR(_xll.qlIndexFixing(Index6M,$H3489,TRUE,_xll.ohTrigger(RecalcTrigger,Trigger6M)),NA())</f>
        <v>2.0067232813518816E-2</v>
      </c>
      <c r="M3489" s="182" t="e">
        <f>IFERROR(_xll.qlIndexFixing(Index1Y,$H3489,TRUE,_xll.ohTrigger(RecalcTrigger,Trigger1Y)),NA())</f>
        <v>#N/A</v>
      </c>
      <c r="N3489" s="181">
        <f>IFERROR(_xll.qlIndexFixing(ONIndex1M,I3489,TRUE,_xll.ohTrigger(RecalcTrigger,Trigger1M)),NA())</f>
        <v>1.9619113906621521E-2</v>
      </c>
      <c r="O3489" s="44">
        <f>IFERROR(_xll.qlIndexFixing(ONIndex3M,I3489,TRUE,_xll.ohTrigger(RecalcTrigger,Trigger3M)),NA())</f>
        <v>1.9875010045673491E-2</v>
      </c>
      <c r="P3489" s="44">
        <f>IFERROR(_xll.qlIndexFixing(ONIndex6M,I3489,TRUE,_xll.ohTrigger(RecalcTrigger,Trigger6M)),NA())</f>
        <v>1.9961821003432467E-2</v>
      </c>
      <c r="Q3489" s="182">
        <f>IFERROR(_xll.qlIndexFixing(ONIndex1Y,I3489,TRUE,_xll.ohTrigger(RecalcTrigger,Trigger1Y)),NA())</f>
        <v>2.0053687385535035E-2</v>
      </c>
    </row>
    <row r="3490" spans="2:17" x14ac:dyDescent="0.2">
      <c r="B3490" s="39" t="s">
        <v>42</v>
      </c>
      <c r="D3490" s="42">
        <f>_xll.qlCalendarAdvance(Calendar,$D3489,B3490,"f",FALSE)</f>
        <v>63879</v>
      </c>
      <c r="E3490" s="176">
        <f>_xll.qlInterestRateIndexValueDate(IndexON,D3490)</f>
        <v>63879</v>
      </c>
      <c r="F3490" s="192">
        <f>IFERROR(_xll.qlIndexFixing(IndexON,D3490,TRUE,_xll.ohTrigger(RecalcTrigger,TriggerON)),NA())</f>
        <v>1.9266823644461528E-2</v>
      </c>
      <c r="H3490" s="42">
        <f>_xll.qlCalendarAdvance(Calendar,$H3489,B3490,"f",FALSE)</f>
        <v>63879</v>
      </c>
      <c r="I3490" s="176">
        <f>_xll.qlInterestRateIndexValueDate(Index1M,$H3490)</f>
        <v>63879</v>
      </c>
      <c r="J3490" s="181">
        <f>IFERROR(_xll.qlIndexFixing(Index1M,$H3490,TRUE,_xll.ohTrigger(RecalcTrigger,Trigger1M)),NA())</f>
        <v>1.9636513914543539E-2</v>
      </c>
      <c r="K3490" s="44">
        <f>IFERROR(_xll.qlIndexFixing(Index3M,H3490,TRUE,_xll.ohTrigger(RecalcTrigger,Trigger3M)),NA())</f>
        <v>1.9928873728292551E-2</v>
      </c>
      <c r="L3490" s="44">
        <f>IFERROR(_xll.qlIndexFixing(Index6M,$H3490,TRUE,_xll.ohTrigger(RecalcTrigger,Trigger6M)),NA())</f>
        <v>2.0067696194825978E-2</v>
      </c>
      <c r="M3490" s="182" t="e">
        <f>IFERROR(_xll.qlIndexFixing(Index1Y,$H3490,TRUE,_xll.ohTrigger(RecalcTrigger,Trigger1Y)),NA())</f>
        <v>#N/A</v>
      </c>
      <c r="N3490" s="181">
        <f>IFERROR(_xll.qlIndexFixing(ONIndex1M,I3490,TRUE,_xll.ohTrigger(RecalcTrigger,Trigger1M)),NA())</f>
        <v>1.9619817027196618E-2</v>
      </c>
      <c r="O3490" s="44">
        <f>IFERROR(_xll.qlIndexFixing(ONIndex3M,I3490,TRUE,_xll.ohTrigger(RecalcTrigger,Trigger3M)),NA())</f>
        <v>1.9875674538456511E-2</v>
      </c>
      <c r="P3490" s="44">
        <f>IFERROR(_xll.qlIndexFixing(ONIndex6M,I3490,TRUE,_xll.ohTrigger(RecalcTrigger,Trigger6M)),NA())</f>
        <v>1.9962462568060557E-2</v>
      </c>
      <c r="Q3490" s="182">
        <f>IFERROR(_xll.qlIndexFixing(ONIndex1Y,I3490,TRUE,_xll.ohTrigger(RecalcTrigger,Trigger1Y)),NA())</f>
        <v>2.0054333802403956E-2</v>
      </c>
    </row>
    <row r="3491" spans="2:17" x14ac:dyDescent="0.2">
      <c r="B3491" s="39" t="s">
        <v>42</v>
      </c>
      <c r="D3491" s="42">
        <f>_xll.qlCalendarAdvance(Calendar,$D3490,B3491,"f",FALSE)</f>
        <v>63886</v>
      </c>
      <c r="E3491" s="176">
        <f>_xll.qlInterestRateIndexValueDate(IndexON,D3491)</f>
        <v>63886</v>
      </c>
      <c r="F3491" s="192">
        <f>IFERROR(_xll.qlIndexFixing(IndexON,D3491,TRUE,_xll.ohTrigger(RecalcTrigger,TriggerON)),NA())</f>
        <v>1.9267493102544941E-2</v>
      </c>
      <c r="H3491" s="42">
        <f>_xll.qlCalendarAdvance(Calendar,$H3490,B3491,"f",FALSE)</f>
        <v>63886</v>
      </c>
      <c r="I3491" s="176">
        <f>_xll.qlInterestRateIndexValueDate(Index1M,$H3491)</f>
        <v>63886</v>
      </c>
      <c r="J3491" s="181">
        <f>IFERROR(_xll.qlIndexFixing(Index1M,$H3491,TRUE,_xll.ohTrigger(RecalcTrigger,Trigger1M)),NA())</f>
        <v>1.9637170218529214E-2</v>
      </c>
      <c r="K3491" s="44">
        <f>IFERROR(_xll.qlIndexFixing(Index3M,H3491,TRUE,_xll.ohTrigger(RecalcTrigger,Trigger3M)),NA())</f>
        <v>1.9929430575892575E-2</v>
      </c>
      <c r="L3491" s="44">
        <f>IFERROR(_xll.qlIndexFixing(Index6M,$H3491,TRUE,_xll.ohTrigger(RecalcTrigger,Trigger6M)),NA())</f>
        <v>2.0068145223717124E-2</v>
      </c>
      <c r="M3491" s="182" t="e">
        <f>IFERROR(_xll.qlIndexFixing(Index1Y,$H3491,TRUE,_xll.ohTrigger(RecalcTrigger,Trigger1Y)),NA())</f>
        <v>#N/A</v>
      </c>
      <c r="N3491" s="181">
        <f>IFERROR(_xll.qlIndexFixing(ONIndex1M,I3491,TRUE,_xll.ohTrigger(RecalcTrigger,Trigger1M)),NA())</f>
        <v>1.9620504572216424E-2</v>
      </c>
      <c r="O3491" s="44">
        <f>IFERROR(_xll.qlIndexFixing(ONIndex3M,I3491,TRUE,_xll.ohTrigger(RecalcTrigger,Trigger3M)),NA())</f>
        <v>1.9876324311614013E-2</v>
      </c>
      <c r="P3491" s="44">
        <f>IFERROR(_xll.qlIndexFixing(ONIndex6M,I3491,TRUE,_xll.ohTrigger(RecalcTrigger,Trigger6M)),NA())</f>
        <v>1.9963089920899124E-2</v>
      </c>
      <c r="Q3491" s="182">
        <f>IFERROR(_xll.qlIndexFixing(ONIndex1Y,I3491,TRUE,_xll.ohTrigger(RecalcTrigger,Trigger1Y)),NA())</f>
        <v>2.0054965899772847E-2</v>
      </c>
    </row>
    <row r="3492" spans="2:17" x14ac:dyDescent="0.2">
      <c r="B3492" s="39" t="s">
        <v>42</v>
      </c>
      <c r="D3492" s="42">
        <f>_xll.qlCalendarAdvance(Calendar,$D3491,B3492,"f",FALSE)</f>
        <v>63893</v>
      </c>
      <c r="E3492" s="176">
        <f>_xll.qlInterestRateIndexValueDate(IndexON,D3492)</f>
        <v>63893</v>
      </c>
      <c r="F3492" s="192">
        <f>IFERROR(_xll.qlIndexFixing(IndexON,D3492,TRUE,_xll.ohTrigger(RecalcTrigger,TriggerON)),NA())</f>
        <v>1.9268147394924107E-2</v>
      </c>
      <c r="H3492" s="42">
        <f>_xll.qlCalendarAdvance(Calendar,$H3491,B3492,"f",FALSE)</f>
        <v>63893</v>
      </c>
      <c r="I3492" s="176">
        <f>_xll.qlInterestRateIndexValueDate(Index1M,$H3492)</f>
        <v>63893</v>
      </c>
      <c r="J3492" s="181">
        <f>IFERROR(_xll.qlIndexFixing(Index1M,$H3492,TRUE,_xll.ohTrigger(RecalcTrigger,Trigger1M)),NA())</f>
        <v>1.9639527771287496E-2</v>
      </c>
      <c r="K3492" s="44">
        <f>IFERROR(_xll.qlIndexFixing(Index3M,H3492,TRUE,_xll.ohTrigger(RecalcTrigger,Trigger3M)),NA())</f>
        <v>1.9928814314047843E-2</v>
      </c>
      <c r="L3492" s="44">
        <f>IFERROR(_xll.qlIndexFixing(Index6M,$H3492,TRUE,_xll.ohTrigger(RecalcTrigger,Trigger6M)),NA())</f>
        <v>2.0069155868850747E-2</v>
      </c>
      <c r="M3492" s="182" t="e">
        <f>IFERROR(_xll.qlIndexFixing(Index1Y,$H3492,TRUE,_xll.ohTrigger(RecalcTrigger,Trigger1Y)),NA())</f>
        <v>#N/A</v>
      </c>
      <c r="N3492" s="181">
        <f>IFERROR(_xll.qlIndexFixing(ONIndex1M,I3492,TRUE,_xll.ohTrigger(RecalcTrigger,Trigger1M)),NA())</f>
        <v>1.9621176541924079E-2</v>
      </c>
      <c r="O3492" s="44">
        <f>IFERROR(_xll.qlIndexFixing(ONIndex3M,I3492,TRUE,_xll.ohTrigger(RecalcTrigger,Trigger3M)),NA())</f>
        <v>1.987695936506495E-2</v>
      </c>
      <c r="P3492" s="44">
        <f>IFERROR(_xll.qlIndexFixing(ONIndex6M,I3492,TRUE,_xll.ohTrigger(RecalcTrigger,Trigger6M)),NA())</f>
        <v>1.9963703062110261E-2</v>
      </c>
      <c r="Q3492" s="182">
        <f>IFERROR(_xll.qlIndexFixing(ONIndex1Y,I3492,TRUE,_xll.ohTrigger(RecalcTrigger,Trigger1Y)),NA())</f>
        <v>2.0055583677803801E-2</v>
      </c>
    </row>
    <row r="3493" spans="2:17" x14ac:dyDescent="0.2">
      <c r="B3493" s="39" t="s">
        <v>42</v>
      </c>
      <c r="D3493" s="42">
        <f>_xll.qlCalendarAdvance(Calendar,$D3492,B3493,"f",FALSE)</f>
        <v>63900</v>
      </c>
      <c r="E3493" s="176">
        <f>_xll.qlInterestRateIndexValueDate(IndexON,D3493)</f>
        <v>63900</v>
      </c>
      <c r="F3493" s="192">
        <f>IFERROR(_xll.qlIndexFixing(IndexON,D3493,TRUE,_xll.ohTrigger(RecalcTrigger,TriggerON)),NA())</f>
        <v>1.9268786521436931E-2</v>
      </c>
      <c r="H3493" s="42">
        <f>_xll.qlCalendarAdvance(Calendar,$H3492,B3493,"f",FALSE)</f>
        <v>63900</v>
      </c>
      <c r="I3493" s="176">
        <f>_xll.qlInterestRateIndexValueDate(Index1M,$H3493)</f>
        <v>63900</v>
      </c>
      <c r="J3493" s="181">
        <f>IFERROR(_xll.qlIndexFixing(Index1M,$H3493,TRUE,_xll.ohTrigger(RecalcTrigger,Trigger1M)),NA())</f>
        <v>1.9640149633319129E-2</v>
      </c>
      <c r="K3493" s="44">
        <f>IFERROR(_xll.qlIndexFixing(Index3M,H3493,TRUE,_xll.ohTrigger(RecalcTrigger,Trigger3M)),NA())</f>
        <v>1.9929343631562662E-2</v>
      </c>
      <c r="L3493" s="44">
        <f>IFERROR(_xll.qlIndexFixing(Index6M,$H3493,TRUE,_xll.ohTrigger(RecalcTrigger,Trigger6M)),NA())</f>
        <v>2.0069575190643164E-2</v>
      </c>
      <c r="M3493" s="182" t="e">
        <f>IFERROR(_xll.qlIndexFixing(Index1Y,$H3493,TRUE,_xll.ohTrigger(RecalcTrigger,Trigger1Y)),NA())</f>
        <v>#N/A</v>
      </c>
      <c r="N3493" s="181">
        <f>IFERROR(_xll.qlIndexFixing(ONIndex1M,I3493,TRUE,_xll.ohTrigger(RecalcTrigger,Trigger1M)),NA())</f>
        <v>1.9621832935995398E-2</v>
      </c>
      <c r="O3493" s="44">
        <f>IFERROR(_xll.qlIndexFixing(ONIndex3M,I3493,TRUE,_xll.ohTrigger(RecalcTrigger,Trigger3M)),NA())</f>
        <v>1.9877579698566183E-2</v>
      </c>
      <c r="P3493" s="44">
        <f>IFERROR(_xll.qlIndexFixing(ONIndex6M,I3493,TRUE,_xll.ohTrigger(RecalcTrigger,Trigger6M)),NA())</f>
        <v>1.9964301991126643E-2</v>
      </c>
      <c r="Q3493" s="182">
        <f>IFERROR(_xll.qlIndexFixing(ONIndex1Y,I3493,TRUE,_xll.ohTrigger(RecalcTrigger,Trigger1Y)),NA())</f>
        <v>2.005618713665891E-2</v>
      </c>
    </row>
    <row r="3494" spans="2:17" x14ac:dyDescent="0.2">
      <c r="B3494" s="39" t="s">
        <v>42</v>
      </c>
      <c r="D3494" s="42">
        <f>_xll.qlCalendarAdvance(Calendar,$D3493,B3494,"f",FALSE)</f>
        <v>63907</v>
      </c>
      <c r="E3494" s="176">
        <f>_xll.qlInterestRateIndexValueDate(IndexON,D3494)</f>
        <v>63907</v>
      </c>
      <c r="F3494" s="192">
        <f>IFERROR(_xll.qlIndexFixing(IndexON,D3494,TRUE,_xll.ohTrigger(RecalcTrigger,TriggerON)),NA())</f>
        <v>1.9269410482407601E-2</v>
      </c>
      <c r="H3494" s="42">
        <f>_xll.qlCalendarAdvance(Calendar,$H3493,B3494,"f",FALSE)</f>
        <v>63907</v>
      </c>
      <c r="I3494" s="176">
        <f>_xll.qlInterestRateIndexValueDate(Index1M,$H3494)</f>
        <v>63907</v>
      </c>
      <c r="J3494" s="181">
        <f>IFERROR(_xll.qlIndexFixing(Index1M,$H3494,TRUE,_xll.ohTrigger(RecalcTrigger,Trigger1M)),NA())</f>
        <v>1.9640755893111598E-2</v>
      </c>
      <c r="K3494" s="44">
        <f>IFERROR(_xll.qlIndexFixing(Index3M,H3494,TRUE,_xll.ohTrigger(RecalcTrigger,Trigger3M)),NA())</f>
        <v>1.9929858157835868E-2</v>
      </c>
      <c r="L3494" s="44">
        <f>IFERROR(_xll.qlIndexFixing(Index6M,$H3494,TRUE,_xll.ohTrigger(RecalcTrigger,Trigger6M)),NA())</f>
        <v>2.0069980159204266E-2</v>
      </c>
      <c r="M3494" s="182" t="e">
        <f>IFERROR(_xll.qlIndexFixing(Index1Y,$H3494,TRUE,_xll.ohTrigger(RecalcTrigger,Trigger1Y)),NA())</f>
        <v>#N/A</v>
      </c>
      <c r="N3494" s="181">
        <f>IFERROR(_xll.qlIndexFixing(ONIndex1M,I3494,TRUE,_xll.ohTrigger(RecalcTrigger,Trigger1M)),NA())</f>
        <v>1.9622473754835612E-2</v>
      </c>
      <c r="O3494" s="44">
        <f>IFERROR(_xll.qlIndexFixing(ONIndex3M,I3494,TRUE,_xll.ohTrigger(RecalcTrigger,Trigger3M)),NA())</f>
        <v>1.9878185312522945E-2</v>
      </c>
      <c r="P3494" s="44">
        <f>IFERROR(_xll.qlIndexFixing(ONIndex6M,I3494,TRUE,_xll.ohTrigger(RecalcTrigger,Trigger6M)),NA())</f>
        <v>1.9964886708353502E-2</v>
      </c>
      <c r="Q3494" s="182">
        <f>IFERROR(_xll.qlIndexFixing(ONIndex1Y,I3494,TRUE,_xll.ohTrigger(RecalcTrigger,Trigger1Y)),NA())</f>
        <v>2.0056776275932942E-2</v>
      </c>
    </row>
    <row r="3495" spans="2:17" x14ac:dyDescent="0.2">
      <c r="B3495" s="39" t="s">
        <v>42</v>
      </c>
      <c r="D3495" s="42">
        <f>_xll.qlCalendarAdvance(Calendar,$D3494,B3495,"f",FALSE)</f>
        <v>63915</v>
      </c>
      <c r="E3495" s="176">
        <f>_xll.qlInterestRateIndexValueDate(IndexON,D3495)</f>
        <v>63915</v>
      </c>
      <c r="F3495" s="192">
        <f>IFERROR(_xll.qlIndexFixing(IndexON,D3495,TRUE,_xll.ohTrigger(RecalcTrigger,TriggerON)),NA())</f>
        <v>1.9270105010212868E-2</v>
      </c>
      <c r="H3495" s="42">
        <f>_xll.qlCalendarAdvance(Calendar,$H3494,B3495,"f",FALSE)</f>
        <v>63915</v>
      </c>
      <c r="I3495" s="176">
        <f>_xll.qlInterestRateIndexValueDate(Index1M,$H3495)</f>
        <v>63915</v>
      </c>
      <c r="J3495" s="181">
        <f>IFERROR(_xll.qlIndexFixing(Index1M,$H3495,TRUE,_xll.ohTrigger(RecalcTrigger,Trigger1M)),NA())</f>
        <v>1.964086085638448E-2</v>
      </c>
      <c r="K3495" s="44">
        <f>IFERROR(_xll.qlIndexFixing(Index3M,H3495,TRUE,_xll.ohTrigger(RecalcTrigger,Trigger3M)),NA())</f>
        <v>1.993042807613072E-2</v>
      </c>
      <c r="L3495" s="44">
        <f>IFERROR(_xll.qlIndexFixing(Index6M,$H3495,TRUE,_xll.ohTrigger(RecalcTrigger,Trigger6M)),NA())</f>
        <v>2.007042540502204E-2</v>
      </c>
      <c r="M3495" s="182" t="e">
        <f>IFERROR(_xll.qlIndexFixing(Index1Y,$H3495,TRUE,_xll.ohTrigger(RecalcTrigger,Trigger1Y)),NA())</f>
        <v>#N/A</v>
      </c>
      <c r="N3495" s="181">
        <f>IFERROR(_xll.qlIndexFixing(ONIndex1M,I3495,TRUE,_xll.ohTrigger(RecalcTrigger,Trigger1M)),NA())</f>
        <v>1.9623187047043134E-2</v>
      </c>
      <c r="O3495" s="44">
        <f>IFERROR(_xll.qlIndexFixing(ONIndex3M,I3495,TRUE,_xll.ohTrigger(RecalcTrigger,Trigger3M)),NA())</f>
        <v>1.987885941820533E-2</v>
      </c>
      <c r="P3495" s="44">
        <f>IFERROR(_xll.qlIndexFixing(ONIndex6M,I3495,TRUE,_xll.ohTrigger(RecalcTrigger,Trigger6M)),NA())</f>
        <v>1.9965537554320623E-2</v>
      </c>
      <c r="Q3495" s="182">
        <f>IFERROR(_xll.qlIndexFixing(ONIndex1Y,I3495,TRUE,_xll.ohTrigger(RecalcTrigger,Trigger1Y)),NA())</f>
        <v>2.005743204416488E-2</v>
      </c>
    </row>
    <row r="3496" spans="2:17" x14ac:dyDescent="0.2">
      <c r="B3496" s="39" t="s">
        <v>42</v>
      </c>
      <c r="D3496" s="42">
        <f>_xll.qlCalendarAdvance(Calendar,$D3495,B3496,"f",FALSE)</f>
        <v>63922</v>
      </c>
      <c r="E3496" s="176">
        <f>_xll.qlInterestRateIndexValueDate(IndexON,D3496)</f>
        <v>63922</v>
      </c>
      <c r="F3496" s="192">
        <f>IFERROR(_xll.qlIndexFixing(IndexON,D3496,TRUE,_xll.ohTrigger(RecalcTrigger,TriggerON)),NA())</f>
        <v>1.9270696473245863E-2</v>
      </c>
      <c r="H3496" s="42">
        <f>_xll.qlCalendarAdvance(Calendar,$H3495,B3496,"f",FALSE)</f>
        <v>63922</v>
      </c>
      <c r="I3496" s="176">
        <f>_xll.qlInterestRateIndexValueDate(Index1M,$H3496)</f>
        <v>63922</v>
      </c>
      <c r="J3496" s="181">
        <f>IFERROR(_xll.qlIndexFixing(Index1M,$H3496,TRUE,_xll.ohTrigger(RecalcTrigger,Trigger1M)),NA())</f>
        <v>1.9641434766386121E-2</v>
      </c>
      <c r="K3496" s="44">
        <f>IFERROR(_xll.qlIndexFixing(Index3M,H3496,TRUE,_xll.ohTrigger(RecalcTrigger,Trigger3M)),NA())</f>
        <v>1.9930910906864954E-2</v>
      </c>
      <c r="L3496" s="44">
        <f>IFERROR(_xll.qlIndexFixing(Index6M,$H3496,TRUE,_xll.ohTrigger(RecalcTrigger,Trigger6M)),NA())</f>
        <v>2.0070227805187309E-2</v>
      </c>
      <c r="M3496" s="182" t="e">
        <f>IFERROR(_xll.qlIndexFixing(Index1Y,$H3496,TRUE,_xll.ohTrigger(RecalcTrigger,Trigger1Y)),NA())</f>
        <v>#N/A</v>
      </c>
      <c r="N3496" s="181">
        <f>IFERROR(_xll.qlIndexFixing(ONIndex1M,I3496,TRUE,_xll.ohTrigger(RecalcTrigger,Trigger1M)),NA())</f>
        <v>1.9623794489809221E-2</v>
      </c>
      <c r="O3496" s="44">
        <f>IFERROR(_xll.qlIndexFixing(ONIndex3M,I3496,TRUE,_xll.ohTrigger(RecalcTrigger,Trigger3M)),NA())</f>
        <v>1.9879433489597975E-2</v>
      </c>
      <c r="P3496" s="44">
        <f>IFERROR(_xll.qlIndexFixing(ONIndex6M,I3496,TRUE,_xll.ohTrigger(RecalcTrigger,Trigger6M)),NA())</f>
        <v>1.9966091817434917E-2</v>
      </c>
      <c r="Q3496" s="182">
        <f>IFERROR(_xll.qlIndexFixing(ONIndex1Y,I3496,TRUE,_xll.ohTrigger(RecalcTrigger,Trigger1Y)),NA())</f>
        <v>2.005799049915491E-2</v>
      </c>
    </row>
    <row r="3497" spans="2:17" x14ac:dyDescent="0.2">
      <c r="B3497" s="39" t="s">
        <v>42</v>
      </c>
      <c r="D3497" s="42">
        <f>_xll.qlCalendarAdvance(Calendar,$D3496,B3497,"f",FALSE)</f>
        <v>63929</v>
      </c>
      <c r="E3497" s="176">
        <f>_xll.qlInterestRateIndexValueDate(IndexON,D3497)</f>
        <v>63929</v>
      </c>
      <c r="F3497" s="192">
        <f>IFERROR(_xll.qlIndexFixing(IndexON,D3497,TRUE,_xll.ohTrigger(RecalcTrigger,TriggerON)),NA())</f>
        <v>1.927127277057461E-2</v>
      </c>
      <c r="H3497" s="42">
        <f>_xll.qlCalendarAdvance(Calendar,$H3496,B3497,"f",FALSE)</f>
        <v>63929</v>
      </c>
      <c r="I3497" s="176">
        <f>_xll.qlInterestRateIndexValueDate(Index1M,$H3497)</f>
        <v>63929</v>
      </c>
      <c r="J3497" s="181">
        <f>IFERROR(_xll.qlIndexFixing(Index1M,$H3497,TRUE,_xll.ohTrigger(RecalcTrigger,Trigger1M)),NA())</f>
        <v>1.964199307498124E-2</v>
      </c>
      <c r="K3497" s="44">
        <f>IFERROR(_xll.qlIndexFixing(Index3M,H3497,TRUE,_xll.ohTrigger(RecalcTrigger,Trigger3M)),NA())</f>
        <v>1.9931378946343167E-2</v>
      </c>
      <c r="L3497" s="44">
        <f>IFERROR(_xll.qlIndexFixing(Index6M,$H3497,TRUE,_xll.ohTrigger(RecalcTrigger,Trigger6M)),NA())</f>
        <v>2.0070588669029527E-2</v>
      </c>
      <c r="M3497" s="182" t="e">
        <f>IFERROR(_xll.qlIndexFixing(Index1Y,$H3497,TRUE,_xll.ohTrigger(RecalcTrigger,Trigger1Y)),NA())</f>
        <v>#N/A</v>
      </c>
      <c r="N3497" s="181">
        <f>IFERROR(_xll.qlIndexFixing(ONIndex1M,I3497,TRUE,_xll.ohTrigger(RecalcTrigger,Trigger1M)),NA())</f>
        <v>1.9624386357101065E-2</v>
      </c>
      <c r="O3497" s="44">
        <f>IFERROR(_xll.qlIndexFixing(ONIndex3M,I3497,TRUE,_xll.ohTrigger(RecalcTrigger,Trigger3M)),NA())</f>
        <v>1.9879992841365102E-2</v>
      </c>
      <c r="P3497" s="44">
        <f>IFERROR(_xll.qlIndexFixing(ONIndex6M,I3497,TRUE,_xll.ohTrigger(RecalcTrigger,Trigger6M)),NA())</f>
        <v>1.996663186892178E-2</v>
      </c>
      <c r="Q3497" s="182">
        <f>IFERROR(_xll.qlIndexFixing(ONIndex1Y,I3497,TRUE,_xll.ohTrigger(RecalcTrigger,Trigger1Y)),NA())</f>
        <v>2.0058534634888048E-2</v>
      </c>
    </row>
    <row r="3498" spans="2:17" x14ac:dyDescent="0.2">
      <c r="B3498" s="39" t="s">
        <v>42</v>
      </c>
      <c r="D3498" s="42">
        <f>_xll.qlCalendarAdvance(Calendar,$D3497,B3498,"f",FALSE)</f>
        <v>63936</v>
      </c>
      <c r="E3498" s="176">
        <f>_xll.qlInterestRateIndexValueDate(IndexON,D3498)</f>
        <v>63936</v>
      </c>
      <c r="F3498" s="192">
        <f>IFERROR(_xll.qlIndexFixing(IndexON,D3498,TRUE,_xll.ohTrigger(RecalcTrigger,TriggerON)),NA())</f>
        <v>1.927183390195597E-2</v>
      </c>
      <c r="H3498" s="42">
        <f>_xll.qlCalendarAdvance(Calendar,$H3497,B3498,"f",FALSE)</f>
        <v>63936</v>
      </c>
      <c r="I3498" s="176">
        <f>_xll.qlInterestRateIndexValueDate(Index1M,$H3498)</f>
        <v>63936</v>
      </c>
      <c r="J3498" s="181">
        <f>IFERROR(_xll.qlIndexFixing(Index1M,$H3498,TRUE,_xll.ohTrigger(RecalcTrigger,Trigger1M)),NA())</f>
        <v>1.964253578216224E-2</v>
      </c>
      <c r="K3498" s="44">
        <f>IFERROR(_xll.qlIndexFixing(Index3M,H3498,TRUE,_xll.ohTrigger(RecalcTrigger,Trigger3M)),NA())</f>
        <v>1.9931832194555448E-2</v>
      </c>
      <c r="L3498" s="44">
        <f>IFERROR(_xll.qlIndexFixing(Index6M,$H3498,TRUE,_xll.ohTrigger(RecalcTrigger,Trigger6M)),NA())</f>
        <v>2.0070935180391249E-2</v>
      </c>
      <c r="M3498" s="182" t="e">
        <f>IFERROR(_xll.qlIndexFixing(Index1Y,$H3498,TRUE,_xll.ohTrigger(RecalcTrigger,Trigger1Y)),NA())</f>
        <v>#N/A</v>
      </c>
      <c r="N3498" s="181">
        <f>IFERROR(_xll.qlIndexFixing(ONIndex1M,I3498,TRUE,_xll.ohTrigger(RecalcTrigger,Trigger1M)),NA())</f>
        <v>1.9624962648999711E-2</v>
      </c>
      <c r="O3498" s="44">
        <f>IFERROR(_xll.qlIndexFixing(ONIndex3M,I3498,TRUE,_xll.ohTrigger(RecalcTrigger,Trigger3M)),NA())</f>
        <v>1.9880537473263571E-2</v>
      </c>
      <c r="P3498" s="44">
        <f>IFERROR(_xll.qlIndexFixing(ONIndex6M,I3498,TRUE,_xll.ohTrigger(RecalcTrigger,Trigger6M)),NA())</f>
        <v>1.9967157708375982E-2</v>
      </c>
      <c r="Q3498" s="182">
        <f>IFERROR(_xll.qlIndexFixing(ONIndex1Y,I3498,TRUE,_xll.ohTrigger(RecalcTrigger,Trigger1Y)),NA())</f>
        <v>2.0059064451121156E-2</v>
      </c>
    </row>
    <row r="3499" spans="2:17" x14ac:dyDescent="0.2">
      <c r="B3499" s="39" t="s">
        <v>42</v>
      </c>
      <c r="D3499" s="42">
        <f>_xll.qlCalendarAdvance(Calendar,$D3498,B3499,"f",FALSE)</f>
        <v>63943</v>
      </c>
      <c r="E3499" s="176">
        <f>_xll.qlInterestRateIndexValueDate(IndexON,D3499)</f>
        <v>63943</v>
      </c>
      <c r="F3499" s="192">
        <f>IFERROR(_xll.qlIndexFixing(IndexON,D3499,TRUE,_xll.ohTrigger(RecalcTrigger,TriggerON)),NA())</f>
        <v>1.9272379867714129E-2</v>
      </c>
      <c r="H3499" s="42">
        <f>_xll.qlCalendarAdvance(Calendar,$H3498,B3499,"f",FALSE)</f>
        <v>63943</v>
      </c>
      <c r="I3499" s="176">
        <f>_xll.qlInterestRateIndexValueDate(Index1M,$H3499)</f>
        <v>63943</v>
      </c>
      <c r="J3499" s="181">
        <f>IFERROR(_xll.qlIndexFixing(Index1M,$H3499,TRUE,_xll.ohTrigger(RecalcTrigger,Trigger1M)),NA())</f>
        <v>1.9643062887924057E-2</v>
      </c>
      <c r="K3499" s="44">
        <f>IFERROR(_xll.qlIndexFixing(Index3M,H3499,TRUE,_xll.ohTrigger(RecalcTrigger,Trigger3M)),NA())</f>
        <v>1.9932270651499103E-2</v>
      </c>
      <c r="L3499" s="44">
        <f>IFERROR(_xll.qlIndexFixing(Index6M,$H3499,TRUE,_xll.ohTrigger(RecalcTrigger,Trigger6M)),NA())</f>
        <v>2.0071267339267104E-2</v>
      </c>
      <c r="M3499" s="182" t="e">
        <f>IFERROR(_xll.qlIndexFixing(Index1Y,$H3499,TRUE,_xll.ohTrigger(RecalcTrigger,Trigger1Y)),NA())</f>
        <v>#N/A</v>
      </c>
      <c r="N3499" s="181">
        <f>IFERROR(_xll.qlIndexFixing(ONIndex1M,I3499,TRUE,_xll.ohTrigger(RecalcTrigger,Trigger1M)),NA())</f>
        <v>1.9625523365343067E-2</v>
      </c>
      <c r="O3499" s="44">
        <f>IFERROR(_xll.qlIndexFixing(ONIndex3M,I3499,TRUE,_xll.ohTrigger(RecalcTrigger,Trigger3M)),NA())</f>
        <v>1.9881067385293383E-2</v>
      </c>
      <c r="P3499" s="44">
        <f>IFERROR(_xll.qlIndexFixing(ONIndex6M,I3499,TRUE,_xll.ohTrigger(RecalcTrigger,Trigger6M)),NA())</f>
        <v>1.9967669335959615E-2</v>
      </c>
      <c r="Q3499" s="182">
        <f>IFERROR(_xll.qlIndexFixing(ONIndex1Y,I3499,TRUE,_xll.ohTrigger(RecalcTrigger,Trigger1Y)),NA())</f>
        <v>2.005957994793528E-2</v>
      </c>
    </row>
    <row r="3500" spans="2:17" x14ac:dyDescent="0.2">
      <c r="B3500" s="39" t="s">
        <v>42</v>
      </c>
      <c r="D3500" s="42">
        <f>_xll.qlCalendarAdvance(Calendar,$D3499,B3500,"f",FALSE)</f>
        <v>63950</v>
      </c>
      <c r="E3500" s="176">
        <f>_xll.qlInterestRateIndexValueDate(IndexON,D3500)</f>
        <v>63950</v>
      </c>
      <c r="F3500" s="192">
        <f>IFERROR(_xll.qlIndexFixing(IndexON,D3500,TRUE,_xll.ohTrigger(RecalcTrigger,TriggerON)),NA())</f>
        <v>1.9272910667930132E-2</v>
      </c>
      <c r="H3500" s="42">
        <f>_xll.qlCalendarAdvance(Calendar,$H3499,B3500,"f",FALSE)</f>
        <v>63950</v>
      </c>
      <c r="I3500" s="176">
        <f>_xll.qlInterestRateIndexValueDate(Index1M,$H3500)</f>
        <v>63950</v>
      </c>
      <c r="J3500" s="181">
        <f>IFERROR(_xll.qlIndexFixing(Index1M,$H3500,TRUE,_xll.ohTrigger(RecalcTrigger,Trigger1M)),NA())</f>
        <v>1.9641320062522005E-2</v>
      </c>
      <c r="K3500" s="44">
        <f>IFERROR(_xll.qlIndexFixing(Index3M,H3500,TRUE,_xll.ohTrigger(RecalcTrigger,Trigger3M)),NA())</f>
        <v>1.9932123434687525E-2</v>
      </c>
      <c r="L3500" s="44">
        <f>IFERROR(_xll.qlIndexFixing(Index6M,$H3500,TRUE,_xll.ohTrigger(RecalcTrigger,Trigger6M)),NA())</f>
        <v>2.0071585145650377E-2</v>
      </c>
      <c r="M3500" s="182" t="e">
        <f>IFERROR(_xll.qlIndexFixing(Index1Y,$H3500,TRUE,_xll.ohTrigger(RecalcTrigger,Trigger1Y)),NA())</f>
        <v>#N/A</v>
      </c>
      <c r="N3500" s="181">
        <f>IFERROR(_xll.qlIndexFixing(ONIndex1M,I3500,TRUE,_xll.ohTrigger(RecalcTrigger,Trigger1M)),NA())</f>
        <v>1.9626068506374272E-2</v>
      </c>
      <c r="O3500" s="44">
        <f>IFERROR(_xll.qlIndexFixing(ONIndex3M,I3500,TRUE,_xll.ohTrigger(RecalcTrigger,Trigger3M)),NA())</f>
        <v>1.9881582577535584E-2</v>
      </c>
      <c r="P3500" s="44">
        <f>IFERROR(_xll.qlIndexFixing(ONIndex6M,I3500,TRUE,_xll.ohTrigger(RecalcTrigger,Trigger6M)),NA())</f>
        <v>1.9968166751672678E-2</v>
      </c>
      <c r="Q3500" s="182">
        <f>IFERROR(_xll.qlIndexFixing(ONIndex1Y,I3500,TRUE,_xll.ohTrigger(RecalcTrigger,Trigger1Y)),NA())</f>
        <v>2.0060081125654605E-2</v>
      </c>
    </row>
    <row r="3501" spans="2:17" x14ac:dyDescent="0.2">
      <c r="B3501" s="39" t="s">
        <v>42</v>
      </c>
      <c r="D3501" s="42">
        <f>_xll.qlCalendarAdvance(Calendar,$D3500,B3501,"f",FALSE)</f>
        <v>63957</v>
      </c>
      <c r="E3501" s="176">
        <f>_xll.qlInterestRateIndexValueDate(IndexON,D3501)</f>
        <v>63957</v>
      </c>
      <c r="F3501" s="192">
        <f>IFERROR(_xll.qlIndexFixing(IndexON,D3501,TRUE,_xll.ohTrigger(RecalcTrigger,TriggerON)),NA())</f>
        <v>1.9273426302279795E-2</v>
      </c>
      <c r="H3501" s="42">
        <f>_xll.qlCalendarAdvance(Calendar,$H3500,B3501,"f",FALSE)</f>
        <v>63957</v>
      </c>
      <c r="I3501" s="176">
        <f>_xll.qlInterestRateIndexValueDate(Index1M,$H3501)</f>
        <v>63957</v>
      </c>
      <c r="J3501" s="181">
        <f>IFERROR(_xll.qlIndexFixing(Index1M,$H3501,TRUE,_xll.ohTrigger(RecalcTrigger,Trigger1M)),NA())</f>
        <v>1.9641820315393275E-2</v>
      </c>
      <c r="K3501" s="44">
        <f>IFERROR(_xll.qlIndexFixing(Index3M,H3501,TRUE,_xll.ohTrigger(RecalcTrigger,Trigger3M)),NA())</f>
        <v>1.9932533343269644E-2</v>
      </c>
      <c r="L3501" s="44">
        <f>IFERROR(_xll.qlIndexFixing(Index6M,$H3501,TRUE,_xll.ohTrigger(RecalcTrigger,Trigger6M)),NA())</f>
        <v>2.0071888599533006E-2</v>
      </c>
      <c r="M3501" s="182" t="e">
        <f>IFERROR(_xll.qlIndexFixing(Index1Y,$H3501,TRUE,_xll.ohTrigger(RecalcTrigger,Trigger1Y)),NA())</f>
        <v>#N/A</v>
      </c>
      <c r="N3501" s="181">
        <f>IFERROR(_xll.qlIndexFixing(ONIndex1M,I3501,TRUE,_xll.ohTrigger(RecalcTrigger,Trigger1M)),NA())</f>
        <v>1.9626598071769141E-2</v>
      </c>
      <c r="O3501" s="44">
        <f>IFERROR(_xll.qlIndexFixing(ONIndex3M,I3501,TRUE,_xll.ohTrigger(RecalcTrigger,Trigger3M)),NA())</f>
        <v>1.9882083050233312E-2</v>
      </c>
      <c r="P3501" s="44">
        <f>IFERROR(_xll.qlIndexFixing(ONIndex6M,I3501,TRUE,_xll.ohTrigger(RecalcTrigger,Trigger6M)),NA())</f>
        <v>1.9968649955515172E-2</v>
      </c>
      <c r="Q3501" s="182">
        <f>IFERROR(_xll.qlIndexFixing(ONIndex1Y,I3501,TRUE,_xll.ohTrigger(RecalcTrigger,Trigger1Y)),NA())</f>
        <v>2.0060567983792854E-2</v>
      </c>
    </row>
    <row r="3502" spans="2:17" x14ac:dyDescent="0.2">
      <c r="B3502" s="39" t="s">
        <v>42</v>
      </c>
      <c r="D3502" s="42">
        <f>_xll.qlCalendarAdvance(Calendar,$D3501,B3502,"f",FALSE)</f>
        <v>63964</v>
      </c>
      <c r="E3502" s="176">
        <f>_xll.qlInterestRateIndexValueDate(IndexON,D3502)</f>
        <v>63964</v>
      </c>
      <c r="F3502" s="192">
        <f>IFERROR(_xll.qlIndexFixing(IndexON,D3502,TRUE,_xll.ohTrigger(RecalcTrigger,TriggerON)),NA())</f>
        <v>1.9273926770844163E-2</v>
      </c>
      <c r="H3502" s="42">
        <f>_xll.qlCalendarAdvance(Calendar,$H3501,B3502,"f",FALSE)</f>
        <v>63964</v>
      </c>
      <c r="I3502" s="176">
        <f>_xll.qlInterestRateIndexValueDate(Index1M,$H3502)</f>
        <v>63964</v>
      </c>
      <c r="J3502" s="181">
        <f>IFERROR(_xll.qlIndexFixing(Index1M,$H3502,TRUE,_xll.ohTrigger(RecalcTrigger,Trigger1M)),NA())</f>
        <v>1.9642304970201543E-2</v>
      </c>
      <c r="K3502" s="44">
        <f>IFERROR(_xll.qlIndexFixing(Index3M,H3502,TRUE,_xll.ohTrigger(RecalcTrigger,Trigger3M)),NA())</f>
        <v>1.9932928461373584E-2</v>
      </c>
      <c r="L3502" s="44">
        <f>IFERROR(_xll.qlIndexFixing(Index6M,$H3502,TRUE,_xll.ohTrigger(RecalcTrigger,Trigger6M)),NA())</f>
        <v>2.0072177700909171E-2</v>
      </c>
      <c r="M3502" s="182" t="e">
        <f>IFERROR(_xll.qlIndexFixing(Index1Y,$H3502,TRUE,_xll.ohTrigger(RecalcTrigger,Trigger1Y)),NA())</f>
        <v>#N/A</v>
      </c>
      <c r="N3502" s="181">
        <f>IFERROR(_xll.qlIndexFixing(ONIndex1M,I3502,TRUE,_xll.ohTrigger(RecalcTrigger,Trigger1M)),NA())</f>
        <v>1.9627112061932905E-2</v>
      </c>
      <c r="O3502" s="44">
        <f>IFERROR(_xll.qlIndexFixing(ONIndex3M,I3502,TRUE,_xll.ohTrigger(RecalcTrigger,Trigger3M)),NA())</f>
        <v>1.9882568802900291E-2</v>
      </c>
      <c r="P3502" s="44">
        <f>IFERROR(_xll.qlIndexFixing(ONIndex6M,I3502,TRUE,_xll.ohTrigger(RecalcTrigger,Trigger6M)),NA())</f>
        <v>1.9969118947487097E-2</v>
      </c>
      <c r="Q3502" s="182">
        <f>IFERROR(_xll.qlIndexFixing(ONIndex1Y,I3502,TRUE,_xll.ohTrigger(RecalcTrigger,Trigger1Y)),NA())</f>
        <v>2.0061040522755258E-2</v>
      </c>
    </row>
    <row r="3503" spans="2:17" x14ac:dyDescent="0.2">
      <c r="B3503" s="39" t="s">
        <v>42</v>
      </c>
      <c r="D3503" s="42">
        <f>_xll.qlCalendarAdvance(Calendar,$D3502,B3503,"f",FALSE)</f>
        <v>63971</v>
      </c>
      <c r="E3503" s="176">
        <f>_xll.qlInterestRateIndexValueDate(IndexON,D3503)</f>
        <v>63971</v>
      </c>
      <c r="F3503" s="192">
        <f>IFERROR(_xll.qlIndexFixing(IndexON,D3503,TRUE,_xll.ohTrigger(RecalcTrigger,TriggerON)),NA())</f>
        <v>1.927441207378533E-2</v>
      </c>
      <c r="H3503" s="42">
        <f>_xll.qlCalendarAdvance(Calendar,$H3502,B3503,"f",FALSE)</f>
        <v>63971</v>
      </c>
      <c r="I3503" s="176">
        <f>_xll.qlInterestRateIndexValueDate(Index1M,$H3503)</f>
        <v>63971</v>
      </c>
      <c r="J3503" s="181">
        <f>IFERROR(_xll.qlIndexFixing(Index1M,$H3503,TRUE,_xll.ohTrigger(RecalcTrigger,Trigger1M)),NA())</f>
        <v>1.9642774026935237E-2</v>
      </c>
      <c r="K3503" s="44">
        <f>IFERROR(_xll.qlIndexFixing(Index3M,H3503,TRUE,_xll.ohTrigger(RecalcTrigger,Trigger3M)),NA())</f>
        <v>1.9933308788993881E-2</v>
      </c>
      <c r="L3503" s="44">
        <f>IFERROR(_xll.qlIndexFixing(Index6M,$H3503,TRUE,_xll.ohTrigger(RecalcTrigger,Trigger6M)),NA())</f>
        <v>2.0072452449772602E-2</v>
      </c>
      <c r="M3503" s="182" t="e">
        <f>IFERROR(_xll.qlIndexFixing(Index1Y,$H3503,TRUE,_xll.ohTrigger(RecalcTrigger,Trigger1Y)),NA())</f>
        <v>#N/A</v>
      </c>
      <c r="N3503" s="181">
        <f>IFERROR(_xll.qlIndexFixing(ONIndex1M,I3503,TRUE,_xll.ohTrigger(RecalcTrigger,Trigger1M)),NA())</f>
        <v>1.9627610476460333E-2</v>
      </c>
      <c r="O3503" s="44">
        <f>IFERROR(_xll.qlIndexFixing(ONIndex3M,I3503,TRUE,_xll.ohTrigger(RecalcTrigger,Trigger3M)),NA())</f>
        <v>1.9883039835860705E-2</v>
      </c>
      <c r="P3503" s="44">
        <f>IFERROR(_xll.qlIndexFixing(ONIndex6M,I3503,TRUE,_xll.ohTrigger(RecalcTrigger,Trigger6M)),NA())</f>
        <v>1.9969573727507406E-2</v>
      </c>
      <c r="Q3503" s="182">
        <f>IFERROR(_xll.qlIndexFixing(ONIndex1Y,I3503,TRUE,_xll.ohTrigger(RecalcTrigger,Trigger1Y)),NA())</f>
        <v>2.0061498742136585E-2</v>
      </c>
    </row>
    <row r="3504" spans="2:17" x14ac:dyDescent="0.2">
      <c r="B3504" s="39" t="s">
        <v>42</v>
      </c>
      <c r="D3504" s="42">
        <f>_xll.qlCalendarAdvance(Calendar,$D3503,B3504,"f",FALSE)</f>
        <v>63978</v>
      </c>
      <c r="E3504" s="176">
        <f>_xll.qlInterestRateIndexValueDate(IndexON,D3504)</f>
        <v>63978</v>
      </c>
      <c r="F3504" s="192">
        <f>IFERROR(_xll.qlIndexFixing(IndexON,D3504,TRUE,_xll.ohTrigger(RecalcTrigger,TriggerON)),NA())</f>
        <v>1.9274882211022248E-2</v>
      </c>
      <c r="H3504" s="42">
        <f>_xll.qlCalendarAdvance(Calendar,$H3503,B3504,"f",FALSE)</f>
        <v>63978</v>
      </c>
      <c r="I3504" s="176">
        <f>_xll.qlInterestRateIndexValueDate(Index1M,$H3504)</f>
        <v>63978</v>
      </c>
      <c r="J3504" s="181">
        <f>IFERROR(_xll.qlIndexFixing(Index1M,$H3504,TRUE,_xll.ohTrigger(RecalcTrigger,Trigger1M)),NA())</f>
        <v>1.9643786838846558E-2</v>
      </c>
      <c r="K3504" s="44">
        <f>IFERROR(_xll.qlIndexFixing(Index3M,H3504,TRUE,_xll.ohTrigger(RecalcTrigger,Trigger3M)),NA())</f>
        <v>1.9935374313762588E-2</v>
      </c>
      <c r="L3504" s="44">
        <f>IFERROR(_xll.qlIndexFixing(Index6M,$H3504,TRUE,_xll.ohTrigger(RecalcTrigger,Trigger6M)),NA())</f>
        <v>2.0073840261133648E-2</v>
      </c>
      <c r="M3504" s="182" t="e">
        <f>IFERROR(_xll.qlIndexFixing(Index1Y,$H3504,TRUE,_xll.ohTrigger(RecalcTrigger,Trigger1Y)),NA())</f>
        <v>#N/A</v>
      </c>
      <c r="N3504" s="181">
        <f>IFERROR(_xll.qlIndexFixing(ONIndex1M,I3504,TRUE,_xll.ohTrigger(RecalcTrigger,Trigger1M)),NA())</f>
        <v>1.9628093315594564E-2</v>
      </c>
      <c r="O3504" s="44">
        <f>IFERROR(_xll.qlIndexFixing(ONIndex3M,I3504,TRUE,_xll.ohTrigger(RecalcTrigger,Trigger3M)),NA())</f>
        <v>1.9883496149114555E-2</v>
      </c>
      <c r="P3504" s="44">
        <f>IFERROR(_xll.qlIndexFixing(ONIndex6M,I3504,TRUE,_xll.ohTrigger(RecalcTrigger,Trigger6M)),NA())</f>
        <v>1.9970014295738192E-2</v>
      </c>
      <c r="Q3504" s="182">
        <f>IFERROR(_xll.qlIndexFixing(ONIndex1Y,I3504,TRUE,_xll.ohTrigger(RecalcTrigger,Trigger1Y)),NA())</f>
        <v>2.0061942642342068E-2</v>
      </c>
    </row>
    <row r="3505" spans="2:17" x14ac:dyDescent="0.2">
      <c r="B3505" s="39" t="s">
        <v>42</v>
      </c>
      <c r="D3505" s="42">
        <f>_xll.qlCalendarAdvance(Calendar,$D3504,B3505,"f",FALSE)</f>
        <v>63985</v>
      </c>
      <c r="E3505" s="176">
        <f>_xll.qlInterestRateIndexValueDate(IndexON,D3505)</f>
        <v>63985</v>
      </c>
      <c r="F3505" s="192">
        <f>IFERROR(_xll.qlIndexFixing(IndexON,D3505,TRUE,_xll.ohTrigger(RecalcTrigger,TriggerON)),NA())</f>
        <v>1.9275337182473873E-2</v>
      </c>
      <c r="H3505" s="42">
        <f>_xll.qlCalendarAdvance(Calendar,$H3504,B3505,"f",FALSE)</f>
        <v>63985</v>
      </c>
      <c r="I3505" s="176">
        <f>_xll.qlInterestRateIndexValueDate(Index1M,$H3505)</f>
        <v>63985</v>
      </c>
      <c r="J3505" s="181">
        <f>IFERROR(_xll.qlIndexFixing(Index1M,$H3505,TRUE,_xll.ohTrigger(RecalcTrigger,Trigger1M)),NA())</f>
        <v>1.9646455819382236E-2</v>
      </c>
      <c r="K3505" s="44">
        <f>IFERROR(_xll.qlIndexFixing(Index3M,H3505,TRUE,_xll.ohTrigger(RecalcTrigger,Trigger3M)),NA())</f>
        <v>1.9935721947831775E-2</v>
      </c>
      <c r="L3505" s="44">
        <f>IFERROR(_xll.qlIndexFixing(Index6M,$H3505,TRUE,_xll.ohTrigger(RecalcTrigger,Trigger6M)),NA())</f>
        <v>2.007577179682429E-2</v>
      </c>
      <c r="M3505" s="182" t="e">
        <f>IFERROR(_xll.qlIndexFixing(Index1Y,$H3505,TRUE,_xll.ohTrigger(RecalcTrigger,Trigger1Y)),NA())</f>
        <v>#N/A</v>
      </c>
      <c r="N3505" s="181">
        <f>IFERROR(_xll.qlIndexFixing(ONIndex1M,I3505,TRUE,_xll.ohTrigger(RecalcTrigger,Trigger1M)),NA())</f>
        <v>1.962856057925455E-2</v>
      </c>
      <c r="O3505" s="44">
        <f>IFERROR(_xll.qlIndexFixing(ONIndex3M,I3505,TRUE,_xll.ohTrigger(RecalcTrigger,Trigger3M)),NA())</f>
        <v>1.9883937742499747E-2</v>
      </c>
      <c r="P3505" s="44">
        <f>IFERROR(_xll.qlIndexFixing(ONIndex6M,I3505,TRUE,_xll.ohTrigger(RecalcTrigger,Trigger6M)),NA())</f>
        <v>1.9970440652017363E-2</v>
      </c>
      <c r="Q3505" s="182">
        <f>IFERROR(_xll.qlIndexFixing(ONIndex1Y,I3505,TRUE,_xll.ohTrigger(RecalcTrigger,Trigger1Y)),NA())</f>
        <v>2.006237222304752E-2</v>
      </c>
    </row>
    <row r="3506" spans="2:17" x14ac:dyDescent="0.2">
      <c r="B3506" s="39" t="s">
        <v>42</v>
      </c>
      <c r="D3506" s="42">
        <f>_xll.qlCalendarAdvance(Calendar,$D3505,B3506,"f",FALSE)</f>
        <v>63992</v>
      </c>
      <c r="E3506" s="176">
        <f>_xll.qlInterestRateIndexValueDate(IndexON,D3506)</f>
        <v>63992</v>
      </c>
      <c r="F3506" s="192">
        <f>IFERROR(_xll.qlIndexFixing(IndexON,D3506,TRUE,_xll.ohTrigger(RecalcTrigger,TriggerON)),NA())</f>
        <v>1.9275776988302296E-2</v>
      </c>
      <c r="H3506" s="42">
        <f>_xll.qlCalendarAdvance(Calendar,$H3505,B3506,"f",FALSE)</f>
        <v>63992</v>
      </c>
      <c r="I3506" s="176">
        <f>_xll.qlInterestRateIndexValueDate(Index1M,$H3506)</f>
        <v>63992</v>
      </c>
      <c r="J3506" s="181">
        <f>IFERROR(_xll.qlIndexFixing(Index1M,$H3506,TRUE,_xll.ohTrigger(RecalcTrigger,Trigger1M)),NA())</f>
        <v>1.9646315788537337E-2</v>
      </c>
      <c r="K3506" s="44">
        <f>IFERROR(_xll.qlIndexFixing(Index3M,H3506,TRUE,_xll.ohTrigger(RecalcTrigger,Trigger3M)),NA())</f>
        <v>1.9936054788989344E-2</v>
      </c>
      <c r="L3506" s="44">
        <f>IFERROR(_xll.qlIndexFixing(Index6M,$H3506,TRUE,_xll.ohTrigger(RecalcTrigger,Trigger6M)),NA())</f>
        <v>2.0075998424210293E-2</v>
      </c>
      <c r="M3506" s="182" t="e">
        <f>IFERROR(_xll.qlIndexFixing(Index1Y,$H3506,TRUE,_xll.ohTrigger(RecalcTrigger,Trigger1Y)),NA())</f>
        <v>#N/A</v>
      </c>
      <c r="N3506" s="181">
        <f>IFERROR(_xll.qlIndexFixing(ONIndex1M,I3506,TRUE,_xll.ohTrigger(RecalcTrigger,Trigger1M)),NA())</f>
        <v>1.9629012267440293E-2</v>
      </c>
      <c r="O3506" s="44">
        <f>IFERROR(_xll.qlIndexFixing(ONIndex3M,I3506,TRUE,_xll.ohTrigger(RecalcTrigger,Trigger3M)),NA())</f>
        <v>1.9884364616016281E-2</v>
      </c>
      <c r="P3506" s="44">
        <f>IFERROR(_xll.qlIndexFixing(ONIndex6M,I3506,TRUE,_xll.ohTrigger(RecalcTrigger,Trigger6M)),NA())</f>
        <v>1.997085279650701E-2</v>
      </c>
      <c r="Q3506" s="182">
        <f>IFERROR(_xll.qlIndexFixing(ONIndex1Y,I3506,TRUE,_xll.ohTrigger(RecalcTrigger,Trigger1Y)),NA())</f>
        <v>2.0062787484496081E-2</v>
      </c>
    </row>
    <row r="3507" spans="2:17" x14ac:dyDescent="0.2">
      <c r="B3507" s="39" t="s">
        <v>42</v>
      </c>
      <c r="D3507" s="42">
        <f>_xll.qlCalendarAdvance(Calendar,$D3506,B3507,"f",FALSE)</f>
        <v>63999</v>
      </c>
      <c r="E3507" s="176">
        <f>_xll.qlInterestRateIndexValueDate(IndexON,D3507)</f>
        <v>63999</v>
      </c>
      <c r="F3507" s="192">
        <f>IFERROR(_xll.qlIndexFixing(IndexON,D3507,TRUE,_xll.ohTrigger(RecalcTrigger,TriggerON)),NA())</f>
        <v>1.9276201628345424E-2</v>
      </c>
      <c r="H3507" s="42">
        <f>_xll.qlCalendarAdvance(Calendar,$H3506,B3507,"f",FALSE)</f>
        <v>63999</v>
      </c>
      <c r="I3507" s="176">
        <f>_xll.qlInterestRateIndexValueDate(Index1M,$H3507)</f>
        <v>63999</v>
      </c>
      <c r="J3507" s="181">
        <f>IFERROR(_xll.qlIndexFixing(Index1M,$H3507,TRUE,_xll.ohTrigger(RecalcTrigger,Trigger1M)),NA())</f>
        <v>1.9646718082920352E-2</v>
      </c>
      <c r="K3507" s="44">
        <f>IFERROR(_xll.qlIndexFixing(Index3M,H3507,TRUE,_xll.ohTrigger(RecalcTrigger,Trigger3M)),NA())</f>
        <v>1.9936372837234418E-2</v>
      </c>
      <c r="L3507" s="44">
        <f>IFERROR(_xll.qlIndexFixing(Index6M,$H3507,TRUE,_xll.ohTrigger(RecalcTrigger,Trigger6M)),NA())</f>
        <v>2.0076210695132626E-2</v>
      </c>
      <c r="M3507" s="182" t="e">
        <f>IFERROR(_xll.qlIndexFixing(Index1Y,$H3507,TRUE,_xll.ohTrigger(RecalcTrigger,Trigger1Y)),NA())</f>
        <v>#N/A</v>
      </c>
      <c r="N3507" s="181">
        <f>IFERROR(_xll.qlIndexFixing(ONIndex1M,I3507,TRUE,_xll.ohTrigger(RecalcTrigger,Trigger1M)),NA())</f>
        <v>1.9629448380151793E-2</v>
      </c>
      <c r="O3507" s="44">
        <f>IFERROR(_xll.qlIndexFixing(ONIndex3M,I3507,TRUE,_xll.ohTrigger(RecalcTrigger,Trigger3M)),NA())</f>
        <v>1.9884776769907297E-2</v>
      </c>
      <c r="P3507" s="44">
        <f>IFERROR(_xll.qlIndexFixing(ONIndex6M,I3507,TRUE,_xll.ohTrigger(RecalcTrigger,Trigger6M)),NA())</f>
        <v>1.9971250729045043E-2</v>
      </c>
      <c r="Q3507" s="182">
        <f>IFERROR(_xll.qlIndexFixing(ONIndex1Y,I3507,TRUE,_xll.ohTrigger(RecalcTrigger,Trigger1Y)),NA())</f>
        <v>2.0063188426525658E-2</v>
      </c>
    </row>
    <row r="3508" spans="2:17" x14ac:dyDescent="0.2">
      <c r="B3508" s="39" t="s">
        <v>42</v>
      </c>
      <c r="D3508" s="42">
        <f>_xll.qlCalendarAdvance(Calendar,$D3507,B3508,"f",FALSE)</f>
        <v>64006</v>
      </c>
      <c r="E3508" s="176">
        <f>_xll.qlInterestRateIndexValueDate(IndexON,D3508)</f>
        <v>64006</v>
      </c>
      <c r="F3508" s="192">
        <f>IFERROR(_xll.qlIndexFixing(IndexON,D3508,TRUE,_xll.ohTrigger(RecalcTrigger,TriggerON)),NA())</f>
        <v>1.9276611102765351E-2</v>
      </c>
      <c r="H3508" s="42">
        <f>_xll.qlCalendarAdvance(Calendar,$H3507,B3508,"f",FALSE)</f>
        <v>64006</v>
      </c>
      <c r="I3508" s="176">
        <f>_xll.qlInterestRateIndexValueDate(Index1M,$H3508)</f>
        <v>64006</v>
      </c>
      <c r="J3508" s="181">
        <f>IFERROR(_xll.qlIndexFixing(Index1M,$H3508,TRUE,_xll.ohTrigger(RecalcTrigger,Trigger1M)),NA())</f>
        <v>1.9647104775876584E-2</v>
      </c>
      <c r="K3508" s="44">
        <f>IFERROR(_xll.qlIndexFixing(Index3M,H3508,TRUE,_xll.ohTrigger(RecalcTrigger,Trigger3M)),NA())</f>
        <v>1.9936676092559943E-2</v>
      </c>
      <c r="L3508" s="44">
        <f>IFERROR(_xll.qlIndexFixing(Index6M,$H3508,TRUE,_xll.ohTrigger(RecalcTrigger,Trigger6M)),NA())</f>
        <v>2.0076408609589109E-2</v>
      </c>
      <c r="M3508" s="182" t="e">
        <f>IFERROR(_xll.qlIndexFixing(Index1Y,$H3508,TRUE,_xll.ohTrigger(RecalcTrigger,Trigger1Y)),NA())</f>
        <v>#N/A</v>
      </c>
      <c r="N3508" s="181">
        <f>IFERROR(_xll.qlIndexFixing(ONIndex1M,I3508,TRUE,_xll.ohTrigger(RecalcTrigger,Trigger1M)),NA())</f>
        <v>1.9629868917551141E-2</v>
      </c>
      <c r="O3508" s="44">
        <f>IFERROR(_xll.qlIndexFixing(ONIndex3M,I3508,TRUE,_xll.ohTrigger(RecalcTrigger,Trigger3M)),NA())</f>
        <v>1.9885174203929656E-2</v>
      </c>
      <c r="P3508" s="44">
        <f>IFERROR(_xll.qlIndexFixing(ONIndex6M,I3508,TRUE,_xll.ohTrigger(RecalcTrigger,Trigger6M)),NA())</f>
        <v>1.9971634449874598E-2</v>
      </c>
      <c r="Q3508" s="182">
        <f>IFERROR(_xll.qlIndexFixing(ONIndex1Y,I3508,TRUE,_xll.ohTrigger(RecalcTrigger,Trigger1Y)),NA())</f>
        <v>2.0063575049298343E-2</v>
      </c>
    </row>
    <row r="3509" spans="2:17" x14ac:dyDescent="0.2">
      <c r="B3509" s="39" t="s">
        <v>42</v>
      </c>
      <c r="D3509" s="42">
        <f>_xll.qlCalendarAdvance(Calendar,$D3508,B3509,"f",FALSE)</f>
        <v>64013</v>
      </c>
      <c r="E3509" s="176">
        <f>_xll.qlInterestRateIndexValueDate(IndexON,D3509)</f>
        <v>64013</v>
      </c>
      <c r="F3509" s="192">
        <f>IFERROR(_xll.qlIndexFixing(IndexON,D3509,TRUE,_xll.ohTrigger(RecalcTrigger,TriggerON)),NA())</f>
        <v>1.9279151287149299E-2</v>
      </c>
      <c r="H3509" s="42">
        <f>_xll.qlCalendarAdvance(Calendar,$H3508,B3509,"f",FALSE)</f>
        <v>64013</v>
      </c>
      <c r="I3509" s="176">
        <f>_xll.qlInterestRateIndexValueDate(Index1M,$H3509)</f>
        <v>64013</v>
      </c>
      <c r="J3509" s="181">
        <f>IFERROR(_xll.qlIndexFixing(Index1M,$H3509,TRUE,_xll.ohTrigger(RecalcTrigger,Trigger1M)),NA())</f>
        <v>1.9648029421131748E-2</v>
      </c>
      <c r="K3509" s="44">
        <f>IFERROR(_xll.qlIndexFixing(Index3M,H3509,TRUE,_xll.ohTrigger(RecalcTrigger,Trigger3M)),NA())</f>
        <v>1.9936403167032317E-2</v>
      </c>
      <c r="L3509" s="44">
        <f>IFERROR(_xll.qlIndexFixing(Index6M,$H3509,TRUE,_xll.ohTrigger(RecalcTrigger,Trigger6M)),NA())</f>
        <v>2.0074916837979892E-2</v>
      </c>
      <c r="M3509" s="182" t="e">
        <f>IFERROR(_xll.qlIndexFixing(Index1Y,$H3509,TRUE,_xll.ohTrigger(RecalcTrigger,Trigger1Y)),NA())</f>
        <v>#N/A</v>
      </c>
      <c r="N3509" s="181">
        <f>IFERROR(_xll.qlIndexFixing(ONIndex1M,I3509,TRUE,_xll.ohTrigger(RecalcTrigger,Trigger1M)),NA())</f>
        <v>1.9632498035818235E-2</v>
      </c>
      <c r="O3509" s="44">
        <f>IFERROR(_xll.qlIndexFixing(ONIndex3M,I3509,TRUE,_xll.ohTrigger(RecalcTrigger,Trigger3M)),NA())</f>
        <v>1.9887830171581466E-2</v>
      </c>
      <c r="P3509" s="44">
        <f>IFERROR(_xll.qlIndexFixing(ONIndex6M,I3509,TRUE,_xll.ohTrigger(RecalcTrigger,Trigger6M)),NA())</f>
        <v>1.9974292423211137E-2</v>
      </c>
      <c r="Q3509" s="182">
        <f>IFERROR(_xll.qlIndexFixing(ONIndex1Y,I3509,TRUE,_xll.ohTrigger(RecalcTrigger,Trigger1Y)),NA())</f>
        <v>2.0066256765775004E-2</v>
      </c>
    </row>
    <row r="3510" spans="2:17" x14ac:dyDescent="0.2">
      <c r="B3510" s="39" t="s">
        <v>42</v>
      </c>
      <c r="D3510" s="42">
        <f>_xll.qlCalendarAdvance(Calendar,$D3509,B3510,"f",FALSE)</f>
        <v>64020</v>
      </c>
      <c r="E3510" s="176">
        <f>_xll.qlInterestRateIndexValueDate(IndexON,D3510)</f>
        <v>64020</v>
      </c>
      <c r="F3510" s="192">
        <f>IFERROR(_xll.qlIndexFixing(IndexON,D3510,TRUE,_xll.ohTrigger(RecalcTrigger,TriggerON)),NA())</f>
        <v>1.9277384554330368E-2</v>
      </c>
      <c r="H3510" s="42">
        <f>_xll.qlCalendarAdvance(Calendar,$H3509,B3510,"f",FALSE)</f>
        <v>64020</v>
      </c>
      <c r="I3510" s="176">
        <f>_xll.qlInterestRateIndexValueDate(Index1M,$H3510)</f>
        <v>64020</v>
      </c>
      <c r="J3510" s="181">
        <f>IFERROR(_xll.qlIndexFixing(Index1M,$H3510,TRUE,_xll.ohTrigger(RecalcTrigger,Trigger1M)),NA())</f>
        <v>1.9647831357483374E-2</v>
      </c>
      <c r="K3510" s="44">
        <f>IFERROR(_xll.qlIndexFixing(Index3M,H3510,TRUE,_xll.ohTrigger(RecalcTrigger,Trigger3M)),NA())</f>
        <v>1.9936677878181923E-2</v>
      </c>
      <c r="L3510" s="44" t="e">
        <f>IFERROR(_xll.qlIndexFixing(Index6M,$H3510,TRUE,_xll.ohTrigger(RecalcTrigger,Trigger6M)),NA())</f>
        <v>#N/A</v>
      </c>
      <c r="M3510" s="182" t="e">
        <f>IFERROR(_xll.qlIndexFixing(Index1Y,$H3510,TRUE,_xll.ohTrigger(RecalcTrigger,Trigger1Y)),NA())</f>
        <v>#N/A</v>
      </c>
      <c r="N3510" s="181">
        <f>IFERROR(_xll.qlIndexFixing(ONIndex1M,I3510,TRUE,_xll.ohTrigger(RecalcTrigger,Trigger1M)),NA())</f>
        <v>1.9630663265765014E-2</v>
      </c>
      <c r="O3510" s="44">
        <f>IFERROR(_xll.qlIndexFixing(ONIndex3M,I3510,TRUE,_xll.ohTrigger(RecalcTrigger,Trigger3M)),NA())</f>
        <v>1.9885924912773634E-2</v>
      </c>
      <c r="P3510" s="44">
        <f>IFERROR(_xll.qlIndexFixing(ONIndex6M,I3510,TRUE,_xll.ohTrigger(RecalcTrigger,Trigger6M)),NA())</f>
        <v>1.9972359255516769E-2</v>
      </c>
      <c r="Q3510" s="182">
        <f>IFERROR(_xll.qlIndexFixing(ONIndex1Y,I3510,TRUE,_xll.ohTrigger(RecalcTrigger,Trigger1Y)),NA())</f>
        <v>2.0064305336505717E-2</v>
      </c>
    </row>
    <row r="3511" spans="2:17" x14ac:dyDescent="0.2">
      <c r="B3511" s="39" t="s">
        <v>42</v>
      </c>
      <c r="D3511" s="42">
        <f>_xll.qlCalendarAdvance(Calendar,$D3510,B3511,"f",FALSE)</f>
        <v>64027</v>
      </c>
      <c r="E3511" s="176">
        <f>_xll.qlInterestRateIndexValueDate(IndexON,D3511)</f>
        <v>64027</v>
      </c>
      <c r="F3511" s="192">
        <f>IFERROR(_xll.qlIndexFixing(IndexON,D3511,TRUE,_xll.ohTrigger(RecalcTrigger,TriggerON)),NA())</f>
        <v>1.9277748531718597E-2</v>
      </c>
      <c r="H3511" s="42">
        <f>_xll.qlCalendarAdvance(Calendar,$H3510,B3511,"f",FALSE)</f>
        <v>64027</v>
      </c>
      <c r="I3511" s="176">
        <f>_xll.qlInterestRateIndexValueDate(Index1M,$H3511)</f>
        <v>64027</v>
      </c>
      <c r="J3511" s="181">
        <f>IFERROR(_xll.qlIndexFixing(Index1M,$H3511,TRUE,_xll.ohTrigger(RecalcTrigger,Trigger1M)),NA())</f>
        <v>1.9648171246138997E-2</v>
      </c>
      <c r="K3511" s="44">
        <f>IFERROR(_xll.qlIndexFixing(Index3M,H3511,TRUE,_xll.ohTrigger(RecalcTrigger,Trigger3M)),NA())</f>
        <v>1.9936937797210553E-2</v>
      </c>
      <c r="L3511" s="44" t="e">
        <f>IFERROR(_xll.qlIndexFixing(Index6M,$H3511,TRUE,_xll.ohTrigger(RecalcTrigger,Trigger6M)),NA())</f>
        <v>#N/A</v>
      </c>
      <c r="M3511" s="182" t="e">
        <f>IFERROR(_xll.qlIndexFixing(Index1Y,$H3511,TRUE,_xll.ohTrigger(RecalcTrigger,Trigger1Y)),NA())</f>
        <v>#N/A</v>
      </c>
      <c r="N3511" s="181">
        <f>IFERROR(_xll.qlIndexFixing(ONIndex1M,I3511,TRUE,_xll.ohTrigger(RecalcTrigger,Trigger1M)),NA())</f>
        <v>1.9631037076741631E-2</v>
      </c>
      <c r="O3511" s="44">
        <f>IFERROR(_xll.qlIndexFixing(ONIndex3M,I3511,TRUE,_xll.ohTrigger(RecalcTrigger,Trigger3M)),NA())</f>
        <v>1.9886278187514206E-2</v>
      </c>
      <c r="P3511" s="44">
        <f>IFERROR(_xll.qlIndexFixing(ONIndex6M,I3511,TRUE,_xll.ohTrigger(RecalcTrigger,Trigger6M)),NA())</f>
        <v>1.9972700340572525E-2</v>
      </c>
      <c r="Q3511" s="182">
        <f>IFERROR(_xll.qlIndexFixing(ONIndex1Y,I3511,TRUE,_xll.ohTrigger(RecalcTrigger,Trigger1Y)),NA())</f>
        <v>2.0064649001183543E-2</v>
      </c>
    </row>
    <row r="3512" spans="2:17" x14ac:dyDescent="0.2">
      <c r="B3512" s="39" t="s">
        <v>42</v>
      </c>
      <c r="D3512" s="42">
        <f>_xll.qlCalendarAdvance(Calendar,$D3511,B3512,"f",FALSE)</f>
        <v>64034</v>
      </c>
      <c r="E3512" s="176">
        <f>_xll.qlInterestRateIndexValueDate(IndexON,D3512)</f>
        <v>64034</v>
      </c>
      <c r="F3512" s="192">
        <f>IFERROR(_xll.qlIndexFixing(IndexON,D3512,TRUE,_xll.ohTrigger(RecalcTrigger,TriggerON)),NA())</f>
        <v>1.9278097343078393E-2</v>
      </c>
      <c r="H3512" s="42">
        <f>_xll.qlCalendarAdvance(Calendar,$H3511,B3512,"f",FALSE)</f>
        <v>64034</v>
      </c>
      <c r="I3512" s="176">
        <f>_xll.qlInterestRateIndexValueDate(Index1M,$H3512)</f>
        <v>64034</v>
      </c>
      <c r="J3512" s="181">
        <f>IFERROR(_xll.qlIndexFixing(Index1M,$H3512,TRUE,_xll.ohTrigger(RecalcTrigger,Trigger1M)),NA())</f>
        <v>1.9649045798583915E-2</v>
      </c>
      <c r="K3512" s="44">
        <f>IFERROR(_xll.qlIndexFixing(Index3M,H3512,TRUE,_xll.ohTrigger(RecalcTrigger,Trigger3M)),NA())</f>
        <v>1.9937182924114651E-2</v>
      </c>
      <c r="L3512" s="44" t="e">
        <f>IFERROR(_xll.qlIndexFixing(Index6M,$H3512,TRUE,_xll.ohTrigger(RecalcTrigger,Trigger6M)),NA())</f>
        <v>#N/A</v>
      </c>
      <c r="M3512" s="182" t="e">
        <f>IFERROR(_xll.qlIndexFixing(Index1Y,$H3512,TRUE,_xll.ohTrigger(RecalcTrigger,Trigger1Y)),NA())</f>
        <v>#N/A</v>
      </c>
      <c r="N3512" s="181">
        <f>IFERROR(_xll.qlIndexFixing(ONIndex1M,I3512,TRUE,_xll.ohTrigger(RecalcTrigger,Trigger1M)),NA())</f>
        <v>1.9631395312162958E-2</v>
      </c>
      <c r="O3512" s="44">
        <f>IFERROR(_xll.qlIndexFixing(ONIndex3M,I3512,TRUE,_xll.ohTrigger(RecalcTrigger,Trigger3M)),NA())</f>
        <v>1.9886616742386121E-2</v>
      </c>
      <c r="P3512" s="44">
        <f>IFERROR(_xll.qlIndexFixing(ONIndex6M,I3512,TRUE,_xll.ohTrigger(RecalcTrigger,Trigger6M)),NA())</f>
        <v>1.997302721375771E-2</v>
      </c>
      <c r="Q3512" s="182">
        <f>IFERROR(_xll.qlIndexFixing(ONIndex1Y,I3512,TRUE,_xll.ohTrigger(RecalcTrigger,Trigger1Y)),NA())</f>
        <v>2.0064978346523432E-2</v>
      </c>
    </row>
    <row r="3513" spans="2:17" x14ac:dyDescent="0.2">
      <c r="B3513" s="39" t="s">
        <v>42</v>
      </c>
      <c r="D3513" s="42">
        <f>_xll.qlCalendarAdvance(Calendar,$D3512,B3513,"f",FALSE)</f>
        <v>64041</v>
      </c>
      <c r="E3513" s="176">
        <f>_xll.qlInterestRateIndexValueDate(IndexON,D3513)</f>
        <v>64041</v>
      </c>
      <c r="F3513" s="192">
        <f>IFERROR(_xll.qlIndexFixing(IndexON,D3513,TRUE,_xll.ohTrigger(RecalcTrigger,TriggerON)),NA())</f>
        <v>1.9278430988733941E-2</v>
      </c>
      <c r="H3513" s="42">
        <f>_xll.qlCalendarAdvance(Calendar,$H3512,B3513,"f",FALSE)</f>
        <v>64041</v>
      </c>
      <c r="I3513" s="176">
        <f>_xll.qlInterestRateIndexValueDate(Index1M,$H3513)</f>
        <v>64041</v>
      </c>
      <c r="J3513" s="181">
        <f>IFERROR(_xll.qlIndexFixing(Index1M,$H3513,TRUE,_xll.ohTrigger(RecalcTrigger,Trigger1M)),NA())</f>
        <v>1.9648804219124308E-2</v>
      </c>
      <c r="K3513" s="44">
        <f>IFERROR(_xll.qlIndexFixing(Index3M,H3513,TRUE,_xll.ohTrigger(RecalcTrigger,Trigger3M)),NA())</f>
        <v>1.993797047530892E-2</v>
      </c>
      <c r="L3513" s="44" t="e">
        <f>IFERROR(_xll.qlIndexFixing(Index6M,$H3513,TRUE,_xll.ohTrigger(RecalcTrigger,Trigger6M)),NA())</f>
        <v>#N/A</v>
      </c>
      <c r="M3513" s="182" t="e">
        <f>IFERROR(_xll.qlIndexFixing(Index1Y,$H3513,TRUE,_xll.ohTrigger(RecalcTrigger,Trigger1Y)),NA())</f>
        <v>#N/A</v>
      </c>
      <c r="N3513" s="181">
        <f>IFERROR(_xll.qlIndexFixing(ONIndex1M,I3513,TRUE,_xll.ohTrigger(RecalcTrigger,Trigger1M)),NA())</f>
        <v>1.9631737972110042E-2</v>
      </c>
      <c r="O3513" s="44">
        <f>IFERROR(_xll.qlIndexFixing(ONIndex3M,I3513,TRUE,_xll.ohTrigger(RecalcTrigger,Trigger3M)),NA())</f>
        <v>1.9886940577632517E-2</v>
      </c>
      <c r="P3513" s="44">
        <f>IFERROR(_xll.qlIndexFixing(ONIndex6M,I3513,TRUE,_xll.ohTrigger(RecalcTrigger,Trigger6M)),NA())</f>
        <v>1.9973339875072327E-2</v>
      </c>
      <c r="Q3513" s="182">
        <f>IFERROR(_xll.qlIndexFixing(ONIndex1Y,I3513,TRUE,_xll.ohTrigger(RecalcTrigger,Trigger1Y)),NA())</f>
        <v>2.0065293372444337E-2</v>
      </c>
    </row>
    <row r="3514" spans="2:17" x14ac:dyDescent="0.2">
      <c r="B3514" s="39" t="s">
        <v>42</v>
      </c>
      <c r="D3514" s="42">
        <f>_xll.qlCalendarAdvance(Calendar,$D3513,B3514,"f",FALSE)</f>
        <v>64048</v>
      </c>
      <c r="E3514" s="176">
        <f>_xll.qlInterestRateIndexValueDate(IndexON,D3514)</f>
        <v>64048</v>
      </c>
      <c r="F3514" s="192">
        <f>IFERROR(_xll.qlIndexFixing(IndexON,D3514,TRUE,_xll.ohTrigger(RecalcTrigger,TriggerON)),NA())</f>
        <v>1.9278749468847334E-2</v>
      </c>
      <c r="H3514" s="42">
        <f>_xll.qlCalendarAdvance(Calendar,$H3513,B3514,"f",FALSE)</f>
        <v>64048</v>
      </c>
      <c r="I3514" s="176">
        <f>_xll.qlInterestRateIndexValueDate(Index1M,$H3514)</f>
        <v>64048</v>
      </c>
      <c r="J3514" s="181">
        <f>IFERROR(_xll.qlIndexFixing(Index1M,$H3514,TRUE,_xll.ohTrigger(RecalcTrigger,Trigger1M)),NA())</f>
        <v>1.9649097303464126E-2</v>
      </c>
      <c r="K3514" s="44">
        <f>IFERROR(_xll.qlIndexFixing(Index3M,H3514,TRUE,_xll.ohTrigger(RecalcTrigger,Trigger3M)),NA())</f>
        <v>1.9938184973061671E-2</v>
      </c>
      <c r="L3514" s="44" t="e">
        <f>IFERROR(_xll.qlIndexFixing(Index6M,$H3514,TRUE,_xll.ohTrigger(RecalcTrigger,Trigger6M)),NA())</f>
        <v>#N/A</v>
      </c>
      <c r="M3514" s="182" t="e">
        <f>IFERROR(_xll.qlIndexFixing(Index1Y,$H3514,TRUE,_xll.ohTrigger(RecalcTrigger,Trigger1Y)),NA())</f>
        <v>#N/A</v>
      </c>
      <c r="N3514" s="181">
        <f>IFERROR(_xll.qlIndexFixing(ONIndex1M,I3514,TRUE,_xll.ohTrigger(RecalcTrigger,Trigger1M)),NA())</f>
        <v>1.9632065056663928E-2</v>
      </c>
      <c r="O3514" s="44">
        <f>IFERROR(_xll.qlIndexFixing(ONIndex3M,I3514,TRUE,_xll.ohTrigger(RecalcTrigger,Trigger3M)),NA())</f>
        <v>1.988724969292921E-2</v>
      </c>
      <c r="P3514" s="44">
        <f>IFERROR(_xll.qlIndexFixing(ONIndex6M,I3514,TRUE,_xll.ohTrigger(RecalcTrigger,Trigger6M)),NA())</f>
        <v>1.9973638324435328E-2</v>
      </c>
      <c r="Q3514" s="182">
        <f>IFERROR(_xll.qlIndexFixing(ONIndex1Y,I3514,TRUE,_xll.ohTrigger(RecalcTrigger,Trigger1Y)),NA())</f>
        <v>2.0065594078946258E-2</v>
      </c>
    </row>
    <row r="3515" spans="2:17" x14ac:dyDescent="0.2">
      <c r="B3515" s="39" t="s">
        <v>42</v>
      </c>
      <c r="D3515" s="42">
        <f>_xll.qlCalendarAdvance(Calendar,$D3514,B3515,"f",FALSE)</f>
        <v>64055</v>
      </c>
      <c r="E3515" s="176">
        <f>_xll.qlInterestRateIndexValueDate(IndexON,D3515)</f>
        <v>64055</v>
      </c>
      <c r="F3515" s="192">
        <f>IFERROR(_xll.qlIndexFixing(IndexON,D3515,TRUE,_xll.ohTrigger(RecalcTrigger,TriggerON)),NA())</f>
        <v>1.9279052783175432E-2</v>
      </c>
      <c r="H3515" s="42">
        <f>_xll.qlCalendarAdvance(Calendar,$H3514,B3515,"f",FALSE)</f>
        <v>64055</v>
      </c>
      <c r="I3515" s="176">
        <f>_xll.qlInterestRateIndexValueDate(Index1M,$H3515)</f>
        <v>64055</v>
      </c>
      <c r="J3515" s="181">
        <f>IFERROR(_xll.qlIndexFixing(Index1M,$H3515,TRUE,_xll.ohTrigger(RecalcTrigger,Trigger1M)),NA())</f>
        <v>1.9649374786361966E-2</v>
      </c>
      <c r="K3515" s="44">
        <f>IFERROR(_xll.qlIndexFixing(Index3M,H3515,TRUE,_xll.ohTrigger(RecalcTrigger,Trigger3M)),NA())</f>
        <v>1.9938384677878132E-2</v>
      </c>
      <c r="L3515" s="44" t="e">
        <f>IFERROR(_xll.qlIndexFixing(Index6M,$H3515,TRUE,_xll.ohTrigger(RecalcTrigger,Trigger6M)),NA())</f>
        <v>#N/A</v>
      </c>
      <c r="M3515" s="182" t="e">
        <f>IFERROR(_xll.qlIndexFixing(Index1Y,$H3515,TRUE,_xll.ohTrigger(RecalcTrigger,Trigger1Y)),NA())</f>
        <v>#N/A</v>
      </c>
      <c r="N3515" s="181">
        <f>IFERROR(_xll.qlIndexFixing(ONIndex1M,I3515,TRUE,_xll.ohTrigger(RecalcTrigger,Trigger1M)),NA())</f>
        <v>1.9632376565824616E-2</v>
      </c>
      <c r="O3515" s="44">
        <f>IFERROR(_xll.qlIndexFixing(ONIndex3M,I3515,TRUE,_xll.ohTrigger(RecalcTrigger,Trigger3M)),NA())</f>
        <v>1.988754408868143E-2</v>
      </c>
      <c r="P3515" s="44">
        <f>IFERROR(_xll.qlIndexFixing(ONIndex6M,I3515,TRUE,_xll.ohTrigger(RecalcTrigger,Trigger6M)),NA())</f>
        <v>1.9973922562170898E-2</v>
      </c>
      <c r="Q3515" s="182">
        <f>IFERROR(_xll.qlIndexFixing(ONIndex1Y,I3515,TRUE,_xll.ohTrigger(RecalcTrigger,Trigger1Y)),NA())</f>
        <v>2.0065880466110242E-2</v>
      </c>
    </row>
    <row r="3516" spans="2:17" x14ac:dyDescent="0.2">
      <c r="B3516" s="39" t="s">
        <v>42</v>
      </c>
      <c r="D3516" s="42">
        <f>_xll.qlCalendarAdvance(Calendar,$D3515,B3516,"f",FALSE)</f>
        <v>64062</v>
      </c>
      <c r="E3516" s="176">
        <f>_xll.qlInterestRateIndexValueDate(IndexON,D3516)</f>
        <v>64062</v>
      </c>
      <c r="F3516" s="192">
        <f>IFERROR(_xll.qlIndexFixing(IndexON,D3516,TRUE,_xll.ohTrigger(RecalcTrigger,TriggerON)),NA())</f>
        <v>1.9279340931718236E-2</v>
      </c>
      <c r="H3516" s="42">
        <f>_xll.qlCalendarAdvance(Calendar,$H3515,B3516,"f",FALSE)</f>
        <v>64062</v>
      </c>
      <c r="I3516" s="176">
        <f>_xll.qlInterestRateIndexValueDate(Index1M,$H3516)</f>
        <v>64062</v>
      </c>
      <c r="J3516" s="181">
        <f>IFERROR(_xll.qlIndexFixing(Index1M,$H3516,TRUE,_xll.ohTrigger(RecalcTrigger,Trigger1M)),NA())</f>
        <v>1.964963666782036E-2</v>
      </c>
      <c r="K3516" s="44">
        <f>IFERROR(_xll.qlIndexFixing(Index3M,H3516,TRUE,_xll.ohTrigger(RecalcTrigger,Trigger3M)),NA())</f>
        <v>1.9938569589752146E-2</v>
      </c>
      <c r="L3516" s="44" t="e">
        <f>IFERROR(_xll.qlIndexFixing(Index6M,$H3516,TRUE,_xll.ohTrigger(RecalcTrigger,Trigger6M)),NA())</f>
        <v>#N/A</v>
      </c>
      <c r="M3516" s="182" t="e">
        <f>IFERROR(_xll.qlIndexFixing(Index1Y,$H3516,TRUE,_xll.ohTrigger(RecalcTrigger,Trigger1Y)),NA())</f>
        <v>#N/A</v>
      </c>
      <c r="N3516" s="181">
        <f>IFERROR(_xll.qlIndexFixing(ONIndex1M,I3516,TRUE,_xll.ohTrigger(RecalcTrigger,Trigger1M)),NA())</f>
        <v>1.9632672499592108E-2</v>
      </c>
      <c r="O3516" s="44">
        <f>IFERROR(_xll.qlIndexFixing(ONIndex3M,I3516,TRUE,_xll.ohTrigger(RecalcTrigger,Trigger3M)),NA())</f>
        <v>1.9887823764483947E-2</v>
      </c>
      <c r="P3516" s="44">
        <f>IFERROR(_xll.qlIndexFixing(ONIndex6M,I3516,TRUE,_xll.ohTrigger(RecalcTrigger,Trigger6M)),NA())</f>
        <v>1.9974192587792761E-2</v>
      </c>
      <c r="Q3516" s="182">
        <f>IFERROR(_xll.qlIndexFixing(ONIndex1Y,I3516,TRUE,_xll.ohTrigger(RecalcTrigger,Trigger1Y)),NA())</f>
        <v>2.0066152534017334E-2</v>
      </c>
    </row>
    <row r="3517" spans="2:17" x14ac:dyDescent="0.2">
      <c r="B3517" s="39" t="s">
        <v>42</v>
      </c>
      <c r="D3517" s="42">
        <f>_xll.qlCalendarAdvance(Calendar,$D3516,B3517,"f",FALSE)</f>
        <v>64069</v>
      </c>
      <c r="E3517" s="176">
        <f>_xll.qlInterestRateIndexValueDate(IndexON,D3517)</f>
        <v>64069</v>
      </c>
      <c r="F3517" s="192">
        <f>IFERROR(_xll.qlIndexFixing(IndexON,D3517,TRUE,_xll.ohTrigger(RecalcTrigger,TriggerON)),NA())</f>
        <v>1.9279613914718885E-2</v>
      </c>
      <c r="H3517" s="42">
        <f>_xll.qlCalendarAdvance(Calendar,$H3516,B3517,"f",FALSE)</f>
        <v>64069</v>
      </c>
      <c r="I3517" s="176">
        <f>_xll.qlInterestRateIndexValueDate(Index1M,$H3517)</f>
        <v>64069</v>
      </c>
      <c r="J3517" s="181">
        <f>IFERROR(_xll.qlIndexFixing(Index1M,$H3517,TRUE,_xll.ohTrigger(RecalcTrigger,Trigger1M)),NA())</f>
        <v>1.9648248132451751E-2</v>
      </c>
      <c r="K3517" s="44">
        <f>IFERROR(_xll.qlIndexFixing(Index3M,H3517,TRUE,_xll.ohTrigger(RecalcTrigger,Trigger3M)),NA())</f>
        <v>1.9938739708684591E-2</v>
      </c>
      <c r="L3517" s="44" t="e">
        <f>IFERROR(_xll.qlIndexFixing(Index6M,$H3517,TRUE,_xll.ohTrigger(RecalcTrigger,Trigger6M)),NA())</f>
        <v>#N/A</v>
      </c>
      <c r="M3517" s="182" t="e">
        <f>IFERROR(_xll.qlIndexFixing(Index1Y,$H3517,TRUE,_xll.ohTrigger(RecalcTrigger,Trigger1Y)),NA())</f>
        <v>#N/A</v>
      </c>
      <c r="N3517" s="181">
        <f>IFERROR(_xll.qlIndexFixing(ONIndex1M,I3517,TRUE,_xll.ohTrigger(RecalcTrigger,Trigger1M)),NA())</f>
        <v>1.9632952857723263E-2</v>
      </c>
      <c r="O3517" s="44">
        <f>IFERROR(_xll.qlIndexFixing(ONIndex3M,I3517,TRUE,_xll.ohTrigger(RecalcTrigger,Trigger3M)),NA())</f>
        <v>1.9888088720498853E-2</v>
      </c>
      <c r="P3517" s="44">
        <f>IFERROR(_xll.qlIndexFixing(ONIndex6M,I3517,TRUE,_xll.ohTrigger(RecalcTrigger,Trigger6M)),NA())</f>
        <v>1.9974448401544054E-2</v>
      </c>
      <c r="Q3517" s="182">
        <f>IFERROR(_xll.qlIndexFixing(ONIndex1Y,I3517,TRUE,_xll.ohTrigger(RecalcTrigger,Trigger1Y)),NA())</f>
        <v>2.0066410282505442E-2</v>
      </c>
    </row>
    <row r="3518" spans="2:17" x14ac:dyDescent="0.2">
      <c r="B3518" s="39" t="s">
        <v>42</v>
      </c>
      <c r="D3518" s="42">
        <f>_xll.qlCalendarAdvance(Calendar,$D3517,B3518,"f",FALSE)</f>
        <v>64076</v>
      </c>
      <c r="E3518" s="176">
        <f>_xll.qlInterestRateIndexValueDate(IndexON,D3518)</f>
        <v>64076</v>
      </c>
      <c r="F3518" s="192">
        <f>IFERROR(_xll.qlIndexFixing(IndexON,D3518,TRUE,_xll.ohTrigger(RecalcTrigger,TriggerON)),NA())</f>
        <v>1.9279871731934239E-2</v>
      </c>
      <c r="H3518" s="42">
        <f>_xll.qlCalendarAdvance(Calendar,$H3517,B3518,"f",FALSE)</f>
        <v>64076</v>
      </c>
      <c r="I3518" s="176">
        <f>_xll.qlInterestRateIndexValueDate(Index1M,$H3518)</f>
        <v>64076</v>
      </c>
      <c r="J3518" s="181">
        <f>IFERROR(_xll.qlIndexFixing(Index1M,$H3518,TRUE,_xll.ohTrigger(RecalcTrigger,Trigger1M)),NA())</f>
        <v>1.9650113626396015E-2</v>
      </c>
      <c r="K3518" s="44">
        <f>IFERROR(_xll.qlIndexFixing(Index3M,H3518,TRUE,_xll.ohTrigger(RecalcTrigger,Trigger3M)),NA())</f>
        <v>1.9938895034671941E-2</v>
      </c>
      <c r="L3518" s="44" t="e">
        <f>IFERROR(_xll.qlIndexFixing(Index6M,$H3518,TRUE,_xll.ohTrigger(RecalcTrigger,Trigger6M)),NA())</f>
        <v>#N/A</v>
      </c>
      <c r="M3518" s="182" t="e">
        <f>IFERROR(_xll.qlIndexFixing(Index1Y,$H3518,TRUE,_xll.ohTrigger(RecalcTrigger,Trigger1Y)),NA())</f>
        <v>#N/A</v>
      </c>
      <c r="N3518" s="181">
        <f>IFERROR(_xll.qlIndexFixing(ONIndex1M,I3518,TRUE,_xll.ohTrigger(RecalcTrigger,Trigger1M)),NA())</f>
        <v>1.9633217640623313E-2</v>
      </c>
      <c r="O3518" s="44">
        <f>IFERROR(_xll.qlIndexFixing(ONIndex3M,I3518,TRUE,_xll.ohTrigger(RecalcTrigger,Trigger3M)),NA())</f>
        <v>1.9888338956726148E-2</v>
      </c>
      <c r="P3518" s="44">
        <f>IFERROR(_xll.qlIndexFixing(ONIndex6M,I3518,TRUE,_xll.ohTrigger(RecalcTrigger,Trigger6M)),NA())</f>
        <v>1.9974690003505824E-2</v>
      </c>
      <c r="Q3518" s="182">
        <f>IFERROR(_xll.qlIndexFixing(ONIndex1Y,I3518,TRUE,_xll.ohTrigger(RecalcTrigger,Trigger1Y)),NA())</f>
        <v>2.0066653711574567E-2</v>
      </c>
    </row>
    <row r="3519" spans="2:17" x14ac:dyDescent="0.2">
      <c r="B3519" s="39" t="s">
        <v>42</v>
      </c>
      <c r="D3519" s="42">
        <f>_xll.qlCalendarAdvance(Calendar,$D3518,B3519,"f",FALSE)</f>
        <v>64083</v>
      </c>
      <c r="E3519" s="176">
        <f>_xll.qlInterestRateIndexValueDate(IndexON,D3519)</f>
        <v>64083</v>
      </c>
      <c r="F3519" s="192">
        <f>IFERROR(_xll.qlIndexFixing(IndexON,D3519,TRUE,_xll.ohTrigger(RecalcTrigger,TriggerON)),NA())</f>
        <v>1.9280114383445346E-2</v>
      </c>
      <c r="H3519" s="42">
        <f>_xll.qlCalendarAdvance(Calendar,$H3518,B3519,"f",FALSE)</f>
        <v>64083</v>
      </c>
      <c r="I3519" s="176">
        <f>_xll.qlInterestRateIndexValueDate(Index1M,$H3519)</f>
        <v>64083</v>
      </c>
      <c r="J3519" s="181">
        <f>IFERROR(_xll.qlIndexFixing(Index1M,$H3519,TRUE,_xll.ohTrigger(RecalcTrigger,Trigger1M)),NA())</f>
        <v>1.9650328703518342E-2</v>
      </c>
      <c r="K3519" s="44">
        <f>IFERROR(_xll.qlIndexFixing(Index3M,H3519,TRUE,_xll.ohTrigger(RecalcTrigger,Trigger3M)),NA())</f>
        <v>1.9939035567714196E-2</v>
      </c>
      <c r="L3519" s="44" t="e">
        <f>IFERROR(_xll.qlIndexFixing(Index6M,$H3519,TRUE,_xll.ohTrigger(RecalcTrigger,Trigger6M)),NA())</f>
        <v>#N/A</v>
      </c>
      <c r="M3519" s="182" t="e">
        <f>IFERROR(_xll.qlIndexFixing(Index1Y,$H3519,TRUE,_xll.ohTrigger(RecalcTrigger,Trigger1Y)),NA())</f>
        <v>#N/A</v>
      </c>
      <c r="N3519" s="181">
        <f>IFERROR(_xll.qlIndexFixing(ONIndex1M,I3519,TRUE,_xll.ohTrigger(RecalcTrigger,Trigger1M)),NA())</f>
        <v>1.9633466847724934E-2</v>
      </c>
      <c r="O3519" s="44">
        <f>IFERROR(_xll.qlIndexFixing(ONIndex3M,I3519,TRUE,_xll.ohTrigger(RecalcTrigger,Trigger3M)),NA())</f>
        <v>1.9888574473327925E-2</v>
      </c>
      <c r="P3519" s="44">
        <f>IFERROR(_xll.qlIndexFixing(ONIndex6M,I3519,TRUE,_xll.ohTrigger(RecalcTrigger,Trigger6M)),NA())</f>
        <v>1.9974917393515979E-2</v>
      </c>
      <c r="Q3519" s="182">
        <f>IFERROR(_xll.qlIndexFixing(ONIndex1Y,I3519,TRUE,_xll.ohTrigger(RecalcTrigger,Trigger1Y)),NA())</f>
        <v>2.00668828213868E-2</v>
      </c>
    </row>
    <row r="3520" spans="2:17" x14ac:dyDescent="0.2">
      <c r="B3520" s="39" t="s">
        <v>42</v>
      </c>
      <c r="D3520" s="42">
        <f>_xll.qlCalendarAdvance(Calendar,$D3519,B3520,"f",FALSE)</f>
        <v>64090</v>
      </c>
      <c r="E3520" s="176">
        <f>_xll.qlInterestRateIndexValueDate(IndexON,D3520)</f>
        <v>64090</v>
      </c>
      <c r="F3520" s="192">
        <f>IFERROR(_xll.qlIndexFixing(IndexON,D3520,TRUE,_xll.ohTrigger(RecalcTrigger,TriggerON)),NA())</f>
        <v>1.9280341869171158E-2</v>
      </c>
      <c r="H3520" s="42">
        <f>_xll.qlCalendarAdvance(Calendar,$H3519,B3520,"f",FALSE)</f>
        <v>64090</v>
      </c>
      <c r="I3520" s="176">
        <f>_xll.qlInterestRateIndexValueDate(Index1M,$H3520)</f>
        <v>64090</v>
      </c>
      <c r="J3520" s="181">
        <f>IFERROR(_xll.qlIndexFixing(Index1M,$H3520,TRUE,_xll.ohTrigger(RecalcTrigger,Trigger1M)),NA())</f>
        <v>1.9650528179196158E-2</v>
      </c>
      <c r="K3520" s="44">
        <f>IFERROR(_xll.qlIndexFixing(Index3M,H3520,TRUE,_xll.ohTrigger(RecalcTrigger,Trigger3M)),NA())</f>
        <v>1.9939161307809598E-2</v>
      </c>
      <c r="L3520" s="44" t="e">
        <f>IFERROR(_xll.qlIndexFixing(Index6M,$H3520,TRUE,_xll.ohTrigger(RecalcTrigger,Trigger6M)),NA())</f>
        <v>#N/A</v>
      </c>
      <c r="M3520" s="182" t="e">
        <f>IFERROR(_xll.qlIndexFixing(Index1Y,$H3520,TRUE,_xll.ohTrigger(RecalcTrigger,Trigger1Y)),NA())</f>
        <v>#N/A</v>
      </c>
      <c r="N3520" s="181">
        <f>IFERROR(_xll.qlIndexFixing(ONIndex1M,I3520,TRUE,_xll.ohTrigger(RecalcTrigger,Trigger1M)),NA())</f>
        <v>1.9633700479676497E-2</v>
      </c>
      <c r="O3520" s="44">
        <f>IFERROR(_xll.qlIndexFixing(ONIndex3M,I3520,TRUE,_xll.ohTrigger(RecalcTrigger,Trigger3M)),NA())</f>
        <v>1.9888795269979997E-2</v>
      </c>
      <c r="P3520" s="44">
        <f>IFERROR(_xll.qlIndexFixing(ONIndex6M,I3520,TRUE,_xll.ohTrigger(RecalcTrigger,Trigger6M)),NA())</f>
        <v>1.9975130571655564E-2</v>
      </c>
      <c r="Q3520" s="182">
        <f>IFERROR(_xll.qlIndexFixing(ONIndex1Y,I3520,TRUE,_xll.ohTrigger(RecalcTrigger,Trigger1Y)),NA())</f>
        <v>2.0067097611699003E-2</v>
      </c>
    </row>
    <row r="3521" spans="2:17" x14ac:dyDescent="0.2">
      <c r="B3521" s="39" t="s">
        <v>42</v>
      </c>
      <c r="D3521" s="42">
        <f>_xll.qlCalendarAdvance(Calendar,$D3520,B3521,"f",FALSE)</f>
        <v>64097</v>
      </c>
      <c r="E3521" s="176">
        <f>_xll.qlInterestRateIndexValueDate(IndexON,D3521)</f>
        <v>64097</v>
      </c>
      <c r="F3521" s="192">
        <f>IFERROR(_xll.qlIndexFixing(IndexON,D3521,TRUE,_xll.ohTrigger(RecalcTrigger,TriggerON)),NA())</f>
        <v>1.9280554189111676E-2</v>
      </c>
      <c r="H3521" s="42">
        <f>_xll.qlCalendarAdvance(Calendar,$H3520,B3521,"f",FALSE)</f>
        <v>64097</v>
      </c>
      <c r="I3521" s="176">
        <f>_xll.qlInterestRateIndexValueDate(Index1M,$H3521)</f>
        <v>64097</v>
      </c>
      <c r="J3521" s="181">
        <f>IFERROR(_xll.qlIndexFixing(Index1M,$H3521,TRUE,_xll.ohTrigger(RecalcTrigger,Trigger1M)),NA())</f>
        <v>1.9650712053424398E-2</v>
      </c>
      <c r="K3521" s="44">
        <f>IFERROR(_xll.qlIndexFixing(Index3M,H3521,TRUE,_xll.ohTrigger(RecalcTrigger,Trigger3M)),NA())</f>
        <v>1.9939272254955499E-2</v>
      </c>
      <c r="L3521" s="44" t="e">
        <f>IFERROR(_xll.qlIndexFixing(Index6M,$H3521,TRUE,_xll.ohTrigger(RecalcTrigger,Trigger6M)),NA())</f>
        <v>#N/A</v>
      </c>
      <c r="M3521" s="182" t="e">
        <f>IFERROR(_xll.qlIndexFixing(Index1Y,$H3521,TRUE,_xll.ohTrigger(RecalcTrigger,Trigger1Y)),NA())</f>
        <v>#N/A</v>
      </c>
      <c r="N3521" s="181">
        <f>IFERROR(_xll.qlIndexFixing(ONIndex1M,I3521,TRUE,_xll.ohTrigger(RecalcTrigger,Trigger1M)),NA())</f>
        <v>1.9633918535910677E-2</v>
      </c>
      <c r="O3521" s="44">
        <f>IFERROR(_xll.qlIndexFixing(ONIndex3M,I3521,TRUE,_xll.ohTrigger(RecalcTrigger,Trigger3M)),NA())</f>
        <v>1.9889001347006552E-2</v>
      </c>
      <c r="P3521" s="44">
        <f>IFERROR(_xll.qlIndexFixing(ONIndex6M,I3521,TRUE,_xll.ohTrigger(RecalcTrigger,Trigger6M)),NA())</f>
        <v>1.997532953792458E-2</v>
      </c>
      <c r="Q3521" s="182">
        <f>IFERROR(_xll.qlIndexFixing(ONIndex1Y,I3521,TRUE,_xll.ohTrigger(RecalcTrigger,Trigger1Y)),NA())</f>
        <v>2.0067298082673268E-2</v>
      </c>
    </row>
    <row r="3522" spans="2:17" x14ac:dyDescent="0.2">
      <c r="B3522" s="39" t="s">
        <v>42</v>
      </c>
      <c r="D3522" s="42">
        <f>_xll.qlCalendarAdvance(Calendar,$D3521,B3522,"f",FALSE)</f>
        <v>64104</v>
      </c>
      <c r="E3522" s="176">
        <f>_xll.qlInterestRateIndexValueDate(IndexON,D3522)</f>
        <v>64104</v>
      </c>
      <c r="F3522" s="192">
        <f>IFERROR(_xll.qlIndexFixing(IndexON,D3522,TRUE,_xll.ohTrigger(RecalcTrigger,TriggerON)),NA())</f>
        <v>1.9280751343510039E-2</v>
      </c>
      <c r="H3522" s="42">
        <f>_xll.qlCalendarAdvance(Calendar,$H3521,B3522,"f",FALSE)</f>
        <v>64104</v>
      </c>
      <c r="I3522" s="176">
        <f>_xll.qlInterestRateIndexValueDate(Index1M,$H3522)</f>
        <v>64104</v>
      </c>
      <c r="J3522" s="181">
        <f>IFERROR(_xll.qlIndexFixing(Index1M,$H3522,TRUE,_xll.ohTrigger(RecalcTrigger,Trigger1M)),NA())</f>
        <v>1.9650880326210658E-2</v>
      </c>
      <c r="K3522" s="44">
        <f>IFERROR(_xll.qlIndexFixing(Index3M,H3522,TRUE,_xll.ohTrigger(RecalcTrigger,Trigger3M)),NA())</f>
        <v>1.9939368444152446E-2</v>
      </c>
      <c r="L3522" s="44" t="e">
        <f>IFERROR(_xll.qlIndexFixing(Index6M,$H3522,TRUE,_xll.ohTrigger(RecalcTrigger,Trigger6M)),NA())</f>
        <v>#N/A</v>
      </c>
      <c r="M3522" s="182" t="e">
        <f>IFERROR(_xll.qlIndexFixing(Index1Y,$H3522,TRUE,_xll.ohTrigger(RecalcTrigger,Trigger1Y)),NA())</f>
        <v>#N/A</v>
      </c>
      <c r="N3522" s="181">
        <f>IFERROR(_xll.qlIndexFixing(ONIndex1M,I3522,TRUE,_xll.ohTrigger(RecalcTrigger,Trigger1M)),NA())</f>
        <v>1.9634121016913753E-2</v>
      </c>
      <c r="O3522" s="44">
        <f>IFERROR(_xll.qlIndexFixing(ONIndex3M,I3522,TRUE,_xll.ohTrigger(RecalcTrigger,Trigger3M)),NA())</f>
        <v>1.9889192704002356E-2</v>
      </c>
      <c r="P3522" s="44">
        <f>IFERROR(_xll.qlIndexFixing(ONIndex6M,I3522,TRUE,_xll.ohTrigger(RecalcTrigger,Trigger6M)),NA())</f>
        <v>1.9975514292323027E-2</v>
      </c>
      <c r="Q3522" s="182">
        <f>IFERROR(_xll.qlIndexFixing(ONIndex1Y,I3522,TRUE,_xll.ohTrigger(RecalcTrigger,Trigger1Y)),NA())</f>
        <v>2.0067484234552735E-2</v>
      </c>
    </row>
    <row r="3523" spans="2:17" x14ac:dyDescent="0.2">
      <c r="B3523" s="39" t="s">
        <v>42</v>
      </c>
      <c r="D3523" s="42">
        <f>_xll.qlCalendarAdvance(Calendar,$D3522,B3523,"f",FALSE)</f>
        <v>64111</v>
      </c>
      <c r="E3523" s="176">
        <f>_xll.qlInterestRateIndexValueDate(IndexON,D3523)</f>
        <v>64111</v>
      </c>
      <c r="F3523" s="192">
        <f>IFERROR(_xll.qlIndexFixing(IndexON,D3523,TRUE,_xll.ohTrigger(RecalcTrigger,TriggerON)),NA())</f>
        <v>1.9280933332204153E-2</v>
      </c>
      <c r="H3523" s="42">
        <f>_xll.qlCalendarAdvance(Calendar,$H3522,B3523,"f",FALSE)</f>
        <v>64111</v>
      </c>
      <c r="I3523" s="176">
        <f>_xll.qlInterestRateIndexValueDate(Index1M,$H3523)</f>
        <v>64111</v>
      </c>
      <c r="J3523" s="181">
        <f>IFERROR(_xll.qlIndexFixing(Index1M,$H3523,TRUE,_xll.ohTrigger(RecalcTrigger,Trigger1M)),NA())</f>
        <v>1.9651032997547342E-2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82" t="e">
        <f>IFERROR(_xll.qlIndexFixing(Index1Y,$H3523,TRUE,_xll.ohTrigger(RecalcTrigger,Trigger1Y)),NA())</f>
        <v>#N/A</v>
      </c>
      <c r="N3523" s="181">
        <f>IFERROR(_xll.qlIndexFixing(ONIndex1M,I3523,TRUE,_xll.ohTrigger(RecalcTrigger,Trigger1M)),NA())</f>
        <v>1.9634307922442584E-2</v>
      </c>
      <c r="O3523" s="44">
        <f>IFERROR(_xll.qlIndexFixing(ONIndex3M,I3523,TRUE,_xll.ohTrigger(RecalcTrigger,Trigger3M)),NA())</f>
        <v>1.9889369341534735E-2</v>
      </c>
      <c r="P3523" s="44">
        <f>IFERROR(_xll.qlIndexFixing(ONIndex6M,I3523,TRUE,_xll.ohTrigger(RecalcTrigger,Trigger6M)),NA())</f>
        <v>1.9975684834850904E-2</v>
      </c>
      <c r="Q3523" s="182">
        <f>IFERROR(_xll.qlIndexFixing(ONIndex1Y,I3523,TRUE,_xll.ohTrigger(RecalcTrigger,Trigger1Y)),NA())</f>
        <v>2.0067656066689032E-2</v>
      </c>
    </row>
    <row r="3524" spans="2:17" x14ac:dyDescent="0.2">
      <c r="B3524" s="39" t="s">
        <v>42</v>
      </c>
      <c r="D3524" s="42">
        <f>_xll.qlCalendarAdvance(Calendar,$D3523,B3524,"f",FALSE)</f>
        <v>64118</v>
      </c>
      <c r="E3524" s="176">
        <f>_xll.qlInterestRateIndexValueDate(IndexON,D3524)</f>
        <v>64118</v>
      </c>
      <c r="F3524" s="192">
        <f>IFERROR(_xll.qlIndexFixing(IndexON,D3524,TRUE,_xll.ohTrigger(RecalcTrigger,TriggerON)),NA())</f>
        <v>1.9281100154950881E-2</v>
      </c>
      <c r="H3524" s="42">
        <f>_xll.qlCalendarAdvance(Calendar,$H3523,B3524,"f",FALSE)</f>
        <v>64118</v>
      </c>
      <c r="I3524" s="176">
        <f>_xll.qlInterestRateIndexValueDate(Index1M,$H3524)</f>
        <v>64118</v>
      </c>
      <c r="J3524" s="181">
        <f>IFERROR(_xll.qlIndexFixing(Index1M,$H3524,TRUE,_xll.ohTrigger(RecalcTrigger,Trigger1M)),NA())</f>
        <v>1.9651170067431917E-2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82" t="e">
        <f>IFERROR(_xll.qlIndexFixing(Index1Y,$H3524,TRUE,_xll.ohTrigger(RecalcTrigger,Trigger1Y)),NA())</f>
        <v>#N/A</v>
      </c>
      <c r="N3524" s="181">
        <f>IFERROR(_xll.qlIndexFixing(ONIndex1M,I3524,TRUE,_xll.ohTrigger(RecalcTrigger,Trigger1M)),NA())</f>
        <v>1.963447925233508E-2</v>
      </c>
      <c r="O3524" s="44">
        <f>IFERROR(_xll.qlIndexFixing(ONIndex3M,I3524,TRUE,_xll.ohTrigger(RecalcTrigger,Trigger3M)),NA())</f>
        <v>1.9889531258955317E-2</v>
      </c>
      <c r="P3524" s="44">
        <f>IFERROR(_xll.qlIndexFixing(ONIndex6M,I3524,TRUE,_xll.ohTrigger(RecalcTrigger,Trigger6M)),NA())</f>
        <v>1.9975841165508212E-2</v>
      </c>
      <c r="Q3524" s="182">
        <f>IFERROR(_xll.qlIndexFixing(ONIndex1Y,I3524,TRUE,_xll.ohTrigger(RecalcTrigger,Trigger1Y)),NA())</f>
        <v>2.0067813579649485E-2</v>
      </c>
    </row>
    <row r="3525" spans="2:17" x14ac:dyDescent="0.2">
      <c r="B3525" s="39" t="s">
        <v>42</v>
      </c>
      <c r="D3525" s="42">
        <f>_xll.qlCalendarAdvance(Calendar,$D3524,B3525,"f",FALSE)</f>
        <v>64125</v>
      </c>
      <c r="E3525" s="176">
        <f>_xll.qlInterestRateIndexValueDate(IndexON,D3525)</f>
        <v>64125</v>
      </c>
      <c r="F3525" s="192">
        <f>IFERROR(_xll.qlIndexFixing(IndexON,D3525,TRUE,_xll.ohTrigger(RecalcTrigger,TriggerON)),NA())</f>
        <v>1.9281251812074407E-2</v>
      </c>
      <c r="H3525" s="42">
        <f>_xll.qlCalendarAdvance(Calendar,$H3524,B3525,"f",FALSE)</f>
        <v>64125</v>
      </c>
      <c r="I3525" s="176">
        <f>_xll.qlInterestRateIndexValueDate(Index1M,$H3525)</f>
        <v>64125</v>
      </c>
      <c r="J3525" s="181">
        <f>IFERROR(_xll.qlIndexFixing(Index1M,$H3525,TRUE,_xll.ohTrigger(RecalcTrigger,Trigger1M)),NA())</f>
        <v>1.9651827463664749E-2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82" t="e">
        <f>IFERROR(_xll.qlIndexFixing(Index1Y,$H3525,TRUE,_xll.ohTrigger(RecalcTrigger,Trigger1Y)),NA())</f>
        <v>#N/A</v>
      </c>
      <c r="N3525" s="181">
        <f>IFERROR(_xll.qlIndexFixing(ONIndex1M,I3525,TRUE,_xll.ohTrigger(RecalcTrigger,Trigger1M)),NA())</f>
        <v>1.9634635006915424E-2</v>
      </c>
      <c r="O3525" s="44">
        <f>IFERROR(_xll.qlIndexFixing(ONIndex3M,I3525,TRUE,_xll.ohTrigger(RecalcTrigger,Trigger3M)),NA())</f>
        <v>1.9889678456831428E-2</v>
      </c>
      <c r="P3525" s="44">
        <f>IFERROR(_xll.qlIndexFixing(ONIndex6M,I3525,TRUE,_xll.ohTrigger(RecalcTrigger,Trigger6M)),NA())</f>
        <v>1.9975983284294951E-2</v>
      </c>
      <c r="Q3525" s="182">
        <f>IFERROR(_xll.qlIndexFixing(ONIndex1Y,I3525,TRUE,_xll.ohTrigger(RecalcTrigger,Trigger1Y)),NA())</f>
        <v>2.0067956773272E-2</v>
      </c>
    </row>
    <row r="3526" spans="2:17" x14ac:dyDescent="0.2">
      <c r="B3526" s="39" t="s">
        <v>42</v>
      </c>
      <c r="D3526" s="42">
        <f>_xll.qlCalendarAdvance(Calendar,$D3525,B3526,"f",FALSE)</f>
        <v>64132</v>
      </c>
      <c r="E3526" s="176">
        <f>_xll.qlInterestRateIndexValueDate(IndexON,D3526)</f>
        <v>64132</v>
      </c>
      <c r="F3526" s="192">
        <f>IFERROR(_xll.qlIndexFixing(IndexON,D3526,TRUE,_xll.ohTrigger(RecalcTrigger,TriggerON)),NA())</f>
        <v>1.9281388303655778E-2</v>
      </c>
      <c r="H3526" s="42">
        <f>_xll.qlCalendarAdvance(Calendar,$H3525,B3526,"f",FALSE)</f>
        <v>64132</v>
      </c>
      <c r="I3526" s="176">
        <f>_xll.qlInterestRateIndexValueDate(Index1M,$H3526)</f>
        <v>64132</v>
      </c>
      <c r="J3526" s="181">
        <f>IFERROR(_xll.qlIndexFixing(Index1M,$H3526,TRUE,_xll.ohTrigger(RecalcTrigger,Trigger1M)),NA())</f>
        <v>1.9651397402857401E-2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82" t="e">
        <f>IFERROR(_xll.qlIndexFixing(Index1Y,$H3526,TRUE,_xll.ohTrigger(RecalcTrigger,Trigger1Y)),NA())</f>
        <v>#N/A</v>
      </c>
      <c r="N3526" s="181">
        <f>IFERROR(_xll.qlIndexFixing(ONIndex1M,I3526,TRUE,_xll.ohTrigger(RecalcTrigger,Trigger1M)),NA())</f>
        <v>1.9634775186102571E-2</v>
      </c>
      <c r="O3526" s="44">
        <f>IFERROR(_xll.qlIndexFixing(ONIndex3M,I3526,TRUE,_xll.ohTrigger(RecalcTrigger,Trigger3M)),NA())</f>
        <v>1.9889810934838881E-2</v>
      </c>
      <c r="P3526" s="44">
        <f>IFERROR(_xll.qlIndexFixing(ONIndex6M,I3526,TRUE,_xll.ohTrigger(RecalcTrigger,Trigger6M)),NA())</f>
        <v>1.9976111191211121E-2</v>
      </c>
      <c r="Q3526" s="182">
        <f>IFERROR(_xll.qlIndexFixing(ONIndex1Y,I3526,TRUE,_xll.ohTrigger(RecalcTrigger,Trigger1Y)),NA())</f>
        <v>2.0068085647556577E-2</v>
      </c>
    </row>
    <row r="3527" spans="2:17" x14ac:dyDescent="0.2">
      <c r="B3527" s="39" t="s">
        <v>42</v>
      </c>
      <c r="D3527" s="42">
        <f>_xll.qlCalendarAdvance(Calendar,$D3526,B3527,"f",FALSE)</f>
        <v>64139</v>
      </c>
      <c r="E3527" s="176">
        <f>_xll.qlInterestRateIndexValueDate(IndexON,D3527)</f>
        <v>64139</v>
      </c>
      <c r="F3527" s="192">
        <f>IFERROR(_xll.qlIndexFixing(IndexON,D3527,TRUE,_xll.ohTrigger(RecalcTrigger,TriggerON)),NA())</f>
        <v>1.9281509629370808E-2</v>
      </c>
      <c r="H3527" s="42">
        <f>_xll.qlCalendarAdvance(Calendar,$H3526,B3527,"f",FALSE)</f>
        <v>64139</v>
      </c>
      <c r="I3527" s="176">
        <f>_xll.qlInterestRateIndexValueDate(Index1M,$H3527)</f>
        <v>64139</v>
      </c>
      <c r="J3527" s="181">
        <f>IFERROR(_xll.qlIndexFixing(Index1M,$H3527,TRUE,_xll.ohTrigger(RecalcTrigger,Trigger1M)),NA())</f>
        <v>1.9651487668395778E-2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82" t="e">
        <f>IFERROR(_xll.qlIndexFixing(Index1Y,$H3527,TRUE,_xll.ohTrigger(RecalcTrigger,Trigger1Y)),NA())</f>
        <v>#N/A</v>
      </c>
      <c r="N3527" s="181">
        <f>IFERROR(_xll.qlIndexFixing(ONIndex1M,I3527,TRUE,_xll.ohTrigger(RecalcTrigger,Trigger1M)),NA())</f>
        <v>1.9634899789653382E-2</v>
      </c>
      <c r="O3527" s="44">
        <f>IFERROR(_xll.qlIndexFixing(ONIndex3M,I3527,TRUE,_xll.ohTrigger(RecalcTrigger,Trigger3M)),NA())</f>
        <v>1.9889928693058723E-2</v>
      </c>
      <c r="P3527" s="44">
        <f>IFERROR(_xll.qlIndexFixing(ONIndex6M,I3527,TRUE,_xll.ohTrigger(RecalcTrigger,Trigger6M)),NA())</f>
        <v>1.9976224886256722E-2</v>
      </c>
      <c r="Q3527" s="182">
        <f>IFERROR(_xll.qlIndexFixing(ONIndex1Y,I3527,TRUE,_xll.ohTrigger(RecalcTrigger,Trigger1Y)),NA())</f>
        <v>2.0068200202422171E-2</v>
      </c>
    </row>
    <row r="3528" spans="2:17" x14ac:dyDescent="0.2">
      <c r="B3528" s="39" t="s">
        <v>42</v>
      </c>
      <c r="D3528" s="42">
        <f>_xll.qlCalendarAdvance(Calendar,$D3527,B3528,"f",FALSE)</f>
        <v>64146</v>
      </c>
      <c r="E3528" s="176">
        <f>_xll.qlInterestRateIndexValueDate(IndexON,D3528)</f>
        <v>64146</v>
      </c>
      <c r="F3528" s="192">
        <f>IFERROR(_xll.qlIndexFixing(IndexON,D3528,TRUE,_xll.ohTrigger(RecalcTrigger,TriggerON)),NA())</f>
        <v>1.9281615789300544E-2</v>
      </c>
      <c r="H3528" s="42">
        <f>_xll.qlCalendarAdvance(Calendar,$H3527,B3528,"f",FALSE)</f>
        <v>64146</v>
      </c>
      <c r="I3528" s="176">
        <f>_xll.qlInterestRateIndexValueDate(Index1M,$H3528)</f>
        <v>64146</v>
      </c>
      <c r="J3528" s="181">
        <f>IFERROR(_xll.qlIndexFixing(Index1M,$H3528,TRUE,_xll.ohTrigger(RecalcTrigger,Trigger1M)),NA())</f>
        <v>1.9651562332482046E-2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82" t="e">
        <f>IFERROR(_xll.qlIndexFixing(Index1Y,$H3528,TRUE,_xll.ohTrigger(RecalcTrigger,Trigger1Y)),NA())</f>
        <v>#N/A</v>
      </c>
      <c r="N3528" s="181">
        <f>IFERROR(_xll.qlIndexFixing(ONIndex1M,I3528,TRUE,_xll.ohTrigger(RecalcTrigger,Trigger1M)),NA())</f>
        <v>1.9635008817810995E-2</v>
      </c>
      <c r="O3528" s="44">
        <f>IFERROR(_xll.qlIndexFixing(ONIndex3M,I3528,TRUE,_xll.ohTrigger(RecalcTrigger,Trigger3M)),NA())</f>
        <v>1.9890031731490954E-2</v>
      </c>
      <c r="P3528" s="44">
        <f>IFERROR(_xll.qlIndexFixing(ONIndex6M,I3528,TRUE,_xll.ohTrigger(RecalcTrigger,Trigger6M)),NA())</f>
        <v>1.9976324369431753E-2</v>
      </c>
      <c r="Q3528" s="182">
        <f>IFERROR(_xll.qlIndexFixing(ONIndex1Y,I3528,TRUE,_xll.ohTrigger(RecalcTrigger,Trigger1Y)),NA())</f>
        <v>2.006830043786878E-2</v>
      </c>
    </row>
    <row r="3529" spans="2:17" x14ac:dyDescent="0.2">
      <c r="B3529" s="39" t="s">
        <v>42</v>
      </c>
      <c r="D3529" s="42">
        <f>_xll.qlCalendarAdvance(Calendar,$D3528,B3529,"f",FALSE)</f>
        <v>64153</v>
      </c>
      <c r="E3529" s="176">
        <f>_xll.qlInterestRateIndexValueDate(IndexON,D3529)</f>
        <v>64153</v>
      </c>
      <c r="F3529" s="192">
        <f>IFERROR(_xll.qlIndexFixing(IndexON,D3529,TRUE,_xll.ohTrigger(RecalcTrigger,TriggerON)),NA())</f>
        <v>1.9281706783688124E-2</v>
      </c>
      <c r="H3529" s="42">
        <f>_xll.qlCalendarAdvance(Calendar,$H3528,B3529,"f",FALSE)</f>
        <v>64153</v>
      </c>
      <c r="I3529" s="176">
        <f>_xll.qlInterestRateIndexValueDate(Index1M,$H3529)</f>
        <v>64153</v>
      </c>
      <c r="J3529" s="181">
        <f>IFERROR(_xll.qlIndexFixing(Index1M,$H3529,TRUE,_xll.ohTrigger(RecalcTrigger,Trigger1M)),NA())</f>
        <v>1.965162139512127E-2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82" t="e">
        <f>IFERROR(_xll.qlIndexFixing(Index1Y,$H3529,TRUE,_xll.ohTrigger(RecalcTrigger,Trigger1Y)),NA())</f>
        <v>#N/A</v>
      </c>
      <c r="N3529" s="181">
        <f>IFERROR(_xll.qlIndexFixing(ONIndex1M,I3529,TRUE,_xll.ohTrigger(RecalcTrigger,Trigger1M)),NA())</f>
        <v>1.9635102270737503E-2</v>
      </c>
      <c r="O3529" s="44">
        <f>IFERROR(_xll.qlIndexFixing(ONIndex3M,I3529,TRUE,_xll.ohTrigger(RecalcTrigger,Trigger3M)),NA())</f>
        <v>1.989012005021662E-2</v>
      </c>
      <c r="P3529" s="44">
        <f>IFERROR(_xll.qlIndexFixing(ONIndex6M,I3529,TRUE,_xll.ohTrigger(RecalcTrigger,Trigger6M)),NA())</f>
        <v>1.9976409640655168E-2</v>
      </c>
      <c r="Q3529" s="182">
        <f>IFERROR(_xll.qlIndexFixing(ONIndex1Y,I3529,TRUE,_xll.ohTrigger(RecalcTrigger,Trigger1Y)),NA())</f>
        <v>2.0068386354139545E-2</v>
      </c>
    </row>
    <row r="3530" spans="2:17" x14ac:dyDescent="0.2">
      <c r="B3530" s="39" t="s">
        <v>42</v>
      </c>
      <c r="D3530" s="42">
        <f>_xll.qlCalendarAdvance(Calendar,$D3529,B3530,"f",FALSE)</f>
        <v>64160</v>
      </c>
      <c r="E3530" s="176">
        <f>_xll.qlInterestRateIndexValueDate(IndexON,D3530)</f>
        <v>64160</v>
      </c>
      <c r="F3530" s="192">
        <f>IFERROR(_xll.qlIndexFixing(IndexON,D3530,TRUE,_xll.ohTrigger(RecalcTrigger,TriggerON)),NA())</f>
        <v>1.928178261229041E-2</v>
      </c>
      <c r="H3530" s="42">
        <f>_xll.qlCalendarAdvance(Calendar,$H3529,B3530,"f",FALSE)</f>
        <v>64160</v>
      </c>
      <c r="I3530" s="176">
        <f>_xll.qlInterestRateIndexValueDate(Index1M,$H3530)</f>
        <v>64160</v>
      </c>
      <c r="J3530" s="181">
        <f>IFERROR(_xll.qlIndexFixing(Index1M,$H3530,TRUE,_xll.ohTrigger(RecalcTrigger,Trigger1M)),NA())</f>
        <v>1.9651664856303319E-2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82" t="e">
        <f>IFERROR(_xll.qlIndexFixing(Index1Y,$H3530,TRUE,_xll.ohTrigger(RecalcTrigger,Trigger1Y)),NA())</f>
        <v>#N/A</v>
      </c>
      <c r="N3530" s="181">
        <f>IFERROR(_xll.qlIndexFixing(ONIndex1M,I3530,TRUE,_xll.ohTrigger(RecalcTrigger,Trigger1M)),NA())</f>
        <v>1.9635180147865583E-2</v>
      </c>
      <c r="O3530" s="44">
        <f>IFERROR(_xll.qlIndexFixing(ONIndex3M,I3530,TRUE,_xll.ohTrigger(RecalcTrigger,Trigger3M)),NA())</f>
        <v>1.9890193649154675E-2</v>
      </c>
      <c r="P3530" s="44">
        <f>IFERROR(_xll.qlIndexFixing(ONIndex6M,I3530,TRUE,_xll.ohTrigger(RecalcTrigger,Trigger6M)),NA())</f>
        <v>1.9976480700089061E-2</v>
      </c>
      <c r="Q3530" s="182">
        <f>IFERROR(_xll.qlIndexFixing(ONIndex1Y,I3530,TRUE,_xll.ohTrigger(RecalcTrigger,Trigger1Y)),NA())</f>
        <v>2.0068457950829233E-2</v>
      </c>
    </row>
    <row r="3531" spans="2:17" x14ac:dyDescent="0.2">
      <c r="B3531" s="39" t="s">
        <v>42</v>
      </c>
      <c r="D3531" s="42">
        <f>_xll.qlCalendarAdvance(Calendar,$D3530,B3531,"f",FALSE)</f>
        <v>64167</v>
      </c>
      <c r="E3531" s="176">
        <f>_xll.qlInterestRateIndexValueDate(IndexON,D3531)</f>
        <v>64167</v>
      </c>
      <c r="F3531" s="192">
        <f>IFERROR(_xll.qlIndexFixing(IndexON,D3531,TRUE,_xll.ohTrigger(RecalcTrigger,TriggerON)),NA())</f>
        <v>1.9281843275107402E-2</v>
      </c>
      <c r="H3531" s="42">
        <f>_xll.qlCalendarAdvance(Calendar,$H3530,B3531,"f",FALSE)</f>
        <v>64167</v>
      </c>
      <c r="I3531" s="176">
        <f>_xll.qlInterestRateIndexValueDate(Index1M,$H3531)</f>
        <v>64167</v>
      </c>
      <c r="J3531" s="181">
        <f>IFERROR(_xll.qlIndexFixing(Index1M,$H3531,TRUE,_xll.ohTrigger(RecalcTrigger,Trigger1M)),NA())</f>
        <v>1.9651693284841384E-2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82" t="e">
        <f>IFERROR(_xll.qlIndexFixing(Index1Y,$H3531,TRUE,_xll.ohTrigger(RecalcTrigger,Trigger1Y)),NA())</f>
        <v>#N/A</v>
      </c>
      <c r="N3531" s="181">
        <f>IFERROR(_xll.qlIndexFixing(ONIndex1M,I3531,TRUE,_xll.ohTrigger(RecalcTrigger,Trigger1M)),NA())</f>
        <v>1.9635242449681511E-2</v>
      </c>
      <c r="O3531" s="44">
        <f>IFERROR(_xll.qlIndexFixing(ONIndex3M,I3531,TRUE,_xll.ohTrigger(RecalcTrigger,Trigger3M)),NA())</f>
        <v>1.9890252528224073E-2</v>
      </c>
      <c r="P3531" s="44">
        <f>IFERROR(_xll.qlIndexFixing(ONIndex6M,I3531,TRUE,_xll.ohTrigger(RecalcTrigger,Trigger6M)),NA())</f>
        <v>1.9976537547571338E-2</v>
      </c>
      <c r="Q3531" s="182">
        <f>IFERROR(_xll.qlIndexFixing(ONIndex1Y,I3531,TRUE,_xll.ohTrigger(RecalcTrigger,Trigger1Y)),NA())</f>
        <v>2.0068515228262029E-2</v>
      </c>
    </row>
    <row r="3532" spans="2:17" x14ac:dyDescent="0.2">
      <c r="B3532" s="39" t="s">
        <v>42</v>
      </c>
      <c r="D3532" s="42">
        <f>_xll.qlCalendarAdvance(Calendar,$D3531,B3532,"f",FALSE)</f>
        <v>64174</v>
      </c>
      <c r="E3532" s="176">
        <f>_xll.qlInterestRateIndexValueDate(IndexON,D3532)</f>
        <v>64174</v>
      </c>
      <c r="F3532" s="192">
        <f>IFERROR(_xll.qlIndexFixing(IndexON,D3532,TRUE,_xll.ohTrigger(RecalcTrigger,TriggerON)),NA())</f>
        <v>1.9281888772301192E-2</v>
      </c>
      <c r="H3532" s="42">
        <f>_xll.qlCalendarAdvance(Calendar,$H3531,B3532,"f",FALSE)</f>
        <v>64174</v>
      </c>
      <c r="I3532" s="176">
        <f>_xll.qlInterestRateIndexValueDate(Index1M,$H3532)</f>
        <v>64174</v>
      </c>
      <c r="J3532" s="181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82" t="e">
        <f>IFERROR(_xll.qlIndexFixing(Index1Y,$H3532,TRUE,_xll.ohTrigger(RecalcTrigger,Trigger1Y)),NA())</f>
        <v>#N/A</v>
      </c>
      <c r="N3532" s="181">
        <f>IFERROR(_xll.qlIndexFixing(ONIndex1M,I3532,TRUE,_xll.ohTrigger(RecalcTrigger,Trigger1M)),NA())</f>
        <v>1.9635289176023196E-2</v>
      </c>
      <c r="O3532" s="44">
        <f>IFERROR(_xll.qlIndexFixing(ONIndex3M,I3532,TRUE,_xll.ohTrigger(RecalcTrigger,Trigger3M)),NA())</f>
        <v>1.989029668750586E-2</v>
      </c>
      <c r="P3532" s="44">
        <f>IFERROR(_xll.qlIndexFixing(ONIndex6M,I3532,TRUE,_xll.ohTrigger(RecalcTrigger,Trigger6M)),NA())</f>
        <v>1.9976580183183046E-2</v>
      </c>
      <c r="Q3532" s="182">
        <f>IFERROR(_xll.qlIndexFixing(ONIndex1Y,I3532,TRUE,_xll.ohTrigger(RecalcTrigger,Trigger1Y)),NA())</f>
        <v>2.0068558186356888E-2</v>
      </c>
    </row>
    <row r="3533" spans="2:17" x14ac:dyDescent="0.2">
      <c r="B3533" s="39" t="s">
        <v>42</v>
      </c>
      <c r="D3533" s="42">
        <f>_xll.qlCalendarAdvance(Calendar,$D3532,B3533,"f",FALSE)</f>
        <v>64181</v>
      </c>
      <c r="E3533" s="176">
        <f>_xll.qlInterestRateIndexValueDate(IndexON,D3533)</f>
        <v>64181</v>
      </c>
      <c r="F3533" s="192">
        <f>IFERROR(_xll.qlIndexFixing(IndexON,D3533,TRUE,_xll.ohTrigger(RecalcTrigger,TriggerON)),NA())</f>
        <v>1.9281919103790734E-2</v>
      </c>
      <c r="H3533" s="42">
        <f>_xll.qlCalendarAdvance(Calendar,$H3532,B3533,"f",FALSE)</f>
        <v>64181</v>
      </c>
      <c r="I3533" s="176">
        <f>_xll.qlInterestRateIndexValueDate(Index1M,$H3533)</f>
        <v>64181</v>
      </c>
      <c r="J3533" s="181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82" t="e">
        <f>IFERROR(_xll.qlIndexFixing(Index1Y,$H3533,TRUE,_xll.ohTrigger(RecalcTrigger,Trigger1Y)),NA())</f>
        <v>#N/A</v>
      </c>
      <c r="N3533" s="181">
        <f>IFERROR(_xll.qlIndexFixing(ONIndex1M,I3533,TRUE,_xll.ohTrigger(RecalcTrigger,Trigger1M)),NA())</f>
        <v>1.9635320326971684E-2</v>
      </c>
      <c r="O3533" s="44">
        <f>IFERROR(_xll.qlIndexFixing(ONIndex3M,I3533,TRUE,_xll.ohTrigger(RecalcTrigger,Trigger3M)),NA())</f>
        <v>1.9890326127081082E-2</v>
      </c>
      <c r="P3533" s="44">
        <f>IFERROR(_xll.qlIndexFixing(ONIndex6M,I3533,TRUE,_xll.ohTrigger(RecalcTrigger,Trigger6M)),NA())</f>
        <v>1.9976608606924184E-2</v>
      </c>
      <c r="Q3533" s="182">
        <f>IFERROR(_xll.qlIndexFixing(ONIndex1Y,I3533,TRUE,_xll.ohTrigger(RecalcTrigger,Trigger1Y)),NA())</f>
        <v>2.006858682511381E-2</v>
      </c>
    </row>
    <row r="3534" spans="2:17" x14ac:dyDescent="0.2">
      <c r="B3534" s="39" t="s">
        <v>42</v>
      </c>
      <c r="D3534" s="42">
        <f>_xll.qlCalendarAdvance(Calendar,$D3533,B3534,"f",FALSE)</f>
        <v>64188</v>
      </c>
      <c r="E3534" s="176">
        <f>_xll.qlInterestRateIndexValueDate(IndexON,D3534)</f>
        <v>64188</v>
      </c>
      <c r="F3534" s="192">
        <f>IFERROR(_xll.qlIndexFixing(IndexON,D3534,TRUE,_xll.ohTrigger(RecalcTrigger,TriggerON)),NA())</f>
        <v>1.9281934269494982E-2</v>
      </c>
      <c r="H3534" s="42">
        <f>_xll.qlCalendarAdvance(Calendar,$H3533,B3534,"f",FALSE)</f>
        <v>64188</v>
      </c>
      <c r="I3534" s="176">
        <f>_xll.qlInterestRateIndexValueDate(Index1M,$H3534)</f>
        <v>64188</v>
      </c>
      <c r="J3534" s="181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82" t="e">
        <f>IFERROR(_xll.qlIndexFixing(Index1Y,$H3534,TRUE,_xll.ohTrigger(RecalcTrigger,Trigger1Y)),NA())</f>
        <v>#N/A</v>
      </c>
      <c r="N3534" s="181">
        <f>IFERROR(_xll.qlIndexFixing(ONIndex1M,I3534,TRUE,_xll.ohTrigger(RecalcTrigger,Trigger1M)),NA())</f>
        <v>1.9635335902445927E-2</v>
      </c>
      <c r="O3534" s="44">
        <f>IFERROR(_xll.qlIndexFixing(ONIndex3M,I3534,TRUE,_xll.ohTrigger(RecalcTrigger,Trigger3M)),NA())</f>
        <v>1.9890340846949739E-2</v>
      </c>
      <c r="P3534" s="44">
        <f>IFERROR(_xll.qlIndexFixing(ONIndex6M,I3534,TRUE,_xll.ohTrigger(RecalcTrigger,Trigger6M)),NA())</f>
        <v>1.99766228188758E-2</v>
      </c>
      <c r="Q3534" s="182">
        <f>IFERROR(_xll.qlIndexFixing(ONIndex1Y,I3534,TRUE,_xll.ohTrigger(RecalcTrigger,Trigger1Y)),NA())</f>
        <v>2.0068601144451748E-2</v>
      </c>
    </row>
    <row r="3535" spans="2:17" x14ac:dyDescent="0.2">
      <c r="B3535" s="39" t="s">
        <v>42</v>
      </c>
      <c r="D3535" s="42">
        <f>_xll.qlCalendarAdvance(Calendar,$D3534,B3535,"f",FALSE)</f>
        <v>64195</v>
      </c>
      <c r="E3535" s="176">
        <f>_xll.qlInterestRateIndexValueDate(IndexON,D3535)</f>
        <v>64195</v>
      </c>
      <c r="F3535" s="192">
        <f>IFERROR(_xll.qlIndexFixing(IndexON,D3535,TRUE,_xll.ohTrigger(RecalcTrigger,TriggerON)),NA())</f>
        <v>1.9281936177972803E-2</v>
      </c>
      <c r="H3535" s="42">
        <f>_xll.qlCalendarAdvance(Calendar,$H3534,B3535,"f",FALSE)</f>
        <v>64195</v>
      </c>
      <c r="I3535" s="176">
        <f>_xll.qlInterestRateIndexValueDate(Index1M,$H3535)</f>
        <v>64195</v>
      </c>
      <c r="J3535" s="181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82" t="e">
        <f>IFERROR(_xll.qlIndexFixing(Index1Y,$H3535,TRUE,_xll.ohTrigger(RecalcTrigger,Trigger1Y)),NA())</f>
        <v>#N/A</v>
      </c>
      <c r="N3535" s="181">
        <f>IFERROR(_xll.qlIndexFixing(ONIndex1M,I3535,TRUE,_xll.ohTrigger(RecalcTrigger,Trigger1M)),NA())</f>
        <v>1.9635337862550228E-2</v>
      </c>
      <c r="O3535" s="44">
        <f>IFERROR(_xll.qlIndexFixing(ONIndex3M,I3535,TRUE,_xll.ohTrigger(RecalcTrigger,Trigger3M)),NA())</f>
        <v>1.9890342699343533E-2</v>
      </c>
      <c r="P3535" s="44">
        <f>IFERROR(_xll.qlIndexFixing(ONIndex6M,I3535,TRUE,_xll.ohTrigger(RecalcTrigger,Trigger6M)),NA())</f>
        <v>1.9976624607405125E-2</v>
      </c>
      <c r="Q3535" s="182">
        <f>IFERROR(_xll.qlIndexFixing(ONIndex1Y,I3535,TRUE,_xll.ohTrigger(RecalcTrigger,Trigger1Y)),NA())</f>
        <v>2.0068602946596847E-2</v>
      </c>
    </row>
    <row r="3536" spans="2:17" x14ac:dyDescent="0.2">
      <c r="B3536" s="39" t="s">
        <v>42</v>
      </c>
      <c r="D3536" s="42">
        <f>_xll.qlCalendarAdvance(Calendar,$D3535,B3536,"f",FALSE)</f>
        <v>64202</v>
      </c>
      <c r="E3536" s="176">
        <f>_xll.qlInterestRateIndexValueDate(IndexON,D3536)</f>
        <v>64202</v>
      </c>
      <c r="F3536" s="192" t="e">
        <f>IFERROR(_xll.qlIndexFixing(IndexON,D3536,TRUE,_xll.ohTrigger(RecalcTrigger,TriggerON)),NA())</f>
        <v>#N/A</v>
      </c>
      <c r="H3536" s="42">
        <f>_xll.qlCalendarAdvance(Calendar,$H3535,B3536,"f",FALSE)</f>
        <v>64202</v>
      </c>
      <c r="I3536" s="176">
        <f>_xll.qlInterestRateIndexValueDate(Index1M,$H3536)</f>
        <v>64202</v>
      </c>
      <c r="J3536" s="181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82" t="e">
        <f>IFERROR(_xll.qlIndexFixing(Index1Y,$H3536,TRUE,_xll.ohTrigger(RecalcTrigger,Trigger1Y)),NA())</f>
        <v>#N/A</v>
      </c>
      <c r="N3536" s="181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82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64209</v>
      </c>
      <c r="E3537" s="177">
        <f>_xll.qlInterestRateIndexValueDate(IndexON,D3537)</f>
        <v>64209</v>
      </c>
      <c r="F3537" s="193" t="e">
        <f>IFERROR(_xll.qlIndexFixing(IndexON,D3537,TRUE,_xll.ohTrigger(RecalcTrigger,TriggerON)),NA())</f>
        <v>#N/A</v>
      </c>
      <c r="H3537" s="43">
        <f>_xll.qlCalendarAdvance(Calendar,$H3536,B3537,"f",FALSE)</f>
        <v>64209</v>
      </c>
      <c r="I3537" s="177">
        <f>_xll.qlInterestRateIndexValueDate(Index1M,$H3537)</f>
        <v>64209</v>
      </c>
      <c r="J3537" s="183" t="e">
        <f>IFERROR(_xll.qlIndexFixing(Index1M,$H3537,TRUE,_xll.ohTrigger(RecalcTrigger,Trigger1M)),NA())</f>
        <v>#N/A</v>
      </c>
      <c r="K3537" s="184" t="e">
        <f>IFERROR(_xll.qlIndexFixing(Index3M,H3537,TRUE,_xll.ohTrigger(RecalcTrigger,Trigger3M)),NA())</f>
        <v>#N/A</v>
      </c>
      <c r="L3537" s="184" t="e">
        <f>IFERROR(_xll.qlIndexFixing(Index6M,$H3537,TRUE,_xll.ohTrigger(RecalcTrigger,Trigger6M)),NA())</f>
        <v>#N/A</v>
      </c>
      <c r="M3537" s="185" t="e">
        <f>IFERROR(_xll.qlIndexFixing(Index1Y,$H3537,TRUE,_xll.ohTrigger(RecalcTrigger,Trigger1Y)),NA())</f>
        <v>#N/A</v>
      </c>
      <c r="N3537" s="183" t="e">
        <f>IFERROR(_xll.qlIndexFixing(ONIndex1M,I3537,TRUE,_xll.ohTrigger(RecalcTrigger,Trigger1M)),NA())</f>
        <v>#N/A</v>
      </c>
      <c r="O3537" s="184" t="e">
        <f>IFERROR(_xll.qlIndexFixing(ONIndex3M,I3537,TRUE,_xll.ohTrigger(RecalcTrigger,Trigger3M)),NA())</f>
        <v>#N/A</v>
      </c>
      <c r="P3537" s="184" t="e">
        <f>IFERROR(_xll.qlIndexFixing(ONIndex6M,I3537,TRUE,_xll.ohTrigger(RecalcTrigger,Trigger6M)),NA())</f>
        <v>#N/A</v>
      </c>
      <c r="Q3537" s="185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'3M Monitor'!ShortFixedLegBDC</vt:lpstr>
      <vt:lpstr>'1M Monitor'!ShortFixedLegDayCounter</vt:lpstr>
      <vt:lpstr>'3M Monitor'!ShortFixedLegDayCounter</vt:lpstr>
      <vt:lpstr>'1M Monitor'!ShortFixedLegTenor</vt:lpstr>
      <vt:lpstr>'3M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2015-09-29T14:49:44Z</dcterms:modified>
</cp:coreProperties>
</file>